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dsalazar\Desktop\Duvan\Proyecto de grado\base de datos\Base de datos final\"/>
    </mc:Choice>
  </mc:AlternateContent>
  <xr:revisionPtr revIDLastSave="0" documentId="13_ncr:1_{31B01AF2-3313-40F4-BE48-CFD66F13D473}" xr6:coauthVersionLast="47" xr6:coauthVersionMax="47" xr10:uidLastSave="{00000000-0000-0000-0000-000000000000}"/>
  <bookViews>
    <workbookView xWindow="-120" yWindow="-120" windowWidth="20730" windowHeight="11040" xr2:uid="{00000000-000D-0000-FFFF-FFFF00000000}"/>
  </bookViews>
  <sheets>
    <sheet name="Proveedores" sheetId="6" r:id="rId1"/>
    <sheet name="Materiales" sheetId="1" r:id="rId2"/>
    <sheet name="Equipos" sheetId="2" r:id="rId3"/>
    <sheet name="Mano de Obra" sheetId="5" r:id="rId4"/>
    <sheet name="Complemento mano de obra" sheetId="7" r:id="rId5"/>
    <sheet name="Catálogo de actividades" sheetId="8" r:id="rId6"/>
    <sheet name="Catálogo de APU's" sheetId="9" r:id="rId7"/>
    <sheet name="Catálogo de APU's." sheetId="10" r:id="rId8"/>
  </sheets>
  <externalReferences>
    <externalReference r:id="rId9"/>
    <externalReference r:id="rId10"/>
  </externalReferences>
  <definedNames>
    <definedName name="_xlnm._FilterDatabase" localSheetId="5" hidden="1">'Catálogo de actividades'!$A$1:$F$1336</definedName>
    <definedName name="_xlnm._FilterDatabase" localSheetId="2" hidden="1">Equipos!$B$2:$D$72</definedName>
    <definedName name="_xlnm._FilterDatabase" localSheetId="1" hidden="1">Materiales!$B$2:$D$889</definedName>
    <definedName name="_xlnm._FilterDatabase" localSheetId="0" hidden="1">Proveedores!$B$1:$B$156</definedName>
    <definedName name="_xlnm.Print_Area">#REF!</definedName>
    <definedName name="AYUDANTE">'[1]ANALISIS BASICOS'!$D$58</definedName>
    <definedName name="CEMENTOBLANCO">'[1]PRECIOS MATERIALES '!$E$120</definedName>
    <definedName name="CONCRE124">'[1]ANALISIS BASICOS'!$E$140</definedName>
    <definedName name="CONCRE3000">'[1]ANALISIS BASICOS'!$E$130</definedName>
    <definedName name="CONCRE4000">'[1]ANALISIS BASICOS'!$E$108</definedName>
    <definedName name="entrega">[2]proveedor!$A$1:$A$36</definedName>
    <definedName name="FM">[1]FM!$D$39</definedName>
    <definedName name="MANOAA">'Mano de Obra'!$D$83</definedName>
    <definedName name="MANOBB">'Mano de Obra'!$D$97</definedName>
    <definedName name="MANOCC">'Mano de Obra'!$D$109</definedName>
    <definedName name="MANODD">'Mano de Obra'!$D$122</definedName>
    <definedName name="MANOEE">'Mano de Obra'!$D$134</definedName>
    <definedName name="MORTERO14IMP">'[1]ANALISIS BASICOS'!$E$82</definedName>
    <definedName name="MORTERO14N">'[1]ANALISIS BASICOS'!$E$68</definedName>
    <definedName name="MORTERO15">'[1]ANALISIS BASICOS'!$E$75</definedName>
    <definedName name="PROVEEDORES">[2]proveedor!$A$22:$A$1049</definedName>
    <definedName name="_xlnm.Print_Titles" localSheetId="3">'Mano de Obra'!$7:$7</definedName>
    <definedName name="VIBRADOR">'[1]PRECIOS MATERIALES '!$E$31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7" l="1"/>
  <c r="F40" i="7"/>
  <c r="D40" i="7" s="1"/>
  <c r="F41" i="7"/>
  <c r="D41" i="7" s="1"/>
  <c r="D69" i="7"/>
  <c r="D3" i="7"/>
  <c r="D4" i="7"/>
  <c r="D5" i="7"/>
  <c r="D6" i="7"/>
  <c r="D7" i="7"/>
  <c r="D8" i="7"/>
  <c r="D9" i="7"/>
  <c r="D10" i="7"/>
  <c r="D11" i="7"/>
  <c r="D13" i="7"/>
  <c r="D14" i="7"/>
  <c r="D15" i="7"/>
  <c r="D16" i="7"/>
  <c r="D17" i="7"/>
  <c r="D18" i="7"/>
  <c r="D19" i="7"/>
  <c r="D20" i="7"/>
  <c r="D21" i="7"/>
  <c r="D22" i="7"/>
  <c r="D23" i="7"/>
  <c r="D24" i="7"/>
  <c r="D25" i="7"/>
  <c r="D26" i="7"/>
  <c r="D27" i="7"/>
  <c r="D28" i="7"/>
  <c r="D29" i="7"/>
  <c r="D30" i="7"/>
  <c r="D31" i="7"/>
  <c r="D32" i="7"/>
  <c r="D33" i="7"/>
  <c r="D34" i="7"/>
  <c r="D35" i="7"/>
  <c r="D36" i="7"/>
  <c r="D37" i="7"/>
  <c r="D38" i="7"/>
  <c r="D39" i="7"/>
  <c r="D42" i="7"/>
  <c r="D43" i="7"/>
  <c r="D44" i="7"/>
  <c r="D45" i="7"/>
  <c r="D46" i="7"/>
  <c r="D47" i="7"/>
  <c r="D48" i="7"/>
  <c r="D49" i="7"/>
  <c r="D50" i="7"/>
  <c r="D51" i="7"/>
  <c r="D52" i="7"/>
  <c r="D53" i="7"/>
  <c r="D54" i="7"/>
  <c r="D55" i="7"/>
  <c r="D56" i="7"/>
  <c r="D57" i="7"/>
  <c r="D58" i="7"/>
  <c r="D59" i="7"/>
  <c r="D60" i="7"/>
  <c r="D61" i="7"/>
  <c r="D62" i="7"/>
  <c r="D63" i="7"/>
  <c r="D64" i="7"/>
  <c r="D65" i="7"/>
  <c r="D66" i="7"/>
  <c r="D67" i="7"/>
  <c r="D68" i="7"/>
  <c r="D70" i="7"/>
  <c r="D71" i="7"/>
  <c r="D72" i="7"/>
  <c r="D73" i="7"/>
  <c r="D74" i="7"/>
  <c r="D75" i="7"/>
  <c r="D76" i="7"/>
  <c r="D77" i="7"/>
  <c r="E1139" i="8"/>
  <c r="E1138" i="8"/>
  <c r="E1137" i="8"/>
  <c r="E1136" i="8"/>
  <c r="E1135" i="8"/>
  <c r="E1134" i="8"/>
  <c r="E1133" i="8"/>
  <c r="E1132" i="8"/>
  <c r="E1131" i="8"/>
  <c r="E1130" i="8"/>
  <c r="E1128" i="8"/>
  <c r="E1127" i="8"/>
  <c r="E1126" i="8"/>
  <c r="E1125" i="8"/>
  <c r="F44828" i="9"/>
  <c r="F44826" i="9"/>
  <c r="F44820" i="9"/>
  <c r="F44814" i="9"/>
  <c r="F44802" i="9"/>
  <c r="F44800" i="9"/>
  <c r="F44794" i="9"/>
  <c r="F44788" i="9"/>
  <c r="F44776" i="9"/>
  <c r="F44774" i="9"/>
  <c r="F44768" i="9"/>
  <c r="F44762" i="9"/>
  <c r="F44750" i="9"/>
  <c r="F44748" i="9"/>
  <c r="F44742" i="9"/>
  <c r="F44736" i="9"/>
  <c r="F44724" i="9"/>
  <c r="F44722" i="9"/>
  <c r="F44716" i="9"/>
  <c r="F44710" i="9"/>
  <c r="F44698" i="9"/>
  <c r="F44696" i="9"/>
  <c r="F44690" i="9"/>
  <c r="F44684" i="9"/>
  <c r="F44672" i="9"/>
  <c r="F44670" i="9"/>
  <c r="F44664" i="9"/>
  <c r="F44658" i="9"/>
  <c r="F44646" i="9"/>
  <c r="F44644" i="9"/>
  <c r="F44638" i="9"/>
  <c r="F44632" i="9"/>
  <c r="F44620" i="9"/>
  <c r="F44618" i="9"/>
  <c r="F44612" i="9"/>
  <c r="F44606" i="9"/>
  <c r="F44594" i="9"/>
  <c r="F44592" i="9"/>
  <c r="F44586" i="9"/>
  <c r="F44580" i="9"/>
  <c r="F44568" i="9"/>
  <c r="F44566" i="9"/>
  <c r="F44560" i="9"/>
  <c r="F44554" i="9"/>
  <c r="F44540" i="9"/>
  <c r="F44538" i="9"/>
  <c r="F44532" i="9"/>
  <c r="F44526" i="9"/>
  <c r="F44514" i="9"/>
  <c r="F44512" i="9"/>
  <c r="F44506" i="9"/>
  <c r="F44500" i="9"/>
  <c r="F44488" i="9"/>
  <c r="F44486" i="9"/>
  <c r="F44480" i="9"/>
  <c r="F44474" i="9"/>
  <c r="E1336" i="8"/>
  <c r="E1335" i="8"/>
  <c r="E1334" i="8"/>
  <c r="E1333" i="8"/>
  <c r="E1332" i="8"/>
  <c r="E1331" i="8"/>
  <c r="E1330" i="8"/>
  <c r="E1329" i="8"/>
  <c r="E1328" i="8"/>
  <c r="E1327" i="8"/>
  <c r="E1326" i="8"/>
  <c r="E1325" i="8"/>
  <c r="E1324" i="8"/>
  <c r="E1323" i="8"/>
  <c r="E1322" i="8"/>
  <c r="F5643" i="10"/>
  <c r="F5649" i="10"/>
  <c r="F5655" i="10"/>
  <c r="F5657" i="10"/>
  <c r="F5673" i="10"/>
  <c r="F5679" i="10"/>
  <c r="F5685" i="10"/>
  <c r="F5691" i="10"/>
  <c r="F5693" i="10"/>
  <c r="F5709" i="10"/>
  <c r="F5715" i="10"/>
  <c r="F5721" i="10"/>
  <c r="F5727" i="10"/>
  <c r="F5729" i="10"/>
  <c r="F5741" i="10"/>
  <c r="F5747" i="10"/>
  <c r="F5753" i="10"/>
  <c r="F5755" i="10"/>
  <c r="F5769" i="10"/>
  <c r="F5775" i="10"/>
  <c r="F5781" i="10"/>
  <c r="F5783" i="10"/>
  <c r="F5797" i="10"/>
  <c r="F5803" i="10"/>
  <c r="F5809" i="10"/>
  <c r="F5811" i="10"/>
  <c r="F5826" i="10"/>
  <c r="F5832" i="10"/>
  <c r="F5838" i="10"/>
  <c r="F5840" i="10"/>
  <c r="F5884" i="10"/>
  <c r="F5852" i="10"/>
  <c r="F5858" i="10"/>
  <c r="F5864" i="10"/>
  <c r="F5870" i="10"/>
  <c r="F5872" i="10"/>
  <c r="F5890" i="10"/>
  <c r="F5896" i="10"/>
  <c r="F5902" i="10"/>
  <c r="F5904" i="10"/>
  <c r="F5916" i="10"/>
  <c r="F5922" i="10"/>
  <c r="F5928" i="10"/>
  <c r="F5934" i="10"/>
  <c r="F5936" i="10"/>
  <c r="F5948" i="10"/>
  <c r="F5954" i="10"/>
  <c r="F5960" i="10"/>
  <c r="F5966" i="10"/>
  <c r="F5968" i="10"/>
  <c r="F5998" i="10"/>
  <c r="F5992" i="10"/>
  <c r="F5986" i="10"/>
  <c r="F5980" i="10"/>
  <c r="F6000" i="10"/>
  <c r="F6032" i="10"/>
  <c r="F6026" i="10"/>
  <c r="F6020" i="10"/>
  <c r="F6014" i="10"/>
  <c r="F6034" i="10"/>
  <c r="F6046" i="10"/>
  <c r="F6052" i="10"/>
  <c r="F6058" i="10"/>
  <c r="F6074" i="10"/>
  <c r="F6082" i="10"/>
  <c r="F6084" i="10"/>
  <c r="E1174" i="8"/>
  <c r="E1173" i="8"/>
  <c r="F1173" i="8" s="1"/>
  <c r="E1172" i="8"/>
  <c r="F1172" i="8" s="1"/>
  <c r="E1171" i="8"/>
  <c r="F1171" i="8" s="1"/>
  <c r="E1168" i="8"/>
  <c r="E1167" i="8"/>
  <c r="E1166" i="8"/>
  <c r="F1166" i="8" s="1"/>
  <c r="E1165" i="8"/>
  <c r="F1165" i="8" s="1"/>
  <c r="E1163" i="8"/>
  <c r="E1162" i="8"/>
  <c r="F1162" i="8" s="1"/>
  <c r="E1161" i="8"/>
  <c r="F1161" i="8" s="1"/>
  <c r="E1160" i="8"/>
  <c r="F1160" i="8" s="1"/>
  <c r="E1159" i="8"/>
  <c r="E1157" i="8"/>
  <c r="F1157" i="8" s="1"/>
  <c r="E1156" i="8"/>
  <c r="F1156" i="8" s="1"/>
  <c r="E1155" i="8"/>
  <c r="F1155" i="8" s="1"/>
  <c r="E1154" i="8"/>
  <c r="E1153" i="8"/>
  <c r="E1152" i="8"/>
  <c r="F1152" i="8" s="1"/>
  <c r="E1151" i="8"/>
  <c r="F1151" i="8" s="1"/>
  <c r="E1150" i="8"/>
  <c r="E1149" i="8"/>
  <c r="F1149" i="8" s="1"/>
  <c r="E1148" i="8"/>
  <c r="F1148" i="8" s="1"/>
  <c r="E1147" i="8"/>
  <c r="F1147" i="8" s="1"/>
  <c r="E1146" i="8"/>
  <c r="E1145" i="8"/>
  <c r="F1145" i="8" s="1"/>
  <c r="E1144" i="8"/>
  <c r="F1144" i="8" s="1"/>
  <c r="E1142" i="8"/>
  <c r="F1142" i="8" s="1"/>
  <c r="F1101" i="10"/>
  <c r="F1107" i="10"/>
  <c r="F1113" i="10"/>
  <c r="F1115" i="10"/>
  <c r="F1067" i="10"/>
  <c r="F1073" i="10"/>
  <c r="F1079" i="10"/>
  <c r="F1085" i="10"/>
  <c r="F1087" i="10"/>
  <c r="F1053" i="10"/>
  <c r="F1051" i="10"/>
  <c r="F1045" i="10"/>
  <c r="F1039" i="10"/>
  <c r="F1033" i="10"/>
  <c r="F1021" i="10"/>
  <c r="F1019" i="10"/>
  <c r="F1013" i="10"/>
  <c r="F1007" i="10"/>
  <c r="F1001" i="10"/>
  <c r="F987" i="10"/>
  <c r="F985" i="10"/>
  <c r="F975" i="10"/>
  <c r="F969" i="10"/>
  <c r="F963" i="10"/>
  <c r="F931" i="10"/>
  <c r="F929" i="10"/>
  <c r="F921" i="10"/>
  <c r="F915" i="10"/>
  <c r="F905" i="10"/>
  <c r="F883" i="10"/>
  <c r="F881" i="10"/>
  <c r="F875" i="10"/>
  <c r="F869" i="10"/>
  <c r="F863" i="10"/>
  <c r="F843" i="10"/>
  <c r="F841" i="10"/>
  <c r="F835" i="10"/>
  <c r="F829" i="10"/>
  <c r="F823" i="10"/>
  <c r="F811" i="10"/>
  <c r="F809" i="10"/>
  <c r="F803" i="10"/>
  <c r="F797" i="10"/>
  <c r="F791" i="10"/>
  <c r="F771" i="10"/>
  <c r="F769" i="10"/>
  <c r="F763" i="10"/>
  <c r="F757" i="10"/>
  <c r="F751" i="10"/>
  <c r="F729" i="10"/>
  <c r="F727" i="10"/>
  <c r="F721" i="10"/>
  <c r="F715" i="10"/>
  <c r="F695" i="10"/>
  <c r="F693" i="10"/>
  <c r="F687" i="10"/>
  <c r="F681" i="10"/>
  <c r="F675" i="10"/>
  <c r="F653" i="10"/>
  <c r="F651" i="10"/>
  <c r="F645" i="10"/>
  <c r="F639" i="10"/>
  <c r="F633" i="10"/>
  <c r="F615" i="10"/>
  <c r="F613" i="10"/>
  <c r="F607" i="10"/>
  <c r="F601" i="10"/>
  <c r="F595" i="10"/>
  <c r="F589" i="10"/>
  <c r="F563" i="10"/>
  <c r="F561" i="10"/>
  <c r="F555" i="10"/>
  <c r="F549" i="10"/>
  <c r="F543" i="10"/>
  <c r="F529" i="10"/>
  <c r="F523" i="10"/>
  <c r="F517" i="10"/>
  <c r="F511" i="10"/>
  <c r="F531" i="10"/>
  <c r="F497" i="10"/>
  <c r="F495" i="10"/>
  <c r="F489" i="10"/>
  <c r="F483" i="10"/>
  <c r="F477" i="10"/>
  <c r="F471" i="10"/>
  <c r="F448" i="10"/>
  <c r="F446" i="10"/>
  <c r="F440" i="10"/>
  <c r="F434" i="10"/>
  <c r="F428" i="10"/>
  <c r="E86" i="8"/>
  <c r="F86" i="8" s="1"/>
  <c r="E85" i="8"/>
  <c r="E84" i="8"/>
  <c r="E83" i="8"/>
  <c r="E82" i="8"/>
  <c r="F82" i="8" s="1"/>
  <c r="E81" i="8"/>
  <c r="E80" i="8"/>
  <c r="F80" i="8" s="1"/>
  <c r="E79" i="8"/>
  <c r="F79" i="8" s="1"/>
  <c r="E78" i="8"/>
  <c r="F78" i="8" s="1"/>
  <c r="E77" i="8"/>
  <c r="E76" i="8"/>
  <c r="E75" i="8"/>
  <c r="F75" i="8" s="1"/>
  <c r="E74" i="8"/>
  <c r="F74" i="8" s="1"/>
  <c r="E73" i="8"/>
  <c r="E72" i="8"/>
  <c r="E71" i="8"/>
  <c r="F71" i="8" s="1"/>
  <c r="E70" i="8"/>
  <c r="F70" i="8" s="1"/>
  <c r="E69" i="8"/>
  <c r="E68" i="8"/>
  <c r="E67" i="8"/>
  <c r="E66" i="8"/>
  <c r="F66" i="8" s="1"/>
  <c r="E65" i="8"/>
  <c r="E64" i="8"/>
  <c r="F64" i="8" s="1"/>
  <c r="E63" i="8"/>
  <c r="F63" i="8" s="1"/>
  <c r="E62" i="8"/>
  <c r="F62" i="8" s="1"/>
  <c r="E61" i="8"/>
  <c r="E60" i="8"/>
  <c r="E59" i="8"/>
  <c r="F59" i="8" s="1"/>
  <c r="E58" i="8"/>
  <c r="F58" i="8" s="1"/>
  <c r="E57" i="8"/>
  <c r="E55" i="8"/>
  <c r="F55" i="8" s="1"/>
  <c r="E54" i="8"/>
  <c r="F54" i="8" s="1"/>
  <c r="E53" i="8"/>
  <c r="F53" i="8" s="1"/>
  <c r="E52" i="8"/>
  <c r="E51" i="8"/>
  <c r="F51" i="8" s="1"/>
  <c r="E50" i="8"/>
  <c r="F50" i="8" s="1"/>
  <c r="E49" i="8"/>
  <c r="F49" i="8" s="1"/>
  <c r="E48" i="8"/>
  <c r="E47" i="8"/>
  <c r="F47" i="8" s="1"/>
  <c r="E46" i="8"/>
  <c r="F46" i="8" s="1"/>
  <c r="E45" i="8"/>
  <c r="F45" i="8" s="1"/>
  <c r="E44" i="8"/>
  <c r="E43" i="8"/>
  <c r="E42" i="8"/>
  <c r="F42" i="8" s="1"/>
  <c r="E41" i="8"/>
  <c r="F41" i="8" s="1"/>
  <c r="E40" i="8"/>
  <c r="E39" i="8"/>
  <c r="F39" i="8" s="1"/>
  <c r="E38" i="8"/>
  <c r="F38" i="8" s="1"/>
  <c r="E37" i="8"/>
  <c r="F37" i="8" s="1"/>
  <c r="E36" i="8"/>
  <c r="E35" i="8"/>
  <c r="F35" i="8" s="1"/>
  <c r="E34" i="8"/>
  <c r="F34" i="8" s="1"/>
  <c r="E33" i="8"/>
  <c r="F33" i="8" s="1"/>
  <c r="E32" i="8"/>
  <c r="E31" i="8"/>
  <c r="F31" i="8" s="1"/>
  <c r="E30" i="8"/>
  <c r="F30" i="8" s="1"/>
  <c r="E29" i="8"/>
  <c r="F29" i="8" s="1"/>
  <c r="E28" i="8"/>
  <c r="E27" i="8"/>
  <c r="F27" i="8" s="1"/>
  <c r="E24" i="8"/>
  <c r="F24" i="8" s="1"/>
  <c r="E23" i="8"/>
  <c r="F23" i="8" s="1"/>
  <c r="E22" i="8"/>
  <c r="E21" i="8"/>
  <c r="F21" i="8" s="1"/>
  <c r="E20" i="8"/>
  <c r="F20" i="8" s="1"/>
  <c r="E19" i="8"/>
  <c r="F19" i="8" s="1"/>
  <c r="E18" i="8"/>
  <c r="E17" i="8"/>
  <c r="F17" i="8" s="1"/>
  <c r="E16" i="8"/>
  <c r="F16" i="8" s="1"/>
  <c r="E15" i="8"/>
  <c r="F15" i="8" s="1"/>
  <c r="E14" i="8"/>
  <c r="E13" i="8"/>
  <c r="F13" i="8" s="1"/>
  <c r="E12" i="8"/>
  <c r="F12" i="8" s="1"/>
  <c r="E10" i="8"/>
  <c r="F10" i="8" s="1"/>
  <c r="E9" i="8"/>
  <c r="E8" i="8"/>
  <c r="F8" i="8" s="1"/>
  <c r="E7" i="8"/>
  <c r="F7" i="8" s="1"/>
  <c r="E6" i="8"/>
  <c r="F6" i="8" s="1"/>
  <c r="E89" i="8" a="1"/>
  <c r="E89" i="8" s="1"/>
  <c r="F89" i="8" s="1"/>
  <c r="E4" i="8"/>
  <c r="F4" i="8" s="1"/>
  <c r="F56" i="10"/>
  <c r="F84" i="10"/>
  <c r="F168" i="10"/>
  <c r="F218" i="10"/>
  <c r="F236" i="10"/>
  <c r="F272" i="10"/>
  <c r="F278" i="10"/>
  <c r="F366" i="10"/>
  <c r="F378" i="10"/>
  <c r="F412" i="10"/>
  <c r="F6060" i="10"/>
  <c r="F1187" i="8"/>
  <c r="F1186" i="8"/>
  <c r="F1099" i="8"/>
  <c r="F1100" i="8"/>
  <c r="F39749" i="9"/>
  <c r="F39751" i="9"/>
  <c r="F39757" i="9"/>
  <c r="F39763" i="9"/>
  <c r="F19150" i="9"/>
  <c r="F19156" i="9"/>
  <c r="F19162" i="9"/>
  <c r="F19168" i="9"/>
  <c r="F19170" i="9"/>
  <c r="F19176" i="9"/>
  <c r="F19190" i="9"/>
  <c r="F19196" i="9"/>
  <c r="F19202" i="9"/>
  <c r="F19208" i="9"/>
  <c r="F19222" i="9"/>
  <c r="F19228" i="9"/>
  <c r="F19234" i="9"/>
  <c r="F19240" i="9"/>
  <c r="F7487" i="9"/>
  <c r="F7488" i="9"/>
  <c r="F7489" i="9"/>
  <c r="F7492" i="9"/>
  <c r="F7495" i="9"/>
  <c r="F7498" i="9"/>
  <c r="F7501" i="9"/>
  <c r="F842" i="8"/>
  <c r="F205" i="8"/>
  <c r="F6080" i="10"/>
  <c r="F6078" i="10"/>
  <c r="F6072" i="10"/>
  <c r="F6070" i="10"/>
  <c r="F6056" i="10"/>
  <c r="F6050" i="10"/>
  <c r="F6044" i="10"/>
  <c r="F6030" i="10"/>
  <c r="F6024" i="10"/>
  <c r="F6018" i="10"/>
  <c r="F6012" i="10"/>
  <c r="F6010" i="10"/>
  <c r="F5996" i="10"/>
  <c r="F5990" i="10"/>
  <c r="F5984" i="10"/>
  <c r="F5978" i="10"/>
  <c r="F5964" i="10"/>
  <c r="F5958" i="10"/>
  <c r="F5952" i="10"/>
  <c r="F5946" i="10"/>
  <c r="F5932" i="10"/>
  <c r="F5926" i="10"/>
  <c r="F5920" i="10"/>
  <c r="F5914" i="10"/>
  <c r="F5900" i="10"/>
  <c r="F5894" i="10"/>
  <c r="F5888" i="10"/>
  <c r="F5882" i="10"/>
  <c r="F5868" i="10"/>
  <c r="F5862" i="10"/>
  <c r="F5856" i="10"/>
  <c r="F5850" i="10"/>
  <c r="F5836" i="10"/>
  <c r="F5830" i="10"/>
  <c r="F5824" i="10"/>
  <c r="F5822" i="10"/>
  <c r="F5807" i="10"/>
  <c r="F5801" i="10"/>
  <c r="F5795" i="10"/>
  <c r="F5793" i="10"/>
  <c r="F5779" i="10"/>
  <c r="F5773" i="10"/>
  <c r="F5767" i="10"/>
  <c r="F5765" i="10"/>
  <c r="F5751" i="10"/>
  <c r="F5745" i="10"/>
  <c r="F5739" i="10"/>
  <c r="F5725" i="10"/>
  <c r="F5719" i="10"/>
  <c r="F5713" i="10"/>
  <c r="F5707" i="10"/>
  <c r="F5705" i="10"/>
  <c r="F5703" i="10"/>
  <c r="F5689" i="10"/>
  <c r="F5683" i="10"/>
  <c r="F5677" i="10"/>
  <c r="F5671" i="10"/>
  <c r="F5669" i="10"/>
  <c r="F5667" i="10"/>
  <c r="F5653" i="10"/>
  <c r="F5647" i="10"/>
  <c r="F5641" i="10"/>
  <c r="F5639" i="10"/>
  <c r="F5624" i="10"/>
  <c r="F5618" i="10"/>
  <c r="F5612" i="10"/>
  <c r="F5598" i="10"/>
  <c r="F5592" i="10"/>
  <c r="F5586" i="10"/>
  <c r="F5572" i="10"/>
  <c r="F5566" i="10"/>
  <c r="F5560" i="10"/>
  <c r="F5558" i="10"/>
  <c r="F5556" i="10"/>
  <c r="F5542" i="10"/>
  <c r="F5536" i="10"/>
  <c r="F5530" i="10"/>
  <c r="F5528" i="10"/>
  <c r="F5526" i="10"/>
  <c r="F5524" i="10"/>
  <c r="F5522" i="10"/>
  <c r="F5520" i="10"/>
  <c r="F5518" i="10"/>
  <c r="F5516" i="10"/>
  <c r="F5514" i="10"/>
  <c r="F5500" i="10"/>
  <c r="F5494" i="10"/>
  <c r="F5488" i="10"/>
  <c r="F5486" i="10"/>
  <c r="F5484" i="10"/>
  <c r="F5482" i="10"/>
  <c r="F5480" i="10"/>
  <c r="F5478" i="10"/>
  <c r="F5476" i="10"/>
  <c r="F5474" i="10"/>
  <c r="F5460" i="10"/>
  <c r="F5454" i="10"/>
  <c r="F5448" i="10"/>
  <c r="F5446" i="10"/>
  <c r="F5444" i="10"/>
  <c r="F5442" i="10"/>
  <c r="F5440" i="10"/>
  <c r="F5438" i="10"/>
  <c r="F5436" i="10"/>
  <c r="F5422" i="10"/>
  <c r="F5416" i="10"/>
  <c r="F5410" i="10"/>
  <c r="F5408" i="10"/>
  <c r="F5406" i="10"/>
  <c r="F5404" i="10"/>
  <c r="F5402" i="10"/>
  <c r="F5400" i="10"/>
  <c r="F5398" i="10"/>
  <c r="F5396" i="10"/>
  <c r="F5382" i="10"/>
  <c r="F5376" i="10"/>
  <c r="F5370" i="10"/>
  <c r="F5368" i="10"/>
  <c r="F5366" i="10"/>
  <c r="F5364" i="10"/>
  <c r="F5362" i="10"/>
  <c r="F5360" i="10"/>
  <c r="F5358" i="10"/>
  <c r="F5343" i="10"/>
  <c r="F5337" i="10"/>
  <c r="F5331" i="10"/>
  <c r="F5329" i="10"/>
  <c r="F5327" i="10"/>
  <c r="F5313" i="10"/>
  <c r="F5307" i="10"/>
  <c r="F5301" i="10"/>
  <c r="F5295" i="10"/>
  <c r="F5293" i="10"/>
  <c r="F5291" i="10"/>
  <c r="F5277" i="10"/>
  <c r="F5271" i="10"/>
  <c r="F5265" i="10"/>
  <c r="F5263" i="10"/>
  <c r="F5249" i="10"/>
  <c r="F5243" i="10"/>
  <c r="F5237" i="10"/>
  <c r="F5223" i="10"/>
  <c r="F5217" i="10"/>
  <c r="F5211" i="10"/>
  <c r="F5209" i="10"/>
  <c r="F5207" i="10"/>
  <c r="F5205" i="10"/>
  <c r="F5203" i="10"/>
  <c r="F5201" i="10"/>
  <c r="F5199" i="10"/>
  <c r="F5197" i="10"/>
  <c r="F5183" i="10"/>
  <c r="F5177" i="10"/>
  <c r="F5171" i="10"/>
  <c r="F5169" i="10"/>
  <c r="F5167" i="10"/>
  <c r="F5165" i="10"/>
  <c r="F5163" i="10"/>
  <c r="F5161" i="10"/>
  <c r="F5147" i="10"/>
  <c r="F5141" i="10"/>
  <c r="F5135" i="10"/>
  <c r="F5133" i="10"/>
  <c r="F5131" i="10"/>
  <c r="F5129" i="10"/>
  <c r="F5115" i="10"/>
  <c r="F5109" i="10"/>
  <c r="F5103" i="10"/>
  <c r="F5097" i="10"/>
  <c r="F5095" i="10"/>
  <c r="F5081" i="10"/>
  <c r="F5075" i="10"/>
  <c r="F5069" i="10"/>
  <c r="F5067" i="10"/>
  <c r="F5053" i="10"/>
  <c r="F5047" i="10"/>
  <c r="F5041" i="10"/>
  <c r="F5039" i="10"/>
  <c r="F5037" i="10"/>
  <c r="F5035" i="10"/>
  <c r="F5033" i="10"/>
  <c r="F5019" i="10"/>
  <c r="F5013" i="10"/>
  <c r="F5007" i="10"/>
  <c r="F5005" i="10"/>
  <c r="F5003" i="10"/>
  <c r="F5001" i="10"/>
  <c r="F4999" i="10"/>
  <c r="F4985" i="10"/>
  <c r="F4979" i="10"/>
  <c r="F4973" i="10"/>
  <c r="F4971" i="10"/>
  <c r="F4969" i="10"/>
  <c r="F4967" i="10"/>
  <c r="F4965" i="10"/>
  <c r="F4951" i="10"/>
  <c r="F4945" i="10"/>
  <c r="F4939" i="10"/>
  <c r="F4937" i="10"/>
  <c r="F4935" i="10"/>
  <c r="F4921" i="10"/>
  <c r="F4915" i="10"/>
  <c r="F4909" i="10"/>
  <c r="F4907" i="10"/>
  <c r="F4905" i="10"/>
  <c r="F4891" i="10"/>
  <c r="F4885" i="10"/>
  <c r="F4879" i="10"/>
  <c r="F4877" i="10"/>
  <c r="F4875" i="10"/>
  <c r="F4861" i="10"/>
  <c r="F4855" i="10"/>
  <c r="F4849" i="10"/>
  <c r="F4847" i="10"/>
  <c r="F4845" i="10"/>
  <c r="F4831" i="10"/>
  <c r="F4825" i="10"/>
  <c r="F4819" i="10"/>
  <c r="F4817" i="10"/>
  <c r="F4815" i="10"/>
  <c r="F4801" i="10"/>
  <c r="F4795" i="10"/>
  <c r="F4789" i="10"/>
  <c r="F4787" i="10"/>
  <c r="F4785" i="10"/>
  <c r="F4771" i="10"/>
  <c r="F4765" i="10"/>
  <c r="F4759" i="10"/>
  <c r="F4757" i="10"/>
  <c r="F4755" i="10"/>
  <c r="F4741" i="10"/>
  <c r="F4735" i="10"/>
  <c r="F4729" i="10"/>
  <c r="F4727" i="10"/>
  <c r="F4725" i="10"/>
  <c r="F4711" i="10"/>
  <c r="F4705" i="10"/>
  <c r="F4699" i="10"/>
  <c r="F4697" i="10"/>
  <c r="F4695" i="10"/>
  <c r="F4693" i="10"/>
  <c r="F4691" i="10"/>
  <c r="F4677" i="10"/>
  <c r="F4671" i="10"/>
  <c r="F4665" i="10"/>
  <c r="F4663" i="10"/>
  <c r="F4661" i="10"/>
  <c r="F4659" i="10"/>
  <c r="F4657" i="10"/>
  <c r="F4643" i="10"/>
  <c r="F4637" i="10"/>
  <c r="F4631" i="10"/>
  <c r="F4629" i="10"/>
  <c r="F4615" i="10"/>
  <c r="F4609" i="10"/>
  <c r="F4603" i="10"/>
  <c r="F4601" i="10"/>
  <c r="F4587" i="10"/>
  <c r="F4581" i="10"/>
  <c r="F4575" i="10"/>
  <c r="F4573" i="10"/>
  <c r="F4559" i="10"/>
  <c r="F4553" i="10"/>
  <c r="F4547" i="10"/>
  <c r="F4545" i="10"/>
  <c r="F4531" i="10"/>
  <c r="F4525" i="10"/>
  <c r="F4519" i="10"/>
  <c r="F4505" i="10"/>
  <c r="F4499" i="10"/>
  <c r="F4493" i="10"/>
  <c r="F4479" i="10"/>
  <c r="F4473" i="10"/>
  <c r="F4467" i="10"/>
  <c r="F4465" i="10"/>
  <c r="F4463" i="10"/>
  <c r="F4449" i="10"/>
  <c r="F4443" i="10"/>
  <c r="F4437" i="10"/>
  <c r="F4435" i="10"/>
  <c r="F4433" i="10"/>
  <c r="F4419" i="10"/>
  <c r="F4413" i="10"/>
  <c r="F4407" i="10"/>
  <c r="F4405" i="10"/>
  <c r="F4403" i="10"/>
  <c r="F4389" i="10"/>
  <c r="F4383" i="10"/>
  <c r="F4377" i="10"/>
  <c r="F4363" i="10"/>
  <c r="F4357" i="10"/>
  <c r="F4351" i="10"/>
  <c r="F4337" i="10"/>
  <c r="F4331" i="10"/>
  <c r="F4325" i="10"/>
  <c r="F4311" i="10"/>
  <c r="F4305" i="10"/>
  <c r="F4299" i="10"/>
  <c r="F4297" i="10"/>
  <c r="F4295" i="10"/>
  <c r="F4281" i="10"/>
  <c r="F4275" i="10"/>
  <c r="F4269" i="10"/>
  <c r="F4255" i="10"/>
  <c r="F4249" i="10"/>
  <c r="F4243" i="10"/>
  <c r="F4241" i="10"/>
  <c r="F4239" i="10"/>
  <c r="F4225" i="10"/>
  <c r="F4219" i="10"/>
  <c r="F4213" i="10"/>
  <c r="F4211" i="10"/>
  <c r="F4209" i="10"/>
  <c r="F4195" i="10"/>
  <c r="F4189" i="10"/>
  <c r="F4183" i="10"/>
  <c r="F4178" i="10"/>
  <c r="F4164" i="10"/>
  <c r="F4158" i="10"/>
  <c r="F4152" i="10"/>
  <c r="F4150" i="10"/>
  <c r="F4148" i="10"/>
  <c r="F4134" i="10"/>
  <c r="F4128" i="10"/>
  <c r="F4122" i="10"/>
  <c r="F4120" i="10"/>
  <c r="F4118" i="10"/>
  <c r="F4104" i="10"/>
  <c r="F4098" i="10"/>
  <c r="F4092" i="10"/>
  <c r="F4090" i="10"/>
  <c r="F4088" i="10"/>
  <c r="F4074" i="10"/>
  <c r="F4068" i="10"/>
  <c r="F4062" i="10"/>
  <c r="F4056" i="10"/>
  <c r="F4054" i="10"/>
  <c r="F4040" i="10"/>
  <c r="F4034" i="10"/>
  <c r="F4028" i="10"/>
  <c r="F4022" i="10"/>
  <c r="F4020" i="10"/>
  <c r="F4006" i="10"/>
  <c r="F4000" i="10"/>
  <c r="F3994" i="10"/>
  <c r="F3988" i="10"/>
  <c r="F3986" i="10"/>
  <c r="F3972" i="10"/>
  <c r="F3970" i="10"/>
  <c r="F3964" i="10"/>
  <c r="F3958" i="10"/>
  <c r="F3952" i="10"/>
  <c r="F3938" i="10"/>
  <c r="F3932" i="10"/>
  <c r="F3926" i="10"/>
  <c r="F3912" i="10"/>
  <c r="F3906" i="10"/>
  <c r="F3900" i="10"/>
  <c r="F3898" i="10"/>
  <c r="F3896" i="10"/>
  <c r="F3894" i="10"/>
  <c r="F3892" i="10"/>
  <c r="F3890" i="10"/>
  <c r="F3888" i="10"/>
  <c r="F3886" i="10"/>
  <c r="F3872" i="10"/>
  <c r="F3866" i="10"/>
  <c r="F3860" i="10"/>
  <c r="F3858" i="10"/>
  <c r="F3856" i="10"/>
  <c r="F3854" i="10"/>
  <c r="F3852" i="10"/>
  <c r="F3850" i="10"/>
  <c r="F3848" i="10"/>
  <c r="F3846" i="10"/>
  <c r="F3844" i="10"/>
  <c r="F3830" i="10"/>
  <c r="F3824" i="10"/>
  <c r="F3818" i="10"/>
  <c r="F3816" i="10"/>
  <c r="F3814" i="10"/>
  <c r="F3812" i="10"/>
  <c r="F3810" i="10"/>
  <c r="F3808" i="10"/>
  <c r="F3806" i="10"/>
  <c r="F3804" i="10"/>
  <c r="F3790" i="10"/>
  <c r="F3784" i="10"/>
  <c r="F3778" i="10"/>
  <c r="F3776" i="10"/>
  <c r="F3774" i="10"/>
  <c r="F3772" i="10"/>
  <c r="F3770" i="10"/>
  <c r="F3768" i="10"/>
  <c r="F3766" i="10"/>
  <c r="F3764" i="10"/>
  <c r="F3762" i="10"/>
  <c r="F3760" i="10"/>
  <c r="F3746" i="10"/>
  <c r="F3740" i="10"/>
  <c r="F3734" i="10"/>
  <c r="F3732" i="10"/>
  <c r="F3730" i="10"/>
  <c r="F3728" i="10"/>
  <c r="F3726" i="10"/>
  <c r="F3724" i="10"/>
  <c r="F3722" i="10"/>
  <c r="F3720" i="10"/>
  <c r="F3718" i="10"/>
  <c r="F3704" i="10"/>
  <c r="F3698" i="10"/>
  <c r="F3692" i="10"/>
  <c r="F3690" i="10"/>
  <c r="F3688" i="10"/>
  <c r="F3686" i="10"/>
  <c r="F3684" i="10"/>
  <c r="F3682" i="10"/>
  <c r="F3680" i="10"/>
  <c r="F3678" i="10"/>
  <c r="F3664" i="10"/>
  <c r="F3658" i="10"/>
  <c r="F3652" i="10"/>
  <c r="F3646" i="10"/>
  <c r="F3644" i="10"/>
  <c r="F3642" i="10"/>
  <c r="F3628" i="10"/>
  <c r="F3622" i="10"/>
  <c r="F3616" i="10"/>
  <c r="F3614" i="10"/>
  <c r="F3612" i="10"/>
  <c r="F3598" i="10"/>
  <c r="F3592" i="10"/>
  <c r="F3586" i="10"/>
  <c r="F3584" i="10"/>
  <c r="F3582" i="10"/>
  <c r="F3580" i="10"/>
  <c r="F3578" i="10"/>
  <c r="F3564" i="10"/>
  <c r="F3562" i="10"/>
  <c r="F3560" i="10"/>
  <c r="F3558" i="10"/>
  <c r="F3556" i="10"/>
  <c r="F3550" i="10"/>
  <c r="F3544" i="10"/>
  <c r="F3538" i="10"/>
  <c r="F3536" i="10"/>
  <c r="F3534" i="10"/>
  <c r="F3532" i="10"/>
  <c r="F3530" i="10"/>
  <c r="F3516" i="10"/>
  <c r="F3510" i="10"/>
  <c r="F3504" i="10"/>
  <c r="F3498" i="10"/>
  <c r="F3496" i="10"/>
  <c r="F3494" i="10"/>
  <c r="F3492" i="10"/>
  <c r="F3478" i="10"/>
  <c r="F3472" i="10"/>
  <c r="F3466" i="10"/>
  <c r="F3452" i="10"/>
  <c r="F3446" i="10"/>
  <c r="F3440" i="10"/>
  <c r="F3438" i="10"/>
  <c r="F3436" i="10"/>
  <c r="F3422" i="10"/>
  <c r="F3416" i="10"/>
  <c r="F3410" i="10"/>
  <c r="F3404" i="10"/>
  <c r="F3402" i="10"/>
  <c r="F3400" i="10"/>
  <c r="F3398" i="10"/>
  <c r="F3396" i="10"/>
  <c r="F3382" i="10"/>
  <c r="F3376" i="10"/>
  <c r="F3370" i="10"/>
  <c r="F3364" i="10"/>
  <c r="F3362" i="10"/>
  <c r="F3348" i="10"/>
  <c r="F3342" i="10"/>
  <c r="F3336" i="10"/>
  <c r="F3330" i="10"/>
  <c r="F3328" i="10"/>
  <c r="F3326" i="10"/>
  <c r="F3324" i="10"/>
  <c r="F3310" i="10"/>
  <c r="F3304" i="10"/>
  <c r="F3298" i="10"/>
  <c r="F3292" i="10"/>
  <c r="F3290" i="10"/>
  <c r="F3276" i="10"/>
  <c r="F3270" i="10"/>
  <c r="F3264" i="10"/>
  <c r="F3262" i="10"/>
  <c r="F3248" i="10"/>
  <c r="F3242" i="10"/>
  <c r="F3236" i="10"/>
  <c r="F3234" i="10"/>
  <c r="F3220" i="10"/>
  <c r="F3214" i="10"/>
  <c r="F3208" i="10"/>
  <c r="F3206" i="10"/>
  <c r="F3191" i="10"/>
  <c r="F3189" i="10"/>
  <c r="F3183" i="10"/>
  <c r="F3177" i="10"/>
  <c r="F3175" i="10"/>
  <c r="F3173" i="10"/>
  <c r="F3167" i="10"/>
  <c r="F3165" i="10"/>
  <c r="F3151" i="10"/>
  <c r="F3149" i="10"/>
  <c r="F3143" i="10"/>
  <c r="F3137" i="10"/>
  <c r="F3135" i="10"/>
  <c r="F3133" i="10"/>
  <c r="F3127" i="10"/>
  <c r="F3125" i="10"/>
  <c r="F3111" i="10"/>
  <c r="F3097" i="10"/>
  <c r="F3083" i="10"/>
  <c r="F3068" i="10"/>
  <c r="F3054" i="10"/>
  <c r="F3039" i="10"/>
  <c r="F3025" i="10"/>
  <c r="F3010" i="10"/>
  <c r="F3008" i="10"/>
  <c r="F3002" i="10"/>
  <c r="F2996" i="10"/>
  <c r="F2990" i="10"/>
  <c r="F2988" i="10"/>
  <c r="F2974" i="10"/>
  <c r="F2972" i="10"/>
  <c r="F2966" i="10"/>
  <c r="F2960" i="10"/>
  <c r="F2958" i="10"/>
  <c r="F2952" i="10"/>
  <c r="F2950" i="10"/>
  <c r="F2936" i="10"/>
  <c r="F2934" i="10"/>
  <c r="F2928" i="10"/>
  <c r="F2922" i="10"/>
  <c r="F2920" i="10"/>
  <c r="F2914" i="10"/>
  <c r="F2912" i="10"/>
  <c r="F2910" i="10"/>
  <c r="F2896" i="10"/>
  <c r="F2890" i="10"/>
  <c r="F2884" i="10"/>
  <c r="F2878" i="10"/>
  <c r="F2876" i="10"/>
  <c r="F2862" i="10"/>
  <c r="F2856" i="10"/>
  <c r="F2854" i="10"/>
  <c r="F2852" i="10"/>
  <c r="F2850" i="10"/>
  <c r="F2844" i="10"/>
  <c r="F2838" i="10"/>
  <c r="F2832" i="10"/>
  <c r="F2830" i="10"/>
  <c r="F2828" i="10"/>
  <c r="F2826" i="10"/>
  <c r="F2824" i="10"/>
  <c r="F2822" i="10"/>
  <c r="F2820" i="10"/>
  <c r="F2818" i="10"/>
  <c r="F2816" i="10"/>
  <c r="F2814" i="10"/>
  <c r="F2812" i="10"/>
  <c r="F2810" i="10"/>
  <c r="F2808" i="10"/>
  <c r="F2806" i="10"/>
  <c r="F2804" i="10"/>
  <c r="F2802" i="10"/>
  <c r="F2788" i="10"/>
  <c r="F2782" i="10"/>
  <c r="F2780" i="10"/>
  <c r="F2778" i="10"/>
  <c r="F2776" i="10"/>
  <c r="F2774" i="10"/>
  <c r="F2772" i="10"/>
  <c r="F2766" i="10"/>
  <c r="F2760" i="10"/>
  <c r="F2754" i="10"/>
  <c r="F2752" i="10"/>
  <c r="F2750" i="10"/>
  <c r="F2748" i="10"/>
  <c r="F2746" i="10"/>
  <c r="F2744" i="10"/>
  <c r="F2742" i="10"/>
  <c r="F2740" i="10"/>
  <c r="F2738" i="10"/>
  <c r="F2736" i="10"/>
  <c r="F2734" i="10"/>
  <c r="F2732" i="10"/>
  <c r="F2718" i="10"/>
  <c r="F2716" i="10"/>
  <c r="F2710" i="10"/>
  <c r="F2708" i="10"/>
  <c r="F2706" i="10"/>
  <c r="F2700" i="10"/>
  <c r="F2694" i="10"/>
  <c r="F2692" i="10"/>
  <c r="F2686" i="10"/>
  <c r="F2684" i="10"/>
  <c r="F2682" i="10"/>
  <c r="F2680" i="10"/>
  <c r="F2678" i="10"/>
  <c r="F2676" i="10"/>
  <c r="F2674" i="10"/>
  <c r="F2672" i="10"/>
  <c r="F2670" i="10"/>
  <c r="F2668" i="10"/>
  <c r="F2666" i="10"/>
  <c r="F2664" i="10"/>
  <c r="F2662" i="10"/>
  <c r="F2660" i="10"/>
  <c r="F2658" i="10"/>
  <c r="F2656" i="10"/>
  <c r="F2654" i="10"/>
  <c r="F2652" i="10"/>
  <c r="F2638" i="10"/>
  <c r="F2636" i="10"/>
  <c r="F2630" i="10"/>
  <c r="F2628" i="10"/>
  <c r="F2626" i="10"/>
  <c r="F2620" i="10"/>
  <c r="F2614" i="10"/>
  <c r="F2612" i="10"/>
  <c r="F2606" i="10"/>
  <c r="F2604" i="10"/>
  <c r="F2602" i="10"/>
  <c r="F2600" i="10"/>
  <c r="F2598" i="10"/>
  <c r="F2596" i="10"/>
  <c r="F2594" i="10"/>
  <c r="F2592" i="10"/>
  <c r="F2590" i="10"/>
  <c r="F2588" i="10"/>
  <c r="F2586" i="10"/>
  <c r="F2584" i="10"/>
  <c r="F2582" i="10"/>
  <c r="F2580" i="10"/>
  <c r="F2578" i="10"/>
  <c r="F2576" i="10"/>
  <c r="F2574" i="10"/>
  <c r="F2572" i="10"/>
  <c r="F2558" i="10"/>
  <c r="F2556" i="10"/>
  <c r="F2550" i="10"/>
  <c r="F2548" i="10"/>
  <c r="F2546" i="10"/>
  <c r="F2544" i="10"/>
  <c r="F2538" i="10"/>
  <c r="F2532" i="10"/>
  <c r="F2530" i="10"/>
  <c r="F2524" i="10"/>
  <c r="F2522" i="10"/>
  <c r="F2520" i="10"/>
  <c r="F2518" i="10"/>
  <c r="F2516" i="10"/>
  <c r="F2514" i="10"/>
  <c r="F2512" i="10"/>
  <c r="F2510" i="10"/>
  <c r="F2508" i="10"/>
  <c r="F2506" i="10"/>
  <c r="F2504" i="10"/>
  <c r="F2502" i="10"/>
  <c r="F2500" i="10"/>
  <c r="F2498" i="10"/>
  <c r="F2496" i="10"/>
  <c r="F2494" i="10"/>
  <c r="F2492" i="10"/>
  <c r="F2490" i="10"/>
  <c r="F2488" i="10"/>
  <c r="F2486" i="10"/>
  <c r="F2484" i="10"/>
  <c r="F2482" i="10"/>
  <c r="F2468" i="10"/>
  <c r="F2462" i="10"/>
  <c r="F2456" i="10"/>
  <c r="F2450" i="10"/>
  <c r="F2448" i="10"/>
  <c r="F2434" i="10"/>
  <c r="F2428" i="10"/>
  <c r="F2422" i="10"/>
  <c r="F2416" i="10"/>
  <c r="F2414" i="10"/>
  <c r="F2400" i="10"/>
  <c r="F2394" i="10"/>
  <c r="F2388" i="10"/>
  <c r="F2382" i="10"/>
  <c r="F2380" i="10"/>
  <c r="F2365" i="10"/>
  <c r="F2359" i="10"/>
  <c r="F2353" i="10"/>
  <c r="F2347" i="10"/>
  <c r="F2345" i="10"/>
  <c r="F2331" i="10"/>
  <c r="F2325" i="10"/>
  <c r="F2319" i="10"/>
  <c r="F2313" i="10"/>
  <c r="F2311" i="10"/>
  <c r="F2297" i="10"/>
  <c r="F2291" i="10"/>
  <c r="F2285" i="10"/>
  <c r="F2279" i="10"/>
  <c r="F2277" i="10"/>
  <c r="F2263" i="10"/>
  <c r="F2257" i="10"/>
  <c r="F2251" i="10"/>
  <c r="F2245" i="10"/>
  <c r="F2243" i="10"/>
  <c r="F2229" i="10"/>
  <c r="F2223" i="10"/>
  <c r="F2217" i="10"/>
  <c r="F2211" i="10"/>
  <c r="F2209" i="10"/>
  <c r="F2195" i="10"/>
  <c r="F2189" i="10"/>
  <c r="F2183" i="10"/>
  <c r="F2177" i="10"/>
  <c r="F2175" i="10"/>
  <c r="F2160" i="10"/>
  <c r="F2154" i="10"/>
  <c r="F2148" i="10"/>
  <c r="F2146" i="10"/>
  <c r="F2132" i="10"/>
  <c r="F2126" i="10"/>
  <c r="F2120" i="10"/>
  <c r="F2118" i="10"/>
  <c r="F2104" i="10"/>
  <c r="F2098" i="10"/>
  <c r="F2092" i="10"/>
  <c r="F2086" i="10"/>
  <c r="F2084" i="10"/>
  <c r="F2069" i="10"/>
  <c r="F2063" i="10"/>
  <c r="F2057" i="10"/>
  <c r="F2051" i="10"/>
  <c r="F2049" i="10"/>
  <c r="F2035" i="10"/>
  <c r="F2029" i="10"/>
  <c r="F2023" i="10"/>
  <c r="F2017" i="10"/>
  <c r="F2015" i="10"/>
  <c r="F2001" i="10"/>
  <c r="F1995" i="10"/>
  <c r="F1989" i="10"/>
  <c r="F1983" i="10"/>
  <c r="F1981" i="10"/>
  <c r="F1979" i="10"/>
  <c r="F1965" i="10"/>
  <c r="F1959" i="10"/>
  <c r="F1953" i="10"/>
  <c r="F1951" i="10"/>
  <c r="F1949" i="10"/>
  <c r="F1947" i="10"/>
  <c r="F1933" i="10"/>
  <c r="F1931" i="10"/>
  <c r="F1925" i="10"/>
  <c r="F1919" i="10"/>
  <c r="F1913" i="10"/>
  <c r="F1911" i="10"/>
  <c r="F1897" i="10"/>
  <c r="F1891" i="10"/>
  <c r="F1885" i="10"/>
  <c r="F1883" i="10"/>
  <c r="F1881" i="10"/>
  <c r="F1867" i="10"/>
  <c r="F1861" i="10"/>
  <c r="F1855" i="10"/>
  <c r="F1853" i="10"/>
  <c r="F1851" i="10"/>
  <c r="F1837" i="10"/>
  <c r="F1823" i="10"/>
  <c r="F1817" i="10"/>
  <c r="F1815" i="10"/>
  <c r="F1809" i="10"/>
  <c r="F1807" i="10"/>
  <c r="F1793" i="10"/>
  <c r="F1787" i="10"/>
  <c r="F1785" i="10"/>
  <c r="F1779" i="10"/>
  <c r="F1777" i="10"/>
  <c r="F1763" i="10"/>
  <c r="F1757" i="10"/>
  <c r="F1751" i="10"/>
  <c r="F1749" i="10"/>
  <c r="F1747" i="10"/>
  <c r="F1733" i="10"/>
  <c r="F1727" i="10"/>
  <c r="F1721" i="10"/>
  <c r="F1719" i="10"/>
  <c r="F1705" i="10"/>
  <c r="F1703" i="10"/>
  <c r="F1697" i="10"/>
  <c r="F1691" i="10"/>
  <c r="F1689" i="10"/>
  <c r="F1683" i="10"/>
  <c r="F1681" i="10"/>
  <c r="F1667" i="10"/>
  <c r="F1665" i="10"/>
  <c r="F1659" i="10"/>
  <c r="F1653" i="10"/>
  <c r="F1647" i="10"/>
  <c r="F1645" i="10"/>
  <c r="F1631" i="10"/>
  <c r="F1629" i="10"/>
  <c r="F1623" i="10"/>
  <c r="F1617" i="10"/>
  <c r="F1615" i="10"/>
  <c r="F1609" i="10"/>
  <c r="F1607" i="10"/>
  <c r="F1593" i="10"/>
  <c r="F1587" i="10"/>
  <c r="F1581" i="10"/>
  <c r="F1579" i="10"/>
  <c r="F1577" i="10"/>
  <c r="F1563" i="10"/>
  <c r="F1557" i="10"/>
  <c r="F1551" i="10"/>
  <c r="F1537" i="10"/>
  <c r="F1531" i="10"/>
  <c r="F1525" i="10"/>
  <c r="F1519" i="10"/>
  <c r="F1505" i="10"/>
  <c r="F1503" i="10"/>
  <c r="F1497" i="10"/>
  <c r="F1491" i="10"/>
  <c r="F1485" i="10"/>
  <c r="F1471" i="10"/>
  <c r="F1465" i="10"/>
  <c r="F1459" i="10"/>
  <c r="F1453" i="10"/>
  <c r="F1451" i="10"/>
  <c r="F1449" i="10"/>
  <c r="F1435" i="10"/>
  <c r="F1429" i="10"/>
  <c r="F1427" i="10"/>
  <c r="F1421" i="10"/>
  <c r="F1415" i="10"/>
  <c r="F1409" i="10"/>
  <c r="F1407" i="10"/>
  <c r="F1405" i="10"/>
  <c r="F1391" i="10"/>
  <c r="F1385" i="10"/>
  <c r="F1383" i="10"/>
  <c r="F1377" i="10"/>
  <c r="F1371" i="10"/>
  <c r="F1365" i="10"/>
  <c r="F1363" i="10"/>
  <c r="F1361" i="10"/>
  <c r="F1347" i="10"/>
  <c r="F1341" i="10"/>
  <c r="F1339" i="10"/>
  <c r="F1333" i="10"/>
  <c r="F1327" i="10"/>
  <c r="F1321" i="10"/>
  <c r="F1319" i="10"/>
  <c r="F1317" i="10"/>
  <c r="F1303" i="10"/>
  <c r="F1301" i="10"/>
  <c r="F1295" i="10"/>
  <c r="F1293" i="10"/>
  <c r="F1287" i="10"/>
  <c r="F1281" i="10"/>
  <c r="F1275" i="10"/>
  <c r="F1273" i="10"/>
  <c r="F1259" i="10"/>
  <c r="F1257" i="10"/>
  <c r="F1251" i="10"/>
  <c r="F1245" i="10"/>
  <c r="F1239" i="10"/>
  <c r="F1233" i="10"/>
  <c r="F1219" i="10"/>
  <c r="F1213" i="10"/>
  <c r="F1211" i="10"/>
  <c r="F1205" i="10"/>
  <c r="F1199" i="10"/>
  <c r="F1193" i="10"/>
  <c r="F1191" i="10"/>
  <c r="F1177" i="10"/>
  <c r="F1175" i="10"/>
  <c r="F1173" i="10"/>
  <c r="F1167" i="10"/>
  <c r="F1161" i="10"/>
  <c r="F1155" i="10"/>
  <c r="F1141" i="10"/>
  <c r="F1139" i="10"/>
  <c r="F1133" i="10"/>
  <c r="F1127" i="10"/>
  <c r="F1125" i="10"/>
  <c r="F1111" i="10"/>
  <c r="F1105" i="10"/>
  <c r="F1099" i="10"/>
  <c r="F1097" i="10"/>
  <c r="F1083" i="10"/>
  <c r="F1077" i="10"/>
  <c r="F1071" i="10"/>
  <c r="F1065" i="10"/>
  <c r="F1063" i="10"/>
  <c r="F1049" i="10"/>
  <c r="F1043" i="10"/>
  <c r="F1037" i="10"/>
  <c r="F1031" i="10"/>
  <c r="F1017" i="10"/>
  <c r="F1011" i="10"/>
  <c r="F1005" i="10"/>
  <c r="F999" i="10"/>
  <c r="F997" i="10"/>
  <c r="F983" i="10"/>
  <c r="F981" i="10"/>
  <c r="F979" i="10"/>
  <c r="F973" i="10"/>
  <c r="F967" i="10"/>
  <c r="F961" i="10"/>
  <c r="F959" i="10"/>
  <c r="F957" i="10"/>
  <c r="F955" i="10"/>
  <c r="F953" i="10"/>
  <c r="F951" i="10"/>
  <c r="F949" i="10"/>
  <c r="F947" i="10"/>
  <c r="F945" i="10"/>
  <c r="F943" i="10"/>
  <c r="F941" i="10"/>
  <c r="F927" i="10"/>
  <c r="F925" i="10"/>
  <c r="F919" i="10"/>
  <c r="F913" i="10"/>
  <c r="F911" i="10"/>
  <c r="F909" i="10"/>
  <c r="F903" i="10"/>
  <c r="F901" i="10"/>
  <c r="F899" i="10"/>
  <c r="F897" i="10"/>
  <c r="F895" i="10"/>
  <c r="F893" i="10"/>
  <c r="F879" i="10"/>
  <c r="F873" i="10"/>
  <c r="F867" i="10"/>
  <c r="F861" i="10"/>
  <c r="F859" i="10"/>
  <c r="F857" i="10"/>
  <c r="F855" i="10"/>
  <c r="F853" i="10"/>
  <c r="F839" i="10"/>
  <c r="F833" i="10"/>
  <c r="F827" i="10"/>
  <c r="F821" i="10"/>
  <c r="F807" i="10"/>
  <c r="F801" i="10"/>
  <c r="F795" i="10"/>
  <c r="F789" i="10"/>
  <c r="F787" i="10"/>
  <c r="F785" i="10"/>
  <c r="F783" i="10"/>
  <c r="F781" i="10"/>
  <c r="F767" i="10"/>
  <c r="F761" i="10"/>
  <c r="F755" i="10"/>
  <c r="F749" i="10"/>
  <c r="F747" i="10"/>
  <c r="F745" i="10"/>
  <c r="F743" i="10"/>
  <c r="F741" i="10"/>
  <c r="F739" i="10"/>
  <c r="F725" i="10"/>
  <c r="F719" i="10"/>
  <c r="F713" i="10"/>
  <c r="F711" i="10"/>
  <c r="F709" i="10"/>
  <c r="F707" i="10"/>
  <c r="F705" i="10"/>
  <c r="F691" i="10"/>
  <c r="F685" i="10"/>
  <c r="F679" i="10"/>
  <c r="F673" i="10"/>
  <c r="F671" i="10"/>
  <c r="F669" i="10"/>
  <c r="F667" i="10"/>
  <c r="F665" i="10"/>
  <c r="F663" i="10"/>
  <c r="F649" i="10"/>
  <c r="F643" i="10"/>
  <c r="F637" i="10"/>
  <c r="F631" i="10"/>
  <c r="F629" i="10"/>
  <c r="F627" i="10"/>
  <c r="F625" i="10"/>
  <c r="F611" i="10"/>
  <c r="F605" i="10"/>
  <c r="F599" i="10"/>
  <c r="F593" i="10"/>
  <c r="F587" i="10"/>
  <c r="F585" i="10"/>
  <c r="F583" i="10"/>
  <c r="F581" i="10"/>
  <c r="F579" i="10"/>
  <c r="F577" i="10"/>
  <c r="F575" i="10"/>
  <c r="F573" i="10"/>
  <c r="F559" i="10"/>
  <c r="F553" i="10"/>
  <c r="F547" i="10"/>
  <c r="F541" i="10"/>
  <c r="F527" i="10"/>
  <c r="F521" i="10"/>
  <c r="F515" i="10"/>
  <c r="F509" i="10"/>
  <c r="F507" i="10"/>
  <c r="F493" i="10"/>
  <c r="F487" i="10"/>
  <c r="F481" i="10"/>
  <c r="F475" i="10"/>
  <c r="F469" i="10"/>
  <c r="F467" i="10"/>
  <c r="F465" i="10"/>
  <c r="F463" i="10"/>
  <c r="F461" i="10"/>
  <c r="F459" i="10"/>
  <c r="F444" i="10"/>
  <c r="F438" i="10"/>
  <c r="F432" i="10"/>
  <c r="F426" i="10"/>
  <c r="F424" i="10"/>
  <c r="F410" i="10"/>
  <c r="F404" i="10"/>
  <c r="F406" i="10" s="1"/>
  <c r="F398" i="10"/>
  <c r="F400" i="10" s="1"/>
  <c r="F392" i="10"/>
  <c r="F390" i="10"/>
  <c r="F394" i="10" s="1"/>
  <c r="F376" i="10"/>
  <c r="F370" i="10"/>
  <c r="F372" i="10" s="1"/>
  <c r="F364" i="10"/>
  <c r="F358" i="10"/>
  <c r="F360" i="10" s="1"/>
  <c r="F352" i="10"/>
  <c r="F350" i="10"/>
  <c r="F348" i="10"/>
  <c r="F346" i="10"/>
  <c r="F344" i="10"/>
  <c r="F342" i="10"/>
  <c r="F354" i="10" s="1"/>
  <c r="F328" i="10"/>
  <c r="F326" i="10"/>
  <c r="F330" i="10" s="1"/>
  <c r="F320" i="10"/>
  <c r="F322" i="10" s="1"/>
  <c r="F314" i="10"/>
  <c r="F316" i="10" s="1"/>
  <c r="F308" i="10"/>
  <c r="F306" i="10"/>
  <c r="F304" i="10"/>
  <c r="F302" i="10"/>
  <c r="F300" i="10"/>
  <c r="F298" i="10"/>
  <c r="F296" i="10"/>
  <c r="F310" i="10" s="1"/>
  <c r="F282" i="10"/>
  <c r="F284" i="10" s="1"/>
  <c r="F276" i="10"/>
  <c r="F270" i="10"/>
  <c r="F264" i="10"/>
  <c r="F266" i="10" s="1"/>
  <c r="F258" i="10"/>
  <c r="F256" i="10"/>
  <c r="F254" i="10"/>
  <c r="F252" i="10"/>
  <c r="F250" i="10"/>
  <c r="F248" i="10"/>
  <c r="F260" i="10" s="1"/>
  <c r="F234" i="10"/>
  <c r="F228" i="10"/>
  <c r="F230" i="10" s="1"/>
  <c r="F238" i="10" s="1"/>
  <c r="F222" i="10"/>
  <c r="F224" i="10" s="1"/>
  <c r="F216" i="10"/>
  <c r="F202" i="10"/>
  <c r="F204" i="10" s="1"/>
  <c r="F196" i="10"/>
  <c r="F198" i="10" s="1"/>
  <c r="F190" i="10"/>
  <c r="F188" i="10"/>
  <c r="F186" i="10"/>
  <c r="F184" i="10"/>
  <c r="F182" i="10"/>
  <c r="F192" i="10" s="1"/>
  <c r="F180" i="10"/>
  <c r="F166" i="10"/>
  <c r="F160" i="10"/>
  <c r="F162" i="10" s="1"/>
  <c r="F154" i="10"/>
  <c r="F152" i="10"/>
  <c r="F150" i="10"/>
  <c r="F148" i="10"/>
  <c r="F156" i="10" s="1"/>
  <c r="F134" i="10"/>
  <c r="F136" i="10" s="1"/>
  <c r="F132" i="10"/>
  <c r="F126" i="10"/>
  <c r="F128" i="10" s="1"/>
  <c r="F120" i="10"/>
  <c r="F122" i="10" s="1"/>
  <c r="F114" i="10"/>
  <c r="F116" i="10" s="1"/>
  <c r="F112" i="10"/>
  <c r="F110" i="10"/>
  <c r="F96" i="10"/>
  <c r="F98" i="10" s="1"/>
  <c r="F90" i="10"/>
  <c r="F88" i="10"/>
  <c r="F92" i="10" s="1"/>
  <c r="F82" i="10"/>
  <c r="F76" i="10"/>
  <c r="F78" i="10" s="1"/>
  <c r="F70" i="10"/>
  <c r="F72" i="10" s="1"/>
  <c r="F68" i="10"/>
  <c r="F54" i="10"/>
  <c r="F48" i="10"/>
  <c r="F46" i="10"/>
  <c r="F50" i="10" s="1"/>
  <c r="F44" i="10"/>
  <c r="F38" i="10"/>
  <c r="F40" i="10" s="1"/>
  <c r="F32" i="10"/>
  <c r="F34" i="10" s="1"/>
  <c r="F26" i="10"/>
  <c r="F24" i="10"/>
  <c r="F22" i="10"/>
  <c r="F20" i="10"/>
  <c r="F18" i="10"/>
  <c r="F16" i="10"/>
  <c r="F14" i="10"/>
  <c r="F12" i="10"/>
  <c r="F10" i="10"/>
  <c r="F28" i="10" s="1"/>
  <c r="F8" i="10"/>
  <c r="F44824" i="9"/>
  <c r="F44818" i="9"/>
  <c r="F44812" i="9"/>
  <c r="F44798" i="9"/>
  <c r="F44792" i="9"/>
  <c r="F44786" i="9"/>
  <c r="F44772" i="9"/>
  <c r="F44766" i="9"/>
  <c r="F44760" i="9"/>
  <c r="F44746" i="9"/>
  <c r="F44740" i="9"/>
  <c r="F44734" i="9"/>
  <c r="F44720" i="9"/>
  <c r="F44714" i="9"/>
  <c r="F44708" i="9"/>
  <c r="F44694" i="9"/>
  <c r="F44688" i="9"/>
  <c r="F44682" i="9"/>
  <c r="F44668" i="9"/>
  <c r="F44662" i="9"/>
  <c r="F44656" i="9"/>
  <c r="F44642" i="9"/>
  <c r="F44636" i="9"/>
  <c r="F44630" i="9"/>
  <c r="F44616" i="9"/>
  <c r="F44610" i="9"/>
  <c r="F44604" i="9"/>
  <c r="F44590" i="9"/>
  <c r="F44584" i="9"/>
  <c r="F44578" i="9"/>
  <c r="F44564" i="9"/>
  <c r="F44558" i="9"/>
  <c r="F44552" i="9"/>
  <c r="F44550" i="9"/>
  <c r="F44536" i="9"/>
  <c r="F44530" i="9"/>
  <c r="F44524" i="9"/>
  <c r="F44510" i="9"/>
  <c r="F44504" i="9"/>
  <c r="F44498" i="9"/>
  <c r="F44484" i="9"/>
  <c r="F44478" i="9"/>
  <c r="F44472" i="9"/>
  <c r="F44470" i="9"/>
  <c r="F44468" i="9"/>
  <c r="F44466" i="9"/>
  <c r="F44464" i="9"/>
  <c r="F44462" i="9"/>
  <c r="F44448" i="9"/>
  <c r="F44442" i="9"/>
  <c r="F44436" i="9"/>
  <c r="F44422" i="9"/>
  <c r="F44416" i="9"/>
  <c r="F44410" i="9"/>
  <c r="F44408" i="9"/>
  <c r="F44406" i="9"/>
  <c r="F44392" i="9"/>
  <c r="F44390" i="9"/>
  <c r="F44384" i="9"/>
  <c r="F44378" i="9"/>
  <c r="F44376" i="9"/>
  <c r="F44374" i="9"/>
  <c r="F44368" i="9"/>
  <c r="F44366" i="9"/>
  <c r="F44364" i="9"/>
  <c r="F44362" i="9"/>
  <c r="F44360" i="9"/>
  <c r="F44358" i="9"/>
  <c r="F44356" i="9"/>
  <c r="F44342" i="9"/>
  <c r="F44340" i="9"/>
  <c r="F44334" i="9"/>
  <c r="F44328" i="9"/>
  <c r="F44326" i="9"/>
  <c r="F44324" i="9"/>
  <c r="F44318" i="9"/>
  <c r="F44316" i="9"/>
  <c r="F44314" i="9"/>
  <c r="F44312" i="9"/>
  <c r="F44310" i="9"/>
  <c r="F44308" i="9"/>
  <c r="F44306" i="9"/>
  <c r="F44292" i="9"/>
  <c r="F44286" i="9"/>
  <c r="F44280" i="9"/>
  <c r="F44274" i="9"/>
  <c r="F44260" i="9"/>
  <c r="F44254" i="9"/>
  <c r="F44252" i="9"/>
  <c r="F44246" i="9"/>
  <c r="F44244" i="9"/>
  <c r="F44242" i="9"/>
  <c r="F44240" i="9"/>
  <c r="F44226" i="9"/>
  <c r="F44224" i="9"/>
  <c r="F44218" i="9"/>
  <c r="F44212" i="9"/>
  <c r="F44206" i="9"/>
  <c r="F44204" i="9"/>
  <c r="F44202" i="9"/>
  <c r="F44188" i="9"/>
  <c r="F44182" i="9"/>
  <c r="F44176" i="9"/>
  <c r="F44174" i="9"/>
  <c r="F44158" i="9"/>
  <c r="F44152" i="9"/>
  <c r="F44146" i="9"/>
  <c r="F44140" i="9"/>
  <c r="F44138" i="9"/>
  <c r="F44124" i="9"/>
  <c r="F44122" i="9"/>
  <c r="F44120" i="9"/>
  <c r="F44114" i="9"/>
  <c r="F44108" i="9"/>
  <c r="F44106" i="9"/>
  <c r="F44100" i="9"/>
  <c r="F44098" i="9"/>
  <c r="F44096" i="9"/>
  <c r="F44094" i="9"/>
  <c r="F44080" i="9"/>
  <c r="F44074" i="9"/>
  <c r="F44068" i="9"/>
  <c r="F44066" i="9"/>
  <c r="F44064" i="9"/>
  <c r="F44058" i="9"/>
  <c r="F44056" i="9"/>
  <c r="F44054" i="9"/>
  <c r="F44052" i="9"/>
  <c r="F44050" i="9"/>
  <c r="F44036" i="9"/>
  <c r="F44030" i="9"/>
  <c r="F44024" i="9"/>
  <c r="F44022" i="9"/>
  <c r="F44020" i="9"/>
  <c r="F44014" i="9"/>
  <c r="F44012" i="9"/>
  <c r="F44010" i="9"/>
  <c r="F44008" i="9"/>
  <c r="F44006" i="9"/>
  <c r="F44004" i="9"/>
  <c r="F44002" i="9"/>
  <c r="F43988" i="9"/>
  <c r="F43982" i="9"/>
  <c r="F43980" i="9"/>
  <c r="F43978" i="9"/>
  <c r="F43972" i="9"/>
  <c r="F43970" i="9"/>
  <c r="F43968" i="9"/>
  <c r="F43966" i="9"/>
  <c r="F43964" i="9"/>
  <c r="F43962" i="9"/>
  <c r="F43960" i="9"/>
  <c r="F43958" i="9"/>
  <c r="F43956" i="9"/>
  <c r="F43954" i="9"/>
  <c r="F43952" i="9"/>
  <c r="F43938" i="9"/>
  <c r="F43932" i="9"/>
  <c r="F43930" i="9"/>
  <c r="F43928" i="9"/>
  <c r="F43922" i="9"/>
  <c r="F43920" i="9"/>
  <c r="F43918" i="9"/>
  <c r="F43916" i="9"/>
  <c r="F43914" i="9"/>
  <c r="F43912" i="9"/>
  <c r="F43910" i="9"/>
  <c r="F43908" i="9"/>
  <c r="F43906" i="9"/>
  <c r="F43904" i="9"/>
  <c r="F43902" i="9"/>
  <c r="F43888" i="9"/>
  <c r="F43882" i="9"/>
  <c r="F43880" i="9"/>
  <c r="F43878" i="9"/>
  <c r="F43872" i="9"/>
  <c r="F43870" i="9"/>
  <c r="F43868" i="9"/>
  <c r="F43866" i="9"/>
  <c r="F43864" i="9"/>
  <c r="F43862" i="9"/>
  <c r="F43860" i="9"/>
  <c r="F43858" i="9"/>
  <c r="F43856" i="9"/>
  <c r="F43854" i="9"/>
  <c r="F43852" i="9"/>
  <c r="F43838" i="9"/>
  <c r="F43832" i="9"/>
  <c r="F43830" i="9"/>
  <c r="F43828" i="9"/>
  <c r="F43822" i="9"/>
  <c r="F43820" i="9"/>
  <c r="F43818" i="9"/>
  <c r="F43816" i="9"/>
  <c r="F43814" i="9"/>
  <c r="F43812" i="9"/>
  <c r="F43810" i="9"/>
  <c r="F43808" i="9"/>
  <c r="F43806" i="9"/>
  <c r="F43804" i="9"/>
  <c r="F43802" i="9"/>
  <c r="F43788" i="9"/>
  <c r="F43782" i="9"/>
  <c r="F43780" i="9"/>
  <c r="F43778" i="9"/>
  <c r="F43772" i="9"/>
  <c r="F43770" i="9"/>
  <c r="F43768" i="9"/>
  <c r="F43766" i="9"/>
  <c r="F43764" i="9"/>
  <c r="F43762" i="9"/>
  <c r="F43760" i="9"/>
  <c r="F43758" i="9"/>
  <c r="F43756" i="9"/>
  <c r="F43754" i="9"/>
  <c r="F43752" i="9"/>
  <c r="F43737" i="9"/>
  <c r="F43731" i="9"/>
  <c r="F43725" i="9"/>
  <c r="F43723" i="9"/>
  <c r="F43717" i="9"/>
  <c r="F43715" i="9"/>
  <c r="F43713" i="9"/>
  <c r="F43711" i="9"/>
  <c r="F43709" i="9"/>
  <c r="F43707" i="9"/>
  <c r="F43705" i="9"/>
  <c r="F43703" i="9"/>
  <c r="F43701" i="9"/>
  <c r="F43699" i="9"/>
  <c r="F43697" i="9"/>
  <c r="F43695" i="9"/>
  <c r="F43693" i="9"/>
  <c r="F43691" i="9"/>
  <c r="F43689" i="9"/>
  <c r="F43687" i="9"/>
  <c r="F43685" i="9"/>
  <c r="F43683" i="9"/>
  <c r="F43681" i="9"/>
  <c r="F43667" i="9"/>
  <c r="F43661" i="9"/>
  <c r="F43655" i="9"/>
  <c r="F43653" i="9"/>
  <c r="F43647" i="9"/>
  <c r="F43645" i="9"/>
  <c r="F43643" i="9"/>
  <c r="F43641" i="9"/>
  <c r="F43639" i="9"/>
  <c r="F43637" i="9"/>
  <c r="F43635" i="9"/>
  <c r="F43633" i="9"/>
  <c r="F43631" i="9"/>
  <c r="F43629" i="9"/>
  <c r="F43627" i="9"/>
  <c r="F43625" i="9"/>
  <c r="F43623" i="9"/>
  <c r="F43621" i="9"/>
  <c r="F43619" i="9"/>
  <c r="F43617" i="9"/>
  <c r="F43603" i="9"/>
  <c r="F43601" i="9"/>
  <c r="F43595" i="9"/>
  <c r="F43589" i="9"/>
  <c r="F43587" i="9"/>
  <c r="F43581" i="9"/>
  <c r="F43579" i="9"/>
  <c r="F43577" i="9"/>
  <c r="F43575" i="9"/>
  <c r="F43573" i="9"/>
  <c r="F43571" i="9"/>
  <c r="F43569" i="9"/>
  <c r="F43567" i="9"/>
  <c r="F43553" i="9"/>
  <c r="F43547" i="9"/>
  <c r="F43541" i="9"/>
  <c r="F43539" i="9"/>
  <c r="F43533" i="9"/>
  <c r="F43531" i="9"/>
  <c r="F43529" i="9"/>
  <c r="F43527" i="9"/>
  <c r="F43525" i="9"/>
  <c r="F43523" i="9"/>
  <c r="F43521" i="9"/>
  <c r="F43519" i="9"/>
  <c r="F43517" i="9"/>
  <c r="F43515" i="9"/>
  <c r="F43513" i="9"/>
  <c r="F43511" i="9"/>
  <c r="F43509" i="9"/>
  <c r="F43507" i="9"/>
  <c r="F43493" i="9"/>
  <c r="F43487" i="9"/>
  <c r="F43481" i="9"/>
  <c r="F43479" i="9"/>
  <c r="F43473" i="9"/>
  <c r="F43471" i="9"/>
  <c r="F43469" i="9"/>
  <c r="F43467" i="9"/>
  <c r="F43465" i="9"/>
  <c r="F43463" i="9"/>
  <c r="F43461" i="9"/>
  <c r="F43459" i="9"/>
  <c r="F43457" i="9"/>
  <c r="F43455" i="9"/>
  <c r="F43453" i="9"/>
  <c r="F43451" i="9"/>
  <c r="F43449" i="9"/>
  <c r="F43447" i="9"/>
  <c r="F43433" i="9"/>
  <c r="F43427" i="9"/>
  <c r="F43421" i="9"/>
  <c r="F43419" i="9"/>
  <c r="F43413" i="9"/>
  <c r="F43411" i="9"/>
  <c r="F43409" i="9"/>
  <c r="F43407" i="9"/>
  <c r="F43405" i="9"/>
  <c r="F43403" i="9"/>
  <c r="F43401" i="9"/>
  <c r="F43399" i="9"/>
  <c r="F43397" i="9"/>
  <c r="F43395" i="9"/>
  <c r="F43393" i="9"/>
  <c r="F43391" i="9"/>
  <c r="F43377" i="9"/>
  <c r="F43371" i="9"/>
  <c r="F43369" i="9"/>
  <c r="F43363" i="9"/>
  <c r="F43357" i="9"/>
  <c r="F43355" i="9"/>
  <c r="F43353" i="9"/>
  <c r="F43347" i="9"/>
  <c r="F43345" i="9"/>
  <c r="F43343" i="9"/>
  <c r="F43341" i="9"/>
  <c r="F43339" i="9"/>
  <c r="F43337" i="9"/>
  <c r="F43335" i="9"/>
  <c r="F43333" i="9"/>
  <c r="F43331" i="9"/>
  <c r="F43329" i="9"/>
  <c r="F43327" i="9"/>
  <c r="F43313" i="9"/>
  <c r="F43307" i="9"/>
  <c r="F43301" i="9"/>
  <c r="F43299" i="9"/>
  <c r="F43285" i="9"/>
  <c r="F43279" i="9"/>
  <c r="F43273" i="9"/>
  <c r="F43271" i="9"/>
  <c r="F43257" i="9"/>
  <c r="F43251" i="9"/>
  <c r="F43245" i="9"/>
  <c r="F43243" i="9"/>
  <c r="F43229" i="9"/>
  <c r="F43223" i="9"/>
  <c r="F43217" i="9"/>
  <c r="F43215" i="9"/>
  <c r="F43213" i="9"/>
  <c r="F43211" i="9"/>
  <c r="F43209" i="9"/>
  <c r="F43195" i="9"/>
  <c r="F43189" i="9"/>
  <c r="F43183" i="9"/>
  <c r="F43181" i="9"/>
  <c r="F43179" i="9"/>
  <c r="F43165" i="9"/>
  <c r="F43159" i="9"/>
  <c r="F43153" i="9"/>
  <c r="F43151" i="9"/>
  <c r="F43149" i="9"/>
  <c r="F43147" i="9"/>
  <c r="F43145" i="9"/>
  <c r="F43131" i="9"/>
  <c r="F43125" i="9"/>
  <c r="F43119" i="9"/>
  <c r="F43117" i="9"/>
  <c r="F43115" i="9"/>
  <c r="F43113" i="9"/>
  <c r="F43111" i="9"/>
  <c r="F43097" i="9"/>
  <c r="F43091" i="9"/>
  <c r="F43085" i="9"/>
  <c r="F43083" i="9"/>
  <c r="F43081" i="9"/>
  <c r="F43079" i="9"/>
  <c r="F43077" i="9"/>
  <c r="F43075" i="9"/>
  <c r="F43073" i="9"/>
  <c r="F43059" i="9"/>
  <c r="F43053" i="9"/>
  <c r="F43047" i="9"/>
  <c r="F43045" i="9"/>
  <c r="F43043" i="9"/>
  <c r="F43037" i="9"/>
  <c r="F43035" i="9"/>
  <c r="F43033" i="9"/>
  <c r="F43031" i="9"/>
  <c r="F43029" i="9"/>
  <c r="F43027" i="9"/>
  <c r="F43025" i="9"/>
  <c r="F43023" i="9"/>
  <c r="F43021" i="9"/>
  <c r="F43019" i="9"/>
  <c r="F43017" i="9"/>
  <c r="F43003" i="9"/>
  <c r="F42997" i="9"/>
  <c r="F42991" i="9"/>
  <c r="F42989" i="9"/>
  <c r="F42987" i="9"/>
  <c r="F42985" i="9"/>
  <c r="F42971" i="9"/>
  <c r="F42965" i="9"/>
  <c r="F42959" i="9"/>
  <c r="F42957" i="9"/>
  <c r="F42943" i="9"/>
  <c r="F42937" i="9"/>
  <c r="F42931" i="9"/>
  <c r="F42929" i="9"/>
  <c r="F42915" i="9"/>
  <c r="F42909" i="9"/>
  <c r="F42903" i="9"/>
  <c r="F42901" i="9"/>
  <c r="F42899" i="9"/>
  <c r="F42897" i="9"/>
  <c r="F42895" i="9"/>
  <c r="F42893" i="9"/>
  <c r="F42891" i="9"/>
  <c r="F42877" i="9"/>
  <c r="F42871" i="9"/>
  <c r="F42865" i="9"/>
  <c r="F42863" i="9"/>
  <c r="F42861" i="9"/>
  <c r="F42847" i="9"/>
  <c r="F42841" i="9"/>
  <c r="F42835" i="9"/>
  <c r="F42833" i="9"/>
  <c r="F42827" i="9"/>
  <c r="F42825" i="9"/>
  <c r="F42823" i="9"/>
  <c r="F42821" i="9"/>
  <c r="F42819" i="9"/>
  <c r="F42817" i="9"/>
  <c r="F42815" i="9"/>
  <c r="F42813" i="9"/>
  <c r="F42811" i="9"/>
  <c r="F42809" i="9"/>
  <c r="F42807" i="9"/>
  <c r="F42793" i="9"/>
  <c r="F42787" i="9"/>
  <c r="F42781" i="9"/>
  <c r="F42779" i="9"/>
  <c r="F42777" i="9"/>
  <c r="F42775" i="9"/>
  <c r="F42773" i="9"/>
  <c r="F42771" i="9"/>
  <c r="F42769" i="9"/>
  <c r="F42767" i="9"/>
  <c r="F42765" i="9"/>
  <c r="F42763" i="9"/>
  <c r="F42761" i="9"/>
  <c r="F42759" i="9"/>
  <c r="F42757" i="9"/>
  <c r="F42755" i="9"/>
  <c r="F42741" i="9"/>
  <c r="F42735" i="9"/>
  <c r="F42729" i="9"/>
  <c r="F42727" i="9"/>
  <c r="F42725" i="9"/>
  <c r="F42723" i="9"/>
  <c r="F42721" i="9"/>
  <c r="F42719" i="9"/>
  <c r="F42717" i="9"/>
  <c r="F42715" i="9"/>
  <c r="F42713" i="9"/>
  <c r="F42711" i="9"/>
  <c r="F42709" i="9"/>
  <c r="F42707" i="9"/>
  <c r="F42705" i="9"/>
  <c r="F42703" i="9"/>
  <c r="F42689" i="9"/>
  <c r="F42683" i="9"/>
  <c r="F42681" i="9"/>
  <c r="F42679" i="9"/>
  <c r="F42677" i="9"/>
  <c r="F42675" i="9"/>
  <c r="F42669" i="9"/>
  <c r="F42663" i="9"/>
  <c r="F42661" i="9"/>
  <c r="F42659" i="9"/>
  <c r="F42653" i="9"/>
  <c r="F42651" i="9"/>
  <c r="F42649" i="9"/>
  <c r="F42647" i="9"/>
  <c r="F42645" i="9"/>
  <c r="F42643" i="9"/>
  <c r="F42641" i="9"/>
  <c r="F42639" i="9"/>
  <c r="F42637" i="9"/>
  <c r="F42623" i="9"/>
  <c r="F42617" i="9"/>
  <c r="F42615" i="9"/>
  <c r="F42613" i="9"/>
  <c r="F42611" i="9"/>
  <c r="F42605" i="9"/>
  <c r="F42599" i="9"/>
  <c r="F42597" i="9"/>
  <c r="F42591" i="9"/>
  <c r="F42589" i="9"/>
  <c r="F42587" i="9"/>
  <c r="F42585" i="9"/>
  <c r="F42583" i="9"/>
  <c r="F42581" i="9"/>
  <c r="F42579" i="9"/>
  <c r="F42577" i="9"/>
  <c r="F42563" i="9"/>
  <c r="F42557" i="9"/>
  <c r="F42551" i="9"/>
  <c r="F42545" i="9"/>
  <c r="F42543" i="9"/>
  <c r="F42541" i="9"/>
  <c r="F42539" i="9"/>
  <c r="F42537" i="9"/>
  <c r="F42535" i="9"/>
  <c r="F42533" i="9"/>
  <c r="F42531" i="9"/>
  <c r="F42529" i="9"/>
  <c r="F42527" i="9"/>
  <c r="F42525" i="9"/>
  <c r="F42511" i="9"/>
  <c r="F42505" i="9"/>
  <c r="F42499" i="9"/>
  <c r="F42493" i="9"/>
  <c r="F42491" i="9"/>
  <c r="F42489" i="9"/>
  <c r="F42487" i="9"/>
  <c r="F42485" i="9"/>
  <c r="F42483" i="9"/>
  <c r="F42481" i="9"/>
  <c r="F42479" i="9"/>
  <c r="F42477" i="9"/>
  <c r="F42475" i="9"/>
  <c r="F42473" i="9"/>
  <c r="F42471" i="9"/>
  <c r="F42469" i="9"/>
  <c r="F42467" i="9"/>
  <c r="F42465" i="9"/>
  <c r="F42451" i="9"/>
  <c r="F42445" i="9"/>
  <c r="F42439" i="9"/>
  <c r="F42433" i="9"/>
  <c r="F42427" i="9"/>
  <c r="F42425" i="9"/>
  <c r="F42423" i="9"/>
  <c r="F42421" i="9"/>
  <c r="F42419" i="9"/>
  <c r="F42417" i="9"/>
  <c r="F42415" i="9"/>
  <c r="F42413" i="9"/>
  <c r="F42411" i="9"/>
  <c r="F42409" i="9"/>
  <c r="F42407" i="9"/>
  <c r="F42405" i="9"/>
  <c r="F42391" i="9"/>
  <c r="F42385" i="9"/>
  <c r="F42379" i="9"/>
  <c r="F42373" i="9"/>
  <c r="F42371" i="9"/>
  <c r="F42369" i="9"/>
  <c r="F42367" i="9"/>
  <c r="F42353" i="9"/>
  <c r="F42347" i="9"/>
  <c r="F42341" i="9"/>
  <c r="F42335" i="9"/>
  <c r="F42333" i="9"/>
  <c r="F42331" i="9"/>
  <c r="F42329" i="9"/>
  <c r="F42327" i="9"/>
  <c r="F42325" i="9"/>
  <c r="F42323" i="9"/>
  <c r="F42321" i="9"/>
  <c r="F42319" i="9"/>
  <c r="F42317" i="9"/>
  <c r="F42315" i="9"/>
  <c r="F42301" i="9"/>
  <c r="F42295" i="9"/>
  <c r="F42289" i="9"/>
  <c r="F42287" i="9"/>
  <c r="F42281" i="9"/>
  <c r="F42279" i="9"/>
  <c r="F42277" i="9"/>
  <c r="F42275" i="9"/>
  <c r="F42273" i="9"/>
  <c r="F42271" i="9"/>
  <c r="F42269" i="9"/>
  <c r="F42267" i="9"/>
  <c r="F42265" i="9"/>
  <c r="F42263" i="9"/>
  <c r="F42261" i="9"/>
  <c r="F42247" i="9"/>
  <c r="F42241" i="9"/>
  <c r="F42235" i="9"/>
  <c r="F42229" i="9"/>
  <c r="F42227" i="9"/>
  <c r="F42225" i="9"/>
  <c r="F42223" i="9"/>
  <c r="F42221" i="9"/>
  <c r="F42219" i="9"/>
  <c r="F42217" i="9"/>
  <c r="F42215" i="9"/>
  <c r="F42213" i="9"/>
  <c r="F42211" i="9"/>
  <c r="F42209" i="9"/>
  <c r="F42195" i="9"/>
  <c r="F42189" i="9"/>
  <c r="F42183" i="9"/>
  <c r="F42177" i="9"/>
  <c r="F42175" i="9"/>
  <c r="F42173" i="9"/>
  <c r="F42171" i="9"/>
  <c r="F42169" i="9"/>
  <c r="F42167" i="9"/>
  <c r="F42165" i="9"/>
  <c r="F42163" i="9"/>
  <c r="F42161" i="9"/>
  <c r="F42159" i="9"/>
  <c r="F42157" i="9"/>
  <c r="F42155" i="9"/>
  <c r="F42140" i="9"/>
  <c r="F42134" i="9"/>
  <c r="F42132" i="9"/>
  <c r="F42130" i="9"/>
  <c r="F42128" i="9"/>
  <c r="F42126" i="9"/>
  <c r="F42120" i="9"/>
  <c r="F42114" i="9"/>
  <c r="F42112" i="9"/>
  <c r="F42106" i="9"/>
  <c r="F42104" i="9"/>
  <c r="F42102" i="9"/>
  <c r="F42100" i="9"/>
  <c r="F42098" i="9"/>
  <c r="F42096" i="9"/>
  <c r="F42094" i="9"/>
  <c r="F42092" i="9"/>
  <c r="F42090" i="9"/>
  <c r="F42088" i="9"/>
  <c r="F42086" i="9"/>
  <c r="F42084" i="9"/>
  <c r="F42082" i="9"/>
  <c r="F42068" i="9"/>
  <c r="F42062" i="9"/>
  <c r="F42060" i="9"/>
  <c r="F42054" i="9"/>
  <c r="F42052" i="9"/>
  <c r="F42050" i="9"/>
  <c r="F42048" i="9"/>
  <c r="F42046" i="9"/>
  <c r="F42044" i="9"/>
  <c r="F42042" i="9"/>
  <c r="F42040" i="9"/>
  <c r="F42038" i="9"/>
  <c r="F42036" i="9"/>
  <c r="F42034" i="9"/>
  <c r="F42020" i="9"/>
  <c r="F42014" i="9"/>
  <c r="F42012" i="9"/>
  <c r="F42006" i="9"/>
  <c r="F42004" i="9"/>
  <c r="F42002" i="9"/>
  <c r="F42000" i="9"/>
  <c r="F41998" i="9"/>
  <c r="F41996" i="9"/>
  <c r="F41994" i="9"/>
  <c r="F41992" i="9"/>
  <c r="F41990" i="9"/>
  <c r="F41988" i="9"/>
  <c r="F41986" i="9"/>
  <c r="F41984" i="9"/>
  <c r="F41982" i="9"/>
  <c r="F41968" i="9"/>
  <c r="F41966" i="9"/>
  <c r="F41960" i="9"/>
  <c r="F41954" i="9"/>
  <c r="F41952" i="9"/>
  <c r="F41950" i="9"/>
  <c r="F41944" i="9"/>
  <c r="F41942" i="9"/>
  <c r="F41940" i="9"/>
  <c r="F41938" i="9"/>
  <c r="F41936" i="9"/>
  <c r="F41934" i="9"/>
  <c r="F41932" i="9"/>
  <c r="F41930" i="9"/>
  <c r="F41928" i="9"/>
  <c r="F41926" i="9"/>
  <c r="F41924" i="9"/>
  <c r="F41922" i="9"/>
  <c r="F41920" i="9"/>
  <c r="F41906" i="9"/>
  <c r="F41900" i="9"/>
  <c r="F41898" i="9"/>
  <c r="F41892" i="9"/>
  <c r="F41890" i="9"/>
  <c r="F41888" i="9"/>
  <c r="F41886" i="9"/>
  <c r="F41884" i="9"/>
  <c r="F41882" i="9"/>
  <c r="F41880" i="9"/>
  <c r="F41878" i="9"/>
  <c r="F41876" i="9"/>
  <c r="F41874" i="9"/>
  <c r="F41872" i="9"/>
  <c r="F41870" i="9"/>
  <c r="F41868" i="9"/>
  <c r="F41854" i="9"/>
  <c r="F41848" i="9"/>
  <c r="F41846" i="9"/>
  <c r="F41840" i="9"/>
  <c r="F41838" i="9"/>
  <c r="F41836" i="9"/>
  <c r="F41834" i="9"/>
  <c r="F41832" i="9"/>
  <c r="F41830" i="9"/>
  <c r="F41828" i="9"/>
  <c r="F41826" i="9"/>
  <c r="F41824" i="9"/>
  <c r="F41822" i="9"/>
  <c r="F41808" i="9"/>
  <c r="F41802" i="9"/>
  <c r="F41796" i="9"/>
  <c r="F41794" i="9"/>
  <c r="F41788" i="9"/>
  <c r="F41786" i="9"/>
  <c r="F41784" i="9"/>
  <c r="F41782" i="9"/>
  <c r="F41780" i="9"/>
  <c r="F41766" i="9"/>
  <c r="F41760" i="9"/>
  <c r="F41754" i="9"/>
  <c r="F41752" i="9"/>
  <c r="F41746" i="9"/>
  <c r="F41744" i="9"/>
  <c r="F41742" i="9"/>
  <c r="F41740" i="9"/>
  <c r="F41738" i="9"/>
  <c r="F41724" i="9"/>
  <c r="F41718" i="9"/>
  <c r="F41712" i="9"/>
  <c r="F41710" i="9"/>
  <c r="F41704" i="9"/>
  <c r="F41702" i="9"/>
  <c r="F41700" i="9"/>
  <c r="F41698" i="9"/>
  <c r="F41696" i="9"/>
  <c r="F41682" i="9"/>
  <c r="F41676" i="9"/>
  <c r="F41670" i="9"/>
  <c r="F41668" i="9"/>
  <c r="F41662" i="9"/>
  <c r="F41660" i="9"/>
  <c r="F41658" i="9"/>
  <c r="F41656" i="9"/>
  <c r="F41654" i="9"/>
  <c r="F41640" i="9"/>
  <c r="F41634" i="9"/>
  <c r="F41628" i="9"/>
  <c r="F41626" i="9"/>
  <c r="F41620" i="9"/>
  <c r="F41618" i="9"/>
  <c r="F41616" i="9"/>
  <c r="F41614" i="9"/>
  <c r="F41612" i="9"/>
  <c r="F41610" i="9"/>
  <c r="F41596" i="9"/>
  <c r="F41590" i="9"/>
  <c r="F41584" i="9"/>
  <c r="F41582" i="9"/>
  <c r="F41576" i="9"/>
  <c r="F41574" i="9"/>
  <c r="F41572" i="9"/>
  <c r="F41570" i="9"/>
  <c r="F41568" i="9"/>
  <c r="F41554" i="9"/>
  <c r="F41548" i="9"/>
  <c r="F41542" i="9"/>
  <c r="F41540" i="9"/>
  <c r="F41534" i="9"/>
  <c r="F41532" i="9"/>
  <c r="F41530" i="9"/>
  <c r="F41528" i="9"/>
  <c r="F41526" i="9"/>
  <c r="F41512" i="9"/>
  <c r="F41506" i="9"/>
  <c r="F41500" i="9"/>
  <c r="F41498" i="9"/>
  <c r="F41492" i="9"/>
  <c r="F41490" i="9"/>
  <c r="F41488" i="9"/>
  <c r="F41486" i="9"/>
  <c r="F41484" i="9"/>
  <c r="F41470" i="9"/>
  <c r="F41464" i="9"/>
  <c r="F41458" i="9"/>
  <c r="F41443" i="9"/>
  <c r="F41437" i="9"/>
  <c r="F41435" i="9"/>
  <c r="F41433" i="9"/>
  <c r="F41427" i="9"/>
  <c r="F41425" i="9"/>
  <c r="F41423" i="9"/>
  <c r="F41421" i="9"/>
  <c r="F41419" i="9"/>
  <c r="F41417" i="9"/>
  <c r="F41415" i="9"/>
  <c r="F41413" i="9"/>
  <c r="F41411" i="9"/>
  <c r="F41409" i="9"/>
  <c r="F41395" i="9"/>
  <c r="F41389" i="9"/>
  <c r="F41387" i="9"/>
  <c r="F41385" i="9"/>
  <c r="F41379" i="9"/>
  <c r="F41377" i="9"/>
  <c r="F41375" i="9"/>
  <c r="F41373" i="9"/>
  <c r="F41371" i="9"/>
  <c r="F41369" i="9"/>
  <c r="F41367" i="9"/>
  <c r="F41365" i="9"/>
  <c r="F41363" i="9"/>
  <c r="F41361" i="9"/>
  <c r="F41359" i="9"/>
  <c r="F41357" i="9"/>
  <c r="F41355" i="9"/>
  <c r="F41341" i="9"/>
  <c r="F41335" i="9"/>
  <c r="F41333" i="9"/>
  <c r="F41331" i="9"/>
  <c r="F41325" i="9"/>
  <c r="F41323" i="9"/>
  <c r="F41321" i="9"/>
  <c r="F41319" i="9"/>
  <c r="F41317" i="9"/>
  <c r="F41315" i="9"/>
  <c r="F41313" i="9"/>
  <c r="F41311" i="9"/>
  <c r="F41309" i="9"/>
  <c r="F41295" i="9"/>
  <c r="F41289" i="9"/>
  <c r="F41287" i="9"/>
  <c r="F41285" i="9"/>
  <c r="F41279" i="9"/>
  <c r="F41277" i="9"/>
  <c r="F41275" i="9"/>
  <c r="F41273" i="9"/>
  <c r="F41271" i="9"/>
  <c r="F41269" i="9"/>
  <c r="F41267" i="9"/>
  <c r="F41265" i="9"/>
  <c r="F41263" i="9"/>
  <c r="F41249" i="9"/>
  <c r="F41243" i="9"/>
  <c r="F41237" i="9"/>
  <c r="F41235" i="9"/>
  <c r="F41221" i="9"/>
  <c r="F41215" i="9"/>
  <c r="F41213" i="9"/>
  <c r="F41211" i="9"/>
  <c r="F41205" i="9"/>
  <c r="F41203" i="9"/>
  <c r="F41201" i="9"/>
  <c r="F41199" i="9"/>
  <c r="F41197" i="9"/>
  <c r="F41195" i="9"/>
  <c r="F41193" i="9"/>
  <c r="F41191" i="9"/>
  <c r="F41189" i="9"/>
  <c r="F41187" i="9"/>
  <c r="F41185" i="9"/>
  <c r="F41183" i="9"/>
  <c r="F41181" i="9"/>
  <c r="F41167" i="9"/>
  <c r="F41161" i="9"/>
  <c r="F41159" i="9"/>
  <c r="F41157" i="9"/>
  <c r="F41151" i="9"/>
  <c r="F41149" i="9"/>
  <c r="F41147" i="9"/>
  <c r="F41145" i="9"/>
  <c r="F41143" i="9"/>
  <c r="F41141" i="9"/>
  <c r="F41139" i="9"/>
  <c r="F41137" i="9"/>
  <c r="F41135" i="9"/>
  <c r="F41133" i="9"/>
  <c r="F41131" i="9"/>
  <c r="F41129" i="9"/>
  <c r="F41127" i="9"/>
  <c r="F41113" i="9"/>
  <c r="F41107" i="9"/>
  <c r="F41105" i="9"/>
  <c r="F41103" i="9"/>
  <c r="F41097" i="9"/>
  <c r="F41095" i="9"/>
  <c r="F41093" i="9"/>
  <c r="F41091" i="9"/>
  <c r="F41089" i="9"/>
  <c r="F41087" i="9"/>
  <c r="F41085" i="9"/>
  <c r="F41083" i="9"/>
  <c r="F41081" i="9"/>
  <c r="F41079" i="9"/>
  <c r="F41077" i="9"/>
  <c r="F41063" i="9"/>
  <c r="F41057" i="9"/>
  <c r="F41055" i="9"/>
  <c r="F41053" i="9"/>
  <c r="F41047" i="9"/>
  <c r="F41045" i="9"/>
  <c r="F41043" i="9"/>
  <c r="F41041" i="9"/>
  <c r="F41039" i="9"/>
  <c r="F41037" i="9"/>
  <c r="F41035" i="9"/>
  <c r="F41033" i="9"/>
  <c r="F41031" i="9"/>
  <c r="F41029" i="9"/>
  <c r="F41027" i="9"/>
  <c r="F41013" i="9"/>
  <c r="F41007" i="9"/>
  <c r="F41005" i="9"/>
  <c r="F41003" i="9"/>
  <c r="F40997" i="9"/>
  <c r="F40995" i="9"/>
  <c r="F40993" i="9"/>
  <c r="F40991" i="9"/>
  <c r="F40989" i="9"/>
  <c r="F40987" i="9"/>
  <c r="F40985" i="9"/>
  <c r="F40983" i="9"/>
  <c r="F40981" i="9"/>
  <c r="F40979" i="9"/>
  <c r="F40977" i="9"/>
  <c r="F40963" i="9"/>
  <c r="F40957" i="9"/>
  <c r="F40955" i="9"/>
  <c r="F40953" i="9"/>
  <c r="F40947" i="9"/>
  <c r="F40945" i="9"/>
  <c r="F40943" i="9"/>
  <c r="F40941" i="9"/>
  <c r="F40939" i="9"/>
  <c r="F40937" i="9"/>
  <c r="F40935" i="9"/>
  <c r="F40933" i="9"/>
  <c r="F40931" i="9"/>
  <c r="F40929" i="9"/>
  <c r="F40915" i="9"/>
  <c r="F40909" i="9"/>
  <c r="F40907" i="9"/>
  <c r="F40905" i="9"/>
  <c r="F40903" i="9"/>
  <c r="F40897" i="9"/>
  <c r="F40895" i="9"/>
  <c r="F40893" i="9"/>
  <c r="F40891" i="9"/>
  <c r="F40889" i="9"/>
  <c r="F40887" i="9"/>
  <c r="F40885" i="9"/>
  <c r="F40883" i="9"/>
  <c r="F40869" i="9"/>
  <c r="F40863" i="9"/>
  <c r="F40861" i="9"/>
  <c r="F40859" i="9"/>
  <c r="F40853" i="9"/>
  <c r="F40851" i="9"/>
  <c r="F40849" i="9"/>
  <c r="F40847" i="9"/>
  <c r="F40845" i="9"/>
  <c r="F40843" i="9"/>
  <c r="F40841" i="9"/>
  <c r="F40839" i="9"/>
  <c r="F40837" i="9"/>
  <c r="F40835" i="9"/>
  <c r="F40821" i="9"/>
  <c r="F40815" i="9"/>
  <c r="F40813" i="9"/>
  <c r="F40811" i="9"/>
  <c r="F40805" i="9"/>
  <c r="F40803" i="9"/>
  <c r="F40801" i="9"/>
  <c r="F40799" i="9"/>
  <c r="F40797" i="9"/>
  <c r="F40795" i="9"/>
  <c r="F40793" i="9"/>
  <c r="F40791" i="9"/>
  <c r="F40789" i="9"/>
  <c r="F40787" i="9"/>
  <c r="F40785" i="9"/>
  <c r="F40771" i="9"/>
  <c r="F40765" i="9"/>
  <c r="F40763" i="9"/>
  <c r="F40761" i="9"/>
  <c r="F40755" i="9"/>
  <c r="F40753" i="9"/>
  <c r="F40751" i="9"/>
  <c r="F40749" i="9"/>
  <c r="F40747" i="9"/>
  <c r="F40745" i="9"/>
  <c r="F40743" i="9"/>
  <c r="F40741" i="9"/>
  <c r="F40739" i="9"/>
  <c r="F40737" i="9"/>
  <c r="F40735" i="9"/>
  <c r="F40721" i="9"/>
  <c r="F40715" i="9"/>
  <c r="F40713" i="9"/>
  <c r="F40711" i="9"/>
  <c r="F40705" i="9"/>
  <c r="F40703" i="9"/>
  <c r="F40701" i="9"/>
  <c r="F40699" i="9"/>
  <c r="F40697" i="9"/>
  <c r="F40695" i="9"/>
  <c r="F40693" i="9"/>
  <c r="F40691" i="9"/>
  <c r="F40689" i="9"/>
  <c r="F40687" i="9"/>
  <c r="F40685" i="9"/>
  <c r="F40671" i="9"/>
  <c r="F40665" i="9"/>
  <c r="F40663" i="9"/>
  <c r="F40661" i="9"/>
  <c r="F40655" i="9"/>
  <c r="F40653" i="9"/>
  <c r="F40651" i="9"/>
  <c r="F40649" i="9"/>
  <c r="F40647" i="9"/>
  <c r="F40645" i="9"/>
  <c r="F40643" i="9"/>
  <c r="F40629" i="9"/>
  <c r="F40623" i="9"/>
  <c r="F40621" i="9"/>
  <c r="F40619" i="9"/>
  <c r="F40613" i="9"/>
  <c r="F40611" i="9"/>
  <c r="F40609" i="9"/>
  <c r="F40607" i="9"/>
  <c r="F40605" i="9"/>
  <c r="F40603" i="9"/>
  <c r="F40589" i="9"/>
  <c r="F40583" i="9"/>
  <c r="F40581" i="9"/>
  <c r="F40579" i="9"/>
  <c r="F40573" i="9"/>
  <c r="F40571" i="9"/>
  <c r="F40569" i="9"/>
  <c r="F40567" i="9"/>
  <c r="F40565" i="9"/>
  <c r="F40551" i="9"/>
  <c r="F40545" i="9"/>
  <c r="F40543" i="9"/>
  <c r="F40541" i="9"/>
  <c r="F40535" i="9"/>
  <c r="F40533" i="9"/>
  <c r="F40531" i="9"/>
  <c r="F40529" i="9"/>
  <c r="F40527" i="9"/>
  <c r="F40525" i="9"/>
  <c r="F40523" i="9"/>
  <c r="F40521" i="9"/>
  <c r="F40519" i="9"/>
  <c r="F40517" i="9"/>
  <c r="F40515" i="9"/>
  <c r="F40501" i="9"/>
  <c r="F40495" i="9"/>
  <c r="F40493" i="9"/>
  <c r="F40491" i="9"/>
  <c r="F40485" i="9"/>
  <c r="F40483" i="9"/>
  <c r="F40481" i="9"/>
  <c r="F40479" i="9"/>
  <c r="F40477" i="9"/>
  <c r="F40475" i="9"/>
  <c r="F40473" i="9"/>
  <c r="F40471" i="9"/>
  <c r="F40469" i="9"/>
  <c r="F40467" i="9"/>
  <c r="F40465" i="9"/>
  <c r="F40451" i="9"/>
  <c r="F40445" i="9"/>
  <c r="F40439" i="9"/>
  <c r="F40437" i="9"/>
  <c r="F40435" i="9"/>
  <c r="F40429" i="9"/>
  <c r="F40427" i="9"/>
  <c r="F40425" i="9"/>
  <c r="F40423" i="9"/>
  <c r="F40421" i="9"/>
  <c r="F40419" i="9"/>
  <c r="F40417" i="9"/>
  <c r="F40415" i="9"/>
  <c r="F40413" i="9"/>
  <c r="F40399" i="9"/>
  <c r="F40393" i="9"/>
  <c r="F40387" i="9"/>
  <c r="F40385" i="9"/>
  <c r="F40383" i="9"/>
  <c r="F40377" i="9"/>
  <c r="F40375" i="9"/>
  <c r="F40373" i="9"/>
  <c r="F40371" i="9"/>
  <c r="F40369" i="9"/>
  <c r="F40367" i="9"/>
  <c r="F40365" i="9"/>
  <c r="F40363" i="9"/>
  <c r="F40361" i="9"/>
  <c r="F40359" i="9"/>
  <c r="F40357" i="9"/>
  <c r="F40355" i="9"/>
  <c r="F40341" i="9"/>
  <c r="F40335" i="9"/>
  <c r="F40329" i="9"/>
  <c r="F40327" i="9"/>
  <c r="F40325" i="9"/>
  <c r="F40319" i="9"/>
  <c r="F40317" i="9"/>
  <c r="F40315" i="9"/>
  <c r="F40313" i="9"/>
  <c r="F40311" i="9"/>
  <c r="F40309" i="9"/>
  <c r="F40307" i="9"/>
  <c r="F40305" i="9"/>
  <c r="F40303" i="9"/>
  <c r="F40301" i="9"/>
  <c r="F40299" i="9"/>
  <c r="F40297" i="9"/>
  <c r="F40295" i="9"/>
  <c r="F40281" i="9"/>
  <c r="F40279" i="9"/>
  <c r="F40273" i="9"/>
  <c r="F40267" i="9"/>
  <c r="F40265" i="9"/>
  <c r="F40263" i="9"/>
  <c r="F40257" i="9"/>
  <c r="F40255" i="9"/>
  <c r="F40253" i="9"/>
  <c r="F40251" i="9"/>
  <c r="F40249" i="9"/>
  <c r="F40247" i="9"/>
  <c r="F40245" i="9"/>
  <c r="F40243" i="9"/>
  <c r="F40241" i="9"/>
  <c r="F40227" i="9"/>
  <c r="F40225" i="9"/>
  <c r="F40223" i="9"/>
  <c r="F40217" i="9"/>
  <c r="F40211" i="9"/>
  <c r="F40209" i="9"/>
  <c r="F40207" i="9"/>
  <c r="F40201" i="9"/>
  <c r="F40199" i="9"/>
  <c r="F40197" i="9"/>
  <c r="F40195" i="9"/>
  <c r="F40193" i="9"/>
  <c r="F40191" i="9"/>
  <c r="F40189" i="9"/>
  <c r="F40187" i="9"/>
  <c r="F40185" i="9"/>
  <c r="F40171" i="9"/>
  <c r="F40169" i="9"/>
  <c r="F40163" i="9"/>
  <c r="F40157" i="9"/>
  <c r="F40155" i="9"/>
  <c r="F40153" i="9"/>
  <c r="F40147" i="9"/>
  <c r="F40145" i="9"/>
  <c r="F40143" i="9"/>
  <c r="F40141" i="9"/>
  <c r="F40139" i="9"/>
  <c r="F40137" i="9"/>
  <c r="F40135" i="9"/>
  <c r="F40133" i="9"/>
  <c r="F40131" i="9"/>
  <c r="F40117" i="9"/>
  <c r="F40111" i="9"/>
  <c r="F40105" i="9"/>
  <c r="F40103" i="9"/>
  <c r="F40101" i="9"/>
  <c r="F40095" i="9"/>
  <c r="F40093" i="9"/>
  <c r="F40091" i="9"/>
  <c r="F40089" i="9"/>
  <c r="F40087" i="9"/>
  <c r="F40085" i="9"/>
  <c r="F40083" i="9"/>
  <c r="F40081" i="9"/>
  <c r="F40079" i="9"/>
  <c r="F40077" i="9"/>
  <c r="F40075" i="9"/>
  <c r="F40073" i="9"/>
  <c r="F40071" i="9"/>
  <c r="F40069" i="9"/>
  <c r="F40067" i="9"/>
  <c r="F40053" i="9"/>
  <c r="F40047" i="9"/>
  <c r="F40041" i="9"/>
  <c r="F40039" i="9"/>
  <c r="F40037" i="9"/>
  <c r="F40035" i="9"/>
  <c r="F40033" i="9"/>
  <c r="F40031" i="9"/>
  <c r="F40029" i="9"/>
  <c r="F40027" i="9"/>
  <c r="F40025" i="9"/>
  <c r="F40023" i="9"/>
  <c r="F40021" i="9"/>
  <c r="F40019" i="9"/>
  <c r="F40017" i="9"/>
  <c r="F40015" i="9"/>
  <c r="F40001" i="9"/>
  <c r="F39995" i="9"/>
  <c r="F39993" i="9"/>
  <c r="F39991" i="9"/>
  <c r="F39985" i="9"/>
  <c r="F39983" i="9"/>
  <c r="F39981" i="9"/>
  <c r="F39979" i="9"/>
  <c r="F39977" i="9"/>
  <c r="F39975" i="9"/>
  <c r="F39973" i="9"/>
  <c r="F39971" i="9"/>
  <c r="F39969" i="9"/>
  <c r="F39967" i="9"/>
  <c r="F39965" i="9"/>
  <c r="F39951" i="9"/>
  <c r="F39945" i="9"/>
  <c r="F39939" i="9"/>
  <c r="F39925" i="9"/>
  <c r="F39919" i="9"/>
  <c r="F39913" i="9"/>
  <c r="F39899" i="9"/>
  <c r="F39893" i="9"/>
  <c r="F39887" i="9"/>
  <c r="F39885" i="9"/>
  <c r="F39871" i="9"/>
  <c r="F39865" i="9"/>
  <c r="F39859" i="9"/>
  <c r="F39857" i="9"/>
  <c r="F39843" i="9"/>
  <c r="F39837" i="9"/>
  <c r="F39831" i="9"/>
  <c r="F39817" i="9"/>
  <c r="F39811" i="9"/>
  <c r="F39805" i="9"/>
  <c r="F39803" i="9"/>
  <c r="F39789" i="9"/>
  <c r="F39783" i="9"/>
  <c r="F39777" i="9"/>
  <c r="F39733" i="9"/>
  <c r="F39727" i="9"/>
  <c r="F39721" i="9"/>
  <c r="F39707" i="9"/>
  <c r="F39701" i="9"/>
  <c r="F39695" i="9"/>
  <c r="F39680" i="9"/>
  <c r="F39674" i="9"/>
  <c r="F39668" i="9"/>
  <c r="F39654" i="9"/>
  <c r="F39648" i="9"/>
  <c r="F39642" i="9"/>
  <c r="F39628" i="9"/>
  <c r="F39622" i="9"/>
  <c r="F39616" i="9"/>
  <c r="F39602" i="9"/>
  <c r="F39596" i="9"/>
  <c r="F39590" i="9"/>
  <c r="F39576" i="9"/>
  <c r="F39570" i="9"/>
  <c r="F39564" i="9"/>
  <c r="F39562" i="9"/>
  <c r="F39560" i="9"/>
  <c r="F39546" i="9"/>
  <c r="F39540" i="9"/>
  <c r="F39534" i="9"/>
  <c r="F39532" i="9"/>
  <c r="F39530" i="9"/>
  <c r="F39516" i="9"/>
  <c r="F39510" i="9"/>
  <c r="F39504" i="9"/>
  <c r="F39502" i="9"/>
  <c r="F39500" i="9"/>
  <c r="F39486" i="9"/>
  <c r="F39480" i="9"/>
  <c r="F39474" i="9"/>
  <c r="F39472" i="9"/>
  <c r="F39458" i="9"/>
  <c r="F39452" i="9"/>
  <c r="F39450" i="9"/>
  <c r="F39444" i="9"/>
  <c r="F39442" i="9"/>
  <c r="F39440" i="9"/>
  <c r="F39438" i="9"/>
  <c r="F39436" i="9"/>
  <c r="F39434" i="9"/>
  <c r="F39432" i="9"/>
  <c r="F39430" i="9"/>
  <c r="F39428" i="9"/>
  <c r="F39426" i="9"/>
  <c r="F39412" i="9"/>
  <c r="F39406" i="9"/>
  <c r="F39400" i="9"/>
  <c r="F39394" i="9"/>
  <c r="F39392" i="9"/>
  <c r="F39390" i="9"/>
  <c r="F39388" i="9"/>
  <c r="F39374" i="9"/>
  <c r="F39368" i="9"/>
  <c r="F39362" i="9"/>
  <c r="F39360" i="9"/>
  <c r="F39358" i="9"/>
  <c r="F39356" i="9"/>
  <c r="F39354" i="9"/>
  <c r="F39352" i="9"/>
  <c r="F39350" i="9"/>
  <c r="F39348" i="9"/>
  <c r="F39334" i="9"/>
  <c r="F39328" i="9"/>
  <c r="F39322" i="9"/>
  <c r="F39316" i="9"/>
  <c r="F39314" i="9"/>
  <c r="F39312" i="9"/>
  <c r="F39310" i="9"/>
  <c r="F39308" i="9"/>
  <c r="F39306" i="9"/>
  <c r="F39292" i="9"/>
  <c r="F39286" i="9"/>
  <c r="F39280" i="9"/>
  <c r="F39274" i="9"/>
  <c r="F39272" i="9"/>
  <c r="F39270" i="9"/>
  <c r="F39268" i="9"/>
  <c r="F39266" i="9"/>
  <c r="F39264" i="9"/>
  <c r="F39262" i="9"/>
  <c r="F39248" i="9"/>
  <c r="F39242" i="9"/>
  <c r="F39236" i="9"/>
  <c r="F39234" i="9"/>
  <c r="F39228" i="9"/>
  <c r="F39226" i="9"/>
  <c r="F39224" i="9"/>
  <c r="F39222" i="9"/>
  <c r="F39220" i="9"/>
  <c r="F39218" i="9"/>
  <c r="F39216" i="9"/>
  <c r="F39214" i="9"/>
  <c r="F39200" i="9"/>
  <c r="F39194" i="9"/>
  <c r="F39188" i="9"/>
  <c r="F39186" i="9"/>
  <c r="F39184" i="9"/>
  <c r="F39182" i="9"/>
  <c r="F39168" i="9"/>
  <c r="F39162" i="9"/>
  <c r="F39156" i="9"/>
  <c r="F39154" i="9"/>
  <c r="F39152" i="9"/>
  <c r="F39150" i="9"/>
  <c r="F39136" i="9"/>
  <c r="F39130" i="9"/>
  <c r="F39124" i="9"/>
  <c r="F39122" i="9"/>
  <c r="F39120" i="9"/>
  <c r="F39118" i="9"/>
  <c r="F39104" i="9"/>
  <c r="F39098" i="9"/>
  <c r="F39092" i="9"/>
  <c r="F39090" i="9"/>
  <c r="F39088" i="9"/>
  <c r="F39086" i="9"/>
  <c r="F39072" i="9"/>
  <c r="F39066" i="9"/>
  <c r="F39060" i="9"/>
  <c r="F39058" i="9"/>
  <c r="F39056" i="9"/>
  <c r="F39054" i="9"/>
  <c r="F39040" i="9"/>
  <c r="F39034" i="9"/>
  <c r="F39028" i="9"/>
  <c r="F39026" i="9"/>
  <c r="F39024" i="9"/>
  <c r="F39022" i="9"/>
  <c r="F39008" i="9"/>
  <c r="F39002" i="9"/>
  <c r="F38996" i="9"/>
  <c r="F38994" i="9"/>
  <c r="F38992" i="9"/>
  <c r="F38978" i="9"/>
  <c r="F38972" i="9"/>
  <c r="F38966" i="9"/>
  <c r="F38964" i="9"/>
  <c r="F38962" i="9"/>
  <c r="F38948" i="9"/>
  <c r="F38942" i="9"/>
  <c r="F38936" i="9"/>
  <c r="F38934" i="9"/>
  <c r="F38932" i="9"/>
  <c r="F38930" i="9"/>
  <c r="F38916" i="9"/>
  <c r="F38910" i="9"/>
  <c r="F38904" i="9"/>
  <c r="F38898" i="9"/>
  <c r="F38896" i="9"/>
  <c r="F38894" i="9"/>
  <c r="F38892" i="9"/>
  <c r="F38878" i="9"/>
  <c r="F38872" i="9"/>
  <c r="F38866" i="9"/>
  <c r="F38860" i="9"/>
  <c r="F38858" i="9"/>
  <c r="F38856" i="9"/>
  <c r="F38854" i="9"/>
  <c r="F38840" i="9"/>
  <c r="F38834" i="9"/>
  <c r="F38828" i="9"/>
  <c r="F38814" i="9"/>
  <c r="F38808" i="9"/>
  <c r="F38802" i="9"/>
  <c r="F38800" i="9"/>
  <c r="F38786" i="9"/>
  <c r="F38780" i="9"/>
  <c r="F38774" i="9"/>
  <c r="F38772" i="9"/>
  <c r="F38770" i="9"/>
  <c r="F38756" i="9"/>
  <c r="F38750" i="9"/>
  <c r="F38744" i="9"/>
  <c r="F38742" i="9"/>
  <c r="F38740" i="9"/>
  <c r="F38727" i="9"/>
  <c r="F38721" i="9"/>
  <c r="F38715" i="9"/>
  <c r="F38713" i="9"/>
  <c r="F38711" i="9"/>
  <c r="F38697" i="9"/>
  <c r="F38691" i="9"/>
  <c r="F38685" i="9"/>
  <c r="F38683" i="9"/>
  <c r="F38681" i="9"/>
  <c r="F38679" i="9"/>
  <c r="F38665" i="9"/>
  <c r="F38659" i="9"/>
  <c r="F38653" i="9"/>
  <c r="F38647" i="9"/>
  <c r="F38645" i="9"/>
  <c r="F38643" i="9"/>
  <c r="F38641" i="9"/>
  <c r="F38627" i="9"/>
  <c r="F38621" i="9"/>
  <c r="F38615" i="9"/>
  <c r="F38609" i="9"/>
  <c r="F38607" i="9"/>
  <c r="F38605" i="9"/>
  <c r="F38603" i="9"/>
  <c r="F38589" i="9"/>
  <c r="F38587" i="9"/>
  <c r="F38573" i="9"/>
  <c r="F38567" i="9"/>
  <c r="F38561" i="9"/>
  <c r="F38559" i="9"/>
  <c r="F38557" i="9"/>
  <c r="F38555" i="9"/>
  <c r="F38541" i="9"/>
  <c r="F38535" i="9"/>
  <c r="F38529" i="9"/>
  <c r="F38527" i="9"/>
  <c r="F38525" i="9"/>
  <c r="F38523" i="9"/>
  <c r="F38521" i="9"/>
  <c r="F38507" i="9"/>
  <c r="F38501" i="9"/>
  <c r="F38495" i="9"/>
  <c r="F38493" i="9"/>
  <c r="F38491" i="9"/>
  <c r="F38489" i="9"/>
  <c r="F38475" i="9"/>
  <c r="F38469" i="9"/>
  <c r="F38463" i="9"/>
  <c r="F38461" i="9"/>
  <c r="F38459" i="9"/>
  <c r="F38457" i="9"/>
  <c r="F38455" i="9"/>
  <c r="F38441" i="9"/>
  <c r="F38435" i="9"/>
  <c r="F38429" i="9"/>
  <c r="F38427" i="9"/>
  <c r="F38425" i="9"/>
  <c r="F38423" i="9"/>
  <c r="F38409" i="9"/>
  <c r="F38403" i="9"/>
  <c r="F38397" i="9"/>
  <c r="F38395" i="9"/>
  <c r="F38393" i="9"/>
  <c r="F38379" i="9"/>
  <c r="F38373" i="9"/>
  <c r="F38367" i="9"/>
  <c r="F38365" i="9"/>
  <c r="F38363" i="9"/>
  <c r="F38361" i="9"/>
  <c r="F38347" i="9"/>
  <c r="F38341" i="9"/>
  <c r="F38335" i="9"/>
  <c r="F38333" i="9"/>
  <c r="F38331" i="9"/>
  <c r="F38317" i="9"/>
  <c r="F38311" i="9"/>
  <c r="F38305" i="9"/>
  <c r="F38303" i="9"/>
  <c r="F38301" i="9"/>
  <c r="F38299" i="9"/>
  <c r="F38297" i="9"/>
  <c r="F38295" i="9"/>
  <c r="F38281" i="9"/>
  <c r="F38275" i="9"/>
  <c r="F38269" i="9"/>
  <c r="F38267" i="9"/>
  <c r="F38265" i="9"/>
  <c r="F38251" i="9"/>
  <c r="F38245" i="9"/>
  <c r="F38239" i="9"/>
  <c r="F38237" i="9"/>
  <c r="F38235" i="9"/>
  <c r="F38221" i="9"/>
  <c r="F38215" i="9"/>
  <c r="F38209" i="9"/>
  <c r="F38207" i="9"/>
  <c r="F38205" i="9"/>
  <c r="F38203" i="9"/>
  <c r="F38201" i="9"/>
  <c r="F38187" i="9"/>
  <c r="F38181" i="9"/>
  <c r="F38175" i="9"/>
  <c r="F38173" i="9"/>
  <c r="F38171" i="9"/>
  <c r="F38169" i="9"/>
  <c r="F38167" i="9"/>
  <c r="F38165" i="9"/>
  <c r="F38163" i="9"/>
  <c r="F38149" i="9"/>
  <c r="F38143" i="9"/>
  <c r="F38137" i="9"/>
  <c r="F38131" i="9"/>
  <c r="F38129" i="9"/>
  <c r="F38127" i="9"/>
  <c r="F38125" i="9"/>
  <c r="F38123" i="9"/>
  <c r="F38121" i="9"/>
  <c r="F38119" i="9"/>
  <c r="F38117" i="9"/>
  <c r="F38103" i="9"/>
  <c r="F38097" i="9"/>
  <c r="F38091" i="9"/>
  <c r="F38085" i="9"/>
  <c r="F38083" i="9"/>
  <c r="F38081" i="9"/>
  <c r="F38079" i="9"/>
  <c r="F38077" i="9"/>
  <c r="F38075" i="9"/>
  <c r="F38073" i="9"/>
  <c r="F38071" i="9"/>
  <c r="F38057" i="9"/>
  <c r="F38043" i="9"/>
  <c r="F38029" i="9"/>
  <c r="F38015" i="9"/>
  <c r="F38001" i="9"/>
  <c r="F37995" i="9"/>
  <c r="F37989" i="9"/>
  <c r="F37983" i="9"/>
  <c r="F37969" i="9"/>
  <c r="F37963" i="9"/>
  <c r="F37957" i="9"/>
  <c r="F37955" i="9"/>
  <c r="F37953" i="9"/>
  <c r="F37951" i="9"/>
  <c r="F37937" i="9"/>
  <c r="F37931" i="9"/>
  <c r="F37925" i="9"/>
  <c r="F37919" i="9"/>
  <c r="F37913" i="9"/>
  <c r="F37911" i="9"/>
  <c r="F37909" i="9"/>
  <c r="F37895" i="9"/>
  <c r="F37889" i="9"/>
  <c r="F37883" i="9"/>
  <c r="F37881" i="9"/>
  <c r="F37867" i="9"/>
  <c r="F37861" i="9"/>
  <c r="F37855" i="9"/>
  <c r="F37853" i="9"/>
  <c r="F37851" i="9"/>
  <c r="F37849" i="9"/>
  <c r="F37847" i="9"/>
  <c r="F37845" i="9"/>
  <c r="F37829" i="9"/>
  <c r="F37823" i="9"/>
  <c r="F37817" i="9"/>
  <c r="F37815" i="9"/>
  <c r="F37813" i="9"/>
  <c r="F37811" i="9"/>
  <c r="F37809" i="9"/>
  <c r="F37795" i="9"/>
  <c r="F37789" i="9"/>
  <c r="F37783" i="9"/>
  <c r="F37781" i="9"/>
  <c r="F37779" i="9"/>
  <c r="F37765" i="9"/>
  <c r="F37759" i="9"/>
  <c r="F37753" i="9"/>
  <c r="F37739" i="9"/>
  <c r="F37733" i="9"/>
  <c r="F37727" i="9"/>
  <c r="F37725" i="9"/>
  <c r="F37711" i="9"/>
  <c r="F37705" i="9"/>
  <c r="F37698" i="9"/>
  <c r="F37696" i="9"/>
  <c r="F37683" i="9"/>
  <c r="F37677" i="9"/>
  <c r="F37671" i="9"/>
  <c r="F37669" i="9"/>
  <c r="F37667" i="9"/>
  <c r="F37653" i="9"/>
  <c r="F37647" i="9"/>
  <c r="F37641" i="9"/>
  <c r="F37639" i="9"/>
  <c r="F37637" i="9"/>
  <c r="F37623" i="9"/>
  <c r="F37617" i="9"/>
  <c r="F37611" i="9"/>
  <c r="F37609" i="9"/>
  <c r="F37607" i="9"/>
  <c r="F37605" i="9"/>
  <c r="F37591" i="9"/>
  <c r="F37585" i="9"/>
  <c r="F37579" i="9"/>
  <c r="F37573" i="9"/>
  <c r="F37571" i="9"/>
  <c r="F37557" i="9"/>
  <c r="F37551" i="9"/>
  <c r="F37545" i="9"/>
  <c r="F37539" i="9"/>
  <c r="F37537" i="9"/>
  <c r="F37523" i="9"/>
  <c r="F37517" i="9"/>
  <c r="F37511" i="9"/>
  <c r="F37505" i="9"/>
  <c r="F37503" i="9"/>
  <c r="F37501" i="9"/>
  <c r="F37499" i="9"/>
  <c r="F37485" i="9"/>
  <c r="F37479" i="9"/>
  <c r="F37473" i="9"/>
  <c r="F37467" i="9"/>
  <c r="F37465" i="9"/>
  <c r="F37463" i="9"/>
  <c r="F37461" i="9"/>
  <c r="F37447" i="9"/>
  <c r="F37441" i="9"/>
  <c r="F37435" i="9"/>
  <c r="F37429" i="9"/>
  <c r="F37427" i="9"/>
  <c r="F37413" i="9"/>
  <c r="F37407" i="9"/>
  <c r="F37401" i="9"/>
  <c r="F37395" i="9"/>
  <c r="F37381" i="9"/>
  <c r="F37375" i="9"/>
  <c r="F37369" i="9"/>
  <c r="F37367" i="9"/>
  <c r="F37365" i="9"/>
  <c r="F37363" i="9"/>
  <c r="F37361" i="9"/>
  <c r="F37347" i="9"/>
  <c r="F37341" i="9"/>
  <c r="F37335" i="9"/>
  <c r="F37333" i="9"/>
  <c r="F37331" i="9"/>
  <c r="F37329" i="9"/>
  <c r="F37327" i="9"/>
  <c r="F37313" i="9"/>
  <c r="F37307" i="9"/>
  <c r="F37301" i="9"/>
  <c r="F37299" i="9"/>
  <c r="F37297" i="9"/>
  <c r="F37295" i="9"/>
  <c r="F37293" i="9"/>
  <c r="F37279" i="9"/>
  <c r="F37273" i="9"/>
  <c r="F37267" i="9"/>
  <c r="F37265" i="9"/>
  <c r="F37263" i="9"/>
  <c r="F37261" i="9"/>
  <c r="F37259" i="9"/>
  <c r="F37245" i="9"/>
  <c r="F37239" i="9"/>
  <c r="F37233" i="9"/>
  <c r="F37231" i="9"/>
  <c r="F37229" i="9"/>
  <c r="F37227" i="9"/>
  <c r="F37225" i="9"/>
  <c r="F37211" i="9"/>
  <c r="F37205" i="9"/>
  <c r="F37199" i="9"/>
  <c r="F37193" i="9"/>
  <c r="F37191" i="9"/>
  <c r="F37189" i="9"/>
  <c r="F37187" i="9"/>
  <c r="F37185" i="9"/>
  <c r="F37171" i="9"/>
  <c r="F37165" i="9"/>
  <c r="F37159" i="9"/>
  <c r="F37153" i="9"/>
  <c r="F37151" i="9"/>
  <c r="F37149" i="9"/>
  <c r="F37147" i="9"/>
  <c r="F37145" i="9"/>
  <c r="F37131" i="9"/>
  <c r="F37125" i="9"/>
  <c r="F37119" i="9"/>
  <c r="F37117" i="9"/>
  <c r="F37115" i="9"/>
  <c r="F37113" i="9"/>
  <c r="F37111" i="9"/>
  <c r="F37097" i="9"/>
  <c r="F37091" i="9"/>
  <c r="F37085" i="9"/>
  <c r="F37083" i="9"/>
  <c r="F37081" i="9"/>
  <c r="F37079" i="9"/>
  <c r="F37077" i="9"/>
  <c r="F37063" i="9"/>
  <c r="F37057" i="9"/>
  <c r="F37051" i="9"/>
  <c r="F37049" i="9"/>
  <c r="F37047" i="9"/>
  <c r="F37045" i="9"/>
  <c r="F37043" i="9"/>
  <c r="F37028" i="9"/>
  <c r="F37022" i="9"/>
  <c r="F37016" i="9"/>
  <c r="F37010" i="9"/>
  <c r="F37008" i="9"/>
  <c r="F36994" i="9"/>
  <c r="F36988" i="9"/>
  <c r="F36982" i="9"/>
  <c r="F36976" i="9"/>
  <c r="F36970" i="9"/>
  <c r="F36968" i="9"/>
  <c r="F36954" i="9"/>
  <c r="F36952" i="9"/>
  <c r="F36946" i="9"/>
  <c r="F36940" i="9"/>
  <c r="F36934" i="9"/>
  <c r="F36932" i="9"/>
  <c r="F36930" i="9"/>
  <c r="F36928" i="9"/>
  <c r="F36926" i="9"/>
  <c r="F36912" i="9"/>
  <c r="F36906" i="9"/>
  <c r="F36900" i="9"/>
  <c r="F36886" i="9"/>
  <c r="F36880" i="9"/>
  <c r="F36874" i="9"/>
  <c r="F36860" i="9"/>
  <c r="F36854" i="9"/>
  <c r="F36848" i="9"/>
  <c r="F36842" i="9"/>
  <c r="F36828" i="9"/>
  <c r="F36826" i="9"/>
  <c r="F36820" i="9"/>
  <c r="F36814" i="9"/>
  <c r="F36808" i="9"/>
  <c r="F36806" i="9"/>
  <c r="F36804" i="9"/>
  <c r="F36802" i="9"/>
  <c r="F36800" i="9"/>
  <c r="F36798" i="9"/>
  <c r="F36796" i="9"/>
  <c r="F36794" i="9"/>
  <c r="F36780" i="9"/>
  <c r="F36778" i="9"/>
  <c r="F36772" i="9"/>
  <c r="F36766" i="9"/>
  <c r="F36760" i="9"/>
  <c r="F36758" i="9"/>
  <c r="F36756" i="9"/>
  <c r="F36754" i="9"/>
  <c r="F36752" i="9"/>
  <c r="F36750" i="9"/>
  <c r="F36748" i="9"/>
  <c r="F36746" i="9"/>
  <c r="F36732" i="9"/>
  <c r="F36726" i="9"/>
  <c r="F36720" i="9"/>
  <c r="F36714" i="9"/>
  <c r="F36712" i="9"/>
  <c r="F36710" i="9"/>
  <c r="F36708" i="9"/>
  <c r="F36694" i="9"/>
  <c r="F36688" i="9"/>
  <c r="F36682" i="9"/>
  <c r="F36676" i="9"/>
  <c r="F36674" i="9"/>
  <c r="F36672" i="9"/>
  <c r="F36658" i="9"/>
  <c r="F36652" i="9"/>
  <c r="F36646" i="9"/>
  <c r="F36640" i="9"/>
  <c r="F36638" i="9"/>
  <c r="F36636" i="9"/>
  <c r="F36622" i="9"/>
  <c r="F36616" i="9"/>
  <c r="F36610" i="9"/>
  <c r="F36604" i="9"/>
  <c r="F36602" i="9"/>
  <c r="F36600" i="9"/>
  <c r="F36586" i="9"/>
  <c r="F36580" i="9"/>
  <c r="F36574" i="9"/>
  <c r="F36568" i="9"/>
  <c r="F36566" i="9"/>
  <c r="F36564" i="9"/>
  <c r="F36550" i="9"/>
  <c r="F36544" i="9"/>
  <c r="F36538" i="9"/>
  <c r="F36532" i="9"/>
  <c r="F36530" i="9"/>
  <c r="F36528" i="9"/>
  <c r="F36514" i="9"/>
  <c r="F36508" i="9"/>
  <c r="F36502" i="9"/>
  <c r="F36496" i="9"/>
  <c r="F36494" i="9"/>
  <c r="F36492" i="9"/>
  <c r="F36490" i="9"/>
  <c r="F36476" i="9"/>
  <c r="F36470" i="9"/>
  <c r="F36464" i="9"/>
  <c r="F36458" i="9"/>
  <c r="F36456" i="9"/>
  <c r="F36454" i="9"/>
  <c r="F36452" i="9"/>
  <c r="F36438" i="9"/>
  <c r="F36432" i="9"/>
  <c r="F36426" i="9"/>
  <c r="F36420" i="9"/>
  <c r="F36418" i="9"/>
  <c r="F36416" i="9"/>
  <c r="F36414" i="9"/>
  <c r="F36400" i="9"/>
  <c r="F36394" i="9"/>
  <c r="F36388" i="9"/>
  <c r="F36382" i="9"/>
  <c r="F36380" i="9"/>
  <c r="F36378" i="9"/>
  <c r="F36376" i="9"/>
  <c r="F36362" i="9"/>
  <c r="F36356" i="9"/>
  <c r="F36350" i="9"/>
  <c r="F36344" i="9"/>
  <c r="F36342" i="9"/>
  <c r="F36340" i="9"/>
  <c r="F36338" i="9"/>
  <c r="F36324" i="9"/>
  <c r="F36318" i="9"/>
  <c r="F36312" i="9"/>
  <c r="F36306" i="9"/>
  <c r="F36304" i="9"/>
  <c r="F36302" i="9"/>
  <c r="F36300" i="9"/>
  <c r="F36286" i="9"/>
  <c r="F36280" i="9"/>
  <c r="F36274" i="9"/>
  <c r="F36268" i="9"/>
  <c r="F36266" i="9"/>
  <c r="F36264" i="9"/>
  <c r="F36262" i="9"/>
  <c r="F36248" i="9"/>
  <c r="F36242" i="9"/>
  <c r="F36236" i="9"/>
  <c r="F36230" i="9"/>
  <c r="F36228" i="9"/>
  <c r="F36226" i="9"/>
  <c r="F36224" i="9"/>
  <c r="F36210" i="9"/>
  <c r="F36203" i="9"/>
  <c r="F36197" i="9"/>
  <c r="F36191" i="9"/>
  <c r="F36189" i="9"/>
  <c r="F36187" i="9"/>
  <c r="F36185" i="9"/>
  <c r="F36171" i="9"/>
  <c r="F36165" i="9"/>
  <c r="F36159" i="9"/>
  <c r="F36153" i="9"/>
  <c r="F36151" i="9"/>
  <c r="F36149" i="9"/>
  <c r="F36147" i="9"/>
  <c r="F36133" i="9"/>
  <c r="F36127" i="9"/>
  <c r="F36121" i="9"/>
  <c r="F36115" i="9"/>
  <c r="F36113" i="9"/>
  <c r="F36111" i="9"/>
  <c r="F36109" i="9"/>
  <c r="F36095" i="9"/>
  <c r="F36089" i="9"/>
  <c r="F36083" i="9"/>
  <c r="F36077" i="9"/>
  <c r="F36075" i="9"/>
  <c r="F36073" i="9"/>
  <c r="F36071" i="9"/>
  <c r="F36057" i="9"/>
  <c r="F36051" i="9"/>
  <c r="F36045" i="9"/>
  <c r="F36039" i="9"/>
  <c r="F36037" i="9"/>
  <c r="F36035" i="9"/>
  <c r="F36033" i="9"/>
  <c r="F36019" i="9"/>
  <c r="F36013" i="9"/>
  <c r="F36007" i="9"/>
  <c r="F36001" i="9"/>
  <c r="F35999" i="9"/>
  <c r="F35997" i="9"/>
  <c r="F35995" i="9"/>
  <c r="F35981" i="9"/>
  <c r="F35975" i="9"/>
  <c r="F35969" i="9"/>
  <c r="F35963" i="9"/>
  <c r="F35961" i="9"/>
  <c r="F35959" i="9"/>
  <c r="F35957" i="9"/>
  <c r="F35943" i="9"/>
  <c r="F35937" i="9"/>
  <c r="F35931" i="9"/>
  <c r="F35925" i="9"/>
  <c r="F35923" i="9"/>
  <c r="F35921" i="9"/>
  <c r="F35919" i="9"/>
  <c r="F35905" i="9"/>
  <c r="F35899" i="9"/>
  <c r="F35893" i="9"/>
  <c r="F35887" i="9"/>
  <c r="F35885" i="9"/>
  <c r="F35883" i="9"/>
  <c r="F35881" i="9"/>
  <c r="F35867" i="9"/>
  <c r="F35861" i="9"/>
  <c r="F35855" i="9"/>
  <c r="F35849" i="9"/>
  <c r="F35847" i="9"/>
  <c r="F35845" i="9"/>
  <c r="F35843" i="9"/>
  <c r="F35829" i="9"/>
  <c r="F35823" i="9"/>
  <c r="F35817" i="9"/>
  <c r="F35811" i="9"/>
  <c r="F35809" i="9"/>
  <c r="F35807" i="9"/>
  <c r="F35805" i="9"/>
  <c r="F35791" i="9"/>
  <c r="F35785" i="9"/>
  <c r="F35779" i="9"/>
  <c r="F35773" i="9"/>
  <c r="F35771" i="9"/>
  <c r="F35769" i="9"/>
  <c r="F35767" i="9"/>
  <c r="F35753" i="9"/>
  <c r="F35747" i="9"/>
  <c r="F35741" i="9"/>
  <c r="F35735" i="9"/>
  <c r="F35733" i="9"/>
  <c r="F35731" i="9"/>
  <c r="F35729" i="9"/>
  <c r="F35715" i="9"/>
  <c r="F35709" i="9"/>
  <c r="F35703" i="9"/>
  <c r="F35697" i="9"/>
  <c r="F35695" i="9"/>
  <c r="F35693" i="9"/>
  <c r="F35691" i="9"/>
  <c r="F35677" i="9"/>
  <c r="F35671" i="9"/>
  <c r="F35665" i="9"/>
  <c r="F35659" i="9"/>
  <c r="F35657" i="9"/>
  <c r="F35655" i="9"/>
  <c r="F35653" i="9"/>
  <c r="F35639" i="9"/>
  <c r="F35633" i="9"/>
  <c r="F35627" i="9"/>
  <c r="F35621" i="9"/>
  <c r="F35619" i="9"/>
  <c r="F35617" i="9"/>
  <c r="F35603" i="9"/>
  <c r="F35597" i="9"/>
  <c r="F35591" i="9"/>
  <c r="F35585" i="9"/>
  <c r="F35583" i="9"/>
  <c r="F35581" i="9"/>
  <c r="F35567" i="9"/>
  <c r="F35561" i="9"/>
  <c r="F35555" i="9"/>
  <c r="F35549" i="9"/>
  <c r="F35535" i="9"/>
  <c r="F35529" i="9"/>
  <c r="F35523" i="9"/>
  <c r="F35517" i="9"/>
  <c r="F35511" i="9"/>
  <c r="F35497" i="9"/>
  <c r="F35483" i="9"/>
  <c r="F35477" i="9"/>
  <c r="F35471" i="9"/>
  <c r="F35465" i="9"/>
  <c r="F35459" i="9"/>
  <c r="F35445" i="9"/>
  <c r="F35439" i="9"/>
  <c r="F35433" i="9"/>
  <c r="F35427" i="9"/>
  <c r="F35413" i="9"/>
  <c r="F35399" i="9"/>
  <c r="F35393" i="9"/>
  <c r="F35387" i="9"/>
  <c r="F35381" i="9"/>
  <c r="F35375" i="9"/>
  <c r="F35361" i="9"/>
  <c r="F35355" i="9"/>
  <c r="F35353" i="9"/>
  <c r="F35351" i="9"/>
  <c r="F35349" i="9"/>
  <c r="F35347" i="9"/>
  <c r="F35345" i="9"/>
  <c r="F35331" i="9"/>
  <c r="F35325" i="9"/>
  <c r="F35319" i="9"/>
  <c r="F35305" i="9"/>
  <c r="F35299" i="9"/>
  <c r="F35293" i="9"/>
  <c r="F35279" i="9"/>
  <c r="F35273" i="9"/>
  <c r="F35267" i="9"/>
  <c r="F35253" i="9"/>
  <c r="F35247" i="9"/>
  <c r="F35241" i="9"/>
  <c r="F35227" i="9"/>
  <c r="F35221" i="9"/>
  <c r="F35215" i="9"/>
  <c r="F35209" i="9"/>
  <c r="F35207" i="9"/>
  <c r="F35205" i="9"/>
  <c r="F35203" i="9"/>
  <c r="F35201" i="9"/>
  <c r="F35199" i="9"/>
  <c r="F35197" i="9"/>
  <c r="F35195" i="9"/>
  <c r="F35193" i="9"/>
  <c r="F35191" i="9"/>
  <c r="F35177" i="9"/>
  <c r="F35163" i="9"/>
  <c r="F35157" i="9"/>
  <c r="F35151" i="9"/>
  <c r="F35145" i="9"/>
  <c r="F35143" i="9"/>
  <c r="F35141" i="9"/>
  <c r="F35139" i="9"/>
  <c r="F35137" i="9"/>
  <c r="F35135" i="9"/>
  <c r="F35133" i="9"/>
  <c r="F35131" i="9"/>
  <c r="F35117" i="9"/>
  <c r="F35111" i="9"/>
  <c r="F35105" i="9"/>
  <c r="F35099" i="9"/>
  <c r="F35097" i="9"/>
  <c r="F35095" i="9"/>
  <c r="F35093" i="9"/>
  <c r="F35091" i="9"/>
  <c r="F35089" i="9"/>
  <c r="F35087" i="9"/>
  <c r="F35085" i="9"/>
  <c r="F35071" i="9"/>
  <c r="F35065" i="9"/>
  <c r="F35059" i="9"/>
  <c r="F35053" i="9"/>
  <c r="F35051" i="9"/>
  <c r="F35049" i="9"/>
  <c r="F35047" i="9"/>
  <c r="F35045" i="9"/>
  <c r="F35043" i="9"/>
  <c r="F35041" i="9"/>
  <c r="F35039" i="9"/>
  <c r="F35037" i="9"/>
  <c r="F35023" i="9"/>
  <c r="F35017" i="9"/>
  <c r="F35011" i="9"/>
  <c r="F35005" i="9"/>
  <c r="F35003" i="9"/>
  <c r="F35001" i="9"/>
  <c r="F34999" i="9"/>
  <c r="F34997" i="9"/>
  <c r="F34995" i="9"/>
  <c r="F34993" i="9"/>
  <c r="F34991" i="9"/>
  <c r="F34989" i="9"/>
  <c r="F34987" i="9"/>
  <c r="F34973" i="9"/>
  <c r="F34967" i="9"/>
  <c r="F34961" i="9"/>
  <c r="F34955" i="9"/>
  <c r="F34953" i="9"/>
  <c r="F34951" i="9"/>
  <c r="F34949" i="9"/>
  <c r="F34947" i="9"/>
  <c r="F34945" i="9"/>
  <c r="F34943" i="9"/>
  <c r="F34941" i="9"/>
  <c r="F34939" i="9"/>
  <c r="F34937" i="9"/>
  <c r="F34935" i="9"/>
  <c r="F34933" i="9"/>
  <c r="F34919" i="9"/>
  <c r="F34913" i="9"/>
  <c r="F34907" i="9"/>
  <c r="F34905" i="9"/>
  <c r="F34903" i="9"/>
  <c r="F34900" i="9"/>
  <c r="F34898" i="9"/>
  <c r="F34896" i="9"/>
  <c r="F34894" i="9"/>
  <c r="F34880" i="9"/>
  <c r="F34878" i="9"/>
  <c r="F34872" i="9"/>
  <c r="F34866" i="9"/>
  <c r="F34860" i="9"/>
  <c r="F34858" i="9"/>
  <c r="F34856" i="9"/>
  <c r="F34854" i="9"/>
  <c r="F34852" i="9"/>
  <c r="F34850" i="9"/>
  <c r="F34848" i="9"/>
  <c r="F34846" i="9"/>
  <c r="F34844" i="9"/>
  <c r="F34842" i="9"/>
  <c r="F34828" i="9"/>
  <c r="F34826" i="9"/>
  <c r="F34820" i="9"/>
  <c r="F34814" i="9"/>
  <c r="F34808" i="9"/>
  <c r="F34806" i="9"/>
  <c r="F34804" i="9"/>
  <c r="F34802" i="9"/>
  <c r="F34800" i="9"/>
  <c r="F34798" i="9"/>
  <c r="F34796" i="9"/>
  <c r="F34794" i="9"/>
  <c r="F34792" i="9"/>
  <c r="F34778" i="9"/>
  <c r="F34776" i="9"/>
  <c r="F34770" i="9"/>
  <c r="F34764" i="9"/>
  <c r="F34758" i="9"/>
  <c r="F34756" i="9"/>
  <c r="F34754" i="9"/>
  <c r="F34752" i="9"/>
  <c r="F34750" i="9"/>
  <c r="F34736" i="9"/>
  <c r="F34730" i="9"/>
  <c r="F34724" i="9"/>
  <c r="F34718" i="9"/>
  <c r="F34716" i="9"/>
  <c r="F34714" i="9"/>
  <c r="F34700" i="9"/>
  <c r="F34694" i="9"/>
  <c r="F34688" i="9"/>
  <c r="F34682" i="9"/>
  <c r="F34680" i="9"/>
  <c r="F34678" i="9"/>
  <c r="F34676" i="9"/>
  <c r="F34674" i="9"/>
  <c r="F34672" i="9"/>
  <c r="F34670" i="9"/>
  <c r="F34668" i="9"/>
  <c r="F34666" i="9"/>
  <c r="F34652" i="9"/>
  <c r="F34646" i="9"/>
  <c r="F34640" i="9"/>
  <c r="F34638" i="9"/>
  <c r="F34636" i="9"/>
  <c r="F34634" i="9"/>
  <c r="F34632" i="9"/>
  <c r="F34630" i="9"/>
  <c r="F34628" i="9"/>
  <c r="F34614" i="9"/>
  <c r="F34608" i="9"/>
  <c r="F34602" i="9"/>
  <c r="F34600" i="9"/>
  <c r="F34598" i="9"/>
  <c r="F34596" i="9"/>
  <c r="F34594" i="9"/>
  <c r="F34592" i="9"/>
  <c r="F34590" i="9"/>
  <c r="F34576" i="9"/>
  <c r="F34570" i="9"/>
  <c r="F34564" i="9"/>
  <c r="F34550" i="9"/>
  <c r="F34544" i="9"/>
  <c r="F34538" i="9"/>
  <c r="F34524" i="9"/>
  <c r="F34518" i="9"/>
  <c r="F34512" i="9"/>
  <c r="F34497" i="9"/>
  <c r="F34491" i="9"/>
  <c r="F34485" i="9"/>
  <c r="F34471" i="9"/>
  <c r="F34465" i="9"/>
  <c r="F34459" i="9"/>
  <c r="F34453" i="9"/>
  <c r="F34451" i="9"/>
  <c r="F34449" i="9"/>
  <c r="F34435" i="9"/>
  <c r="F34429" i="9"/>
  <c r="F34423" i="9"/>
  <c r="F34409" i="9"/>
  <c r="F34403" i="9"/>
  <c r="F34397" i="9"/>
  <c r="F34383" i="9"/>
  <c r="F34377" i="9"/>
  <c r="F34371" i="9"/>
  <c r="F34357" i="9"/>
  <c r="F34351" i="9"/>
  <c r="F34345" i="9"/>
  <c r="F34331" i="9"/>
  <c r="F34325" i="9"/>
  <c r="F34319" i="9"/>
  <c r="F34304" i="9"/>
  <c r="F34302" i="9"/>
  <c r="F34296" i="9"/>
  <c r="F34290" i="9"/>
  <c r="F34284" i="9"/>
  <c r="F34282" i="9"/>
  <c r="F34268" i="9"/>
  <c r="F34266" i="9"/>
  <c r="F34260" i="9"/>
  <c r="F34254" i="9"/>
  <c r="F34248" i="9"/>
  <c r="F34246" i="9"/>
  <c r="F34232" i="9"/>
  <c r="F34230" i="9"/>
  <c r="F34224" i="9"/>
  <c r="F34218" i="9"/>
  <c r="F34212" i="9"/>
  <c r="F34210" i="9"/>
  <c r="F34195" i="9"/>
  <c r="F34189" i="9"/>
  <c r="F34183" i="9"/>
  <c r="F34181" i="9"/>
  <c r="F34179" i="9"/>
  <c r="F34177" i="9"/>
  <c r="F34163" i="9"/>
  <c r="F34157" i="9"/>
  <c r="F34151" i="9"/>
  <c r="F34149" i="9"/>
  <c r="F34147" i="9"/>
  <c r="F34145" i="9"/>
  <c r="F34131" i="9"/>
  <c r="F34125" i="9"/>
  <c r="F34119" i="9"/>
  <c r="F34105" i="9"/>
  <c r="F34099" i="9"/>
  <c r="F34093" i="9"/>
  <c r="F34079" i="9"/>
  <c r="F34073" i="9"/>
  <c r="F34067" i="9"/>
  <c r="F34053" i="9"/>
  <c r="F34047" i="9"/>
  <c r="F34041" i="9"/>
  <c r="F34027" i="9"/>
  <c r="F34021" i="9"/>
  <c r="F34015" i="9"/>
  <c r="F34013" i="9"/>
  <c r="F34011" i="9"/>
  <c r="F34009" i="9"/>
  <c r="F34007" i="9"/>
  <c r="F34005" i="9"/>
  <c r="F34003" i="9"/>
  <c r="F34001" i="9"/>
  <c r="F33999" i="9"/>
  <c r="F33997" i="9"/>
  <c r="F33995" i="9"/>
  <c r="F33993" i="9"/>
  <c r="F33991" i="9"/>
  <c r="F33989" i="9"/>
  <c r="F33987" i="9"/>
  <c r="F33985" i="9"/>
  <c r="F33971" i="9"/>
  <c r="F33965" i="9"/>
  <c r="F33959" i="9"/>
  <c r="F33957" i="9"/>
  <c r="F33955" i="9"/>
  <c r="F33953" i="9"/>
  <c r="F33951" i="9"/>
  <c r="F33949" i="9"/>
  <c r="F33947" i="9"/>
  <c r="F33945" i="9"/>
  <c r="F33943" i="9"/>
  <c r="F33941" i="9"/>
  <c r="F33939" i="9"/>
  <c r="F33937" i="9"/>
  <c r="F33935" i="9"/>
  <c r="F33933" i="9"/>
  <c r="F33931" i="9"/>
  <c r="F33929" i="9"/>
  <c r="F33927" i="9"/>
  <c r="F33925" i="9"/>
  <c r="F33923" i="9"/>
  <c r="F33909" i="9"/>
  <c r="F33903" i="9"/>
  <c r="F33897" i="9"/>
  <c r="F33895" i="9"/>
  <c r="F33893" i="9"/>
  <c r="F33891" i="9"/>
  <c r="F33889" i="9"/>
  <c r="F33887" i="9"/>
  <c r="F33885" i="9"/>
  <c r="F33883" i="9"/>
  <c r="F33881" i="9"/>
  <c r="F33879" i="9"/>
  <c r="F33877" i="9"/>
  <c r="F33875" i="9"/>
  <c r="F33873" i="9"/>
  <c r="F33871" i="9"/>
  <c r="F33869" i="9"/>
  <c r="F33867" i="9"/>
  <c r="F33865" i="9"/>
  <c r="F33851" i="9"/>
  <c r="F33845" i="9"/>
  <c r="F33839" i="9"/>
  <c r="F33837" i="9"/>
  <c r="F33835" i="9"/>
  <c r="F33833" i="9"/>
  <c r="F33831" i="9"/>
  <c r="F33829" i="9"/>
  <c r="F33827" i="9"/>
  <c r="F33825" i="9"/>
  <c r="F33823" i="9"/>
  <c r="F33821" i="9"/>
  <c r="F33819" i="9"/>
  <c r="F33817" i="9"/>
  <c r="F33815" i="9"/>
  <c r="F33813" i="9"/>
  <c r="F33811" i="9"/>
  <c r="F33809" i="9"/>
  <c r="F33807" i="9"/>
  <c r="F33791" i="9"/>
  <c r="F33785" i="9"/>
  <c r="F33779" i="9"/>
  <c r="F33777" i="9"/>
  <c r="F33763" i="9"/>
  <c r="F33757" i="9"/>
  <c r="F33751" i="9"/>
  <c r="F33749" i="9"/>
  <c r="F33735" i="9"/>
  <c r="F33729" i="9"/>
  <c r="F33723" i="9"/>
  <c r="F33721" i="9"/>
  <c r="F33706" i="9"/>
  <c r="F33704" i="9"/>
  <c r="F33698" i="9"/>
  <c r="F33692" i="9"/>
  <c r="F33686" i="9"/>
  <c r="F33684" i="9"/>
  <c r="F33670" i="9"/>
  <c r="F33664" i="9"/>
  <c r="F33658" i="9"/>
  <c r="F33656" i="9"/>
  <c r="F33642" i="9"/>
  <c r="F33636" i="9"/>
  <c r="F33630" i="9"/>
  <c r="F33616" i="9"/>
  <c r="F33610" i="9"/>
  <c r="F33604" i="9"/>
  <c r="F33590" i="9"/>
  <c r="F33584" i="9"/>
  <c r="F33578" i="9"/>
  <c r="F33564" i="9"/>
  <c r="F33558" i="9"/>
  <c r="F33552" i="9"/>
  <c r="F33550" i="9"/>
  <c r="F33548" i="9"/>
  <c r="F33546" i="9"/>
  <c r="F33544" i="9"/>
  <c r="F33542" i="9"/>
  <c r="F33540" i="9"/>
  <c r="F33526" i="9"/>
  <c r="F33520" i="9"/>
  <c r="F33514" i="9"/>
  <c r="F33512" i="9"/>
  <c r="F33510" i="9"/>
  <c r="F33508" i="9"/>
  <c r="F33506" i="9"/>
  <c r="F33504" i="9"/>
  <c r="F33502" i="9"/>
  <c r="F33488" i="9"/>
  <c r="F33482" i="9"/>
  <c r="F33476" i="9"/>
  <c r="F33474" i="9"/>
  <c r="F33472" i="9"/>
  <c r="F33470" i="9"/>
  <c r="F33468" i="9"/>
  <c r="F33466" i="9"/>
  <c r="F33464" i="9"/>
  <c r="F33450" i="9"/>
  <c r="F33444" i="9"/>
  <c r="F33438" i="9"/>
  <c r="F33424" i="9"/>
  <c r="F33418" i="9"/>
  <c r="F33412" i="9"/>
  <c r="F33410" i="9"/>
  <c r="F33408" i="9"/>
  <c r="F33406" i="9"/>
  <c r="F33404" i="9"/>
  <c r="F33402" i="9"/>
  <c r="F33388" i="9"/>
  <c r="F33382" i="9"/>
  <c r="F33376" i="9"/>
  <c r="F33374" i="9"/>
  <c r="F33372" i="9"/>
  <c r="F33370" i="9"/>
  <c r="F33356" i="9"/>
  <c r="F33350" i="9"/>
  <c r="F33344" i="9"/>
  <c r="F33342" i="9"/>
  <c r="F33328" i="9"/>
  <c r="F33322" i="9"/>
  <c r="F33316" i="9"/>
  <c r="F33314" i="9"/>
  <c r="F33312" i="9"/>
  <c r="F33310" i="9"/>
  <c r="F33296" i="9"/>
  <c r="F33294" i="9"/>
  <c r="F33288" i="9"/>
  <c r="F33282" i="9"/>
  <c r="F33276" i="9"/>
  <c r="F33274" i="9"/>
  <c r="F33272" i="9"/>
  <c r="F33270" i="9"/>
  <c r="F33268" i="9"/>
  <c r="F33254" i="9"/>
  <c r="F33248" i="9"/>
  <c r="F33242" i="9"/>
  <c r="F33240" i="9"/>
  <c r="F33238" i="9"/>
  <c r="F33236" i="9"/>
  <c r="F33234" i="9"/>
  <c r="F33232" i="9"/>
  <c r="F33230" i="9"/>
  <c r="F33216" i="9"/>
  <c r="F33210" i="9"/>
  <c r="F33204" i="9"/>
  <c r="F33198" i="9"/>
  <c r="F33196" i="9"/>
  <c r="F33194" i="9"/>
  <c r="F33192" i="9"/>
  <c r="F33190" i="9"/>
  <c r="F33188" i="9"/>
  <c r="F33174" i="9"/>
  <c r="F33168" i="9"/>
  <c r="F33162" i="9"/>
  <c r="F33156" i="9"/>
  <c r="F33154" i="9"/>
  <c r="F33152" i="9"/>
  <c r="F33150" i="9"/>
  <c r="F33148" i="9"/>
  <c r="F33146" i="9"/>
  <c r="F33132" i="9"/>
  <c r="F33126" i="9"/>
  <c r="F33120" i="9"/>
  <c r="F33118" i="9"/>
  <c r="F33116" i="9"/>
  <c r="F33114" i="9"/>
  <c r="F33112" i="9"/>
  <c r="F33098" i="9"/>
  <c r="F33092" i="9"/>
  <c r="F33086" i="9"/>
  <c r="F33084" i="9"/>
  <c r="F33082" i="9"/>
  <c r="F33068" i="9"/>
  <c r="F33062" i="9"/>
  <c r="F33056" i="9"/>
  <c r="F33054" i="9"/>
  <c r="F33052" i="9"/>
  <c r="F33050" i="9"/>
  <c r="F33048" i="9"/>
  <c r="F33046" i="9"/>
  <c r="F33032" i="9"/>
  <c r="F33026" i="9"/>
  <c r="F33020" i="9"/>
  <c r="F33018" i="9"/>
  <c r="F33016" i="9"/>
  <c r="F33014" i="9"/>
  <c r="F33012" i="9"/>
  <c r="F33010" i="9"/>
  <c r="F32995" i="9"/>
  <c r="F32989" i="9"/>
  <c r="F32983" i="9"/>
  <c r="F32981" i="9"/>
  <c r="F32979" i="9"/>
  <c r="F32977" i="9"/>
  <c r="F32963" i="9"/>
  <c r="F32957" i="9"/>
  <c r="F32951" i="9"/>
  <c r="F32937" i="9"/>
  <c r="F32931" i="9"/>
  <c r="F32925" i="9"/>
  <c r="F32923" i="9"/>
  <c r="F32909" i="9"/>
  <c r="F32903" i="9"/>
  <c r="F32897" i="9"/>
  <c r="F32895" i="9"/>
  <c r="F32881" i="9"/>
  <c r="F32875" i="9"/>
  <c r="F32869" i="9"/>
  <c r="F32867" i="9"/>
  <c r="F32853" i="9"/>
  <c r="F32847" i="9"/>
  <c r="F32841" i="9"/>
  <c r="F32827" i="9"/>
  <c r="F32821" i="9"/>
  <c r="F32815" i="9"/>
  <c r="F32801" i="9"/>
  <c r="F32795" i="9"/>
  <c r="F32789" i="9"/>
  <c r="F32775" i="9"/>
  <c r="F32769" i="9"/>
  <c r="F32763" i="9"/>
  <c r="F32749" i="9"/>
  <c r="F32743" i="9"/>
  <c r="F32737" i="9"/>
  <c r="F32735" i="9"/>
  <c r="F32733" i="9"/>
  <c r="F32731" i="9"/>
  <c r="F32729" i="9"/>
  <c r="F32727" i="9"/>
  <c r="F32725" i="9"/>
  <c r="F32723" i="9"/>
  <c r="F32709" i="9"/>
  <c r="F32703" i="9"/>
  <c r="F32697" i="9"/>
  <c r="F32695" i="9"/>
  <c r="F32693" i="9"/>
  <c r="F32691" i="9"/>
  <c r="F32689" i="9"/>
  <c r="F32687" i="9"/>
  <c r="F32685" i="9"/>
  <c r="F32683" i="9"/>
  <c r="F32669" i="9"/>
  <c r="F32663" i="9"/>
  <c r="F32657" i="9"/>
  <c r="F32655" i="9"/>
  <c r="F32653" i="9"/>
  <c r="F32651" i="9"/>
  <c r="F32649" i="9"/>
  <c r="F32647" i="9"/>
  <c r="F32645" i="9"/>
  <c r="F32643" i="9"/>
  <c r="F32629" i="9"/>
  <c r="F32623" i="9"/>
  <c r="F32617" i="9"/>
  <c r="F32615" i="9"/>
  <c r="F32613" i="9"/>
  <c r="F32611" i="9"/>
  <c r="F32609" i="9"/>
  <c r="F32607" i="9"/>
  <c r="F32605" i="9"/>
  <c r="F32603" i="9"/>
  <c r="F32601" i="9"/>
  <c r="F32599" i="9"/>
  <c r="F32597" i="9"/>
  <c r="F32595" i="9"/>
  <c r="F32593" i="9"/>
  <c r="F32591" i="9"/>
  <c r="F32589" i="9"/>
  <c r="F32575" i="9"/>
  <c r="F32569" i="9"/>
  <c r="F32563" i="9"/>
  <c r="F32561" i="9"/>
  <c r="F32559" i="9"/>
  <c r="F32557" i="9"/>
  <c r="F32555" i="9"/>
  <c r="F32553" i="9"/>
  <c r="F32551" i="9"/>
  <c r="F32549" i="9"/>
  <c r="F32547" i="9"/>
  <c r="F32545" i="9"/>
  <c r="F32543" i="9"/>
  <c r="F32541" i="9"/>
  <c r="F32539" i="9"/>
  <c r="F32537" i="9"/>
  <c r="F32535" i="9"/>
  <c r="F32521" i="9"/>
  <c r="F32515" i="9"/>
  <c r="F32509" i="9"/>
  <c r="F32507" i="9"/>
  <c r="F32505" i="9"/>
  <c r="F32503" i="9"/>
  <c r="F32501" i="9"/>
  <c r="F32499" i="9"/>
  <c r="F32497" i="9"/>
  <c r="F32495" i="9"/>
  <c r="F32493" i="9"/>
  <c r="F32491" i="9"/>
  <c r="F32489" i="9"/>
  <c r="F32487" i="9"/>
  <c r="F32485" i="9"/>
  <c r="F32483" i="9"/>
  <c r="F32481" i="9"/>
  <c r="F32479" i="9"/>
  <c r="F32477" i="9"/>
  <c r="F32475" i="9"/>
  <c r="F32473" i="9"/>
  <c r="F32471" i="9"/>
  <c r="F32457" i="9"/>
  <c r="F32451" i="9"/>
  <c r="F32445" i="9"/>
  <c r="F32443" i="9"/>
  <c r="F32441" i="9"/>
  <c r="F32439" i="9"/>
  <c r="F32437" i="9"/>
  <c r="F32435" i="9"/>
  <c r="F32433" i="9"/>
  <c r="F32431" i="9"/>
  <c r="F32429" i="9"/>
  <c r="F32427" i="9"/>
  <c r="F32425" i="9"/>
  <c r="F32423" i="9"/>
  <c r="F32421" i="9"/>
  <c r="F32419" i="9"/>
  <c r="F32417" i="9"/>
  <c r="F32415" i="9"/>
  <c r="F32413" i="9"/>
  <c r="F32411" i="9"/>
  <c r="F32397" i="9"/>
  <c r="F32391" i="9"/>
  <c r="F32385" i="9"/>
  <c r="F32383" i="9"/>
  <c r="F32381" i="9"/>
  <c r="F32379" i="9"/>
  <c r="F32377" i="9"/>
  <c r="F32375" i="9"/>
  <c r="F32373" i="9"/>
  <c r="F32371" i="9"/>
  <c r="F32369" i="9"/>
  <c r="F32367" i="9"/>
  <c r="F32365" i="9"/>
  <c r="F32363" i="9"/>
  <c r="F32361" i="9"/>
  <c r="F32359" i="9"/>
  <c r="F32357" i="9"/>
  <c r="F32355" i="9"/>
  <c r="F32353" i="9"/>
  <c r="F32351" i="9"/>
  <c r="F32349" i="9"/>
  <c r="F32335" i="9"/>
  <c r="F32329" i="9"/>
  <c r="F32323" i="9"/>
  <c r="F32321" i="9"/>
  <c r="F32319" i="9"/>
  <c r="F32317" i="9"/>
  <c r="F32315" i="9"/>
  <c r="F32313" i="9"/>
  <c r="F32311" i="9"/>
  <c r="F32309" i="9"/>
  <c r="F32307" i="9"/>
  <c r="F32305" i="9"/>
  <c r="F32303" i="9"/>
  <c r="F32301" i="9"/>
  <c r="F32299" i="9"/>
  <c r="F32297" i="9"/>
  <c r="F32295" i="9"/>
  <c r="F32293" i="9"/>
  <c r="F32291" i="9"/>
  <c r="F32289" i="9"/>
  <c r="F32287" i="9"/>
  <c r="F32285" i="9"/>
  <c r="F32283" i="9"/>
  <c r="F32281" i="9"/>
  <c r="F32267" i="9"/>
  <c r="F32261" i="9"/>
  <c r="F32255" i="9"/>
  <c r="F32253" i="9"/>
  <c r="F32251" i="9"/>
  <c r="F32249" i="9"/>
  <c r="F32247" i="9"/>
  <c r="F32245" i="9"/>
  <c r="F32243" i="9"/>
  <c r="F32241" i="9"/>
  <c r="F32239" i="9"/>
  <c r="F32237" i="9"/>
  <c r="F32235" i="9"/>
  <c r="F32233" i="9"/>
  <c r="F32231" i="9"/>
  <c r="F32229" i="9"/>
  <c r="F32227" i="9"/>
  <c r="F32225" i="9"/>
  <c r="F32223" i="9"/>
  <c r="F32221" i="9"/>
  <c r="F32219" i="9"/>
  <c r="F32217" i="9"/>
  <c r="F32215" i="9"/>
  <c r="F32213" i="9"/>
  <c r="F32211" i="9"/>
  <c r="F32196" i="9"/>
  <c r="F32190" i="9"/>
  <c r="F32184" i="9"/>
  <c r="F32182" i="9"/>
  <c r="F32180" i="9"/>
  <c r="F32178" i="9"/>
  <c r="F32176" i="9"/>
  <c r="F32174" i="9"/>
  <c r="F32172" i="9"/>
  <c r="F32170" i="9"/>
  <c r="F32168" i="9"/>
  <c r="F32166" i="9"/>
  <c r="F32164" i="9"/>
  <c r="F32162" i="9"/>
  <c r="F32160" i="9"/>
  <c r="F32158" i="9"/>
  <c r="F32156" i="9"/>
  <c r="F32154" i="9"/>
  <c r="F32152" i="9"/>
  <c r="F32150" i="9"/>
  <c r="F32148" i="9"/>
  <c r="F32146" i="9"/>
  <c r="F32144" i="9"/>
  <c r="F32142" i="9"/>
  <c r="F32140" i="9"/>
  <c r="F32138" i="9"/>
  <c r="F32136" i="9"/>
  <c r="F32122" i="9"/>
  <c r="F32116" i="9"/>
  <c r="F32110" i="9"/>
  <c r="F32108" i="9"/>
  <c r="F32106" i="9"/>
  <c r="F32104" i="9"/>
  <c r="F32102" i="9"/>
  <c r="F32100" i="9"/>
  <c r="F32098" i="9"/>
  <c r="F32096" i="9"/>
  <c r="F32094" i="9"/>
  <c r="F32092" i="9"/>
  <c r="F32090" i="9"/>
  <c r="F32088" i="9"/>
  <c r="F32086" i="9"/>
  <c r="F32084" i="9"/>
  <c r="F32082" i="9"/>
  <c r="F32080" i="9"/>
  <c r="F32078" i="9"/>
  <c r="F32076" i="9"/>
  <c r="F32074" i="9"/>
  <c r="F32072" i="9"/>
  <c r="F32070" i="9"/>
  <c r="F32068" i="9"/>
  <c r="F32066" i="9"/>
  <c r="F32064" i="9"/>
  <c r="F32062" i="9"/>
  <c r="F32060" i="9"/>
  <c r="F32058" i="9"/>
  <c r="F32044" i="9"/>
  <c r="F32038" i="9"/>
  <c r="F32032" i="9"/>
  <c r="F32030" i="9"/>
  <c r="F32028" i="9"/>
  <c r="F32026" i="9"/>
  <c r="F32024" i="9"/>
  <c r="F32022" i="9"/>
  <c r="F32020" i="9"/>
  <c r="F32018" i="9"/>
  <c r="F32016" i="9"/>
  <c r="F32014" i="9"/>
  <c r="F32012" i="9"/>
  <c r="F32010" i="9"/>
  <c r="F32008" i="9"/>
  <c r="F32006" i="9"/>
  <c r="F32004" i="9"/>
  <c r="F32002" i="9"/>
  <c r="F32000" i="9"/>
  <c r="F31998" i="9"/>
  <c r="F31996" i="9"/>
  <c r="F31994" i="9"/>
  <c r="F31992" i="9"/>
  <c r="F31978" i="9"/>
  <c r="F31972" i="9"/>
  <c r="F31966" i="9"/>
  <c r="F31964" i="9"/>
  <c r="F31962" i="9"/>
  <c r="F31960" i="9"/>
  <c r="F31958" i="9"/>
  <c r="F31956" i="9"/>
  <c r="F31954" i="9"/>
  <c r="F31952" i="9"/>
  <c r="F31950" i="9"/>
  <c r="F31948" i="9"/>
  <c r="F31946" i="9"/>
  <c r="F31944" i="9"/>
  <c r="F31942" i="9"/>
  <c r="F31940" i="9"/>
  <c r="F31938" i="9"/>
  <c r="F31936" i="9"/>
  <c r="F31934" i="9"/>
  <c r="F31932" i="9"/>
  <c r="F31930" i="9"/>
  <c r="F31928" i="9"/>
  <c r="F31926" i="9"/>
  <c r="F31912" i="9"/>
  <c r="F31906" i="9"/>
  <c r="F31900" i="9"/>
  <c r="F31898" i="9"/>
  <c r="F31896" i="9"/>
  <c r="F31894" i="9"/>
  <c r="F31892" i="9"/>
  <c r="F31878" i="9"/>
  <c r="F31872" i="9"/>
  <c r="F31866" i="9"/>
  <c r="F31864" i="9"/>
  <c r="F31850" i="9"/>
  <c r="F31844" i="9"/>
  <c r="F31838" i="9"/>
  <c r="F31836" i="9"/>
  <c r="F31834" i="9"/>
  <c r="F31832" i="9"/>
  <c r="F31830" i="9"/>
  <c r="F31815" i="9"/>
  <c r="F31809" i="9"/>
  <c r="F31803" i="9"/>
  <c r="F31789" i="9"/>
  <c r="F31783" i="9"/>
  <c r="F31777" i="9"/>
  <c r="F31771" i="9"/>
  <c r="F31757" i="9"/>
  <c r="F31751" i="9"/>
  <c r="F31745" i="9"/>
  <c r="F31743" i="9"/>
  <c r="F31729" i="9"/>
  <c r="F31723" i="9"/>
  <c r="F31717" i="9"/>
  <c r="F31703" i="9"/>
  <c r="F31697" i="9"/>
  <c r="F31691" i="9"/>
  <c r="F31689" i="9"/>
  <c r="F31687" i="9"/>
  <c r="F31685" i="9"/>
  <c r="F31683" i="9"/>
  <c r="F31669" i="9"/>
  <c r="F31663" i="9"/>
  <c r="F31657" i="9"/>
  <c r="F31655" i="9"/>
  <c r="F31641" i="9"/>
  <c r="F31635" i="9"/>
  <c r="F31629" i="9"/>
  <c r="F31627" i="9"/>
  <c r="F31625" i="9"/>
  <c r="F31623" i="9"/>
  <c r="F31621" i="9"/>
  <c r="F31607" i="9"/>
  <c r="F31601" i="9"/>
  <c r="F31595" i="9"/>
  <c r="F31581" i="9"/>
  <c r="F31575" i="9"/>
  <c r="F31569" i="9"/>
  <c r="F31555" i="9"/>
  <c r="F31549" i="9"/>
  <c r="F31543" i="9"/>
  <c r="F31529" i="9"/>
  <c r="F31523" i="9"/>
  <c r="F31517" i="9"/>
  <c r="F31503" i="9"/>
  <c r="F31497" i="9"/>
  <c r="F31491" i="9"/>
  <c r="F31489" i="9"/>
  <c r="F31487" i="9"/>
  <c r="F31485" i="9"/>
  <c r="F31483" i="9"/>
  <c r="F31481" i="9"/>
  <c r="F31479" i="9"/>
  <c r="F31465" i="9"/>
  <c r="F31459" i="9"/>
  <c r="F31453" i="9"/>
  <c r="F31451" i="9"/>
  <c r="F31449" i="9"/>
  <c r="F31447" i="9"/>
  <c r="F31445" i="9"/>
  <c r="F31443" i="9"/>
  <c r="F31441" i="9"/>
  <c r="F31439" i="9"/>
  <c r="F31437" i="9"/>
  <c r="F31435" i="9"/>
  <c r="F31433" i="9"/>
  <c r="F31431" i="9"/>
  <c r="F31429" i="9"/>
  <c r="F31427" i="9"/>
  <c r="F31425" i="9"/>
  <c r="F31423" i="9"/>
  <c r="F31421" i="9"/>
  <c r="F31419" i="9"/>
  <c r="F31417" i="9"/>
  <c r="F31415" i="9"/>
  <c r="F31413" i="9"/>
  <c r="F31411" i="9"/>
  <c r="F31409" i="9"/>
  <c r="F31407" i="9"/>
  <c r="F31393" i="9"/>
  <c r="F31387" i="9"/>
  <c r="F31381" i="9"/>
  <c r="F31379" i="9"/>
  <c r="F31377" i="9"/>
  <c r="F31375" i="9"/>
  <c r="F31373" i="9"/>
  <c r="F31371" i="9"/>
  <c r="F31369" i="9"/>
  <c r="F31367" i="9"/>
  <c r="F31365" i="9"/>
  <c r="F31363" i="9"/>
  <c r="F31361" i="9"/>
  <c r="F31359" i="9"/>
  <c r="F31357" i="9"/>
  <c r="F31355" i="9"/>
  <c r="F31353" i="9"/>
  <c r="F31351" i="9"/>
  <c r="F31349" i="9"/>
  <c r="F31347" i="9"/>
  <c r="F31345" i="9"/>
  <c r="F31343" i="9"/>
  <c r="F31341" i="9"/>
  <c r="F31339" i="9"/>
  <c r="F31337" i="9"/>
  <c r="F31323" i="9"/>
  <c r="F31317" i="9"/>
  <c r="F31311" i="9"/>
  <c r="F31309" i="9"/>
  <c r="F31307" i="9"/>
  <c r="F31305" i="9"/>
  <c r="F31303" i="9"/>
  <c r="F31301" i="9"/>
  <c r="F31299" i="9"/>
  <c r="F31297" i="9"/>
  <c r="F31295" i="9"/>
  <c r="F31293" i="9"/>
  <c r="F31291" i="9"/>
  <c r="F31289" i="9"/>
  <c r="F31287" i="9"/>
  <c r="F31285" i="9"/>
  <c r="F31283" i="9"/>
  <c r="F31281" i="9"/>
  <c r="F31279" i="9"/>
  <c r="F31277" i="9"/>
  <c r="F31275" i="9"/>
  <c r="F31273" i="9"/>
  <c r="F31271" i="9"/>
  <c r="F31269" i="9"/>
  <c r="F31255" i="9"/>
  <c r="F31249" i="9"/>
  <c r="F31243" i="9"/>
  <c r="F31241" i="9"/>
  <c r="F31239" i="9"/>
  <c r="F31237" i="9"/>
  <c r="F31235" i="9"/>
  <c r="F31233" i="9"/>
  <c r="F31231" i="9"/>
  <c r="F31229" i="9"/>
  <c r="F31214" i="9"/>
  <c r="F31208" i="9"/>
  <c r="F31202" i="9"/>
  <c r="F31196" i="9"/>
  <c r="F31190" i="9"/>
  <c r="F31188" i="9"/>
  <c r="F31174" i="9"/>
  <c r="F31168" i="9"/>
  <c r="F31162" i="9"/>
  <c r="F31160" i="9"/>
  <c r="F31158" i="9"/>
  <c r="F31156" i="9"/>
  <c r="F31154" i="9"/>
  <c r="F31152" i="9"/>
  <c r="F31150" i="9"/>
  <c r="F31136" i="9"/>
  <c r="F31130" i="9"/>
  <c r="F31124" i="9"/>
  <c r="F31122" i="9"/>
  <c r="F31120" i="9"/>
  <c r="F31118" i="9"/>
  <c r="F31116" i="9"/>
  <c r="F31114" i="9"/>
  <c r="F31099" i="9"/>
  <c r="F31093" i="9"/>
  <c r="F31087" i="9"/>
  <c r="F31081" i="9"/>
  <c r="F31079" i="9"/>
  <c r="F31065" i="9"/>
  <c r="F31059" i="9"/>
  <c r="F31053" i="9"/>
  <c r="F31047" i="9"/>
  <c r="F31033" i="9"/>
  <c r="F31027" i="9"/>
  <c r="F31021" i="9"/>
  <c r="F31015" i="9"/>
  <c r="F31013" i="9"/>
  <c r="F30999" i="9"/>
  <c r="F30993" i="9"/>
  <c r="F30987" i="9"/>
  <c r="F30981" i="9"/>
  <c r="F30979" i="9"/>
  <c r="F30965" i="9"/>
  <c r="F30959" i="9"/>
  <c r="F30953" i="9"/>
  <c r="F30951" i="9"/>
  <c r="F30937" i="9"/>
  <c r="F30931" i="9"/>
  <c r="F30925" i="9"/>
  <c r="F30923" i="9"/>
  <c r="F30909" i="9"/>
  <c r="F30903" i="9"/>
  <c r="F30897" i="9"/>
  <c r="F30895" i="9"/>
  <c r="F30893" i="9"/>
  <c r="F30891" i="9"/>
  <c r="F30889" i="9"/>
  <c r="F30875" i="9"/>
  <c r="F30869" i="9"/>
  <c r="F30863" i="9"/>
  <c r="F30861" i="9"/>
  <c r="F30859" i="9"/>
  <c r="F30857" i="9"/>
  <c r="F30855" i="9"/>
  <c r="F30841" i="9"/>
  <c r="F30835" i="9"/>
  <c r="F30829" i="9"/>
  <c r="F30827" i="9"/>
  <c r="F30825" i="9"/>
  <c r="F30823" i="9"/>
  <c r="F30821" i="9"/>
  <c r="F30807" i="9"/>
  <c r="F30801" i="9"/>
  <c r="F30795" i="9"/>
  <c r="F30793" i="9"/>
  <c r="F30791" i="9"/>
  <c r="F30789" i="9"/>
  <c r="F30787" i="9"/>
  <c r="F30773" i="9"/>
  <c r="F30767" i="9"/>
  <c r="F30761" i="9"/>
  <c r="F30759" i="9"/>
  <c r="F30757" i="9"/>
  <c r="F30755" i="9"/>
  <c r="F30753" i="9"/>
  <c r="F30739" i="9"/>
  <c r="F30733" i="9"/>
  <c r="F30727" i="9"/>
  <c r="F30725" i="9"/>
  <c r="F30723" i="9"/>
  <c r="F30721" i="9"/>
  <c r="F30719" i="9"/>
  <c r="F30705" i="9"/>
  <c r="F30699" i="9"/>
  <c r="F30693" i="9"/>
  <c r="F30691" i="9"/>
  <c r="F30689" i="9"/>
  <c r="F30687" i="9"/>
  <c r="F30685" i="9"/>
  <c r="F30671" i="9"/>
  <c r="F30665" i="9"/>
  <c r="F30659" i="9"/>
  <c r="F30657" i="9"/>
  <c r="F30655" i="9"/>
  <c r="F30653" i="9"/>
  <c r="F30651" i="9"/>
  <c r="F30637" i="9"/>
  <c r="F30631" i="9"/>
  <c r="F30625" i="9"/>
  <c r="F30623" i="9"/>
  <c r="F30609" i="9"/>
  <c r="F30603" i="9"/>
  <c r="F30597" i="9"/>
  <c r="F30595" i="9"/>
  <c r="F30581" i="9"/>
  <c r="F30575" i="9"/>
  <c r="F30569" i="9"/>
  <c r="F30567" i="9"/>
  <c r="F30553" i="9"/>
  <c r="F30547" i="9"/>
  <c r="F30541" i="9"/>
  <c r="F30539" i="9"/>
  <c r="F30537" i="9"/>
  <c r="F30535" i="9"/>
  <c r="F30533" i="9"/>
  <c r="F30531" i="9"/>
  <c r="F30529" i="9"/>
  <c r="F30527" i="9"/>
  <c r="F30525" i="9"/>
  <c r="F30511" i="9"/>
  <c r="F30505" i="9"/>
  <c r="F30499" i="9"/>
  <c r="F30497" i="9"/>
  <c r="F30495" i="9"/>
  <c r="F30493" i="9"/>
  <c r="F30491" i="9"/>
  <c r="F30489" i="9"/>
  <c r="F30487" i="9"/>
  <c r="F30485" i="9"/>
  <c r="F30483" i="9"/>
  <c r="F30469" i="9"/>
  <c r="F30467" i="9"/>
  <c r="F30461" i="9"/>
  <c r="F30455" i="9"/>
  <c r="F30449" i="9"/>
  <c r="F30447" i="9"/>
  <c r="F30445" i="9"/>
  <c r="F30443" i="9"/>
  <c r="F30441" i="9"/>
  <c r="F30439" i="9"/>
  <c r="F30437" i="9"/>
  <c r="F30435" i="9"/>
  <c r="F30433" i="9"/>
  <c r="F30431" i="9"/>
  <c r="F30429" i="9"/>
  <c r="F30427" i="9"/>
  <c r="F30425" i="9"/>
  <c r="F30411" i="9"/>
  <c r="F30409" i="9"/>
  <c r="F30403" i="9"/>
  <c r="F30397" i="9"/>
  <c r="F30391" i="9"/>
  <c r="F30389" i="9"/>
  <c r="F30387" i="9"/>
  <c r="F30385" i="9"/>
  <c r="F30383" i="9"/>
  <c r="F30381" i="9"/>
  <c r="F30379" i="9"/>
  <c r="F30377" i="9"/>
  <c r="F30375" i="9"/>
  <c r="F30373" i="9"/>
  <c r="F30371" i="9"/>
  <c r="F30369" i="9"/>
  <c r="F30367" i="9"/>
  <c r="F30365" i="9"/>
  <c r="F30351" i="9"/>
  <c r="F30349" i="9"/>
  <c r="F30343" i="9"/>
  <c r="F30337" i="9"/>
  <c r="F30331" i="9"/>
  <c r="F30329" i="9"/>
  <c r="F30327" i="9"/>
  <c r="F30325" i="9"/>
  <c r="F30323" i="9"/>
  <c r="F30321" i="9"/>
  <c r="F30319" i="9"/>
  <c r="F30317" i="9"/>
  <c r="F30315" i="9"/>
  <c r="F30313" i="9"/>
  <c r="F30311" i="9"/>
  <c r="F30309" i="9"/>
  <c r="F30307" i="9"/>
  <c r="F30305" i="9"/>
  <c r="F30291" i="9"/>
  <c r="F30285" i="9"/>
  <c r="F30279" i="9"/>
  <c r="F30277" i="9"/>
  <c r="F30275" i="9"/>
  <c r="F30273" i="9"/>
  <c r="F30271" i="9"/>
  <c r="F30269" i="9"/>
  <c r="F30267" i="9"/>
  <c r="F30265" i="9"/>
  <c r="F30263" i="9"/>
  <c r="F30261" i="9"/>
  <c r="F30259" i="9"/>
  <c r="F30245" i="9"/>
  <c r="F30239" i="9"/>
  <c r="F30233" i="9"/>
  <c r="F30227" i="9"/>
  <c r="F30225" i="9"/>
  <c r="F30223" i="9"/>
  <c r="F30221" i="9"/>
  <c r="F30219" i="9"/>
  <c r="F30217" i="9"/>
  <c r="F30215" i="9"/>
  <c r="F30213" i="9"/>
  <c r="F30211" i="9"/>
  <c r="F30197" i="9"/>
  <c r="F30191" i="9"/>
  <c r="F30185" i="9"/>
  <c r="F30179" i="9"/>
  <c r="F30177" i="9"/>
  <c r="F30175" i="9"/>
  <c r="F30173" i="9"/>
  <c r="F30171" i="9"/>
  <c r="F30169" i="9"/>
  <c r="F30167" i="9"/>
  <c r="F30165" i="9"/>
  <c r="F30163" i="9"/>
  <c r="F30149" i="9"/>
  <c r="F30143" i="9"/>
  <c r="F30137" i="9"/>
  <c r="F30131" i="9"/>
  <c r="F30129" i="9"/>
  <c r="F30127" i="9"/>
  <c r="F30125" i="9"/>
  <c r="F30123" i="9"/>
  <c r="F30121" i="9"/>
  <c r="F30119" i="9"/>
  <c r="F30117" i="9"/>
  <c r="F30115" i="9"/>
  <c r="F30101" i="9"/>
  <c r="F30095" i="9"/>
  <c r="F30089" i="9"/>
  <c r="F30087" i="9"/>
  <c r="F30085" i="9"/>
  <c r="F30083" i="9"/>
  <c r="F30081" i="9"/>
  <c r="F30067" i="9"/>
  <c r="F30065" i="9"/>
  <c r="F30059" i="9"/>
  <c r="F30053" i="9"/>
  <c r="F30047" i="9"/>
  <c r="F30045" i="9"/>
  <c r="F30043" i="9"/>
  <c r="F30041" i="9"/>
  <c r="F30039" i="9"/>
  <c r="F30037" i="9"/>
  <c r="F30035" i="9"/>
  <c r="F30033" i="9"/>
  <c r="F30031" i="9"/>
  <c r="F30029" i="9"/>
  <c r="F30027" i="9"/>
  <c r="F30025" i="9"/>
  <c r="F30023" i="9"/>
  <c r="F30021" i="9"/>
  <c r="F30007" i="9"/>
  <c r="F30005" i="9"/>
  <c r="F29999" i="9"/>
  <c r="F29993" i="9"/>
  <c r="F29987" i="9"/>
  <c r="F29985" i="9"/>
  <c r="F29983" i="9"/>
  <c r="F29981" i="9"/>
  <c r="F29979" i="9"/>
  <c r="F29977" i="9"/>
  <c r="F29975" i="9"/>
  <c r="F29973" i="9"/>
  <c r="F29971" i="9"/>
  <c r="F29969" i="9"/>
  <c r="F29967" i="9"/>
  <c r="F29965" i="9"/>
  <c r="F29963" i="9"/>
  <c r="F29961" i="9"/>
  <c r="F29947" i="9"/>
  <c r="F29941" i="9"/>
  <c r="F29935" i="9"/>
  <c r="F29933" i="9"/>
  <c r="F29931" i="9"/>
  <c r="F29929" i="9"/>
  <c r="F29927" i="9"/>
  <c r="F29925" i="9"/>
  <c r="F29923" i="9"/>
  <c r="F29921" i="9"/>
  <c r="F29919" i="9"/>
  <c r="F29917" i="9"/>
  <c r="F29902" i="9"/>
  <c r="F29896" i="9"/>
  <c r="F29890" i="9"/>
  <c r="F29888" i="9"/>
  <c r="F29886" i="9"/>
  <c r="F29884" i="9"/>
  <c r="F29882" i="9"/>
  <c r="F29880" i="9"/>
  <c r="F29878" i="9"/>
  <c r="F29876" i="9"/>
  <c r="F29874" i="9"/>
  <c r="F29872" i="9"/>
  <c r="F29870" i="9"/>
  <c r="F29856" i="9"/>
  <c r="F29850" i="9"/>
  <c r="F29844" i="9"/>
  <c r="F29842" i="9"/>
  <c r="F29840" i="9"/>
  <c r="F29838" i="9"/>
  <c r="F29836" i="9"/>
  <c r="F29834" i="9"/>
  <c r="F29832" i="9"/>
  <c r="F29830" i="9"/>
  <c r="F29828" i="9"/>
  <c r="F29826" i="9"/>
  <c r="F29824" i="9"/>
  <c r="F29822" i="9"/>
  <c r="F29820" i="9"/>
  <c r="F29818" i="9"/>
  <c r="F29804" i="9"/>
  <c r="F29798" i="9"/>
  <c r="F29792" i="9"/>
  <c r="F29790" i="9"/>
  <c r="F29788" i="9"/>
  <c r="F29786" i="9"/>
  <c r="F29784" i="9"/>
  <c r="F29782" i="9"/>
  <c r="F29780" i="9"/>
  <c r="F29778" i="9"/>
  <c r="F29776" i="9"/>
  <c r="F29774" i="9"/>
  <c r="F29772" i="9"/>
  <c r="F29758" i="9"/>
  <c r="F29752" i="9"/>
  <c r="F29746" i="9"/>
  <c r="F29744" i="9"/>
  <c r="F29742" i="9"/>
  <c r="F29740" i="9"/>
  <c r="F29738" i="9"/>
  <c r="F29736" i="9"/>
  <c r="F29734" i="9"/>
  <c r="F29732" i="9"/>
  <c r="F29730" i="9"/>
  <c r="F29728" i="9"/>
  <c r="F29714" i="9"/>
  <c r="F29708" i="9"/>
  <c r="F29702" i="9"/>
  <c r="F29700" i="9"/>
  <c r="F29698" i="9"/>
  <c r="F29696" i="9"/>
  <c r="F29694" i="9"/>
  <c r="F29692" i="9"/>
  <c r="F29690" i="9"/>
  <c r="F29688" i="9"/>
  <c r="F29686" i="9"/>
  <c r="F29671" i="9"/>
  <c r="F29665" i="9"/>
  <c r="F29659" i="9"/>
  <c r="F29657" i="9"/>
  <c r="F29651" i="9"/>
  <c r="F29649" i="9"/>
  <c r="F29647" i="9"/>
  <c r="F29645" i="9"/>
  <c r="F29643" i="9"/>
  <c r="F29641" i="9"/>
  <c r="F29639" i="9"/>
  <c r="F29637" i="9"/>
  <c r="F29635" i="9"/>
  <c r="F29633" i="9"/>
  <c r="F29619" i="9"/>
  <c r="F29613" i="9"/>
  <c r="F29607" i="9"/>
  <c r="F29601" i="9"/>
  <c r="F29599" i="9"/>
  <c r="F29597" i="9"/>
  <c r="F29595" i="9"/>
  <c r="F29593" i="9"/>
  <c r="F29591" i="9"/>
  <c r="F29589" i="9"/>
  <c r="F29587" i="9"/>
  <c r="F29585" i="9"/>
  <c r="F29571" i="9"/>
  <c r="F29565" i="9"/>
  <c r="F29559" i="9"/>
  <c r="F29545" i="9"/>
  <c r="F29539" i="9"/>
  <c r="F29533" i="9"/>
  <c r="F29519" i="9"/>
  <c r="F29513" i="9"/>
  <c r="F29507" i="9"/>
  <c r="F29493" i="9"/>
  <c r="F29487" i="9"/>
  <c r="F29481" i="9"/>
  <c r="F29467" i="9"/>
  <c r="F29461" i="9"/>
  <c r="F29455" i="9"/>
  <c r="F29441" i="9"/>
  <c r="F29435" i="9"/>
  <c r="F29429" i="9"/>
  <c r="F29427" i="9"/>
  <c r="F29425" i="9"/>
  <c r="F29423" i="9"/>
  <c r="F29409" i="9"/>
  <c r="F29403" i="9"/>
  <c r="F29397" i="9"/>
  <c r="F29395" i="9"/>
  <c r="F29393" i="9"/>
  <c r="F29391" i="9"/>
  <c r="F29377" i="9"/>
  <c r="F29371" i="9"/>
  <c r="F29365" i="9"/>
  <c r="F29363" i="9"/>
  <c r="F29361" i="9"/>
  <c r="F29359" i="9"/>
  <c r="F29345" i="9"/>
  <c r="F29339" i="9"/>
  <c r="F29333" i="9"/>
  <c r="F29327" i="9"/>
  <c r="F29325" i="9"/>
  <c r="F29311" i="9"/>
  <c r="F29305" i="9"/>
  <c r="F29299" i="9"/>
  <c r="F29297" i="9"/>
  <c r="F29295" i="9"/>
  <c r="F29293" i="9"/>
  <c r="F29291" i="9"/>
  <c r="F29289" i="9"/>
  <c r="F29275" i="9"/>
  <c r="F29269" i="9"/>
  <c r="F29263" i="9"/>
  <c r="F29261" i="9"/>
  <c r="F29259" i="9"/>
  <c r="F29257" i="9"/>
  <c r="F29255" i="9"/>
  <c r="F29253" i="9"/>
  <c r="F29251" i="9"/>
  <c r="F29249" i="9"/>
  <c r="F29247" i="9"/>
  <c r="F29245" i="9"/>
  <c r="F29243" i="9"/>
  <c r="F29241" i="9"/>
  <c r="F29239" i="9"/>
  <c r="F29237" i="9"/>
  <c r="F29235" i="9"/>
  <c r="F29233" i="9"/>
  <c r="F29219" i="9"/>
  <c r="F29217" i="9"/>
  <c r="F29215" i="9"/>
  <c r="F29213" i="9"/>
  <c r="F29211" i="9"/>
  <c r="F29209" i="9"/>
  <c r="F29203" i="9"/>
  <c r="F29197" i="9"/>
  <c r="F29191" i="9"/>
  <c r="F29189" i="9"/>
  <c r="F29187" i="9"/>
  <c r="F29185" i="9"/>
  <c r="F29183" i="9"/>
  <c r="F29181" i="9"/>
  <c r="F29179" i="9"/>
  <c r="F29177" i="9"/>
  <c r="F29175" i="9"/>
  <c r="F29173" i="9"/>
  <c r="F29171" i="9"/>
  <c r="F29169" i="9"/>
  <c r="F29167" i="9"/>
  <c r="F29165" i="9"/>
  <c r="F29163" i="9"/>
  <c r="F29161" i="9"/>
  <c r="F29159" i="9"/>
  <c r="F29157" i="9"/>
  <c r="F29155" i="9"/>
  <c r="F29153" i="9"/>
  <c r="F29151" i="9"/>
  <c r="F29149" i="9"/>
  <c r="F29147" i="9"/>
  <c r="F29145" i="9"/>
  <c r="F29143" i="9"/>
  <c r="F29141" i="9"/>
  <c r="F29127" i="9"/>
  <c r="F29121" i="9"/>
  <c r="F29115" i="9"/>
  <c r="F29113" i="9"/>
  <c r="F29111" i="9"/>
  <c r="F29109" i="9"/>
  <c r="F29107" i="9"/>
  <c r="F29105" i="9"/>
  <c r="F29103" i="9"/>
  <c r="F29101" i="9"/>
  <c r="F29099" i="9"/>
  <c r="F29097" i="9"/>
  <c r="F29095" i="9"/>
  <c r="F29093" i="9"/>
  <c r="F29091" i="9"/>
  <c r="F29089" i="9"/>
  <c r="F29087" i="9"/>
  <c r="F29085" i="9"/>
  <c r="F29083" i="9"/>
  <c r="F29081" i="9"/>
  <c r="F29079" i="9"/>
  <c r="F29077" i="9"/>
  <c r="F29063" i="9"/>
  <c r="F29057" i="9"/>
  <c r="F29051" i="9"/>
  <c r="F29049" i="9"/>
  <c r="F29047" i="9"/>
  <c r="F29045" i="9"/>
  <c r="F29043" i="9"/>
  <c r="F29041" i="9"/>
  <c r="F29039" i="9"/>
  <c r="F29037" i="9"/>
  <c r="F29035" i="9"/>
  <c r="F29033" i="9"/>
  <c r="F29031" i="9"/>
  <c r="F29029" i="9"/>
  <c r="F29027" i="9"/>
  <c r="F29025" i="9"/>
  <c r="F29023" i="9"/>
  <c r="F29021" i="9"/>
  <c r="F29019" i="9"/>
  <c r="F29017" i="9"/>
  <c r="F29015" i="9"/>
  <c r="F29013" i="9"/>
  <c r="F29011" i="9"/>
  <c r="F28997" i="9"/>
  <c r="F28991" i="9"/>
  <c r="F28985" i="9"/>
  <c r="F28983" i="9"/>
  <c r="F28981" i="9"/>
  <c r="F28979" i="9"/>
  <c r="F28977" i="9"/>
  <c r="F28975" i="9"/>
  <c r="F28973" i="9"/>
  <c r="F28971" i="9"/>
  <c r="F28969" i="9"/>
  <c r="F28967" i="9"/>
  <c r="F28965" i="9"/>
  <c r="F28963" i="9"/>
  <c r="F28961" i="9"/>
  <c r="F28959" i="9"/>
  <c r="F28957" i="9"/>
  <c r="F28955" i="9"/>
  <c r="F28953" i="9"/>
  <c r="F28951" i="9"/>
  <c r="F28949" i="9"/>
  <c r="F28935" i="9"/>
  <c r="F28929" i="9"/>
  <c r="F28923" i="9"/>
  <c r="F28921" i="9"/>
  <c r="F28915" i="9"/>
  <c r="F28913" i="9"/>
  <c r="F28911" i="9"/>
  <c r="F28909" i="9"/>
  <c r="F28907" i="9"/>
  <c r="F28905" i="9"/>
  <c r="F28903" i="9"/>
  <c r="F28901" i="9"/>
  <c r="F28899" i="9"/>
  <c r="F28897" i="9"/>
  <c r="F28895" i="9"/>
  <c r="F28893" i="9"/>
  <c r="F28891" i="9"/>
  <c r="F28877" i="9"/>
  <c r="F28871" i="9"/>
  <c r="F28865" i="9"/>
  <c r="F28863" i="9"/>
  <c r="F28861" i="9"/>
  <c r="F28859" i="9"/>
  <c r="F28857" i="9"/>
  <c r="F28855" i="9"/>
  <c r="F28853" i="9"/>
  <c r="F28851" i="9"/>
  <c r="F28849" i="9"/>
  <c r="F28847" i="9"/>
  <c r="F28845" i="9"/>
  <c r="F28843" i="9"/>
  <c r="F28841" i="9"/>
  <c r="F28839" i="9"/>
  <c r="F28837" i="9"/>
  <c r="F28835" i="9"/>
  <c r="F28821" i="9"/>
  <c r="F28815" i="9"/>
  <c r="F28809" i="9"/>
  <c r="F28807" i="9"/>
  <c r="F28805" i="9"/>
  <c r="F28803" i="9"/>
  <c r="F28801" i="9"/>
  <c r="F28799" i="9"/>
  <c r="F28797" i="9"/>
  <c r="F28795" i="9"/>
  <c r="F28793" i="9"/>
  <c r="F28791" i="9"/>
  <c r="F28789" i="9"/>
  <c r="F28787" i="9"/>
  <c r="F28785" i="9"/>
  <c r="F28783" i="9"/>
  <c r="F28781" i="9"/>
  <c r="F28779" i="9"/>
  <c r="F28777" i="9"/>
  <c r="F28763" i="9"/>
  <c r="F28757" i="9"/>
  <c r="F28751" i="9"/>
  <c r="F28749" i="9"/>
  <c r="F28747" i="9"/>
  <c r="F28745" i="9"/>
  <c r="F28743" i="9"/>
  <c r="F28741" i="9"/>
  <c r="F28739" i="9"/>
  <c r="F28737" i="9"/>
  <c r="F28735" i="9"/>
  <c r="F28733" i="9"/>
  <c r="F28731" i="9"/>
  <c r="F28729" i="9"/>
  <c r="F28727" i="9"/>
  <c r="F28725" i="9"/>
  <c r="F28723" i="9"/>
  <c r="F28721" i="9"/>
  <c r="F28707" i="9"/>
  <c r="F28701" i="9"/>
  <c r="F28695" i="9"/>
  <c r="F28693" i="9"/>
  <c r="F28691" i="9"/>
  <c r="F28689" i="9"/>
  <c r="F28687" i="9"/>
  <c r="F28685" i="9"/>
  <c r="F28683" i="9"/>
  <c r="F28681" i="9"/>
  <c r="F28679" i="9"/>
  <c r="F28677" i="9"/>
  <c r="F28675" i="9"/>
  <c r="F28673" i="9"/>
  <c r="F28671" i="9"/>
  <c r="F28669" i="9"/>
  <c r="F28667" i="9"/>
  <c r="F28653" i="9"/>
  <c r="F28647" i="9"/>
  <c r="F28641" i="9"/>
  <c r="F28639" i="9"/>
  <c r="F28637" i="9"/>
  <c r="F28635" i="9"/>
  <c r="F28633" i="9"/>
  <c r="F28631" i="9"/>
  <c r="F28629" i="9"/>
  <c r="F28627" i="9"/>
  <c r="F28625" i="9"/>
  <c r="F28623" i="9"/>
  <c r="F28609" i="9"/>
  <c r="F28603" i="9"/>
  <c r="F28597" i="9"/>
  <c r="F28595" i="9"/>
  <c r="F28593" i="9"/>
  <c r="F28591" i="9"/>
  <c r="F28589" i="9"/>
  <c r="F28587" i="9"/>
  <c r="F28585" i="9"/>
  <c r="F28583" i="9"/>
  <c r="F28581" i="9"/>
  <c r="F28579" i="9"/>
  <c r="F28577" i="9"/>
  <c r="F28563" i="9"/>
  <c r="F28557" i="9"/>
  <c r="F28551" i="9"/>
  <c r="F28549" i="9"/>
  <c r="F28547" i="9"/>
  <c r="F28545" i="9"/>
  <c r="F28543" i="9"/>
  <c r="F28541" i="9"/>
  <c r="F28539" i="9"/>
  <c r="F28537" i="9"/>
  <c r="F28535" i="9"/>
  <c r="F28533" i="9"/>
  <c r="F28519" i="9"/>
  <c r="F28513" i="9"/>
  <c r="F28507" i="9"/>
  <c r="F28505" i="9"/>
  <c r="F28491" i="9"/>
  <c r="F28485" i="9"/>
  <c r="F28479" i="9"/>
  <c r="F28465" i="9"/>
  <c r="F28459" i="9"/>
  <c r="F28453" i="9"/>
  <c r="F28439" i="9"/>
  <c r="F28433" i="9"/>
  <c r="F28427" i="9"/>
  <c r="F28425" i="9"/>
  <c r="F28423" i="9"/>
  <c r="F28409" i="9"/>
  <c r="F28403" i="9"/>
  <c r="F28397" i="9"/>
  <c r="F28395" i="9"/>
  <c r="F28381" i="9"/>
  <c r="F28375" i="9"/>
  <c r="F28369" i="9"/>
  <c r="F28367" i="9"/>
  <c r="F28353" i="9"/>
  <c r="F28347" i="9"/>
  <c r="F28341" i="9"/>
  <c r="F28339" i="9"/>
  <c r="F28325" i="9"/>
  <c r="F28319" i="9"/>
  <c r="F28313" i="9"/>
  <c r="F28311" i="9"/>
  <c r="F28309" i="9"/>
  <c r="F28307" i="9"/>
  <c r="F28293" i="9"/>
  <c r="F28287" i="9"/>
  <c r="F28281" i="9"/>
  <c r="F28279" i="9"/>
  <c r="F28277" i="9"/>
  <c r="F28275" i="9"/>
  <c r="F28261" i="9"/>
  <c r="F28255" i="9"/>
  <c r="F28249" i="9"/>
  <c r="F28247" i="9"/>
  <c r="F28245" i="9"/>
  <c r="F28243" i="9"/>
  <c r="F28229" i="9"/>
  <c r="F28223" i="9"/>
  <c r="F28217" i="9"/>
  <c r="F28215" i="9"/>
  <c r="F28213" i="9"/>
  <c r="F28211" i="9"/>
  <c r="F28197" i="9"/>
  <c r="F28191" i="9"/>
  <c r="F28185" i="9"/>
  <c r="F28183" i="9"/>
  <c r="F28181" i="9"/>
  <c r="F28179" i="9"/>
  <c r="F28165" i="9"/>
  <c r="F28159" i="9"/>
  <c r="F28153" i="9"/>
  <c r="F28151" i="9"/>
  <c r="F28149" i="9"/>
  <c r="F28147" i="9"/>
  <c r="F28133" i="9"/>
  <c r="F28127" i="9"/>
  <c r="F28121" i="9"/>
  <c r="F28115" i="9"/>
  <c r="F28113" i="9"/>
  <c r="F28111" i="9"/>
  <c r="F28109" i="9"/>
  <c r="F28107" i="9"/>
  <c r="F28105" i="9"/>
  <c r="F28103" i="9"/>
  <c r="F28101" i="9"/>
  <c r="F28099" i="9"/>
  <c r="F28097" i="9"/>
  <c r="F28095" i="9"/>
  <c r="F28081" i="9"/>
  <c r="F28075" i="9"/>
  <c r="F28069" i="9"/>
  <c r="F28063" i="9"/>
  <c r="F28061" i="9"/>
  <c r="F28059" i="9"/>
  <c r="F28057" i="9"/>
  <c r="F28055" i="9"/>
  <c r="F28053" i="9"/>
  <c r="F28051" i="9"/>
  <c r="F28049" i="9"/>
  <c r="F28047" i="9"/>
  <c r="F28045" i="9"/>
  <c r="F28043" i="9"/>
  <c r="F28029" i="9"/>
  <c r="F28023" i="9"/>
  <c r="F28017" i="9"/>
  <c r="F28011" i="9"/>
  <c r="F28009" i="9"/>
  <c r="F28007" i="9"/>
  <c r="F28005" i="9"/>
  <c r="F28003" i="9"/>
  <c r="F28001" i="9"/>
  <c r="F27999" i="9"/>
  <c r="F27997" i="9"/>
  <c r="F27995" i="9"/>
  <c r="F27993" i="9"/>
  <c r="F27979" i="9"/>
  <c r="F27973" i="9"/>
  <c r="F27967" i="9"/>
  <c r="F27961" i="9"/>
  <c r="F27959" i="9"/>
  <c r="F27957" i="9"/>
  <c r="F27955" i="9"/>
  <c r="F27953" i="9"/>
  <c r="F27951" i="9"/>
  <c r="F27949" i="9"/>
  <c r="F27947" i="9"/>
  <c r="F27945" i="9"/>
  <c r="F27943" i="9"/>
  <c r="F27929" i="9"/>
  <c r="F27923" i="9"/>
  <c r="F27917" i="9"/>
  <c r="F27915" i="9"/>
  <c r="F27913" i="9"/>
  <c r="F27911" i="9"/>
  <c r="F27909" i="9"/>
  <c r="F27907" i="9"/>
  <c r="F27905" i="9"/>
  <c r="F27903" i="9"/>
  <c r="F27889" i="9"/>
  <c r="F27883" i="9"/>
  <c r="F27877" i="9"/>
  <c r="F27875" i="9"/>
  <c r="F27873" i="9"/>
  <c r="F27871" i="9"/>
  <c r="F27869" i="9"/>
  <c r="F27867" i="9"/>
  <c r="F27865" i="9"/>
  <c r="F27863" i="9"/>
  <c r="F27849" i="9"/>
  <c r="F27843" i="9"/>
  <c r="F27837" i="9"/>
  <c r="F27835" i="9"/>
  <c r="F27833" i="9"/>
  <c r="F27831" i="9"/>
  <c r="F27829" i="9"/>
  <c r="F27827" i="9"/>
  <c r="F27825" i="9"/>
  <c r="F27823" i="9"/>
  <c r="F27821" i="9"/>
  <c r="F27819" i="9"/>
  <c r="F27817" i="9"/>
  <c r="F27815" i="9"/>
  <c r="F27801" i="9"/>
  <c r="F27795" i="9"/>
  <c r="F27789" i="9"/>
  <c r="F27787" i="9"/>
  <c r="F27785" i="9"/>
  <c r="F27783" i="9"/>
  <c r="F27781" i="9"/>
  <c r="F27779" i="9"/>
  <c r="F27777" i="9"/>
  <c r="F27775" i="9"/>
  <c r="F27773" i="9"/>
  <c r="F27771" i="9"/>
  <c r="F27757" i="9"/>
  <c r="F27751" i="9"/>
  <c r="F27745" i="9"/>
  <c r="F27743" i="9"/>
  <c r="F27741" i="9"/>
  <c r="F27739" i="9"/>
  <c r="F27737" i="9"/>
  <c r="F27735" i="9"/>
  <c r="F27733" i="9"/>
  <c r="F27731" i="9"/>
  <c r="F27729" i="9"/>
  <c r="F27727" i="9"/>
  <c r="F27725" i="9"/>
  <c r="F27711" i="9"/>
  <c r="F27705" i="9"/>
  <c r="F27699" i="9"/>
  <c r="F27697" i="9"/>
  <c r="F27695" i="9"/>
  <c r="F27693" i="9"/>
  <c r="F27691" i="9"/>
  <c r="F27689" i="9"/>
  <c r="F27687" i="9"/>
  <c r="F27685" i="9"/>
  <c r="F27683" i="9"/>
  <c r="F27669" i="9"/>
  <c r="F27663" i="9"/>
  <c r="F27657" i="9"/>
  <c r="F27655" i="9"/>
  <c r="F27653" i="9"/>
  <c r="F27651" i="9"/>
  <c r="F27649" i="9"/>
  <c r="F27647" i="9"/>
  <c r="F27645" i="9"/>
  <c r="F27643" i="9"/>
  <c r="F27641" i="9"/>
  <c r="F27627" i="9"/>
  <c r="F27621" i="9"/>
  <c r="F27615" i="9"/>
  <c r="F27613" i="9"/>
  <c r="F27611" i="9"/>
  <c r="F27609" i="9"/>
  <c r="F27607" i="9"/>
  <c r="F27605" i="9"/>
  <c r="F27603" i="9"/>
  <c r="F27601" i="9"/>
  <c r="F27587" i="9"/>
  <c r="F27581" i="9"/>
  <c r="F27575" i="9"/>
  <c r="F27569" i="9"/>
  <c r="F27567" i="9"/>
  <c r="F27565" i="9"/>
  <c r="F27551" i="9"/>
  <c r="F27545" i="9"/>
  <c r="F27539" i="9"/>
  <c r="F27537" i="9"/>
  <c r="F27535" i="9"/>
  <c r="F27533" i="9"/>
  <c r="F27531" i="9"/>
  <c r="F27529" i="9"/>
  <c r="F27515" i="9"/>
  <c r="F27513" i="9"/>
  <c r="F27507" i="9"/>
  <c r="F27501" i="9"/>
  <c r="F27495" i="9"/>
  <c r="F27493" i="9"/>
  <c r="F27491" i="9"/>
  <c r="F27477" i="9"/>
  <c r="F27475" i="9"/>
  <c r="F27469" i="9"/>
  <c r="F27463" i="9"/>
  <c r="F27457" i="9"/>
  <c r="F27455" i="9"/>
  <c r="F27453" i="9"/>
  <c r="F27451" i="9"/>
  <c r="F27437" i="9"/>
  <c r="F27431" i="9"/>
  <c r="F27425" i="9"/>
  <c r="F27423" i="9"/>
  <c r="F27409" i="9"/>
  <c r="F27403" i="9"/>
  <c r="F27397" i="9"/>
  <c r="F27395" i="9"/>
  <c r="F27389" i="9"/>
  <c r="F27387" i="9"/>
  <c r="F27385" i="9"/>
  <c r="F27383" i="9"/>
  <c r="F27369" i="9"/>
  <c r="F27363" i="9"/>
  <c r="F27357" i="9"/>
  <c r="F27343" i="9"/>
  <c r="F27337" i="9"/>
  <c r="F27331" i="9"/>
  <c r="F27317" i="9"/>
  <c r="F27311" i="9"/>
  <c r="F27305" i="9"/>
  <c r="F27291" i="9"/>
  <c r="F27285" i="9"/>
  <c r="F27279" i="9"/>
  <c r="F27277" i="9"/>
  <c r="F27275" i="9"/>
  <c r="F27261" i="9"/>
  <c r="F27255" i="9"/>
  <c r="F27249" i="9"/>
  <c r="F27247" i="9"/>
  <c r="F27233" i="9"/>
  <c r="F27227" i="9"/>
  <c r="F27221" i="9"/>
  <c r="F27207" i="9"/>
  <c r="F27201" i="9"/>
  <c r="F27199" i="9"/>
  <c r="F27185" i="9"/>
  <c r="F27179" i="9"/>
  <c r="F27173" i="9"/>
  <c r="F27171" i="9"/>
  <c r="F27157" i="9"/>
  <c r="F27151" i="9"/>
  <c r="F27145" i="9"/>
  <c r="F27143" i="9"/>
  <c r="F27141" i="9"/>
  <c r="F27139" i="9"/>
  <c r="F27137" i="9"/>
  <c r="F27135" i="9"/>
  <c r="F27121" i="9"/>
  <c r="F27115" i="9"/>
  <c r="F27109" i="9"/>
  <c r="F27095" i="9"/>
  <c r="F27089" i="9"/>
  <c r="F27083" i="9"/>
  <c r="F27081" i="9"/>
  <c r="F27067" i="9"/>
  <c r="F27061" i="9"/>
  <c r="F27055" i="9"/>
  <c r="F27049" i="9"/>
  <c r="F27047" i="9"/>
  <c r="F27045" i="9"/>
  <c r="F27043" i="9"/>
  <c r="F27041" i="9"/>
  <c r="F27027" i="9"/>
  <c r="F27021" i="9"/>
  <c r="F27015" i="9"/>
  <c r="F27009" i="9"/>
  <c r="F27007" i="9"/>
  <c r="F27005" i="9"/>
  <c r="F27003" i="9"/>
  <c r="F27001" i="9"/>
  <c r="F26999" i="9"/>
  <c r="F26985" i="9"/>
  <c r="F26979" i="9"/>
  <c r="F26973" i="9"/>
  <c r="F26967" i="9"/>
  <c r="F26965" i="9"/>
  <c r="F26963" i="9"/>
  <c r="F26961" i="9"/>
  <c r="F26959" i="9"/>
  <c r="F26945" i="9"/>
  <c r="F26939" i="9"/>
  <c r="F26933" i="9"/>
  <c r="F26927" i="9"/>
  <c r="F26925" i="9"/>
  <c r="F26923" i="9"/>
  <c r="F26921" i="9"/>
  <c r="F26919" i="9"/>
  <c r="F26917" i="9"/>
  <c r="F26903" i="9"/>
  <c r="F26897" i="9"/>
  <c r="F26891" i="9"/>
  <c r="F26885" i="9"/>
  <c r="F26883" i="9"/>
  <c r="F26881" i="9"/>
  <c r="F26879" i="9"/>
  <c r="F26877" i="9"/>
  <c r="F26875" i="9"/>
  <c r="F26873" i="9"/>
  <c r="F26859" i="9"/>
  <c r="F26853" i="9"/>
  <c r="F26847" i="9"/>
  <c r="F26841" i="9"/>
  <c r="F26839" i="9"/>
  <c r="F26837" i="9"/>
  <c r="F26835" i="9"/>
  <c r="F26833" i="9"/>
  <c r="F26831" i="9"/>
  <c r="F26817" i="9"/>
  <c r="F26811" i="9"/>
  <c r="F26805" i="9"/>
  <c r="F26799" i="9"/>
  <c r="F26797" i="9"/>
  <c r="F26795" i="9"/>
  <c r="F26793" i="9"/>
  <c r="F26791" i="9"/>
  <c r="F26789" i="9"/>
  <c r="F26775" i="9"/>
  <c r="F26769" i="9"/>
  <c r="F26763" i="9"/>
  <c r="F26757" i="9"/>
  <c r="F26755" i="9"/>
  <c r="F26753" i="9"/>
  <c r="F26751" i="9"/>
  <c r="F26749" i="9"/>
  <c r="F26735" i="9"/>
  <c r="F26729" i="9"/>
  <c r="F26723" i="9"/>
  <c r="F26717" i="9"/>
  <c r="F26715" i="9"/>
  <c r="F26713" i="9"/>
  <c r="F26711" i="9"/>
  <c r="F26709" i="9"/>
  <c r="F26695" i="9"/>
  <c r="F26689" i="9"/>
  <c r="F26683" i="9"/>
  <c r="F26681" i="9"/>
  <c r="F26675" i="9"/>
  <c r="F26673" i="9"/>
  <c r="F26671" i="9"/>
  <c r="F26657" i="9"/>
  <c r="F26651" i="9"/>
  <c r="F26649" i="9"/>
  <c r="F26647" i="9"/>
  <c r="F26641" i="9"/>
  <c r="F26639" i="9"/>
  <c r="F26637" i="9"/>
  <c r="F26635" i="9"/>
  <c r="F26633" i="9"/>
  <c r="F26631" i="9"/>
  <c r="F26617" i="9"/>
  <c r="F26615" i="9"/>
  <c r="F26613" i="9"/>
  <c r="F26607" i="9"/>
  <c r="F26601" i="9"/>
  <c r="F26595" i="9"/>
  <c r="F26589" i="9"/>
  <c r="F26587" i="9"/>
  <c r="F26585" i="9"/>
  <c r="F26583" i="9"/>
  <c r="F26581" i="9"/>
  <c r="F26579" i="9"/>
  <c r="F26565" i="9"/>
  <c r="F26563" i="9"/>
  <c r="F26561" i="9"/>
  <c r="F26555" i="9"/>
  <c r="F26549" i="9"/>
  <c r="F26543" i="9"/>
  <c r="F26537" i="9"/>
  <c r="F26535" i="9"/>
  <c r="F26533" i="9"/>
  <c r="F26531" i="9"/>
  <c r="F26529" i="9"/>
  <c r="F26527" i="9"/>
  <c r="F26513" i="9"/>
  <c r="F26511" i="9"/>
  <c r="F26509" i="9"/>
  <c r="F26503" i="9"/>
  <c r="F26497" i="9"/>
  <c r="F26491" i="9"/>
  <c r="F26485" i="9"/>
  <c r="F26483" i="9"/>
  <c r="F26481" i="9"/>
  <c r="F26479" i="9"/>
  <c r="F26477" i="9"/>
  <c r="F26475" i="9"/>
  <c r="F26461" i="9"/>
  <c r="F26459" i="9"/>
  <c r="F26457" i="9"/>
  <c r="F26451" i="9"/>
  <c r="F26445" i="9"/>
  <c r="F26439" i="9"/>
  <c r="F26433" i="9"/>
  <c r="F26431" i="9"/>
  <c r="F26429" i="9"/>
  <c r="F26427" i="9"/>
  <c r="F26425" i="9"/>
  <c r="F26423" i="9"/>
  <c r="F26409" i="9"/>
  <c r="F26407" i="9"/>
  <c r="F26405" i="9"/>
  <c r="F26399" i="9"/>
  <c r="F26393" i="9"/>
  <c r="F26387" i="9"/>
  <c r="F26381" i="9"/>
  <c r="F26379" i="9"/>
  <c r="F26377" i="9"/>
  <c r="F26375" i="9"/>
  <c r="F26373" i="9"/>
  <c r="F26371" i="9"/>
  <c r="F26357" i="9"/>
  <c r="F26355" i="9"/>
  <c r="F26353" i="9"/>
  <c r="F26347" i="9"/>
  <c r="F26341" i="9"/>
  <c r="F26335" i="9"/>
  <c r="F26329" i="9"/>
  <c r="F26327" i="9"/>
  <c r="F26325" i="9"/>
  <c r="F26323" i="9"/>
  <c r="F26321" i="9"/>
  <c r="F26319" i="9"/>
  <c r="F26305" i="9"/>
  <c r="F26303" i="9"/>
  <c r="F26301" i="9"/>
  <c r="F26295" i="9"/>
  <c r="F26289" i="9"/>
  <c r="F26283" i="9"/>
  <c r="F26277" i="9"/>
  <c r="F26275" i="9"/>
  <c r="F26273" i="9"/>
  <c r="F26271" i="9"/>
  <c r="F26269" i="9"/>
  <c r="F26267" i="9"/>
  <c r="F26253" i="9"/>
  <c r="F26251" i="9"/>
  <c r="F26249" i="9"/>
  <c r="F26243" i="9"/>
  <c r="F26237" i="9"/>
  <c r="F26231" i="9"/>
  <c r="F26225" i="9"/>
  <c r="F26223" i="9"/>
  <c r="F26221" i="9"/>
  <c r="F26219" i="9"/>
  <c r="F26217" i="9"/>
  <c r="F26215" i="9"/>
  <c r="F26201" i="9"/>
  <c r="F26199" i="9"/>
  <c r="F26197" i="9"/>
  <c r="F26191" i="9"/>
  <c r="F26185" i="9"/>
  <c r="F26179" i="9"/>
  <c r="F26173" i="9"/>
  <c r="F26171" i="9"/>
  <c r="F26169" i="9"/>
  <c r="F26167" i="9"/>
  <c r="F26165" i="9"/>
  <c r="F26163" i="9"/>
  <c r="F26149" i="9"/>
  <c r="F26143" i="9"/>
  <c r="F26137" i="9"/>
  <c r="F26135" i="9"/>
  <c r="F26133" i="9"/>
  <c r="F26131" i="9"/>
  <c r="F26129" i="9"/>
  <c r="F26115" i="9"/>
  <c r="F26109" i="9"/>
  <c r="F26103" i="9"/>
  <c r="F26101" i="9"/>
  <c r="F26099" i="9"/>
  <c r="F26097" i="9"/>
  <c r="F26083" i="9"/>
  <c r="F26077" i="9"/>
  <c r="F26071" i="9"/>
  <c r="F26065" i="9"/>
  <c r="F26063" i="9"/>
  <c r="F26061" i="9"/>
  <c r="F26059" i="9"/>
  <c r="F26057" i="9"/>
  <c r="F26055" i="9"/>
  <c r="F26041" i="9"/>
  <c r="F26035" i="9"/>
  <c r="F26029" i="9"/>
  <c r="F26027" i="9"/>
  <c r="F26025" i="9"/>
  <c r="F26023" i="9"/>
  <c r="F26021" i="9"/>
  <c r="F26019" i="9"/>
  <c r="F26005" i="9"/>
  <c r="F25999" i="9"/>
  <c r="F25993" i="9"/>
  <c r="F25991" i="9"/>
  <c r="F25989" i="9"/>
  <c r="F25987" i="9"/>
  <c r="F25985" i="9"/>
  <c r="F25971" i="9"/>
  <c r="F25965" i="9"/>
  <c r="F25959" i="9"/>
  <c r="F25957" i="9"/>
  <c r="F25955" i="9"/>
  <c r="F25953" i="9"/>
  <c r="F25951" i="9"/>
  <c r="F25949" i="9"/>
  <c r="F25947" i="9"/>
  <c r="F25945" i="9"/>
  <c r="F25931" i="9"/>
  <c r="F25925" i="9"/>
  <c r="F25919" i="9"/>
  <c r="F25917" i="9"/>
  <c r="F25915" i="9"/>
  <c r="F25913" i="9"/>
  <c r="F25899" i="9"/>
  <c r="F25893" i="9"/>
  <c r="F25887" i="9"/>
  <c r="F25885" i="9"/>
  <c r="F25883" i="9"/>
  <c r="F25881" i="9"/>
  <c r="F25879" i="9"/>
  <c r="F25865" i="9"/>
  <c r="F25863" i="9"/>
  <c r="F25857" i="9"/>
  <c r="F25851" i="9"/>
  <c r="F25845" i="9"/>
  <c r="F25843" i="9"/>
  <c r="F25841" i="9"/>
  <c r="F25839" i="9"/>
  <c r="F25825" i="9"/>
  <c r="F25823" i="9"/>
  <c r="F25817" i="9"/>
  <c r="F25811" i="9"/>
  <c r="F25805" i="9"/>
  <c r="F25803" i="9"/>
  <c r="F25801" i="9"/>
  <c r="F25799" i="9"/>
  <c r="F25797" i="9"/>
  <c r="F25783" i="9"/>
  <c r="F25781" i="9"/>
  <c r="F25775" i="9"/>
  <c r="F25769" i="9"/>
  <c r="F25763" i="9"/>
  <c r="F25761" i="9"/>
  <c r="F25759" i="9"/>
  <c r="F25757" i="9"/>
  <c r="F25755" i="9"/>
  <c r="F25741" i="9"/>
  <c r="F25739" i="9"/>
  <c r="F25733" i="9"/>
  <c r="F25727" i="9"/>
  <c r="F25721" i="9"/>
  <c r="F25719" i="9"/>
  <c r="F25717" i="9"/>
  <c r="F25715" i="9"/>
  <c r="F25713" i="9"/>
  <c r="F25711" i="9"/>
  <c r="F25709" i="9"/>
  <c r="F25695" i="9"/>
  <c r="F25693" i="9"/>
  <c r="F25687" i="9"/>
  <c r="F25681" i="9"/>
  <c r="F25675" i="9"/>
  <c r="F25673" i="9"/>
  <c r="F25671" i="9"/>
  <c r="F25669" i="9"/>
  <c r="F25667" i="9"/>
  <c r="F25665" i="9"/>
  <c r="F25663" i="9"/>
  <c r="F25649" i="9"/>
  <c r="F25647" i="9"/>
  <c r="F25641" i="9"/>
  <c r="F25635" i="9"/>
  <c r="F25629" i="9"/>
  <c r="F25627" i="9"/>
  <c r="F25625" i="9"/>
  <c r="F25623" i="9"/>
  <c r="F25609" i="9"/>
  <c r="F25607" i="9"/>
  <c r="F25601" i="9"/>
  <c r="F25595" i="9"/>
  <c r="F25589" i="9"/>
  <c r="F25587" i="9"/>
  <c r="F25585" i="9"/>
  <c r="F25583" i="9"/>
  <c r="F25581" i="9"/>
  <c r="F25579" i="9"/>
  <c r="F25565" i="9"/>
  <c r="F25559" i="9"/>
  <c r="F25553" i="9"/>
  <c r="F25551" i="9"/>
  <c r="F25549" i="9"/>
  <c r="F25547" i="9"/>
  <c r="F25545" i="9"/>
  <c r="F25543" i="9"/>
  <c r="F25541" i="9"/>
  <c r="F25527" i="9"/>
  <c r="F25525" i="9"/>
  <c r="F25519" i="9"/>
  <c r="F25513" i="9"/>
  <c r="F25507" i="9"/>
  <c r="F25505" i="9"/>
  <c r="F25503" i="9"/>
  <c r="F25501" i="9"/>
  <c r="F25499" i="9"/>
  <c r="F25497" i="9"/>
  <c r="F25495" i="9"/>
  <c r="F25481" i="9"/>
  <c r="F25479" i="9"/>
  <c r="F25473" i="9"/>
  <c r="F25467" i="9"/>
  <c r="F25461" i="9"/>
  <c r="F25459" i="9"/>
  <c r="F25457" i="9"/>
  <c r="F25455" i="9"/>
  <c r="F25453" i="9"/>
  <c r="F25439" i="9"/>
  <c r="F25437" i="9"/>
  <c r="F25431" i="9"/>
  <c r="F25425" i="9"/>
  <c r="F25419" i="9"/>
  <c r="F25417" i="9"/>
  <c r="F25415" i="9"/>
  <c r="F25413" i="9"/>
  <c r="F25411" i="9"/>
  <c r="F25409" i="9"/>
  <c r="F25395" i="9"/>
  <c r="F25393" i="9"/>
  <c r="F25387" i="9"/>
  <c r="F25385" i="9"/>
  <c r="F25383" i="9"/>
  <c r="F25377" i="9"/>
  <c r="F25371" i="9"/>
  <c r="F25365" i="9"/>
  <c r="F25363" i="9"/>
  <c r="F25361" i="9"/>
  <c r="F25347" i="9"/>
  <c r="F25341" i="9"/>
  <c r="F25339" i="9"/>
  <c r="F25333" i="9"/>
  <c r="F25327" i="9"/>
  <c r="F25321" i="9"/>
  <c r="F25319" i="9"/>
  <c r="F25317" i="9"/>
  <c r="F25303" i="9"/>
  <c r="F25297" i="9"/>
  <c r="F25295" i="9"/>
  <c r="F25289" i="9"/>
  <c r="F25283" i="9"/>
  <c r="F25277" i="9"/>
  <c r="F25275" i="9"/>
  <c r="F25273" i="9"/>
  <c r="F25259" i="9"/>
  <c r="F25253" i="9"/>
  <c r="F25251" i="9"/>
  <c r="F25249" i="9"/>
  <c r="F25243" i="9"/>
  <c r="F25237" i="9"/>
  <c r="F25231" i="9"/>
  <c r="F25229" i="9"/>
  <c r="F25227" i="9"/>
  <c r="F25225" i="9"/>
  <c r="F25223" i="9"/>
  <c r="F25221" i="9"/>
  <c r="F25219" i="9"/>
  <c r="F25217" i="9"/>
  <c r="F25202" i="9"/>
  <c r="F25196" i="9"/>
  <c r="F25194" i="9"/>
  <c r="F25192" i="9"/>
  <c r="F25186" i="9"/>
  <c r="F25180" i="9"/>
  <c r="F25174" i="9"/>
  <c r="F25172" i="9"/>
  <c r="F25170" i="9"/>
  <c r="F25168" i="9"/>
  <c r="F25166" i="9"/>
  <c r="F25164" i="9"/>
  <c r="F25162" i="9"/>
  <c r="F25160" i="9"/>
  <c r="F25158" i="9"/>
  <c r="F25156" i="9"/>
  <c r="F25142" i="9"/>
  <c r="F25136" i="9"/>
  <c r="F25134" i="9"/>
  <c r="F25132" i="9"/>
  <c r="F25126" i="9"/>
  <c r="F25120" i="9"/>
  <c r="F25114" i="9"/>
  <c r="F25112" i="9"/>
  <c r="F25110" i="9"/>
  <c r="F25108" i="9"/>
  <c r="F25106" i="9"/>
  <c r="F25104" i="9"/>
  <c r="F25102" i="9"/>
  <c r="F25100" i="9"/>
  <c r="F25086" i="9"/>
  <c r="F25080" i="9"/>
  <c r="F25078" i="9"/>
  <c r="F25076" i="9"/>
  <c r="F25070" i="9"/>
  <c r="F25064" i="9"/>
  <c r="F25058" i="9"/>
  <c r="F25056" i="9"/>
  <c r="F25054" i="9"/>
  <c r="F25040" i="9"/>
  <c r="F25034" i="9"/>
  <c r="F25032" i="9"/>
  <c r="F25026" i="9"/>
  <c r="F25020" i="9"/>
  <c r="F25014" i="9"/>
  <c r="F25012" i="9"/>
  <c r="F25010" i="9"/>
  <c r="F25008" i="9"/>
  <c r="F24994" i="9"/>
  <c r="F24992" i="9"/>
  <c r="F24986" i="9"/>
  <c r="F24984" i="9"/>
  <c r="F24982" i="9"/>
  <c r="F24976" i="9"/>
  <c r="F24970" i="9"/>
  <c r="F24964" i="9"/>
  <c r="F24962" i="9"/>
  <c r="F24960" i="9"/>
  <c r="F24946" i="9"/>
  <c r="F24944" i="9"/>
  <c r="F24942" i="9"/>
  <c r="F24936" i="9"/>
  <c r="F24930" i="9"/>
  <c r="F24924" i="9"/>
  <c r="F24922" i="9"/>
  <c r="F24920" i="9"/>
  <c r="F24906" i="9"/>
  <c r="F24904" i="9"/>
  <c r="F24902" i="9"/>
  <c r="F24896" i="9"/>
  <c r="F24890" i="9"/>
  <c r="F24884" i="9"/>
  <c r="F24882" i="9"/>
  <c r="F24880" i="9"/>
  <c r="F24878" i="9"/>
  <c r="F24876" i="9"/>
  <c r="F24874" i="9"/>
  <c r="F24872" i="9"/>
  <c r="F24858" i="9"/>
  <c r="F24856" i="9"/>
  <c r="F24850" i="9"/>
  <c r="F24848" i="9"/>
  <c r="F24846" i="9"/>
  <c r="F24840" i="9"/>
  <c r="F24834" i="9"/>
  <c r="F24828" i="9"/>
  <c r="F24826" i="9"/>
  <c r="F24824" i="9"/>
  <c r="F24810" i="9"/>
  <c r="F24804" i="9"/>
  <c r="F24802" i="9"/>
  <c r="F24796" i="9"/>
  <c r="F24790" i="9"/>
  <c r="F24784" i="9"/>
  <c r="F24782" i="9"/>
  <c r="F24780" i="9"/>
  <c r="F24778" i="9"/>
  <c r="F24764" i="9"/>
  <c r="F24762" i="9"/>
  <c r="F24760" i="9"/>
  <c r="F24754" i="9"/>
  <c r="F24748" i="9"/>
  <c r="F24742" i="9"/>
  <c r="F24740" i="9"/>
  <c r="F24738" i="9"/>
  <c r="F24736" i="9"/>
  <c r="F24722" i="9"/>
  <c r="F24720" i="9"/>
  <c r="F24718" i="9"/>
  <c r="F24712" i="9"/>
  <c r="F24706" i="9"/>
  <c r="F24700" i="9"/>
  <c r="F24698" i="9"/>
  <c r="F24696" i="9"/>
  <c r="F24694" i="9"/>
  <c r="F24680" i="9"/>
  <c r="F24678" i="9"/>
  <c r="F24676" i="9"/>
  <c r="F24670" i="9"/>
  <c r="F24664" i="9"/>
  <c r="F24658" i="9"/>
  <c r="F24656" i="9"/>
  <c r="F24654" i="9"/>
  <c r="F24652" i="9"/>
  <c r="F24638" i="9"/>
  <c r="F24636" i="9"/>
  <c r="F24634" i="9"/>
  <c r="F24628" i="9"/>
  <c r="F24622" i="9"/>
  <c r="F24616" i="9"/>
  <c r="F24614" i="9"/>
  <c r="F24612" i="9"/>
  <c r="F24610" i="9"/>
  <c r="F24596" i="9"/>
  <c r="F24594" i="9"/>
  <c r="F24592" i="9"/>
  <c r="F24586" i="9"/>
  <c r="F24580" i="9"/>
  <c r="F24574" i="9"/>
  <c r="F24572" i="9"/>
  <c r="F24570" i="9"/>
  <c r="F24556" i="9"/>
  <c r="F24554" i="9"/>
  <c r="F24552" i="9"/>
  <c r="F24546" i="9"/>
  <c r="F24540" i="9"/>
  <c r="F24534" i="9"/>
  <c r="F24532" i="9"/>
  <c r="F24530" i="9"/>
  <c r="F24528" i="9"/>
  <c r="F24514" i="9"/>
  <c r="F24512" i="9"/>
  <c r="F24510" i="9"/>
  <c r="F24504" i="9"/>
  <c r="F24498" i="9"/>
  <c r="F24492" i="9"/>
  <c r="F24490" i="9"/>
  <c r="F24488" i="9"/>
  <c r="F24486" i="9"/>
  <c r="F24472" i="9"/>
  <c r="F24466" i="9"/>
  <c r="F24460" i="9"/>
  <c r="F24454" i="9"/>
  <c r="F24448" i="9"/>
  <c r="F24446" i="9"/>
  <c r="F24444" i="9"/>
  <c r="F24442" i="9"/>
  <c r="F24428" i="9"/>
  <c r="F24422" i="9"/>
  <c r="F24416" i="9"/>
  <c r="F24410" i="9"/>
  <c r="F24404" i="9"/>
  <c r="F24402" i="9"/>
  <c r="F24400" i="9"/>
  <c r="F24398" i="9"/>
  <c r="F24384" i="9"/>
  <c r="F24382" i="9"/>
  <c r="F24376" i="9"/>
  <c r="F24374" i="9"/>
  <c r="F24372" i="9"/>
  <c r="F24366" i="9"/>
  <c r="F24360" i="9"/>
  <c r="F24354" i="9"/>
  <c r="F24352" i="9"/>
  <c r="F24350" i="9"/>
  <c r="F24336" i="9"/>
  <c r="F24334" i="9"/>
  <c r="F24328" i="9"/>
  <c r="F24326" i="9"/>
  <c r="F24324" i="9"/>
  <c r="F24318" i="9"/>
  <c r="F24312" i="9"/>
  <c r="F24306" i="9"/>
  <c r="F24304" i="9"/>
  <c r="F24302" i="9"/>
  <c r="F24288" i="9"/>
  <c r="F24286" i="9"/>
  <c r="F24280" i="9"/>
  <c r="F24278" i="9"/>
  <c r="F24276" i="9"/>
  <c r="F24270" i="9"/>
  <c r="F24264" i="9"/>
  <c r="F24258" i="9"/>
  <c r="F24256" i="9"/>
  <c r="F24254" i="9"/>
  <c r="F24240" i="9"/>
  <c r="F24238" i="9"/>
  <c r="F24232" i="9"/>
  <c r="F24230" i="9"/>
  <c r="F24228" i="9"/>
  <c r="F24222" i="9"/>
  <c r="F24216" i="9"/>
  <c r="F24210" i="9"/>
  <c r="F24208" i="9"/>
  <c r="F24206" i="9"/>
  <c r="F24192" i="9"/>
  <c r="F24190" i="9"/>
  <c r="F24184" i="9"/>
  <c r="F24182" i="9"/>
  <c r="F24180" i="9"/>
  <c r="F24174" i="9"/>
  <c r="F24168" i="9"/>
  <c r="F24162" i="9"/>
  <c r="F24160" i="9"/>
  <c r="F24158" i="9"/>
  <c r="F24144" i="9"/>
  <c r="F24142" i="9"/>
  <c r="F24136" i="9"/>
  <c r="F24134" i="9"/>
  <c r="F24132" i="9"/>
  <c r="F24126" i="9"/>
  <c r="F24120" i="9"/>
  <c r="F24114" i="9"/>
  <c r="F24112" i="9"/>
  <c r="F24110" i="9"/>
  <c r="F24096" i="9"/>
  <c r="F24094" i="9"/>
  <c r="F24088" i="9"/>
  <c r="F24086" i="9"/>
  <c r="F24084" i="9"/>
  <c r="F24078" i="9"/>
  <c r="F24072" i="9"/>
  <c r="F24066" i="9"/>
  <c r="F24064" i="9"/>
  <c r="F24062" i="9"/>
  <c r="F24048" i="9"/>
  <c r="F24042" i="9"/>
  <c r="F24036" i="9"/>
  <c r="F24022" i="9"/>
  <c r="F24020" i="9"/>
  <c r="F24014" i="9"/>
  <c r="F24008" i="9"/>
  <c r="F24002" i="9"/>
  <c r="F24000" i="9"/>
  <c r="F23998" i="9"/>
  <c r="F23984" i="9"/>
  <c r="F23982" i="9"/>
  <c r="F23980" i="9"/>
  <c r="F23974" i="9"/>
  <c r="F23968" i="9"/>
  <c r="F23962" i="9"/>
  <c r="F23960" i="9"/>
  <c r="F23958" i="9"/>
  <c r="F23944" i="9"/>
  <c r="F23942" i="9"/>
  <c r="F23940" i="9"/>
  <c r="F23934" i="9"/>
  <c r="F23928" i="9"/>
  <c r="F23922" i="9"/>
  <c r="F23920" i="9"/>
  <c r="F23918" i="9"/>
  <c r="F23904" i="9"/>
  <c r="F23902" i="9"/>
  <c r="F23900" i="9"/>
  <c r="F23894" i="9"/>
  <c r="F23888" i="9"/>
  <c r="F23882" i="9"/>
  <c r="F23880" i="9"/>
  <c r="F23878" i="9"/>
  <c r="F23864" i="9"/>
  <c r="F23858" i="9"/>
  <c r="F23856" i="9"/>
  <c r="F23854" i="9"/>
  <c r="F23848" i="9"/>
  <c r="F23842" i="9"/>
  <c r="F23836" i="9"/>
  <c r="F23834" i="9"/>
  <c r="F23832" i="9"/>
  <c r="F23818" i="9"/>
  <c r="F23812" i="9"/>
  <c r="F23810" i="9"/>
  <c r="F23804" i="9"/>
  <c r="F23798" i="9"/>
  <c r="F23792" i="9"/>
  <c r="F23790" i="9"/>
  <c r="F23788" i="9"/>
  <c r="F23774" i="9"/>
  <c r="F23768" i="9"/>
  <c r="F23766" i="9"/>
  <c r="F23764" i="9"/>
  <c r="F23758" i="9"/>
  <c r="F23752" i="9"/>
  <c r="F23746" i="9"/>
  <c r="F23744" i="9"/>
  <c r="F23742" i="9"/>
  <c r="F23740" i="9"/>
  <c r="F23726" i="9"/>
  <c r="F23720" i="9"/>
  <c r="F23714" i="9"/>
  <c r="F23708" i="9"/>
  <c r="F23702" i="9"/>
  <c r="F23700" i="9"/>
  <c r="F23698" i="9"/>
  <c r="F23696" i="9"/>
  <c r="F23694" i="9"/>
  <c r="F23692" i="9"/>
  <c r="F23678" i="9"/>
  <c r="F23676" i="9"/>
  <c r="F23670" i="9"/>
  <c r="F23664" i="9"/>
  <c r="F23662" i="9"/>
  <c r="F23656" i="9"/>
  <c r="F23654" i="9"/>
  <c r="F23652" i="9"/>
  <c r="F23650" i="9"/>
  <c r="F23648" i="9"/>
  <c r="F23646" i="9"/>
  <c r="F23632" i="9"/>
  <c r="F23626" i="9"/>
  <c r="F23620" i="9"/>
  <c r="F23614" i="9"/>
  <c r="F23612" i="9"/>
  <c r="F23610" i="9"/>
  <c r="F23608" i="9"/>
  <c r="F23606" i="9"/>
  <c r="F23592" i="9"/>
  <c r="F23590" i="9"/>
  <c r="F23588" i="9"/>
  <c r="F23582" i="9"/>
  <c r="F23576" i="9"/>
  <c r="F23570" i="9"/>
  <c r="F23568" i="9"/>
  <c r="F23566" i="9"/>
  <c r="F23564" i="9"/>
  <c r="F23550" i="9"/>
  <c r="F23548" i="9"/>
  <c r="F23546" i="9"/>
  <c r="F23540" i="9"/>
  <c r="F23534" i="9"/>
  <c r="F23528" i="9"/>
  <c r="F23526" i="9"/>
  <c r="F23524" i="9"/>
  <c r="F23522" i="9"/>
  <c r="F23520" i="9"/>
  <c r="F23506" i="9"/>
  <c r="F23500" i="9"/>
  <c r="F23494" i="9"/>
  <c r="F23488" i="9"/>
  <c r="F23486" i="9"/>
  <c r="F23472" i="9"/>
  <c r="F23466" i="9"/>
  <c r="F23460" i="9"/>
  <c r="F23458" i="9"/>
  <c r="F23456" i="9"/>
  <c r="F23454" i="9"/>
  <c r="F23440" i="9"/>
  <c r="F23434" i="9"/>
  <c r="F23428" i="9"/>
  <c r="F23422" i="9"/>
  <c r="F23420" i="9"/>
  <c r="F23418" i="9"/>
  <c r="F23416" i="9"/>
  <c r="F23414" i="9"/>
  <c r="F23412" i="9"/>
  <c r="F23410" i="9"/>
  <c r="F23396" i="9"/>
  <c r="F23390" i="9"/>
  <c r="F23384" i="9"/>
  <c r="F23378" i="9"/>
  <c r="F23376" i="9"/>
  <c r="F23374" i="9"/>
  <c r="F23360" i="9"/>
  <c r="F23354" i="9"/>
  <c r="F23348" i="9"/>
  <c r="F23346" i="9"/>
  <c r="F23344" i="9"/>
  <c r="F23342" i="9"/>
  <c r="F23340" i="9"/>
  <c r="F23338" i="9"/>
  <c r="F23336" i="9"/>
  <c r="F23322" i="9"/>
  <c r="F23320" i="9"/>
  <c r="F23318" i="9"/>
  <c r="F23312" i="9"/>
  <c r="F23306" i="9"/>
  <c r="F23300" i="9"/>
  <c r="F23298" i="9"/>
  <c r="F23296" i="9"/>
  <c r="F23294" i="9"/>
  <c r="F23292" i="9"/>
  <c r="F23290" i="9"/>
  <c r="F23276" i="9"/>
  <c r="F23274" i="9"/>
  <c r="F23272" i="9"/>
  <c r="F23270" i="9"/>
  <c r="F23264" i="9"/>
  <c r="F23258" i="9"/>
  <c r="F23252" i="9"/>
  <c r="F23250" i="9"/>
  <c r="F23248" i="9"/>
  <c r="F23246" i="9"/>
  <c r="F23244" i="9"/>
  <c r="F23242" i="9"/>
  <c r="F23240" i="9"/>
  <c r="F23238" i="9"/>
  <c r="F23224" i="9"/>
  <c r="F23222" i="9"/>
  <c r="F23216" i="9"/>
  <c r="F23210" i="9"/>
  <c r="F23204" i="9"/>
  <c r="F23202" i="9"/>
  <c r="F23188" i="9"/>
  <c r="F23186" i="9"/>
  <c r="F23184" i="9"/>
  <c r="F23178" i="9"/>
  <c r="F23172" i="9"/>
  <c r="F23166" i="9"/>
  <c r="F23164" i="9"/>
  <c r="F23162" i="9"/>
  <c r="F23160" i="9"/>
  <c r="F23158" i="9"/>
  <c r="F23156" i="9"/>
  <c r="F23142" i="9"/>
  <c r="F23136" i="9"/>
  <c r="F23134" i="9"/>
  <c r="F23132" i="9"/>
  <c r="F23126" i="9"/>
  <c r="F23120" i="9"/>
  <c r="F23114" i="9"/>
  <c r="F23112" i="9"/>
  <c r="F23110" i="9"/>
  <c r="F23096" i="9"/>
  <c r="F23090" i="9"/>
  <c r="F23088" i="9"/>
  <c r="F23086" i="9"/>
  <c r="F23080" i="9"/>
  <c r="F23074" i="9"/>
  <c r="F23068" i="9"/>
  <c r="F23066" i="9"/>
  <c r="F23052" i="9"/>
  <c r="F23050" i="9"/>
  <c r="F23048" i="9"/>
  <c r="F23046" i="9"/>
  <c r="F23044" i="9"/>
  <c r="F23038" i="9"/>
  <c r="F23032" i="9"/>
  <c r="F23026" i="9"/>
  <c r="F23024" i="9"/>
  <c r="F23022" i="9"/>
  <c r="F23020" i="9"/>
  <c r="F23018" i="9"/>
  <c r="F23016" i="9"/>
  <c r="F23014" i="9"/>
  <c r="F23012" i="9"/>
  <c r="F22998" i="9"/>
  <c r="F22996" i="9"/>
  <c r="F22994" i="9"/>
  <c r="F22988" i="9"/>
  <c r="F22982" i="9"/>
  <c r="F22976" i="9"/>
  <c r="F22974" i="9"/>
  <c r="F22960" i="9"/>
  <c r="F22958" i="9"/>
  <c r="F22956" i="9"/>
  <c r="F22950" i="9"/>
  <c r="F22944" i="9"/>
  <c r="F22938" i="9"/>
  <c r="F22936" i="9"/>
  <c r="F22922" i="9"/>
  <c r="F22916" i="9"/>
  <c r="F22910" i="9"/>
  <c r="F22904" i="9"/>
  <c r="F22890" i="9"/>
  <c r="F22884" i="9"/>
  <c r="F22882" i="9"/>
  <c r="F22876" i="9"/>
  <c r="F22870" i="9"/>
  <c r="F22864" i="9"/>
  <c r="F22862" i="9"/>
  <c r="F22860" i="9"/>
  <c r="F22858" i="9"/>
  <c r="F22856" i="9"/>
  <c r="F22854" i="9"/>
  <c r="F22852" i="9"/>
  <c r="F22850" i="9"/>
  <c r="F22848" i="9"/>
  <c r="F22846" i="9"/>
  <c r="F22832" i="9"/>
  <c r="F22826" i="9"/>
  <c r="F22824" i="9"/>
  <c r="F22818" i="9"/>
  <c r="F22812" i="9"/>
  <c r="F22806" i="9"/>
  <c r="F22804" i="9"/>
  <c r="F22802" i="9"/>
  <c r="F22800" i="9"/>
  <c r="F22798" i="9"/>
  <c r="F22796" i="9"/>
  <c r="F22794" i="9"/>
  <c r="F22792" i="9"/>
  <c r="F22790" i="9"/>
  <c r="F22788" i="9"/>
  <c r="F22774" i="9"/>
  <c r="F22768" i="9"/>
  <c r="F22766" i="9"/>
  <c r="F22760" i="9"/>
  <c r="F22754" i="9"/>
  <c r="F22748" i="9"/>
  <c r="F22746" i="9"/>
  <c r="F22744" i="9"/>
  <c r="F22742" i="9"/>
  <c r="F22740" i="9"/>
  <c r="F22738" i="9"/>
  <c r="F22736" i="9"/>
  <c r="F22734" i="9"/>
  <c r="F22732" i="9"/>
  <c r="F22730" i="9"/>
  <c r="F22716" i="9"/>
  <c r="F22710" i="9"/>
  <c r="F22708" i="9"/>
  <c r="F22702" i="9"/>
  <c r="F22696" i="9"/>
  <c r="F22690" i="9"/>
  <c r="F22688" i="9"/>
  <c r="F22686" i="9"/>
  <c r="F22684" i="9"/>
  <c r="F22682" i="9"/>
  <c r="F22680" i="9"/>
  <c r="F22678" i="9"/>
  <c r="F22676" i="9"/>
  <c r="F22674" i="9"/>
  <c r="F22672" i="9"/>
  <c r="F22658" i="9"/>
  <c r="F22652" i="9"/>
  <c r="F22650" i="9"/>
  <c r="F22644" i="9"/>
  <c r="F22638" i="9"/>
  <c r="F22632" i="9"/>
  <c r="F22630" i="9"/>
  <c r="F22628" i="9"/>
  <c r="F22626" i="9"/>
  <c r="F22624" i="9"/>
  <c r="F22622" i="9"/>
  <c r="F22620" i="9"/>
  <c r="F22618" i="9"/>
  <c r="F22616" i="9"/>
  <c r="F22614" i="9"/>
  <c r="F22600" i="9"/>
  <c r="F22594" i="9"/>
  <c r="F22592" i="9"/>
  <c r="F22586" i="9"/>
  <c r="F22580" i="9"/>
  <c r="F22574" i="9"/>
  <c r="F22572" i="9"/>
  <c r="F22570" i="9"/>
  <c r="F22568" i="9"/>
  <c r="F22566" i="9"/>
  <c r="F22564" i="9"/>
  <c r="F22562" i="9"/>
  <c r="F22560" i="9"/>
  <c r="F22558" i="9"/>
  <c r="F22556" i="9"/>
  <c r="F22542" i="9"/>
  <c r="F22536" i="9"/>
  <c r="F22534" i="9"/>
  <c r="F22528" i="9"/>
  <c r="F22522" i="9"/>
  <c r="F22516" i="9"/>
  <c r="F22514" i="9"/>
  <c r="F22512" i="9"/>
  <c r="F22510" i="9"/>
  <c r="F22508" i="9"/>
  <c r="F22506" i="9"/>
  <c r="F22504" i="9"/>
  <c r="F22502" i="9"/>
  <c r="F22488" i="9"/>
  <c r="F22482" i="9"/>
  <c r="F22476" i="9"/>
  <c r="F22470" i="9"/>
  <c r="F22456" i="9"/>
  <c r="F22450" i="9"/>
  <c r="F22444" i="9"/>
  <c r="F22438" i="9"/>
  <c r="F22432" i="9"/>
  <c r="F22430" i="9"/>
  <c r="F22428" i="9"/>
  <c r="F22414" i="9"/>
  <c r="F22408" i="9"/>
  <c r="F22406" i="9"/>
  <c r="F22404" i="9"/>
  <c r="F22398" i="9"/>
  <c r="F22392" i="9"/>
  <c r="F22386" i="9"/>
  <c r="F22384" i="9"/>
  <c r="F22382" i="9"/>
  <c r="F22380" i="9"/>
  <c r="F22378" i="9"/>
  <c r="F22376" i="9"/>
  <c r="F22374" i="9"/>
  <c r="F22372" i="9"/>
  <c r="F22370" i="9"/>
  <c r="F22368" i="9"/>
  <c r="F22366" i="9"/>
  <c r="F22364" i="9"/>
  <c r="F22350" i="9"/>
  <c r="F22344" i="9"/>
  <c r="F22342" i="9"/>
  <c r="F22336" i="9"/>
  <c r="F22330" i="9"/>
  <c r="F22324" i="9"/>
  <c r="F22322" i="9"/>
  <c r="F22320" i="9"/>
  <c r="F22318" i="9"/>
  <c r="F22316" i="9"/>
  <c r="F22314" i="9"/>
  <c r="F22312" i="9"/>
  <c r="F22310" i="9"/>
  <c r="F22296" i="9"/>
  <c r="F22290" i="9"/>
  <c r="F22284" i="9"/>
  <c r="F22278" i="9"/>
  <c r="F22272" i="9"/>
  <c r="F22270" i="9"/>
  <c r="F22268" i="9"/>
  <c r="F22266" i="9"/>
  <c r="F22264" i="9"/>
  <c r="F22262" i="9"/>
  <c r="F22260" i="9"/>
  <c r="F22258" i="9"/>
  <c r="F22256" i="9"/>
  <c r="F22242" i="9"/>
  <c r="F22236" i="9"/>
  <c r="F22234" i="9"/>
  <c r="F22232" i="9"/>
  <c r="F22230" i="9"/>
  <c r="F22224" i="9"/>
  <c r="F22218" i="9"/>
  <c r="F22212" i="9"/>
  <c r="F22210" i="9"/>
  <c r="F22208" i="9"/>
  <c r="F22206" i="9"/>
  <c r="F22204" i="9"/>
  <c r="F22202" i="9"/>
  <c r="F22200" i="9"/>
  <c r="F22198" i="9"/>
  <c r="F22196" i="9"/>
  <c r="F22194" i="9"/>
  <c r="F22192" i="9"/>
  <c r="F22190" i="9"/>
  <c r="F22176" i="9"/>
  <c r="F22170" i="9"/>
  <c r="F22168" i="9"/>
  <c r="F22162" i="9"/>
  <c r="F22156" i="9"/>
  <c r="F22150" i="9"/>
  <c r="F22148" i="9"/>
  <c r="F22146" i="9"/>
  <c r="F22144" i="9"/>
  <c r="F22142" i="9"/>
  <c r="F22140" i="9"/>
  <c r="F22138" i="9"/>
  <c r="F22136" i="9"/>
  <c r="F22134" i="9"/>
  <c r="F22120" i="9"/>
  <c r="F22114" i="9"/>
  <c r="F22108" i="9"/>
  <c r="F22106" i="9"/>
  <c r="F22092" i="9"/>
  <c r="F22086" i="9"/>
  <c r="F22080" i="9"/>
  <c r="F22078" i="9"/>
  <c r="F22064" i="9"/>
  <c r="F22062" i="9"/>
  <c r="F22060" i="9"/>
  <c r="F22058" i="9"/>
  <c r="F22052" i="9"/>
  <c r="F22046" i="9"/>
  <c r="F22040" i="9"/>
  <c r="F22038" i="9"/>
  <c r="F22036" i="9"/>
  <c r="F22034" i="9"/>
  <c r="F22032" i="9"/>
  <c r="F22018" i="9"/>
  <c r="F22016" i="9"/>
  <c r="F22014" i="9"/>
  <c r="F22012" i="9"/>
  <c r="F22006" i="9"/>
  <c r="F22000" i="9"/>
  <c r="F21994" i="9"/>
  <c r="F21992" i="9"/>
  <c r="F21990" i="9"/>
  <c r="F21988" i="9"/>
  <c r="F21986" i="9"/>
  <c r="F21972" i="9"/>
  <c r="F21966" i="9"/>
  <c r="F21960" i="9"/>
  <c r="F21958" i="9"/>
  <c r="F21943" i="9"/>
  <c r="F21937" i="9"/>
  <c r="F21931" i="9"/>
  <c r="F21925" i="9"/>
  <c r="F21923" i="9"/>
  <c r="F21921" i="9"/>
  <c r="F21919" i="9"/>
  <c r="F21905" i="9"/>
  <c r="F21899" i="9"/>
  <c r="F21893" i="9"/>
  <c r="F21887" i="9"/>
  <c r="F21885" i="9"/>
  <c r="F21883" i="9"/>
  <c r="F21869" i="9"/>
  <c r="F21863" i="9"/>
  <c r="F21857" i="9"/>
  <c r="F21855" i="9"/>
  <c r="F21853" i="9"/>
  <c r="F21851" i="9"/>
  <c r="F21849" i="9"/>
  <c r="F21835" i="9"/>
  <c r="F21829" i="9"/>
  <c r="F21823" i="9"/>
  <c r="F21817" i="9"/>
  <c r="F21815" i="9"/>
  <c r="F21813" i="9"/>
  <c r="F21811" i="9"/>
  <c r="F21809" i="9"/>
  <c r="F21795" i="9"/>
  <c r="F21789" i="9"/>
  <c r="F21783" i="9"/>
  <c r="F21777" i="9"/>
  <c r="F21775" i="9"/>
  <c r="F21773" i="9"/>
  <c r="F21771" i="9"/>
  <c r="F21769" i="9"/>
  <c r="F21755" i="9"/>
  <c r="F21749" i="9"/>
  <c r="F21743" i="9"/>
  <c r="F21737" i="9"/>
  <c r="F21735" i="9"/>
  <c r="F21733" i="9"/>
  <c r="F21731" i="9"/>
  <c r="F21717" i="9"/>
  <c r="F21711" i="9"/>
  <c r="F21705" i="9"/>
  <c r="F21699" i="9"/>
  <c r="F21697" i="9"/>
  <c r="F21695" i="9"/>
  <c r="F21693" i="9"/>
  <c r="F21679" i="9"/>
  <c r="F21673" i="9"/>
  <c r="F21667" i="9"/>
  <c r="F21661" i="9"/>
  <c r="F21659" i="9"/>
  <c r="F21657" i="9"/>
  <c r="F21655" i="9"/>
  <c r="F21653" i="9"/>
  <c r="F21639" i="9"/>
  <c r="F21637" i="9"/>
  <c r="F21631" i="9"/>
  <c r="F21625" i="9"/>
  <c r="F21623" i="9"/>
  <c r="F21617" i="9"/>
  <c r="F21615" i="9"/>
  <c r="F21613" i="9"/>
  <c r="F21611" i="9"/>
  <c r="F21609" i="9"/>
  <c r="F21595" i="9"/>
  <c r="F21593" i="9"/>
  <c r="F21587" i="9"/>
  <c r="F21581" i="9"/>
  <c r="F21575" i="9"/>
  <c r="F21573" i="9"/>
  <c r="F21571" i="9"/>
  <c r="F21569" i="9"/>
  <c r="F21567" i="9"/>
  <c r="F21553" i="9"/>
  <c r="F21547" i="9"/>
  <c r="F21541" i="9"/>
  <c r="F21539" i="9"/>
  <c r="F21537" i="9"/>
  <c r="F21523" i="9"/>
  <c r="F21521" i="9"/>
  <c r="F21515" i="9"/>
  <c r="F21509" i="9"/>
  <c r="F21503" i="9"/>
  <c r="F21501" i="9"/>
  <c r="F21499" i="9"/>
  <c r="F21497" i="9"/>
  <c r="F21495" i="9"/>
  <c r="F21481" i="9"/>
  <c r="F21475" i="9"/>
  <c r="F21469" i="9"/>
  <c r="F21467" i="9"/>
  <c r="F21465" i="9"/>
  <c r="F21463" i="9"/>
  <c r="F21461" i="9"/>
  <c r="F21459" i="9"/>
  <c r="F21457" i="9"/>
  <c r="F21443" i="9"/>
  <c r="F21437" i="9"/>
  <c r="F21431" i="9"/>
  <c r="F21429" i="9"/>
  <c r="F21427" i="9"/>
  <c r="F21425" i="9"/>
  <c r="F21423" i="9"/>
  <c r="F21421" i="9"/>
  <c r="F21419" i="9"/>
  <c r="F21405" i="9"/>
  <c r="F21399" i="9"/>
  <c r="F21393" i="9"/>
  <c r="F21391" i="9"/>
  <c r="F21389" i="9"/>
  <c r="F21387" i="9"/>
  <c r="F21385" i="9"/>
  <c r="F21383" i="9"/>
  <c r="F21381" i="9"/>
  <c r="F21367" i="9"/>
  <c r="F21361" i="9"/>
  <c r="F21355" i="9"/>
  <c r="F21349" i="9"/>
  <c r="F21347" i="9"/>
  <c r="F21345" i="9"/>
  <c r="F21343" i="9"/>
  <c r="F21341" i="9"/>
  <c r="F21327" i="9"/>
  <c r="F21321" i="9"/>
  <c r="F21315" i="9"/>
  <c r="F21313" i="9"/>
  <c r="F21311" i="9"/>
  <c r="F21309" i="9"/>
  <c r="F21295" i="9"/>
  <c r="F21293" i="9"/>
  <c r="F21287" i="9"/>
  <c r="F21281" i="9"/>
  <c r="F21275" i="9"/>
  <c r="F21273" i="9"/>
  <c r="F21271" i="9"/>
  <c r="F21269" i="9"/>
  <c r="F21267" i="9"/>
  <c r="F21253" i="9"/>
  <c r="F21251" i="9"/>
  <c r="F21245" i="9"/>
  <c r="F21239" i="9"/>
  <c r="F21233" i="9"/>
  <c r="F21231" i="9"/>
  <c r="F21229" i="9"/>
  <c r="F21227" i="9"/>
  <c r="F21225" i="9"/>
  <c r="F21211" i="9"/>
  <c r="F21209" i="9"/>
  <c r="F21203" i="9"/>
  <c r="F21197" i="9"/>
  <c r="F21191" i="9"/>
  <c r="F21189" i="9"/>
  <c r="F21187" i="9"/>
  <c r="F21185" i="9"/>
  <c r="F21183" i="9"/>
  <c r="F21181" i="9"/>
  <c r="F21167" i="9"/>
  <c r="F21161" i="9"/>
  <c r="F21155" i="9"/>
  <c r="F21149" i="9"/>
  <c r="F21147" i="9"/>
  <c r="F21145" i="9"/>
  <c r="F21131" i="9"/>
  <c r="F21125" i="9"/>
  <c r="F21119" i="9"/>
  <c r="F21113" i="9"/>
  <c r="F21111" i="9"/>
  <c r="F21109" i="9"/>
  <c r="F21095" i="9"/>
  <c r="F21089" i="9"/>
  <c r="F21087" i="9"/>
  <c r="F21081" i="9"/>
  <c r="F21075" i="9"/>
  <c r="F21069" i="9"/>
  <c r="F21055" i="9"/>
  <c r="F21049" i="9"/>
  <c r="F21047" i="9"/>
  <c r="F21041" i="9"/>
  <c r="F21035" i="9"/>
  <c r="F21029" i="9"/>
  <c r="F21027" i="9"/>
  <c r="F21025" i="9"/>
  <c r="F21011" i="9"/>
  <c r="F21005" i="9"/>
  <c r="F21003" i="9"/>
  <c r="F20997" i="9"/>
  <c r="F20991" i="9"/>
  <c r="F20985" i="9"/>
  <c r="F20971" i="9"/>
  <c r="F20965" i="9"/>
  <c r="F20963" i="9"/>
  <c r="F20957" i="9"/>
  <c r="F20951" i="9"/>
  <c r="F20945" i="9"/>
  <c r="F20943" i="9"/>
  <c r="F20929" i="9"/>
  <c r="F20923" i="9"/>
  <c r="F20917" i="9"/>
  <c r="F20915" i="9"/>
  <c r="F20901" i="9"/>
  <c r="F20895" i="9"/>
  <c r="F20889" i="9"/>
  <c r="F20883" i="9"/>
  <c r="F20881" i="9"/>
  <c r="F20867" i="9"/>
  <c r="F20861" i="9"/>
  <c r="F20859" i="9"/>
  <c r="F20857" i="9"/>
  <c r="F20851" i="9"/>
  <c r="F20845" i="9"/>
  <c r="F20839" i="9"/>
  <c r="F20837" i="9"/>
  <c r="F20835" i="9"/>
  <c r="F20833" i="9"/>
  <c r="F20831" i="9"/>
  <c r="F20817" i="9"/>
  <c r="F20811" i="9"/>
  <c r="F20809" i="9"/>
  <c r="F20807" i="9"/>
  <c r="F20801" i="9"/>
  <c r="F20795" i="9"/>
  <c r="F20789" i="9"/>
  <c r="F20787" i="9"/>
  <c r="F20785" i="9"/>
  <c r="F20783" i="9"/>
  <c r="F20769" i="9"/>
  <c r="F20763" i="9"/>
  <c r="F20761" i="9"/>
  <c r="F20759" i="9"/>
  <c r="F20753" i="9"/>
  <c r="F20747" i="9"/>
  <c r="F20741" i="9"/>
  <c r="F20739" i="9"/>
  <c r="F20737" i="9"/>
  <c r="F20735" i="9"/>
  <c r="F20733" i="9"/>
  <c r="F20719" i="9"/>
  <c r="F20713" i="9"/>
  <c r="F20711" i="9"/>
  <c r="F20709" i="9"/>
  <c r="F20703" i="9"/>
  <c r="F20697" i="9"/>
  <c r="F20691" i="9"/>
  <c r="F20689" i="9"/>
  <c r="F20687" i="9"/>
  <c r="F20673" i="9"/>
  <c r="F20667" i="9"/>
  <c r="F20665" i="9"/>
  <c r="F20663" i="9"/>
  <c r="F20657" i="9"/>
  <c r="F20651" i="9"/>
  <c r="F20645" i="9"/>
  <c r="F20643" i="9"/>
  <c r="F20641" i="9"/>
  <c r="F20627" i="9"/>
  <c r="F20621" i="9"/>
  <c r="F20619" i="9"/>
  <c r="F20613" i="9"/>
  <c r="F20607" i="9"/>
  <c r="F20601" i="9"/>
  <c r="F20599" i="9"/>
  <c r="F20585" i="9"/>
  <c r="F20579" i="9"/>
  <c r="F20573" i="9"/>
  <c r="F20567" i="9"/>
  <c r="F20561" i="9"/>
  <c r="F20559" i="9"/>
  <c r="F20545" i="9"/>
  <c r="F20539" i="9"/>
  <c r="F20537" i="9"/>
  <c r="F20535" i="9"/>
  <c r="F20529" i="9"/>
  <c r="F20523" i="9"/>
  <c r="F20517" i="9"/>
  <c r="F20515" i="9"/>
  <c r="F20501" i="9"/>
  <c r="F20495" i="9"/>
  <c r="F20493" i="9"/>
  <c r="F20491" i="9"/>
  <c r="F20489" i="9"/>
  <c r="F20483" i="9"/>
  <c r="F20477" i="9"/>
  <c r="F20471" i="9"/>
  <c r="F20469" i="9"/>
  <c r="F20455" i="9"/>
  <c r="F20449" i="9"/>
  <c r="F20447" i="9"/>
  <c r="F20445" i="9"/>
  <c r="F20439" i="9"/>
  <c r="F20433" i="9"/>
  <c r="F20427" i="9"/>
  <c r="F20425" i="9"/>
  <c r="F20411" i="9"/>
  <c r="F20405" i="9"/>
  <c r="F20403" i="9"/>
  <c r="F20401" i="9"/>
  <c r="F20395" i="9"/>
  <c r="F20389" i="9"/>
  <c r="F20383" i="9"/>
  <c r="F20381" i="9"/>
  <c r="F20367" i="9"/>
  <c r="F20361" i="9"/>
  <c r="F20359" i="9"/>
  <c r="F20357" i="9"/>
  <c r="F20351" i="9"/>
  <c r="F20345" i="9"/>
  <c r="F20339" i="9"/>
  <c r="F20337" i="9"/>
  <c r="F20323" i="9"/>
  <c r="F20317" i="9"/>
  <c r="F20315" i="9"/>
  <c r="F20313" i="9"/>
  <c r="F20311" i="9"/>
  <c r="F20305" i="9"/>
  <c r="F20299" i="9"/>
  <c r="F20293" i="9"/>
  <c r="F20291" i="9"/>
  <c r="F20289" i="9"/>
  <c r="F20287" i="9"/>
  <c r="F20273" i="9"/>
  <c r="F20267" i="9"/>
  <c r="F20265" i="9"/>
  <c r="F20263" i="9"/>
  <c r="F20261" i="9"/>
  <c r="F20255" i="9"/>
  <c r="F20249" i="9"/>
  <c r="F20243" i="9"/>
  <c r="F20241" i="9"/>
  <c r="F20228" i="9"/>
  <c r="F20222" i="9"/>
  <c r="F20220" i="9"/>
  <c r="F20218" i="9"/>
  <c r="F20216" i="9"/>
  <c r="F20210" i="9"/>
  <c r="F20204" i="9"/>
  <c r="F20198" i="9"/>
  <c r="F20196" i="9"/>
  <c r="F20194" i="9"/>
  <c r="F20180" i="9"/>
  <c r="F20174" i="9"/>
  <c r="F20172" i="9"/>
  <c r="F20170" i="9"/>
  <c r="F20168" i="9"/>
  <c r="F20162" i="9"/>
  <c r="F20156" i="9"/>
  <c r="F20150" i="9"/>
  <c r="F20148" i="9"/>
  <c r="F20146" i="9"/>
  <c r="F20132" i="9"/>
  <c r="F20126" i="9"/>
  <c r="F20124" i="9"/>
  <c r="F20122" i="9"/>
  <c r="F20120" i="9"/>
  <c r="F20114" i="9"/>
  <c r="F20108" i="9"/>
  <c r="F20102" i="9"/>
  <c r="F20100" i="9"/>
  <c r="F20098" i="9"/>
  <c r="F20096" i="9"/>
  <c r="F20082" i="9"/>
  <c r="F20076" i="9"/>
  <c r="F20074" i="9"/>
  <c r="F20072" i="9"/>
  <c r="F20070" i="9"/>
  <c r="F20064" i="9"/>
  <c r="F20058" i="9"/>
  <c r="F20052" i="9"/>
  <c r="F20050" i="9"/>
  <c r="F20036" i="9"/>
  <c r="F20030" i="9"/>
  <c r="F20028" i="9"/>
  <c r="F20026" i="9"/>
  <c r="F20024" i="9"/>
  <c r="F20018" i="9"/>
  <c r="F20012" i="9"/>
  <c r="F20006" i="9"/>
  <c r="F20004" i="9"/>
  <c r="F20002" i="9"/>
  <c r="F19988" i="9"/>
  <c r="F19982" i="9"/>
  <c r="F19976" i="9"/>
  <c r="F19970" i="9"/>
  <c r="F19968" i="9"/>
  <c r="F19966" i="9"/>
  <c r="F19964" i="9"/>
  <c r="F19962" i="9"/>
  <c r="F19960" i="9"/>
  <c r="F19958" i="9"/>
  <c r="F19956" i="9"/>
  <c r="F19942" i="9"/>
  <c r="F19936" i="9"/>
  <c r="F19930" i="9"/>
  <c r="F19924" i="9"/>
  <c r="F19922" i="9"/>
  <c r="F19920" i="9"/>
  <c r="F19918" i="9"/>
  <c r="F19916" i="9"/>
  <c r="F19914" i="9"/>
  <c r="F19900" i="9"/>
  <c r="F19894" i="9"/>
  <c r="F19888" i="9"/>
  <c r="F19882" i="9"/>
  <c r="F19880" i="9"/>
  <c r="F19878" i="9"/>
  <c r="F19876" i="9"/>
  <c r="F19874" i="9"/>
  <c r="F19872" i="9"/>
  <c r="F19870" i="9"/>
  <c r="F19868" i="9"/>
  <c r="F19854" i="9"/>
  <c r="F19848" i="9"/>
  <c r="F19842" i="9"/>
  <c r="F19836" i="9"/>
  <c r="F19834" i="9"/>
  <c r="F19832" i="9"/>
  <c r="F19830" i="9"/>
  <c r="F19828" i="9"/>
  <c r="F19826" i="9"/>
  <c r="F19812" i="9"/>
  <c r="F19806" i="9"/>
  <c r="F19800" i="9"/>
  <c r="F19794" i="9"/>
  <c r="F19792" i="9"/>
  <c r="F19790" i="9"/>
  <c r="F19776" i="9"/>
  <c r="F19770" i="9"/>
  <c r="F19764" i="9"/>
  <c r="F19758" i="9"/>
  <c r="F19756" i="9"/>
  <c r="F19754" i="9"/>
  <c r="F19740" i="9"/>
  <c r="F19734" i="9"/>
  <c r="F19728" i="9"/>
  <c r="F19722" i="9"/>
  <c r="F19720" i="9"/>
  <c r="F19706" i="9"/>
  <c r="F19700" i="9"/>
  <c r="F19694" i="9"/>
  <c r="F19688" i="9"/>
  <c r="F19686" i="9"/>
  <c r="F19672" i="9"/>
  <c r="F19666" i="9"/>
  <c r="F19660" i="9"/>
  <c r="F19654" i="9"/>
  <c r="F19652" i="9"/>
  <c r="F19638" i="9"/>
  <c r="F19632" i="9"/>
  <c r="F19626" i="9"/>
  <c r="F19620" i="9"/>
  <c r="F19618" i="9"/>
  <c r="F19604" i="9"/>
  <c r="F19598" i="9"/>
  <c r="F19592" i="9"/>
  <c r="F19586" i="9"/>
  <c r="F19584" i="9"/>
  <c r="F19570" i="9"/>
  <c r="F19564" i="9"/>
  <c r="F19558" i="9"/>
  <c r="F19552" i="9"/>
  <c r="F19550" i="9"/>
  <c r="F19536" i="9"/>
  <c r="F19530" i="9"/>
  <c r="F19524" i="9"/>
  <c r="F19518" i="9"/>
  <c r="F19516" i="9"/>
  <c r="F19514" i="9"/>
  <c r="F19512" i="9"/>
  <c r="F19510" i="9"/>
  <c r="F19496" i="9"/>
  <c r="F19494" i="9"/>
  <c r="F19488" i="9"/>
  <c r="F19486" i="9"/>
  <c r="F19484" i="9"/>
  <c r="F19478" i="9"/>
  <c r="F19472" i="9"/>
  <c r="F19470" i="9"/>
  <c r="F19464" i="9"/>
  <c r="F19462" i="9"/>
  <c r="F19460" i="9"/>
  <c r="F19458" i="9"/>
  <c r="F19456" i="9"/>
  <c r="F19442" i="9"/>
  <c r="F19440" i="9"/>
  <c r="F19438" i="9"/>
  <c r="F19432" i="9"/>
  <c r="F19426" i="9"/>
  <c r="F19420" i="9"/>
  <c r="F19418" i="9"/>
  <c r="F19416" i="9"/>
  <c r="F19414" i="9"/>
  <c r="F19412" i="9"/>
  <c r="F19410" i="9"/>
  <c r="F19408" i="9"/>
  <c r="F19406" i="9"/>
  <c r="F19392" i="9"/>
  <c r="F19390" i="9"/>
  <c r="F19388" i="9"/>
  <c r="F19382" i="9"/>
  <c r="F19376" i="9"/>
  <c r="F19374" i="9"/>
  <c r="F19372" i="9"/>
  <c r="F19366" i="9"/>
  <c r="F19364" i="9"/>
  <c r="F19362" i="9"/>
  <c r="F19360" i="9"/>
  <c r="F19358" i="9"/>
  <c r="F19356" i="9"/>
  <c r="F19354" i="9"/>
  <c r="F19352" i="9"/>
  <c r="F19350" i="9"/>
  <c r="F19336" i="9"/>
  <c r="F19330" i="9"/>
  <c r="F19328" i="9"/>
  <c r="F19326" i="9"/>
  <c r="F19324" i="9"/>
  <c r="F19322" i="9"/>
  <c r="F19320" i="9"/>
  <c r="F19314" i="9"/>
  <c r="F19308" i="9"/>
  <c r="F19306" i="9"/>
  <c r="F19304" i="9"/>
  <c r="F19298" i="9"/>
  <c r="F19296" i="9"/>
  <c r="F19294" i="9"/>
  <c r="F19292" i="9"/>
  <c r="F19290" i="9"/>
  <c r="F19288" i="9"/>
  <c r="F19274" i="9"/>
  <c r="F19268" i="9"/>
  <c r="F19262" i="9"/>
  <c r="F19256" i="9"/>
  <c r="F19254" i="9"/>
  <c r="F19136" i="9"/>
  <c r="F19130" i="9"/>
  <c r="F19124" i="9"/>
  <c r="F19122" i="9"/>
  <c r="F19116" i="9"/>
  <c r="F19110" i="9"/>
  <c r="F19104" i="9"/>
  <c r="F19102" i="9"/>
  <c r="F19100" i="9"/>
  <c r="F19086" i="9"/>
  <c r="F19080" i="9"/>
  <c r="F19074" i="9"/>
  <c r="F19068" i="9"/>
  <c r="F19062" i="9"/>
  <c r="F19056" i="9"/>
  <c r="F19054" i="9"/>
  <c r="F19052" i="9"/>
  <c r="F19050" i="9"/>
  <c r="F19048" i="9"/>
  <c r="F19046" i="9"/>
  <c r="F19032" i="9"/>
  <c r="F19030" i="9"/>
  <c r="F19024" i="9"/>
  <c r="F19018" i="9"/>
  <c r="F19012" i="9"/>
  <c r="F19010" i="9"/>
  <c r="F19008" i="9"/>
  <c r="F19006" i="9"/>
  <c r="F18992" i="9"/>
  <c r="F18986" i="9"/>
  <c r="F18980" i="9"/>
  <c r="F18974" i="9"/>
  <c r="F18960" i="9"/>
  <c r="F18954" i="9"/>
  <c r="F18948" i="9"/>
  <c r="F18942" i="9"/>
  <c r="F18928" i="9"/>
  <c r="F18922" i="9"/>
  <c r="F18916" i="9"/>
  <c r="F18910" i="9"/>
  <c r="F18895" i="9"/>
  <c r="F18889" i="9"/>
  <c r="F18883" i="9"/>
  <c r="F18877" i="9"/>
  <c r="F18871" i="9"/>
  <c r="F18869" i="9"/>
  <c r="F18855" i="9"/>
  <c r="F18849" i="9"/>
  <c r="F18843" i="9"/>
  <c r="F18837" i="9"/>
  <c r="F18835" i="9"/>
  <c r="F18833" i="9"/>
  <c r="F18819" i="9"/>
  <c r="F18813" i="9"/>
  <c r="F18807" i="9"/>
  <c r="F18805" i="9"/>
  <c r="F18803" i="9"/>
  <c r="F18801" i="9"/>
  <c r="F18787" i="9"/>
  <c r="F18785" i="9"/>
  <c r="F18783" i="9"/>
  <c r="F18781" i="9"/>
  <c r="F18775" i="9"/>
  <c r="F18769" i="9"/>
  <c r="F18763" i="9"/>
  <c r="F18761" i="9"/>
  <c r="F18759" i="9"/>
  <c r="F18757" i="9"/>
  <c r="F18755" i="9"/>
  <c r="F18753" i="9"/>
  <c r="F18751" i="9"/>
  <c r="F18737" i="9"/>
  <c r="F18731" i="9"/>
  <c r="F18729" i="9"/>
  <c r="F18727" i="9"/>
  <c r="F18725" i="9"/>
  <c r="F18723" i="9"/>
  <c r="F18721" i="9"/>
  <c r="F18719" i="9"/>
  <c r="F18717" i="9"/>
  <c r="F18715" i="9"/>
  <c r="F18713" i="9"/>
  <c r="F18707" i="9"/>
  <c r="F18701" i="9"/>
  <c r="F18695" i="9"/>
  <c r="F18693" i="9"/>
  <c r="F18691" i="9"/>
  <c r="F18689" i="9"/>
  <c r="F18687" i="9"/>
  <c r="F18685" i="9"/>
  <c r="F18683" i="9"/>
  <c r="F18669" i="9"/>
  <c r="F18663" i="9"/>
  <c r="F18657" i="9"/>
  <c r="F18651" i="9"/>
  <c r="F18645" i="9"/>
  <c r="F18643" i="9"/>
  <c r="F18641" i="9"/>
  <c r="F18639" i="9"/>
  <c r="F18637" i="9"/>
  <c r="F18635" i="9"/>
  <c r="F18621" i="9"/>
  <c r="F18615" i="9"/>
  <c r="F18609" i="9"/>
  <c r="F18603" i="9"/>
  <c r="F18597" i="9"/>
  <c r="F18595" i="9"/>
  <c r="F18593" i="9"/>
  <c r="F18591" i="9"/>
  <c r="F18589" i="9"/>
  <c r="F18587" i="9"/>
  <c r="F18573" i="9"/>
  <c r="F18567" i="9"/>
  <c r="F18561" i="9"/>
  <c r="F18559" i="9"/>
  <c r="F18545" i="9"/>
  <c r="F18543" i="9"/>
  <c r="F18541" i="9"/>
  <c r="F18535" i="9"/>
  <c r="F18529" i="9"/>
  <c r="F18523" i="9"/>
  <c r="F18521" i="9"/>
  <c r="F18519" i="9"/>
  <c r="F18517" i="9"/>
  <c r="F18515" i="9"/>
  <c r="F18513" i="9"/>
  <c r="F18511" i="9"/>
  <c r="F18497" i="9"/>
  <c r="F18495" i="9"/>
  <c r="F18489" i="9"/>
  <c r="F18483" i="9"/>
  <c r="F18477" i="9"/>
  <c r="F18475" i="9"/>
  <c r="F18473" i="9"/>
  <c r="F18471" i="9"/>
  <c r="F18469" i="9"/>
  <c r="F18467" i="9"/>
  <c r="F18465" i="9"/>
  <c r="F18451" i="9"/>
  <c r="F18445" i="9"/>
  <c r="F18439" i="9"/>
  <c r="F18433" i="9"/>
  <c r="F18419" i="9"/>
  <c r="F18413" i="9"/>
  <c r="F18407" i="9"/>
  <c r="F18401" i="9"/>
  <c r="F18387" i="9"/>
  <c r="F18385" i="9"/>
  <c r="F18383" i="9"/>
  <c r="F18381" i="9"/>
  <c r="F18379" i="9"/>
  <c r="F18373" i="9"/>
  <c r="F18367" i="9"/>
  <c r="F18361" i="9"/>
  <c r="F18359" i="9"/>
  <c r="F18357" i="9"/>
  <c r="F18355" i="9"/>
  <c r="F18353" i="9"/>
  <c r="F18339" i="9"/>
  <c r="F18337" i="9"/>
  <c r="F18331" i="9"/>
  <c r="F18325" i="9"/>
  <c r="F18319" i="9"/>
  <c r="F18317" i="9"/>
  <c r="F18315" i="9"/>
  <c r="F18313" i="9"/>
  <c r="F18311" i="9"/>
  <c r="F18297" i="9"/>
  <c r="F18295" i="9"/>
  <c r="F18289" i="9"/>
  <c r="F18283" i="9"/>
  <c r="F18277" i="9"/>
  <c r="F18275" i="9"/>
  <c r="F18273" i="9"/>
  <c r="F18271" i="9"/>
  <c r="F18257" i="9"/>
  <c r="F18251" i="9"/>
  <c r="F18249" i="9"/>
  <c r="F18243" i="9"/>
  <c r="F18237" i="9"/>
  <c r="F18231" i="9"/>
  <c r="F18229" i="9"/>
  <c r="F18227" i="9"/>
  <c r="F18225" i="9"/>
  <c r="F18211" i="9"/>
  <c r="F18205" i="9"/>
  <c r="F18203" i="9"/>
  <c r="F18197" i="9"/>
  <c r="F18191" i="9"/>
  <c r="F18185" i="9"/>
  <c r="F18183" i="9"/>
  <c r="F18181" i="9"/>
  <c r="F18179" i="9"/>
  <c r="F18177" i="9"/>
  <c r="F18163" i="9"/>
  <c r="F18161" i="9"/>
  <c r="F18159" i="9"/>
  <c r="F18157" i="9"/>
  <c r="F18151" i="9"/>
  <c r="F18145" i="9"/>
  <c r="F18139" i="9"/>
  <c r="F18137" i="9"/>
  <c r="F18135" i="9"/>
  <c r="F18133" i="9"/>
  <c r="F18131" i="9"/>
  <c r="F18117" i="9"/>
  <c r="F18115" i="9"/>
  <c r="F18113" i="9"/>
  <c r="F18107" i="9"/>
  <c r="F18101" i="9"/>
  <c r="F18095" i="9"/>
  <c r="F18093" i="9"/>
  <c r="F18079" i="9"/>
  <c r="F18077" i="9"/>
  <c r="F18075" i="9"/>
  <c r="F18069" i="9"/>
  <c r="F18063" i="9"/>
  <c r="F18057" i="9"/>
  <c r="F18055" i="9"/>
  <c r="F18053" i="9"/>
  <c r="F18051" i="9"/>
  <c r="F18049" i="9"/>
  <c r="F18047" i="9"/>
  <c r="F18045" i="9"/>
  <c r="F18031" i="9"/>
  <c r="F18029" i="9"/>
  <c r="F18027" i="9"/>
  <c r="F18025" i="9"/>
  <c r="F18019" i="9"/>
  <c r="F18013" i="9"/>
  <c r="F18007" i="9"/>
  <c r="F18005" i="9"/>
  <c r="F18003" i="9"/>
  <c r="F18001" i="9"/>
  <c r="F17987" i="9"/>
  <c r="F17985" i="9"/>
  <c r="F17983" i="9"/>
  <c r="F17981" i="9"/>
  <c r="F17979" i="9"/>
  <c r="F17973" i="9"/>
  <c r="F17967" i="9"/>
  <c r="F17961" i="9"/>
  <c r="F17959" i="9"/>
  <c r="F17957" i="9"/>
  <c r="F17943" i="9"/>
  <c r="F17937" i="9"/>
  <c r="F17931" i="9"/>
  <c r="F17925" i="9"/>
  <c r="F17923" i="9"/>
  <c r="F17921" i="9"/>
  <c r="F17907" i="9"/>
  <c r="F17905" i="9"/>
  <c r="F17903" i="9"/>
  <c r="F17897" i="9"/>
  <c r="F17891" i="9"/>
  <c r="F17889" i="9"/>
  <c r="F17883" i="9"/>
  <c r="F17881" i="9"/>
  <c r="F17879" i="9"/>
  <c r="F17877" i="9"/>
  <c r="F17875" i="9"/>
  <c r="F17873" i="9"/>
  <c r="F17871" i="9"/>
  <c r="F17869" i="9"/>
  <c r="F17867" i="9"/>
  <c r="F17853" i="9"/>
  <c r="F17847" i="9"/>
  <c r="F17841" i="9"/>
  <c r="F17835" i="9"/>
  <c r="F17833" i="9"/>
  <c r="F17831" i="9"/>
  <c r="F17829" i="9"/>
  <c r="F17827" i="9"/>
  <c r="F17825" i="9"/>
  <c r="F17823" i="9"/>
  <c r="F17821" i="9"/>
  <c r="F17807" i="9"/>
  <c r="F17801" i="9"/>
  <c r="F17795" i="9"/>
  <c r="F17789" i="9"/>
  <c r="F17787" i="9"/>
  <c r="F17785" i="9"/>
  <c r="F17783" i="9"/>
  <c r="F17781" i="9"/>
  <c r="F17779" i="9"/>
  <c r="F17777" i="9"/>
  <c r="F17775" i="9"/>
  <c r="F17761" i="9"/>
  <c r="F17755" i="9"/>
  <c r="F17753" i="9"/>
  <c r="F17751" i="9"/>
  <c r="F17749" i="9"/>
  <c r="F17743" i="9"/>
  <c r="F17737" i="9"/>
  <c r="F17731" i="9"/>
  <c r="F17729" i="9"/>
  <c r="F17727" i="9"/>
  <c r="F17725" i="9"/>
  <c r="F17723" i="9"/>
  <c r="F17721" i="9"/>
  <c r="F17719" i="9"/>
  <c r="F17717" i="9"/>
  <c r="F17703" i="9"/>
  <c r="F17697" i="9"/>
  <c r="F17691" i="9"/>
  <c r="F17685" i="9"/>
  <c r="F17683" i="9"/>
  <c r="F17681" i="9"/>
  <c r="F17679" i="9"/>
  <c r="F17677" i="9"/>
  <c r="F17675" i="9"/>
  <c r="F17673" i="9"/>
  <c r="F17659" i="9"/>
  <c r="F17653" i="9"/>
  <c r="F17647" i="9"/>
  <c r="F17633" i="9"/>
  <c r="F17627" i="9"/>
  <c r="F17621" i="9"/>
  <c r="F17619" i="9"/>
  <c r="F17613" i="9"/>
  <c r="F17611" i="9"/>
  <c r="F17609" i="9"/>
  <c r="F17607" i="9"/>
  <c r="F17605" i="9"/>
  <c r="F17591" i="9"/>
  <c r="F17589" i="9"/>
  <c r="F17587" i="9"/>
  <c r="F17585" i="9"/>
  <c r="F17583" i="9"/>
  <c r="F17581" i="9"/>
  <c r="F17579" i="9"/>
  <c r="F17573" i="9"/>
  <c r="F17567" i="9"/>
  <c r="F17561" i="9"/>
  <c r="F17559" i="9"/>
  <c r="F17557" i="9"/>
  <c r="F17543" i="9"/>
  <c r="F17541" i="9"/>
  <c r="F17535" i="9"/>
  <c r="F17529" i="9"/>
  <c r="F17523" i="9"/>
  <c r="F17521" i="9"/>
  <c r="F17519" i="9"/>
  <c r="F17517" i="9"/>
  <c r="F17515" i="9"/>
  <c r="F17501" i="9"/>
  <c r="F17495" i="9"/>
  <c r="F17489" i="9"/>
  <c r="F17483" i="9"/>
  <c r="F17481" i="9"/>
  <c r="F17479" i="9"/>
  <c r="F17477" i="9"/>
  <c r="F17475" i="9"/>
  <c r="F17473" i="9"/>
  <c r="F17459" i="9"/>
  <c r="F17453" i="9"/>
  <c r="F17447" i="9"/>
  <c r="F17441" i="9"/>
  <c r="F17439" i="9"/>
  <c r="F17437" i="9"/>
  <c r="F17435" i="9"/>
  <c r="F17433" i="9"/>
  <c r="F17419" i="9"/>
  <c r="F17417" i="9"/>
  <c r="F17415" i="9"/>
  <c r="F17413" i="9"/>
  <c r="F17411" i="9"/>
  <c r="F17405" i="9"/>
  <c r="F17399" i="9"/>
  <c r="F17393" i="9"/>
  <c r="F17391" i="9"/>
  <c r="F17389" i="9"/>
  <c r="F17387" i="9"/>
  <c r="F17373" i="9"/>
  <c r="F17367" i="9"/>
  <c r="F17361" i="9"/>
  <c r="F17359" i="9"/>
  <c r="F17357" i="9"/>
  <c r="F17355" i="9"/>
  <c r="F17341" i="9"/>
  <c r="F17335" i="9"/>
  <c r="F17329" i="9"/>
  <c r="F17327" i="9"/>
  <c r="F17325" i="9"/>
  <c r="F17323" i="9"/>
  <c r="F17309" i="9"/>
  <c r="F17303" i="9"/>
  <c r="F17297" i="9"/>
  <c r="F17291" i="9"/>
  <c r="F17289" i="9"/>
  <c r="F17287" i="9"/>
  <c r="F17285" i="9"/>
  <c r="F17283" i="9"/>
  <c r="F17281" i="9"/>
  <c r="F17279" i="9"/>
  <c r="F17265" i="9"/>
  <c r="F17259" i="9"/>
  <c r="F17253" i="9"/>
  <c r="F17239" i="9"/>
  <c r="F17233" i="9"/>
  <c r="F17227" i="9"/>
  <c r="F17221" i="9"/>
  <c r="F17219" i="9"/>
  <c r="F17217" i="9"/>
  <c r="F17203" i="9"/>
  <c r="F17197" i="9"/>
  <c r="F17191" i="9"/>
  <c r="F17189" i="9"/>
  <c r="F17187" i="9"/>
  <c r="F17185" i="9"/>
  <c r="F17183" i="9"/>
  <c r="F17181" i="9"/>
  <c r="F17179" i="9"/>
  <c r="F17177" i="9"/>
  <c r="F17175" i="9"/>
  <c r="F17173" i="9"/>
  <c r="F17171" i="9"/>
  <c r="F17169" i="9"/>
  <c r="F17155" i="9"/>
  <c r="F17149" i="9"/>
  <c r="F17143" i="9"/>
  <c r="F17137" i="9"/>
  <c r="F17135" i="9"/>
  <c r="F17133" i="9"/>
  <c r="F17131" i="9"/>
  <c r="F17129" i="9"/>
  <c r="F17115" i="9"/>
  <c r="F17109" i="9"/>
  <c r="F17103" i="9"/>
  <c r="F17101" i="9"/>
  <c r="F17099" i="9"/>
  <c r="F17085" i="9"/>
  <c r="F17079" i="9"/>
  <c r="F17073" i="9"/>
  <c r="F17071" i="9"/>
  <c r="F17069" i="9"/>
  <c r="F17055" i="9"/>
  <c r="F17049" i="9"/>
  <c r="F17043" i="9"/>
  <c r="F17041" i="9"/>
  <c r="F17039" i="9"/>
  <c r="F17037" i="9"/>
  <c r="F17023" i="9"/>
  <c r="F17017" i="9"/>
  <c r="F17011" i="9"/>
  <c r="F17009" i="9"/>
  <c r="F17007" i="9"/>
  <c r="F17005" i="9"/>
  <c r="F16991" i="9"/>
  <c r="F16985" i="9"/>
  <c r="F16979" i="9"/>
  <c r="F16977" i="9"/>
  <c r="F16975" i="9"/>
  <c r="F16973" i="9"/>
  <c r="F16959" i="9"/>
  <c r="F16953" i="9"/>
  <c r="F16947" i="9"/>
  <c r="F16945" i="9"/>
  <c r="F16943" i="9"/>
  <c r="F16929" i="9"/>
  <c r="F16923" i="9"/>
  <c r="F16917" i="9"/>
  <c r="F16911" i="9"/>
  <c r="F16909" i="9"/>
  <c r="F16907" i="9"/>
  <c r="F16905" i="9"/>
  <c r="F16891" i="9"/>
  <c r="F16885" i="9"/>
  <c r="F16879" i="9"/>
  <c r="F16873" i="9"/>
  <c r="F16871" i="9"/>
  <c r="F16869" i="9"/>
  <c r="F16867" i="9"/>
  <c r="F16865" i="9"/>
  <c r="F16863" i="9"/>
  <c r="F16861" i="9"/>
  <c r="F16859" i="9"/>
  <c r="F16857" i="9"/>
  <c r="F16855" i="9"/>
  <c r="F16853" i="9"/>
  <c r="F16851" i="9"/>
  <c r="F16837" i="9"/>
  <c r="F16831" i="9"/>
  <c r="F16825" i="9"/>
  <c r="F16819" i="9"/>
  <c r="F16817" i="9"/>
  <c r="F16815" i="9"/>
  <c r="F16813" i="9"/>
  <c r="F16811" i="9"/>
  <c r="F16809" i="9"/>
  <c r="F16807" i="9"/>
  <c r="F16793" i="9"/>
  <c r="F16787" i="9"/>
  <c r="F16781" i="9"/>
  <c r="F16779" i="9"/>
  <c r="F16777" i="9"/>
  <c r="F16775" i="9"/>
  <c r="F16773" i="9"/>
  <c r="F16771" i="9"/>
  <c r="F16757" i="9"/>
  <c r="F16751" i="9"/>
  <c r="F16745" i="9"/>
  <c r="F16743" i="9"/>
  <c r="F16741" i="9"/>
  <c r="F16739" i="9"/>
  <c r="F16737" i="9"/>
  <c r="F16735" i="9"/>
  <c r="F16721" i="9"/>
  <c r="F16715" i="9"/>
  <c r="F16709" i="9"/>
  <c r="F16707" i="9"/>
  <c r="F16705" i="9"/>
  <c r="F16703" i="9"/>
  <c r="F16689" i="9"/>
  <c r="F16683" i="9"/>
  <c r="F16681" i="9"/>
  <c r="F16679" i="9"/>
  <c r="F16677" i="9"/>
  <c r="F16675" i="9"/>
  <c r="F16669" i="9"/>
  <c r="F16663" i="9"/>
  <c r="F16657" i="9"/>
  <c r="F16655" i="9"/>
  <c r="F16641" i="9"/>
  <c r="F16639" i="9"/>
  <c r="F16637" i="9"/>
  <c r="F16635" i="9"/>
  <c r="F16629" i="9"/>
  <c r="F16623" i="9"/>
  <c r="F16617" i="9"/>
  <c r="F16615" i="9"/>
  <c r="F16613" i="9"/>
  <c r="F16611" i="9"/>
  <c r="F16609" i="9"/>
  <c r="F16595" i="9"/>
  <c r="F16593" i="9"/>
  <c r="F16591" i="9"/>
  <c r="F16585" i="9"/>
  <c r="F16579" i="9"/>
  <c r="F16573" i="9"/>
  <c r="F16571" i="9"/>
  <c r="F16569" i="9"/>
  <c r="F16567" i="9"/>
  <c r="F16565" i="9"/>
  <c r="F16563" i="9"/>
  <c r="F16561" i="9"/>
  <c r="F16547" i="9"/>
  <c r="F16545" i="9"/>
  <c r="F16543" i="9"/>
  <c r="F16541" i="9"/>
  <c r="F16539" i="9"/>
  <c r="F16537" i="9"/>
  <c r="F16535" i="9"/>
  <c r="F16533" i="9"/>
  <c r="F16531" i="9"/>
  <c r="F16529" i="9"/>
  <c r="F16527" i="9"/>
  <c r="F16525" i="9"/>
  <c r="F16523" i="9"/>
  <c r="F16521" i="9"/>
  <c r="F16519" i="9"/>
  <c r="F16517" i="9"/>
  <c r="F16515" i="9"/>
  <c r="F16513" i="9"/>
  <c r="F16511" i="9"/>
  <c r="F16509" i="9"/>
  <c r="F16507" i="9"/>
  <c r="F16505" i="9"/>
  <c r="F16503" i="9"/>
  <c r="F16501" i="9"/>
  <c r="F16487" i="9"/>
  <c r="F16485" i="9"/>
  <c r="F16483" i="9"/>
  <c r="F16481" i="9"/>
  <c r="F16479" i="9"/>
  <c r="F16477" i="9"/>
  <c r="F16475" i="9"/>
  <c r="F16473" i="9"/>
  <c r="F16471" i="9"/>
  <c r="F16469" i="9"/>
  <c r="F16455" i="9"/>
  <c r="F16449" i="9"/>
  <c r="F16447" i="9"/>
  <c r="F16445" i="9"/>
  <c r="F16443" i="9"/>
  <c r="F16441" i="9"/>
  <c r="F16439" i="9"/>
  <c r="F16437" i="9"/>
  <c r="F16431" i="9"/>
  <c r="F16425" i="9"/>
  <c r="F16419" i="9"/>
  <c r="F16417" i="9"/>
  <c r="F16415" i="9"/>
  <c r="F16413" i="9"/>
  <c r="F16411" i="9"/>
  <c r="F16409" i="9"/>
  <c r="F16407" i="9"/>
  <c r="F16405" i="9"/>
  <c r="F16403" i="9"/>
  <c r="F16401" i="9"/>
  <c r="F16387" i="9"/>
  <c r="F16381" i="9"/>
  <c r="F16379" i="9"/>
  <c r="F16377" i="9"/>
  <c r="F16375" i="9"/>
  <c r="F16373" i="9"/>
  <c r="F16371" i="9"/>
  <c r="F16369" i="9"/>
  <c r="F16363" i="9"/>
  <c r="F16357" i="9"/>
  <c r="F16351" i="9"/>
  <c r="F16349" i="9"/>
  <c r="F16347" i="9"/>
  <c r="F16345" i="9"/>
  <c r="F16343" i="9"/>
  <c r="F16341" i="9"/>
  <c r="F16339" i="9"/>
  <c r="F16337" i="9"/>
  <c r="F16335" i="9"/>
  <c r="F16333" i="9"/>
  <c r="F16319" i="9"/>
  <c r="F16313" i="9"/>
  <c r="F16311" i="9"/>
  <c r="F16309" i="9"/>
  <c r="F16307" i="9"/>
  <c r="F16305" i="9"/>
  <c r="F16303" i="9"/>
  <c r="F16301" i="9"/>
  <c r="F16295" i="9"/>
  <c r="F16289" i="9"/>
  <c r="F16283" i="9"/>
  <c r="F16281" i="9"/>
  <c r="F16279" i="9"/>
  <c r="F16277" i="9"/>
  <c r="F16275" i="9"/>
  <c r="F16273" i="9"/>
  <c r="F16271" i="9"/>
  <c r="F16269" i="9"/>
  <c r="F16267" i="9"/>
  <c r="F16265" i="9"/>
  <c r="F16251" i="9"/>
  <c r="F16245" i="9"/>
  <c r="F16243" i="9"/>
  <c r="F16241" i="9"/>
  <c r="F16239" i="9"/>
  <c r="F16237" i="9"/>
  <c r="F16235" i="9"/>
  <c r="F16233" i="9"/>
  <c r="F16227" i="9"/>
  <c r="F16221" i="9"/>
  <c r="F16215" i="9"/>
  <c r="F16213" i="9"/>
  <c r="F16211" i="9"/>
  <c r="F16209" i="9"/>
  <c r="F16207" i="9"/>
  <c r="F16205" i="9"/>
  <c r="F16203" i="9"/>
  <c r="F16201" i="9"/>
  <c r="F16199" i="9"/>
  <c r="F16197" i="9"/>
  <c r="F16183" i="9"/>
  <c r="F16177" i="9"/>
  <c r="F16175" i="9"/>
  <c r="F16173" i="9"/>
  <c r="F16171" i="9"/>
  <c r="F16169" i="9"/>
  <c r="F16167" i="9"/>
  <c r="F16161" i="9"/>
  <c r="F16155" i="9"/>
  <c r="F16149" i="9"/>
  <c r="F16147" i="9"/>
  <c r="F16145" i="9"/>
  <c r="F16143" i="9"/>
  <c r="F16141" i="9"/>
  <c r="F16139" i="9"/>
  <c r="F16137" i="9"/>
  <c r="F16135" i="9"/>
  <c r="F16133" i="9"/>
  <c r="F16119" i="9"/>
  <c r="F16113" i="9"/>
  <c r="F16107" i="9"/>
  <c r="F16105" i="9"/>
  <c r="F16103" i="9"/>
  <c r="F16101" i="9"/>
  <c r="F16099" i="9"/>
  <c r="F16097" i="9"/>
  <c r="F16095" i="9"/>
  <c r="F16093" i="9"/>
  <c r="F16079" i="9"/>
  <c r="F16073" i="9"/>
  <c r="F16067" i="9"/>
  <c r="F16053" i="9"/>
  <c r="F16047" i="9"/>
  <c r="F16041" i="9"/>
  <c r="F16027" i="9"/>
  <c r="F16021" i="9"/>
  <c r="F16019" i="9"/>
  <c r="F16017" i="9"/>
  <c r="F16015" i="9"/>
  <c r="F16013" i="9"/>
  <c r="F16011" i="9"/>
  <c r="F16005" i="9"/>
  <c r="F15999" i="9"/>
  <c r="F15993" i="9"/>
  <c r="F15991" i="9"/>
  <c r="F15989" i="9"/>
  <c r="F15987" i="9"/>
  <c r="F15985" i="9"/>
  <c r="F15983" i="9"/>
  <c r="F15981" i="9"/>
  <c r="F15979" i="9"/>
  <c r="F15965" i="9"/>
  <c r="F15959" i="9"/>
  <c r="F15957" i="9"/>
  <c r="F15955" i="9"/>
  <c r="F15953" i="9"/>
  <c r="F15947" i="9"/>
  <c r="F15941" i="9"/>
  <c r="F15935" i="9"/>
  <c r="F15933" i="9"/>
  <c r="F15931" i="9"/>
  <c r="F15929" i="9"/>
  <c r="F15927" i="9"/>
  <c r="F15925" i="9"/>
  <c r="F15923" i="9"/>
  <c r="F15909" i="9"/>
  <c r="F15903" i="9"/>
  <c r="F15897" i="9"/>
  <c r="F15891" i="9"/>
  <c r="F15885" i="9"/>
  <c r="F15883" i="9"/>
  <c r="F15881" i="9"/>
  <c r="F15879" i="9"/>
  <c r="F15877" i="9"/>
  <c r="F15863" i="9"/>
  <c r="F15857" i="9"/>
  <c r="F15851" i="9"/>
  <c r="F15845" i="9"/>
  <c r="F15839" i="9"/>
  <c r="F15837" i="9"/>
  <c r="F15835" i="9"/>
  <c r="F15833" i="9"/>
  <c r="F15831" i="9"/>
  <c r="F15817" i="9"/>
  <c r="F15811" i="9"/>
  <c r="F15805" i="9"/>
  <c r="F15799" i="9"/>
  <c r="F15793" i="9"/>
  <c r="F15791" i="9"/>
  <c r="F15789" i="9"/>
  <c r="F15787" i="9"/>
  <c r="F15785" i="9"/>
  <c r="F15783" i="9"/>
  <c r="F15769" i="9"/>
  <c r="F15763" i="9"/>
  <c r="F15757" i="9"/>
  <c r="F15751" i="9"/>
  <c r="F15749" i="9"/>
  <c r="F15747" i="9"/>
  <c r="F15745" i="9"/>
  <c r="F15743" i="9"/>
  <c r="F15729" i="9"/>
  <c r="F15723" i="9"/>
  <c r="F15717" i="9"/>
  <c r="F15711" i="9"/>
  <c r="F15709" i="9"/>
  <c r="F15707" i="9"/>
  <c r="F15705" i="9"/>
  <c r="F15703" i="9"/>
  <c r="F15701" i="9"/>
  <c r="F15687" i="9"/>
  <c r="F15681" i="9"/>
  <c r="F15675" i="9"/>
  <c r="F15669" i="9"/>
  <c r="F15667" i="9"/>
  <c r="F15665" i="9"/>
  <c r="F15663" i="9"/>
  <c r="F15661" i="9"/>
  <c r="F15659" i="9"/>
  <c r="F15645" i="9"/>
  <c r="F15639" i="9"/>
  <c r="F15633" i="9"/>
  <c r="F15627" i="9"/>
  <c r="F15621" i="9"/>
  <c r="F15619" i="9"/>
  <c r="F15617" i="9"/>
  <c r="F15615" i="9"/>
  <c r="F15613" i="9"/>
  <c r="F15611" i="9"/>
  <c r="F15609" i="9"/>
  <c r="F15607" i="9"/>
  <c r="F15593" i="9"/>
  <c r="F15587" i="9"/>
  <c r="F15581" i="9"/>
  <c r="F15575" i="9"/>
  <c r="F15573" i="9"/>
  <c r="F15571" i="9"/>
  <c r="F15569" i="9"/>
  <c r="F15567" i="9"/>
  <c r="F15565" i="9"/>
  <c r="F15551" i="9"/>
  <c r="F15549" i="9"/>
  <c r="F15547" i="9"/>
  <c r="F15545" i="9"/>
  <c r="F15543" i="9"/>
  <c r="F15537" i="9"/>
  <c r="F15531" i="9"/>
  <c r="F15525" i="9"/>
  <c r="F15523" i="9"/>
  <c r="F15521" i="9"/>
  <c r="F15519" i="9"/>
  <c r="F15517" i="9"/>
  <c r="F15515" i="9"/>
  <c r="F15513" i="9"/>
  <c r="F15511" i="9"/>
  <c r="F15497" i="9"/>
  <c r="F15491" i="9"/>
  <c r="F15489" i="9"/>
  <c r="F15487" i="9"/>
  <c r="F15485" i="9"/>
  <c r="F15483" i="9"/>
  <c r="F15481" i="9"/>
  <c r="F15479" i="9"/>
  <c r="F15473" i="9"/>
  <c r="F15467" i="9"/>
  <c r="F15461" i="9"/>
  <c r="F15459" i="9"/>
  <c r="F15457" i="9"/>
  <c r="F15455" i="9"/>
  <c r="F15453" i="9"/>
  <c r="F15451" i="9"/>
  <c r="F15449" i="9"/>
  <c r="F15447" i="9"/>
  <c r="F15433" i="9"/>
  <c r="F15427" i="9"/>
  <c r="F15425" i="9"/>
  <c r="F15423" i="9"/>
  <c r="F15421" i="9"/>
  <c r="F15419" i="9"/>
  <c r="F15417" i="9"/>
  <c r="F15415" i="9"/>
  <c r="F15409" i="9"/>
  <c r="F15403" i="9"/>
  <c r="F15397" i="9"/>
  <c r="F15395" i="9"/>
  <c r="F15393" i="9"/>
  <c r="F15391" i="9"/>
  <c r="F15389" i="9"/>
  <c r="F15387" i="9"/>
  <c r="F15385" i="9"/>
  <c r="F15383" i="9"/>
  <c r="F15369" i="9"/>
  <c r="F15363" i="9"/>
  <c r="F15361" i="9"/>
  <c r="F15359" i="9"/>
  <c r="F15357" i="9"/>
  <c r="F15355" i="9"/>
  <c r="F15353" i="9"/>
  <c r="F15351" i="9"/>
  <c r="F15345" i="9"/>
  <c r="F15339" i="9"/>
  <c r="F15333" i="9"/>
  <c r="F15331" i="9"/>
  <c r="F15329" i="9"/>
  <c r="F15327" i="9"/>
  <c r="F15325" i="9"/>
  <c r="F15323" i="9"/>
  <c r="F15321" i="9"/>
  <c r="F15319" i="9"/>
  <c r="F15305" i="9"/>
  <c r="F15299" i="9"/>
  <c r="F15297" i="9"/>
  <c r="F15295" i="9"/>
  <c r="F15293" i="9"/>
  <c r="F15291" i="9"/>
  <c r="F15289" i="9"/>
  <c r="F15287" i="9"/>
  <c r="F15281" i="9"/>
  <c r="F15275" i="9"/>
  <c r="F15269" i="9"/>
  <c r="F15267" i="9"/>
  <c r="F15265" i="9"/>
  <c r="F15263" i="9"/>
  <c r="F15261" i="9"/>
  <c r="F15259" i="9"/>
  <c r="F15257" i="9"/>
  <c r="F15255" i="9"/>
  <c r="F15241" i="9"/>
  <c r="F15235" i="9"/>
  <c r="F15233" i="9"/>
  <c r="F15231" i="9"/>
  <c r="F15229" i="9"/>
  <c r="F15227" i="9"/>
  <c r="F15225" i="9"/>
  <c r="F15223" i="9"/>
  <c r="F15217" i="9"/>
  <c r="F15211" i="9"/>
  <c r="F15205" i="9"/>
  <c r="F15203" i="9"/>
  <c r="F15201" i="9"/>
  <c r="F15199" i="9"/>
  <c r="F15197" i="9"/>
  <c r="F15195" i="9"/>
  <c r="F15193" i="9"/>
  <c r="F15191" i="9"/>
  <c r="F15177" i="9"/>
  <c r="F15171" i="9"/>
  <c r="F15169" i="9"/>
  <c r="F15167" i="9"/>
  <c r="F15165" i="9"/>
  <c r="F15163" i="9"/>
  <c r="F15161" i="9"/>
  <c r="F15159" i="9"/>
  <c r="F15153" i="9"/>
  <c r="F15147" i="9"/>
  <c r="F15141" i="9"/>
  <c r="F15139" i="9"/>
  <c r="F15137" i="9"/>
  <c r="F15135" i="9"/>
  <c r="F15133" i="9"/>
  <c r="F15131" i="9"/>
  <c r="F15129" i="9"/>
  <c r="F15127" i="9"/>
  <c r="F15113" i="9"/>
  <c r="F15107" i="9"/>
  <c r="F15105" i="9"/>
  <c r="F15103" i="9"/>
  <c r="F15101" i="9"/>
  <c r="F15099" i="9"/>
  <c r="F15097" i="9"/>
  <c r="F15095" i="9"/>
  <c r="F15089" i="9"/>
  <c r="F15083" i="9"/>
  <c r="F15077" i="9"/>
  <c r="F15075" i="9"/>
  <c r="F15073" i="9"/>
  <c r="F15071" i="9"/>
  <c r="F15069" i="9"/>
  <c r="F15067" i="9"/>
  <c r="F15065" i="9"/>
  <c r="F15063" i="9"/>
  <c r="F15049" i="9"/>
  <c r="F15043" i="9"/>
  <c r="F15041" i="9"/>
  <c r="F15039" i="9"/>
  <c r="F15037" i="9"/>
  <c r="F15035" i="9"/>
  <c r="F15033" i="9"/>
  <c r="F15031" i="9"/>
  <c r="F15025" i="9"/>
  <c r="F15019" i="9"/>
  <c r="F15013" i="9"/>
  <c r="F15011" i="9"/>
  <c r="F15009" i="9"/>
  <c r="F15007" i="9"/>
  <c r="F15005" i="9"/>
  <c r="F15003" i="9"/>
  <c r="F15001" i="9"/>
  <c r="F14999" i="9"/>
  <c r="F14985" i="9"/>
  <c r="F14979" i="9"/>
  <c r="F14977" i="9"/>
  <c r="F14975" i="9"/>
  <c r="F14973" i="9"/>
  <c r="F14971" i="9"/>
  <c r="F14969" i="9"/>
  <c r="F14967" i="9"/>
  <c r="F14961" i="9"/>
  <c r="F14955" i="9"/>
  <c r="F14949" i="9"/>
  <c r="F14947" i="9"/>
  <c r="F14945" i="9"/>
  <c r="F14943" i="9"/>
  <c r="F14941" i="9"/>
  <c r="F14939" i="9"/>
  <c r="F14937" i="9"/>
  <c r="F14935" i="9"/>
  <c r="F14920" i="9"/>
  <c r="F14914" i="9"/>
  <c r="F14912" i="9"/>
  <c r="F14910" i="9"/>
  <c r="F14908" i="9"/>
  <c r="F14906" i="9"/>
  <c r="F14904" i="9"/>
  <c r="F14902" i="9"/>
  <c r="F14896" i="9"/>
  <c r="F14890" i="9"/>
  <c r="F14884" i="9"/>
  <c r="F14882" i="9"/>
  <c r="F14880" i="9"/>
  <c r="F14878" i="9"/>
  <c r="F14876" i="9"/>
  <c r="F14874" i="9"/>
  <c r="F14872" i="9"/>
  <c r="F14870" i="9"/>
  <c r="F14856" i="9"/>
  <c r="F14850" i="9"/>
  <c r="F14848" i="9"/>
  <c r="F14846" i="9"/>
  <c r="F14844" i="9"/>
  <c r="F14842" i="9"/>
  <c r="F14840" i="9"/>
  <c r="F14838" i="9"/>
  <c r="F14832" i="9"/>
  <c r="F14826" i="9"/>
  <c r="F14820" i="9"/>
  <c r="F14818" i="9"/>
  <c r="F14816" i="9"/>
  <c r="F14814" i="9"/>
  <c r="F14812" i="9"/>
  <c r="F14810" i="9"/>
  <c r="F14808" i="9"/>
  <c r="F14806" i="9"/>
  <c r="F14792" i="9"/>
  <c r="F14786" i="9"/>
  <c r="F14784" i="9"/>
  <c r="F14782" i="9"/>
  <c r="F14780" i="9"/>
  <c r="F14778" i="9"/>
  <c r="F14776" i="9"/>
  <c r="F14774" i="9"/>
  <c r="F14768" i="9"/>
  <c r="F14762" i="9"/>
  <c r="F14756" i="9"/>
  <c r="F14754" i="9"/>
  <c r="F14752" i="9"/>
  <c r="F14750" i="9"/>
  <c r="F14748" i="9"/>
  <c r="F14746" i="9"/>
  <c r="F14744" i="9"/>
  <c r="F14742" i="9"/>
  <c r="F14728" i="9"/>
  <c r="F14722" i="9"/>
  <c r="F14720" i="9"/>
  <c r="F14718" i="9"/>
  <c r="F14716" i="9"/>
  <c r="F14714" i="9"/>
  <c r="F14712" i="9"/>
  <c r="F14710" i="9"/>
  <c r="F14704" i="9"/>
  <c r="F14698" i="9"/>
  <c r="F14692" i="9"/>
  <c r="F14690" i="9"/>
  <c r="F14688" i="9"/>
  <c r="F14686" i="9"/>
  <c r="F14684" i="9"/>
  <c r="F14682" i="9"/>
  <c r="F14680" i="9"/>
  <c r="F14678" i="9"/>
  <c r="F14664" i="9"/>
  <c r="F14658" i="9"/>
  <c r="F14656" i="9"/>
  <c r="F14654" i="9"/>
  <c r="F14652" i="9"/>
  <c r="F14650" i="9"/>
  <c r="F14648" i="9"/>
  <c r="F14646" i="9"/>
  <c r="F14640" i="9"/>
  <c r="F14634" i="9"/>
  <c r="F14628" i="9"/>
  <c r="F14626" i="9"/>
  <c r="F14624" i="9"/>
  <c r="F14622" i="9"/>
  <c r="F14620" i="9"/>
  <c r="F14618" i="9"/>
  <c r="F14616" i="9"/>
  <c r="F14614" i="9"/>
  <c r="F14600" i="9"/>
  <c r="F14594" i="9"/>
  <c r="F14592" i="9"/>
  <c r="F14590" i="9"/>
  <c r="F14588" i="9"/>
  <c r="F14586" i="9"/>
  <c r="F14584" i="9"/>
  <c r="F14582" i="9"/>
  <c r="F14576" i="9"/>
  <c r="F14570" i="9"/>
  <c r="F14564" i="9"/>
  <c r="F14562" i="9"/>
  <c r="F14560" i="9"/>
  <c r="F14558" i="9"/>
  <c r="F14556" i="9"/>
  <c r="F14554" i="9"/>
  <c r="F14552" i="9"/>
  <c r="F14550" i="9"/>
  <c r="F14536" i="9"/>
  <c r="F14530" i="9"/>
  <c r="F14528" i="9"/>
  <c r="F14526" i="9"/>
  <c r="F14524" i="9"/>
  <c r="F14522" i="9"/>
  <c r="F14520" i="9"/>
  <c r="F14518" i="9"/>
  <c r="F14512" i="9"/>
  <c r="F14506" i="9"/>
  <c r="F14500" i="9"/>
  <c r="F14498" i="9"/>
  <c r="F14496" i="9"/>
  <c r="F14494" i="9"/>
  <c r="F14492" i="9"/>
  <c r="F14490" i="9"/>
  <c r="F14488" i="9"/>
  <c r="F14486" i="9"/>
  <c r="F14472" i="9"/>
  <c r="F14466" i="9"/>
  <c r="F14464" i="9"/>
  <c r="F14462" i="9"/>
  <c r="F14460" i="9"/>
  <c r="F14458" i="9"/>
  <c r="F14456" i="9"/>
  <c r="F14454" i="9"/>
  <c r="F14448" i="9"/>
  <c r="F14442" i="9"/>
  <c r="F14436" i="9"/>
  <c r="F14434" i="9"/>
  <c r="F14432" i="9"/>
  <c r="F14430" i="9"/>
  <c r="F14428" i="9"/>
  <c r="F14426" i="9"/>
  <c r="F14424" i="9"/>
  <c r="F14422" i="9"/>
  <c r="F14408" i="9"/>
  <c r="F14402" i="9"/>
  <c r="F14400" i="9"/>
  <c r="F14398" i="9"/>
  <c r="F14396" i="9"/>
  <c r="F14394" i="9"/>
  <c r="F14392" i="9"/>
  <c r="F14390" i="9"/>
  <c r="F14384" i="9"/>
  <c r="F14378" i="9"/>
  <c r="F14372" i="9"/>
  <c r="F14370" i="9"/>
  <c r="F14368" i="9"/>
  <c r="F14366" i="9"/>
  <c r="F14364" i="9"/>
  <c r="F14362" i="9"/>
  <c r="F14360" i="9"/>
  <c r="F14358" i="9"/>
  <c r="F14344" i="9"/>
  <c r="F14338" i="9"/>
  <c r="F14336" i="9"/>
  <c r="F14334" i="9"/>
  <c r="F14332" i="9"/>
  <c r="F14330" i="9"/>
  <c r="F14328" i="9"/>
  <c r="F14326" i="9"/>
  <c r="F14320" i="9"/>
  <c r="F14314" i="9"/>
  <c r="F14308" i="9"/>
  <c r="F14306" i="9"/>
  <c r="F14304" i="9"/>
  <c r="F14302" i="9"/>
  <c r="F14300" i="9"/>
  <c r="F14298" i="9"/>
  <c r="F14296" i="9"/>
  <c r="F14294" i="9"/>
  <c r="F14280" i="9"/>
  <c r="F14274" i="9"/>
  <c r="F14272" i="9"/>
  <c r="F14270" i="9"/>
  <c r="F14268" i="9"/>
  <c r="F14266" i="9"/>
  <c r="F14264" i="9"/>
  <c r="F14262" i="9"/>
  <c r="F14256" i="9"/>
  <c r="F14250" i="9"/>
  <c r="F14244" i="9"/>
  <c r="F14241" i="9"/>
  <c r="F14239" i="9"/>
  <c r="F14237" i="9"/>
  <c r="F14235" i="9"/>
  <c r="F14233" i="9"/>
  <c r="F14231" i="9"/>
  <c r="F14217" i="9"/>
  <c r="F14211" i="9"/>
  <c r="F14209" i="9"/>
  <c r="F14207" i="9"/>
  <c r="F14205" i="9"/>
  <c r="F14203" i="9"/>
  <c r="F14201" i="9"/>
  <c r="F14199" i="9"/>
  <c r="F14193" i="9"/>
  <c r="F14187" i="9"/>
  <c r="F14181" i="9"/>
  <c r="F14179" i="9"/>
  <c r="F14177" i="9"/>
  <c r="F14175" i="9"/>
  <c r="F14173" i="9"/>
  <c r="F14171" i="9"/>
  <c r="F14169" i="9"/>
  <c r="F14167" i="9"/>
  <c r="F14153" i="9"/>
  <c r="F14147" i="9"/>
  <c r="F14145" i="9"/>
  <c r="F14143" i="9"/>
  <c r="F14141" i="9"/>
  <c r="F14139" i="9"/>
  <c r="F14137" i="9"/>
  <c r="F14135" i="9"/>
  <c r="F14129" i="9"/>
  <c r="F14123" i="9"/>
  <c r="F14117" i="9"/>
  <c r="F14115" i="9"/>
  <c r="F14113" i="9"/>
  <c r="F14111" i="9"/>
  <c r="F14109" i="9"/>
  <c r="F14107" i="9"/>
  <c r="F14105" i="9"/>
  <c r="F14103" i="9"/>
  <c r="F14089" i="9"/>
  <c r="F14083" i="9"/>
  <c r="F14081" i="9"/>
  <c r="F14079" i="9"/>
  <c r="F14077" i="9"/>
  <c r="F14075" i="9"/>
  <c r="F14073" i="9"/>
  <c r="F14071" i="9"/>
  <c r="F14065" i="9"/>
  <c r="F14059" i="9"/>
  <c r="F14053" i="9"/>
  <c r="F14051" i="9"/>
  <c r="F14049" i="9"/>
  <c r="F14047" i="9"/>
  <c r="F14045" i="9"/>
  <c r="F14043" i="9"/>
  <c r="F14041" i="9"/>
  <c r="F14039" i="9"/>
  <c r="F14037" i="9"/>
  <c r="F14023" i="9"/>
  <c r="F14017" i="9"/>
  <c r="F14015" i="9"/>
  <c r="F14013" i="9"/>
  <c r="F14011" i="9"/>
  <c r="F14009" i="9"/>
  <c r="F14007" i="9"/>
  <c r="F14005" i="9"/>
  <c r="F13999" i="9"/>
  <c r="F13993" i="9"/>
  <c r="F13987" i="9"/>
  <c r="F13985" i="9"/>
  <c r="F13983" i="9"/>
  <c r="F13981" i="9"/>
  <c r="F13979" i="9"/>
  <c r="F13977" i="9"/>
  <c r="F13975" i="9"/>
  <c r="F13973" i="9"/>
  <c r="F13971" i="9"/>
  <c r="F13957" i="9"/>
  <c r="F13951" i="9"/>
  <c r="F13949" i="9"/>
  <c r="F13947" i="9"/>
  <c r="F13945" i="9"/>
  <c r="F13943" i="9"/>
  <c r="F13941" i="9"/>
  <c r="F13935" i="9"/>
  <c r="F13929" i="9"/>
  <c r="F13927" i="9"/>
  <c r="F13921" i="9"/>
  <c r="F13919" i="9"/>
  <c r="F13917" i="9"/>
  <c r="F13915" i="9"/>
  <c r="F13913" i="9"/>
  <c r="F13911" i="9"/>
  <c r="F13909" i="9"/>
  <c r="F13907" i="9"/>
  <c r="F13893" i="9"/>
  <c r="F13887" i="9"/>
  <c r="F13885" i="9"/>
  <c r="F13883" i="9"/>
  <c r="F13881" i="9"/>
  <c r="F13875" i="9"/>
  <c r="F13869" i="9"/>
  <c r="F13867" i="9"/>
  <c r="F13861" i="9"/>
  <c r="F13859" i="9"/>
  <c r="F13857" i="9"/>
  <c r="F13843" i="9"/>
  <c r="F13837" i="9"/>
  <c r="F13835" i="9"/>
  <c r="F13833" i="9"/>
  <c r="F13831" i="9"/>
  <c r="F13829" i="9"/>
  <c r="F13827" i="9"/>
  <c r="F13825" i="9"/>
  <c r="F13819" i="9"/>
  <c r="F13813" i="9"/>
  <c r="F13807" i="9"/>
  <c r="F13805" i="9"/>
  <c r="F13803" i="9"/>
  <c r="F13801" i="9"/>
  <c r="F13787" i="9"/>
  <c r="F13781" i="9"/>
  <c r="F13779" i="9"/>
  <c r="F13777" i="9"/>
  <c r="F13775" i="9"/>
  <c r="F13773" i="9"/>
  <c r="F13771" i="9"/>
  <c r="F13769" i="9"/>
  <c r="F13763" i="9"/>
  <c r="F13757" i="9"/>
  <c r="F13751" i="9"/>
  <c r="F13749" i="9"/>
  <c r="F13747" i="9"/>
  <c r="F13745" i="9"/>
  <c r="F13731" i="9"/>
  <c r="F13725" i="9"/>
  <c r="F13723" i="9"/>
  <c r="F13721" i="9"/>
  <c r="F13719" i="9"/>
  <c r="F13717" i="9"/>
  <c r="F13715" i="9"/>
  <c r="F13713" i="9"/>
  <c r="F13707" i="9"/>
  <c r="F13701" i="9"/>
  <c r="F13695" i="9"/>
  <c r="F13693" i="9"/>
  <c r="F13691" i="9"/>
  <c r="F13689" i="9"/>
  <c r="F13675" i="9"/>
  <c r="F13669" i="9"/>
  <c r="F13667" i="9"/>
  <c r="F13665" i="9"/>
  <c r="F13663" i="9"/>
  <c r="F13661" i="9"/>
  <c r="F13659" i="9"/>
  <c r="F13657" i="9"/>
  <c r="F13651" i="9"/>
  <c r="F13645" i="9"/>
  <c r="F13639" i="9"/>
  <c r="F13637" i="9"/>
  <c r="F13635" i="9"/>
  <c r="F13633" i="9"/>
  <c r="F13619" i="9"/>
  <c r="F13613" i="9"/>
  <c r="F13611" i="9"/>
  <c r="F13609" i="9"/>
  <c r="F13607" i="9"/>
  <c r="F13605" i="9"/>
  <c r="F13603" i="9"/>
  <c r="F13601" i="9"/>
  <c r="F13595" i="9"/>
  <c r="F13589" i="9"/>
  <c r="F13583" i="9"/>
  <c r="F13581" i="9"/>
  <c r="F13579" i="9"/>
  <c r="F13577" i="9"/>
  <c r="F13563" i="9"/>
  <c r="F13557" i="9"/>
  <c r="F13555" i="9"/>
  <c r="F13553" i="9"/>
  <c r="F13551" i="9"/>
  <c r="F13549" i="9"/>
  <c r="F13547" i="9"/>
  <c r="F13545" i="9"/>
  <c r="F13539" i="9"/>
  <c r="F13533" i="9"/>
  <c r="F13527" i="9"/>
  <c r="F13525" i="9"/>
  <c r="F13523" i="9"/>
  <c r="F13521" i="9"/>
  <c r="F13507" i="9"/>
  <c r="F13501" i="9"/>
  <c r="F13499" i="9"/>
  <c r="F13497" i="9"/>
  <c r="F13495" i="9"/>
  <c r="F13493" i="9"/>
  <c r="F13491" i="9"/>
  <c r="F13489" i="9"/>
  <c r="F13483" i="9"/>
  <c r="F13477" i="9"/>
  <c r="F13471" i="9"/>
  <c r="F13469" i="9"/>
  <c r="F13467" i="9"/>
  <c r="F13465" i="9"/>
  <c r="F13451" i="9"/>
  <c r="F13445" i="9"/>
  <c r="F13443" i="9"/>
  <c r="F13441" i="9"/>
  <c r="F13439" i="9"/>
  <c r="F13437" i="9"/>
  <c r="F13435" i="9"/>
  <c r="F13433" i="9"/>
  <c r="F13427" i="9"/>
  <c r="F13421" i="9"/>
  <c r="F13415" i="9"/>
  <c r="F13413" i="9"/>
  <c r="F13411" i="9"/>
  <c r="F13409" i="9"/>
  <c r="F13395" i="9"/>
  <c r="F13389" i="9"/>
  <c r="F13387" i="9"/>
  <c r="F13385" i="9"/>
  <c r="F13383" i="9"/>
  <c r="F13381" i="9"/>
  <c r="F13379" i="9"/>
  <c r="F13377" i="9"/>
  <c r="F13371" i="9"/>
  <c r="F13365" i="9"/>
  <c r="F13359" i="9"/>
  <c r="F13357" i="9"/>
  <c r="F13355" i="9"/>
  <c r="F13353" i="9"/>
  <c r="F13339" i="9"/>
  <c r="F13333" i="9"/>
  <c r="F13331" i="9"/>
  <c r="F13329" i="9"/>
  <c r="F13327" i="9"/>
  <c r="F13325" i="9"/>
  <c r="F13323" i="9"/>
  <c r="F13321" i="9"/>
  <c r="F13315" i="9"/>
  <c r="F13309" i="9"/>
  <c r="F13303" i="9"/>
  <c r="F13301" i="9"/>
  <c r="F13299" i="9"/>
  <c r="F13297" i="9"/>
  <c r="F13283" i="9"/>
  <c r="F13277" i="9"/>
  <c r="F13275" i="9"/>
  <c r="F13273" i="9"/>
  <c r="F13271" i="9"/>
  <c r="F13269" i="9"/>
  <c r="F13267" i="9"/>
  <c r="F13265" i="9"/>
  <c r="F13259" i="9"/>
  <c r="F13253" i="9"/>
  <c r="F13247" i="9"/>
  <c r="F13245" i="9"/>
  <c r="F13243" i="9"/>
  <c r="F13241" i="9"/>
  <c r="F13227" i="9"/>
  <c r="F13221" i="9"/>
  <c r="F13219" i="9"/>
  <c r="F13217" i="9"/>
  <c r="F13215" i="9"/>
  <c r="F13213" i="9"/>
  <c r="F13211" i="9"/>
  <c r="F13209" i="9"/>
  <c r="F13203" i="9"/>
  <c r="F13197" i="9"/>
  <c r="F13191" i="9"/>
  <c r="F13189" i="9"/>
  <c r="F13187" i="9"/>
  <c r="F13185" i="9"/>
  <c r="F13171" i="9"/>
  <c r="F13165" i="9"/>
  <c r="F13163" i="9"/>
  <c r="F13161" i="9"/>
  <c r="F13159" i="9"/>
  <c r="F13157" i="9"/>
  <c r="F13155" i="9"/>
  <c r="F13153" i="9"/>
  <c r="F13147" i="9"/>
  <c r="F13141" i="9"/>
  <c r="F13135" i="9"/>
  <c r="F13133" i="9"/>
  <c r="F13131" i="9"/>
  <c r="F13129" i="9"/>
  <c r="F13115" i="9"/>
  <c r="F13109" i="9"/>
  <c r="F13107" i="9"/>
  <c r="F13105" i="9"/>
  <c r="F13103" i="9"/>
  <c r="F13101" i="9"/>
  <c r="F13099" i="9"/>
  <c r="F13097" i="9"/>
  <c r="F13091" i="9"/>
  <c r="F13085" i="9"/>
  <c r="F13079" i="9"/>
  <c r="F13077" i="9"/>
  <c r="F13075" i="9"/>
  <c r="F13073" i="9"/>
  <c r="F13059" i="9"/>
  <c r="F13053" i="9"/>
  <c r="F13051" i="9"/>
  <c r="F13049" i="9"/>
  <c r="F13047" i="9"/>
  <c r="F13045" i="9"/>
  <c r="F13043" i="9"/>
  <c r="F13041" i="9"/>
  <c r="F13035" i="9"/>
  <c r="F13029" i="9"/>
  <c r="F13023" i="9"/>
  <c r="F13021" i="9"/>
  <c r="F13019" i="9"/>
  <c r="F13017" i="9"/>
  <c r="F13003" i="9"/>
  <c r="F12997" i="9"/>
  <c r="F12995" i="9"/>
  <c r="F12993" i="9"/>
  <c r="F12991" i="9"/>
  <c r="F12989" i="9"/>
  <c r="F12987" i="9"/>
  <c r="F12985" i="9"/>
  <c r="F12979" i="9"/>
  <c r="F12973" i="9"/>
  <c r="F12967" i="9"/>
  <c r="F12965" i="9"/>
  <c r="F12963" i="9"/>
  <c r="F12961" i="9"/>
  <c r="F12947" i="9"/>
  <c r="F12941" i="9"/>
  <c r="F12939" i="9"/>
  <c r="F12937" i="9"/>
  <c r="F12935" i="9"/>
  <c r="F12933" i="9"/>
  <c r="F12931" i="9"/>
  <c r="F12925" i="9"/>
  <c r="F12919" i="9"/>
  <c r="F12913" i="9"/>
  <c r="F12911" i="9"/>
  <c r="F12909" i="9"/>
  <c r="F12907" i="9"/>
  <c r="F12905" i="9"/>
  <c r="F12903" i="9"/>
  <c r="F12889" i="9"/>
  <c r="F12883" i="9"/>
  <c r="F12881" i="9"/>
  <c r="F12879" i="9"/>
  <c r="F12877" i="9"/>
  <c r="F12875" i="9"/>
  <c r="F12873" i="9"/>
  <c r="F12867" i="9"/>
  <c r="F12861" i="9"/>
  <c r="F12855" i="9"/>
  <c r="F12853" i="9"/>
  <c r="F12851" i="9"/>
  <c r="F12849" i="9"/>
  <c r="F12847" i="9"/>
  <c r="F12845" i="9"/>
  <c r="F12843" i="9"/>
  <c r="F12841" i="9"/>
  <c r="F12839" i="9"/>
  <c r="F12837" i="9"/>
  <c r="F12823" i="9"/>
  <c r="F12817" i="9"/>
  <c r="F12815" i="9"/>
  <c r="F12813" i="9"/>
  <c r="F12811" i="9"/>
  <c r="F12809" i="9"/>
  <c r="F12807" i="9"/>
  <c r="F12801" i="9"/>
  <c r="F12795" i="9"/>
  <c r="F12789" i="9"/>
  <c r="F12787" i="9"/>
  <c r="F12785" i="9"/>
  <c r="F12783" i="9"/>
  <c r="F12781" i="9"/>
  <c r="F12779" i="9"/>
  <c r="F12777" i="9"/>
  <c r="F12775" i="9"/>
  <c r="F12773" i="9"/>
  <c r="F12771" i="9"/>
  <c r="F12757" i="9"/>
  <c r="F12751" i="9"/>
  <c r="F12749" i="9"/>
  <c r="F12747" i="9"/>
  <c r="F12745" i="9"/>
  <c r="F12743" i="9"/>
  <c r="F12741" i="9"/>
  <c r="F12735" i="9"/>
  <c r="F12729" i="9"/>
  <c r="F12723" i="9"/>
  <c r="F12721" i="9"/>
  <c r="F12719" i="9"/>
  <c r="F12717" i="9"/>
  <c r="F12715" i="9"/>
  <c r="F12713" i="9"/>
  <c r="F12711" i="9"/>
  <c r="F12709" i="9"/>
  <c r="F12707" i="9"/>
  <c r="F12705" i="9"/>
  <c r="F12691" i="9"/>
  <c r="F12685" i="9"/>
  <c r="F12683" i="9"/>
  <c r="F12681" i="9"/>
  <c r="F12679" i="9"/>
  <c r="F12677" i="9"/>
  <c r="F12675" i="9"/>
  <c r="F12669" i="9"/>
  <c r="F12663" i="9"/>
  <c r="F12657" i="9"/>
  <c r="F12655" i="9"/>
  <c r="F12653" i="9"/>
  <c r="F12651" i="9"/>
  <c r="F12649" i="9"/>
  <c r="F12647" i="9"/>
  <c r="F12645" i="9"/>
  <c r="F12643" i="9"/>
  <c r="F12641" i="9"/>
  <c r="F12639" i="9"/>
  <c r="F12637" i="9"/>
  <c r="F12623" i="9"/>
  <c r="F12617" i="9"/>
  <c r="F12615" i="9"/>
  <c r="F12613" i="9"/>
  <c r="F12611" i="9"/>
  <c r="F12609" i="9"/>
  <c r="F12607" i="9"/>
  <c r="F12601" i="9"/>
  <c r="F12595" i="9"/>
  <c r="F12589" i="9"/>
  <c r="F12587" i="9"/>
  <c r="F12585" i="9"/>
  <c r="F12583" i="9"/>
  <c r="F12581" i="9"/>
  <c r="F12579" i="9"/>
  <c r="F12577" i="9"/>
  <c r="F12575" i="9"/>
  <c r="F12573" i="9"/>
  <c r="F12571" i="9"/>
  <c r="F12569" i="9"/>
  <c r="F12555" i="9"/>
  <c r="F12549" i="9"/>
  <c r="F12547" i="9"/>
  <c r="F12545" i="9"/>
  <c r="F12543" i="9"/>
  <c r="F12541" i="9"/>
  <c r="F12539" i="9"/>
  <c r="F12533" i="9"/>
  <c r="F12527" i="9"/>
  <c r="F12521" i="9"/>
  <c r="F12519" i="9"/>
  <c r="F12517" i="9"/>
  <c r="F12515" i="9"/>
  <c r="F12513" i="9"/>
  <c r="F12511" i="9"/>
  <c r="F12509" i="9"/>
  <c r="F12507" i="9"/>
  <c r="F12505" i="9"/>
  <c r="F12503" i="9"/>
  <c r="F12501" i="9"/>
  <c r="F12487" i="9"/>
  <c r="F12481" i="9"/>
  <c r="F12479" i="9"/>
  <c r="F12477" i="9"/>
  <c r="F12475" i="9"/>
  <c r="F12473" i="9"/>
  <c r="F12471" i="9"/>
  <c r="F12465" i="9"/>
  <c r="F12459" i="9"/>
  <c r="F12453" i="9"/>
  <c r="F12451" i="9"/>
  <c r="F12449" i="9"/>
  <c r="F12447" i="9"/>
  <c r="F12445" i="9"/>
  <c r="F12443" i="9"/>
  <c r="F12441" i="9"/>
  <c r="F12439" i="9"/>
  <c r="F12437" i="9"/>
  <c r="F12435" i="9"/>
  <c r="F12421" i="9"/>
  <c r="F12415" i="9"/>
  <c r="F12413" i="9"/>
  <c r="F12411" i="9"/>
  <c r="F12409" i="9"/>
  <c r="F12407" i="9"/>
  <c r="F12405" i="9"/>
  <c r="F12399" i="9"/>
  <c r="F12393" i="9"/>
  <c r="F12387" i="9"/>
  <c r="F12385" i="9"/>
  <c r="F12383" i="9"/>
  <c r="F12381" i="9"/>
  <c r="F12379" i="9"/>
  <c r="F12377" i="9"/>
  <c r="F12375" i="9"/>
  <c r="F12373" i="9"/>
  <c r="F12371" i="9"/>
  <c r="F12369" i="9"/>
  <c r="F12367" i="9"/>
  <c r="F12353" i="9"/>
  <c r="F12347" i="9"/>
  <c r="F12345" i="9"/>
  <c r="F12343" i="9"/>
  <c r="F12341" i="9"/>
  <c r="F12339" i="9"/>
  <c r="F12337" i="9"/>
  <c r="F12331" i="9"/>
  <c r="F12325" i="9"/>
  <c r="F12319" i="9"/>
  <c r="F12317" i="9"/>
  <c r="F12315" i="9"/>
  <c r="F12313" i="9"/>
  <c r="F12311" i="9"/>
  <c r="F12309" i="9"/>
  <c r="F12307" i="9"/>
  <c r="F12305" i="9"/>
  <c r="F12303" i="9"/>
  <c r="F12301" i="9"/>
  <c r="F12287" i="9"/>
  <c r="F12281" i="9"/>
  <c r="F12279" i="9"/>
  <c r="F12277" i="9"/>
  <c r="F12275" i="9"/>
  <c r="F12273" i="9"/>
  <c r="F12271" i="9"/>
  <c r="F12265" i="9"/>
  <c r="F12259" i="9"/>
  <c r="F12253" i="9"/>
  <c r="F12251" i="9"/>
  <c r="F12249" i="9"/>
  <c r="F12247" i="9"/>
  <c r="F12245" i="9"/>
  <c r="F12243" i="9"/>
  <c r="F12241" i="9"/>
  <c r="F12239" i="9"/>
  <c r="F12237" i="9"/>
  <c r="F12235" i="9"/>
  <c r="F12233" i="9"/>
  <c r="F12219" i="9"/>
  <c r="F12213" i="9"/>
  <c r="F12211" i="9"/>
  <c r="F12209" i="9"/>
  <c r="F12207" i="9"/>
  <c r="F12205" i="9"/>
  <c r="F12203" i="9"/>
  <c r="F12197" i="9"/>
  <c r="F12191" i="9"/>
  <c r="F12185" i="9"/>
  <c r="F12183" i="9"/>
  <c r="F12181" i="9"/>
  <c r="F12179" i="9"/>
  <c r="F12177" i="9"/>
  <c r="F12175" i="9"/>
  <c r="F12173" i="9"/>
  <c r="F12171" i="9"/>
  <c r="F12169" i="9"/>
  <c r="F12167" i="9"/>
  <c r="F12165" i="9"/>
  <c r="F12151" i="9"/>
  <c r="F12145" i="9"/>
  <c r="F12143" i="9"/>
  <c r="F12141" i="9"/>
  <c r="F12139" i="9"/>
  <c r="F12137" i="9"/>
  <c r="F12135" i="9"/>
  <c r="F12129" i="9"/>
  <c r="F12123" i="9"/>
  <c r="F12117" i="9"/>
  <c r="F12115" i="9"/>
  <c r="F12113" i="9"/>
  <c r="F12111" i="9"/>
  <c r="F12109" i="9"/>
  <c r="F12107" i="9"/>
  <c r="F12105" i="9"/>
  <c r="F12103" i="9"/>
  <c r="F12101" i="9"/>
  <c r="F12099" i="9"/>
  <c r="F12085" i="9"/>
  <c r="F12079" i="9"/>
  <c r="F12077" i="9"/>
  <c r="F12075" i="9"/>
  <c r="F12073" i="9"/>
  <c r="F12071" i="9"/>
  <c r="F12069" i="9"/>
  <c r="F12063" i="9"/>
  <c r="F12057" i="9"/>
  <c r="F12051" i="9"/>
  <c r="F12049" i="9"/>
  <c r="F12047" i="9"/>
  <c r="F12045" i="9"/>
  <c r="F12043" i="9"/>
  <c r="F12041" i="9"/>
  <c r="F12039" i="9"/>
  <c r="F12037" i="9"/>
  <c r="F12035" i="9"/>
  <c r="F12033" i="9"/>
  <c r="F12019" i="9"/>
  <c r="F12013" i="9"/>
  <c r="F12011" i="9"/>
  <c r="F12009" i="9"/>
  <c r="F12007" i="9"/>
  <c r="F12005" i="9"/>
  <c r="F12003" i="9"/>
  <c r="F11997" i="9"/>
  <c r="F11991" i="9"/>
  <c r="F11985" i="9"/>
  <c r="F11983" i="9"/>
  <c r="F11981" i="9"/>
  <c r="F11979" i="9"/>
  <c r="F11977" i="9"/>
  <c r="F11975" i="9"/>
  <c r="F11973" i="9"/>
  <c r="F11971" i="9"/>
  <c r="F11969" i="9"/>
  <c r="F11967" i="9"/>
  <c r="F11953" i="9"/>
  <c r="F11947" i="9"/>
  <c r="F11945" i="9"/>
  <c r="F11943" i="9"/>
  <c r="F11941" i="9"/>
  <c r="F11939" i="9"/>
  <c r="F11937" i="9"/>
  <c r="F11931" i="9"/>
  <c r="F11925" i="9"/>
  <c r="F11919" i="9"/>
  <c r="F11917" i="9"/>
  <c r="F11915" i="9"/>
  <c r="F11913" i="9"/>
  <c r="F11911" i="9"/>
  <c r="F11909" i="9"/>
  <c r="F11907" i="9"/>
  <c r="F11905" i="9"/>
  <c r="F11903" i="9"/>
  <c r="F11901" i="9"/>
  <c r="F11887" i="9"/>
  <c r="F11881" i="9"/>
  <c r="F11879" i="9"/>
  <c r="F11877" i="9"/>
  <c r="F11875" i="9"/>
  <c r="F11873" i="9"/>
  <c r="F11871" i="9"/>
  <c r="F11865" i="9"/>
  <c r="F11859" i="9"/>
  <c r="F11853" i="9"/>
  <c r="F11851" i="9"/>
  <c r="F11849" i="9"/>
  <c r="F11847" i="9"/>
  <c r="F11845" i="9"/>
  <c r="F11843" i="9"/>
  <c r="F11841" i="9"/>
  <c r="F11839" i="9"/>
  <c r="F11837" i="9"/>
  <c r="F11835" i="9"/>
  <c r="F11821" i="9"/>
  <c r="F11815" i="9"/>
  <c r="F11813" i="9"/>
  <c r="F11811" i="9"/>
  <c r="F11809" i="9"/>
  <c r="F11807" i="9"/>
  <c r="F11805" i="9"/>
  <c r="F11799" i="9"/>
  <c r="F11793" i="9"/>
  <c r="F11787" i="9"/>
  <c r="F11785" i="9"/>
  <c r="F11783" i="9"/>
  <c r="F11781" i="9"/>
  <c r="F11779" i="9"/>
  <c r="F11777" i="9"/>
  <c r="F11775" i="9"/>
  <c r="F11773" i="9"/>
  <c r="F11771" i="9"/>
  <c r="F11769" i="9"/>
  <c r="F11755" i="9"/>
  <c r="F11749" i="9"/>
  <c r="F11747" i="9"/>
  <c r="F11745" i="9"/>
  <c r="F11743" i="9"/>
  <c r="F11741" i="9"/>
  <c r="F11739" i="9"/>
  <c r="F11733" i="9"/>
  <c r="F11727" i="9"/>
  <c r="F11721" i="9"/>
  <c r="F11719" i="9"/>
  <c r="F11717" i="9"/>
  <c r="F11715" i="9"/>
  <c r="F11713" i="9"/>
  <c r="F11711" i="9"/>
  <c r="F11709" i="9"/>
  <c r="F11707" i="9"/>
  <c r="F11705" i="9"/>
  <c r="F11703" i="9"/>
  <c r="F11689" i="9"/>
  <c r="F11683" i="9"/>
  <c r="F11681" i="9"/>
  <c r="F11679" i="9"/>
  <c r="F11677" i="9"/>
  <c r="F11675" i="9"/>
  <c r="F11673" i="9"/>
  <c r="F11667" i="9"/>
  <c r="F11661" i="9"/>
  <c r="F11655" i="9"/>
  <c r="F11653" i="9"/>
  <c r="F11651" i="9"/>
  <c r="F11649" i="9"/>
  <c r="F11647" i="9"/>
  <c r="F11645" i="9"/>
  <c r="F11643" i="9"/>
  <c r="F11641" i="9"/>
  <c r="F11639" i="9"/>
  <c r="F11637" i="9"/>
  <c r="F11635" i="9"/>
  <c r="F11621" i="9"/>
  <c r="F11615" i="9"/>
  <c r="F11613" i="9"/>
  <c r="F11611" i="9"/>
  <c r="F11609" i="9"/>
  <c r="F11607" i="9"/>
  <c r="F11605" i="9"/>
  <c r="F11599" i="9"/>
  <c r="F11593" i="9"/>
  <c r="F11587" i="9"/>
  <c r="F11585" i="9"/>
  <c r="F11583" i="9"/>
  <c r="F11581" i="9"/>
  <c r="F11579" i="9"/>
  <c r="F11577" i="9"/>
  <c r="F11575" i="9"/>
  <c r="F11573" i="9"/>
  <c r="F11571" i="9"/>
  <c r="F11569" i="9"/>
  <c r="F11567" i="9"/>
  <c r="F11553" i="9"/>
  <c r="F11547" i="9"/>
  <c r="F11545" i="9"/>
  <c r="F11543" i="9"/>
  <c r="F11541" i="9"/>
  <c r="F11539" i="9"/>
  <c r="F11537" i="9"/>
  <c r="F11531" i="9"/>
  <c r="F11525" i="9"/>
  <c r="F11519" i="9"/>
  <c r="F11517" i="9"/>
  <c r="F11515" i="9"/>
  <c r="F11513" i="9"/>
  <c r="F11511" i="9"/>
  <c r="F11509" i="9"/>
  <c r="F11507" i="9"/>
  <c r="F11505" i="9"/>
  <c r="F11503" i="9"/>
  <c r="F11501" i="9"/>
  <c r="F11487" i="9"/>
  <c r="F11481" i="9"/>
  <c r="F11479" i="9"/>
  <c r="F11477" i="9"/>
  <c r="F11475" i="9"/>
  <c r="F11473" i="9"/>
  <c r="F11471" i="9"/>
  <c r="F11465" i="9"/>
  <c r="F11459" i="9"/>
  <c r="F11453" i="9"/>
  <c r="F11451" i="9"/>
  <c r="F11449" i="9"/>
  <c r="F11447" i="9"/>
  <c r="F11445" i="9"/>
  <c r="F11443" i="9"/>
  <c r="F11441" i="9"/>
  <c r="F11439" i="9"/>
  <c r="F11437" i="9"/>
  <c r="F11435" i="9"/>
  <c r="F11433" i="9"/>
  <c r="F11419" i="9"/>
  <c r="F11413" i="9"/>
  <c r="F11411" i="9"/>
  <c r="F11409" i="9"/>
  <c r="F11407" i="9"/>
  <c r="F11405" i="9"/>
  <c r="F11403" i="9"/>
  <c r="F11397" i="9"/>
  <c r="F11391" i="9"/>
  <c r="F11385" i="9"/>
  <c r="F11383" i="9"/>
  <c r="F11381" i="9"/>
  <c r="F11379" i="9"/>
  <c r="F11377" i="9"/>
  <c r="F11375" i="9"/>
  <c r="F11373" i="9"/>
  <c r="F11371" i="9"/>
  <c r="F11369" i="9"/>
  <c r="F11367" i="9"/>
  <c r="F11353" i="9"/>
  <c r="F11347" i="9"/>
  <c r="F11345" i="9"/>
  <c r="F11343" i="9"/>
  <c r="F11341" i="9"/>
  <c r="F11339" i="9"/>
  <c r="F11337" i="9"/>
  <c r="F11331" i="9"/>
  <c r="F11325" i="9"/>
  <c r="F11319" i="9"/>
  <c r="F11317" i="9"/>
  <c r="F11315" i="9"/>
  <c r="F11313" i="9"/>
  <c r="F11311" i="9"/>
  <c r="F11309" i="9"/>
  <c r="F11307" i="9"/>
  <c r="F11305" i="9"/>
  <c r="F11303" i="9"/>
  <c r="F11301" i="9"/>
  <c r="F11287" i="9"/>
  <c r="F11281" i="9"/>
  <c r="F11279" i="9"/>
  <c r="F11277" i="9"/>
  <c r="F11271" i="9"/>
  <c r="F11265" i="9"/>
  <c r="F11259" i="9"/>
  <c r="F11257" i="9"/>
  <c r="F11255" i="9"/>
  <c r="F11253" i="9"/>
  <c r="F11251" i="9"/>
  <c r="F11249" i="9"/>
  <c r="F11247" i="9"/>
  <c r="F11245" i="9"/>
  <c r="F11243" i="9"/>
  <c r="F11241" i="9"/>
  <c r="F11239" i="9"/>
  <c r="F11225" i="9"/>
  <c r="F11219" i="9"/>
  <c r="F11217" i="9"/>
  <c r="F11215" i="9"/>
  <c r="F11213" i="9"/>
  <c r="F11211" i="9"/>
  <c r="F11209" i="9"/>
  <c r="F11203" i="9"/>
  <c r="F11197" i="9"/>
  <c r="F11191" i="9"/>
  <c r="F11189" i="9"/>
  <c r="F11187" i="9"/>
  <c r="F11185" i="9"/>
  <c r="F11183" i="9"/>
  <c r="F11181" i="9"/>
  <c r="F11179" i="9"/>
  <c r="F11177" i="9"/>
  <c r="F11175" i="9"/>
  <c r="F11173" i="9"/>
  <c r="F11171" i="9"/>
  <c r="F11157" i="9"/>
  <c r="F11151" i="9"/>
  <c r="F11149" i="9"/>
  <c r="F11147" i="9"/>
  <c r="F11145" i="9"/>
  <c r="F11143" i="9"/>
  <c r="F11141" i="9"/>
  <c r="F11135" i="9"/>
  <c r="F11129" i="9"/>
  <c r="F11123" i="9"/>
  <c r="F11121" i="9"/>
  <c r="F11119" i="9"/>
  <c r="F11117" i="9"/>
  <c r="F11115" i="9"/>
  <c r="F11113" i="9"/>
  <c r="F11111" i="9"/>
  <c r="F11109" i="9"/>
  <c r="F11107" i="9"/>
  <c r="F11105" i="9"/>
  <c r="F11103" i="9"/>
  <c r="F11089" i="9"/>
  <c r="F11083" i="9"/>
  <c r="F11081" i="9"/>
  <c r="F11079" i="9"/>
  <c r="F11077" i="9"/>
  <c r="F11075" i="9"/>
  <c r="F11073" i="9"/>
  <c r="F11067" i="9"/>
  <c r="F11061" i="9"/>
  <c r="F11055" i="9"/>
  <c r="F11053" i="9"/>
  <c r="F11051" i="9"/>
  <c r="F11049" i="9"/>
  <c r="F11047" i="9"/>
  <c r="F11045" i="9"/>
  <c r="F11043" i="9"/>
  <c r="F11041" i="9"/>
  <c r="F11039" i="9"/>
  <c r="F11037" i="9"/>
  <c r="F11035" i="9"/>
  <c r="F11021" i="9"/>
  <c r="F11015" i="9"/>
  <c r="F11013" i="9"/>
  <c r="F11011" i="9"/>
  <c r="F11009" i="9"/>
  <c r="F11007" i="9"/>
  <c r="F11005" i="9"/>
  <c r="F10999" i="9"/>
  <c r="F10993" i="9"/>
  <c r="F10987" i="9"/>
  <c r="F10985" i="9"/>
  <c r="F10983" i="9"/>
  <c r="F10981" i="9"/>
  <c r="F10979" i="9"/>
  <c r="F10977" i="9"/>
  <c r="F10975" i="9"/>
  <c r="F10973" i="9"/>
  <c r="F10971" i="9"/>
  <c r="F10969" i="9"/>
  <c r="F10955" i="9"/>
  <c r="F10949" i="9"/>
  <c r="F10947" i="9"/>
  <c r="F10945" i="9"/>
  <c r="F10943" i="9"/>
  <c r="F10941" i="9"/>
  <c r="F10939" i="9"/>
  <c r="F10933" i="9"/>
  <c r="F10927" i="9"/>
  <c r="F10921" i="9"/>
  <c r="F10919" i="9"/>
  <c r="F10917" i="9"/>
  <c r="F10915" i="9"/>
  <c r="F10913" i="9"/>
  <c r="F10911" i="9"/>
  <c r="F10909" i="9"/>
  <c r="F10907" i="9"/>
  <c r="F10905" i="9"/>
  <c r="F10903" i="9"/>
  <c r="F10889" i="9"/>
  <c r="F10883" i="9"/>
  <c r="F10881" i="9"/>
  <c r="F10879" i="9"/>
  <c r="F10873" i="9"/>
  <c r="F10867" i="9"/>
  <c r="F10861" i="9"/>
  <c r="F10859" i="9"/>
  <c r="F10857" i="9"/>
  <c r="F10855" i="9"/>
  <c r="F10853" i="9"/>
  <c r="F10851" i="9"/>
  <c r="F10849" i="9"/>
  <c r="F10847" i="9"/>
  <c r="F10845" i="9"/>
  <c r="F10843" i="9"/>
  <c r="F10841" i="9"/>
  <c r="F10827" i="9"/>
  <c r="F10821" i="9"/>
  <c r="F10819" i="9"/>
  <c r="F10817" i="9"/>
  <c r="F10815" i="9"/>
  <c r="F10813" i="9"/>
  <c r="F10811" i="9"/>
  <c r="F10805" i="9"/>
  <c r="F10799" i="9"/>
  <c r="F10793" i="9"/>
  <c r="F10791" i="9"/>
  <c r="F10789" i="9"/>
  <c r="F10787" i="9"/>
  <c r="F10785" i="9"/>
  <c r="F10783" i="9"/>
  <c r="F10781" i="9"/>
  <c r="F10779" i="9"/>
  <c r="F10777" i="9"/>
  <c r="F10775" i="9"/>
  <c r="F10773" i="9"/>
  <c r="F10759" i="9"/>
  <c r="F10753" i="9"/>
  <c r="F10751" i="9"/>
  <c r="F10749" i="9"/>
  <c r="F10747" i="9"/>
  <c r="F10745" i="9"/>
  <c r="F10743" i="9"/>
  <c r="F10737" i="9"/>
  <c r="F10731" i="9"/>
  <c r="F10725" i="9"/>
  <c r="F10723" i="9"/>
  <c r="F10721" i="9"/>
  <c r="F10719" i="9"/>
  <c r="F10717" i="9"/>
  <c r="F10715" i="9"/>
  <c r="F10713" i="9"/>
  <c r="F10711" i="9"/>
  <c r="F10709" i="9"/>
  <c r="F10707" i="9"/>
  <c r="F10705" i="9"/>
  <c r="F10691" i="9"/>
  <c r="F10685" i="9"/>
  <c r="F10683" i="9"/>
  <c r="F10681" i="9"/>
  <c r="F10679" i="9"/>
  <c r="F10677" i="9"/>
  <c r="F10675" i="9"/>
  <c r="F10669" i="9"/>
  <c r="F10663" i="9"/>
  <c r="F10657" i="9"/>
  <c r="F10655" i="9"/>
  <c r="F10653" i="9"/>
  <c r="F10651" i="9"/>
  <c r="F10649" i="9"/>
  <c r="F10647" i="9"/>
  <c r="F10645" i="9"/>
  <c r="F10643" i="9"/>
  <c r="F10641" i="9"/>
  <c r="F10639" i="9"/>
  <c r="F10625" i="9"/>
  <c r="F10619" i="9"/>
  <c r="F10617" i="9"/>
  <c r="F10615" i="9"/>
  <c r="F10613" i="9"/>
  <c r="F10611" i="9"/>
  <c r="F10609" i="9"/>
  <c r="F10603" i="9"/>
  <c r="F10597" i="9"/>
  <c r="F10591" i="9"/>
  <c r="F10589" i="9"/>
  <c r="F10587" i="9"/>
  <c r="F10585" i="9"/>
  <c r="F10583" i="9"/>
  <c r="F10581" i="9"/>
  <c r="F10579" i="9"/>
  <c r="F10577" i="9"/>
  <c r="F10575" i="9"/>
  <c r="F10573" i="9"/>
  <c r="F10559" i="9"/>
  <c r="F10553" i="9"/>
  <c r="F10551" i="9"/>
  <c r="F10549" i="9"/>
  <c r="F10547" i="9"/>
  <c r="F10545" i="9"/>
  <c r="F10543" i="9"/>
  <c r="F10537" i="9"/>
  <c r="F10531" i="9"/>
  <c r="F10525" i="9"/>
  <c r="F10523" i="9"/>
  <c r="F10521" i="9"/>
  <c r="F10519" i="9"/>
  <c r="F10517" i="9"/>
  <c r="F10515" i="9"/>
  <c r="F10513" i="9"/>
  <c r="F10511" i="9"/>
  <c r="F10509" i="9"/>
  <c r="F10507" i="9"/>
  <c r="F10493" i="9"/>
  <c r="F10487" i="9"/>
  <c r="F10485" i="9"/>
  <c r="F10483" i="9"/>
  <c r="F10481" i="9"/>
  <c r="F10479" i="9"/>
  <c r="F10477" i="9"/>
  <c r="F10471" i="9"/>
  <c r="F10465" i="9"/>
  <c r="F10459" i="9"/>
  <c r="F10457" i="9"/>
  <c r="F10455" i="9"/>
  <c r="F10453" i="9"/>
  <c r="F10451" i="9"/>
  <c r="F10449" i="9"/>
  <c r="F10447" i="9"/>
  <c r="F10445" i="9"/>
  <c r="F10443" i="9"/>
  <c r="F10441" i="9"/>
  <c r="F10427" i="9"/>
  <c r="F10421" i="9"/>
  <c r="F10419" i="9"/>
  <c r="F10417" i="9"/>
  <c r="F10411" i="9"/>
  <c r="F10405" i="9"/>
  <c r="F10399" i="9"/>
  <c r="F10397" i="9"/>
  <c r="F10395" i="9"/>
  <c r="F10393" i="9"/>
  <c r="F10391" i="9"/>
  <c r="F10389" i="9"/>
  <c r="F10387" i="9"/>
  <c r="F10385" i="9"/>
  <c r="F10383" i="9"/>
  <c r="F10381" i="9"/>
  <c r="F10379" i="9"/>
  <c r="F10365" i="9"/>
  <c r="F10359" i="9"/>
  <c r="F10357" i="9"/>
  <c r="F10355" i="9"/>
  <c r="F10353" i="9"/>
  <c r="F10351" i="9"/>
  <c r="F10349" i="9"/>
  <c r="F10343" i="9"/>
  <c r="F10337" i="9"/>
  <c r="F10331" i="9"/>
  <c r="F10329" i="9"/>
  <c r="F10327" i="9"/>
  <c r="F10325" i="9"/>
  <c r="F10323" i="9"/>
  <c r="F10321" i="9"/>
  <c r="F10319" i="9"/>
  <c r="F10317" i="9"/>
  <c r="F10315" i="9"/>
  <c r="F10313" i="9"/>
  <c r="F10299" i="9"/>
  <c r="F10293" i="9"/>
  <c r="F10291" i="9"/>
  <c r="F10289" i="9"/>
  <c r="F10287" i="9"/>
  <c r="F10285" i="9"/>
  <c r="F10283" i="9"/>
  <c r="F10277" i="9"/>
  <c r="F10271" i="9"/>
  <c r="F10265" i="9"/>
  <c r="F10263" i="9"/>
  <c r="F10261" i="9"/>
  <c r="F10259" i="9"/>
  <c r="F10257" i="9"/>
  <c r="F10255" i="9"/>
  <c r="F10253" i="9"/>
  <c r="F10251" i="9"/>
  <c r="F10249" i="9"/>
  <c r="F10247" i="9"/>
  <c r="F10233" i="9"/>
  <c r="F10227" i="9"/>
  <c r="F10225" i="9"/>
  <c r="F10223" i="9"/>
  <c r="F10221" i="9"/>
  <c r="F10219" i="9"/>
  <c r="F10217" i="9"/>
  <c r="F10211" i="9"/>
  <c r="F10205" i="9"/>
  <c r="F10199" i="9"/>
  <c r="F10197" i="9"/>
  <c r="F10195" i="9"/>
  <c r="F10193" i="9"/>
  <c r="F10191" i="9"/>
  <c r="F10189" i="9"/>
  <c r="F10187" i="9"/>
  <c r="F10185" i="9"/>
  <c r="F10183" i="9"/>
  <c r="F10181" i="9"/>
  <c r="F10167" i="9"/>
  <c r="F10161" i="9"/>
  <c r="F10159" i="9"/>
  <c r="F10157" i="9"/>
  <c r="F10155" i="9"/>
  <c r="F10153" i="9"/>
  <c r="F10151" i="9"/>
  <c r="F10145" i="9"/>
  <c r="F10139" i="9"/>
  <c r="F10133" i="9"/>
  <c r="F10131" i="9"/>
  <c r="F10129" i="9"/>
  <c r="F10127" i="9"/>
  <c r="F10125" i="9"/>
  <c r="F10123" i="9"/>
  <c r="F10121" i="9"/>
  <c r="F10119" i="9"/>
  <c r="F10117" i="9"/>
  <c r="F10115" i="9"/>
  <c r="F10101" i="9"/>
  <c r="F10095" i="9"/>
  <c r="F10093" i="9"/>
  <c r="F10091" i="9"/>
  <c r="F10089" i="9"/>
  <c r="F10087" i="9"/>
  <c r="F10081" i="9"/>
  <c r="F10075" i="9"/>
  <c r="F10069" i="9"/>
  <c r="F10067" i="9"/>
  <c r="F10065" i="9"/>
  <c r="F10063" i="9"/>
  <c r="F10061" i="9"/>
  <c r="F10059" i="9"/>
  <c r="F10057" i="9"/>
  <c r="F10055" i="9"/>
  <c r="F10041" i="9"/>
  <c r="F10035" i="9"/>
  <c r="F10033" i="9"/>
  <c r="F10031" i="9"/>
  <c r="F10029" i="9"/>
  <c r="F10027" i="9"/>
  <c r="F10025" i="9"/>
  <c r="F10023" i="9"/>
  <c r="F10017" i="9"/>
  <c r="F10011" i="9"/>
  <c r="F10005" i="9"/>
  <c r="F10003" i="9"/>
  <c r="F10001" i="9"/>
  <c r="F9999" i="9"/>
  <c r="F9997" i="9"/>
  <c r="F9995" i="9"/>
  <c r="F9993" i="9"/>
  <c r="F9991" i="9"/>
  <c r="F9977" i="9"/>
  <c r="F9971" i="9"/>
  <c r="F9969" i="9"/>
  <c r="F9967" i="9"/>
  <c r="F9965" i="9"/>
  <c r="F9963" i="9"/>
  <c r="F9961" i="9"/>
  <c r="F9959" i="9"/>
  <c r="F9957" i="9"/>
  <c r="F9951" i="9"/>
  <c r="F9945" i="9"/>
  <c r="F9939" i="9"/>
  <c r="F9937" i="9"/>
  <c r="F9935" i="9"/>
  <c r="F9933" i="9"/>
  <c r="F9931" i="9"/>
  <c r="F9929" i="9"/>
  <c r="F9927" i="9"/>
  <c r="F9925" i="9"/>
  <c r="F9911" i="9"/>
  <c r="F9905" i="9"/>
  <c r="F9903" i="9"/>
  <c r="F9901" i="9"/>
  <c r="F9899" i="9"/>
  <c r="F9897" i="9"/>
  <c r="F9895" i="9"/>
  <c r="F9893" i="9"/>
  <c r="F9887" i="9"/>
  <c r="F9881" i="9"/>
  <c r="F9875" i="9"/>
  <c r="F9873" i="9"/>
  <c r="F9871" i="9"/>
  <c r="F9869" i="9"/>
  <c r="F9867" i="9"/>
  <c r="F9865" i="9"/>
  <c r="F9851" i="9"/>
  <c r="F9849" i="9"/>
  <c r="F9847" i="9"/>
  <c r="F9845" i="9"/>
  <c r="F9843" i="9"/>
  <c r="F9841" i="9"/>
  <c r="F9839" i="9"/>
  <c r="F9837" i="9"/>
  <c r="F9831" i="9"/>
  <c r="F9825" i="9"/>
  <c r="F9819" i="9"/>
  <c r="F9817" i="9"/>
  <c r="F9815" i="9"/>
  <c r="F9813" i="9"/>
  <c r="F9811" i="9"/>
  <c r="F9809" i="9"/>
  <c r="F9807" i="9"/>
  <c r="F9793" i="9"/>
  <c r="F9787" i="9"/>
  <c r="F9785" i="9"/>
  <c r="F9783" i="9"/>
  <c r="F9781" i="9"/>
  <c r="F9779" i="9"/>
  <c r="F9773" i="9"/>
  <c r="F9767" i="9"/>
  <c r="F9761" i="9"/>
  <c r="F9759" i="9"/>
  <c r="F9757" i="9"/>
  <c r="F9755" i="9"/>
  <c r="F9753" i="9"/>
  <c r="F9751" i="9"/>
  <c r="F9749" i="9"/>
  <c r="F9747" i="9"/>
  <c r="F9745" i="9"/>
  <c r="F9731" i="9"/>
  <c r="F9725" i="9"/>
  <c r="F9723" i="9"/>
  <c r="F9721" i="9"/>
  <c r="F9719" i="9"/>
  <c r="F9717" i="9"/>
  <c r="F9711" i="9"/>
  <c r="F9705" i="9"/>
  <c r="F9699" i="9"/>
  <c r="F9697" i="9"/>
  <c r="F9695" i="9"/>
  <c r="F9693" i="9"/>
  <c r="F9691" i="9"/>
  <c r="F9689" i="9"/>
  <c r="F9687" i="9"/>
  <c r="F9685" i="9"/>
  <c r="F9683" i="9"/>
  <c r="F9669" i="9"/>
  <c r="F9667" i="9"/>
  <c r="F9665" i="9"/>
  <c r="F9663" i="9"/>
  <c r="F9661" i="9"/>
  <c r="F9659" i="9"/>
  <c r="F9657" i="9"/>
  <c r="F9651" i="9"/>
  <c r="F9645" i="9"/>
  <c r="F9639" i="9"/>
  <c r="F9637" i="9"/>
  <c r="F9635" i="9"/>
  <c r="F9633" i="9"/>
  <c r="F9631" i="9"/>
  <c r="F9617" i="9"/>
  <c r="F9615" i="9"/>
  <c r="F9613" i="9"/>
  <c r="F9611" i="9"/>
  <c r="F9609" i="9"/>
  <c r="F9607" i="9"/>
  <c r="F9601" i="9"/>
  <c r="F9595" i="9"/>
  <c r="F9589" i="9"/>
  <c r="F9587" i="9"/>
  <c r="F9585" i="9"/>
  <c r="F9583" i="9"/>
  <c r="F9581" i="9"/>
  <c r="F9579" i="9"/>
  <c r="F9577" i="9"/>
  <c r="F9575" i="9"/>
  <c r="F9561" i="9"/>
  <c r="F9555" i="9"/>
  <c r="F9549" i="9"/>
  <c r="F9543" i="9"/>
  <c r="F9537" i="9"/>
  <c r="F9535" i="9"/>
  <c r="F9533" i="9"/>
  <c r="F9531" i="9"/>
  <c r="F9529" i="9"/>
  <c r="F9515" i="9"/>
  <c r="F9509" i="9"/>
  <c r="F9507" i="9"/>
  <c r="F9505" i="9"/>
  <c r="F9503" i="9"/>
  <c r="F9501" i="9"/>
  <c r="F9499" i="9"/>
  <c r="F9493" i="9"/>
  <c r="F9487" i="9"/>
  <c r="F9481" i="9"/>
  <c r="F9479" i="9"/>
  <c r="F9477" i="9"/>
  <c r="F9475" i="9"/>
  <c r="F9473" i="9"/>
  <c r="F9471" i="9"/>
  <c r="F9469" i="9"/>
  <c r="F9455" i="9"/>
  <c r="F9449" i="9"/>
  <c r="F9447" i="9"/>
  <c r="F9445" i="9"/>
  <c r="F9443" i="9"/>
  <c r="F9441" i="9"/>
  <c r="F9439" i="9"/>
  <c r="F9437" i="9"/>
  <c r="F9435" i="9"/>
  <c r="F9429" i="9"/>
  <c r="F9423" i="9"/>
  <c r="F9417" i="9"/>
  <c r="F9415" i="9"/>
  <c r="F9413" i="9"/>
  <c r="F9411" i="9"/>
  <c r="F9409" i="9"/>
  <c r="F9407" i="9"/>
  <c r="F9405" i="9"/>
  <c r="F9403" i="9"/>
  <c r="F9401" i="9"/>
  <c r="F9387" i="9"/>
  <c r="F9381" i="9"/>
  <c r="F9379" i="9"/>
  <c r="F9377" i="9"/>
  <c r="F9375" i="9"/>
  <c r="F9373" i="9"/>
  <c r="F9367" i="9"/>
  <c r="F9361" i="9"/>
  <c r="F9355" i="9"/>
  <c r="F9353" i="9"/>
  <c r="F9351" i="9"/>
  <c r="F9349" i="9"/>
  <c r="F9347" i="9"/>
  <c r="F9345" i="9"/>
  <c r="F9343" i="9"/>
  <c r="F9329" i="9"/>
  <c r="F9323" i="9"/>
  <c r="F9321" i="9"/>
  <c r="F9319" i="9"/>
  <c r="F9317" i="9"/>
  <c r="F9315" i="9"/>
  <c r="F9313" i="9"/>
  <c r="F9311" i="9"/>
  <c r="F9309" i="9"/>
  <c r="F9307" i="9"/>
  <c r="F9301" i="9"/>
  <c r="F9295" i="9"/>
  <c r="F9289" i="9"/>
  <c r="F9287" i="9"/>
  <c r="F9285" i="9"/>
  <c r="F9283" i="9"/>
  <c r="F9281" i="9"/>
  <c r="F9279" i="9"/>
  <c r="F9277" i="9"/>
  <c r="F9275" i="9"/>
  <c r="F9273" i="9"/>
  <c r="F9259" i="9"/>
  <c r="F9257" i="9"/>
  <c r="F9255" i="9"/>
  <c r="F9253" i="9"/>
  <c r="F9251" i="9"/>
  <c r="F9249" i="9"/>
  <c r="F9247" i="9"/>
  <c r="F9241" i="9"/>
  <c r="F9235" i="9"/>
  <c r="F9233" i="9"/>
  <c r="F9227" i="9"/>
  <c r="F9225" i="9"/>
  <c r="F9223" i="9"/>
  <c r="F9221" i="9"/>
  <c r="F9219" i="9"/>
  <c r="F9217" i="9"/>
  <c r="F9215" i="9"/>
  <c r="F9213" i="9"/>
  <c r="F9199" i="9"/>
  <c r="F9193" i="9"/>
  <c r="F9191" i="9"/>
  <c r="F9189" i="9"/>
  <c r="F9187" i="9"/>
  <c r="F9185" i="9"/>
  <c r="F9183" i="9"/>
  <c r="F9181" i="9"/>
  <c r="F9179" i="9"/>
  <c r="F9177" i="9"/>
  <c r="F9171" i="9"/>
  <c r="F9165" i="9"/>
  <c r="F9159" i="9"/>
  <c r="F9157" i="9"/>
  <c r="F9155" i="9"/>
  <c r="F9153" i="9"/>
  <c r="F9151" i="9"/>
  <c r="F9149" i="9"/>
  <c r="F9147" i="9"/>
  <c r="F9145" i="9"/>
  <c r="F9131" i="9"/>
  <c r="F9125" i="9"/>
  <c r="F9123" i="9"/>
  <c r="F9121" i="9"/>
  <c r="F9119" i="9"/>
  <c r="F9117" i="9"/>
  <c r="F9115" i="9"/>
  <c r="F9109" i="9"/>
  <c r="F9103" i="9"/>
  <c r="F9097" i="9"/>
  <c r="F9095" i="9"/>
  <c r="F9093" i="9"/>
  <c r="F9091" i="9"/>
  <c r="F9089" i="9"/>
  <c r="F9087" i="9"/>
  <c r="F9085" i="9"/>
  <c r="F9083" i="9"/>
  <c r="F9069" i="9"/>
  <c r="F9063" i="9"/>
  <c r="F9061" i="9"/>
  <c r="F9059" i="9"/>
  <c r="F9057" i="9"/>
  <c r="F9055" i="9"/>
  <c r="F9053" i="9"/>
  <c r="F9051" i="9"/>
  <c r="F9049" i="9"/>
  <c r="F9047" i="9"/>
  <c r="F9045" i="9"/>
  <c r="F9039" i="9"/>
  <c r="F9033" i="9"/>
  <c r="F9027" i="9"/>
  <c r="F9025" i="9"/>
  <c r="F9023" i="9"/>
  <c r="F9021" i="9"/>
  <c r="F9019" i="9"/>
  <c r="F9017" i="9"/>
  <c r="F9015" i="9"/>
  <c r="F9013" i="9"/>
  <c r="F9011" i="9"/>
  <c r="F9009" i="9"/>
  <c r="F9007" i="9"/>
  <c r="F8993" i="9"/>
  <c r="F8987" i="9"/>
  <c r="F8985" i="9"/>
  <c r="F8983" i="9"/>
  <c r="F8981" i="9"/>
  <c r="F8979" i="9"/>
  <c r="F8977" i="9"/>
  <c r="F8975" i="9"/>
  <c r="F8969" i="9"/>
  <c r="F8963" i="9"/>
  <c r="F8957" i="9"/>
  <c r="F8955" i="9"/>
  <c r="F8953" i="9"/>
  <c r="F8951" i="9"/>
  <c r="F8949" i="9"/>
  <c r="F8947" i="9"/>
  <c r="F8945" i="9"/>
  <c r="F8943" i="9"/>
  <c r="F8941" i="9"/>
  <c r="F8939" i="9"/>
  <c r="F8937" i="9"/>
  <c r="F8923" i="9"/>
  <c r="F8917" i="9"/>
  <c r="F8915" i="9"/>
  <c r="F8913" i="9"/>
  <c r="F8911" i="9"/>
  <c r="F8909" i="9"/>
  <c r="F8907" i="9"/>
  <c r="F8905" i="9"/>
  <c r="F8899" i="9"/>
  <c r="F8893" i="9"/>
  <c r="F8887" i="9"/>
  <c r="F8885" i="9"/>
  <c r="F8883" i="9"/>
  <c r="F8881" i="9"/>
  <c r="F8879" i="9"/>
  <c r="F8877" i="9"/>
  <c r="F8875" i="9"/>
  <c r="F8873" i="9"/>
  <c r="F8871" i="9"/>
  <c r="F8857" i="9"/>
  <c r="F8851" i="9"/>
  <c r="F8849" i="9"/>
  <c r="F8847" i="9"/>
  <c r="F8845" i="9"/>
  <c r="F8843" i="9"/>
  <c r="F8841" i="9"/>
  <c r="F8839" i="9"/>
  <c r="F8833" i="9"/>
  <c r="F8827" i="9"/>
  <c r="F8821" i="9"/>
  <c r="F8819" i="9"/>
  <c r="F8817" i="9"/>
  <c r="F8815" i="9"/>
  <c r="F8813" i="9"/>
  <c r="F8811" i="9"/>
  <c r="F8809" i="9"/>
  <c r="F8807" i="9"/>
  <c r="F8793" i="9"/>
  <c r="F8787" i="9"/>
  <c r="F8785" i="9"/>
  <c r="F8783" i="9"/>
  <c r="F8781" i="9"/>
  <c r="F8775" i="9"/>
  <c r="F8769" i="9"/>
  <c r="F8763" i="9"/>
  <c r="F8761" i="9"/>
  <c r="F8759" i="9"/>
  <c r="F8757" i="9"/>
  <c r="F8755" i="9"/>
  <c r="F8753" i="9"/>
  <c r="F8751" i="9"/>
  <c r="F8749" i="9"/>
  <c r="F8735" i="9"/>
  <c r="F8729" i="9"/>
  <c r="F8727" i="9"/>
  <c r="F8721" i="9"/>
  <c r="F8715" i="9"/>
  <c r="F8709" i="9"/>
  <c r="F8707" i="9"/>
  <c r="F8705" i="9"/>
  <c r="F8703" i="9"/>
  <c r="F8701" i="9"/>
  <c r="F8687" i="9"/>
  <c r="F8681" i="9"/>
  <c r="F8679" i="9"/>
  <c r="F8677" i="9"/>
  <c r="F8671" i="9"/>
  <c r="F8665" i="9"/>
  <c r="F8659" i="9"/>
  <c r="F8657" i="9"/>
  <c r="F8655" i="9"/>
  <c r="F8653" i="9"/>
  <c r="F8651" i="9"/>
  <c r="F8637" i="9"/>
  <c r="F8635" i="9"/>
  <c r="F8633" i="9"/>
  <c r="F8631" i="9"/>
  <c r="F8629" i="9"/>
  <c r="F8627" i="9"/>
  <c r="F8625" i="9"/>
  <c r="F8623" i="9"/>
  <c r="F8621" i="9"/>
  <c r="F8619" i="9"/>
  <c r="F8617" i="9"/>
  <c r="F8615" i="9"/>
  <c r="F8609" i="9"/>
  <c r="F8603" i="9"/>
  <c r="F8601" i="9"/>
  <c r="F8595" i="9"/>
  <c r="F8593" i="9"/>
  <c r="F8591" i="9"/>
  <c r="F8589" i="9"/>
  <c r="F8587" i="9"/>
  <c r="F8585" i="9"/>
  <c r="F8571" i="9"/>
  <c r="F8565" i="9"/>
  <c r="F8563" i="9"/>
  <c r="F8561" i="9"/>
  <c r="F8559" i="9"/>
  <c r="F8557" i="9"/>
  <c r="F8555" i="9"/>
  <c r="F8553" i="9"/>
  <c r="F8551" i="9"/>
  <c r="F8545" i="9"/>
  <c r="F8539" i="9"/>
  <c r="F8533" i="9"/>
  <c r="F8531" i="9"/>
  <c r="F8529" i="9"/>
  <c r="F8527" i="9"/>
  <c r="F8525" i="9"/>
  <c r="F8523" i="9"/>
  <c r="F8521" i="9"/>
  <c r="F8519" i="9"/>
  <c r="F8517" i="9"/>
  <c r="F8515" i="9"/>
  <c r="F8513" i="9"/>
  <c r="F8499" i="9"/>
  <c r="F8493" i="9"/>
  <c r="F8491" i="9"/>
  <c r="F8489" i="9"/>
  <c r="F8487" i="9"/>
  <c r="F8485" i="9"/>
  <c r="F8483" i="9"/>
  <c r="F8481" i="9"/>
  <c r="F8479" i="9"/>
  <c r="F8473" i="9"/>
  <c r="F8467" i="9"/>
  <c r="F8461" i="9"/>
  <c r="F8459" i="9"/>
  <c r="F8457" i="9"/>
  <c r="F8455" i="9"/>
  <c r="F8453" i="9"/>
  <c r="F8451" i="9"/>
  <c r="F8449" i="9"/>
  <c r="F8447" i="9"/>
  <c r="F8445" i="9"/>
  <c r="F8443" i="9"/>
  <c r="F8441" i="9"/>
  <c r="F8427" i="9"/>
  <c r="F8421" i="9"/>
  <c r="F8419" i="9"/>
  <c r="F8417" i="9"/>
  <c r="F8415" i="9"/>
  <c r="F8413" i="9"/>
  <c r="F8411" i="9"/>
  <c r="F8409" i="9"/>
  <c r="F8407" i="9"/>
  <c r="F8401" i="9"/>
  <c r="F8395" i="9"/>
  <c r="F8389" i="9"/>
  <c r="F8387" i="9"/>
  <c r="F8385" i="9"/>
  <c r="F8383" i="9"/>
  <c r="F8381" i="9"/>
  <c r="F8379" i="9"/>
  <c r="F8377" i="9"/>
  <c r="F8375" i="9"/>
  <c r="F8373" i="9"/>
  <c r="F8371" i="9"/>
  <c r="F8357" i="9"/>
  <c r="F8351" i="9"/>
  <c r="F8349" i="9"/>
  <c r="F8347" i="9"/>
  <c r="F8345" i="9"/>
  <c r="F8343" i="9"/>
  <c r="F8341" i="9"/>
  <c r="F8339" i="9"/>
  <c r="F8337" i="9"/>
  <c r="F8331" i="9"/>
  <c r="F8325" i="9"/>
  <c r="F8319" i="9"/>
  <c r="F8317" i="9"/>
  <c r="F8315" i="9"/>
  <c r="F8313" i="9"/>
  <c r="F8311" i="9"/>
  <c r="F8309" i="9"/>
  <c r="F8307" i="9"/>
  <c r="F8305" i="9"/>
  <c r="F8303" i="9"/>
  <c r="F8289" i="9"/>
  <c r="F8283" i="9"/>
  <c r="F8281" i="9"/>
  <c r="F8279" i="9"/>
  <c r="F8277" i="9"/>
  <c r="F8275" i="9"/>
  <c r="F8273" i="9"/>
  <c r="F8271" i="9"/>
  <c r="F8269" i="9"/>
  <c r="F8267" i="9"/>
  <c r="F8265" i="9"/>
  <c r="F8259" i="9"/>
  <c r="F8253" i="9"/>
  <c r="F8247" i="9"/>
  <c r="F8245" i="9"/>
  <c r="F8243" i="9"/>
  <c r="F8241" i="9"/>
  <c r="F8239" i="9"/>
  <c r="F8237" i="9"/>
  <c r="F8235" i="9"/>
  <c r="F8221" i="9"/>
  <c r="F8215" i="9"/>
  <c r="F8213" i="9"/>
  <c r="F8211" i="9"/>
  <c r="F8209" i="9"/>
  <c r="F8207" i="9"/>
  <c r="F8205" i="9"/>
  <c r="F8203" i="9"/>
  <c r="F8201" i="9"/>
  <c r="F8199" i="9"/>
  <c r="F8197" i="9"/>
  <c r="F8191" i="9"/>
  <c r="F8185" i="9"/>
  <c r="F8179" i="9"/>
  <c r="F8177" i="9"/>
  <c r="F8175" i="9"/>
  <c r="F8173" i="9"/>
  <c r="F8171" i="9"/>
  <c r="F8169" i="9"/>
  <c r="F8167" i="9"/>
  <c r="F8165" i="9"/>
  <c r="F8151" i="9"/>
  <c r="F8145" i="9"/>
  <c r="F8143" i="9"/>
  <c r="F8141" i="9"/>
  <c r="F8139" i="9"/>
  <c r="F8137" i="9"/>
  <c r="F8135" i="9"/>
  <c r="F8133" i="9"/>
  <c r="F8131" i="9"/>
  <c r="F8129" i="9"/>
  <c r="F8127" i="9"/>
  <c r="F8121" i="9"/>
  <c r="F8115" i="9"/>
  <c r="F8109" i="9"/>
  <c r="F8107" i="9"/>
  <c r="F8105" i="9"/>
  <c r="F8103" i="9"/>
  <c r="F8101" i="9"/>
  <c r="F8099" i="9"/>
  <c r="F8097" i="9"/>
  <c r="F8095" i="9"/>
  <c r="F8093" i="9"/>
  <c r="F8079" i="9"/>
  <c r="F8073" i="9"/>
  <c r="F8071" i="9"/>
  <c r="F8069" i="9"/>
  <c r="F8067" i="9"/>
  <c r="F8065" i="9"/>
  <c r="F8063" i="9"/>
  <c r="F8061" i="9"/>
  <c r="F8059" i="9"/>
  <c r="F8057" i="9"/>
  <c r="F8055" i="9"/>
  <c r="F8049" i="9"/>
  <c r="F8043" i="9"/>
  <c r="F8037" i="9"/>
  <c r="F8035" i="9"/>
  <c r="F8033" i="9"/>
  <c r="F8031" i="9"/>
  <c r="F8029" i="9"/>
  <c r="F8027" i="9"/>
  <c r="F8025" i="9"/>
  <c r="F8023" i="9"/>
  <c r="F8021" i="9"/>
  <c r="F8019" i="9"/>
  <c r="F8005" i="9"/>
  <c r="F7999" i="9"/>
  <c r="F7997" i="9"/>
  <c r="F7995" i="9"/>
  <c r="F7993" i="9"/>
  <c r="F7991" i="9"/>
  <c r="F7989" i="9"/>
  <c r="F7987" i="9"/>
  <c r="F7985" i="9"/>
  <c r="F7983" i="9"/>
  <c r="F7981" i="9"/>
  <c r="F7975" i="9"/>
  <c r="F7969" i="9"/>
  <c r="F7963" i="9"/>
  <c r="F7961" i="9"/>
  <c r="F7959" i="9"/>
  <c r="F7957" i="9"/>
  <c r="F7955" i="9"/>
  <c r="F7953" i="9"/>
  <c r="F7951" i="9"/>
  <c r="F7949" i="9"/>
  <c r="F7947" i="9"/>
  <c r="F7933" i="9"/>
  <c r="F7927" i="9"/>
  <c r="F7925" i="9"/>
  <c r="F7923" i="9"/>
  <c r="F7921" i="9"/>
  <c r="F7919" i="9"/>
  <c r="F7917" i="9"/>
  <c r="F7915" i="9"/>
  <c r="F7913" i="9"/>
  <c r="F7911" i="9"/>
  <c r="F7909" i="9"/>
  <c r="F7903" i="9"/>
  <c r="F7897" i="9"/>
  <c r="F7891" i="9"/>
  <c r="F7889" i="9"/>
  <c r="F7887" i="9"/>
  <c r="F7885" i="9"/>
  <c r="F7883" i="9"/>
  <c r="F7881" i="9"/>
  <c r="F7879" i="9"/>
  <c r="F7877" i="9"/>
  <c r="F7875" i="9"/>
  <c r="F7861" i="9"/>
  <c r="F7855" i="9"/>
  <c r="F7853" i="9"/>
  <c r="F7851" i="9"/>
  <c r="F7849" i="9"/>
  <c r="F7847" i="9"/>
  <c r="F7845" i="9"/>
  <c r="F7843" i="9"/>
  <c r="F7841" i="9"/>
  <c r="F7839" i="9"/>
  <c r="F7837" i="9"/>
  <c r="F7831" i="9"/>
  <c r="F7825" i="9"/>
  <c r="F7819" i="9"/>
  <c r="F7817" i="9"/>
  <c r="F7815" i="9"/>
  <c r="F7813" i="9"/>
  <c r="F7811" i="9"/>
  <c r="F7809" i="9"/>
  <c r="F7807" i="9"/>
  <c r="F7805" i="9"/>
  <c r="F7803" i="9"/>
  <c r="F7789" i="9"/>
  <c r="F7783" i="9"/>
  <c r="F7781" i="9"/>
  <c r="F7779" i="9"/>
  <c r="F7777" i="9"/>
  <c r="F7775" i="9"/>
  <c r="F7773" i="9"/>
  <c r="F7771" i="9"/>
  <c r="F7769" i="9"/>
  <c r="F7767" i="9"/>
  <c r="F7765" i="9"/>
  <c r="F7759" i="9"/>
  <c r="F7753" i="9"/>
  <c r="F7747" i="9"/>
  <c r="F7745" i="9"/>
  <c r="F7743" i="9"/>
  <c r="F7741" i="9"/>
  <c r="F7739" i="9"/>
  <c r="F7737" i="9"/>
  <c r="F7735" i="9"/>
  <c r="F7733" i="9"/>
  <c r="F7731" i="9"/>
  <c r="F7729" i="9"/>
  <c r="F7715" i="9"/>
  <c r="F7709" i="9"/>
  <c r="F7707" i="9"/>
  <c r="F7705" i="9"/>
  <c r="F7703" i="9"/>
  <c r="F7701" i="9"/>
  <c r="F7699" i="9"/>
  <c r="F7697" i="9"/>
  <c r="F7695" i="9"/>
  <c r="F7693" i="9"/>
  <c r="F7691" i="9"/>
  <c r="F7685" i="9"/>
  <c r="F7679" i="9"/>
  <c r="F7673" i="9"/>
  <c r="F7671" i="9"/>
  <c r="F7669" i="9"/>
  <c r="F7667" i="9"/>
  <c r="F7665" i="9"/>
  <c r="F7663" i="9"/>
  <c r="F7661" i="9"/>
  <c r="F7659" i="9"/>
  <c r="F7657" i="9"/>
  <c r="F7643" i="9"/>
  <c r="F7637" i="9"/>
  <c r="F7631" i="9"/>
  <c r="F7625" i="9"/>
  <c r="F7619" i="9"/>
  <c r="F7617" i="9"/>
  <c r="F7615" i="9"/>
  <c r="F7613" i="9"/>
  <c r="F7611" i="9"/>
  <c r="F7609" i="9"/>
  <c r="F7595" i="9"/>
  <c r="F7589" i="9"/>
  <c r="F7583" i="9"/>
  <c r="F7577" i="9"/>
  <c r="F7571" i="9"/>
  <c r="F7569" i="9"/>
  <c r="F7567" i="9"/>
  <c r="F7565" i="9"/>
  <c r="F7563" i="9"/>
  <c r="F7561" i="9"/>
  <c r="F7547" i="9"/>
  <c r="F7541" i="9"/>
  <c r="F7535" i="9"/>
  <c r="F7529" i="9"/>
  <c r="F7523" i="9"/>
  <c r="F7521" i="9"/>
  <c r="F7519" i="9"/>
  <c r="F7517" i="9"/>
  <c r="F7515" i="9"/>
  <c r="F7513" i="9"/>
  <c r="F7476" i="9"/>
  <c r="F7474" i="9"/>
  <c r="F7468" i="9"/>
  <c r="F7462" i="9"/>
  <c r="F7456" i="9"/>
  <c r="F7442" i="9"/>
  <c r="F7440" i="9"/>
  <c r="F7438" i="9"/>
  <c r="F7436" i="9"/>
  <c r="F7430" i="9"/>
  <c r="F7424" i="9"/>
  <c r="F7418" i="9"/>
  <c r="F7416" i="9"/>
  <c r="F7414" i="9"/>
  <c r="F7400" i="9"/>
  <c r="F7394" i="9"/>
  <c r="F7388" i="9"/>
  <c r="F7382" i="9"/>
  <c r="F7376" i="9"/>
  <c r="F7374" i="9"/>
  <c r="F7372" i="9"/>
  <c r="F7370" i="9"/>
  <c r="F7368" i="9"/>
  <c r="F7354" i="9"/>
  <c r="F7348" i="9"/>
  <c r="F7342" i="9"/>
  <c r="F7336" i="9"/>
  <c r="F7330" i="9"/>
  <c r="F7328" i="9"/>
  <c r="F7326" i="9"/>
  <c r="F7324" i="9"/>
  <c r="F7322" i="9"/>
  <c r="F7308" i="9"/>
  <c r="F7302" i="9"/>
  <c r="F7296" i="9"/>
  <c r="F7290" i="9"/>
  <c r="F7284" i="9"/>
  <c r="F7282" i="9"/>
  <c r="F7280" i="9"/>
  <c r="F7278" i="9"/>
  <c r="F7276" i="9"/>
  <c r="F7274" i="9"/>
  <c r="F7272" i="9"/>
  <c r="F7270" i="9"/>
  <c r="F7256" i="9"/>
  <c r="F7250" i="9"/>
  <c r="F7244" i="9"/>
  <c r="F7238" i="9"/>
  <c r="F7232" i="9"/>
  <c r="F7218" i="9"/>
  <c r="F7212" i="9"/>
  <c r="F7206" i="9"/>
  <c r="F7200" i="9"/>
  <c r="F7194" i="9"/>
  <c r="F7192" i="9"/>
  <c r="F7190" i="9"/>
  <c r="F7188" i="9"/>
  <c r="F7174" i="9"/>
  <c r="F7168" i="9"/>
  <c r="F7166" i="9"/>
  <c r="F7160" i="9"/>
  <c r="F7154" i="9"/>
  <c r="F7148" i="9"/>
  <c r="F7146" i="9"/>
  <c r="F7144" i="9"/>
  <c r="F7142" i="9"/>
  <c r="F7140" i="9"/>
  <c r="F7138" i="9"/>
  <c r="F7136" i="9"/>
  <c r="F7122" i="9"/>
  <c r="F7116" i="9"/>
  <c r="F7110" i="9"/>
  <c r="F7104" i="9"/>
  <c r="F7098" i="9"/>
  <c r="F7084" i="9"/>
  <c r="F7082" i="9"/>
  <c r="F7076" i="9"/>
  <c r="F7070" i="9"/>
  <c r="F7064" i="9"/>
  <c r="F7062" i="9"/>
  <c r="F7060" i="9"/>
  <c r="F7058" i="9"/>
  <c r="F7056" i="9"/>
  <c r="F7042" i="9"/>
  <c r="F7036" i="9"/>
  <c r="F7030" i="9"/>
  <c r="F7024" i="9"/>
  <c r="F7018" i="9"/>
  <c r="F7016" i="9"/>
  <c r="F7014" i="9"/>
  <c r="F7012" i="9"/>
  <c r="F7010" i="9"/>
  <c r="F7008" i="9"/>
  <c r="F6994" i="9"/>
  <c r="F6988" i="9"/>
  <c r="F6982" i="9"/>
  <c r="F6976" i="9"/>
  <c r="F6970" i="9"/>
  <c r="F6968" i="9"/>
  <c r="F6966" i="9"/>
  <c r="F6963" i="9"/>
  <c r="F6949" i="9"/>
  <c r="F6943" i="9"/>
  <c r="F6941" i="9"/>
  <c r="F6935" i="9"/>
  <c r="F6929" i="9"/>
  <c r="F6923" i="9"/>
  <c r="F6921" i="9"/>
  <c r="F6919" i="9"/>
  <c r="F6917" i="9"/>
  <c r="F6915" i="9"/>
  <c r="F6913" i="9"/>
  <c r="F6911" i="9"/>
  <c r="F6897" i="9"/>
  <c r="F6891" i="9"/>
  <c r="F6889" i="9"/>
  <c r="F6883" i="9"/>
  <c r="F6877" i="9"/>
  <c r="F6871" i="9"/>
  <c r="F6857" i="9"/>
  <c r="F6851" i="9"/>
  <c r="F6849" i="9"/>
  <c r="F6843" i="9"/>
  <c r="F6837" i="9"/>
  <c r="F6831" i="9"/>
  <c r="F6817" i="9"/>
  <c r="F6815" i="9"/>
  <c r="F6813" i="9"/>
  <c r="F6811" i="9"/>
  <c r="F6805" i="9"/>
  <c r="F6799" i="9"/>
  <c r="F6793" i="9"/>
  <c r="F6779" i="9"/>
  <c r="F6777" i="9"/>
  <c r="F6771" i="9"/>
  <c r="F6769" i="9"/>
  <c r="F6767" i="9"/>
  <c r="F6761" i="9"/>
  <c r="F6755" i="9"/>
  <c r="F6749" i="9"/>
  <c r="F6747" i="9"/>
  <c r="F6745" i="9"/>
  <c r="F6743" i="9"/>
  <c r="F6729" i="9"/>
  <c r="F6727" i="9"/>
  <c r="F6721" i="9"/>
  <c r="F6719" i="9"/>
  <c r="F6717" i="9"/>
  <c r="F6711" i="9"/>
  <c r="F6705" i="9"/>
  <c r="F6699" i="9"/>
  <c r="F6697" i="9"/>
  <c r="F6695" i="9"/>
  <c r="F6693" i="9"/>
  <c r="F6679" i="9"/>
  <c r="F6673" i="9"/>
  <c r="F6667" i="9"/>
  <c r="F6661" i="9"/>
  <c r="F6659" i="9"/>
  <c r="F6645" i="9"/>
  <c r="F6639" i="9"/>
  <c r="F6633" i="9"/>
  <c r="F6627" i="9"/>
  <c r="F6613" i="9"/>
  <c r="F6607" i="9"/>
  <c r="F6605" i="9"/>
  <c r="F6603" i="9"/>
  <c r="F6601" i="9"/>
  <c r="F6595" i="9"/>
  <c r="F6589" i="9"/>
  <c r="F6583" i="9"/>
  <c r="F6581" i="9"/>
  <c r="F6579" i="9"/>
  <c r="F6577" i="9"/>
  <c r="F6575" i="9"/>
  <c r="F6561" i="9"/>
  <c r="F6555" i="9"/>
  <c r="F6553" i="9"/>
  <c r="F6551" i="9"/>
  <c r="F6549" i="9"/>
  <c r="F6543" i="9"/>
  <c r="F6537" i="9"/>
  <c r="F6531" i="9"/>
  <c r="F6529" i="9"/>
  <c r="F6527" i="9"/>
  <c r="F6525" i="9"/>
  <c r="F6523" i="9"/>
  <c r="F6509" i="9"/>
  <c r="F6503" i="9"/>
  <c r="F6501" i="9"/>
  <c r="F6499" i="9"/>
  <c r="F6497" i="9"/>
  <c r="F6491" i="9"/>
  <c r="F6485" i="9"/>
  <c r="F6479" i="9"/>
  <c r="F6477" i="9"/>
  <c r="F6475" i="9"/>
  <c r="F6473" i="9"/>
  <c r="F6471" i="9"/>
  <c r="F6457" i="9"/>
  <c r="F6451" i="9"/>
  <c r="F6449" i="9"/>
  <c r="F6447" i="9"/>
  <c r="F6445" i="9"/>
  <c r="F6439" i="9"/>
  <c r="F6433" i="9"/>
  <c r="F6427" i="9"/>
  <c r="F6425" i="9"/>
  <c r="F6423" i="9"/>
  <c r="F6421" i="9"/>
  <c r="F6419" i="9"/>
  <c r="F6405" i="9"/>
  <c r="F6399" i="9"/>
  <c r="F6397" i="9"/>
  <c r="F6395" i="9"/>
  <c r="F6393" i="9"/>
  <c r="F6387" i="9"/>
  <c r="F6381" i="9"/>
  <c r="F6375" i="9"/>
  <c r="F6373" i="9"/>
  <c r="F6371" i="9"/>
  <c r="F6369" i="9"/>
  <c r="F6367" i="9"/>
  <c r="F6353" i="9"/>
  <c r="F6347" i="9"/>
  <c r="F6345" i="9"/>
  <c r="F6343" i="9"/>
  <c r="F6341" i="9"/>
  <c r="F6335" i="9"/>
  <c r="F6329" i="9"/>
  <c r="F6323" i="9"/>
  <c r="F6321" i="9"/>
  <c r="F6319" i="9"/>
  <c r="F6317" i="9"/>
  <c r="F6315" i="9"/>
  <c r="F6301" i="9"/>
  <c r="F6295" i="9"/>
  <c r="F6293" i="9"/>
  <c r="F6291" i="9"/>
  <c r="F6289" i="9"/>
  <c r="F6283" i="9"/>
  <c r="F6277" i="9"/>
  <c r="F6271" i="9"/>
  <c r="F6269" i="9"/>
  <c r="F6267" i="9"/>
  <c r="F6265" i="9"/>
  <c r="F6263" i="9"/>
  <c r="F6249" i="9"/>
  <c r="F6243" i="9"/>
  <c r="F6241" i="9"/>
  <c r="F6239" i="9"/>
  <c r="F6237" i="9"/>
  <c r="F6231" i="9"/>
  <c r="F6225" i="9"/>
  <c r="F6219" i="9"/>
  <c r="F6217" i="9"/>
  <c r="F6215" i="9"/>
  <c r="F6213" i="9"/>
  <c r="F6211" i="9"/>
  <c r="F6197" i="9"/>
  <c r="F6183" i="9"/>
  <c r="F6169" i="9"/>
  <c r="F6155" i="9"/>
  <c r="F6141" i="9"/>
  <c r="F6135" i="9"/>
  <c r="F6129" i="9"/>
  <c r="F6115" i="9"/>
  <c r="F6113" i="9"/>
  <c r="F6107" i="9"/>
  <c r="F6092" i="9"/>
  <c r="F6086" i="9"/>
  <c r="F6084" i="9"/>
  <c r="F6082" i="9"/>
  <c r="F6076" i="9"/>
  <c r="F6070" i="9"/>
  <c r="F6064" i="9"/>
  <c r="F6050" i="9"/>
  <c r="F6044" i="9"/>
  <c r="F6038" i="9"/>
  <c r="F6032" i="9"/>
  <c r="F6030" i="9"/>
  <c r="F6016" i="9"/>
  <c r="F6010" i="9"/>
  <c r="F6008" i="9"/>
  <c r="F6002" i="9"/>
  <c r="F5996" i="9"/>
  <c r="F5990" i="9"/>
  <c r="F5976" i="9"/>
  <c r="F5970" i="9"/>
  <c r="F5968" i="9"/>
  <c r="F5962" i="9"/>
  <c r="F5956" i="9"/>
  <c r="F5950" i="9"/>
  <c r="F5936" i="9"/>
  <c r="F5930" i="9"/>
  <c r="F5928" i="9"/>
  <c r="F5922" i="9"/>
  <c r="F5916" i="9"/>
  <c r="F5910" i="9"/>
  <c r="F5896" i="9"/>
  <c r="F5890" i="9"/>
  <c r="F5884" i="9"/>
  <c r="F5878" i="9"/>
  <c r="F5872" i="9"/>
  <c r="F5858" i="9"/>
  <c r="F5852" i="9"/>
  <c r="F5846" i="9"/>
  <c r="F5840" i="9"/>
  <c r="F5834" i="9"/>
  <c r="F5832" i="9"/>
  <c r="F5818" i="9"/>
  <c r="F5812" i="9"/>
  <c r="F5806" i="9"/>
  <c r="F5800" i="9"/>
  <c r="F5786" i="9"/>
  <c r="F5780" i="9"/>
  <c r="F5774" i="9"/>
  <c r="F5768" i="9"/>
  <c r="F5762" i="9"/>
  <c r="F5748" i="9"/>
  <c r="F5742" i="9"/>
  <c r="F5728" i="9"/>
  <c r="F5722" i="9"/>
  <c r="F5720" i="9"/>
  <c r="F5718" i="9"/>
  <c r="F5712" i="9"/>
  <c r="F5706" i="9"/>
  <c r="F5700" i="9"/>
  <c r="F5686" i="9"/>
  <c r="F5680" i="9"/>
  <c r="F5678" i="9"/>
  <c r="F5676" i="9"/>
  <c r="F5670" i="9"/>
  <c r="F5664" i="9"/>
  <c r="F5658" i="9"/>
  <c r="F5644" i="9"/>
  <c r="F5638" i="9"/>
  <c r="F5636" i="9"/>
  <c r="F5634" i="9"/>
  <c r="F5628" i="9"/>
  <c r="F5622" i="9"/>
  <c r="F5616" i="9"/>
  <c r="F5602" i="9"/>
  <c r="F5596" i="9"/>
  <c r="F5590" i="9"/>
  <c r="F5584" i="9"/>
  <c r="F5570" i="9"/>
  <c r="F5564" i="9"/>
  <c r="F5558" i="9"/>
  <c r="F5552" i="9"/>
  <c r="F5538" i="9"/>
  <c r="F5532" i="9"/>
  <c r="F5526" i="9"/>
  <c r="F5520" i="9"/>
  <c r="F5506" i="9"/>
  <c r="F5504" i="9"/>
  <c r="F5498" i="9"/>
  <c r="F5492" i="9"/>
  <c r="F5486" i="9"/>
  <c r="F5472" i="9"/>
  <c r="F5470" i="9"/>
  <c r="F5464" i="9"/>
  <c r="F5458" i="9"/>
  <c r="F5452" i="9"/>
  <c r="F5438" i="9"/>
  <c r="F5436" i="9"/>
  <c r="F5430" i="9"/>
  <c r="F5428" i="9"/>
  <c r="F5426" i="9"/>
  <c r="F5424" i="9"/>
  <c r="F5418" i="9"/>
  <c r="F5412" i="9"/>
  <c r="F5398" i="9"/>
  <c r="F5396" i="9"/>
  <c r="F5390" i="9"/>
  <c r="F5388" i="9"/>
  <c r="F5386" i="9"/>
  <c r="F5384" i="9"/>
  <c r="F5378" i="9"/>
  <c r="F5372" i="9"/>
  <c r="F5358" i="9"/>
  <c r="F5356" i="9"/>
  <c r="F5350" i="9"/>
  <c r="F5348" i="9"/>
  <c r="F5346" i="9"/>
  <c r="F5344" i="9"/>
  <c r="F5338" i="9"/>
  <c r="F5332" i="9"/>
  <c r="F5319" i="9"/>
  <c r="F5317" i="9"/>
  <c r="F5311" i="9"/>
  <c r="F5309" i="9"/>
  <c r="F5307" i="9"/>
  <c r="F5305" i="9"/>
  <c r="F5299" i="9"/>
  <c r="F5293" i="9"/>
  <c r="F5279" i="9"/>
  <c r="F5277" i="9"/>
  <c r="F5271" i="9"/>
  <c r="F5269" i="9"/>
  <c r="F5267" i="9"/>
  <c r="F5265" i="9"/>
  <c r="F5259" i="9"/>
  <c r="F5253" i="9"/>
  <c r="F5239" i="9"/>
  <c r="F5237" i="9"/>
  <c r="F5231" i="9"/>
  <c r="F5229" i="9"/>
  <c r="F5227" i="9"/>
  <c r="F5225" i="9"/>
  <c r="F5219" i="9"/>
  <c r="F5213" i="9"/>
  <c r="F5199" i="9"/>
  <c r="F5197" i="9"/>
  <c r="F5191" i="9"/>
  <c r="F5189" i="9"/>
  <c r="F5187" i="9"/>
  <c r="F5185" i="9"/>
  <c r="F5179" i="9"/>
  <c r="F5173" i="9"/>
  <c r="F5159" i="9"/>
  <c r="F5157" i="9"/>
  <c r="F5151" i="9"/>
  <c r="F5149" i="9"/>
  <c r="F5147" i="9"/>
  <c r="F5145" i="9"/>
  <c r="F5143" i="9"/>
  <c r="F5137" i="9"/>
  <c r="F5131" i="9"/>
  <c r="F5129" i="9"/>
  <c r="F5123" i="9"/>
  <c r="F5121" i="9"/>
  <c r="F5119" i="9"/>
  <c r="F5117" i="9"/>
  <c r="F5115" i="9"/>
  <c r="F5101" i="9"/>
  <c r="F5099" i="9"/>
  <c r="F5093" i="9"/>
  <c r="F5091" i="9"/>
  <c r="F5089" i="9"/>
  <c r="F5087" i="9"/>
  <c r="F5085" i="9"/>
  <c r="F5079" i="9"/>
  <c r="F5073" i="9"/>
  <c r="F5071" i="9"/>
  <c r="F5065" i="9"/>
  <c r="F5063" i="9"/>
  <c r="F5061" i="9"/>
  <c r="F5059" i="9"/>
  <c r="F5057" i="9"/>
  <c r="F5043" i="9"/>
  <c r="F5041" i="9"/>
  <c r="F5035" i="9"/>
  <c r="F5033" i="9"/>
  <c r="F5031" i="9"/>
  <c r="F5029" i="9"/>
  <c r="F5027" i="9"/>
  <c r="F5021" i="9"/>
  <c r="F5015" i="9"/>
  <c r="F5013" i="9"/>
  <c r="F5007" i="9"/>
  <c r="F5005" i="9"/>
  <c r="F5003" i="9"/>
  <c r="F5001" i="9"/>
  <c r="F4999" i="9"/>
  <c r="F4985" i="9"/>
  <c r="F4983" i="9"/>
  <c r="F4977" i="9"/>
  <c r="F4975" i="9"/>
  <c r="F4973" i="9"/>
  <c r="F4971" i="9"/>
  <c r="F4969" i="9"/>
  <c r="F4963" i="9"/>
  <c r="F4957" i="9"/>
  <c r="F4955" i="9"/>
  <c r="F4949" i="9"/>
  <c r="F4947" i="9"/>
  <c r="F4945" i="9"/>
  <c r="F4943" i="9"/>
  <c r="F4941" i="9"/>
  <c r="F4927" i="9"/>
  <c r="F4925" i="9"/>
  <c r="F4919" i="9"/>
  <c r="F4917" i="9"/>
  <c r="F4915" i="9"/>
  <c r="F4913" i="9"/>
  <c r="F4911" i="9"/>
  <c r="F4905" i="9"/>
  <c r="F4899" i="9"/>
  <c r="F4897" i="9"/>
  <c r="F4891" i="9"/>
  <c r="F4889" i="9"/>
  <c r="F4887" i="9"/>
  <c r="F4885" i="9"/>
  <c r="F4883" i="9"/>
  <c r="F4869" i="9"/>
  <c r="F4867" i="9"/>
  <c r="F4861" i="9"/>
  <c r="F4859" i="9"/>
  <c r="F4857" i="9"/>
  <c r="F4855" i="9"/>
  <c r="F4853" i="9"/>
  <c r="F4847" i="9"/>
  <c r="F4841" i="9"/>
  <c r="F4839" i="9"/>
  <c r="F4833" i="9"/>
  <c r="F4831" i="9"/>
  <c r="F4829" i="9"/>
  <c r="F4827" i="9"/>
  <c r="F4825" i="9"/>
  <c r="F4811" i="9"/>
  <c r="F4809" i="9"/>
  <c r="F4803" i="9"/>
  <c r="F4801" i="9"/>
  <c r="F4799" i="9"/>
  <c r="F4797" i="9"/>
  <c r="F4795" i="9"/>
  <c r="F4789" i="9"/>
  <c r="F4783" i="9"/>
  <c r="F4781" i="9"/>
  <c r="F4775" i="9"/>
  <c r="F4773" i="9"/>
  <c r="F4771" i="9"/>
  <c r="F4769" i="9"/>
  <c r="F4767" i="9"/>
  <c r="F4753" i="9"/>
  <c r="F4751" i="9"/>
  <c r="F4745" i="9"/>
  <c r="F4743" i="9"/>
  <c r="F4741" i="9"/>
  <c r="F4739" i="9"/>
  <c r="F4737" i="9"/>
  <c r="F4731" i="9"/>
  <c r="F4725" i="9"/>
  <c r="F4723" i="9"/>
  <c r="F4717" i="9"/>
  <c r="F4715" i="9"/>
  <c r="F4713" i="9"/>
  <c r="F4711" i="9"/>
  <c r="F4709" i="9"/>
  <c r="F4695" i="9"/>
  <c r="F4693" i="9"/>
  <c r="F4687" i="9"/>
  <c r="F4685" i="9"/>
  <c r="F4683" i="9"/>
  <c r="F4681" i="9"/>
  <c r="F4679" i="9"/>
  <c r="F4673" i="9"/>
  <c r="F4667" i="9"/>
  <c r="F4665" i="9"/>
  <c r="F4659" i="9"/>
  <c r="F4657" i="9"/>
  <c r="F4655" i="9"/>
  <c r="F4653" i="9"/>
  <c r="F4651" i="9"/>
  <c r="F4637" i="9"/>
  <c r="F4635" i="9"/>
  <c r="F4629" i="9"/>
  <c r="F4627" i="9"/>
  <c r="F4625" i="9"/>
  <c r="F4623" i="9"/>
  <c r="F4621" i="9"/>
  <c r="F4615" i="9"/>
  <c r="F4609" i="9"/>
  <c r="F4607" i="9"/>
  <c r="F4601" i="9"/>
  <c r="F4599" i="9"/>
  <c r="F4597" i="9"/>
  <c r="F4595" i="9"/>
  <c r="F4593" i="9"/>
  <c r="F4579" i="9"/>
  <c r="F4577" i="9"/>
  <c r="F4571" i="9"/>
  <c r="F4569" i="9"/>
  <c r="F4567" i="9"/>
  <c r="F4565" i="9"/>
  <c r="F4563" i="9"/>
  <c r="F4557" i="9"/>
  <c r="F4551" i="9"/>
  <c r="F4549" i="9"/>
  <c r="F4543" i="9"/>
  <c r="F4541" i="9"/>
  <c r="F4539" i="9"/>
  <c r="F4537" i="9"/>
  <c r="F4535" i="9"/>
  <c r="F4521" i="9"/>
  <c r="F4519" i="9"/>
  <c r="F4513" i="9"/>
  <c r="F4511" i="9"/>
  <c r="F4509" i="9"/>
  <c r="F4507" i="9"/>
  <c r="F4505" i="9"/>
  <c r="F4499" i="9"/>
  <c r="F4493" i="9"/>
  <c r="F4491" i="9"/>
  <c r="F4485" i="9"/>
  <c r="F4483" i="9"/>
  <c r="F4481" i="9"/>
  <c r="F4479" i="9"/>
  <c r="F4477" i="9"/>
  <c r="F4463" i="9"/>
  <c r="F4461" i="9"/>
  <c r="F4455" i="9"/>
  <c r="F4453" i="9"/>
  <c r="F4451" i="9"/>
  <c r="F4449" i="9"/>
  <c r="F4447" i="9"/>
  <c r="F4440" i="9"/>
  <c r="F4434" i="9"/>
  <c r="F4432" i="9"/>
  <c r="F4426" i="9"/>
  <c r="F4424" i="9"/>
  <c r="F4422" i="9"/>
  <c r="F4420" i="9"/>
  <c r="F4418" i="9"/>
  <c r="F4404" i="9"/>
  <c r="F4402" i="9"/>
  <c r="F4396" i="9"/>
  <c r="F4394" i="9"/>
  <c r="F4392" i="9"/>
  <c r="F4390" i="9"/>
  <c r="F4388" i="9"/>
  <c r="F4382" i="9"/>
  <c r="F4376" i="9"/>
  <c r="F4374" i="9"/>
  <c r="F4368" i="9"/>
  <c r="F4366" i="9"/>
  <c r="F4364" i="9"/>
  <c r="F4362" i="9"/>
  <c r="F4360" i="9"/>
  <c r="F4346" i="9"/>
  <c r="F4344" i="9"/>
  <c r="F4338" i="9"/>
  <c r="F4336" i="9"/>
  <c r="F4334" i="9"/>
  <c r="F4332" i="9"/>
  <c r="F4330" i="9"/>
  <c r="F4324" i="9"/>
  <c r="F4318" i="9"/>
  <c r="F4316" i="9"/>
  <c r="F4310" i="9"/>
  <c r="F4308" i="9"/>
  <c r="F4306" i="9"/>
  <c r="F4304" i="9"/>
  <c r="F4302" i="9"/>
  <c r="F4288" i="9"/>
  <c r="F4286" i="9"/>
  <c r="F4280" i="9"/>
  <c r="F4278" i="9"/>
  <c r="F4276" i="9"/>
  <c r="F4274" i="9"/>
  <c r="F4272" i="9"/>
  <c r="F4266" i="9"/>
  <c r="F4260" i="9"/>
  <c r="F4258" i="9"/>
  <c r="F4252" i="9"/>
  <c r="F4250" i="9"/>
  <c r="F4248" i="9"/>
  <c r="F4246" i="9"/>
  <c r="F4244" i="9"/>
  <c r="F4230" i="9"/>
  <c r="F4228" i="9"/>
  <c r="F4222" i="9"/>
  <c r="F4220" i="9"/>
  <c r="F4218" i="9"/>
  <c r="F4216" i="9"/>
  <c r="F4214" i="9"/>
  <c r="F4208" i="9"/>
  <c r="F4202" i="9"/>
  <c r="F4200" i="9"/>
  <c r="F4194" i="9"/>
  <c r="F4192" i="9"/>
  <c r="F4190" i="9"/>
  <c r="F4188" i="9"/>
  <c r="F4186" i="9"/>
  <c r="F4172" i="9"/>
  <c r="F4170" i="9"/>
  <c r="F4164" i="9"/>
  <c r="F4162" i="9"/>
  <c r="F4160" i="9"/>
  <c r="F4158" i="9"/>
  <c r="F4156" i="9"/>
  <c r="F4150" i="9"/>
  <c r="F4144" i="9"/>
  <c r="F4142" i="9"/>
  <c r="F4136" i="9"/>
  <c r="F4134" i="9"/>
  <c r="F4132" i="9"/>
  <c r="F4130" i="9"/>
  <c r="F4128" i="9"/>
  <c r="F4114" i="9"/>
  <c r="F4112" i="9"/>
  <c r="F4106" i="9"/>
  <c r="F4104" i="9"/>
  <c r="F4102" i="9"/>
  <c r="F4100" i="9"/>
  <c r="F4098" i="9"/>
  <c r="F4092" i="9"/>
  <c r="F4086" i="9"/>
  <c r="F4084" i="9"/>
  <c r="F4078" i="9"/>
  <c r="F4076" i="9"/>
  <c r="F4074" i="9"/>
  <c r="F4072" i="9"/>
  <c r="F4070" i="9"/>
  <c r="F4056" i="9"/>
  <c r="F4054" i="9"/>
  <c r="F4048" i="9"/>
  <c r="F4046" i="9"/>
  <c r="F4044" i="9"/>
  <c r="F4042" i="9"/>
  <c r="F4040" i="9"/>
  <c r="F4034" i="9"/>
  <c r="F4028" i="9"/>
  <c r="F4026" i="9"/>
  <c r="F4020" i="9"/>
  <c r="F4018" i="9"/>
  <c r="F4016" i="9"/>
  <c r="F4014" i="9"/>
  <c r="F4012" i="9"/>
  <c r="F3998" i="9"/>
  <c r="F3996" i="9"/>
  <c r="F3990" i="9"/>
  <c r="F3988" i="9"/>
  <c r="F3986" i="9"/>
  <c r="F3984" i="9"/>
  <c r="F3982" i="9"/>
  <c r="F3976" i="9"/>
  <c r="F3970" i="9"/>
  <c r="F3968" i="9"/>
  <c r="F3962" i="9"/>
  <c r="F3960" i="9"/>
  <c r="F3958" i="9"/>
  <c r="F3956" i="9"/>
  <c r="F3954" i="9"/>
  <c r="F3940" i="9"/>
  <c r="F3938" i="9"/>
  <c r="F3932" i="9"/>
  <c r="F3930" i="9"/>
  <c r="F3928" i="9"/>
  <c r="F3926" i="9"/>
  <c r="F3924" i="9"/>
  <c r="F3918" i="9"/>
  <c r="F3912" i="9"/>
  <c r="F3910" i="9"/>
  <c r="F3904" i="9"/>
  <c r="F3902" i="9"/>
  <c r="F3900" i="9"/>
  <c r="F3898" i="9"/>
  <c r="F3896" i="9"/>
  <c r="F3882" i="9"/>
  <c r="F3880" i="9"/>
  <c r="F3874" i="9"/>
  <c r="F3872" i="9"/>
  <c r="F3870" i="9"/>
  <c r="F3868" i="9"/>
  <c r="F3866" i="9"/>
  <c r="F3860" i="9"/>
  <c r="F3854" i="9"/>
  <c r="F3852" i="9"/>
  <c r="F3846" i="9"/>
  <c r="F3844" i="9"/>
  <c r="F3842" i="9"/>
  <c r="F3840" i="9"/>
  <c r="F3838" i="9"/>
  <c r="F3824" i="9"/>
  <c r="F3822" i="9"/>
  <c r="F3816" i="9"/>
  <c r="F3814" i="9"/>
  <c r="F3812" i="9"/>
  <c r="F3810" i="9"/>
  <c r="F3808" i="9"/>
  <c r="F3802" i="9"/>
  <c r="F3796" i="9"/>
  <c r="F3794" i="9"/>
  <c r="F3788" i="9"/>
  <c r="F3786" i="9"/>
  <c r="F3784" i="9"/>
  <c r="F3782" i="9"/>
  <c r="F3780" i="9"/>
  <c r="F3766" i="9"/>
  <c r="F3764" i="9"/>
  <c r="F3758" i="9"/>
  <c r="F3756" i="9"/>
  <c r="F3754" i="9"/>
  <c r="F3752" i="9"/>
  <c r="F3750" i="9"/>
  <c r="F3744" i="9"/>
  <c r="F3738" i="9"/>
  <c r="F3736" i="9"/>
  <c r="F3730" i="9"/>
  <c r="F3728" i="9"/>
  <c r="F3726" i="9"/>
  <c r="F3724" i="9"/>
  <c r="F3722" i="9"/>
  <c r="F3708" i="9"/>
  <c r="F3706" i="9"/>
  <c r="F3700" i="9"/>
  <c r="F3698" i="9"/>
  <c r="F3696" i="9"/>
  <c r="F3694" i="9"/>
  <c r="F3692" i="9"/>
  <c r="F3686" i="9"/>
  <c r="F3680" i="9"/>
  <c r="F3678" i="9"/>
  <c r="F3672" i="9"/>
  <c r="F3670" i="9"/>
  <c r="F3668" i="9"/>
  <c r="F3666" i="9"/>
  <c r="F3664" i="9"/>
  <c r="F3650" i="9"/>
  <c r="F3648" i="9"/>
  <c r="F3642" i="9"/>
  <c r="F3640" i="9"/>
  <c r="F3638" i="9"/>
  <c r="F3636" i="9"/>
  <c r="F3634" i="9"/>
  <c r="F3628" i="9"/>
  <c r="F3622" i="9"/>
  <c r="F3620" i="9"/>
  <c r="F3614" i="9"/>
  <c r="F3612" i="9"/>
  <c r="F3610" i="9"/>
  <c r="F3608" i="9"/>
  <c r="F3606" i="9"/>
  <c r="F3592" i="9"/>
  <c r="F3590" i="9"/>
  <c r="F3584" i="9"/>
  <c r="F3582" i="9"/>
  <c r="F3580" i="9"/>
  <c r="F3578" i="9"/>
  <c r="F3576" i="9"/>
  <c r="F3570" i="9"/>
  <c r="F3564" i="9"/>
  <c r="F3562" i="9"/>
  <c r="F3556" i="9"/>
  <c r="F3554" i="9"/>
  <c r="F3552" i="9"/>
  <c r="F3550" i="9"/>
  <c r="F3548" i="9"/>
  <c r="F3534" i="9"/>
  <c r="F3532" i="9"/>
  <c r="F3526" i="9"/>
  <c r="F3524" i="9"/>
  <c r="F3522" i="9"/>
  <c r="F3520" i="9"/>
  <c r="F3518" i="9"/>
  <c r="F3512" i="9"/>
  <c r="F3506" i="9"/>
  <c r="F3504" i="9"/>
  <c r="F3498" i="9"/>
  <c r="F3496" i="9"/>
  <c r="F3494" i="9"/>
  <c r="F3492" i="9"/>
  <c r="F3490" i="9"/>
  <c r="F3476" i="9"/>
  <c r="F3474" i="9"/>
  <c r="F3468" i="9"/>
  <c r="F3466" i="9"/>
  <c r="F3464" i="9"/>
  <c r="F3462" i="9"/>
  <c r="F3460" i="9"/>
  <c r="F3454" i="9"/>
  <c r="F3448" i="9"/>
  <c r="F3446" i="9"/>
  <c r="F3440" i="9"/>
  <c r="F3438" i="9"/>
  <c r="F3436" i="9"/>
  <c r="F3434" i="9"/>
  <c r="F3432" i="9"/>
  <c r="F3418" i="9"/>
  <c r="F3416" i="9"/>
  <c r="F3410" i="9"/>
  <c r="F3408" i="9"/>
  <c r="F3406" i="9"/>
  <c r="F3404" i="9"/>
  <c r="F3402" i="9"/>
  <c r="F3396" i="9"/>
  <c r="F3390" i="9"/>
  <c r="F3388" i="9"/>
  <c r="F3382" i="9"/>
  <c r="F3380" i="9"/>
  <c r="F3378" i="9"/>
  <c r="F3376" i="9"/>
  <c r="F3374" i="9"/>
  <c r="F3360" i="9"/>
  <c r="F3358" i="9"/>
  <c r="F3352" i="9"/>
  <c r="F3350" i="9"/>
  <c r="F3348" i="9"/>
  <c r="F3346" i="9"/>
  <c r="F3344" i="9"/>
  <c r="F3338" i="9"/>
  <c r="F3332" i="9"/>
  <c r="F3330" i="9"/>
  <c r="F3324" i="9"/>
  <c r="F3322" i="9"/>
  <c r="F3320" i="9"/>
  <c r="F3318" i="9"/>
  <c r="F3316" i="9"/>
  <c r="F3302" i="9"/>
  <c r="F3300" i="9"/>
  <c r="F3294" i="9"/>
  <c r="F3292" i="9"/>
  <c r="F3290" i="9"/>
  <c r="F3288" i="9"/>
  <c r="F3286" i="9"/>
  <c r="F3280" i="9"/>
  <c r="F3274" i="9"/>
  <c r="F3272" i="9"/>
  <c r="F3266" i="9"/>
  <c r="F3264" i="9"/>
  <c r="F3262" i="9"/>
  <c r="F3260" i="9"/>
  <c r="F3258" i="9"/>
  <c r="F3244" i="9"/>
  <c r="F3242" i="9"/>
  <c r="F3236" i="9"/>
  <c r="F3234" i="9"/>
  <c r="F3232" i="9"/>
  <c r="F3230" i="9"/>
  <c r="F3228" i="9"/>
  <c r="F3222" i="9"/>
  <c r="F3216" i="9"/>
  <c r="F3214" i="9"/>
  <c r="F3208" i="9"/>
  <c r="F3206" i="9"/>
  <c r="F3204" i="9"/>
  <c r="F3202" i="9"/>
  <c r="F3200" i="9"/>
  <c r="F3186" i="9"/>
  <c r="F3184" i="9"/>
  <c r="F3178" i="9"/>
  <c r="F3176" i="9"/>
  <c r="F3174" i="9"/>
  <c r="F3172" i="9"/>
  <c r="F3170" i="9"/>
  <c r="F3164" i="9"/>
  <c r="F3158" i="9"/>
  <c r="F3156" i="9"/>
  <c r="F3150" i="9"/>
  <c r="F3148" i="9"/>
  <c r="F3146" i="9"/>
  <c r="F3144" i="9"/>
  <c r="F3142" i="9"/>
  <c r="F3128" i="9"/>
  <c r="F3126" i="9"/>
  <c r="F3120" i="9"/>
  <c r="F3118" i="9"/>
  <c r="F3116" i="9"/>
  <c r="F3114" i="9"/>
  <c r="F3112" i="9"/>
  <c r="F3106" i="9"/>
  <c r="F3100" i="9"/>
  <c r="F3098" i="9"/>
  <c r="F3092" i="9"/>
  <c r="F3090" i="9"/>
  <c r="F3088" i="9"/>
  <c r="F3086" i="9"/>
  <c r="F3084" i="9"/>
  <c r="F3070" i="9"/>
  <c r="F3064" i="9"/>
  <c r="F3058" i="9"/>
  <c r="F3052" i="9"/>
  <c r="F3038" i="9"/>
  <c r="F3032" i="9"/>
  <c r="F3026" i="9"/>
  <c r="F3012" i="9"/>
  <c r="F3006" i="9"/>
  <c r="F3000" i="9"/>
  <c r="F2986" i="9"/>
  <c r="F2980" i="9"/>
  <c r="F2978" i="9"/>
  <c r="F2972" i="9"/>
  <c r="F2958" i="9"/>
  <c r="F2952" i="9"/>
  <c r="F2950" i="9"/>
  <c r="F2944" i="9"/>
  <c r="F2930" i="9"/>
  <c r="F2924" i="9"/>
  <c r="F2922" i="9"/>
  <c r="F2916" i="9"/>
  <c r="F2902" i="9"/>
  <c r="F2896" i="9"/>
  <c r="F2894" i="9"/>
  <c r="F2888" i="9"/>
  <c r="F2874" i="9"/>
  <c r="F2868" i="9"/>
  <c r="F2862" i="9"/>
  <c r="F2860" i="9"/>
  <c r="F2846" i="9"/>
  <c r="F2840" i="9"/>
  <c r="F2834" i="9"/>
  <c r="F2832" i="9"/>
  <c r="F2818" i="9"/>
  <c r="F2812" i="9"/>
  <c r="F2806" i="9"/>
  <c r="F2800" i="9"/>
  <c r="F2798" i="9"/>
  <c r="F2784" i="9"/>
  <c r="F2778" i="9"/>
  <c r="F2772" i="9"/>
  <c r="F2766" i="9"/>
  <c r="F2764" i="9"/>
  <c r="F2750" i="9"/>
  <c r="F2744" i="9"/>
  <c r="F2738" i="9"/>
  <c r="F2732" i="9"/>
  <c r="F2730" i="9"/>
  <c r="F2716" i="9"/>
  <c r="F2710" i="9"/>
  <c r="F2704" i="9"/>
  <c r="F2698" i="9"/>
  <c r="F2696" i="9"/>
  <c r="F2682" i="9"/>
  <c r="F2684" i="9" s="1"/>
  <c r="F2676" i="9"/>
  <c r="F2674" i="9"/>
  <c r="F2678" i="9" s="1"/>
  <c r="F2668" i="9"/>
  <c r="F2670" i="9" s="1"/>
  <c r="F2662" i="9"/>
  <c r="F2664" i="9" s="1"/>
  <c r="F2648" i="9"/>
  <c r="F2650" i="9" s="1"/>
  <c r="F2642" i="9"/>
  <c r="F2640" i="9"/>
  <c r="F2638" i="9"/>
  <c r="F2632" i="9"/>
  <c r="F2634" i="9" s="1"/>
  <c r="F2626" i="9"/>
  <c r="F2628" i="9" s="1"/>
  <c r="F2612" i="9"/>
  <c r="F2610" i="9"/>
  <c r="F2604" i="9"/>
  <c r="F2606" i="9" s="1"/>
  <c r="F2598" i="9"/>
  <c r="F2600" i="9" s="1"/>
  <c r="F2584" i="9"/>
  <c r="F2582" i="9"/>
  <c r="F2576" i="9"/>
  <c r="F2578" i="9" s="1"/>
  <c r="F2570" i="9"/>
  <c r="F2572" i="9" s="1"/>
  <c r="F2564" i="9"/>
  <c r="F2566" i="9" s="1"/>
  <c r="F2550" i="9"/>
  <c r="F2548" i="9"/>
  <c r="F2542" i="9"/>
  <c r="F2544" i="9" s="1"/>
  <c r="F2536" i="9"/>
  <c r="F2538" i="9" s="1"/>
  <c r="F2522" i="9"/>
  <c r="F2520" i="9"/>
  <c r="F2514" i="9"/>
  <c r="F2512" i="9"/>
  <c r="F2510" i="9"/>
  <c r="F2508" i="9"/>
  <c r="F2506" i="9"/>
  <c r="F2504" i="9"/>
  <c r="F2502" i="9"/>
  <c r="F2496" i="9"/>
  <c r="F2498" i="9" s="1"/>
  <c r="F2490" i="9"/>
  <c r="F2492" i="9" s="1"/>
  <c r="F2476" i="9"/>
  <c r="F2474" i="9"/>
  <c r="F2468" i="9"/>
  <c r="F2470" i="9" s="1"/>
  <c r="F2462" i="9"/>
  <c r="F2464" i="9" s="1"/>
  <c r="F2448" i="9"/>
  <c r="F2446" i="9"/>
  <c r="F2440" i="9"/>
  <c r="F2438" i="9"/>
  <c r="F2442" i="9" s="1"/>
  <c r="F2432" i="9"/>
  <c r="F2434" i="9" s="1"/>
  <c r="F2426" i="9"/>
  <c r="F2428" i="9" s="1"/>
  <c r="F2412" i="9"/>
  <c r="F2410" i="9"/>
  <c r="F2414" i="9" s="1"/>
  <c r="F2404" i="9"/>
  <c r="F2406" i="9" s="1"/>
  <c r="F2398" i="9"/>
  <c r="F2400" i="9" s="1"/>
  <c r="F2392" i="9"/>
  <c r="F2394" i="9" s="1"/>
  <c r="F2378" i="9"/>
  <c r="F2376" i="9"/>
  <c r="F2380" i="9" s="1"/>
  <c r="F2370" i="9"/>
  <c r="F2372" i="9" s="1"/>
  <c r="F2364" i="9"/>
  <c r="F2366" i="9" s="1"/>
  <c r="F2382" i="9" s="1"/>
  <c r="F2350" i="9"/>
  <c r="F2352" i="9" s="1"/>
  <c r="F2344" i="9"/>
  <c r="F2342" i="9"/>
  <c r="F2336" i="9"/>
  <c r="F2338" i="9" s="1"/>
  <c r="F2330" i="9"/>
  <c r="F2332" i="9" s="1"/>
  <c r="F2316" i="9"/>
  <c r="F2318" i="9" s="1"/>
  <c r="F2310" i="9"/>
  <c r="F2308" i="9"/>
  <c r="F2302" i="9"/>
  <c r="F2304" i="9" s="1"/>
  <c r="F2296" i="9"/>
  <c r="F2298" i="9" s="1"/>
  <c r="F2282" i="9"/>
  <c r="F2280" i="9"/>
  <c r="F2274" i="9"/>
  <c r="F2276" i="9" s="1"/>
  <c r="F2268" i="9"/>
  <c r="F2270" i="9" s="1"/>
  <c r="F2262" i="9"/>
  <c r="F2264" i="9" s="1"/>
  <c r="F2247" i="9"/>
  <c r="F2249" i="9" s="1"/>
  <c r="F2241" i="9"/>
  <c r="F2239" i="9"/>
  <c r="F2243" i="9" s="1"/>
  <c r="F2233" i="9"/>
  <c r="F2235" i="9" s="1"/>
  <c r="F2227" i="9"/>
  <c r="F2229" i="9" s="1"/>
  <c r="F2213" i="9"/>
  <c r="F2211" i="9"/>
  <c r="F2215" i="9" s="1"/>
  <c r="F2205" i="9"/>
  <c r="F2207" i="9" s="1"/>
  <c r="F2199" i="9"/>
  <c r="F2201" i="9" s="1"/>
  <c r="F2193" i="9"/>
  <c r="F2195" i="9" s="1"/>
  <c r="F2217" i="9" s="1"/>
  <c r="F2179" i="9"/>
  <c r="F2181" i="9" s="1"/>
  <c r="F2173" i="9"/>
  <c r="F2171" i="9"/>
  <c r="F2165" i="9"/>
  <c r="F2167" i="9" s="1"/>
  <c r="F2159" i="9"/>
  <c r="F2161" i="9" s="1"/>
  <c r="F2145" i="9"/>
  <c r="F2143" i="9"/>
  <c r="F2137" i="9"/>
  <c r="F2139" i="9" s="1"/>
  <c r="F2131" i="9"/>
  <c r="F2133" i="9" s="1"/>
  <c r="F2125" i="9"/>
  <c r="F2127" i="9" s="1"/>
  <c r="F2111" i="9"/>
  <c r="F2109" i="9"/>
  <c r="F2113" i="9" s="1"/>
  <c r="F2103" i="9"/>
  <c r="F2105" i="9" s="1"/>
  <c r="F2097" i="9"/>
  <c r="F2099" i="9" s="1"/>
  <c r="F2083" i="9"/>
  <c r="F2081" i="9"/>
  <c r="F2085" i="9" s="1"/>
  <c r="F2075" i="9"/>
  <c r="F2077" i="9" s="1"/>
  <c r="F2069" i="9"/>
  <c r="F2071" i="9" s="1"/>
  <c r="F2055" i="9"/>
  <c r="F2053" i="9"/>
  <c r="F2057" i="9" s="1"/>
  <c r="F2047" i="9"/>
  <c r="F2049" i="9" s="1"/>
  <c r="F2041" i="9"/>
  <c r="F2043" i="9" s="1"/>
  <c r="F2027" i="9"/>
  <c r="F2025" i="9"/>
  <c r="F2029" i="9" s="1"/>
  <c r="F2019" i="9"/>
  <c r="F2017" i="9"/>
  <c r="F2011" i="9"/>
  <c r="F2013" i="9" s="1"/>
  <c r="F2005" i="9"/>
  <c r="F2007" i="9" s="1"/>
  <c r="F1991" i="9"/>
  <c r="F1989" i="9"/>
  <c r="F1983" i="9"/>
  <c r="F1981" i="9"/>
  <c r="F1975" i="9"/>
  <c r="F1977" i="9" s="1"/>
  <c r="F1969" i="9"/>
  <c r="F1971" i="9" s="1"/>
  <c r="F1955" i="9"/>
  <c r="F1957" i="9" s="1"/>
  <c r="F1949" i="9"/>
  <c r="F1951" i="9" s="1"/>
  <c r="F1943" i="9"/>
  <c r="F1945" i="9" s="1"/>
  <c r="F1937" i="9"/>
  <c r="F1939" i="9" s="1"/>
  <c r="F1923" i="9"/>
  <c r="F1921" i="9"/>
  <c r="F1915" i="9"/>
  <c r="F1913" i="9"/>
  <c r="F1917" i="9" s="1"/>
  <c r="F1907" i="9"/>
  <c r="F1909" i="9" s="1"/>
  <c r="F1901" i="9"/>
  <c r="F1903" i="9" s="1"/>
  <c r="F1887" i="9"/>
  <c r="F1885" i="9"/>
  <c r="F1889" i="9" s="1"/>
  <c r="F1879" i="9"/>
  <c r="F1877" i="9"/>
  <c r="F1871" i="9"/>
  <c r="F1873" i="9" s="1"/>
  <c r="F1865" i="9"/>
  <c r="F1867" i="9" s="1"/>
  <c r="F1851" i="9"/>
  <c r="F1849" i="9"/>
  <c r="F1843" i="9"/>
  <c r="F1841" i="9"/>
  <c r="F1839" i="9"/>
  <c r="F1837" i="9"/>
  <c r="F1831" i="9"/>
  <c r="F1833" i="9" s="1"/>
  <c r="F1825" i="9"/>
  <c r="F1827" i="9" s="1"/>
  <c r="F1811" i="9"/>
  <c r="F1809" i="9"/>
  <c r="F1803" i="9"/>
  <c r="F1801" i="9"/>
  <c r="F1795" i="9"/>
  <c r="F1797" i="9" s="1"/>
  <c r="F1789" i="9"/>
  <c r="F1791" i="9" s="1"/>
  <c r="F1775" i="9"/>
  <c r="F1773" i="9"/>
  <c r="F1767" i="9"/>
  <c r="F1765" i="9"/>
  <c r="F1763" i="9"/>
  <c r="F1769" i="9" s="1"/>
  <c r="F1757" i="9"/>
  <c r="F1759" i="9" s="1"/>
  <c r="F1751" i="9"/>
  <c r="F1753" i="9" s="1"/>
  <c r="F1737" i="9"/>
  <c r="F1739" i="9" s="1"/>
  <c r="F1731" i="9"/>
  <c r="F1733" i="9" s="1"/>
  <c r="F1725" i="9"/>
  <c r="F1727" i="9" s="1"/>
  <c r="F1719" i="9"/>
  <c r="F1717" i="9"/>
  <c r="F1703" i="9"/>
  <c r="F1705" i="9" s="1"/>
  <c r="F1697" i="9"/>
  <c r="F1695" i="9"/>
  <c r="F1689" i="9"/>
  <c r="F1691" i="9" s="1"/>
  <c r="F1683" i="9"/>
  <c r="F1681" i="9"/>
  <c r="F1685" i="9" s="1"/>
  <c r="F1667" i="9"/>
  <c r="F1665" i="9"/>
  <c r="F1659" i="9"/>
  <c r="F1661" i="9" s="1"/>
  <c r="F1653" i="9"/>
  <c r="F1655" i="9" s="1"/>
  <c r="F1639" i="9"/>
  <c r="F1637" i="9"/>
  <c r="F1631" i="9"/>
  <c r="F1633" i="9" s="1"/>
  <c r="F1625" i="9"/>
  <c r="F1627" i="9" s="1"/>
  <c r="F1611" i="9"/>
  <c r="F1609" i="9"/>
  <c r="F1603" i="9"/>
  <c r="F1605" i="9" s="1"/>
  <c r="F1597" i="9"/>
  <c r="F1599" i="9" s="1"/>
  <c r="F1591" i="9"/>
  <c r="F1593" i="9" s="1"/>
  <c r="F1577" i="9"/>
  <c r="F1579" i="9" s="1"/>
  <c r="F1571" i="9"/>
  <c r="F1569" i="9"/>
  <c r="F1567" i="9"/>
  <c r="F1565" i="9"/>
  <c r="F1573" i="9" s="1"/>
  <c r="F1559" i="9"/>
  <c r="F1561" i="9" s="1"/>
  <c r="F1553" i="9"/>
  <c r="F1551" i="9"/>
  <c r="F1537" i="9"/>
  <c r="F1539" i="9" s="1"/>
  <c r="F1541" i="9" s="1"/>
  <c r="F1531" i="9"/>
  <c r="F1533" i="9" s="1"/>
  <c r="F1525" i="9"/>
  <c r="F1527" i="9" s="1"/>
  <c r="F1519" i="9"/>
  <c r="F1521" i="9" s="1"/>
  <c r="F1505" i="9"/>
  <c r="F1503" i="9"/>
  <c r="F1507" i="9" s="1"/>
  <c r="F1497" i="9"/>
  <c r="F1495" i="9"/>
  <c r="F1493" i="9"/>
  <c r="F1491" i="9"/>
  <c r="F1499" i="9" s="1"/>
  <c r="F1485" i="9"/>
  <c r="F1487" i="9" s="1"/>
  <c r="F1479" i="9"/>
  <c r="F1477" i="9"/>
  <c r="F1481" i="9" s="1"/>
  <c r="F1509" i="9" s="1"/>
  <c r="F1463" i="9"/>
  <c r="F1461" i="9"/>
  <c r="F1455" i="9"/>
  <c r="F1453" i="9"/>
  <c r="F1451" i="9"/>
  <c r="F1449" i="9"/>
  <c r="F1443" i="9"/>
  <c r="F1445" i="9" s="1"/>
  <c r="F1437" i="9"/>
  <c r="F1435" i="9"/>
  <c r="F1439" i="9" s="1"/>
  <c r="F1421" i="9"/>
  <c r="F1423" i="9" s="1"/>
  <c r="F1415" i="9"/>
  <c r="F1413" i="9"/>
  <c r="F1417" i="9" s="1"/>
  <c r="F1407" i="9"/>
  <c r="F1409" i="9" s="1"/>
  <c r="F1401" i="9"/>
  <c r="F1403" i="9" s="1"/>
  <c r="F1387" i="9"/>
  <c r="F1389" i="9" s="1"/>
  <c r="F1381" i="9"/>
  <c r="F1379" i="9"/>
  <c r="F1377" i="9"/>
  <c r="F1371" i="9"/>
  <c r="F1373" i="9" s="1"/>
  <c r="F1365" i="9"/>
  <c r="F1363" i="9"/>
  <c r="F1367" i="9" s="1"/>
  <c r="F1357" i="9"/>
  <c r="F1355" i="9"/>
  <c r="F1359" i="9" s="1"/>
  <c r="F1341" i="9"/>
  <c r="F1343" i="9" s="1"/>
  <c r="F1335" i="9"/>
  <c r="F1333" i="9"/>
  <c r="F1327" i="9"/>
  <c r="F1329" i="9" s="1"/>
  <c r="F1321" i="9"/>
  <c r="F1323" i="9" s="1"/>
  <c r="F1307" i="9"/>
  <c r="F1309" i="9" s="1"/>
  <c r="F1301" i="9"/>
  <c r="F1303" i="9" s="1"/>
  <c r="F1295" i="9"/>
  <c r="F1293" i="9"/>
  <c r="F1287" i="9"/>
  <c r="F1289" i="9" s="1"/>
  <c r="F1273" i="9"/>
  <c r="F1275" i="9" s="1"/>
  <c r="F1267" i="9"/>
  <c r="F1269" i="9" s="1"/>
  <c r="F1261" i="9"/>
  <c r="F1263" i="9" s="1"/>
  <c r="F1246" i="9"/>
  <c r="F1248" i="9" s="1"/>
  <c r="F1240" i="9"/>
  <c r="F1242" i="9" s="1"/>
  <c r="F1234" i="9"/>
  <c r="F1236" i="9" s="1"/>
  <c r="F1220" i="9"/>
  <c r="F1222" i="9" s="1"/>
  <c r="F1214" i="9"/>
  <c r="F1216" i="9" s="1"/>
  <c r="F1208" i="9"/>
  <c r="F1210" i="9" s="1"/>
  <c r="F1194" i="9"/>
  <c r="F1196" i="9" s="1"/>
  <c r="F1188" i="9"/>
  <c r="F1186" i="9"/>
  <c r="F1190" i="9" s="1"/>
  <c r="F1180" i="9"/>
  <c r="F1182" i="9" s="1"/>
  <c r="F1174" i="9"/>
  <c r="F1176" i="9" s="1"/>
  <c r="F1160" i="9"/>
  <c r="F1162" i="9" s="1"/>
  <c r="F1154" i="9"/>
  <c r="F1156" i="9" s="1"/>
  <c r="F1148" i="9"/>
  <c r="F1150" i="9" s="1"/>
  <c r="F1142" i="9"/>
  <c r="F1140" i="9"/>
  <c r="F1138" i="9"/>
  <c r="F1136" i="9"/>
  <c r="F1134" i="9"/>
  <c r="F1132" i="9"/>
  <c r="F1144" i="9" s="1"/>
  <c r="F1164" i="9" s="1"/>
  <c r="F1118" i="9"/>
  <c r="F1120" i="9" s="1"/>
  <c r="F1112" i="9"/>
  <c r="F1114" i="9" s="1"/>
  <c r="F1106" i="9"/>
  <c r="F1104" i="9"/>
  <c r="F1108" i="9" s="1"/>
  <c r="F1122" i="9" s="1"/>
  <c r="F1090" i="9"/>
  <c r="F1092" i="9" s="1"/>
  <c r="F1084" i="9"/>
  <c r="F1086" i="9" s="1"/>
  <c r="F1078" i="9"/>
  <c r="F1080" i="9" s="1"/>
  <c r="F1094" i="9" s="1"/>
  <c r="F1063" i="9"/>
  <c r="F1065" i="9" s="1"/>
  <c r="F1057" i="9"/>
  <c r="F1055" i="9"/>
  <c r="F1049" i="9"/>
  <c r="F1051" i="9" s="1"/>
  <c r="F1043" i="9"/>
  <c r="F1045" i="9" s="1"/>
  <c r="F1029" i="9"/>
  <c r="F1027" i="9"/>
  <c r="F1021" i="9"/>
  <c r="F1023" i="9" s="1"/>
  <c r="F1015" i="9"/>
  <c r="F1017" i="9" s="1"/>
  <c r="F1001" i="9"/>
  <c r="F1003" i="9" s="1"/>
  <c r="F995" i="9"/>
  <c r="F997" i="9" s="1"/>
  <c r="F989" i="9"/>
  <c r="F991" i="9" s="1"/>
  <c r="F975" i="9"/>
  <c r="F973" i="9"/>
  <c r="F977" i="9" s="1"/>
  <c r="F967" i="9"/>
  <c r="F965" i="9"/>
  <c r="F969" i="9" s="1"/>
  <c r="F959" i="9"/>
  <c r="F961" i="9" s="1"/>
  <c r="F953" i="9"/>
  <c r="F939" i="9"/>
  <c r="F941" i="9" s="1"/>
  <c r="F933" i="9"/>
  <c r="F935" i="9" s="1"/>
  <c r="F927" i="9"/>
  <c r="F929" i="9" s="1"/>
  <c r="F921" i="9"/>
  <c r="F923" i="9" s="1"/>
  <c r="F907" i="9"/>
  <c r="F909" i="9" s="1"/>
  <c r="F901" i="9"/>
  <c r="F899" i="9"/>
  <c r="F893" i="9"/>
  <c r="F895" i="9" s="1"/>
  <c r="F887" i="9"/>
  <c r="F885" i="9"/>
  <c r="F889" i="9" s="1"/>
  <c r="F879" i="9"/>
  <c r="F881" i="9" s="1"/>
  <c r="F865" i="9"/>
  <c r="F863" i="9"/>
  <c r="F857" i="9"/>
  <c r="F859" i="9" s="1"/>
  <c r="F851" i="9"/>
  <c r="F853" i="9" s="1"/>
  <c r="F837" i="9"/>
  <c r="F835" i="9"/>
  <c r="F829" i="9"/>
  <c r="F831" i="9" s="1"/>
  <c r="F823" i="9"/>
  <c r="F825" i="9" s="1"/>
  <c r="F809" i="9"/>
  <c r="F811" i="9" s="1"/>
  <c r="F803" i="9"/>
  <c r="F801" i="9"/>
  <c r="F805" i="9" s="1"/>
  <c r="F795" i="9"/>
  <c r="F797" i="9" s="1"/>
  <c r="F789" i="9"/>
  <c r="F791" i="9" s="1"/>
  <c r="F775" i="9"/>
  <c r="F777" i="9" s="1"/>
  <c r="F769" i="9"/>
  <c r="F771" i="9" s="1"/>
  <c r="F763" i="9"/>
  <c r="F765" i="9" s="1"/>
  <c r="F757" i="9"/>
  <c r="F759" i="9" s="1"/>
  <c r="F743" i="9"/>
  <c r="F745" i="9" s="1"/>
  <c r="F737" i="9"/>
  <c r="F739" i="9" s="1"/>
  <c r="F731" i="9"/>
  <c r="F733" i="9" s="1"/>
  <c r="F725" i="9"/>
  <c r="F727" i="9" s="1"/>
  <c r="F747" i="9" s="1"/>
  <c r="F711" i="9"/>
  <c r="F713" i="9" s="1"/>
  <c r="F705" i="9"/>
  <c r="F707" i="9" s="1"/>
  <c r="F699" i="9"/>
  <c r="F701" i="9" s="1"/>
  <c r="F693" i="9"/>
  <c r="F691" i="9"/>
  <c r="F689" i="9"/>
  <c r="F687" i="9"/>
  <c r="F685" i="9"/>
  <c r="F695" i="9" s="1"/>
  <c r="F671" i="9"/>
  <c r="F673" i="9" s="1"/>
  <c r="F665" i="9"/>
  <c r="F667" i="9" s="1"/>
  <c r="F659" i="9"/>
  <c r="F657" i="9"/>
  <c r="F655" i="9"/>
  <c r="F641" i="9"/>
  <c r="F643" i="9" s="1"/>
  <c r="F635" i="9"/>
  <c r="F637" i="9" s="1"/>
  <c r="F629" i="9"/>
  <c r="F631" i="9" s="1"/>
  <c r="F623" i="9"/>
  <c r="F621" i="9"/>
  <c r="F619" i="9"/>
  <c r="F617" i="9"/>
  <c r="F615" i="9"/>
  <c r="F613" i="9"/>
  <c r="F611" i="9"/>
  <c r="F609" i="9"/>
  <c r="F607" i="9"/>
  <c r="F605" i="9"/>
  <c r="F603" i="9"/>
  <c r="F589" i="9"/>
  <c r="F591" i="9" s="1"/>
  <c r="F583" i="9"/>
  <c r="F585" i="9" s="1"/>
  <c r="F577" i="9"/>
  <c r="F579" i="9" s="1"/>
  <c r="F571" i="9"/>
  <c r="F569" i="9"/>
  <c r="F567" i="9"/>
  <c r="F565" i="9"/>
  <c r="F563" i="9"/>
  <c r="F549" i="9"/>
  <c r="F551" i="9" s="1"/>
  <c r="F553" i="9" s="1"/>
  <c r="F543" i="9"/>
  <c r="F545" i="9" s="1"/>
  <c r="F537" i="9"/>
  <c r="F539" i="9" s="1"/>
  <c r="F531" i="9"/>
  <c r="F529" i="9"/>
  <c r="F527" i="9"/>
  <c r="F525" i="9"/>
  <c r="F523" i="9"/>
  <c r="F521" i="9"/>
  <c r="F519" i="9"/>
  <c r="F517" i="9"/>
  <c r="F533" i="9" s="1"/>
  <c r="F503" i="9"/>
  <c r="F505" i="9" s="1"/>
  <c r="F497" i="9"/>
  <c r="F499" i="9" s="1"/>
  <c r="F491" i="9"/>
  <c r="F493" i="9" s="1"/>
  <c r="F485" i="9"/>
  <c r="F483" i="9"/>
  <c r="F481" i="9"/>
  <c r="F479" i="9"/>
  <c r="F477" i="9"/>
  <c r="F475" i="9"/>
  <c r="F461" i="9"/>
  <c r="F463" i="9" s="1"/>
  <c r="F455" i="9"/>
  <c r="F457" i="9" s="1"/>
  <c r="F449" i="9"/>
  <c r="F451" i="9" s="1"/>
  <c r="F443" i="9"/>
  <c r="F441" i="9"/>
  <c r="F439" i="9"/>
  <c r="F437" i="9"/>
  <c r="F435" i="9"/>
  <c r="F421" i="9"/>
  <c r="F423" i="9" s="1"/>
  <c r="F415" i="9"/>
  <c r="F417" i="9" s="1"/>
  <c r="F410" i="9"/>
  <c r="F411" i="9" s="1"/>
  <c r="F404" i="9"/>
  <c r="F406" i="9" s="1"/>
  <c r="F390" i="9"/>
  <c r="F392" i="9" s="1"/>
  <c r="F384" i="9"/>
  <c r="F386" i="9" s="1"/>
  <c r="F378" i="9"/>
  <c r="F380" i="9" s="1"/>
  <c r="F372" i="9"/>
  <c r="F370" i="9"/>
  <c r="F368" i="9"/>
  <c r="F366" i="9"/>
  <c r="F364" i="9"/>
  <c r="F362" i="9"/>
  <c r="F360" i="9"/>
  <c r="F358" i="9"/>
  <c r="F344" i="9"/>
  <c r="F346" i="9" s="1"/>
  <c r="F348" i="9" s="1"/>
  <c r="F338" i="9"/>
  <c r="F340" i="9" s="1"/>
  <c r="F332" i="9"/>
  <c r="F330" i="9"/>
  <c r="F328" i="9"/>
  <c r="F326" i="9"/>
  <c r="F334" i="9" s="1"/>
  <c r="F312" i="9"/>
  <c r="F314" i="9" s="1"/>
  <c r="F306" i="9"/>
  <c r="F308" i="9" s="1"/>
  <c r="F300" i="9"/>
  <c r="F298" i="9"/>
  <c r="F296" i="9"/>
  <c r="F294" i="9"/>
  <c r="F280" i="9"/>
  <c r="F282" i="9" s="1"/>
  <c r="F274" i="9"/>
  <c r="F276" i="9" s="1"/>
  <c r="F268" i="9"/>
  <c r="F270" i="9" s="1"/>
  <c r="F262" i="9"/>
  <c r="F264" i="9" s="1"/>
  <c r="F256" i="9"/>
  <c r="F254" i="9"/>
  <c r="F252" i="9"/>
  <c r="F250" i="9"/>
  <c r="F248" i="9"/>
  <c r="F246" i="9"/>
  <c r="F258" i="9" s="1"/>
  <c r="F232" i="9"/>
  <c r="F234" i="9" s="1"/>
  <c r="F226" i="9"/>
  <c r="F228" i="9" s="1"/>
  <c r="F220" i="9"/>
  <c r="F222" i="9" s="1"/>
  <c r="F214" i="9"/>
  <c r="F212" i="9"/>
  <c r="F210" i="9"/>
  <c r="F208" i="9"/>
  <c r="F206" i="9"/>
  <c r="F204" i="9"/>
  <c r="F216" i="9" s="1"/>
  <c r="F190" i="9"/>
  <c r="F192" i="9" s="1"/>
  <c r="F184" i="9"/>
  <c r="F186" i="9" s="1"/>
  <c r="F178" i="9"/>
  <c r="F180" i="9" s="1"/>
  <c r="F172" i="9"/>
  <c r="F174" i="9" s="1"/>
  <c r="F158" i="9"/>
  <c r="F160" i="9" s="1"/>
  <c r="F152" i="9"/>
  <c r="F154" i="9" s="1"/>
  <c r="F162" i="9" s="1"/>
  <c r="F138" i="9"/>
  <c r="F140" i="9" s="1"/>
  <c r="F132" i="9"/>
  <c r="F134" i="9" s="1"/>
  <c r="F126" i="9"/>
  <c r="F128" i="9" s="1"/>
  <c r="F120" i="9"/>
  <c r="F122" i="9" s="1"/>
  <c r="F106" i="9"/>
  <c r="F104" i="9"/>
  <c r="F108" i="9" s="1"/>
  <c r="F98" i="9"/>
  <c r="F100" i="9" s="1"/>
  <c r="F92" i="9"/>
  <c r="F94" i="9" s="1"/>
  <c r="F110" i="9" s="1"/>
  <c r="F78" i="9"/>
  <c r="F80" i="9" s="1"/>
  <c r="F72" i="9"/>
  <c r="F74" i="9" s="1"/>
  <c r="F66" i="9"/>
  <c r="F68" i="9" s="1"/>
  <c r="F60" i="9"/>
  <c r="F62" i="9" s="1"/>
  <c r="F54" i="9"/>
  <c r="F56" i="9" s="1"/>
  <c r="F82" i="9" s="1"/>
  <c r="F41" i="9"/>
  <c r="F43" i="9" s="1"/>
  <c r="F35" i="9"/>
  <c r="F33" i="9"/>
  <c r="F27" i="9"/>
  <c r="F29" i="9" s="1"/>
  <c r="F21" i="9"/>
  <c r="F19" i="9"/>
  <c r="F17" i="9"/>
  <c r="F11" i="9"/>
  <c r="F9" i="9"/>
  <c r="F7" i="9"/>
  <c r="F1336" i="8"/>
  <c r="F1335" i="8"/>
  <c r="F1334" i="8"/>
  <c r="F1333" i="8"/>
  <c r="F1332" i="8"/>
  <c r="F1331" i="8"/>
  <c r="F1330" i="8"/>
  <c r="F1329" i="8"/>
  <c r="F1328" i="8"/>
  <c r="F1327" i="8"/>
  <c r="F1326" i="8"/>
  <c r="F1325" i="8"/>
  <c r="F1324" i="8"/>
  <c r="F1323" i="8"/>
  <c r="F1322" i="8"/>
  <c r="F1320" i="8"/>
  <c r="F1319" i="8"/>
  <c r="F1318" i="8"/>
  <c r="F1317" i="8"/>
  <c r="F1316" i="8"/>
  <c r="F1315" i="8"/>
  <c r="F1314" i="8"/>
  <c r="F1313" i="8"/>
  <c r="F1312" i="8"/>
  <c r="F1311" i="8"/>
  <c r="F1310" i="8"/>
  <c r="F1309" i="8"/>
  <c r="F1308" i="8"/>
  <c r="F1307" i="8"/>
  <c r="F1306" i="8"/>
  <c r="F1305"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1" i="8"/>
  <c r="F1240" i="8"/>
  <c r="F1239" i="8"/>
  <c r="F1238" i="8"/>
  <c r="F1236" i="8"/>
  <c r="F1235" i="8"/>
  <c r="F1234" i="8"/>
  <c r="F1233" i="8"/>
  <c r="F1232" i="8"/>
  <c r="F1229" i="8"/>
  <c r="F1228" i="8"/>
  <c r="F1227" i="8"/>
  <c r="F1225" i="8"/>
  <c r="F1224" i="8"/>
  <c r="F1223" i="8"/>
  <c r="F1222" i="8"/>
  <c r="F1221" i="8"/>
  <c r="F1220" i="8"/>
  <c r="F1219" i="8"/>
  <c r="F1218" i="8"/>
  <c r="F1217" i="8"/>
  <c r="F1216" i="8"/>
  <c r="F1215" i="8"/>
  <c r="F1214" i="8"/>
  <c r="F1213" i="8"/>
  <c r="F1212" i="8"/>
  <c r="F1211" i="8"/>
  <c r="F1210" i="8"/>
  <c r="F1209" i="8"/>
  <c r="F1208" i="8"/>
  <c r="F1207" i="8"/>
  <c r="F1206" i="8"/>
  <c r="F1204" i="8"/>
  <c r="F1203" i="8"/>
  <c r="F1202" i="8"/>
  <c r="F1201" i="8"/>
  <c r="F1200" i="8"/>
  <c r="F1199" i="8"/>
  <c r="F1198" i="8"/>
  <c r="F1197" i="8"/>
  <c r="F1196" i="8"/>
  <c r="F1195" i="8"/>
  <c r="F1194" i="8"/>
  <c r="F1193" i="8"/>
  <c r="F1192" i="8"/>
  <c r="F1189" i="8"/>
  <c r="F1188" i="8"/>
  <c r="F1185" i="8"/>
  <c r="F1184" i="8"/>
  <c r="F1183" i="8"/>
  <c r="F1182" i="8"/>
  <c r="F1181" i="8"/>
  <c r="F1180" i="8"/>
  <c r="F1179" i="8"/>
  <c r="F1178" i="8"/>
  <c r="F1177" i="8"/>
  <c r="F1174" i="8"/>
  <c r="F1168" i="8"/>
  <c r="F1167" i="8"/>
  <c r="F1163" i="8"/>
  <c r="F1159" i="8"/>
  <c r="F1154" i="8"/>
  <c r="F1153" i="8"/>
  <c r="F1150" i="8"/>
  <c r="F1146" i="8"/>
  <c r="F1139" i="8"/>
  <c r="F1138" i="8"/>
  <c r="F1137" i="8"/>
  <c r="F1136" i="8"/>
  <c r="F1135" i="8"/>
  <c r="F1134" i="8"/>
  <c r="F1133" i="8"/>
  <c r="F1132" i="8"/>
  <c r="F1131" i="8"/>
  <c r="F1130" i="8"/>
  <c r="F1128" i="8"/>
  <c r="F1127" i="8"/>
  <c r="F1126" i="8"/>
  <c r="F1125" i="8"/>
  <c r="F1123" i="8"/>
  <c r="F1122" i="8"/>
  <c r="F1121" i="8"/>
  <c r="F1120" i="8"/>
  <c r="F1119" i="8"/>
  <c r="F1118" i="8"/>
  <c r="F1117" i="8"/>
  <c r="F1116" i="8"/>
  <c r="F1115" i="8"/>
  <c r="F1114" i="8"/>
  <c r="F1113" i="8"/>
  <c r="F1112" i="8"/>
  <c r="F1110" i="8"/>
  <c r="F1109" i="8"/>
  <c r="F1108" i="8"/>
  <c r="F1107" i="8"/>
  <c r="F1106" i="8"/>
  <c r="F1104" i="8"/>
  <c r="F1103" i="8"/>
  <c r="F1102" i="8"/>
  <c r="F1101" i="8"/>
  <c r="F1098" i="8"/>
  <c r="F1097" i="8"/>
  <c r="F1096" i="8"/>
  <c r="F1095" i="8"/>
  <c r="F1094" i="8"/>
  <c r="F1093" i="8"/>
  <c r="F1092" i="8"/>
  <c r="F1091" i="8"/>
  <c r="F1090" i="8"/>
  <c r="F1088" i="8"/>
  <c r="F1087" i="8"/>
  <c r="F1086" i="8"/>
  <c r="F1085" i="8"/>
  <c r="F1084" i="8"/>
  <c r="F1083" i="8"/>
  <c r="F1082" i="8"/>
  <c r="F1081" i="8"/>
  <c r="F1080" i="8"/>
  <c r="F1079" i="8"/>
  <c r="F1078" i="8"/>
  <c r="F1076" i="8"/>
  <c r="F1075" i="8"/>
  <c r="F1074" i="8"/>
  <c r="F1073" i="8"/>
  <c r="F1071" i="8"/>
  <c r="F1070" i="8"/>
  <c r="F1069" i="8"/>
  <c r="F1068" i="8"/>
  <c r="F1065" i="8"/>
  <c r="F1064" i="8"/>
  <c r="F1063" i="8"/>
  <c r="F1062" i="8"/>
  <c r="F1061" i="8"/>
  <c r="F1060"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7" i="8"/>
  <c r="F1016" i="8"/>
  <c r="F1015" i="8"/>
  <c r="F1014" i="8"/>
  <c r="F1013" i="8"/>
  <c r="F1012" i="8"/>
  <c r="F1011" i="8"/>
  <c r="F1010" i="8"/>
  <c r="F1008" i="8"/>
  <c r="F1007" i="8"/>
  <c r="F1005" i="8"/>
  <c r="F1004" i="8"/>
  <c r="F1003" i="8"/>
  <c r="F1002" i="8"/>
  <c r="F1001" i="8"/>
  <c r="F1000" i="8"/>
  <c r="F999" i="8"/>
  <c r="F998"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0" i="8"/>
  <c r="F969" i="8"/>
  <c r="F968" i="8"/>
  <c r="F967" i="8"/>
  <c r="F966" i="8"/>
  <c r="F965" i="8"/>
  <c r="F963" i="8"/>
  <c r="F962" i="8"/>
  <c r="F961" i="8"/>
  <c r="F960" i="8"/>
  <c r="F959" i="8"/>
  <c r="F958" i="8"/>
  <c r="F957" i="8"/>
  <c r="F956" i="8"/>
  <c r="F955" i="8"/>
  <c r="F954" i="8"/>
  <c r="F951" i="8"/>
  <c r="F950" i="8"/>
  <c r="F949" i="8"/>
  <c r="F948" i="8"/>
  <c r="F947" i="8"/>
  <c r="F944"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5" i="8"/>
  <c r="F844" i="8"/>
  <c r="F843" i="8"/>
  <c r="F841" i="8"/>
  <c r="F840" i="8"/>
  <c r="F839" i="8"/>
  <c r="F838" i="8"/>
  <c r="F837" i="8"/>
  <c r="F836" i="8"/>
  <c r="F835" i="8"/>
  <c r="F834" i="8"/>
  <c r="F833" i="8"/>
  <c r="F831" i="8"/>
  <c r="F830" i="8"/>
  <c r="F829" i="8"/>
  <c r="F828" i="8"/>
  <c r="F827" i="8"/>
  <c r="F826" i="8"/>
  <c r="F825" i="8"/>
  <c r="F824" i="8"/>
  <c r="F823" i="8"/>
  <c r="F822" i="8"/>
  <c r="F821" i="8"/>
  <c r="F820" i="8"/>
  <c r="F819" i="8"/>
  <c r="F817" i="8"/>
  <c r="F816" i="8"/>
  <c r="F815" i="8"/>
  <c r="F814" i="8"/>
  <c r="F813" i="8"/>
  <c r="F812" i="8"/>
  <c r="F811" i="8"/>
  <c r="F810" i="8"/>
  <c r="F809" i="8"/>
  <c r="F808" i="8"/>
  <c r="F807" i="8"/>
  <c r="F806" i="8"/>
  <c r="F805" i="8"/>
  <c r="F804" i="8"/>
  <c r="F803" i="8"/>
  <c r="F801" i="8"/>
  <c r="F800" i="8"/>
  <c r="F799" i="8"/>
  <c r="F798" i="8"/>
  <c r="F797" i="8"/>
  <c r="F796"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59" i="8"/>
  <c r="F658" i="8"/>
  <c r="F657" i="8"/>
  <c r="F655" i="8"/>
  <c r="F654" i="8"/>
  <c r="F653" i="8"/>
  <c r="F652" i="8"/>
  <c r="F651" i="8"/>
  <c r="F650" i="8"/>
  <c r="F649" i="8"/>
  <c r="F648" i="8"/>
  <c r="F647" i="8"/>
  <c r="F646" i="8"/>
  <c r="F645" i="8"/>
  <c r="F644" i="8"/>
  <c r="F643" i="8"/>
  <c r="F642" i="8"/>
  <c r="F640" i="8"/>
  <c r="F639" i="8"/>
  <c r="F638" i="8"/>
  <c r="F637" i="8"/>
  <c r="F636" i="8"/>
  <c r="F635" i="8"/>
  <c r="F634" i="8"/>
  <c r="F633" i="8"/>
  <c r="F632" i="8"/>
  <c r="F631" i="8"/>
  <c r="F630" i="8"/>
  <c r="F629" i="8"/>
  <c r="F628" i="8"/>
  <c r="F627" i="8"/>
  <c r="F626" i="8"/>
  <c r="F625" i="8"/>
  <c r="F624" i="8"/>
  <c r="F623" i="8"/>
  <c r="F622" i="8"/>
  <c r="F621" i="8"/>
  <c r="F619" i="8"/>
  <c r="F618" i="8"/>
  <c r="F617" i="8"/>
  <c r="F616" i="8"/>
  <c r="F615" i="8"/>
  <c r="F614" i="8"/>
  <c r="F613" i="8"/>
  <c r="F612" i="8"/>
  <c r="F610" i="8"/>
  <c r="F609" i="8"/>
  <c r="F608" i="8"/>
  <c r="F607" i="8"/>
  <c r="F606" i="8"/>
  <c r="F605" i="8"/>
  <c r="F604" i="8"/>
  <c r="F603" i="8"/>
  <c r="F602" i="8"/>
  <c r="F601" i="8"/>
  <c r="F600"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3" i="8"/>
  <c r="F522" i="8"/>
  <c r="F521" i="8"/>
  <c r="F520" i="8"/>
  <c r="F519" i="8"/>
  <c r="F517" i="8"/>
  <c r="F516" i="8"/>
  <c r="F515" i="8"/>
  <c r="F514" i="8"/>
  <c r="F513" i="8"/>
  <c r="F512" i="8"/>
  <c r="F511" i="8"/>
  <c r="F510" i="8"/>
  <c r="F509" i="8"/>
  <c r="F507" i="8"/>
  <c r="F506" i="8"/>
  <c r="F505" i="8"/>
  <c r="F504" i="8"/>
  <c r="F503" i="8"/>
  <c r="F502" i="8"/>
  <c r="F501" i="8"/>
  <c r="F500" i="8"/>
  <c r="F499" i="8"/>
  <c r="F498" i="8"/>
  <c r="F497" i="8"/>
  <c r="F495" i="8"/>
  <c r="F494" i="8"/>
  <c r="F493" i="8"/>
  <c r="F492" i="8"/>
  <c r="F491" i="8"/>
  <c r="F490" i="8"/>
  <c r="F487" i="8"/>
  <c r="F486" i="8"/>
  <c r="F485" i="8"/>
  <c r="F484" i="8"/>
  <c r="F483" i="8"/>
  <c r="F482" i="8"/>
  <c r="F481" i="8"/>
  <c r="F480" i="8"/>
  <c r="F479" i="8"/>
  <c r="F477" i="8"/>
  <c r="F476" i="8"/>
  <c r="F475" i="8"/>
  <c r="F474" i="8"/>
  <c r="F473" i="8"/>
  <c r="F471" i="8"/>
  <c r="F470" i="8"/>
  <c r="F469" i="8"/>
  <c r="F468" i="8"/>
  <c r="F467" i="8"/>
  <c r="F466" i="8"/>
  <c r="F465" i="8"/>
  <c r="F463" i="8"/>
  <c r="F462" i="8"/>
  <c r="F461" i="8"/>
  <c r="F460" i="8"/>
  <c r="F459" i="8"/>
  <c r="F458" i="8"/>
  <c r="F455" i="8"/>
  <c r="F454" i="8"/>
  <c r="F453" i="8"/>
  <c r="F452" i="8"/>
  <c r="F451" i="8"/>
  <c r="F450" i="8"/>
  <c r="F448" i="8"/>
  <c r="F447" i="8"/>
  <c r="F446" i="8"/>
  <c r="F445" i="8"/>
  <c r="F444" i="8"/>
  <c r="F442" i="8"/>
  <c r="F439" i="8"/>
  <c r="F438" i="8"/>
  <c r="F437" i="8"/>
  <c r="F436" i="8"/>
  <c r="F435" i="8"/>
  <c r="F434" i="8"/>
  <c r="F433" i="8"/>
  <c r="F432" i="8"/>
  <c r="F431" i="8"/>
  <c r="F430" i="8"/>
  <c r="F429" i="8"/>
  <c r="F428" i="8"/>
  <c r="F427" i="8"/>
  <c r="F426" i="8"/>
  <c r="F425" i="8"/>
  <c r="F424" i="8"/>
  <c r="F423" i="8"/>
  <c r="F421" i="8"/>
  <c r="F420" i="8"/>
  <c r="F418" i="8"/>
  <c r="F417" i="8"/>
  <c r="F415" i="8"/>
  <c r="F414" i="8"/>
  <c r="F413" i="8"/>
  <c r="F412" i="8"/>
  <c r="F411" i="8"/>
  <c r="F410" i="8"/>
  <c r="F409" i="8"/>
  <c r="F408" i="8"/>
  <c r="F407" i="8"/>
  <c r="F405" i="8"/>
  <c r="F403" i="8"/>
  <c r="F401" i="8"/>
  <c r="F400" i="8"/>
  <c r="F399" i="8"/>
  <c r="F398" i="8"/>
  <c r="F397" i="8"/>
  <c r="F395" i="8"/>
  <c r="F393" i="8"/>
  <c r="F392" i="8"/>
  <c r="F391" i="8"/>
  <c r="F390" i="8"/>
  <c r="F389" i="8"/>
  <c r="F388" i="8"/>
  <c r="F386" i="8"/>
  <c r="F385" i="8"/>
  <c r="F384" i="8"/>
  <c r="F383" i="8"/>
  <c r="F382" i="8"/>
  <c r="F381" i="8"/>
  <c r="F380" i="8"/>
  <c r="F379" i="8"/>
  <c r="F378" i="8"/>
  <c r="F377" i="8"/>
  <c r="F376" i="8"/>
  <c r="F375" i="8"/>
  <c r="F374" i="8"/>
  <c r="F373" i="8"/>
  <c r="F372" i="8"/>
  <c r="F371" i="8"/>
  <c r="F370" i="8"/>
  <c r="F369" i="8"/>
  <c r="F368" i="8"/>
  <c r="F365" i="8"/>
  <c r="F364" i="8"/>
  <c r="F363" i="8"/>
  <c r="F361" i="8"/>
  <c r="F360" i="8"/>
  <c r="F358" i="8"/>
  <c r="F357" i="8"/>
  <c r="F356" i="8"/>
  <c r="F355" i="8"/>
  <c r="F354" i="8"/>
  <c r="F352" i="8"/>
  <c r="F351" i="8"/>
  <c r="F350" i="8"/>
  <c r="F349" i="8"/>
  <c r="F348" i="8"/>
  <c r="F347" i="8"/>
  <c r="F346" i="8"/>
  <c r="F344" i="8"/>
  <c r="F343" i="8"/>
  <c r="F342" i="8"/>
  <c r="F341" i="8"/>
  <c r="F340" i="8"/>
  <c r="F339" i="8"/>
  <c r="F338" i="8"/>
  <c r="F336" i="8"/>
  <c r="F335" i="8"/>
  <c r="F334" i="8"/>
  <c r="F333" i="8"/>
  <c r="F332" i="8"/>
  <c r="F331" i="8"/>
  <c r="F330" i="8"/>
  <c r="F329" i="8"/>
  <c r="F328" i="8"/>
  <c r="F327" i="8"/>
  <c r="F326" i="8"/>
  <c r="F325" i="8"/>
  <c r="F324" i="8"/>
  <c r="F323" i="8"/>
  <c r="F322" i="8"/>
  <c r="F321" i="8"/>
  <c r="F320" i="8"/>
  <c r="F319" i="8"/>
  <c r="F318" i="8"/>
  <c r="F317" i="8"/>
  <c r="F316" i="8"/>
  <c r="F315" i="8"/>
  <c r="F314" i="8"/>
  <c r="F313"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49" i="8"/>
  <c r="F248" i="8"/>
  <c r="F247" i="8"/>
  <c r="F246" i="8"/>
  <c r="F245" i="8"/>
  <c r="F244" i="8"/>
  <c r="F243" i="8"/>
  <c r="F242" i="8"/>
  <c r="F241" i="8"/>
  <c r="F240" i="8"/>
  <c r="F239" i="8"/>
  <c r="F238" i="8"/>
  <c r="F237" i="8"/>
  <c r="F236" i="8"/>
  <c r="F235" i="8"/>
  <c r="F234" i="8"/>
  <c r="F233" i="8"/>
  <c r="F232" i="8"/>
  <c r="F231" i="8"/>
  <c r="F230" i="8"/>
  <c r="F229" i="8"/>
  <c r="F227" i="8"/>
  <c r="F226" i="8"/>
  <c r="F225" i="8"/>
  <c r="F224" i="8"/>
  <c r="F223" i="8"/>
  <c r="F222" i="8"/>
  <c r="F221" i="8"/>
  <c r="F220" i="8"/>
  <c r="F219" i="8"/>
  <c r="F218" i="8"/>
  <c r="F217" i="8"/>
  <c r="F216" i="8"/>
  <c r="F215" i="8"/>
  <c r="F214" i="8"/>
  <c r="F213" i="8"/>
  <c r="F212" i="8"/>
  <c r="F211" i="8"/>
  <c r="F208" i="8"/>
  <c r="F207" i="8"/>
  <c r="F206"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2" i="8"/>
  <c r="F171" i="8"/>
  <c r="F170" i="8"/>
  <c r="F169" i="8"/>
  <c r="F167" i="8"/>
  <c r="F166" i="8"/>
  <c r="F164" i="8"/>
  <c r="F163" i="8"/>
  <c r="F161" i="8"/>
  <c r="F160" i="8"/>
  <c r="F159" i="8"/>
  <c r="F158" i="8"/>
  <c r="F157" i="8"/>
  <c r="F156" i="8"/>
  <c r="F155"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5" i="8"/>
  <c r="F84" i="8"/>
  <c r="F83" i="8"/>
  <c r="F81" i="8"/>
  <c r="F77" i="8"/>
  <c r="F76" i="8"/>
  <c r="F73" i="8"/>
  <c r="F72" i="8"/>
  <c r="F69" i="8"/>
  <c r="F68" i="8"/>
  <c r="F67" i="8"/>
  <c r="F65" i="8"/>
  <c r="F61" i="8"/>
  <c r="F60" i="8"/>
  <c r="F57" i="8"/>
  <c r="F52" i="8"/>
  <c r="F48" i="8"/>
  <c r="F44" i="8"/>
  <c r="F43" i="8"/>
  <c r="F40" i="8"/>
  <c r="F36" i="8"/>
  <c r="F32" i="8"/>
  <c r="F28" i="8"/>
  <c r="F22" i="8"/>
  <c r="F18" i="8"/>
  <c r="F14" i="8"/>
  <c r="F9" i="8"/>
  <c r="D125" i="5"/>
  <c r="D129" i="5"/>
  <c r="D116" i="5"/>
  <c r="D100" i="5"/>
  <c r="D112" i="5"/>
  <c r="D104" i="5"/>
  <c r="D92" i="5"/>
  <c r="D88" i="5"/>
  <c r="D73" i="5"/>
  <c r="C175" i="5"/>
  <c r="C177" i="5" s="1"/>
  <c r="D186" i="5" s="1"/>
  <c r="D146" i="5"/>
  <c r="C78" i="5" s="1"/>
  <c r="E146" i="5"/>
  <c r="D147" i="5"/>
  <c r="C93" i="5" s="1"/>
  <c r="D93" i="5" s="1"/>
  <c r="E147" i="5"/>
  <c r="D148" i="5"/>
  <c r="C117" i="5" s="1"/>
  <c r="D117" i="5" s="1"/>
  <c r="E148" i="5"/>
  <c r="D149" i="5"/>
  <c r="C130" i="5" s="1"/>
  <c r="E149" i="5"/>
  <c r="D150" i="5"/>
  <c r="E150" i="5"/>
  <c r="D151" i="5"/>
  <c r="E151" i="5"/>
  <c r="D152" i="5"/>
  <c r="E152" i="5"/>
  <c r="D153" i="5"/>
  <c r="E153" i="5"/>
  <c r="E145" i="5"/>
  <c r="D145" i="5"/>
  <c r="B190" i="5"/>
  <c r="B189" i="5"/>
  <c r="B184" i="5"/>
  <c r="C179" i="5"/>
  <c r="B144" i="5"/>
  <c r="B153" i="5" s="1"/>
  <c r="D77" i="5"/>
  <c r="D60" i="5"/>
  <c r="D59" i="5"/>
  <c r="D58" i="5"/>
  <c r="C14" i="5"/>
  <c r="B25" i="5"/>
  <c r="D25" i="5" s="1"/>
  <c r="D20" i="5"/>
  <c r="B24" i="5"/>
  <c r="D24" i="5" s="1"/>
  <c r="C12" i="5"/>
  <c r="D21" i="5" s="1"/>
  <c r="B19" i="5"/>
  <c r="C13" i="5"/>
  <c r="E29" i="5" s="1"/>
  <c r="F170" i="10" l="1"/>
  <c r="F332" i="10"/>
  <c r="F414" i="10"/>
  <c r="F100" i="10"/>
  <c r="F138" i="10"/>
  <c r="F206" i="10"/>
  <c r="F286" i="10"/>
  <c r="F380" i="10"/>
  <c r="F58" i="10"/>
  <c r="F284" i="9"/>
  <c r="F394" i="9"/>
  <c r="F142" i="9"/>
  <c r="F194" i="9"/>
  <c r="F236" i="9"/>
  <c r="F1671" i="9"/>
  <c r="F465" i="9"/>
  <c r="F813" i="9"/>
  <c r="F13" i="9"/>
  <c r="F302" i="9"/>
  <c r="F316" i="9" s="1"/>
  <c r="F374" i="9"/>
  <c r="F1005" i="9"/>
  <c r="F1198" i="9"/>
  <c r="F1250" i="9"/>
  <c r="F1555" i="9"/>
  <c r="F1581" i="9" s="1"/>
  <c r="F1699" i="9"/>
  <c r="F1707" i="9" s="1"/>
  <c r="F2147" i="9"/>
  <c r="F2175" i="9"/>
  <c r="F2183" i="9" s="1"/>
  <c r="F2251" i="9"/>
  <c r="F2284" i="9"/>
  <c r="F2312" i="9"/>
  <c r="F2320" i="9" s="1"/>
  <c r="F2416" i="9"/>
  <c r="F2524" i="9"/>
  <c r="F2526" i="9" s="1"/>
  <c r="F2552" i="9"/>
  <c r="F2554" i="9" s="1"/>
  <c r="F943" i="9"/>
  <c r="F661" i="9"/>
  <c r="F675" i="9" s="1"/>
  <c r="F715" i="9"/>
  <c r="F839" i="9"/>
  <c r="F867" i="9"/>
  <c r="F1031" i="9"/>
  <c r="F1033" i="9" s="1"/>
  <c r="F1059" i="9"/>
  <c r="F1224" i="9"/>
  <c r="F1337" i="9"/>
  <c r="F1383" i="9"/>
  <c r="F1391" i="9" s="1"/>
  <c r="F1425" i="9"/>
  <c r="F1457" i="9"/>
  <c r="F1465" i="9"/>
  <c r="F1777" i="9"/>
  <c r="F1779" i="9" s="1"/>
  <c r="F1805" i="9"/>
  <c r="F1959" i="9"/>
  <c r="F1993" i="9"/>
  <c r="F2021" i="9"/>
  <c r="F2059" i="9"/>
  <c r="F2087" i="9"/>
  <c r="F2115" i="9"/>
  <c r="F2149" i="9"/>
  <c r="F2286" i="9"/>
  <c r="F2346" i="9"/>
  <c r="F2354" i="9" s="1"/>
  <c r="F2452" i="9"/>
  <c r="F2450" i="9"/>
  <c r="F2478" i="9"/>
  <c r="F2516" i="9"/>
  <c r="F2586" i="9"/>
  <c r="F2588" i="9" s="1"/>
  <c r="F2614" i="9"/>
  <c r="F2616" i="9" s="1"/>
  <c r="F2644" i="9"/>
  <c r="F2686" i="9"/>
  <c r="F779" i="9"/>
  <c r="F1467" i="9"/>
  <c r="F23" i="9"/>
  <c r="F44" i="9" s="1"/>
  <c r="F37" i="9"/>
  <c r="F425" i="9"/>
  <c r="F445" i="9"/>
  <c r="F487" i="9"/>
  <c r="F507" i="9"/>
  <c r="F573" i="9"/>
  <c r="F593" i="9" s="1"/>
  <c r="F625" i="9"/>
  <c r="F645" i="9" s="1"/>
  <c r="F841" i="9"/>
  <c r="F869" i="9"/>
  <c r="F903" i="9"/>
  <c r="F911" i="9" s="1"/>
  <c r="F979" i="9"/>
  <c r="F1067" i="9"/>
  <c r="F1277" i="9"/>
  <c r="F1297" i="9"/>
  <c r="F1311" i="9" s="1"/>
  <c r="F1345" i="9"/>
  <c r="F1613" i="9"/>
  <c r="F1615" i="9" s="1"/>
  <c r="F1641" i="9"/>
  <c r="F1643" i="9" s="1"/>
  <c r="F1669" i="9"/>
  <c r="F1721" i="9"/>
  <c r="F1741" i="9" s="1"/>
  <c r="F1815" i="9"/>
  <c r="F1813" i="9"/>
  <c r="F1845" i="9"/>
  <c r="F1855" i="9" s="1"/>
  <c r="F1853" i="9"/>
  <c r="F1881" i="9"/>
  <c r="F1891" i="9" s="1"/>
  <c r="F1925" i="9"/>
  <c r="F1927" i="9" s="1"/>
  <c r="F1985" i="9"/>
  <c r="F1995" i="9" s="1"/>
  <c r="F2031" i="9"/>
  <c r="F2480" i="9"/>
  <c r="F2652" i="9"/>
  <c r="E24" i="5"/>
  <c r="B151" i="5"/>
  <c r="B147" i="5"/>
  <c r="C178" i="5"/>
  <c r="E190" i="5" s="1"/>
  <c r="D130" i="5"/>
  <c r="E25" i="5"/>
  <c r="B145" i="5"/>
  <c r="B146" i="5"/>
  <c r="B149" i="5"/>
  <c r="B148" i="5"/>
  <c r="B150" i="5"/>
  <c r="E14" i="5"/>
  <c r="D78" i="5"/>
  <c r="D79" i="5" s="1"/>
  <c r="D185" i="5"/>
  <c r="D131" i="5"/>
  <c r="D94" i="5"/>
  <c r="D118" i="5"/>
  <c r="D30" i="5"/>
  <c r="E30" i="5" s="1"/>
  <c r="E20" i="5"/>
  <c r="C15" i="5"/>
  <c r="E33" i="5"/>
  <c r="C105" i="5"/>
  <c r="D105" i="5" s="1"/>
  <c r="D38" i="5"/>
  <c r="E38" i="5" s="1"/>
  <c r="E37" i="5"/>
  <c r="D34" i="5"/>
  <c r="E34" i="5" s="1"/>
  <c r="B152" i="5"/>
  <c r="E202" i="5"/>
  <c r="D28" i="5"/>
  <c r="E28" i="5" s="1"/>
  <c r="F1338" i="8"/>
  <c r="E198" i="5" l="1"/>
  <c r="C180" i="5"/>
  <c r="D199" i="5"/>
  <c r="E199" i="5" s="1"/>
  <c r="E185" i="5"/>
  <c r="D195" i="5"/>
  <c r="E195" i="5" s="1"/>
  <c r="E179" i="5"/>
  <c r="D203" i="5"/>
  <c r="E203" i="5" s="1"/>
  <c r="E189" i="5"/>
  <c r="E194" i="5"/>
  <c r="D193" i="5"/>
  <c r="E193" i="5" s="1"/>
  <c r="D183" i="5"/>
  <c r="D106" i="5"/>
  <c r="E186" i="5"/>
  <c r="D18" i="5"/>
  <c r="E21" i="5"/>
  <c r="E183" i="5" l="1"/>
  <c r="D184" i="5"/>
  <c r="E18" i="5"/>
  <c r="D19" i="5"/>
  <c r="E19" i="5" l="1"/>
  <c r="E40" i="5" s="1"/>
  <c r="E41" i="5" s="1"/>
  <c r="C144" i="5" s="1"/>
  <c r="D40" i="5"/>
  <c r="D57" i="5" s="1"/>
  <c r="E184" i="5"/>
  <c r="E205" i="5" s="1"/>
  <c r="E206" i="5" s="1"/>
  <c r="D205" i="5"/>
  <c r="E144" i="5" l="1"/>
  <c r="D144" i="5"/>
  <c r="D62" i="5"/>
  <c r="D61" i="5"/>
  <c r="D63" i="5"/>
  <c r="E62" i="5" l="1"/>
  <c r="C113" i="5"/>
  <c r="D113" i="5" s="1"/>
  <c r="C101" i="5"/>
  <c r="D101" i="5" s="1"/>
  <c r="C89" i="5"/>
  <c r="D89" i="5" s="1"/>
  <c r="C126" i="5"/>
  <c r="D126" i="5" s="1"/>
  <c r="C74" i="5"/>
  <c r="D74" i="5" s="1"/>
  <c r="E64" i="5"/>
  <c r="E63" i="5"/>
  <c r="D127" i="5" l="1"/>
  <c r="D134" i="5" s="1"/>
  <c r="D133" i="5"/>
  <c r="D90" i="5"/>
  <c r="D97" i="5" s="1"/>
  <c r="D96" i="5"/>
  <c r="D102" i="5"/>
  <c r="D109" i="5" s="1"/>
  <c r="D108" i="5"/>
  <c r="D75" i="5"/>
  <c r="D83" i="5" s="1"/>
  <c r="D82" i="5"/>
  <c r="D114" i="5"/>
  <c r="D122" i="5" s="1"/>
  <c r="D1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tc={AC019D1D-168E-43E0-9995-E9C62F1DB844}</author>
  </authors>
  <commentList>
    <comment ref="B636" authorId="0" shapeId="0" xr:uid="{AC019D1D-168E-43E0-9995-E9C62F1DB844}">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TUBERÍA DE POLIETILENO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<sst xmlns="http://schemas.openxmlformats.org/spreadsheetml/2006/main" count="87101" uniqueCount="9140">
  <si>
    <t>CLAVE</t>
  </si>
  <si>
    <t xml:space="preserve">DESCRIPCIÓN </t>
  </si>
  <si>
    <t>UNIDAD</t>
  </si>
  <si>
    <t>ACE-01</t>
  </si>
  <si>
    <t>ACERO DE REFUERZO 60.000 PSI</t>
  </si>
  <si>
    <t>ADH-01</t>
  </si>
  <si>
    <t>ADHESIVO AISLAMIENTO FACHADAS BASE 55 LB 5GP</t>
  </si>
  <si>
    <t>kg</t>
  </si>
  <si>
    <t>gal</t>
  </si>
  <si>
    <t>un</t>
  </si>
  <si>
    <t>ADH-02</t>
  </si>
  <si>
    <t>ADH-03</t>
  </si>
  <si>
    <t>ADH-04</t>
  </si>
  <si>
    <t>ADH-05</t>
  </si>
  <si>
    <t>ADH-06</t>
  </si>
  <si>
    <t>ADH-07</t>
  </si>
  <si>
    <t>ADH-08</t>
  </si>
  <si>
    <t>ADHESIVO CERÁMICO PEGADOC BLANCO (25KG)</t>
  </si>
  <si>
    <t>ADHESIVO CERÁMICO PEGADOC GRIS (25KG)</t>
  </si>
  <si>
    <t>ADHESIVO DE CURADO LENTO SIKA ANCHORFIX-3001 (600ML)</t>
  </si>
  <si>
    <t>ADHESIVO DE GRAN ADHERENCIA SIKA ANCHORFIX-3030 (585ML)</t>
  </si>
  <si>
    <t>ADHESIVO GRIS MULTIUSOS SIKADUR 31 (2KG)</t>
  </si>
  <si>
    <t>ADHESIVO MULTIUSOS ANCLAJES SIKA ANCHORFIX-S (300ML)</t>
  </si>
  <si>
    <t>ADHESIVO PEGADO ELÁSTICO METALES SIKABOND AT METAL</t>
  </si>
  <si>
    <t>ADH-09</t>
  </si>
  <si>
    <t>ADH-10</t>
  </si>
  <si>
    <t>ADH-11</t>
  </si>
  <si>
    <t>ADH-12</t>
  </si>
  <si>
    <t>ADH-13</t>
  </si>
  <si>
    <t>ADH-14</t>
  </si>
  <si>
    <t>ADHESIVO /CAPA DE BASE EN AISLAMIENTO PRIMER B-80101 (23 KG)</t>
  </si>
  <si>
    <t>MASILLA EPÓXICA PARCHEO MASTEREMACO P1030</t>
  </si>
  <si>
    <t>MORTERO ANCLAJE/NIVELACIÓN SIKADUR 42 (15 KG)</t>
  </si>
  <si>
    <t>PEGACOR FLEX BLANCO</t>
  </si>
  <si>
    <t>PEGACOR INTERIORES BLANCO</t>
  </si>
  <si>
    <t>PEGANTE CERÁMICO STONMIX LÁTEX BLANCO</t>
  </si>
  <si>
    <t>ADI-01</t>
  </si>
  <si>
    <t>ADI-02</t>
  </si>
  <si>
    <t>ACELERANTE FRAGUADO MORTERO DE PEGA SIKA 3 (3KG)</t>
  </si>
  <si>
    <t>ACELERANTE FRAGUADO/RESISTENCIA CONCRETO SIKASET L (25KG)</t>
  </si>
  <si>
    <t>ACELERANTE ULTRARAPIDO SIKA 2 (5.5KG)</t>
  </si>
  <si>
    <t>ADI-03</t>
  </si>
  <si>
    <t>ADI-04</t>
  </si>
  <si>
    <t>ADI-05</t>
  </si>
  <si>
    <t>ADI-06</t>
  </si>
  <si>
    <t>ADI-07</t>
  </si>
  <si>
    <t>ADI-08</t>
  </si>
  <si>
    <t>ADI-09</t>
  </si>
  <si>
    <t>ADI-10</t>
  </si>
  <si>
    <t>ADI-11</t>
  </si>
  <si>
    <t>ADI-12</t>
  </si>
  <si>
    <t>ADITIVO CONCRETO FRESCO-ENDURECIDO SIKADUR 32 PRIMER (3KG)</t>
  </si>
  <si>
    <t>ADITIVO CURADO RAPIDO SIKA ANCHORFIX-2 (300 ML)</t>
  </si>
  <si>
    <t xml:space="preserve">CURADOR DE CONCRETO-MORTERO ANTISOL BLANCO (20 KG) </t>
  </si>
  <si>
    <t xml:space="preserve">CURADOR DE CONCRETO-MORTERO ANTISOL ROJO (16 KG) </t>
  </si>
  <si>
    <t>DESENCONFRANTE MEJOR ACABADO SEPAROL (15 KG)</t>
  </si>
  <si>
    <t>DESENCONFRANTE EMULCIONADO DESMOLDATOC (16KG)</t>
  </si>
  <si>
    <t>IMPERMEABILIZANTE INTEGRAL CONCRETO-MORTERO TOXEMENT 1-A</t>
  </si>
  <si>
    <t>RESINA EPOXICA LARGA VIDA CONCRETO MASTEREMACO P1024</t>
  </si>
  <si>
    <t>RETARDANTE DE FRAGUADO MASTERSET R 360 (263,5KG)</t>
  </si>
  <si>
    <t>AGR-01</t>
  </si>
  <si>
    <t>AGR-02</t>
  </si>
  <si>
    <t>AGR-03</t>
  </si>
  <si>
    <t>AGR-04</t>
  </si>
  <si>
    <t>AGR-05</t>
  </si>
  <si>
    <t>AGR-06</t>
  </si>
  <si>
    <t>AGR-07</t>
  </si>
  <si>
    <t>AGR-08</t>
  </si>
  <si>
    <t>AGR-09</t>
  </si>
  <si>
    <t>AGR-10</t>
  </si>
  <si>
    <t>AGR-11</t>
  </si>
  <si>
    <t>AGR-12</t>
  </si>
  <si>
    <t>AGR-13</t>
  </si>
  <si>
    <t>AGR-14</t>
  </si>
  <si>
    <t>AGR-15</t>
  </si>
  <si>
    <t>AGR-16</t>
  </si>
  <si>
    <t>AGR-17</t>
  </si>
  <si>
    <t>AGR-18</t>
  </si>
  <si>
    <t>AGR-19</t>
  </si>
  <si>
    <t>AGR-20</t>
  </si>
  <si>
    <t>AGR-21</t>
  </si>
  <si>
    <t>AGR-22</t>
  </si>
  <si>
    <t>AGR-23</t>
  </si>
  <si>
    <t xml:space="preserve">ARENA DE PEÑA </t>
  </si>
  <si>
    <t>ARENA DE RIO</t>
  </si>
  <si>
    <t xml:space="preserve">ARENA FINA </t>
  </si>
  <si>
    <t xml:space="preserve">ARENA LAVADA DE PEÑA </t>
  </si>
  <si>
    <t>ARENA LAVADA DE RIO</t>
  </si>
  <si>
    <t>BASE B-600 IDU 96</t>
  </si>
  <si>
    <t>BASE GRANULAR B-400</t>
  </si>
  <si>
    <t xml:space="preserve">BASE GRANULAR NORMA INVIAS </t>
  </si>
  <si>
    <t>BASE GRANULAR PARA CANCHA DE TENIS ESP. 30CM</t>
  </si>
  <si>
    <t>GRAVA Nº67 -  3/4"</t>
  </si>
  <si>
    <t>GRAVA Nº7  1/2"</t>
  </si>
  <si>
    <t>GRAVILLA DE RIO</t>
  </si>
  <si>
    <t>GRAVILLA DE RIO 1/2"</t>
  </si>
  <si>
    <t>MIXTO</t>
  </si>
  <si>
    <t>PIEDRA DE CANTO RODADO</t>
  </si>
  <si>
    <t>PIEDRA MEDIA ZONGA</t>
  </si>
  <si>
    <t>RAJÓN DE PIEDRA</t>
  </si>
  <si>
    <t>RECEBO B-200</t>
  </si>
  <si>
    <t>RECEBO COMUN</t>
  </si>
  <si>
    <t>SUBBASE B-400 IDU 96</t>
  </si>
  <si>
    <t xml:space="preserve">SUBBASE GRANULAR NORMA INVIAS </t>
  </si>
  <si>
    <t>TIERRA NEGRA</t>
  </si>
  <si>
    <t>TRITURADO 1"</t>
  </si>
  <si>
    <t>m3</t>
  </si>
  <si>
    <t>AND-01</t>
  </si>
  <si>
    <t>ANDAMIO COLGANTE DE 3X60 M</t>
  </si>
  <si>
    <t>día</t>
  </si>
  <si>
    <t>CEPILLERA VASO NILO</t>
  </si>
  <si>
    <t>DISPENSADOR JABON SENSOR A PARED 1L</t>
  </si>
  <si>
    <t>GANCHO PERCHERO QUADRA</t>
  </si>
  <si>
    <t>JABONERA CONTEMPRA</t>
  </si>
  <si>
    <t>JABONERA DUCHA TORINO</t>
  </si>
  <si>
    <t>JABONERA PALERMO</t>
  </si>
  <si>
    <t>JABONERA REJILLA METÁLICA QUADRA</t>
  </si>
  <si>
    <t>m2</t>
  </si>
  <si>
    <t>JUEGO ACCESORIOS ALUVIA (6UND)</t>
  </si>
  <si>
    <t>ACB-01</t>
  </si>
  <si>
    <t>ACB-02</t>
  </si>
  <si>
    <t>ACB-03</t>
  </si>
  <si>
    <t>ACB-04</t>
  </si>
  <si>
    <t>ACB-05</t>
  </si>
  <si>
    <t>ACB-06</t>
  </si>
  <si>
    <t>ACB-07</t>
  </si>
  <si>
    <t>ACB-08</t>
  </si>
  <si>
    <t>APB-09</t>
  </si>
  <si>
    <t>APB-01</t>
  </si>
  <si>
    <t>APB-02</t>
  </si>
  <si>
    <t>APB-03</t>
  </si>
  <si>
    <t>APB-04</t>
  </si>
  <si>
    <t>APB-05</t>
  </si>
  <si>
    <t>APB-06</t>
  </si>
  <si>
    <t>APB-07</t>
  </si>
  <si>
    <t>APB-08</t>
  </si>
  <si>
    <t>LAVAMANOS CON PEDESTAL BLANCO AVANTI</t>
  </si>
  <si>
    <t>LAVAMANOS DE COLGAR BLANCO</t>
  </si>
  <si>
    <t>LAVAMANOS DE EMPOTRAR BLANCO</t>
  </si>
  <si>
    <t>LAVAMANOS DE INCRUSTAR REDONDO BLANCO</t>
  </si>
  <si>
    <t>ORINAL ARRECIFE ENTRADA SUPERIOR</t>
  </si>
  <si>
    <t>ORINAL SUSPENDIDO CURVE</t>
  </si>
  <si>
    <t>SANITARIO 1 PIEZA ELONG AURORA</t>
  </si>
  <si>
    <t>SANITARIO 2 PIEZAS ALONGADO REACH KOHLER</t>
  </si>
  <si>
    <t xml:space="preserve">SANITARIO AVANTI PLUS </t>
  </si>
  <si>
    <t>GRB-01</t>
  </si>
  <si>
    <t>GRB-02</t>
  </si>
  <si>
    <t>GRIFERIA LAVAMANOS ARCE 4"</t>
  </si>
  <si>
    <t>GRIFERIA LAVAMANOS ARCE 8"</t>
  </si>
  <si>
    <t>MUB-03</t>
  </si>
  <si>
    <t>MUB-04</t>
  </si>
  <si>
    <t>MUB-01</t>
  </si>
  <si>
    <t>MUB-02</t>
  </si>
  <si>
    <t>MUB-05</t>
  </si>
  <si>
    <t>MUB-06</t>
  </si>
  <si>
    <t>ESPEJO DECO 80X180CM</t>
  </si>
  <si>
    <t>GABINETE BAÑO 1 PUERTA 48X40X11.5CM</t>
  </si>
  <si>
    <t>MUEBLE ALUVIA ELEVADO MIEL LVM 40X35</t>
  </si>
  <si>
    <t>MUEBLE LAVAMANOS COLGANTE AREZZO 60 WENGUE</t>
  </si>
  <si>
    <t>PUERTA PLEGABLE DUCHA RECTA 180 X 180CM</t>
  </si>
  <si>
    <t>PUERTA PLEGABLE DUCHA RECTA 100 X 180CM</t>
  </si>
  <si>
    <t>PLB-01</t>
  </si>
  <si>
    <t>PLB-02</t>
  </si>
  <si>
    <t>PLB-03</t>
  </si>
  <si>
    <t>PLB-04</t>
  </si>
  <si>
    <t>BRIDA SANITARIA 4" REPUESTO</t>
  </si>
  <si>
    <t>VÁLVULA DESCARGA 2" 507 A 133</t>
  </si>
  <si>
    <t>ACCESORIO UNIÓN BLANCO 13X7MM</t>
  </si>
  <si>
    <t>SIFÓN DE BOTELLA PLASTICO 1-1/4"</t>
  </si>
  <si>
    <t>CYB-01</t>
  </si>
  <si>
    <t>CYB-02</t>
  </si>
  <si>
    <t>CYB-03</t>
  </si>
  <si>
    <t>CYB-04</t>
  </si>
  <si>
    <t>ADAPTADOR BAJANTE RAINGO A 3" X 3"</t>
  </si>
  <si>
    <t>BAJANTE EN PVC BLANCO EXTREMO LISO (3M)</t>
  </si>
  <si>
    <t>CANAL AMAZONA (3M)</t>
  </si>
  <si>
    <t>CANAL RAINGO (3M)</t>
  </si>
  <si>
    <t>CYB-05</t>
  </si>
  <si>
    <t>CYB-06</t>
  </si>
  <si>
    <t>CYB-07</t>
  </si>
  <si>
    <t>CODO BAJANTE 45º BLANCO</t>
  </si>
  <si>
    <t>CODO BAJANTE 90º BLANCO</t>
  </si>
  <si>
    <t>SOPORTE DE BAJANTE</t>
  </si>
  <si>
    <t>SOPORTE DE CANAL AMAZONA</t>
  </si>
  <si>
    <t>TAPA EXTERNA CANAL AMAZONA</t>
  </si>
  <si>
    <t>TAPA EXTERNA CANAL RAINGO</t>
  </si>
  <si>
    <t>SOPORTE CANAL RAINGO</t>
  </si>
  <si>
    <t>CYB-08</t>
  </si>
  <si>
    <t>CYB-09</t>
  </si>
  <si>
    <t>CYB-10</t>
  </si>
  <si>
    <t>CYB-11</t>
  </si>
  <si>
    <t>CYB-12</t>
  </si>
  <si>
    <t>CYB-13</t>
  </si>
  <si>
    <t>CYB-14</t>
  </si>
  <si>
    <t>UNION CANAL AMAZONA BLANCO</t>
  </si>
  <si>
    <t>UNION CANAL RAINGO BLANCO</t>
  </si>
  <si>
    <t>UNION DE BAJANTE</t>
  </si>
  <si>
    <t>CIE-01</t>
  </si>
  <si>
    <t>CIE-02</t>
  </si>
  <si>
    <t>CIE-03</t>
  </si>
  <si>
    <t>CIE-04</t>
  </si>
  <si>
    <t>CIE-05</t>
  </si>
  <si>
    <t>CIE-06</t>
  </si>
  <si>
    <t>CIE-07</t>
  </si>
  <si>
    <t>CIE-08</t>
  </si>
  <si>
    <t>CIELOPARED OVC GRIS LISO 300X25CM (4UND)</t>
  </si>
  <si>
    <t>CIELORRASO BLANCO BRILLANTE DE 0,25X 5,85M</t>
  </si>
  <si>
    <t>CIELORRASO MADERA MIEL DE 0.25X5.85M</t>
  </si>
  <si>
    <t>LAMINA CIELORRASO LLUVIA 1.22X0.61M ESP. 1.8CM</t>
  </si>
  <si>
    <t>lm</t>
  </si>
  <si>
    <t>PERFIL UNION EN PVC COLOR BLANCO 3M</t>
  </si>
  <si>
    <t>RIEL PERIMETRAL EN PVC BLANCO 3M</t>
  </si>
  <si>
    <t>CIE-09</t>
  </si>
  <si>
    <t>CIE-10</t>
  </si>
  <si>
    <t>ESTUCOMASTIC 2EN1 PINTUCO CANECA (27KG)</t>
  </si>
  <si>
    <t>MASILLA CONSTRUMASTIC EXTERIOR PINTUCO CANECA (28KG)</t>
  </si>
  <si>
    <t>MASILLA ULTRA MASTIC JOINT COMPOUND INTERIOR PINTUCO (30KG)</t>
  </si>
  <si>
    <t>VINILO PINTUCO TIPO 3 CONSTRUCTOR ALTO CUBRIMIENTO (5GL)</t>
  </si>
  <si>
    <t>COA-01</t>
  </si>
  <si>
    <t>GRIFERIA LAVAPLATOS BALKTA CRUCETA 8"</t>
  </si>
  <si>
    <t>GRIFERIA LAVAPLATOS BURDEO 8"</t>
  </si>
  <si>
    <t>GRIFERIA LAVAPLATOS PISCIS 8"</t>
  </si>
  <si>
    <t>GRIFERIA LAVAPLATOS PRAKTI 8"</t>
  </si>
  <si>
    <t>GRIFERIA LAVAPLATOS SEVILLA 8"</t>
  </si>
  <si>
    <t>LLAVE JARDIN LIVIANA CROMADA 1/2" X 4/4"</t>
  </si>
  <si>
    <t>LLAVE JARDIN PESADA CROMO 1/2"</t>
  </si>
  <si>
    <t>COA-02</t>
  </si>
  <si>
    <t>COA-03</t>
  </si>
  <si>
    <t>COA-04</t>
  </si>
  <si>
    <t>COA-05</t>
  </si>
  <si>
    <t>COA-06</t>
  </si>
  <si>
    <t>COA-07</t>
  </si>
  <si>
    <t>COA-08</t>
  </si>
  <si>
    <t>COM-01</t>
  </si>
  <si>
    <t>COM-02</t>
  </si>
  <si>
    <t>COM-03</t>
  </si>
  <si>
    <t>COM-04</t>
  </si>
  <si>
    <t>COM-05</t>
  </si>
  <si>
    <t>COM-06</t>
  </si>
  <si>
    <t>COM-07</t>
  </si>
  <si>
    <t>COM-08</t>
  </si>
  <si>
    <t xml:space="preserve">COCINA 1.20M + MESÓN ACERO + 2 FOGONES GAS </t>
  </si>
  <si>
    <t xml:space="preserve">COCINA 1.80M + MESÓN ACERO + 4 FOGONES GAS </t>
  </si>
  <si>
    <t>LAVADERO GRANITO PULIDO 60CM X 50 CM X 16 CM</t>
  </si>
  <si>
    <t>LAVADERO GRANITO PULIDO 80CM X 60 CM X 25 CM</t>
  </si>
  <si>
    <t>MUEBLE LAVATRAPEROS 40 X 35M</t>
  </si>
  <si>
    <t>MUEBLE COCINA PISO TRIPLE CON MESÓN 120 CM</t>
  </si>
  <si>
    <t>MUEBLE SUPERIOR 1.20M 3 PUERTAS</t>
  </si>
  <si>
    <t>TORRE HORNO 0.60M SEVILLA</t>
  </si>
  <si>
    <t>COP-01</t>
  </si>
  <si>
    <t>COP-02</t>
  </si>
  <si>
    <t>COP-03</t>
  </si>
  <si>
    <t>COP-04</t>
  </si>
  <si>
    <t>KIT INSTALACIÓN LAVAPLATOS</t>
  </si>
  <si>
    <t>LLAVE LAVADORA ARCE ARCE INDIVIDUAL CROMO</t>
  </si>
  <si>
    <t>LLAVE LAVADORA PLÁSTICO CROMO</t>
  </si>
  <si>
    <t>LLAVE MANGERA PLÁSTICA BLANCA</t>
  </si>
  <si>
    <t>CNC-01</t>
  </si>
  <si>
    <t>CNC-02</t>
  </si>
  <si>
    <t>ALAMBRE DE PUAS (400M) CAL 16.5</t>
  </si>
  <si>
    <t>ALAMBRE DEPUAS IOWA (200M) CAL.14</t>
  </si>
  <si>
    <t>ALAMBRE DEPUAS IOWA (350M) CAL.14</t>
  </si>
  <si>
    <t>CNC-03</t>
  </si>
  <si>
    <t>m</t>
  </si>
  <si>
    <t>rl</t>
  </si>
  <si>
    <t>CON-01</t>
  </si>
  <si>
    <t>CON-02</t>
  </si>
  <si>
    <t>CEMENTO GRIS</t>
  </si>
  <si>
    <t>CONCRETO CORRIENTE GRAVA COMÚN 1500 PSI</t>
  </si>
  <si>
    <t>CONCRETO CORRIENTE GRAVA COMÚN 2000 PSI</t>
  </si>
  <si>
    <t>CONCRETO CORRIENTE GRAVA COMÚN 2500 PSI</t>
  </si>
  <si>
    <t>CONCRETO CORRIENTE GRAVA COMÚN 3000 PSI</t>
  </si>
  <si>
    <t>CONCRETO CORRIENTE GRAVA COMÚN 3500 PSI</t>
  </si>
  <si>
    <t>CONCRETO CORRIENTE GRAVA COMÚN 4000 PSI</t>
  </si>
  <si>
    <t>CONCRETO CORRIENTE GRAVA COMÚN 5000 PSI</t>
  </si>
  <si>
    <t>CON-03</t>
  </si>
  <si>
    <t>CON-04</t>
  </si>
  <si>
    <t>CON-05</t>
  </si>
  <si>
    <t>CON-06</t>
  </si>
  <si>
    <t>CON-07</t>
  </si>
  <si>
    <t>CON-08</t>
  </si>
  <si>
    <t>CONCRETO CORRIENTE GRAVA FINA 2500 PSI</t>
  </si>
  <si>
    <t>CONCRETO CORRIENTE GRAVA FINA 3000 PSI</t>
  </si>
  <si>
    <t>CON-09</t>
  </si>
  <si>
    <t>CON-10</t>
  </si>
  <si>
    <t>CON-11</t>
  </si>
  <si>
    <t>CONCRETO PAVIMENTO MR-20</t>
  </si>
  <si>
    <t>CONCRETO PAVIMENTO MR-43</t>
  </si>
  <si>
    <t>COSTO ADICINAL BOMBEO</t>
  </si>
  <si>
    <t>GROUT SIKADUR-42 LE PLUS CO (16.72KG)</t>
  </si>
  <si>
    <t>MORTERO BAJA PERMEABILIDAD 2000 PSI</t>
  </si>
  <si>
    <t>MORTERO BAJA PERMEABILIDAD 2500 PSI</t>
  </si>
  <si>
    <t>MORTERO BAJA PERMEABILIDAD 3000 PSI</t>
  </si>
  <si>
    <t>MORTERO CORRIENTE 2000 PSI</t>
  </si>
  <si>
    <t>MORTERO CORRIENTE 3000 PSI</t>
  </si>
  <si>
    <t>MORTERO DE RELLENO Y REPARACIÓN MASTEREMACO N-370 (20KG)</t>
  </si>
  <si>
    <t>MORTERO LARGA VIDA 750 PSI 24H</t>
  </si>
  <si>
    <t>MORTERO PARA PEGAR MAMPOSTERIA SIKAMUR-150 PEGA MAMPOSTERIA (50KG)</t>
  </si>
  <si>
    <t>MORTERO PARA RELLENO MAMPOSTERIA SIKAMUR-175 GROUT MAMPOS. (95KG)</t>
  </si>
  <si>
    <t>CON-12</t>
  </si>
  <si>
    <t>CON-13</t>
  </si>
  <si>
    <t>CON-14</t>
  </si>
  <si>
    <t>CON-15</t>
  </si>
  <si>
    <t>CON-16</t>
  </si>
  <si>
    <t>CON-17</t>
  </si>
  <si>
    <t>CON-18</t>
  </si>
  <si>
    <t>CON-19</t>
  </si>
  <si>
    <t>CON-20</t>
  </si>
  <si>
    <t>CON-21</t>
  </si>
  <si>
    <t>CON-22</t>
  </si>
  <si>
    <t>CON-23</t>
  </si>
  <si>
    <t>CON-24</t>
  </si>
  <si>
    <t>CONCRETO CORRIENTE GRAVA FINA 4000 PSI</t>
  </si>
  <si>
    <t>MORTERO PREMEZCLADO 1500 PSI</t>
  </si>
  <si>
    <t>MORTERO PREMEZCLADO 2000 PSI</t>
  </si>
  <si>
    <t>MORTERO PREMEZCLADO 3000 PSI</t>
  </si>
  <si>
    <t>PERLA ALIGERAMIENTO PARA CONCRETO CR16</t>
  </si>
  <si>
    <t>CON-25</t>
  </si>
  <si>
    <t>CON-26</t>
  </si>
  <si>
    <t>CON-27</t>
  </si>
  <si>
    <t>CON-28</t>
  </si>
  <si>
    <t>CLS-01</t>
  </si>
  <si>
    <t>CLS-02</t>
  </si>
  <si>
    <t>CLS-03</t>
  </si>
  <si>
    <t>CLS-04</t>
  </si>
  <si>
    <t>CLS-05</t>
  </si>
  <si>
    <t>CLS-06</t>
  </si>
  <si>
    <t>CLS-07</t>
  </si>
  <si>
    <t>CLS-08</t>
  </si>
  <si>
    <t>CLS-09</t>
  </si>
  <si>
    <t>CLS-10</t>
  </si>
  <si>
    <t>ÁNGULO 1"X1" (2,44M) CAL.26</t>
  </si>
  <si>
    <t>ÁNGULO 1-1/4"X3/4" (2.44M) CAL.26</t>
  </si>
  <si>
    <t>ÁNGULO 3/4"X3/4" (2.44M) CAL.26</t>
  </si>
  <si>
    <t>ÁNGULO GALVANIZADO 0.2X0.25(2.44M) CAL. 26</t>
  </si>
  <si>
    <t>CANAL 1-5/8" x 1" 2.44M CAL.26</t>
  </si>
  <si>
    <t>CANAL 3-5/8" x 1" 2.44M CAL.26</t>
  </si>
  <si>
    <t>CANAL 4" x 1-1/4" 2.44M CAL.24</t>
  </si>
  <si>
    <t>CANAL 2-1/2" x 1" CAL.26</t>
  </si>
  <si>
    <t>CANAL 6" x 1-1/4" 2.44M CAL.20</t>
  </si>
  <si>
    <t>ESQUINERO PLÁSTICO (3,05M)</t>
  </si>
  <si>
    <t>ESTUCO PANEL MASILLA (28KG)</t>
  </si>
  <si>
    <t>ESTUCO PANEL MASILLA (5.6KG)</t>
  </si>
  <si>
    <t>gl</t>
  </si>
  <si>
    <t>LÁMINA 4MM ACRÍLICO CRISTAL 1.20MX0.60M</t>
  </si>
  <si>
    <t>LÁMINA DE YESO REGULAR 1/2"</t>
  </si>
  <si>
    <t>LÁMINA DE YESO RESISTENTE A LA HUMEDAD 1/2"</t>
  </si>
  <si>
    <t>LÁMINA DE YESO RESISTENTE AL FUEGO 5/8"</t>
  </si>
  <si>
    <t>CLS-11</t>
  </si>
  <si>
    <t>CLS-12</t>
  </si>
  <si>
    <t>CLS-13</t>
  </si>
  <si>
    <t>CLS-14</t>
  </si>
  <si>
    <t>CLS-15</t>
  </si>
  <si>
    <t>CLS-16</t>
  </si>
  <si>
    <t>LÁMINA SUPERBOARD 10MM DE 1.22X2.44M</t>
  </si>
  <si>
    <t>LÁMINA SUPERBOARD 6MM DE 1.22X2.44M</t>
  </si>
  <si>
    <t>LÁMINA SUPERBOARD 8MM DE 1.22X2.44M</t>
  </si>
  <si>
    <t>CLS-17</t>
  </si>
  <si>
    <t>CLS-18</t>
  </si>
  <si>
    <t>CLS-19</t>
  </si>
  <si>
    <t>MASILLA EN POLVO 90 MIN (25KG) GYPLAC</t>
  </si>
  <si>
    <t>CLS-20</t>
  </si>
  <si>
    <t>CLS-21</t>
  </si>
  <si>
    <t>MASILLA SUPERMASTICK PR (5 GL.)</t>
  </si>
  <si>
    <t>PERNO 1" CLAVO NORMAL</t>
  </si>
  <si>
    <t>CLS-22</t>
  </si>
  <si>
    <t>PINTURA DRYWALL PINTUCO TIPO 2 (5GL)</t>
  </si>
  <si>
    <t>CLS-23</t>
  </si>
  <si>
    <t>PLACA DE YESO CEILING BOARD 1.22X1.83M 11MM GYPLAC</t>
  </si>
  <si>
    <t>PLACA DE YESO RF 1.22X2X44M 12.7MM GYPLAC</t>
  </si>
  <si>
    <t>CLS-24</t>
  </si>
  <si>
    <t>CLS-25</t>
  </si>
  <si>
    <t>PLACA DE YESO RH 1/2" 1.22X2.44M 12.7MM KNAUF</t>
  </si>
  <si>
    <t>PLACA RH 15,9 GYPLAC</t>
  </si>
  <si>
    <t>CLS-26</t>
  </si>
  <si>
    <t>CLS-27</t>
  </si>
  <si>
    <t>TEE PRINCIPAL 2 PIES (0.6M)</t>
  </si>
  <si>
    <t>TEE PRINCIPAL 4 PIES (1.22M)</t>
  </si>
  <si>
    <t>TORNILLO 1" PUNTA DE BROCA</t>
  </si>
  <si>
    <t>TORNILLO 1" PUNTA FINA</t>
  </si>
  <si>
    <t>TORNILLO 1-1/4" PUNTA DE BROCA</t>
  </si>
  <si>
    <t>TORNILLO 1-1/4" PUNTA FINA</t>
  </si>
  <si>
    <t>TORNILLO 1-5/8" PUNTA DE BROCA</t>
  </si>
  <si>
    <t>TORNILLO 1-5/8" PUNTA FINA</t>
  </si>
  <si>
    <t>TORNILLO 7/16" PUNTA DE BROCA</t>
  </si>
  <si>
    <t>TORNILLO 7/16" PUNTA FINA</t>
  </si>
  <si>
    <t>VIGUETA BASE 4 (2.44M) CAL. 26</t>
  </si>
  <si>
    <t>VIGUETA 1-1/2" X 3/4" (2.44M) CAL. 26</t>
  </si>
  <si>
    <t>CLS-28</t>
  </si>
  <si>
    <t>CLS-29</t>
  </si>
  <si>
    <t>CLS-30</t>
  </si>
  <si>
    <t>CLS-31</t>
  </si>
  <si>
    <t>CLS-32</t>
  </si>
  <si>
    <t>CLS-33</t>
  </si>
  <si>
    <t>CLS-34</t>
  </si>
  <si>
    <t>CLS-35</t>
  </si>
  <si>
    <t>CLS-36</t>
  </si>
  <si>
    <t>CLS-37</t>
  </si>
  <si>
    <t>CLS-38</t>
  </si>
  <si>
    <t>CLS-39</t>
  </si>
  <si>
    <t>CUF-01</t>
  </si>
  <si>
    <t>CABALLETE ARTICULADO SUPERIOR/INFERIOR P7</t>
  </si>
  <si>
    <t>CABALLETE FIJO 15 P7</t>
  </si>
  <si>
    <t>CABALLETE ONDULADO MANILIT P7 15º</t>
  </si>
  <si>
    <t xml:space="preserve">CABALLETE PERFIL 7 VENTILACIÓN </t>
  </si>
  <si>
    <t xml:space="preserve">CABALLETE ROJO ASFALTICO ONDUVILLA 2X0.48M </t>
  </si>
  <si>
    <t>CANALETA 90 ETERNIT (6M)</t>
  </si>
  <si>
    <t>CLARABOYA MANILIT P7 Nº6</t>
  </si>
  <si>
    <t>GANCHO CORREA MADERA C90</t>
  </si>
  <si>
    <t>GANCHO TEJA ETERNIT 55MM</t>
  </si>
  <si>
    <t xml:space="preserve">TEJA FIBROCEMENTO P6 CLARABOYA </t>
  </si>
  <si>
    <t>TEJA MANILIP P7 Nº10</t>
  </si>
  <si>
    <t>TEJA MANILIP P5 Nº6 A=1M</t>
  </si>
  <si>
    <t>TEJA MANILIP P7 Nº11</t>
  </si>
  <si>
    <t>TEJA MANILIP P7 Nº12</t>
  </si>
  <si>
    <t>TEJA MANILIP P7 Nº5</t>
  </si>
  <si>
    <t>TEJA MANILIP P7 Nº6</t>
  </si>
  <si>
    <t>TEJA MANILIP P7 Nº7</t>
  </si>
  <si>
    <t>TEJA MANILIP P7 Nº8</t>
  </si>
  <si>
    <t>TEJA MANILIP P7 Nº9</t>
  </si>
  <si>
    <t>TEJA MANILIP P7 Nº4</t>
  </si>
  <si>
    <t>CUF-02</t>
  </si>
  <si>
    <t>CUF-03</t>
  </si>
  <si>
    <t>CUF-04</t>
  </si>
  <si>
    <t>CUF-05</t>
  </si>
  <si>
    <t>CUF-06</t>
  </si>
  <si>
    <t>CUF-07</t>
  </si>
  <si>
    <t>CUF-08</t>
  </si>
  <si>
    <t>CUF-09</t>
  </si>
  <si>
    <t>CUF-10</t>
  </si>
  <si>
    <t>CUF-11</t>
  </si>
  <si>
    <t>CUF-12</t>
  </si>
  <si>
    <t>CUF-13</t>
  </si>
  <si>
    <t>CUF-14</t>
  </si>
  <si>
    <t>CUF-15</t>
  </si>
  <si>
    <t>CUF-16</t>
  </si>
  <si>
    <t>CUF-17</t>
  </si>
  <si>
    <t>CUF-18</t>
  </si>
  <si>
    <t>CUF-19</t>
  </si>
  <si>
    <t>CUF-20</t>
  </si>
  <si>
    <t>TORNILLO PARA CANALETA 90</t>
  </si>
  <si>
    <t>CUF-21</t>
  </si>
  <si>
    <t>CUM-01</t>
  </si>
  <si>
    <t>CUM-02</t>
  </si>
  <si>
    <t>CUM-03</t>
  </si>
  <si>
    <t>CANALETA GALVANIZADA 0.9X4.5M CAL. 24</t>
  </si>
  <si>
    <t>CANALETA GALVANIZADA 0.9X5M CAL. 24</t>
  </si>
  <si>
    <t>CANALETA GALVANIZADA 0.9X6M CAL. 24</t>
  </si>
  <si>
    <t>CUBIERTA ARQ. GALVANIZADA PERFIL 0.73MX2.44M CAL. 30MM</t>
  </si>
  <si>
    <t>CUBIERTA ARQ. GALVANIZADA PERFIL 1MX2.44M CAL. 36MM</t>
  </si>
  <si>
    <t>TEJA ALUZINC SEAM SENCIL 1.5"X50CM CAL. 24</t>
  </si>
  <si>
    <t>TEJA ALUZINC SEAM SENCIL 1.5"X50CM CAL. 26</t>
  </si>
  <si>
    <t>TEJA ALUZINC SEAM SENCIL 2"X50CM CAL. 26</t>
  </si>
  <si>
    <t>TEJA ALUZINC SEAM SENCIL 2"X50CM CAL. 24</t>
  </si>
  <si>
    <t>CUM-04</t>
  </si>
  <si>
    <t>CUM-05</t>
  </si>
  <si>
    <t>CUM-06</t>
  </si>
  <si>
    <t>CUM-07</t>
  </si>
  <si>
    <t>CUM-08</t>
  </si>
  <si>
    <t>CUM-09</t>
  </si>
  <si>
    <t>CUT-01</t>
  </si>
  <si>
    <t>CUT-02</t>
  </si>
  <si>
    <t>CUT-03</t>
  </si>
  <si>
    <t>CUT-04</t>
  </si>
  <si>
    <t>CUT-05</t>
  </si>
  <si>
    <t>CUT-06</t>
  </si>
  <si>
    <t>CUT-07</t>
  </si>
  <si>
    <t>CUT-08</t>
  </si>
  <si>
    <t>FIJACIONES TECHO-CUBIERTA ONDULADA</t>
  </si>
  <si>
    <t>PUNTILLON O AMARRE ONDURATEX</t>
  </si>
  <si>
    <t>TEJA ECCOMAX UPVC TRAPEZ. 0.94X11.80M CAL. 3MM</t>
  </si>
  <si>
    <t>TEJA ECCOMAX UPVC TRAPEZ. 0.94X11.80M CAL. 2.5MM</t>
  </si>
  <si>
    <t>TEJA ECOROOF 37 2.5MM BLANCO 1.07 X 11.8M</t>
  </si>
  <si>
    <t>TEJA ECOROOF 40 2.5MM BLANCO 1.07 X 11.8M</t>
  </si>
  <si>
    <t>TEJA ECOWALL 2MM BLANCO 1.13 X 11.8M</t>
  </si>
  <si>
    <t xml:space="preserve">TEJA SHINGLES CAMBRIDGE (20 UN) </t>
  </si>
  <si>
    <t xml:space="preserve">TEJA SHINGLES MARATHON (21 UN) </t>
  </si>
  <si>
    <t xml:space="preserve">TEJA SHINGLES MARATHON  25AR (21 UN) </t>
  </si>
  <si>
    <t xml:space="preserve">TEJA SHINGLES MARATHON ULTRA(21 UN) </t>
  </si>
  <si>
    <t>TEJA SHINGLES 3.0 3M2 HEXAGONAL</t>
  </si>
  <si>
    <t xml:space="preserve">TEJA SHINGLES 3.0 3M2 RECTANGULAR </t>
  </si>
  <si>
    <t xml:space="preserve">TEJA TECHOLINE 0.95 X 2M </t>
  </si>
  <si>
    <t>TEJA TERMOACÚSTICA OVERDE-ROJA 82X0.93M) ONDURATEX</t>
  </si>
  <si>
    <t>TEJA UPVC/PMMA TRAPEZ. 0.94 X 11.8M CAL 3.0MM</t>
  </si>
  <si>
    <t>TEJA UPVC/PMMA TRAPEZ. 0.94 X 11.8M CAL 2.5MM</t>
  </si>
  <si>
    <t>TORNILLO + CAPELOTE ECCOMAC 75MM 3/8"</t>
  </si>
  <si>
    <t>CUT-09</t>
  </si>
  <si>
    <t>CUT-10</t>
  </si>
  <si>
    <t>CUT-11</t>
  </si>
  <si>
    <t>CUT-12</t>
  </si>
  <si>
    <t>CUT-13</t>
  </si>
  <si>
    <t>CUT-14</t>
  </si>
  <si>
    <t>CUT-15</t>
  </si>
  <si>
    <t>CUT-16</t>
  </si>
  <si>
    <t>CUT-17</t>
  </si>
  <si>
    <t>CUT-18</t>
  </si>
  <si>
    <t>CUV-01</t>
  </si>
  <si>
    <t xml:space="preserve">TEJA DE BARRO "S" NATURAL </t>
  </si>
  <si>
    <t>TEJA ESPAÑOLA 44X24X 1.5 CM</t>
  </si>
  <si>
    <t>TEJA PIZARRA 19X22X1.2CM</t>
  </si>
  <si>
    <t>CUV-02</t>
  </si>
  <si>
    <t>CUV-03</t>
  </si>
  <si>
    <t>ENM-01</t>
  </si>
  <si>
    <t xml:space="preserve">BOQUILLA CONCOLOR DECO JUNTA ANCHA (5KG) </t>
  </si>
  <si>
    <t xml:space="preserve">BOQUILLA CONCOLOR DECO JUNTA ESTRECHA (2KG) </t>
  </si>
  <si>
    <t xml:space="preserve">CERÁMICA FACCIATA TABACO 28CM X 45 CM </t>
  </si>
  <si>
    <t>CERÁMICA LAPIZ TRENZA 2.5 X 25CM</t>
  </si>
  <si>
    <t>CERÁMICA PARED ALBANI BEIGE 25X75CM</t>
  </si>
  <si>
    <t>CERÁMICA PARED ALBANI CAFÉ 25X75CM</t>
  </si>
  <si>
    <t>CERÁMICA PARED AMBLER NIEVE 25X75CM</t>
  </si>
  <si>
    <t>CERÁMICA PARED ANTAR CREMA BRILLANTE 25X75CM</t>
  </si>
  <si>
    <t>CERÁMICA PARED ANTAR GRAFITO BRILLANTE 25X75CM</t>
  </si>
  <si>
    <t>CERÁMICA PARED BRANZI ORO 25X75CM</t>
  </si>
  <si>
    <t>ESTUCO ACRILICO ANTIHUMEDAD PINTUCO (30 KG)</t>
  </si>
  <si>
    <t>ESTUCO ACRILICO INTERIOR/EXTERIOR PINTUCO CANECA (30KG)</t>
  </si>
  <si>
    <t>ENM-02</t>
  </si>
  <si>
    <t>ENM-03</t>
  </si>
  <si>
    <t>ENM-04</t>
  </si>
  <si>
    <t>ENM-05</t>
  </si>
  <si>
    <t>ENM-06</t>
  </si>
  <si>
    <t>ENM-07</t>
  </si>
  <si>
    <t>ENM-08</t>
  </si>
  <si>
    <t>ENM-09</t>
  </si>
  <si>
    <t>ENM-10</t>
  </si>
  <si>
    <t>ENM-11</t>
  </si>
  <si>
    <t>ENM-12</t>
  </si>
  <si>
    <t>CRUCETAS DE SEPARACIÓN (300 UN) CAL.2MM</t>
  </si>
  <si>
    <t>PARED 25X35 CM</t>
  </si>
  <si>
    <t>PARED AFRICA ESTRUCTURADA BEIGE 30 X 60 CM</t>
  </si>
  <si>
    <t>PARED ADRIATICO AGUAMARINA 20.5X20.5CM</t>
  </si>
  <si>
    <t>PARED ARCOIRIS VERDE 25X43.2 CM</t>
  </si>
  <si>
    <t>PARED AVILA 30 X 60 CM</t>
  </si>
  <si>
    <t>PARED BELEM BEIGE 25 X 35CM</t>
  </si>
  <si>
    <t>PARED CERÁMICA 25X35CM</t>
  </si>
  <si>
    <t>ENM-13</t>
  </si>
  <si>
    <t>ENM-14</t>
  </si>
  <si>
    <t>ENM-15</t>
  </si>
  <si>
    <t>ENM-16</t>
  </si>
  <si>
    <t>ENM-17</t>
  </si>
  <si>
    <t>ENM-18</t>
  </si>
  <si>
    <t>ENM-19</t>
  </si>
  <si>
    <t>ENM-20</t>
  </si>
  <si>
    <t>ETP-01</t>
  </si>
  <si>
    <t>BLOQUE CONCRETO 12X19X39CM</t>
  </si>
  <si>
    <t>BLOQUE ESTRUCTURAL 19X19X39CM</t>
  </si>
  <si>
    <t>CASETON POLIESTIRENO EXPANDIDO ICOPOR (PERMANENTE)</t>
  </si>
  <si>
    <t>CASETON POLIESTIRENO EXPANDIDO ICOPOR (PERDIDO)</t>
  </si>
  <si>
    <t>CASETON POLIESTIRENO EXPANDIDO ICOPOR (VARIOS USOS) D10</t>
  </si>
  <si>
    <t>CASETON POLIESTIRENO EXPANDIDO ICOPOR (VARIOS USOS) D12</t>
  </si>
  <si>
    <t>CASETON POLIESTIRENO EXPANDIDO ICOPOR (VARIOS USOS) D14</t>
  </si>
  <si>
    <t>CASETON POLIESTIRENO EXPANDIDO ICOPOR (VARIOS USOS) D18</t>
  </si>
  <si>
    <t>CASETON POLIESTIRENO EXPANDIDO ICOPOR REUTILIZABLE</t>
  </si>
  <si>
    <t>ETP-02</t>
  </si>
  <si>
    <t>ETP-03</t>
  </si>
  <si>
    <t>ETP-04</t>
  </si>
  <si>
    <t>ETP-05</t>
  </si>
  <si>
    <t>ETP-06</t>
  </si>
  <si>
    <t>ETP-07</t>
  </si>
  <si>
    <t>ETP-08</t>
  </si>
  <si>
    <t>ETP-09</t>
  </si>
  <si>
    <t>ALLANADORA 36"</t>
  </si>
  <si>
    <t>APISONADOR (CANGURO)</t>
  </si>
  <si>
    <t>APISONADOR A GASOLINA</t>
  </si>
  <si>
    <t xml:space="preserve">APISONADOR A DIESEL </t>
  </si>
  <si>
    <t>BULLDOZER D5G</t>
  </si>
  <si>
    <t>CARGADOR BOB-CAT</t>
  </si>
  <si>
    <t>COMPRESOR DE AIRE PEQUEÑO</t>
  </si>
  <si>
    <t>CONCRETADORA DE TROMPO 3 SACOS CON TOLVA ELECTROHIDRÁULICA</t>
  </si>
  <si>
    <t>CONTENEDOR/BODEGA 20 PIES (AIRE ACONDICIONADO)</t>
  </si>
  <si>
    <t>CORTADORA DE ADOBE O LADRILLO SIN DISCO</t>
  </si>
  <si>
    <t xml:space="preserve">CORTADORA DE PISO MOTOR DIESEL SIN DISCO </t>
  </si>
  <si>
    <t>DINAMOMETRO PARA 1000 KG</t>
  </si>
  <si>
    <t>FINISHER</t>
  </si>
  <si>
    <t>FORMALETA M2 CON ACCESORIOS</t>
  </si>
  <si>
    <t>GRÚA MANUAL PARA 1 TON</t>
  </si>
  <si>
    <t>MARTILLO DEMOLEDOR HIDRAULICO REF. HB-880</t>
  </si>
  <si>
    <t>MARTILLO DEMOLEDOR NEUMÁTICO</t>
  </si>
  <si>
    <t>MARTILLO ELÉCTRICO DEMOLEDOR 31K/65LB</t>
  </si>
  <si>
    <t>MEZCLADORA 1 BT MOTOR ELÉCTRICO 320 LT</t>
  </si>
  <si>
    <t>MEZCLADORA 1-1/2 BT MOTOR ELÉCTRICO 480 LT</t>
  </si>
  <si>
    <t>MEZCLADORA 1/2 BT MOTOR ELÉCTRICO 160 LT</t>
  </si>
  <si>
    <t>MEZCLADORA 2 BT MOTOR ELÉCTRICO 640 LT</t>
  </si>
  <si>
    <t>MINICARGADOR BOBCAT</t>
  </si>
  <si>
    <t>MINIEXCAVADORA HIDRÁULICA</t>
  </si>
  <si>
    <t>h</t>
  </si>
  <si>
    <t>ms</t>
  </si>
  <si>
    <t>EQU-01</t>
  </si>
  <si>
    <t>EQU-02</t>
  </si>
  <si>
    <t>EQU-03</t>
  </si>
  <si>
    <t>EQU-04</t>
  </si>
  <si>
    <t>EQU-05</t>
  </si>
  <si>
    <t>EQU-06</t>
  </si>
  <si>
    <t>EQU-07</t>
  </si>
  <si>
    <t>EQU-08</t>
  </si>
  <si>
    <t>EQU-09</t>
  </si>
  <si>
    <t>EQU-10</t>
  </si>
  <si>
    <t>EQU-11</t>
  </si>
  <si>
    <t>EQU-12</t>
  </si>
  <si>
    <t>EQU-13</t>
  </si>
  <si>
    <t>EQU-14</t>
  </si>
  <si>
    <t>EQU-15</t>
  </si>
  <si>
    <t>EQU-16</t>
  </si>
  <si>
    <t>EQU-17</t>
  </si>
  <si>
    <t>EQU-18</t>
  </si>
  <si>
    <t>EQU-19</t>
  </si>
  <si>
    <t>EQU-20</t>
  </si>
  <si>
    <t>EQU-21</t>
  </si>
  <si>
    <t>EQU-22</t>
  </si>
  <si>
    <t>EQU-23</t>
  </si>
  <si>
    <t>EQU-24</t>
  </si>
  <si>
    <t>MONTACARGAS 3 TON</t>
  </si>
  <si>
    <t>MOTOBOMBA AUTOCEBANTE 2" MOTOR ELECT. 3M SUCCIÓN 6M EXPULSIÓN</t>
  </si>
  <si>
    <t>MOTOBOMBA AUTOCEBANTE 3" MOTOR ELECT. 3M SUCCIÓN 6M EXPULSIÓN</t>
  </si>
  <si>
    <t>MOTOBOMBA AUTOCEBANTE 4" MOTOR ELECT. 3M SUCCIÓN 9M EXPULSIÓN</t>
  </si>
  <si>
    <t>EQU-25</t>
  </si>
  <si>
    <t>EQU-26</t>
  </si>
  <si>
    <t>EQU-27</t>
  </si>
  <si>
    <t>EQU-28</t>
  </si>
  <si>
    <t>MOTOSIERRA</t>
  </si>
  <si>
    <t>MOTOBOMBA SUMEGIBLE 3" MOTOR ELÉCTRICO 15M EXPULSIÓN</t>
  </si>
  <si>
    <t>EQU-29</t>
  </si>
  <si>
    <t>EQU-30</t>
  </si>
  <si>
    <t xml:space="preserve">PLANTA ELÉCTRICA 10 KVA MOTOR GASOLINA- DIESEL </t>
  </si>
  <si>
    <t>RETROCARGADOR CAT 416/420D</t>
  </si>
  <si>
    <t>RETROCARGADORA DE ORUGA CAT 320</t>
  </si>
  <si>
    <t>RODILLO MONOCILINDRICO 185 KG</t>
  </si>
  <si>
    <t>RODILLO PAVIMENTADOR 6M SIN COMB. SIN OPERARIO</t>
  </si>
  <si>
    <t>TANQUE DE AGUA FORD 600</t>
  </si>
  <si>
    <t>EQU-31</t>
  </si>
  <si>
    <t>EQU-32</t>
  </si>
  <si>
    <t>EQU-33</t>
  </si>
  <si>
    <t>EQU-34</t>
  </si>
  <si>
    <t>EQU-35</t>
  </si>
  <si>
    <t>EQU-36</t>
  </si>
  <si>
    <t>VIBRADOR DE CONCRETO ALTA FRECUENCIA 110V 1-3M 25-40MM</t>
  </si>
  <si>
    <t>VIBRADOR DE CONCRETO DIESEL 3-4M 25-40MM</t>
  </si>
  <si>
    <t>VIBRADOR DE CONCRETO ELÉCTRICO 110V 3-4M 25-40MM</t>
  </si>
  <si>
    <t>VIBRADOR DE CONCRETO GASOLINA 3-4M 25-40MM</t>
  </si>
  <si>
    <t>VIBROCOMPACTADOR "CANGURO" MOTOR GASOLINA 4 TIEMPOS</t>
  </si>
  <si>
    <t>VIBROCOMPACTADOR (RANA)</t>
  </si>
  <si>
    <t>VIBROCOMPACTADOR 12 TON</t>
  </si>
  <si>
    <t>VIBROCOMPACTADOR 8 TON</t>
  </si>
  <si>
    <t>VIBROCOMPACTADOR DE DOBLE RODILLO DE 3 TON. SIN OPERADOR</t>
  </si>
  <si>
    <t>VIBROCOMPACTADOR GASOLINA-DIESEL RANA 32X65CM RUEDAS</t>
  </si>
  <si>
    <t>VIBROCOMPACTADOR GASOLINA-DIESEL RANA 50X75CM RUEDAS</t>
  </si>
  <si>
    <t>VIBROCOMPACTADOR RD-11 PARA 2.7 TON.</t>
  </si>
  <si>
    <t>EQU-37</t>
  </si>
  <si>
    <t>EQU-38</t>
  </si>
  <si>
    <t>EQU-39</t>
  </si>
  <si>
    <t>EQU-40</t>
  </si>
  <si>
    <t>EQU-41</t>
  </si>
  <si>
    <t>EQU-42</t>
  </si>
  <si>
    <t>EQU-43</t>
  </si>
  <si>
    <t>EQU-44</t>
  </si>
  <si>
    <t>EQU-45</t>
  </si>
  <si>
    <t>EQU-46</t>
  </si>
  <si>
    <t>EQU-47</t>
  </si>
  <si>
    <t>EQU-48</t>
  </si>
  <si>
    <t>ESTACIÓN MANUAL</t>
  </si>
  <si>
    <t>NIVEL LÁSER BOSCH X-Y-Z CON BASE MAGENETICA</t>
  </si>
  <si>
    <t>NIVEL LÁSER HORIZONTAL-VERTICAL DISTO X3-1 BATERÍAS AA</t>
  </si>
  <si>
    <t>NIVEL SKILL LÁSER HOR-VER 360º Y TRÍPODE ALQUILER</t>
  </si>
  <si>
    <t>NIVEL SPECTRA LÁSER HORIZONTAL 360º -300M ALQUILER</t>
  </si>
  <si>
    <t>EQU-49</t>
  </si>
  <si>
    <t>EQU-50</t>
  </si>
  <si>
    <t>EQU-51</t>
  </si>
  <si>
    <t>EQU-52</t>
  </si>
  <si>
    <t>EQU-53</t>
  </si>
  <si>
    <t>FER-01</t>
  </si>
  <si>
    <t>ABRAZADERA AJUSTABLE RIEL CHANEL 3"</t>
  </si>
  <si>
    <t>ABRAZADERA FIJA ALA SENCILLA DE 1-1/2"</t>
  </si>
  <si>
    <t>ARANDELA CUADRADA PLANA 2"X2"X1/2"</t>
  </si>
  <si>
    <t>ARANDELA GALVANIZADA + TUERCA 3/8"</t>
  </si>
  <si>
    <t>CINTA DE ENMASCARAR 24MM X40M</t>
  </si>
  <si>
    <t>CINTA DE VINILO PROFESIONAL 19MM X 20M</t>
  </si>
  <si>
    <t>FER-02</t>
  </si>
  <si>
    <t>FER-03</t>
  </si>
  <si>
    <t>FER-04</t>
  </si>
  <si>
    <t>FER-05</t>
  </si>
  <si>
    <t>FER-06</t>
  </si>
  <si>
    <t>CINTA TEFLÓN AGUA (10M)</t>
  </si>
  <si>
    <t>CINTA TEFLÓN GAS (10M)</t>
  </si>
  <si>
    <t>FER-07</t>
  </si>
  <si>
    <t>FER-08</t>
  </si>
  <si>
    <t>DISCO DIAMANTADO 7" TURBO</t>
  </si>
  <si>
    <t xml:space="preserve">GUANTE CARNAZA REFORZADO PALMA VERDE </t>
  </si>
  <si>
    <t>LIJA DE AGUA GRANO 100</t>
  </si>
  <si>
    <t>LIJA DE AGUA GRANO 280</t>
  </si>
  <si>
    <t>LIJA DE PINTURA GRANO 180</t>
  </si>
  <si>
    <t>LIJA Nº 120</t>
  </si>
  <si>
    <t>TUBO PLASTIFICADO PARA CORTINA DE BAÑO 1M</t>
  </si>
  <si>
    <t>VARILLA ROSCADA ZINC 1/4" 50 CM</t>
  </si>
  <si>
    <t>FER-09</t>
  </si>
  <si>
    <t>FER-10</t>
  </si>
  <si>
    <t>FER-11</t>
  </si>
  <si>
    <t>FER-12</t>
  </si>
  <si>
    <t>FER-13</t>
  </si>
  <si>
    <t>FER-14</t>
  </si>
  <si>
    <t>FER-15</t>
  </si>
  <si>
    <t>FER-16</t>
  </si>
  <si>
    <t>FOR-01</t>
  </si>
  <si>
    <t>COLUMNA CIRCULAR H=1.2 DIÁMETRO=30 CM</t>
  </si>
  <si>
    <t>COLUMNA CIRCULAR H=1.2 DIÁMETRO=40 CM</t>
  </si>
  <si>
    <t>COLUMNA CIRCULAR H=1.2 DIÁMETRO=45 CM</t>
  </si>
  <si>
    <t>COLUMNA CIRCULAR H=1.2 DIÁMETRO=50 CM</t>
  </si>
  <si>
    <t>COLUMNA CIRCULAR H=1.2 DIÁMETRO=60 CM</t>
  </si>
  <si>
    <t>ESTRUCTURA METÁLICA MURO-LOSA 1 A 50M2</t>
  </si>
  <si>
    <t>ESTRUCTURA METÁLICA MURO-LOSA 1 A 300M2</t>
  </si>
  <si>
    <t>FOR-02</t>
  </si>
  <si>
    <t>FOR-03</t>
  </si>
  <si>
    <t>FOR-04</t>
  </si>
  <si>
    <t>FOR-05</t>
  </si>
  <si>
    <t>FOR-06</t>
  </si>
  <si>
    <t>FOR-07</t>
  </si>
  <si>
    <t>FORMALETA METÁLICA BORDILLOS 0.30X1.20M</t>
  </si>
  <si>
    <t>FOR-08</t>
  </si>
  <si>
    <t>GEO-01</t>
  </si>
  <si>
    <t>GEOMALLA BIAXIAL COEXTRUIDA 2020</t>
  </si>
  <si>
    <t>GEOMEMBRANA 30M (ROLLO)</t>
  </si>
  <si>
    <t>GEOMEMBRANA IMPERMEABILIZANTE CAL.20</t>
  </si>
  <si>
    <t>GEOTEXTIL NO TEJIDO 1600</t>
  </si>
  <si>
    <t>GEOTEXTIL NO TEJIDO 2000</t>
  </si>
  <si>
    <t>GEOTEXTIL NO TEJIDO 2500</t>
  </si>
  <si>
    <t>GEOTEXTIL NO TEJIDO 3000</t>
  </si>
  <si>
    <t>GEOTEXTIL REFUERZO TEJIDO - T 1050</t>
  </si>
  <si>
    <t>GEOTEXTIL TEJIDO 1700-ROLLO (3.5M)</t>
  </si>
  <si>
    <t>GEO-02</t>
  </si>
  <si>
    <t>GEO-03</t>
  </si>
  <si>
    <t>GEO-04</t>
  </si>
  <si>
    <t>GEO-05</t>
  </si>
  <si>
    <t>GEO-06</t>
  </si>
  <si>
    <t>GEO-07</t>
  </si>
  <si>
    <t>GEO-08</t>
  </si>
  <si>
    <t>GEO-09</t>
  </si>
  <si>
    <t>GEOTEXTIL TEJIDO 2100</t>
  </si>
  <si>
    <t>GEOTEXTIL TEJIDO 2400</t>
  </si>
  <si>
    <t>GEO-10</t>
  </si>
  <si>
    <t>GEO-11</t>
  </si>
  <si>
    <t>SOLDADURA 45W</t>
  </si>
  <si>
    <t>FER-17</t>
  </si>
  <si>
    <t>IMP-01</t>
  </si>
  <si>
    <t>IMPERMEABILIZANTE (12-15 AÑOS) SIKA FILL 12 POWER (20 GL)</t>
  </si>
  <si>
    <t>ACRÍLICO MEJORADON SIKA ACRIL TECHO (4.2 KG)</t>
  </si>
  <si>
    <t>CEMENTO PLÁSTICO 1GL</t>
  </si>
  <si>
    <t>CEMENTO PLÁSTICO TAPA GOTERAS (5GL) TEXSA</t>
  </si>
  <si>
    <t>CINTA AUTOADHESIVA SELLOS IMPERMEABLES SIKA MULTISEAL (10 CM)</t>
  </si>
  <si>
    <t>CINTA AUTOADHESIVA SELLOS IMPERMEABLES SIKA MULTISEAL (15 CM)</t>
  </si>
  <si>
    <t>CINTA AUTOADHESIVA TAPAGOTERAS ROJO (25 X 5M) TEXSATAPE</t>
  </si>
  <si>
    <t>IMP-02</t>
  </si>
  <si>
    <t>IMP-03</t>
  </si>
  <si>
    <t>IMP-04</t>
  </si>
  <si>
    <t>IMP-05</t>
  </si>
  <si>
    <t>IMP-06</t>
  </si>
  <si>
    <t>IMP-07</t>
  </si>
  <si>
    <t>EMULSIÓN ASFALTICA SIKA (18KG)</t>
  </si>
  <si>
    <t>IMP-08</t>
  </si>
  <si>
    <t>ENDURECEDOR-SELLADOR MASTERKURE HD 200WB (20KG)</t>
  </si>
  <si>
    <t>MORTERO LISTO IMPERMEABLE SACO (2354 PSI) (30KG)</t>
  </si>
  <si>
    <t>MORTERO SIKA MONOTOP 108 WATER PLUG CO (4KG)</t>
  </si>
  <si>
    <t xml:space="preserve">MEMBRANA BICAPA REFORZADA </t>
  </si>
  <si>
    <t>IMP-09</t>
  </si>
  <si>
    <t>IMP-10</t>
  </si>
  <si>
    <t>IMP-11</t>
  </si>
  <si>
    <t>IMP-12</t>
  </si>
  <si>
    <t>SIKA 1 (20KG)</t>
  </si>
  <si>
    <t>SIKA IMPER MUR (4KG)</t>
  </si>
  <si>
    <t>SIKA TRANSPARENTE 10 (5 GL.)</t>
  </si>
  <si>
    <t>SIKA TRANSPARENTE 5 (5 GL.)</t>
  </si>
  <si>
    <t>SIKA TRANSPARENTE 7W CO (5GL)</t>
  </si>
  <si>
    <t>SIKACOLOR C (5GL)</t>
  </si>
  <si>
    <t>SIKADUR 719W (4KG)</t>
  </si>
  <si>
    <t>IMP-13</t>
  </si>
  <si>
    <t>IMP-14</t>
  </si>
  <si>
    <t>IMP-15</t>
  </si>
  <si>
    <t>IMP-16</t>
  </si>
  <si>
    <t>IMP-17</t>
  </si>
  <si>
    <t>IMP-18</t>
  </si>
  <si>
    <t>IMP-19</t>
  </si>
  <si>
    <t>IMP-20</t>
  </si>
  <si>
    <t>TELA ASFALTICA Nº30 (20M2)</t>
  </si>
  <si>
    <t>TELA DE REFUERZO PARA IMPERMEABILIZACION PINTUCO 50M</t>
  </si>
  <si>
    <t>IMP-21</t>
  </si>
  <si>
    <t>BLOQUE Nº 4 ESTÁNDAR P-H 30X20X10CM</t>
  </si>
  <si>
    <t>BLOQUE Nº4 P-H TRADICIONAL ESTRIADO 33X9X23CM</t>
  </si>
  <si>
    <t>BLC-01</t>
  </si>
  <si>
    <t>BLC-02</t>
  </si>
  <si>
    <t>BLOQUE Nº5 P-H TRADICIONAL ESTRIADO 33X11.5X23CM</t>
  </si>
  <si>
    <t>BLOQUE Nº 5 ESTANDAR P-H 30X20X12CM</t>
  </si>
  <si>
    <t>BLC-03</t>
  </si>
  <si>
    <t>BLC-04</t>
  </si>
  <si>
    <t>LADRILLO ESTRUCTURAL P-V DOBLE PARED FACHADA 33CM X 11.5 CM X 11 CM</t>
  </si>
  <si>
    <t>LADRILLO ESTRUCTURAL P-V SIMPLE PARED 33CM X 11.5 CM X 23CM</t>
  </si>
  <si>
    <t>LADRILLO LIVIANO G MEZCLADO 29 CM X 14.5 CM X 9 CM</t>
  </si>
  <si>
    <t>LADRILLO MACIZO 24CM X 12 CM X 6 CM</t>
  </si>
  <si>
    <t>BLC-05</t>
  </si>
  <si>
    <t>BLC-06</t>
  </si>
  <si>
    <t>BLC-07</t>
  </si>
  <si>
    <t>BLC-08</t>
  </si>
  <si>
    <t>LADRILLO TOLETE GRAN FORMATO 39X11.5X5CM</t>
  </si>
  <si>
    <t>LADRILLO TOLETE MODULAR 19X9X4CM</t>
  </si>
  <si>
    <t>BLC-09</t>
  </si>
  <si>
    <t>BLC-10</t>
  </si>
  <si>
    <t>BLOQUE CONCRETO ABUJARDADO 39X16X19CM</t>
  </si>
  <si>
    <t>BLOQUE DIVISORIO P-V A=10 CM INTERMEDIO LISO 39X9X19CM</t>
  </si>
  <si>
    <t>BLOQUE DIVISORIO P-V A=12 CM INTERMEDIO LISO 39X9X19CM</t>
  </si>
  <si>
    <t>BLOQUE DIVISORIO P-V A=15 CM INTERMEDIO LISO 39X9X19CM</t>
  </si>
  <si>
    <t>BLOQUE DIVISORIO P-V A=20 CM INTERMEDIO LISO 39X9X19CM</t>
  </si>
  <si>
    <t>BLC-11</t>
  </si>
  <si>
    <t>BLC-12</t>
  </si>
  <si>
    <t>BLC-13</t>
  </si>
  <si>
    <t>BLC-14</t>
  </si>
  <si>
    <t>BLC-15</t>
  </si>
  <si>
    <t>CANTO 15MM X 10M CEDRO</t>
  </si>
  <si>
    <t>FORMALETA 12MM 1.53 X 2.44M</t>
  </si>
  <si>
    <t>FORMALETA 15MM 1.53 X 2.44M</t>
  </si>
  <si>
    <t>MADECOR RH 15MM 1.53X2.44M</t>
  </si>
  <si>
    <t>TABLEX RH 15MM 1.53X2.44M</t>
  </si>
  <si>
    <t>TABLEX RH 19MM 1.53X2.44M</t>
  </si>
  <si>
    <t>TRIPLEX 1.22M X 2.44M X 4MM</t>
  </si>
  <si>
    <t>FOR-09</t>
  </si>
  <si>
    <t>FOR-10</t>
  </si>
  <si>
    <t>FOR-11</t>
  </si>
  <si>
    <t>FOR-12</t>
  </si>
  <si>
    <t>FOR-13</t>
  </si>
  <si>
    <t>FOR-14</t>
  </si>
  <si>
    <t>FOR-15</t>
  </si>
  <si>
    <t>MGP-01</t>
  </si>
  <si>
    <t>BRILLADOR DE PISO</t>
  </si>
  <si>
    <t>GRANITO BEIGE FANTASIA BRILLADO ASERRADO PLACA ALTA 20MM</t>
  </si>
  <si>
    <t xml:space="preserve">GRANITO BRILLADO BEIGE ROSA EXTRA MEDIA PLACA 20MM </t>
  </si>
  <si>
    <t>GRANITO GREY MIST CUADREADO (20MM)</t>
  </si>
  <si>
    <t>GRANITO NATURAL IMPERIAL WHITE CUADREADO 20MM</t>
  </si>
  <si>
    <t>GRANITO NATURAL NEGRO ESTELAR CUADREADO 20MM</t>
  </si>
  <si>
    <t>MARMOL CAFÉ PINTA ASERRADO SIN BRILLAR X 20MM</t>
  </si>
  <si>
    <t>MARMOL CREMA MARFIL BRILLADO 20MM</t>
  </si>
  <si>
    <t>MARMOL SILVER GREY CUADREADO 20MM</t>
  </si>
  <si>
    <t>MARMOL SINU VETA 305 X JP X 10 NATURAL</t>
  </si>
  <si>
    <t>MGP-02</t>
  </si>
  <si>
    <t>MGP-03</t>
  </si>
  <si>
    <t>MGP-04</t>
  </si>
  <si>
    <t>MGP-05</t>
  </si>
  <si>
    <t>MGP-06</t>
  </si>
  <si>
    <t>MGP-07</t>
  </si>
  <si>
    <t>MGP-08</t>
  </si>
  <si>
    <t>MGP-09</t>
  </si>
  <si>
    <t>MGP-10</t>
  </si>
  <si>
    <t>PIEDRA CORALINA 305X610 X 20MM</t>
  </si>
  <si>
    <t>PIEDRA MUÑECA NATURAL CUADREADO 20MM</t>
  </si>
  <si>
    <t>PROTECTOR DE JUNTAS (600CC)</t>
  </si>
  <si>
    <t>QUARTZTONE BLANCO GIOA CUADREADO 20MM</t>
  </si>
  <si>
    <t>SELLADOR DE JUNTAS (600 CC)</t>
  </si>
  <si>
    <t>ZÓCALO MEDIA CAÑA ROJO 15X15CM</t>
  </si>
  <si>
    <t>MGP-11</t>
  </si>
  <si>
    <t>MGP-12</t>
  </si>
  <si>
    <t>MGP-13</t>
  </si>
  <si>
    <t>MGP-14</t>
  </si>
  <si>
    <t>MGP-15</t>
  </si>
  <si>
    <t>MGP-16</t>
  </si>
  <si>
    <t>MEZ-01</t>
  </si>
  <si>
    <t>BOQUILLA ACRÍLICO (10 KG)</t>
  </si>
  <si>
    <t>BOQUILLA COLOR (10 KG)</t>
  </si>
  <si>
    <t>ESTUCO CANECA (30KG)</t>
  </si>
  <si>
    <t>ESTUCO PLÁSTICO INTERIOR CANECA (5 GAL)</t>
  </si>
  <si>
    <t>MASILLA INTERIORES JUNTAS SIKA JOINT COMPOUND (27KG)</t>
  </si>
  <si>
    <t>MASILLA PARA DRYWALL Y ESTUCO INTERIOR SIKA MASTIC (20KG)</t>
  </si>
  <si>
    <t xml:space="preserve">MORTERO BLANCO (2KG) </t>
  </si>
  <si>
    <t>MEZ-02</t>
  </si>
  <si>
    <t>MEZ-03</t>
  </si>
  <si>
    <t>MEZ-04</t>
  </si>
  <si>
    <t>MEZ-05</t>
  </si>
  <si>
    <t>MEZ-06</t>
  </si>
  <si>
    <t>MEZ-07</t>
  </si>
  <si>
    <t>MEZ-08</t>
  </si>
  <si>
    <t>ESTUCO ACRILICO PLÁSTICO CANECA (30 KG)</t>
  </si>
  <si>
    <t>MOB-01</t>
  </si>
  <si>
    <t xml:space="preserve">BANCA CON ESPALDAR METALICO M30 </t>
  </si>
  <si>
    <t>BANCA EN CONCRETO H=40 CM A=55CM L=52CM</t>
  </si>
  <si>
    <t>BANCA EN CONCRETO M-30</t>
  </si>
  <si>
    <t>BANCA EN CONCRETO M-40</t>
  </si>
  <si>
    <t>BOLARDO CIRCULAR M60 L=83</t>
  </si>
  <si>
    <t>BOLARDO M-60 - CONCRETO</t>
  </si>
  <si>
    <t>BOLARDO M-61 - BAJO - CONCRETO</t>
  </si>
  <si>
    <t>BOLARDO M-62 - BAJO - HIERRO</t>
  </si>
  <si>
    <t>BORDILLO PREFABRICADO A-80</t>
  </si>
  <si>
    <t>CÁRCAMO TIPO 1 CAR-1 SIN REFUERZO</t>
  </si>
  <si>
    <t>LOSETA PREFABRICADA A-20</t>
  </si>
  <si>
    <t>LOSETA PREFABRICADA A-40</t>
  </si>
  <si>
    <t>LOSETA PREFABRICADA A-50 GRIS</t>
  </si>
  <si>
    <t>LOSETA PREFABRICADA A-60</t>
  </si>
  <si>
    <t>MOB-02</t>
  </si>
  <si>
    <t>MOB-03</t>
  </si>
  <si>
    <t>MOB-04</t>
  </si>
  <si>
    <t>MOB-05</t>
  </si>
  <si>
    <t>MOB-06</t>
  </si>
  <si>
    <t>MOB-07</t>
  </si>
  <si>
    <t>MOB-08</t>
  </si>
  <si>
    <t>MOB-09</t>
  </si>
  <si>
    <t>MOB-10</t>
  </si>
  <si>
    <t>MOB-11</t>
  </si>
  <si>
    <t>MOB-12</t>
  </si>
  <si>
    <t>MOB-13</t>
  </si>
  <si>
    <t>MOB-14</t>
  </si>
  <si>
    <t>PARQUES BIOSALUDABLES - CAMINADOR AEREO DOBLE</t>
  </si>
  <si>
    <t>PARQUES BIOSALUDABLES - CAMINADOR AEREO SENCILLO</t>
  </si>
  <si>
    <t>PARQUES BIOSALUDABLES - ELIPTICA</t>
  </si>
  <si>
    <t>PARQUES BIOSALUDABLES - FLEXIÓN DE PIERNAS</t>
  </si>
  <si>
    <t>PARQUES BIOSALUDABLES - MINI SKY</t>
  </si>
  <si>
    <t>MOB-15</t>
  </si>
  <si>
    <t>MOB-16</t>
  </si>
  <si>
    <t>MOB-17</t>
  </si>
  <si>
    <t>MOB-18</t>
  </si>
  <si>
    <t>MOB-19</t>
  </si>
  <si>
    <t>SUMIDERO PREFABRICADO SL-100</t>
  </si>
  <si>
    <t>TOPE DE PARQUEADERO L=100 CM H=15CM A=15CM + REFUERZO INSTALACIÓN</t>
  </si>
  <si>
    <t>MOB-20</t>
  </si>
  <si>
    <t>MOB-21</t>
  </si>
  <si>
    <t>TOPE DE PARQUEADERO L=50 CM H=15CM A=15CM + REFUERZO INSTALACIÓN</t>
  </si>
  <si>
    <t>TOPELLANTAS 3 CHAFLANES 0.14X0.14X0.60</t>
  </si>
  <si>
    <t>MOB-22</t>
  </si>
  <si>
    <t>MOB-23</t>
  </si>
  <si>
    <t>ASF-01</t>
  </si>
  <si>
    <t>ASFALTO 60-70 ECOPETROL REFINERIA MD-10</t>
  </si>
  <si>
    <t xml:space="preserve">ASFALTO DE LIGA </t>
  </si>
  <si>
    <t xml:space="preserve">BASE ASFALTICA ECOPETROL REFINERIA - MDC-1 EN OBRA </t>
  </si>
  <si>
    <t>ASF-02</t>
  </si>
  <si>
    <t>ASF-03</t>
  </si>
  <si>
    <t>PIN-01</t>
  </si>
  <si>
    <t>ANTICORROSIVO</t>
  </si>
  <si>
    <t>CAL HIDRATADA (10KG)</t>
  </si>
  <si>
    <t xml:space="preserve">ESMALTE 2 EN 1 </t>
  </si>
  <si>
    <t xml:space="preserve">ESMALTE BLANCO TEXSA </t>
  </si>
  <si>
    <t>ESTUCO PLÁSTICO - ACRÍLICO REVESTIMIENTO PLASTER</t>
  </si>
  <si>
    <t>ETERNIT BLANCO BASE</t>
  </si>
  <si>
    <t>ETERNIT BLANCO BASE (5GL.)</t>
  </si>
  <si>
    <t>KORAZA DOBLE VIDA 10 PINTUCO CANECA (5GL.)</t>
  </si>
  <si>
    <t>PINTURA ACRÍLICA ALTA ASEPSIA PINTUCO (5GL.)</t>
  </si>
  <si>
    <t xml:space="preserve">PINTURA EXTERIORES ALTA COBERTURA </t>
  </si>
  <si>
    <t>PINTURA PARA CANCHAS Y PISOS ANTIDESLIZANTE PINTUCO CANECA (5GL.)</t>
  </si>
  <si>
    <t>PINTURA PARA CUBIERTAS AZUL MEDITERRANEO</t>
  </si>
  <si>
    <t xml:space="preserve">PINTURA PARA CUBIERTAS COLORES VARIADOS </t>
  </si>
  <si>
    <t>PINTURA FACHADAS COLORES VARIADOS</t>
  </si>
  <si>
    <t>PINTURA SUPER LAVABLE</t>
  </si>
  <si>
    <t xml:space="preserve">PINTURA TRÁFICO PESADO SOLVENTE </t>
  </si>
  <si>
    <t>VINIVOL TIPO 2</t>
  </si>
  <si>
    <t>PINTURA TRÁFICO NEGRA (5GL)</t>
  </si>
  <si>
    <t>PIN-02</t>
  </si>
  <si>
    <t>PIN-03</t>
  </si>
  <si>
    <t>PIN-04</t>
  </si>
  <si>
    <t>PIN-05</t>
  </si>
  <si>
    <t>PIN-06</t>
  </si>
  <si>
    <t>PIN-07</t>
  </si>
  <si>
    <t>PIN-08</t>
  </si>
  <si>
    <t>PIN-09</t>
  </si>
  <si>
    <t>PIN-10</t>
  </si>
  <si>
    <t>PIN-11</t>
  </si>
  <si>
    <t>PIN-12</t>
  </si>
  <si>
    <t>PIN-13</t>
  </si>
  <si>
    <t>PIN-14</t>
  </si>
  <si>
    <t>PIN-15</t>
  </si>
  <si>
    <t>PIN-16</t>
  </si>
  <si>
    <t>PIN-17</t>
  </si>
  <si>
    <t>PIN-18</t>
  </si>
  <si>
    <t>VINILO BLANCO TECHOS Y CIELORRASO</t>
  </si>
  <si>
    <t>VINILO TIPO 1 ANTIBACTERIAL RECOLTEX</t>
  </si>
  <si>
    <t>VINILO TIPO 1 SATÍN RECOLTEX</t>
  </si>
  <si>
    <t>VINILO TIPO 1 SIKA (5GL)</t>
  </si>
  <si>
    <t>VINILO TIPO 2 SIKA (5GL)</t>
  </si>
  <si>
    <t>VINILTEX PRO 450 PINTUCO BLANCO CANECA (5GL)</t>
  </si>
  <si>
    <t>VINILTEX PRO 650 PINTUCO CERO VOC CANECA (5GL)</t>
  </si>
  <si>
    <t>VINILO TIPO 1 PINTUCO BLANCO CANEcA (5GL)</t>
  </si>
  <si>
    <t>PIN-19</t>
  </si>
  <si>
    <t>PIN-20</t>
  </si>
  <si>
    <t>PIN-21</t>
  </si>
  <si>
    <t>PIN-22</t>
  </si>
  <si>
    <t>PIN-23</t>
  </si>
  <si>
    <t>PIN-24</t>
  </si>
  <si>
    <t>PIN-25</t>
  </si>
  <si>
    <t>PIN-26</t>
  </si>
  <si>
    <t>ADO-01</t>
  </si>
  <si>
    <t>ADOQUÍN CONCRETO TIPO IDU TRÁFICO PEATONAL A-25</t>
  </si>
  <si>
    <t>ADOQUÍN CONCRETO TIPO IDU TRÁFICO VEHICULAR A-25</t>
  </si>
  <si>
    <t>ADOQUÍN CUARTO 26X6X6CM</t>
  </si>
  <si>
    <t>ADOQUÍN ECOLÓGICO GRAMOQUÍN 8 X 29 X 43 CM</t>
  </si>
  <si>
    <t xml:space="preserve">ADOQUÍN ESPAÑOL 20 X 10 X 6CM </t>
  </si>
  <si>
    <t>ADOQUÍN RUSTICO 5.0 CORBATÍN 10 X 20 CM</t>
  </si>
  <si>
    <t>ADOQUÍN TRÁFICO LIVIANO CLARO MATIZADO 20X10X6CM</t>
  </si>
  <si>
    <t>ADOQUÍN TRÁFICO PESADO CLARO MATIZADO 20X10X8CM</t>
  </si>
  <si>
    <t>ADOQUÍN VEHICULAR CORBATÍN 18.5 X 10 X 5CM</t>
  </si>
  <si>
    <t>PLAQUETA CUADRADA TIPO IDU 20CMX20CMX6CM PEATONAL GRIS</t>
  </si>
  <si>
    <t>PLAQUETA CUADRADA TIPO IDU 20CMX20CMX8CM VEHICULAR GRIS</t>
  </si>
  <si>
    <t>PLAQUETA CUADRADA TIPO IDU 40CMX40CMX6CM LISA GRIS</t>
  </si>
  <si>
    <t>ADO-02</t>
  </si>
  <si>
    <t>ADO-03</t>
  </si>
  <si>
    <t>ADO-04</t>
  </si>
  <si>
    <t>ADO-05</t>
  </si>
  <si>
    <t>ADO-06</t>
  </si>
  <si>
    <t>ADO-07</t>
  </si>
  <si>
    <t>ADO-08</t>
  </si>
  <si>
    <t>ADO-09</t>
  </si>
  <si>
    <t>ADO-10</t>
  </si>
  <si>
    <t>ADO-11</t>
  </si>
  <si>
    <t>ADO-12</t>
  </si>
  <si>
    <t>BALDOSA TERRAZO BH5 33X33CM</t>
  </si>
  <si>
    <t>BALDOSA TERRAZO MATIZ CREMA 30 X 30 CM</t>
  </si>
  <si>
    <t>CERÁMICA BLANCO 30.5 X 30.5</t>
  </si>
  <si>
    <t>CERÁMICA PIZARRA NEGRA 30.5 X 30.5CM</t>
  </si>
  <si>
    <t>ENCHAPE CERÁMICA BLANCO 20.3 X 30.5 CM</t>
  </si>
  <si>
    <t>MADERA LUGANO CENIZO 60 X 60 CM</t>
  </si>
  <si>
    <t>PIS-01</t>
  </si>
  <si>
    <t>PIS-02</t>
  </si>
  <si>
    <t>PIS-03</t>
  </si>
  <si>
    <t>PIS-04</t>
  </si>
  <si>
    <t>PIS-05</t>
  </si>
  <si>
    <t>PIS-06</t>
  </si>
  <si>
    <t>TABLON GRES 20X20CM SALMON</t>
  </si>
  <si>
    <t>TABLON PORTAL ROJO 30.5X15CM TRÁFICO 5</t>
  </si>
  <si>
    <t>TABLON TRADICION ROJO 30.5X30.5</t>
  </si>
  <si>
    <t>PIS-07</t>
  </si>
  <si>
    <t>PIS-08</t>
  </si>
  <si>
    <t>PIS-09</t>
  </si>
  <si>
    <t>PISO MADERA LAMINADO 8MM</t>
  </si>
  <si>
    <t>GUARDAESCOBA EN MADERA 8CM MDF 12MM (2.44CM)</t>
  </si>
  <si>
    <t>PORCELANATO CALARES BEIGE 28.3 X 56.6 CM</t>
  </si>
  <si>
    <t xml:space="preserve">PORCELANATO MATE 60 X 120 CM </t>
  </si>
  <si>
    <t>PORCELANATO URBAN CHOCOLATE 56.6 X 56.6 CM</t>
  </si>
  <si>
    <t>PIS-10</t>
  </si>
  <si>
    <t>PIS-11</t>
  </si>
  <si>
    <t>PIS-12</t>
  </si>
  <si>
    <t>PIS-13</t>
  </si>
  <si>
    <t>PIS-14</t>
  </si>
  <si>
    <t>SIKAFLOOR 2430 CO (4KG)</t>
  </si>
  <si>
    <t>SIKAFLOOR CUREHARD 24 (25 KG)</t>
  </si>
  <si>
    <t>SIKAGUARD 62 COLORES (3KG)</t>
  </si>
  <si>
    <t>SIKAGUARD 68 BRILLANTE (7.3KG)</t>
  </si>
  <si>
    <t>PIS-15</t>
  </si>
  <si>
    <t>PIS-16</t>
  </si>
  <si>
    <t>PIS-17</t>
  </si>
  <si>
    <t>PIS-18</t>
  </si>
  <si>
    <t xml:space="preserve">GRAMA NATURAL </t>
  </si>
  <si>
    <t>PIS-19</t>
  </si>
  <si>
    <t>POS-01</t>
  </si>
  <si>
    <t>POSTE CONCRETO 12M (510KG)</t>
  </si>
  <si>
    <t>POSTE CONCRETO 10M (510 KG)</t>
  </si>
  <si>
    <t>POSTE CONCRETO 14M (510KG)</t>
  </si>
  <si>
    <t>POSTE CONCRETO 8M (510KG)</t>
  </si>
  <si>
    <t>POS-02</t>
  </si>
  <si>
    <t>POS-03</t>
  </si>
  <si>
    <t>POS-04</t>
  </si>
  <si>
    <t>POZ-01</t>
  </si>
  <si>
    <t>CILINDRO SÉPTICO HORIZONTAL 15000LT 1.66</t>
  </si>
  <si>
    <t>CILINDRO SÉPTICO HORIZONTAL 2000LT 1.10</t>
  </si>
  <si>
    <t>KIT SISTEMA SÉPTICO COMBINADO COMPLETO 1000LT</t>
  </si>
  <si>
    <t>SISTEMA SÉPTICO CÓNICO #1</t>
  </si>
  <si>
    <t>SISTEMA SÉPTICO CÓNICO #11</t>
  </si>
  <si>
    <t>POZ-02</t>
  </si>
  <si>
    <t>POZ-03</t>
  </si>
  <si>
    <t>POZ-04</t>
  </si>
  <si>
    <t>POZ-05</t>
  </si>
  <si>
    <t>PUE-01</t>
  </si>
  <si>
    <t>PUERTA ARQUITECTÓNICA BLANCA DE 0.30 - 0.50</t>
  </si>
  <si>
    <t>PUERTA ARQUITECTÓNICA BLANCA DE 0.51 - 0.75</t>
  </si>
  <si>
    <t>PUERTA ARQUITECTÓNICA BLANCA DE 0.76 - 1.10</t>
  </si>
  <si>
    <t>PUERTA ARQUITECTÓNICA MADERA DE 0.51 - 0.75</t>
  </si>
  <si>
    <t>PUERTA ARQUITECTÓNICA MADERA DE 0.76 - 1.10</t>
  </si>
  <si>
    <t>PUE-02</t>
  </si>
  <si>
    <t>PUE-03</t>
  </si>
  <si>
    <t>PUE-04</t>
  </si>
  <si>
    <t>PUE-05</t>
  </si>
  <si>
    <t xml:space="preserve">PUERTA BAÑO ALCALÁ </t>
  </si>
  <si>
    <t>PUERTA PPAL. ALCALÁ-2 REJILLAS- 4 ESTAMPADOS LINEALES</t>
  </si>
  <si>
    <t>PUE-06</t>
  </si>
  <si>
    <t>PUE-07</t>
  </si>
  <si>
    <t>REJ-01</t>
  </si>
  <si>
    <t>CAJA DE INSPECCIÓN DE BOCA 60 X 60 X 60CM + FONDO + PLATINA</t>
  </si>
  <si>
    <t>CAJA DE INSPECCIÓN DE BOCA 60 X 60 X 90CM + FONDO + PLATINA</t>
  </si>
  <si>
    <t>CUNETA REVESTIMIENTO CIRCULAR L=1M A=0.6 RADIO=26.5CM PROF.=0.2M</t>
  </si>
  <si>
    <t>CUNETA REVESTIMIENTO VÍAS L=1M ARRIBA=1M ABAJO=0.3M PROF.=0.1M</t>
  </si>
  <si>
    <t>REJILLA 3"X2" ALUMINIO SIFÓN CUADRADA</t>
  </si>
  <si>
    <t>REJILLA 6"X4" TRAGANTE CUPULA METALICA</t>
  </si>
  <si>
    <t>REJILLA SOSCO PVC 3X2"</t>
  </si>
  <si>
    <t>SUMIDERO VIAL 105X36X12CM TRÁFICO PESADO+MARCO (MR-96)</t>
  </si>
  <si>
    <t>SUMIDERO VIAL 68X33X10CM TRÁFICO LIVIANO+MARCO (MR-70)</t>
  </si>
  <si>
    <t>TAPA CAJA TRÁFICO PEATONAL 72X72X6CM + PLATINA</t>
  </si>
  <si>
    <t>TAPA CAJA TRÁFICO PESADO 72X72X13CM + PLATINA</t>
  </si>
  <si>
    <t>REJ-02</t>
  </si>
  <si>
    <t>REJ-03</t>
  </si>
  <si>
    <t>REJ-04</t>
  </si>
  <si>
    <t>REJ-05</t>
  </si>
  <si>
    <t>REJ-06</t>
  </si>
  <si>
    <t>REJ-07</t>
  </si>
  <si>
    <t>REJ-08</t>
  </si>
  <si>
    <t>REJ-09</t>
  </si>
  <si>
    <t>REJ-10</t>
  </si>
  <si>
    <t>REJ-11</t>
  </si>
  <si>
    <t>SEÑ-01</t>
  </si>
  <si>
    <t>CINTA SEÑALIZACIÓN PELIGRO NO PASE 500M</t>
  </si>
  <si>
    <t>PINTURA PARA TRÁFICO PINTUCO</t>
  </si>
  <si>
    <t>POLISOMBRA NEGRA 1X4M (ROLLO 1000M2)</t>
  </si>
  <si>
    <t>ml</t>
  </si>
  <si>
    <t>RESALTO PLÁSTICO TRAMO 100X30X5CM CON PERNOS</t>
  </si>
  <si>
    <t>TOPELLANTA PLÁSTICO L=80CM A=21CM H=15CM 2 REFLECTIVOS</t>
  </si>
  <si>
    <t>SEÑ-02</t>
  </si>
  <si>
    <t>SEÑ-03</t>
  </si>
  <si>
    <t>SEÑ-04</t>
  </si>
  <si>
    <t>SEÑ-05</t>
  </si>
  <si>
    <t>SEL-01</t>
  </si>
  <si>
    <t>FONDO DE JUNTA SIKAROD 1/4" (1700M)</t>
  </si>
  <si>
    <t>SELLADOR DE JUNTAS SIKADUR COMBIFLEX H10 (12.5M)</t>
  </si>
  <si>
    <t>SEL-02</t>
  </si>
  <si>
    <t>PINTUCO SILICONA TRANSPARENTE (280ML)</t>
  </si>
  <si>
    <t>SEL-03</t>
  </si>
  <si>
    <t>SEL-04</t>
  </si>
  <si>
    <t>SEL-05</t>
  </si>
  <si>
    <t>SEL-06</t>
  </si>
  <si>
    <t>IMPRIMANTE EPÓXICO PRIMER C (500M)</t>
  </si>
  <si>
    <t>PINTUCO ESPUMA POLIUTERANO (570ML)</t>
  </si>
  <si>
    <t>SILICONA ANTIHONGO 784 (300M)</t>
  </si>
  <si>
    <t>DRE-01</t>
  </si>
  <si>
    <t>DRE-02</t>
  </si>
  <si>
    <t>CANAL DRENAJE ACO MONOBLOCK PD100V D400</t>
  </si>
  <si>
    <t>CANAL DRENAJE MULTIDRAIN 200 REJA PASARELA FUNDICIÓN C 250</t>
  </si>
  <si>
    <t>CODO DRENAJE 90º X 6"</t>
  </si>
  <si>
    <t>CODO DRENAJE 45º X 6"</t>
  </si>
  <si>
    <t>CODO DRENAJE 22.5º X 6"</t>
  </si>
  <si>
    <t>CODO DRENAJE 11.5º X 6"</t>
  </si>
  <si>
    <t>SARDINEL DRENANTE ACO KERBDRAIN HB 405 50CM</t>
  </si>
  <si>
    <t>SILLA TEE RIB-DRAIN 6X4"</t>
  </si>
  <si>
    <t>SILLA YEE RIB-DRAIN 6X4"</t>
  </si>
  <si>
    <t>TAPÓN DRENAJE 4"</t>
  </si>
  <si>
    <t>TAPÓN DRENAJE RIB-DRAIN 6"</t>
  </si>
  <si>
    <t>DRE-03</t>
  </si>
  <si>
    <t>DRE-04</t>
  </si>
  <si>
    <t>DRE-05</t>
  </si>
  <si>
    <t>DRE-06</t>
  </si>
  <si>
    <t>DRE-07</t>
  </si>
  <si>
    <t>DRE-08</t>
  </si>
  <si>
    <t>DRE-09</t>
  </si>
  <si>
    <t>DRE-10</t>
  </si>
  <si>
    <t>DRE-11</t>
  </si>
  <si>
    <t>TUBERÍA DRENAJE PEAD ADS 10"</t>
  </si>
  <si>
    <t>TUBERÍA DRENAJE PEAD ADS 4"</t>
  </si>
  <si>
    <t>TUBERÍA DRENAJE PEAD ADS 6"</t>
  </si>
  <si>
    <t>TUBERÍA GEODREN ADVANEDGE CON FILTRO PEAD ADS 12"</t>
  </si>
  <si>
    <t>TUBERÍA GEODREN ADVANEDGE CON FILTRO PEAD ADS 18"</t>
  </si>
  <si>
    <t>TUBERÍA PARA DRENAJE POLIETILENO 4" CON FILTRO</t>
  </si>
  <si>
    <t>TUBERÍA PARA DRENAJE POLIETILENO 4" SIN FILTRO</t>
  </si>
  <si>
    <t>DRE-12</t>
  </si>
  <si>
    <t>DRE-13</t>
  </si>
  <si>
    <t>DRE-14</t>
  </si>
  <si>
    <t>DRE-15</t>
  </si>
  <si>
    <t>DRE-16</t>
  </si>
  <si>
    <t>DRE-17</t>
  </si>
  <si>
    <t>DRE-18</t>
  </si>
  <si>
    <t>UNIÓN DRENAJE 4"</t>
  </si>
  <si>
    <t>UNIÓN TUBULAR RIB-DRAIN 6"</t>
  </si>
  <si>
    <t>UNIVERSAL COBRE 1/2"</t>
  </si>
  <si>
    <t>DRE-19</t>
  </si>
  <si>
    <t>DRE-20</t>
  </si>
  <si>
    <t>DRE-21</t>
  </si>
  <si>
    <t>SMD-01</t>
  </si>
  <si>
    <t>ACCESORIO REFUERZO MALLA ESTRUCTURAL</t>
  </si>
  <si>
    <t>ACCESORIO UNIÓN TIPO CANASTILLA RGU 100</t>
  </si>
  <si>
    <t>SMD-02</t>
  </si>
  <si>
    <t>ANCLAJE VARILLA 1/4" CORRUGADA</t>
  </si>
  <si>
    <t>PANEL PARA MUROS E=10CM 0.45MX3.50M BORDE ACANALADO</t>
  </si>
  <si>
    <t>PRELOSA 4CM 0.6 X 3.45M REFUERZO 3-1(3)-1(3)</t>
  </si>
  <si>
    <t>SMD-03</t>
  </si>
  <si>
    <t>SMD-04</t>
  </si>
  <si>
    <t>SMD-05</t>
  </si>
  <si>
    <t>SOL-01</t>
  </si>
  <si>
    <t>LIMPIADOR PARA PVC Y CPVC (1/4 GL.)</t>
  </si>
  <si>
    <t>LUBRICANTE PVC 500 G</t>
  </si>
  <si>
    <t>PEGANTE BOXER BOTELLA 1000 C</t>
  </si>
  <si>
    <t>PEGANTE MADERA CARPINCOL MR 60</t>
  </si>
  <si>
    <t>SELLANTE - ADHESIVO (310M)</t>
  </si>
  <si>
    <t>SOLDADURA CPVC FGG NTC 4455 (1/4 GL.)</t>
  </si>
  <si>
    <t>SOLDADURA ELÉCTRICA DE 3/32" 68 BARRAS</t>
  </si>
  <si>
    <t>SOLDADURA PVC WET BONDING (1/4 GL.)</t>
  </si>
  <si>
    <t>SOLDADURA RIB-DRAIN 1/8"</t>
  </si>
  <si>
    <t>SOL-02</t>
  </si>
  <si>
    <t>SOL-03</t>
  </si>
  <si>
    <t>SOL-04</t>
  </si>
  <si>
    <t>SOL-05</t>
  </si>
  <si>
    <t>SOL-06</t>
  </si>
  <si>
    <t>SOL-07</t>
  </si>
  <si>
    <t>SOL-08</t>
  </si>
  <si>
    <t>SOL-09</t>
  </si>
  <si>
    <t>TAN-01</t>
  </si>
  <si>
    <t>TAN-02</t>
  </si>
  <si>
    <t>FLOTADOR PARA TANQUE 1/2"</t>
  </si>
  <si>
    <t xml:space="preserve">KIT ACCESORIO ENTRADA Y SALIDA DE TANQUE </t>
  </si>
  <si>
    <t>PINTURA EPOXI POLIAMIDA PINTUCO TANQUES AGUA POTABLE A+B</t>
  </si>
  <si>
    <t>SISTEMA SEPTICO INTEGRADO SEPTILISTO 1650 LT</t>
  </si>
  <si>
    <t>TANQUE + TAPA + CONEXIONES 1000 LT NEGRO ECOPLAST</t>
  </si>
  <si>
    <t>TANQUE + TAPA + CONEXIONES 500 LT NEGRO ECOPLAST</t>
  </si>
  <si>
    <t>TANQUE 1000 LT NEGRO ECOPLAST</t>
  </si>
  <si>
    <t>TANQUE + TAPA + CONEXIONES 250 LT AZUL ECOPLAST</t>
  </si>
  <si>
    <t>TANQUE 2000 LT NEGRO ECOPLAST</t>
  </si>
  <si>
    <t>TANQUE ROTOPLAST 500 LT</t>
  </si>
  <si>
    <t>TAN-03</t>
  </si>
  <si>
    <t>TAN-04</t>
  </si>
  <si>
    <t>TAN-05</t>
  </si>
  <si>
    <t>TAN-06</t>
  </si>
  <si>
    <t>TAN-07</t>
  </si>
  <si>
    <t>TAN-08</t>
  </si>
  <si>
    <t>TAN-09</t>
  </si>
  <si>
    <t>TAN-10</t>
  </si>
  <si>
    <t>TOR-01</t>
  </si>
  <si>
    <t>CLAVO GUARDAESCOBA 1-1/2" (1LB)</t>
  </si>
  <si>
    <t>PERNO CARRIAJE 5/8"X1-1/2"</t>
  </si>
  <si>
    <t xml:space="preserve">PUNTILLA 3/4" SIN CABEZA </t>
  </si>
  <si>
    <t xml:space="preserve">PINTILLA 3/4" ACERADA </t>
  </si>
  <si>
    <t>lb</t>
  </si>
  <si>
    <t>PUNTILLA CON CABEZA 1"</t>
  </si>
  <si>
    <t>PUNTILLA CON CABEZA 1-1/2"</t>
  </si>
  <si>
    <t>PUNTILLA CON CABEZA 2-1/2"</t>
  </si>
  <si>
    <t>PUNTILLA CON CABEZA 3"</t>
  </si>
  <si>
    <t>PUNTILLA CON CABEZA 2"</t>
  </si>
  <si>
    <t>PUNTILLA SIN CABEZA 1"</t>
  </si>
  <si>
    <t>PUNTILLA SIN CABEZA 2"</t>
  </si>
  <si>
    <t>TOR-02</t>
  </si>
  <si>
    <t>TOR-03</t>
  </si>
  <si>
    <t>TOR-04</t>
  </si>
  <si>
    <t>TOR-05</t>
  </si>
  <si>
    <t>TOR-06</t>
  </si>
  <si>
    <t>TOR-07</t>
  </si>
  <si>
    <t>TOR-08</t>
  </si>
  <si>
    <t>TOR-09</t>
  </si>
  <si>
    <t>TOR-10</t>
  </si>
  <si>
    <t>TOR-11</t>
  </si>
  <si>
    <t>TORNILLO ACERO 1/4"</t>
  </si>
  <si>
    <t>TORNILLO ACERO GALVANIZADO 5/8" X 8"</t>
  </si>
  <si>
    <t xml:space="preserve">TORNILLO FIJADOR DE ALA </t>
  </si>
  <si>
    <t>TORNILLO LÁMINA AVELLANADO FIXSER 10X2"</t>
  </si>
  <si>
    <t>TORNILLO LÁMINA ZINCADO 6X3/8"</t>
  </si>
  <si>
    <t>TORNILLO MADERA AVELLANADO 3X5/8"</t>
  </si>
  <si>
    <t>TORNILLO PARA MADERA 1" Nº6</t>
  </si>
  <si>
    <t>TOR-12</t>
  </si>
  <si>
    <t>TOR-13</t>
  </si>
  <si>
    <t>TOR-14</t>
  </si>
  <si>
    <t>TOR-15</t>
  </si>
  <si>
    <t>TOR-16</t>
  </si>
  <si>
    <t>TOR-17</t>
  </si>
  <si>
    <t>TOR-18</t>
  </si>
  <si>
    <t>TCA-01</t>
  </si>
  <si>
    <t xml:space="preserve">CODO 45º GALVANIZADO 3/4" </t>
  </si>
  <si>
    <t>TCA-02</t>
  </si>
  <si>
    <t>COPA REDUCIDA GALVANIZADA 3/4" X 1/2"</t>
  </si>
  <si>
    <t>TUBO AGUA GALVANIZADO 1-1/2" (6M) ESP. 2.67MM</t>
  </si>
  <si>
    <t>TUBO AGUA GALVANIZADO 1" (6M) ESP. 2.5MM</t>
  </si>
  <si>
    <t>TUBO AGUA GALVANIZADO 1-1/4" (6M) ESP. 2.5MM</t>
  </si>
  <si>
    <t>TUBO AGUA GALVANIZADO 1/2" (6M) ESP. 2MM</t>
  </si>
  <si>
    <t>TUBO AGUA GALVANIZADO 2" (6M) ESP. 2.95MM</t>
  </si>
  <si>
    <t>TUBO AGUA GALVANIZADO 2-1/2" (6M) ESP. 3.38MM</t>
  </si>
  <si>
    <t>TUBO AGUA GALVANIZADO 3" (6M) ESP. 3.38MM</t>
  </si>
  <si>
    <t>TUBO AGUA GALVANIZADO 3/4" (6M) ESP. 2MM</t>
  </si>
  <si>
    <t>TUBO AGUA GALVANIZADO 4" (6M) ESP. 3.81MM</t>
  </si>
  <si>
    <t>TCA-03</t>
  </si>
  <si>
    <t>TCA-04</t>
  </si>
  <si>
    <t>TCA-05</t>
  </si>
  <si>
    <t>TCA-06</t>
  </si>
  <si>
    <t>TCA-07</t>
  </si>
  <si>
    <t>TCA-08</t>
  </si>
  <si>
    <t>TCA-09</t>
  </si>
  <si>
    <t>TCA-10</t>
  </si>
  <si>
    <t>TCA-11</t>
  </si>
  <si>
    <t>TCO-01</t>
  </si>
  <si>
    <t xml:space="preserve">TUBO CLASE I CONCRETO SIN REFUERZO 10" </t>
  </si>
  <si>
    <t xml:space="preserve">TUBO CLASE I CONCRETO SIN REFUERZO 12" </t>
  </si>
  <si>
    <t xml:space="preserve">TUBO CLASE I CONCRETO SIN REFUERZO 16" </t>
  </si>
  <si>
    <t xml:space="preserve">TUBO CLASE I CONCRETO SIN REFUERZO 24" </t>
  </si>
  <si>
    <t>TUBO CLASE I CONCRETO REFORZADO 24"</t>
  </si>
  <si>
    <t>TUBO CLASE II CONCRETO REFORZADO 44"</t>
  </si>
  <si>
    <t>TUBO CLASE II CONCRETO REFUERZO 24"</t>
  </si>
  <si>
    <t>TUBO CLASE II CONCRETO SIN REFUERZO 10"</t>
  </si>
  <si>
    <t>TUBO CLASE II CONCRETO SIN REFUERZO 16"</t>
  </si>
  <si>
    <t>TUBO CLASE II CONCRETO SIN REFUERZO 24"</t>
  </si>
  <si>
    <t>TUBO CLASE II CONCRETO SIN REFUERZO 8"</t>
  </si>
  <si>
    <t>TCO-02</t>
  </si>
  <si>
    <t>TCO-03</t>
  </si>
  <si>
    <t>TCO-04</t>
  </si>
  <si>
    <t>TCO-05</t>
  </si>
  <si>
    <t>TCO-06</t>
  </si>
  <si>
    <t>TCO-07</t>
  </si>
  <si>
    <t>TCO-08</t>
  </si>
  <si>
    <t>TCO-09</t>
  </si>
  <si>
    <t>TCO-10</t>
  </si>
  <si>
    <t>TCO-11</t>
  </si>
  <si>
    <t>TAC-01</t>
  </si>
  <si>
    <t>ADAPTADOR HEMBRA CPVC 1/2"</t>
  </si>
  <si>
    <t>ADAPTADOR HEMBRA CPVC 3/4"</t>
  </si>
  <si>
    <t>ADAPTADOR MACHO CPVC 1" SCH80</t>
  </si>
  <si>
    <t>ADAPTADOR MACHO CPVC ULTRATEM 3/4"</t>
  </si>
  <si>
    <t>ADAPTADOR MACHO IM CPVC 1" CXR</t>
  </si>
  <si>
    <t>ADAPTADOR MACHO IM CPVC 1/2" CXR</t>
  </si>
  <si>
    <t>ADAPTADOR MACHO IM CPVC 3/4" CXR</t>
  </si>
  <si>
    <t>TAC-02</t>
  </si>
  <si>
    <t>TAC-03</t>
  </si>
  <si>
    <t>TAC-04</t>
  </si>
  <si>
    <t>TAC-05</t>
  </si>
  <si>
    <t>TAC-06</t>
  </si>
  <si>
    <t>TAC-07</t>
  </si>
  <si>
    <t>BUJE SOLDADO CPVC ULTRATEM 3/4" X 1/2"</t>
  </si>
  <si>
    <t>CODO 45º 1/2" CPVC</t>
  </si>
  <si>
    <t>CODO 45º 3/4" CPVC</t>
  </si>
  <si>
    <t>CODO 90º 1/2" CPVC</t>
  </si>
  <si>
    <t>CODO 90º 3/4" CPVC</t>
  </si>
  <si>
    <t>TEE CPVC 1/2"</t>
  </si>
  <si>
    <t>TEE CPVC 3/4"</t>
  </si>
  <si>
    <t xml:space="preserve">TUBO CPVC ULTRATEMP 1/2" </t>
  </si>
  <si>
    <t xml:space="preserve">TUBO CPVC ULTRATEMP 1" (3M) </t>
  </si>
  <si>
    <t>TUBO CPVC ULTRATEMP 3/4" (3M)</t>
  </si>
  <si>
    <t>UNIÓN CPVC ULTRATEMP 1/2"</t>
  </si>
  <si>
    <t>UNIÓN CPVC ULTRATEMP 3/4"</t>
  </si>
  <si>
    <t>TAC-08</t>
  </si>
  <si>
    <t>TAC-09</t>
  </si>
  <si>
    <t>TAC-10</t>
  </si>
  <si>
    <t>TAC-11</t>
  </si>
  <si>
    <t>TAC-12</t>
  </si>
  <si>
    <t>TAC-13</t>
  </si>
  <si>
    <t>TAC-14</t>
  </si>
  <si>
    <t>TAC-15</t>
  </si>
  <si>
    <t>TAC-16</t>
  </si>
  <si>
    <t>TAC-17</t>
  </si>
  <si>
    <t>TAC-18</t>
  </si>
  <si>
    <t>TAC-19</t>
  </si>
  <si>
    <t>TAC-20</t>
  </si>
  <si>
    <t>TAPÓN SOLDADO CPVC 1/2"</t>
  </si>
  <si>
    <t>TPO-01</t>
  </si>
  <si>
    <t>TEE - YEE 10"X6" PEAD ADS</t>
  </si>
  <si>
    <t>TEE-YEE 12"X6" PEAD ADS</t>
  </si>
  <si>
    <t>TEE-YEE 8"X4" PEAD ADS</t>
  </si>
  <si>
    <t>TEE-YEE 8"X6" PEAD ADS</t>
  </si>
  <si>
    <t>TUBERÍA ALCANTARILLADO PEAD ADS 10"</t>
  </si>
  <si>
    <t>TUBERÍA ALCANTARILLADO PEAD ADS 12"</t>
  </si>
  <si>
    <t>TUBERÍA ALCANTARILLADO PEAD ADS 15"</t>
  </si>
  <si>
    <t>TUBERÍA ALCANTARILLADO PEAD ADS 18"</t>
  </si>
  <si>
    <t>TUBERÍA ALCANTARILLADO PEAD ADS 24"</t>
  </si>
  <si>
    <t>TUBERÍA ALCANTARILLADO PEAD ADS 30"</t>
  </si>
  <si>
    <t>TUBERÍA ALCANTARILLADO PEAD ADS 36"</t>
  </si>
  <si>
    <t>TUBERÍA ALCANTARILLADO PEAD ADS 4"</t>
  </si>
  <si>
    <t>TUBERÍA ALCANTARILLADO PEAD ADS 40"</t>
  </si>
  <si>
    <t>TUBERÍA ALCANTARILLADO PEAD ADS 42"</t>
  </si>
  <si>
    <t>TUBERÍA ALCANTARILLADO PEAD ADS 48"</t>
  </si>
  <si>
    <t>TUBERÍA ALCANTARILLADO PEAD ADS 6"</t>
  </si>
  <si>
    <t>TUBERÍA ALCANTARILLADO PEAD ADS 60"</t>
  </si>
  <si>
    <t>TUBERÍA ALCANTARILLADO PEAD ADS 8"</t>
  </si>
  <si>
    <t>TPO-02</t>
  </si>
  <si>
    <t>TPO-03</t>
  </si>
  <si>
    <t>TPO-04</t>
  </si>
  <si>
    <t>TPO-05</t>
  </si>
  <si>
    <t>TPO-06</t>
  </si>
  <si>
    <t>TPO-07</t>
  </si>
  <si>
    <t>TPO-08</t>
  </si>
  <si>
    <t>TPO-09</t>
  </si>
  <si>
    <t>TPO-10</t>
  </si>
  <si>
    <t>TPO-11</t>
  </si>
  <si>
    <t>TPO-12</t>
  </si>
  <si>
    <t>TPO-13</t>
  </si>
  <si>
    <t>TPO-14</t>
  </si>
  <si>
    <t>TPO-15</t>
  </si>
  <si>
    <t>TPO-16</t>
  </si>
  <si>
    <t>TPO-17</t>
  </si>
  <si>
    <t>TPO-18</t>
  </si>
  <si>
    <t>TACU-01</t>
  </si>
  <si>
    <t>CODO 45º GRAN RADIO PVC 10"</t>
  </si>
  <si>
    <t>CODO 45º GRAN RADIO PVC 2"</t>
  </si>
  <si>
    <t>CODO 45º GRAN RADIO PVC 4"</t>
  </si>
  <si>
    <t>CODO 45º GRAN RADIO PVC 8"</t>
  </si>
  <si>
    <t>CODO 90º GRAN RADIO PVC 10"</t>
  </si>
  <si>
    <t>CODO 90º GRAN RADIO PVC 2"</t>
  </si>
  <si>
    <t>CODO 90º GRAN RADIO PVC 4"</t>
  </si>
  <si>
    <t>CODO 90º GRAN RADIO PVC 8"</t>
  </si>
  <si>
    <t>CODO 90º GRAN RADIO PVC 6"</t>
  </si>
  <si>
    <t>COLLAR DE DERIVACIÓN PVC INSERTO METÁLICO 2" X 1/2"</t>
  </si>
  <si>
    <t>COLLAR DE DERIVACIÓN PVC INSERTO METÁLICO 3" X 1/2"</t>
  </si>
  <si>
    <t>COLLAR DE DERIVACIÓN PVC INSERTO METÁLICO 4" X 1/2"</t>
  </si>
  <si>
    <t>COLLAR DE DERIVACIÓN PVC INSERTO METÁLICO 6" X 1/2"</t>
  </si>
  <si>
    <t>COLLAR DE DERIVACIÓN PVC UNIÓN MECÁNICA 2" X 3/4"</t>
  </si>
  <si>
    <t>COLLAR DE DERIVACIÓN PVC UNIÓN MECÁNICA 2-1/2" X 3/4"</t>
  </si>
  <si>
    <t>COLLAR DE DERIVACIÓN PVC UNIÓN MECÁNICA 6" X 3/4"</t>
  </si>
  <si>
    <t>TAPÓN PVC UNIÓN PLATINO 3"</t>
  </si>
  <si>
    <t>TAPÓN PVC UNIÓN PLATINO 4"</t>
  </si>
  <si>
    <t>TAPÓN PVC UNIÓN PLATINO 8"</t>
  </si>
  <si>
    <t>TACU-02</t>
  </si>
  <si>
    <t>TACU-03</t>
  </si>
  <si>
    <t>TACU-04</t>
  </si>
  <si>
    <t>TACU-05</t>
  </si>
  <si>
    <t>TACU-06</t>
  </si>
  <si>
    <t>TACU-07</t>
  </si>
  <si>
    <t>TACU-08</t>
  </si>
  <si>
    <t>TACU-09</t>
  </si>
  <si>
    <t>TACU-10</t>
  </si>
  <si>
    <t>TACU-11</t>
  </si>
  <si>
    <t>TACU-12</t>
  </si>
  <si>
    <t>TACU-13</t>
  </si>
  <si>
    <t>TACU-14</t>
  </si>
  <si>
    <t>TACU-15</t>
  </si>
  <si>
    <t>TACU-16</t>
  </si>
  <si>
    <t>TACU-17</t>
  </si>
  <si>
    <t>TACU-18</t>
  </si>
  <si>
    <t>TACU-19</t>
  </si>
  <si>
    <t>TEE PVC UNIÓN PLATINO 3"</t>
  </si>
  <si>
    <t>TEE PVC UNIÓN PLATINO 4"</t>
  </si>
  <si>
    <t>TEE PVC UNIÓN PLATINO 8"</t>
  </si>
  <si>
    <t>TUBERÍA ACUEDUCTO PVC 10" RDE. 26</t>
  </si>
  <si>
    <t>TUBERÍA ACUEDUCTO PVC 10" RDE. 32.5</t>
  </si>
  <si>
    <t>TUBERÍA ACUEDUCTO PVC 2" RDE. 26</t>
  </si>
  <si>
    <t>TUBERÍA ACUEDUCTO PVC 2-1/2" RDE. 32.5</t>
  </si>
  <si>
    <t>TUBERÍA ACUEDUCTO PVC 4" RDE. 26</t>
  </si>
  <si>
    <t>TUBERÍA ACUEDUCTO PVC 4" RDE. 32.5</t>
  </si>
  <si>
    <t>TUBERÍA ACUEDUCTO PVC 8" RDE. 26</t>
  </si>
  <si>
    <t>TUBERÍA ACUEDUCTO PVC 8" RDE. 32.5</t>
  </si>
  <si>
    <t>UNIÓN PVC PLATINO 2"</t>
  </si>
  <si>
    <t>UNIÓN PVC PLATINO 3"</t>
  </si>
  <si>
    <t>UNIÓN PVC PLATINO 4"</t>
  </si>
  <si>
    <t>UNIÓN PVC PLATINO 6"</t>
  </si>
  <si>
    <t>UNIÓN PVC PLATINO 8"</t>
  </si>
  <si>
    <t>UNIÓN REPARACIÓN PVC UNIÓN MECÁNICA 10"</t>
  </si>
  <si>
    <t>UNIÓN REPARACIÓN PVC UNIÓN MECÁNICA 3"</t>
  </si>
  <si>
    <t>UNIÓN REPARACIÓN PVC UNIÓN MECÁNICA 4"</t>
  </si>
  <si>
    <t>UNIÓN REPARACIÓN PVC UNIÓN MECÁNICA 6"</t>
  </si>
  <si>
    <t>UNIÓN REPARACIÓN PVC UNIÓN MECÁNICA 8"</t>
  </si>
  <si>
    <t>UNIVERSAL PVCP 1"</t>
  </si>
  <si>
    <t>UNIVERSAL PVCP 1/2"</t>
  </si>
  <si>
    <t>UNIVERSAL PVCP 3/4"</t>
  </si>
  <si>
    <t>TACU-20</t>
  </si>
  <si>
    <t>TACU-21</t>
  </si>
  <si>
    <t>TACU-22</t>
  </si>
  <si>
    <t>TACU-23</t>
  </si>
  <si>
    <t>TACU-24</t>
  </si>
  <si>
    <t>TACU-25</t>
  </si>
  <si>
    <t>TACU-26</t>
  </si>
  <si>
    <t>TACU-27</t>
  </si>
  <si>
    <t>TACU-28</t>
  </si>
  <si>
    <t>TACU-29</t>
  </si>
  <si>
    <t>TACU-30</t>
  </si>
  <si>
    <t>TACU-31</t>
  </si>
  <si>
    <t>TACU-32</t>
  </si>
  <si>
    <t>TACU-33</t>
  </si>
  <si>
    <t>TACU-34</t>
  </si>
  <si>
    <t>TACU-35</t>
  </si>
  <si>
    <t>TACU-36</t>
  </si>
  <si>
    <t>TACU-37</t>
  </si>
  <si>
    <t>TACU-38</t>
  </si>
  <si>
    <t>TACU-39</t>
  </si>
  <si>
    <t>TACU-40</t>
  </si>
  <si>
    <t>TACU-41</t>
  </si>
  <si>
    <t>TACU-42</t>
  </si>
  <si>
    <t>TACU-43</t>
  </si>
  <si>
    <t>TALC-01</t>
  </si>
  <si>
    <t>TALC-02</t>
  </si>
  <si>
    <t>CODO 45º SUPRAFORT 200MM</t>
  </si>
  <si>
    <t>CODO 45º SUPRAFORT 400MM</t>
  </si>
  <si>
    <t>CODO 90º SUPRAFORT 110MM</t>
  </si>
  <si>
    <t>CODO 90º SUPRAFORT 160MM</t>
  </si>
  <si>
    <t>CODO 90º SUPRAFORT 200MM</t>
  </si>
  <si>
    <t>CODO 90º SUPRAFORT 250MM</t>
  </si>
  <si>
    <t>CODO 90º SUPRAFORT 315MM</t>
  </si>
  <si>
    <t>CODO 90º SUPRAFORT 400MM</t>
  </si>
  <si>
    <t>SILLA TEE PVC ALCANTARILLADO 10X4"</t>
  </si>
  <si>
    <t>SILLA TEE PVC ALCANTARILLADO 10X6"</t>
  </si>
  <si>
    <t>SILLA TEE PVC ALCANTARILLADO 16X4"</t>
  </si>
  <si>
    <t>SILLA TEE PVC ALCANTARILLADO 16X6"</t>
  </si>
  <si>
    <t>SILLA TEE PVC ALCANTARILLADO 20X6"</t>
  </si>
  <si>
    <t>SILLA YEE PVC ALCANTARILLADO 10X4"</t>
  </si>
  <si>
    <t>SILLA YEE PVC ALCANTARILLADO 10X6"</t>
  </si>
  <si>
    <t>SILLA YEE PVC ALCANTARILLADO 16X4"</t>
  </si>
  <si>
    <t>SILLA YEE PVC ALCANTARILLADO 16X6"</t>
  </si>
  <si>
    <t>SILLA YEE PVC ALCANTARILLADO 20X6"</t>
  </si>
  <si>
    <t>TALC-03</t>
  </si>
  <si>
    <t>TALC-04</t>
  </si>
  <si>
    <t>TALC-05</t>
  </si>
  <si>
    <t>TALC-06</t>
  </si>
  <si>
    <t>TALC-07</t>
  </si>
  <si>
    <t>TALC-08</t>
  </si>
  <si>
    <t>TALC-09</t>
  </si>
  <si>
    <t>TALC-10</t>
  </si>
  <si>
    <t>TALC-11</t>
  </si>
  <si>
    <t>TALC-12</t>
  </si>
  <si>
    <t>TALC-13</t>
  </si>
  <si>
    <t>TALC-14</t>
  </si>
  <si>
    <t>TALC-15</t>
  </si>
  <si>
    <t>TALC-16</t>
  </si>
  <si>
    <t>TALC-17</t>
  </si>
  <si>
    <t>TALC-18</t>
  </si>
  <si>
    <t>TALC-19</t>
  </si>
  <si>
    <t>TALC-20</t>
  </si>
  <si>
    <t>TEE NOVAFORT PVC 160X160MM</t>
  </si>
  <si>
    <t>TUBERÍA NOVAFORT PVC ALCANTARILLADO 12" (315MM)</t>
  </si>
  <si>
    <t>TUBERÍA NOVAFORT PVC ALCANTARILLADO 16" (400MM)</t>
  </si>
  <si>
    <t>TUBERÍA NOVAFORT PVC ALCANTARILLADO 20" (500MM)</t>
  </si>
  <si>
    <t>TUBERÍA NOVAFORT PVC ALCANTARILLADO 27"</t>
  </si>
  <si>
    <t>TUBERÍA NOVAFORT PVC ALCANTARILLADO 33"</t>
  </si>
  <si>
    <t>TUBERÍA NOVAFORT PVC ALCANTARILLADO 36"</t>
  </si>
  <si>
    <t>TUBERÍA NOVAFORT PVC ALCANTARILLADO 8" (200MM)</t>
  </si>
  <si>
    <t>UNIÓN NOVAFORT PVC 110MM</t>
  </si>
  <si>
    <t>UNIÓN NOVAFORT PVC 160MM</t>
  </si>
  <si>
    <t>UNIÓN NOVAFORT PVC 200MM</t>
  </si>
  <si>
    <t>UNIÓN NOVAFORT PVC 250MM</t>
  </si>
  <si>
    <t>UNIÓN NOVAFORT PVC 315MM</t>
  </si>
  <si>
    <t>TALC-21</t>
  </si>
  <si>
    <t>TALC-22</t>
  </si>
  <si>
    <t>TALC-23</t>
  </si>
  <si>
    <t>TALC-24</t>
  </si>
  <si>
    <t>TALC-25</t>
  </si>
  <si>
    <t>TALC-26</t>
  </si>
  <si>
    <t>TALC-27</t>
  </si>
  <si>
    <t>TALC-28</t>
  </si>
  <si>
    <t>TALC-29</t>
  </si>
  <si>
    <t>TALC-30</t>
  </si>
  <si>
    <t>TALC-31</t>
  </si>
  <si>
    <t>TALC-32</t>
  </si>
  <si>
    <t>TALC-33</t>
  </si>
  <si>
    <t>SILLA TEE PVC ALCANTARILLADO 6X4"</t>
  </si>
  <si>
    <t>SILLA TEE PVC ALCANTARILLADO 8X4"</t>
  </si>
  <si>
    <t>TPRE-01</t>
  </si>
  <si>
    <t>ADAPTADOR HEMBRA PRESIÓN PVC 1"</t>
  </si>
  <si>
    <t>ADAPTADOR HEMBRA PRESIÓN PVC 1-1/2"</t>
  </si>
  <si>
    <t>ADAPTADOR HEMBRA PRESIÓN PVC 1/2"</t>
  </si>
  <si>
    <t>ADAPTADOR HEMBRA PRESIÓN PVC 3/4"</t>
  </si>
  <si>
    <t>ADAPTADOR MACHO PRESIÓN PVC 1"</t>
  </si>
  <si>
    <t>ADAPTADOR MACHO PRESIÓN PVC 1-1/2"</t>
  </si>
  <si>
    <t>ADAPTADOR MACHO PRESIÓN PVC 1/2"</t>
  </si>
  <si>
    <t>ADAPTADOR MACHO PRESIÓN PVC 3/4"</t>
  </si>
  <si>
    <t>BUJE ROSCADO PRESIÓN 1" X 1/2"</t>
  </si>
  <si>
    <t>BUJE ROSCADO PRESIÓN 1" X 3/4"</t>
  </si>
  <si>
    <t>BUJE ROSCADO PRESIÓN 3/4" X 1/2"</t>
  </si>
  <si>
    <t>CODO 45º PRESIÓN PVC 1"</t>
  </si>
  <si>
    <t>CODO 45º PRESIÓN PVC 1-1/2"</t>
  </si>
  <si>
    <t>CODO 45º PRESIÓN PVC 1/2"</t>
  </si>
  <si>
    <t>CODO 45º PRESIÓN PVC 2"</t>
  </si>
  <si>
    <t>CODO 45º PRESIÓN PVC 3"</t>
  </si>
  <si>
    <t>CODO 45º PRESIÓN PVC 3/4"</t>
  </si>
  <si>
    <t>CODO 45º PRESIÓN PVC 4"</t>
  </si>
  <si>
    <t>CODO 90º PRESIÓN PVC 1"</t>
  </si>
  <si>
    <t>CODO 90º PRESIÓN PVC 1-1/2"</t>
  </si>
  <si>
    <t>CODO 90º PRESIÓN PVC 1/2"</t>
  </si>
  <si>
    <t>CODO 90º PRESIÓN PVC 2"</t>
  </si>
  <si>
    <t>CODO 90º PRESIÓN PVC 3"</t>
  </si>
  <si>
    <t>CODO 90º PRESIÓN PVC 3/4"</t>
  </si>
  <si>
    <t>CODO 90º PRESIÓN PVC 4"</t>
  </si>
  <si>
    <t>TPRE-02</t>
  </si>
  <si>
    <t>TPRE-04</t>
  </si>
  <si>
    <t>TPRE-03</t>
  </si>
  <si>
    <t>TPRE-05</t>
  </si>
  <si>
    <t>TPRE-06</t>
  </si>
  <si>
    <t>TPRE-07</t>
  </si>
  <si>
    <t>TPRE-08</t>
  </si>
  <si>
    <t>TPRE-09</t>
  </si>
  <si>
    <t>TPRE-10</t>
  </si>
  <si>
    <t>TPRE-11</t>
  </si>
  <si>
    <t>TPRE-12</t>
  </si>
  <si>
    <t>TPRE-13</t>
  </si>
  <si>
    <t>TPRE-14</t>
  </si>
  <si>
    <t>TPRE-15</t>
  </si>
  <si>
    <t>TPRE-16</t>
  </si>
  <si>
    <t>TPRE-17</t>
  </si>
  <si>
    <t>TPRE-18</t>
  </si>
  <si>
    <t>TPRE-19</t>
  </si>
  <si>
    <t>TPRE-20</t>
  </si>
  <si>
    <t>TPRE-21</t>
  </si>
  <si>
    <t>TPRE-22</t>
  </si>
  <si>
    <t>TPRE-23</t>
  </si>
  <si>
    <t>TPRE-24</t>
  </si>
  <si>
    <t>TPRE-25</t>
  </si>
  <si>
    <t>NIPLE ROSCADO PVC 1/2"</t>
  </si>
  <si>
    <t>TAPÓN ROSCADO PVC 1"</t>
  </si>
  <si>
    <t>TAPÓN ROSCADO PVC 1/2"</t>
  </si>
  <si>
    <t>TPRE-26</t>
  </si>
  <si>
    <t>TPRE-27</t>
  </si>
  <si>
    <t>TPRE-28</t>
  </si>
  <si>
    <t>TPRE-29</t>
  </si>
  <si>
    <t>TAPÓN ROSCADO PVCP 3/4"</t>
  </si>
  <si>
    <t>TAPÓN ROSCADO PVC 4"</t>
  </si>
  <si>
    <t>TAPÓN SOLDADO 1"</t>
  </si>
  <si>
    <t>TAPÓN SOLDADO 1/2"</t>
  </si>
  <si>
    <t>TPRE-30</t>
  </si>
  <si>
    <t>TPRE-31</t>
  </si>
  <si>
    <t>TPRE-32</t>
  </si>
  <si>
    <t>TEE PRESIÓN PVC 1"</t>
  </si>
  <si>
    <t>TEE PRESIÓN PVC 1/2"</t>
  </si>
  <si>
    <t>TEE PRESIÓN PVC 3/4"</t>
  </si>
  <si>
    <t>TEE PRESIÓN PVC PVC 4"</t>
  </si>
  <si>
    <t>TEE ROSCADA PVC 1/2"</t>
  </si>
  <si>
    <t>TPRE-33</t>
  </si>
  <si>
    <t>TPRE-34</t>
  </si>
  <si>
    <t>TPRE-35</t>
  </si>
  <si>
    <t>TPRE-36</t>
  </si>
  <si>
    <t>TPRE-37</t>
  </si>
  <si>
    <t>TUBO PRESIÓN PVC 1" RDE. 13.5</t>
  </si>
  <si>
    <t>TUBO PRESIÓN PVC 1" RDE. 21</t>
  </si>
  <si>
    <t>TUBO PRESIÓN PVC 1-1/2" RDE. 21</t>
  </si>
  <si>
    <t>TUBO PRESIÓN PVC 1/2" RDE. 13.5</t>
  </si>
  <si>
    <t>TUBO PRESIÓN PVC 1/2" RDE. 9</t>
  </si>
  <si>
    <t>TUBO PRESIÓN PVC 2" RDE. 21</t>
  </si>
  <si>
    <t>TPRE-38</t>
  </si>
  <si>
    <t>TPRE-39</t>
  </si>
  <si>
    <t>TPRE-40</t>
  </si>
  <si>
    <t>TPRE-41</t>
  </si>
  <si>
    <t>TPRE-42</t>
  </si>
  <si>
    <t>TPRE-43</t>
  </si>
  <si>
    <t>TUBO PRESIÓN PVC 2" RDE. 26</t>
  </si>
  <si>
    <t>TUBO PRESIÓN PVC 2-1/2" RDE. 21</t>
  </si>
  <si>
    <t>TUBO PRESIÓN PVC 3" RDE. 21</t>
  </si>
  <si>
    <t>TUBO PRESIÓN PVC 3/4" RDE. 21</t>
  </si>
  <si>
    <t>TUBO PRESIÓN PVC 3/4" RDE. 11</t>
  </si>
  <si>
    <t>TUBO PRESIÓN PVC 4" RDE. 21</t>
  </si>
  <si>
    <t>TUBO PRESIÓN PVC 6" RDE. 21</t>
  </si>
  <si>
    <t>TPRE-44</t>
  </si>
  <si>
    <t>TPRE-45</t>
  </si>
  <si>
    <t>TPRE-46</t>
  </si>
  <si>
    <t>TPRE-47</t>
  </si>
  <si>
    <t>TPRE-48</t>
  </si>
  <si>
    <t>TPRE-49</t>
  </si>
  <si>
    <t>TPRE-50</t>
  </si>
  <si>
    <t>UNIÓN PRESIÓN PVC 1"</t>
  </si>
  <si>
    <t>UNIÓN PRESIÓN 1-1/2"</t>
  </si>
  <si>
    <t>UNIÓN PRESIÓN 1/2"</t>
  </si>
  <si>
    <t>UNIÓN PRESIÓN 2"</t>
  </si>
  <si>
    <t>UNIÓN PRESIÓN 3"</t>
  </si>
  <si>
    <t>UNIÓN PRESIÓN 4"</t>
  </si>
  <si>
    <t>TPRE-51</t>
  </si>
  <si>
    <t>TPRE-52</t>
  </si>
  <si>
    <t>TPRE-53</t>
  </si>
  <si>
    <t>TPRE-54</t>
  </si>
  <si>
    <t>TPRE-55</t>
  </si>
  <si>
    <t>TPRE-56</t>
  </si>
  <si>
    <t>VAL-01</t>
  </si>
  <si>
    <t>VAL-02</t>
  </si>
  <si>
    <t>CHEQUE CORTINA 1"</t>
  </si>
  <si>
    <t>CHEQUE CORTINA BRONCE SELLO METÁLICO 3/4"</t>
  </si>
  <si>
    <t>CHEQUE VERTICAL 150 PSI 1-1/2"</t>
  </si>
  <si>
    <t>CHEQUE CORTINA 1/2"</t>
  </si>
  <si>
    <t>ELEVADOR PRESIÓN 20MM RDE. 11</t>
  </si>
  <si>
    <t>FLOTADORA LIVIANA COMPLETA BOLA PLÁSTICA 1/2"</t>
  </si>
  <si>
    <t>MEDIDOR VELOCIDAD CHORRO ÚNICO METÁLICO CLASE B</t>
  </si>
  <si>
    <t>MEDIDOR VELOCIDAD CHORRO ÚNICO PLÁSTICO CLASE B CALIBRADO</t>
  </si>
  <si>
    <t>REGISTRO RED WHITE COMPUERTA 1"</t>
  </si>
  <si>
    <t>REGISTRO RED WHITE COMPUERTA 1/2"</t>
  </si>
  <si>
    <t>REGISTRO RED WHITE COMPUERTA 3/4"</t>
  </si>
  <si>
    <t>VAL-03</t>
  </si>
  <si>
    <t>VAL-04</t>
  </si>
  <si>
    <t>VAL-05</t>
  </si>
  <si>
    <t>VAL-06</t>
  </si>
  <si>
    <t>VAL-07</t>
  </si>
  <si>
    <t>VAL-08</t>
  </si>
  <si>
    <t>VAL-09</t>
  </si>
  <si>
    <t>VAL-10</t>
  </si>
  <si>
    <t>VAL-11</t>
  </si>
  <si>
    <t>VAL-12</t>
  </si>
  <si>
    <t>VAL-13</t>
  </si>
  <si>
    <t>VÁLVULA ANTIRETORNO 12"</t>
  </si>
  <si>
    <t>VÁLVULA ANTIRETORNO 16"</t>
  </si>
  <si>
    <t>VÁVULA BOLA AGUA ANTIFRAUDE 1/2"</t>
  </si>
  <si>
    <t>VÁLVULA BOLA GAS ANTIFRAUDE 1/2"</t>
  </si>
  <si>
    <t>VÁLVULA BOLA MANIJA LARGA 1/2"</t>
  </si>
  <si>
    <t>VÁLVULA BOLA MANIJA LARGA 3/4"</t>
  </si>
  <si>
    <t>VÁLVULA BOLA MANIJA MARIPOSA 1"</t>
  </si>
  <si>
    <t>VÁLVULA BOLA MANIJA MARIPOSA 3/4"</t>
  </si>
  <si>
    <t>VÁLVULA BOLA MANIJA PALANCA 1"</t>
  </si>
  <si>
    <t>VÁLVULA BOLA MANIJA PALANCA 1/2"</t>
  </si>
  <si>
    <t>VÁLVULA BOLA MANIJA PALANCA 2"</t>
  </si>
  <si>
    <t>VÁLVULA BOLA MANIJA PALANCA 3/4"</t>
  </si>
  <si>
    <t>VAL-14</t>
  </si>
  <si>
    <t>VAL-15</t>
  </si>
  <si>
    <t>VAL-16</t>
  </si>
  <si>
    <t>VAL-17</t>
  </si>
  <si>
    <t>VAL-18</t>
  </si>
  <si>
    <t>VAL-19</t>
  </si>
  <si>
    <t>VAL-20</t>
  </si>
  <si>
    <t>VAL-21</t>
  </si>
  <si>
    <t>VAL-22</t>
  </si>
  <si>
    <t>VAL-23</t>
  </si>
  <si>
    <t>VÁLVULA BOLA SOLDADA 1"</t>
  </si>
  <si>
    <t>VÁLVULA BOLA SOLDADA 2"</t>
  </si>
  <si>
    <t>VÁLVULA BOLA SOLDADA 3/4"</t>
  </si>
  <si>
    <t>VAL-24</t>
  </si>
  <si>
    <t>VAL-25</t>
  </si>
  <si>
    <t>VAL-26</t>
  </si>
  <si>
    <t>VÁLVULA BRONCE COMPUERTA DE 1"</t>
  </si>
  <si>
    <t>VÁLVULA COMPUERTA VASTAGO FIJO 2"</t>
  </si>
  <si>
    <t>VÁLVULA COMPUERTA VASTAGO FIJO 4"</t>
  </si>
  <si>
    <t>VAL-27</t>
  </si>
  <si>
    <t>VAL-28</t>
  </si>
  <si>
    <t>VAL-29</t>
  </si>
  <si>
    <t>VÁLVULA CORTINA 1"</t>
  </si>
  <si>
    <t>VÁLVULA CORTINA 1/2"</t>
  </si>
  <si>
    <t>VÁLVULA CORTINA 3/4"</t>
  </si>
  <si>
    <t>VÁLVULA ESFERA 3/4" PESADA</t>
  </si>
  <si>
    <t>VÁLVULA PIE ANTI-GOLPE ARIETE EN BRONCE SELLO NITRILO 3"</t>
  </si>
  <si>
    <t>VÁLVULA PIE ANTI-GOLPE ARIETE EN BRONCE SELLO NITRILO 4"</t>
  </si>
  <si>
    <t>VÁLVULA PIE BRONCE SELLO NITRILO CANASTILLA PLÁSTICA 1"</t>
  </si>
  <si>
    <t>VÁLVULA UNIVERSAL CIERRE RÁPIDO PVC SOLDADA 1"</t>
  </si>
  <si>
    <t>VÁLVULA UNIVERSAL CIERRE RÁPIDO PVC SOLDADA 1/2"</t>
  </si>
  <si>
    <t>VÁLVULA UNIVERSAL CIERRE RÁPIDO PVC SOLDADA 2"</t>
  </si>
  <si>
    <t>VÁLVULA UNIVERSAL CIERRE RÁPIDO PVC SOLDADA 3/4"</t>
  </si>
  <si>
    <t>VAL-30</t>
  </si>
  <si>
    <t>VAL-31</t>
  </si>
  <si>
    <t>VAL-32</t>
  </si>
  <si>
    <t>VAL-33</t>
  </si>
  <si>
    <t>VAL-34</t>
  </si>
  <si>
    <t>VAL-35</t>
  </si>
  <si>
    <t>VAL-36</t>
  </si>
  <si>
    <t>VAL-37</t>
  </si>
  <si>
    <t>VAL-38</t>
  </si>
  <si>
    <t>VAL-39</t>
  </si>
  <si>
    <t>VAL-40</t>
  </si>
  <si>
    <t>VEN-01</t>
  </si>
  <si>
    <t>VEN-02</t>
  </si>
  <si>
    <t>ALFAJÍA EN CONCRETO 25CM X 1M</t>
  </si>
  <si>
    <t>VENTANA CORREDIZA 0.6X0.4 VIDRIO 3MM</t>
  </si>
  <si>
    <t>VENTANA CORREDIZA 1.2X1.2 VIDRIO 3MM</t>
  </si>
  <si>
    <t>VENTANA CORREDIZA 1.2X1.7 VIDRIO DE SEGURIDAD 6MM</t>
  </si>
  <si>
    <t>VENTANA CORREDIZA 1.4X2.3 VIDRIO DE SEGURIDAD 6MM</t>
  </si>
  <si>
    <t>VENTANAFIJA 1X1 VIDRIO DE SEGURIDAD 6MM</t>
  </si>
  <si>
    <t>VENTANA PROYECTANTE 1.1X1M VIDRIO DE SEGURIDAD 6MM</t>
  </si>
  <si>
    <t>VEN-03</t>
  </si>
  <si>
    <t>VEN-04</t>
  </si>
  <si>
    <t>VEN-05</t>
  </si>
  <si>
    <t>VEN-06</t>
  </si>
  <si>
    <t>VEN-07</t>
  </si>
  <si>
    <t>VID-01</t>
  </si>
  <si>
    <t>VID-02</t>
  </si>
  <si>
    <t>VID-03</t>
  </si>
  <si>
    <t>VID-04</t>
  </si>
  <si>
    <t>VID-05</t>
  </si>
  <si>
    <t>BLOQUE VIDRIO IMPORTADO 19X19X19CM</t>
  </si>
  <si>
    <t>BLOQUE VIDRIO IMPORTADO AZUL/VERDE</t>
  </si>
  <si>
    <t>CRISTAL FLOTADO AZUL 4MM</t>
  </si>
  <si>
    <t>CRISTAL FLOTADO AZUL 5MM</t>
  </si>
  <si>
    <t>CRISTAL FLOTADO AZUL 6MM</t>
  </si>
  <si>
    <t>CRISTAL FLOTADO BRONCE/GRIS 10MM</t>
  </si>
  <si>
    <t>CRISTAL FLOTADO BRONCE/GRIS 4MM</t>
  </si>
  <si>
    <t>CRISTAL FLOTADO BRONCE/GRIS 5MM</t>
  </si>
  <si>
    <t>CRISTAL FLOTADO BRONCE/GRIS 8MM</t>
  </si>
  <si>
    <t>VID-06</t>
  </si>
  <si>
    <t>VID-07</t>
  </si>
  <si>
    <t>VID-08</t>
  </si>
  <si>
    <t>VID-09</t>
  </si>
  <si>
    <t>CRISTAL FLOTADO INCOLORO 10MM</t>
  </si>
  <si>
    <t>CRISTAL FLOTADO INCOLORO 3MM</t>
  </si>
  <si>
    <t>CRISTAL FLOTADO INCOLORO 4MM</t>
  </si>
  <si>
    <t>CRISTAL FLOTADO INCOLORO 5MM</t>
  </si>
  <si>
    <t>CRISTAL FLOTADO INCOLORO 6MM</t>
  </si>
  <si>
    <t>CRISTAL FLOTADO INCOLORO 8MM</t>
  </si>
  <si>
    <t>VID-10</t>
  </si>
  <si>
    <t>VID-11</t>
  </si>
  <si>
    <t>VID-12</t>
  </si>
  <si>
    <t>VID-13</t>
  </si>
  <si>
    <t>VID-14</t>
  </si>
  <si>
    <t>VID-15</t>
  </si>
  <si>
    <t>CRISTAL FLOTADO VERDE 4MM</t>
  </si>
  <si>
    <t>CRISTAL FLOTADO VERDE 5MM</t>
  </si>
  <si>
    <t>CRISTAL FLOTADO VERDE 6MM</t>
  </si>
  <si>
    <t>CRISTAL LAMINADO COLOR (3+3) CAL. 6MM</t>
  </si>
  <si>
    <t>CRISTAL LAMINADO COLOR (4+4) CAL. 8MM</t>
  </si>
  <si>
    <t>CRISTAL REFLECTIVO COLOR 4MM</t>
  </si>
  <si>
    <t>CRISTAL REFLECTIVO COLOR 5MM</t>
  </si>
  <si>
    <t>CRISTAL REFLECTIVO COLOR 6MM</t>
  </si>
  <si>
    <t>CRISTAL TEMPLADO AZUL OCÉANO 10MM</t>
  </si>
  <si>
    <t>CRISTAL TEMPLADO AZUL OCÉANO 5MM</t>
  </si>
  <si>
    <t>CRISTAL TEMPLADO AZUL OCÉANO 6MM</t>
  </si>
  <si>
    <t>CRISTAL TEMPLADO BRONCE/GRIS 10MM</t>
  </si>
  <si>
    <t>CRISTAL TEMPLADO BRONCE/GRIS 5MM</t>
  </si>
  <si>
    <t>CRISTAL TEMPLADO BRONCE/GRIS 6MM</t>
  </si>
  <si>
    <t>CRISTAL TEMPLADO BRONCE/GRIS 8MM</t>
  </si>
  <si>
    <t>CRISTAL TEMPLADO INCOLORO 10MM</t>
  </si>
  <si>
    <t>CRISTAL TEMPLADO INCOLORO 5MM</t>
  </si>
  <si>
    <t>CRISTAL TEMPLADO INCOLORO 6MM</t>
  </si>
  <si>
    <t>CRISTAL TEMPLADO INCOLORO 8MM</t>
  </si>
  <si>
    <t>CRISTAL TEMPLADO VERDE 8MM</t>
  </si>
  <si>
    <t>CRISTAL TEMPLADO VERDE 10MM</t>
  </si>
  <si>
    <t>CRISTAL TEMPLADO VERDE 5MM</t>
  </si>
  <si>
    <t>CRISTAL TEMPLADO VERDE 6MM</t>
  </si>
  <si>
    <t>ESPEJO CRISTAL 4MM</t>
  </si>
  <si>
    <t>ESPEJO CRISTAL BELGA 5MM</t>
  </si>
  <si>
    <t>ESPEJO INSOLUX 19 X 19 X 4 CM</t>
  </si>
  <si>
    <t>PROTECTOR TEMPORAL UNIVERSAL BIOCOMPOSTABLE GLASST BLANCO CANECA 20 KILOS</t>
  </si>
  <si>
    <t>PROTECTOR TEMPORAL UNIVERSAL BIOCOMPOSTABLE GLASST TRANSPARENTE CANECA 20 KILOS</t>
  </si>
  <si>
    <t>VITROBLOCK MURO 19 X 19 X 8CM IMPORTADO</t>
  </si>
  <si>
    <t xml:space="preserve">VITROLIT LLOVIZNA ARMADO NACIONAL </t>
  </si>
  <si>
    <t>VID-16</t>
  </si>
  <si>
    <t>VID-17</t>
  </si>
  <si>
    <t>VID-18</t>
  </si>
  <si>
    <t>VID-19</t>
  </si>
  <si>
    <t>VID-20</t>
  </si>
  <si>
    <t>VID-21</t>
  </si>
  <si>
    <t>VID-22</t>
  </si>
  <si>
    <t>VID-23</t>
  </si>
  <si>
    <t>VID-24</t>
  </si>
  <si>
    <t>VID-25</t>
  </si>
  <si>
    <t>VID-26</t>
  </si>
  <si>
    <t>VID-27</t>
  </si>
  <si>
    <t>VID-28</t>
  </si>
  <si>
    <t>VID-29</t>
  </si>
  <si>
    <t>VID-30</t>
  </si>
  <si>
    <t>VID-31</t>
  </si>
  <si>
    <t>VID-32</t>
  </si>
  <si>
    <t>VID-33</t>
  </si>
  <si>
    <t>VID-34</t>
  </si>
  <si>
    <t>VID-35</t>
  </si>
  <si>
    <t>VID-36</t>
  </si>
  <si>
    <t>VID-37</t>
  </si>
  <si>
    <t>VID-38</t>
  </si>
  <si>
    <t>VID-39</t>
  </si>
  <si>
    <t>VID-40</t>
  </si>
  <si>
    <t>VID-41</t>
  </si>
  <si>
    <t>VID-42</t>
  </si>
  <si>
    <t>VID-43</t>
  </si>
  <si>
    <t>VID-44</t>
  </si>
  <si>
    <t>VID-45</t>
  </si>
  <si>
    <t>YES-01</t>
  </si>
  <si>
    <t>YES-02</t>
  </si>
  <si>
    <t>ESTUCOMIN BULTO (25 KG)</t>
  </si>
  <si>
    <t>PAÑETEMIN BULTO (25 KG)</t>
  </si>
  <si>
    <t>YESO CASANOVA BULTO (25 KG)</t>
  </si>
  <si>
    <t>YESO CORRIENTE CORONA (25 KG)</t>
  </si>
  <si>
    <t>YESO DE PROYECTAR PROYAL BULTO (25 KG)</t>
  </si>
  <si>
    <t xml:space="preserve">YESO ECOYESO BULTO (25 KG) </t>
  </si>
  <si>
    <t>YESO ESTUCADOR DE PRIMERA (25 KG)</t>
  </si>
  <si>
    <t>YESO IBERYOLA BULTO (25 KG)</t>
  </si>
  <si>
    <t>YESO MECAFINO BULTO (25 KG)</t>
  </si>
  <si>
    <t xml:space="preserve">YESO PERLA BULTO (25 KG) </t>
  </si>
  <si>
    <t>YESO ULTRAYESO BULTO (25 KG)</t>
  </si>
  <si>
    <t>YES-03</t>
  </si>
  <si>
    <t>YES-04</t>
  </si>
  <si>
    <t>YES-05</t>
  </si>
  <si>
    <t>YES-06</t>
  </si>
  <si>
    <t>YES-07</t>
  </si>
  <si>
    <t>YES-08</t>
  </si>
  <si>
    <t>YES-09</t>
  </si>
  <si>
    <t>YES-10</t>
  </si>
  <si>
    <t>YES-11</t>
  </si>
  <si>
    <t>REJ-12</t>
  </si>
  <si>
    <t>REJ-13</t>
  </si>
  <si>
    <t>REJ-14</t>
  </si>
  <si>
    <t>TAPA POZO EN VÍAS D/0.60 TPA-60P</t>
  </si>
  <si>
    <t xml:space="preserve">REJILLA DE VENTILACIÓN CORRIENTE 15 X 15 </t>
  </si>
  <si>
    <t xml:space="preserve">POSTE MADERA INMUNIZADA DE 10 M. </t>
  </si>
  <si>
    <t xml:space="preserve">POSTE MADERA INMUNIZADA DE 12 M. </t>
  </si>
  <si>
    <t>POS-05</t>
  </si>
  <si>
    <t>POS-06</t>
  </si>
  <si>
    <t>PIS-20</t>
  </si>
  <si>
    <t>PIS-21</t>
  </si>
  <si>
    <t>PIS-22</t>
  </si>
  <si>
    <t>GRAMA SINTETICA SUPERBLADE EDEL GRASS H=50MM</t>
  </si>
  <si>
    <t>BASE GRANULADO CAUCHO COLOR NEGRO</t>
  </si>
  <si>
    <t xml:space="preserve">PISO DE CAUCHO EMEFLEX GRIS </t>
  </si>
  <si>
    <t>MORTERO REPARACIONES ESTRUCTURALES SIKATOP 122 CÁLIDO (27 KG)</t>
  </si>
  <si>
    <t>MORTERO REPARACIONES ESTRUCTURALES SIKATOP 122 FRIO (30 KG)</t>
  </si>
  <si>
    <t>MEZ-09</t>
  </si>
  <si>
    <t>RECUBRIMIENTO IMP. DECORATIVO SIKA 101 MORTERO GRIS (10 KG)</t>
  </si>
  <si>
    <t>MEZ-10</t>
  </si>
  <si>
    <t>MEZ-11</t>
  </si>
  <si>
    <t>GRIS HUILA NATURAL SPACATO</t>
  </si>
  <si>
    <t>MGP-17</t>
  </si>
  <si>
    <t>ACOFLEX SANITARIO 7/8" X 1/2" X 35 CM</t>
  </si>
  <si>
    <t>ARANDELA PLANA REDONDA 5/8"</t>
  </si>
  <si>
    <t>BARRA CUADRADA 9MM (6M)</t>
  </si>
  <si>
    <t>LIJA MADERA X PLIEGO GRANO 120</t>
  </si>
  <si>
    <t>REMACHE POP 6-6 3/16 X 1/2"</t>
  </si>
  <si>
    <t>TUERCA DE ACERO DE 1/4"</t>
  </si>
  <si>
    <t>FER-18</t>
  </si>
  <si>
    <t>FER-19</t>
  </si>
  <si>
    <t>FER-20</t>
  </si>
  <si>
    <t>FER-21</t>
  </si>
  <si>
    <t>FER-22</t>
  </si>
  <si>
    <t>FER-23</t>
  </si>
  <si>
    <t>ALFAJÍA 17X7X7CM - EN OBRA</t>
  </si>
  <si>
    <t>ENM-21</t>
  </si>
  <si>
    <t>GUARDAESCOBA 9.09 X 60.1 CM</t>
  </si>
  <si>
    <t>ENM-22</t>
  </si>
  <si>
    <t>CUV-04</t>
  </si>
  <si>
    <t>CUV-05</t>
  </si>
  <si>
    <t>GÁRGOLA PREFABRICADA 11CMX12CMX12CM TIPO "U"</t>
  </si>
  <si>
    <t>GÁRGOLA PREFABRICADA 11CMX12CMX24CM TIPO "U"</t>
  </si>
  <si>
    <t>PLACA IGNIFUGA TERMOACUST. PITAC 0.49 X 1.22M 1.5</t>
  </si>
  <si>
    <t>CUT-19</t>
  </si>
  <si>
    <t>CONCRETO FLUIDO 1500 PSI</t>
  </si>
  <si>
    <t>CONCRETO FLUIDO 3000 PSI</t>
  </si>
  <si>
    <t>CONCRETO FLUIDO 6000 PSI</t>
  </si>
  <si>
    <t>CONCRETO FLUIDO SIKAMUR-180 GROUT CONSTRUCTOR (95 KG)</t>
  </si>
  <si>
    <t>CON-29</t>
  </si>
  <si>
    <t>CON-30</t>
  </si>
  <si>
    <t>CON-31</t>
  </si>
  <si>
    <t>CON-32</t>
  </si>
  <si>
    <t>CIELOPARED PVC BLANCO NEVADO 300X25CM (4 UND)</t>
  </si>
  <si>
    <t>CIE-11</t>
  </si>
  <si>
    <t>GABINETE BAÑO ESPEJO CAIRO 40X55X11.8CM</t>
  </si>
  <si>
    <t>TINA CALIMA 152X80 PARA EMPOTRAR</t>
  </si>
  <si>
    <t>TINA QATAR 180X100 PARA EMPOTRAR</t>
  </si>
  <si>
    <t>MUB-07</t>
  </si>
  <si>
    <t>MUB-08</t>
  </si>
  <si>
    <t>MUB-09</t>
  </si>
  <si>
    <t>GRIFERÍA ORINAL INST FLUX SENSOR JUPITER 4000</t>
  </si>
  <si>
    <t>GRIFERÍA PARA ORINAL PUSH DECAMATIC ECO</t>
  </si>
  <si>
    <t>VÁLVULA REGULACIÓN 1/2" HEMBRA/macho cruceta metal</t>
  </si>
  <si>
    <t>GRB-03</t>
  </si>
  <si>
    <t>GRB-04</t>
  </si>
  <si>
    <t>GRB-05</t>
  </si>
  <si>
    <t>FLUIDIFICANTE PARA CONCRETO SIKAFLUID (25 KG)</t>
  </si>
  <si>
    <t>IMPERMEABILIZANTE RESISTENCIA MASTERPROTECT 200C (20KG)</t>
  </si>
  <si>
    <t>LIMPIADOR PARA SUPERFICIES Y HERRAMIENTAS CARBOMASTIC #1 (15KG) CUÑETE</t>
  </si>
  <si>
    <t>ADI-13</t>
  </si>
  <si>
    <t>ADI-14</t>
  </si>
  <si>
    <t>ADI-15</t>
  </si>
  <si>
    <t>ANÁLISIS</t>
  </si>
  <si>
    <t>1.-SALARIOS DE MANO DE OBRA</t>
  </si>
  <si>
    <t>%</t>
  </si>
  <si>
    <t>A- Salario Minimo Legal</t>
  </si>
  <si>
    <t>B- Auxilio de Transporte</t>
  </si>
  <si>
    <t>C- Total Mensual</t>
  </si>
  <si>
    <t>D-  Anual (A/30x365)</t>
  </si>
  <si>
    <t xml:space="preserve">      Subsidio de Transporte Anual</t>
  </si>
  <si>
    <t>E-  Anual con Subsidio de Transporte</t>
  </si>
  <si>
    <t xml:space="preserve">PRESTACIONES </t>
  </si>
  <si>
    <t>BASE</t>
  </si>
  <si>
    <t xml:space="preserve">     Cesantias</t>
  </si>
  <si>
    <t>E</t>
  </si>
  <si>
    <t xml:space="preserve">     Intereses</t>
  </si>
  <si>
    <t xml:space="preserve">     Vacaciones 15 Dias</t>
  </si>
  <si>
    <t>A</t>
  </si>
  <si>
    <t xml:space="preserve">     Primas 30 Dias</t>
  </si>
  <si>
    <t>C</t>
  </si>
  <si>
    <t>OTROS COSTOS</t>
  </si>
  <si>
    <t>D</t>
  </si>
  <si>
    <t>SEGURIDAD SOCIAL</t>
  </si>
  <si>
    <t xml:space="preserve">     Pensiones</t>
  </si>
  <si>
    <t xml:space="preserve">     Riesgos Profesionales</t>
  </si>
  <si>
    <t>APORTES SENA</t>
  </si>
  <si>
    <t xml:space="preserve">     Aporte Ordinario</t>
  </si>
  <si>
    <t>Nota 4</t>
  </si>
  <si>
    <t>OTROS APORTES</t>
  </si>
  <si>
    <t xml:space="preserve">    I.C.B.F</t>
  </si>
  <si>
    <t>VALOR REAL DEL SALARIO</t>
  </si>
  <si>
    <t xml:space="preserve">NOTAS: </t>
  </si>
  <si>
    <t>1.- Subsidio de transporte solo se paga hasta sueldos de 2 salarios minimos mensules legales vigentes.</t>
  </si>
  <si>
    <t>2.- Subsidio de transporte anual = Subsidio mensual / 30 x (365 dias-18 fiestas - 3 permisos- 15 dias vacaciones).</t>
  </si>
  <si>
    <t>3.- Porcentajes solo son validos para actividades de construccion. Para otros empleados se debe utilizar 30 dias de cesantia y 2.2% (promedio para empresas de bajo riesgo).</t>
  </si>
  <si>
    <t>4.- Un salario minimo por cada 40 trabajadores. El valor se obtiene asi: (Salario minimo x 12 / 40) / Salario annual estudiado.</t>
  </si>
  <si>
    <t>5.- El crecimiento promedio del PIB entre 2005 y 2006 fue superior al 4%y por ello la cotizacion a pensiones por parte del patrono durante 2009 debe aumentar al 12%, segun lo dispuesto por la ley 297 del 2003.</t>
  </si>
  <si>
    <t>* Todos los porcentajes estan relacionados con el salario para 365 dias.</t>
  </si>
  <si>
    <t>2- CALCULO DE SOBRECOSTO POR HORAS EFECTIVAS TRABAJADAS-OBREROS CON UN SALARIO MINIMO TRABAJADO</t>
  </si>
  <si>
    <t>A- Anual con Subsidio de Transporte</t>
  </si>
  <si>
    <t>B- Horas Calendario Anuales</t>
  </si>
  <si>
    <t>365 x 8 Hhr</t>
  </si>
  <si>
    <t>C- Horas Laborales Anuales</t>
  </si>
  <si>
    <t>D- Horas Habiles Anuales</t>
  </si>
  <si>
    <t>2920 Hr-((52 Dom + 18 Fiestas + 3 Permisos) x 8 Hr)</t>
  </si>
  <si>
    <t>E- Valor Hora Calendario</t>
  </si>
  <si>
    <t>A/B</t>
  </si>
  <si>
    <t>F- Valor Hora Laboral</t>
  </si>
  <si>
    <t>A/C</t>
  </si>
  <si>
    <t>G- Valor Hora Efectiva</t>
  </si>
  <si>
    <t>A/D</t>
  </si>
  <si>
    <t>Los factores de sobrecostos se utilizan para valorizar el tiempo efectivo que un obrero dedica a su labor y refleja el costo del tiempo durante el cual no esta trabajando pero si esta devengando.</t>
  </si>
  <si>
    <t xml:space="preserve">CUADRILLA "AA" (Albañileria) </t>
  </si>
  <si>
    <t>Jornal Ayudante</t>
  </si>
  <si>
    <t>1.2 Minimos</t>
  </si>
  <si>
    <t>Valor Real del Jornal</t>
  </si>
  <si>
    <t>Valor Total Hr Ayudante</t>
  </si>
  <si>
    <t>Jornal Oficial</t>
  </si>
  <si>
    <t>Valor Total Hr Oficial</t>
  </si>
  <si>
    <t>Valor Dia Cuadrilla</t>
  </si>
  <si>
    <t>Valor Hr Cuadrilla</t>
  </si>
  <si>
    <t>Salida Electrica</t>
  </si>
  <si>
    <t>1.55 Hr AA</t>
  </si>
  <si>
    <t xml:space="preserve">CUADRILLA "BB" (Instalaciones) </t>
  </si>
  <si>
    <t xml:space="preserve">CUADRILLA "CC" (Pintura) </t>
  </si>
  <si>
    <t xml:space="preserve">CUADRILLA "DD" (Carpinterias) </t>
  </si>
  <si>
    <t xml:space="preserve">CUADRILLA "EE" (Cableado Estructural) </t>
  </si>
  <si>
    <t>Jornal = sueldo mensual x 12 meses / 365 dias.</t>
  </si>
  <si>
    <t>TAPA Y MARCO (MTPA-60) POZO INSPECCIÓN H=16CM ǾUTIL 60CM</t>
  </si>
  <si>
    <t>bs</t>
  </si>
  <si>
    <t>CAL NARE (10 KG)</t>
  </si>
  <si>
    <t>PIN-27</t>
  </si>
  <si>
    <t>CANECA EN MALLA METÁLICA M120</t>
  </si>
  <si>
    <t xml:space="preserve">CHAZO 1/4" PLÁSTICO </t>
  </si>
  <si>
    <t xml:space="preserve">CEMENTO BLANCO </t>
  </si>
  <si>
    <t xml:space="preserve">MALLA DE NYLON 100%, FABRICADA CON FIBRAS ENKA, CAL. N°3. CUADRO DE LA MALLA DE 10X10CM, CON TRATAMIENTO QUIMICO PARA EVITAR EL DETERIORO POR EL SOL Y LA HUMEDAD, INLCUYE GUAYA, TENSORES, AMARRES </t>
  </si>
  <si>
    <t>PERSIANA METÀLICA MICROPERFORADA</t>
  </si>
  <si>
    <t>FORMALETA EN MADERA PARA REGISTRO PLUVIAL</t>
  </si>
  <si>
    <t>ALAMBRE RECOCIDO NEGRO PARA AMARRE CALIBRE 18</t>
  </si>
  <si>
    <t>GRANO BLANCO O SIMILAR</t>
  </si>
  <si>
    <t>EXTINTOR MULTIPROPOSITO 10 LB ABC</t>
  </si>
  <si>
    <t>GABINETE PARA EXTINTOR DE 10 LB</t>
  </si>
  <si>
    <t>MANO DE OBRA 2024</t>
  </si>
  <si>
    <t>TARIFAS MANO DE OBRA Y PRESTACIONES SOCIALES 2024</t>
  </si>
  <si>
    <t xml:space="preserve">     Salud</t>
  </si>
  <si>
    <t xml:space="preserve">     Implementos de seguridad industrial </t>
  </si>
  <si>
    <t xml:space="preserve">    Caja de compensación familiar</t>
  </si>
  <si>
    <t xml:space="preserve">     Dotación (Botas y Overol)</t>
  </si>
  <si>
    <t>CALCULO DE CUADRILLAS 2024</t>
  </si>
  <si>
    <t>(52 Sem x 48 Hr)</t>
  </si>
  <si>
    <t xml:space="preserve">    F.I.C Fondo Industriqa Construcción)</t>
  </si>
  <si>
    <t>Si se toma como base la hora calendario, se incrementa 25.43% para obtener la hora efectiva.</t>
  </si>
  <si>
    <t>Si se toma como base la hora laboral, se incrementa 7.22% para obtener la hora efectiva.</t>
  </si>
  <si>
    <t>* Los 18 feriados hacen referencia a los dias feriados que de lunes a viernes tendra 2024,</t>
  </si>
  <si>
    <t>1,5 Minimos</t>
  </si>
  <si>
    <t>Base</t>
  </si>
  <si>
    <t>AFECTACIÓN VALOR HORA EFECTIVA SEGÚN SALARIO BASE AÑO 2023</t>
  </si>
  <si>
    <t>1 mínimo</t>
  </si>
  <si>
    <t>1,2 mínimos</t>
  </si>
  <si>
    <t>1,5 mínimos</t>
  </si>
  <si>
    <t>1,8 mínimos</t>
  </si>
  <si>
    <t>2 mínimos</t>
  </si>
  <si>
    <t>2,5 mínimos</t>
  </si>
  <si>
    <t>3 mínimos</t>
  </si>
  <si>
    <t>4 mínimos</t>
  </si>
  <si>
    <t>4,5 mínimos</t>
  </si>
  <si>
    <t>5 mínimos</t>
  </si>
  <si>
    <t>Salario</t>
  </si>
  <si>
    <t>Salario + Prest.</t>
  </si>
  <si>
    <t>Hora efectiva base hora calendario</t>
  </si>
  <si>
    <t>Hora efectiva base hora laboral</t>
  </si>
  <si>
    <t>1,8 Minimos</t>
  </si>
  <si>
    <t>Jornal Ayudante (2 ayudantes)</t>
  </si>
  <si>
    <t>Jornal Oficial (2 oficiales)</t>
  </si>
  <si>
    <t>2 Minimos</t>
  </si>
  <si>
    <t>2.5 Minimos</t>
  </si>
  <si>
    <t>LLAVE MOVIL PARED S HELIX PALA</t>
  </si>
  <si>
    <t>CNC-04</t>
  </si>
  <si>
    <t>FER-24</t>
  </si>
  <si>
    <t>FER-25</t>
  </si>
  <si>
    <t>FER-26</t>
  </si>
  <si>
    <t>FER-27</t>
  </si>
  <si>
    <t>FER-28</t>
  </si>
  <si>
    <t>MOB-24</t>
  </si>
  <si>
    <t>PIS-23</t>
  </si>
  <si>
    <t>VEN-08</t>
  </si>
  <si>
    <t>BENITIN DE 500 P-750</t>
  </si>
  <si>
    <t xml:space="preserve">CARGADOR O EQUIVALENTE </t>
  </si>
  <si>
    <t>hr</t>
  </si>
  <si>
    <t>EQUIPO DE PINTURA COMPRESOR</t>
  </si>
  <si>
    <t>EQUIPO DE SOLDADURA 250 AMP</t>
  </si>
  <si>
    <t>EQUIPO DE TOPOGRAFIA</t>
  </si>
  <si>
    <t>FORMALETA CUADRADA 50X50</t>
  </si>
  <si>
    <t>FORMALETA PARA COLUMNAS A LA VISTA</t>
  </si>
  <si>
    <t>FORMALETA PARA VIGAS SOBRE MURO</t>
  </si>
  <si>
    <t>FORMALETA PARA VIGAS-VIGA CANAL- DESCOLGADO 11.11 ML O .3X.3</t>
  </si>
  <si>
    <t>FORMALETA LOSA ENTREPISO POR M2</t>
  </si>
  <si>
    <t>FORMALETA VIGAS CONCRETO POR ML</t>
  </si>
  <si>
    <t>MEZCLADORA</t>
  </si>
  <si>
    <t>COMPACTADOR MANUAL TIPO RANA</t>
  </si>
  <si>
    <t>RIELES METALICOS DE 3 MTS</t>
  </si>
  <si>
    <t>TABLON</t>
  </si>
  <si>
    <t>VIBRADOR PARA CONCRETO</t>
  </si>
  <si>
    <t>GRUA CAPACIDAD 15 TON</t>
  </si>
  <si>
    <t>BULDOZER D6</t>
  </si>
  <si>
    <t>VIBROCOMPACTADOR</t>
  </si>
  <si>
    <t>FORMALETA (GAVIONES, JUNTAS DE BORDILLO, JUNTAS DE CUNETA, MUROS, CONCRETOS CLASE D,E,F,G)</t>
  </si>
  <si>
    <t>FORMALETA CONCRETO CLASE A, B,C</t>
  </si>
  <si>
    <t>FORMALETA METALICA (CONCRETO HIDRÁULICO) PAVIMENTO</t>
  </si>
  <si>
    <t xml:space="preserve">FORMALETA METALICA (CONCRETO HIDRAULICO) PLACA HUELLA </t>
  </si>
  <si>
    <t>FORMALETA METALICA</t>
  </si>
  <si>
    <t>FORMALETA PARA BARANDAS DE CONCRETO</t>
  </si>
  <si>
    <t>FORMALETA PARA MUROS</t>
  </si>
  <si>
    <t xml:space="preserve">COMPACTADOR TIPO CANGURO </t>
  </si>
  <si>
    <t>FORMALETA DE MADERA PARA CONCRETO</t>
  </si>
  <si>
    <t>CORTADORA CERAMICA</t>
  </si>
  <si>
    <t>Pirograbador con profundidad de cote 0.1-0.5mm EG013 o similar</t>
  </si>
  <si>
    <t>CORTADORA DE PISO REGULACION DEL DISCO MANUAL</t>
  </si>
  <si>
    <t>RETROEXCAVADORA</t>
  </si>
  <si>
    <t xml:space="preserve">MOTOSIERRA A GASOLINA </t>
  </si>
  <si>
    <t>CAN CHUNZADO EN MADERA COMUN DE 5CM X 20CM X 3M (ALQUILER-INCLUYE TRANSPORTE)</t>
  </si>
  <si>
    <t>CERCHA MET 3M ALQUIL (INCLUYE TRANSPORTE)</t>
  </si>
  <si>
    <t>TACO MET MEDIANO DE HASTA 3 M - INCLUYE TRANSPORTE</t>
  </si>
  <si>
    <t>COSTO ADICIONAL BOMBEO</t>
  </si>
  <si>
    <t>TAPA FORMALETA METÁLICA 1X2.40</t>
  </si>
  <si>
    <t>ROTOMARTILLO SDS MAX</t>
  </si>
  <si>
    <t>PULIDORA DE PISOS DUROS DE 6 PIEDRAS</t>
  </si>
  <si>
    <t>EQUIPO DE CHORRO DE AGUA A PRESIÓN, CON ADAPTADOR</t>
  </si>
  <si>
    <t>Formaleta Metálica para columna circular. Incluye transporte</t>
  </si>
  <si>
    <t>CORTADORA DE LADRILLO</t>
  </si>
  <si>
    <t>PULIDORA MANUAL ELÉCTRICA CON DISCO</t>
  </si>
  <si>
    <t>BOMBA HIDROSTÁTRICA</t>
  </si>
  <si>
    <t>FORMALETA SUMIDERO TIPO A-B</t>
  </si>
  <si>
    <t xml:space="preserve">PERFORADORA CON CORONA DIAMANTADA Y SOPORTE. </t>
  </si>
  <si>
    <t>COMPRESOR NEUMÁTICO CON MARTILLO DEMOLEDOR EN SUPERFICIE, PUNTA, COMBUSTIBLE Y OPERADOR</t>
  </si>
  <si>
    <t>GATO TENSOR (ALQUILER)</t>
  </si>
  <si>
    <t xml:space="preserve">NIVEL DE PRECISIÓN </t>
  </si>
  <si>
    <t>ESTACIÓN TOTAL</t>
  </si>
  <si>
    <t>MOTOBOMBA SUMERGIBLE 2" ELÉCTRICA. INCLUYE MANGUERA FLEXIBLE, EXTENSIÓN.</t>
  </si>
  <si>
    <t>TACO METÁLICO LARGO HASTA 4,5 M, INCLUYE TRANSPORTE</t>
  </si>
  <si>
    <t>TELERA DE 0,90 X 1,35 M</t>
  </si>
  <si>
    <t>MANGUERA FLEXIBLE PF 1/2"</t>
  </si>
  <si>
    <t>CHAPETA TENSORA.</t>
  </si>
  <si>
    <t>CORBATA FORMALETA DE 100 - 80 CM</t>
  </si>
  <si>
    <t>TELERA DE 0,45 X 1,35</t>
  </si>
  <si>
    <t>TACO METÁLICO CORTO HASTA 2.8 M. INCLUYE TRANSPORTE</t>
  </si>
  <si>
    <t>BURIL PARA CORTADORA DE CERÁMICA</t>
  </si>
  <si>
    <t>RODILLO DOBLE RL700 (AE-700) 2,4 TON</t>
  </si>
  <si>
    <t>CARROTANQUE DE AGUA (1000 GALONES)</t>
  </si>
  <si>
    <t>HIDROLAVADORA DE MOTOR A GASOLINA 8HP</t>
  </si>
  <si>
    <t>MOTONIVELADORA POTENCIA 215 HP, ANCHO DE CUCHILLA 4,27 m, PESO 18 TON</t>
  </si>
  <si>
    <t>BEN-1</t>
  </si>
  <si>
    <t>CAR-01</t>
  </si>
  <si>
    <t>COM-1</t>
  </si>
  <si>
    <t>SOL-1</t>
  </si>
  <si>
    <t>TOP-1</t>
  </si>
  <si>
    <t>FOR-1</t>
  </si>
  <si>
    <t>FOR-2</t>
  </si>
  <si>
    <t>FOR-3</t>
  </si>
  <si>
    <t>FOR-4</t>
  </si>
  <si>
    <t>FOR-5</t>
  </si>
  <si>
    <t>FOR-6</t>
  </si>
  <si>
    <t>MEZ-1</t>
  </si>
  <si>
    <t>COMP-1</t>
  </si>
  <si>
    <t>RIE-1</t>
  </si>
  <si>
    <t>TAB-1</t>
  </si>
  <si>
    <t>VIB-1</t>
  </si>
  <si>
    <t>GRU-1</t>
  </si>
  <si>
    <t>BUL-1</t>
  </si>
  <si>
    <t>VIB-2</t>
  </si>
  <si>
    <t>FOR-7</t>
  </si>
  <si>
    <t>FOR-8</t>
  </si>
  <si>
    <t>FOR-9</t>
  </si>
  <si>
    <t>CAN-1</t>
  </si>
  <si>
    <t>COR-1</t>
  </si>
  <si>
    <t>PIR-1</t>
  </si>
  <si>
    <t>COR-2</t>
  </si>
  <si>
    <t>RET-1</t>
  </si>
  <si>
    <t>MOT-1</t>
  </si>
  <si>
    <t>CAN-2</t>
  </si>
  <si>
    <t>CER-1</t>
  </si>
  <si>
    <t>TAC-1</t>
  </si>
  <si>
    <t>BOM-1</t>
  </si>
  <si>
    <t>TAP-1</t>
  </si>
  <si>
    <t>ROT-1</t>
  </si>
  <si>
    <t>PUL-1</t>
  </si>
  <si>
    <t>CHO-1</t>
  </si>
  <si>
    <t>COR-3</t>
  </si>
  <si>
    <t>PUL-2</t>
  </si>
  <si>
    <t>BOM-2</t>
  </si>
  <si>
    <t>FOR-16</t>
  </si>
  <si>
    <t>PER-1</t>
  </si>
  <si>
    <t>COM-2</t>
  </si>
  <si>
    <t>GAT-1</t>
  </si>
  <si>
    <t>NIV-1</t>
  </si>
  <si>
    <t>EST-1</t>
  </si>
  <si>
    <t>MOT-2</t>
  </si>
  <si>
    <t>TAC-2</t>
  </si>
  <si>
    <t>TEL-1</t>
  </si>
  <si>
    <t>MAN-1</t>
  </si>
  <si>
    <t>CHA-1</t>
  </si>
  <si>
    <t>COR-4</t>
  </si>
  <si>
    <t>TEL-2</t>
  </si>
  <si>
    <t>TAC-3</t>
  </si>
  <si>
    <t>BUR-1</t>
  </si>
  <si>
    <t>ROD-1</t>
  </si>
  <si>
    <t>CAR-1</t>
  </si>
  <si>
    <t>HID-1</t>
  </si>
  <si>
    <t>MOT-3</t>
  </si>
  <si>
    <t>FOR - PLU</t>
  </si>
  <si>
    <t>NOMBRE</t>
  </si>
  <si>
    <t>WURTH COLOMBIA S.A</t>
  </si>
  <si>
    <t>TUVACOL</t>
  </si>
  <si>
    <t>TRASEGAR S.A</t>
  </si>
  <si>
    <t>TODOVIDRIO Y ALUMINIO</t>
  </si>
  <si>
    <t>TM CODEMACO S.A.S</t>
  </si>
  <si>
    <t>TERNIUM COLOMBIA S.A.S</t>
  </si>
  <si>
    <t>TECNIBOMBAS S.A.S.</t>
  </si>
  <si>
    <t>TECNI PISOS S.A.S</t>
  </si>
  <si>
    <t>TABSUCOL</t>
  </si>
  <si>
    <t>SUMINISTROS DISERVA-PRO S.A.S</t>
  </si>
  <si>
    <t xml:space="preserve">STYLE GROUP S.A.S </t>
  </si>
  <si>
    <t>STECKERL ACEROS</t>
  </si>
  <si>
    <t>SERVIFIJACIONES A.Z S.A.S</t>
  </si>
  <si>
    <t>SERVICIO DE ALQUILER DE EQUIPOS PARA LA CONSTRUCCION S.A.S</t>
  </si>
  <si>
    <t>SEL CONSULTING S.A.S</t>
  </si>
  <si>
    <t>SANEAR S.A</t>
  </si>
  <si>
    <t>S &amp; H IMPORTADORES</t>
  </si>
  <si>
    <t>ROLFORMAMOS</t>
  </si>
  <si>
    <t xml:space="preserve">RODRIGUEZ Y LONDOÑO S.A </t>
  </si>
  <si>
    <t>ALMACENES E INDUSTRIAS ROCA SA</t>
  </si>
  <si>
    <t>RENTA2 EQUIPOS S.A.S.</t>
  </si>
  <si>
    <t>REGENCY SERVICES DE COLOMBIA S</t>
  </si>
  <si>
    <t xml:space="preserve">PROTOR S.A.S </t>
  </si>
  <si>
    <t>PROARCA COLOMBIA S.A.S</t>
  </si>
  <si>
    <t>PISENDE</t>
  </si>
  <si>
    <t>PINTURAS Y YESOS S.A.S</t>
  </si>
  <si>
    <t xml:space="preserve">PINTURAS INDUSTRIALES </t>
  </si>
  <si>
    <t xml:space="preserve">PINTURAS AZTECA </t>
  </si>
  <si>
    <t xml:space="preserve">OPCION INGENIERIA SAS       </t>
  </si>
  <si>
    <t>MONTACARGAS Y TRANSPORTES S.A.S.</t>
  </si>
  <si>
    <t>METECNO DE COLOMBIA S.A</t>
  </si>
  <si>
    <t>METALICAS VASQUEZ LM S A S</t>
  </si>
  <si>
    <t xml:space="preserve">MEGAEQUIPOS S.A.S </t>
  </si>
  <si>
    <t>MALLAS METALICAS ANTIOQUIA S.A.S</t>
  </si>
  <si>
    <t>MADERAS &amp; MUEBLES SAN NICOLAS</t>
  </si>
  <si>
    <t>MADERAMIREZ</t>
  </si>
  <si>
    <t>MADECENTRO COLOMBIA SAS</t>
  </si>
  <si>
    <t xml:space="preserve">LA TIENDA DEL TRIPLEX SAS  </t>
  </si>
  <si>
    <t xml:space="preserve">LA CABALGATA FERRETERA SAS </t>
  </si>
  <si>
    <t>LA CABALGATA CONSTRUPINTURAS S</t>
  </si>
  <si>
    <t>JCV COMPAÑIA DE CAUCHOS SAS</t>
  </si>
  <si>
    <t xml:space="preserve">JCAG ING CONSULTOR SAS     </t>
  </si>
  <si>
    <t>ISTC ANDINA SAS</t>
  </si>
  <si>
    <t>ISEIN</t>
  </si>
  <si>
    <t>INVESA / SAPOLIN</t>
  </si>
  <si>
    <t xml:space="preserve"> </t>
  </si>
  <si>
    <t>INVERSIONES ADOQUIN - AR SAS</t>
  </si>
  <si>
    <t>INGETIERRAS</t>
  </si>
  <si>
    <t>INGEPOL</t>
  </si>
  <si>
    <t>INGENIERIA M&amp;S S.A.S</t>
  </si>
  <si>
    <t xml:space="preserve">INGENIERIA DE POLIMEROS SA  </t>
  </si>
  <si>
    <t>INDUSTRIAS CONCRETODO S.A.S</t>
  </si>
  <si>
    <t>INDUSTRIAL SOLUTIONS COLOMBIA S.A</t>
  </si>
  <si>
    <t>INDURAL</t>
  </si>
  <si>
    <t>IMDEKO / DEKOMAX</t>
  </si>
  <si>
    <t>IGEL S.A.S</t>
  </si>
  <si>
    <t>HOMECENTER</t>
  </si>
  <si>
    <t>HIERROS HB S.A.</t>
  </si>
  <si>
    <t>HERMA SOLUCIONES S.A.S</t>
  </si>
  <si>
    <t>GUIMAR SEGURIDAD INDUSTRIAL</t>
  </si>
  <si>
    <t>GRUPO FELSEN INGENIEROS CONSULTORES Y CONSTRUCTORES S.A.S.</t>
  </si>
  <si>
    <t xml:space="preserve">GONVARRI MS COLOMBIA S.A.S </t>
  </si>
  <si>
    <t>GLOBAL REGILLAS S.A.S</t>
  </si>
  <si>
    <t>GEOSYSTEM INGENIERIA S.A.S.</t>
  </si>
  <si>
    <t>GENERAL DE EQUIPOS DE COLOMBIA</t>
  </si>
  <si>
    <t xml:space="preserve">FERROVALVULAS </t>
  </si>
  <si>
    <t>FERROSVEL SAS</t>
  </si>
  <si>
    <t>FERRETERIA Y PINTURAS EL CAMAL</t>
  </si>
  <si>
    <t>FERRETERIA UNICA S.A.S</t>
  </si>
  <si>
    <t>FERRETERIA TORNILLOS Y CORTES</t>
  </si>
  <si>
    <t>FERRETERIA TECNICA</t>
  </si>
  <si>
    <t xml:space="preserve">FERRETERIA LUIS PENAGOS </t>
  </si>
  <si>
    <t xml:space="preserve">FERRETERIA LOS MANGOS </t>
  </si>
  <si>
    <t>FERRETERIA LOS FIERROS S.A.</t>
  </si>
  <si>
    <t xml:space="preserve">FERRETERIA COLOMBIA LIMITADA  </t>
  </si>
  <si>
    <t>FERRETERIA &amp; DEPOSITO DRYWALL LAURELES SAS</t>
  </si>
  <si>
    <t>FERREORIENTE</t>
  </si>
  <si>
    <t>FABRIPISOS</t>
  </si>
  <si>
    <t>FABRICOL CIA LTDA</t>
  </si>
  <si>
    <t>EXIPLAST</t>
  </si>
  <si>
    <t>EQUIPOS Y EQUIPOS</t>
  </si>
  <si>
    <t>ENERCIVIL S.A.S</t>
  </si>
  <si>
    <t>DOMO ACRIL CONSTRUCCIONES SAS</t>
  </si>
  <si>
    <t>DISTRIBUCIONES TECNIFERRETERIA  SAS</t>
  </si>
  <si>
    <t>DEPOSITO JORGE JARAMILLO SAS</t>
  </si>
  <si>
    <t>DEPOSITO EL CONSTRUCTOR BM SAS</t>
  </si>
  <si>
    <t>DEGRES</t>
  </si>
  <si>
    <t>CYR INTEGRADO SOLUCIONES S.A.S</t>
  </si>
  <si>
    <t>CUBRISEAL S.A.S</t>
  </si>
  <si>
    <t xml:space="preserve">CORONA </t>
  </si>
  <si>
    <t>CONSUMIBLES INDUSTRIALES</t>
  </si>
  <si>
    <t>CONSTRUTUBOS SAS</t>
  </si>
  <si>
    <t>CONSTRUEQUIPOS TRIUNFO</t>
  </si>
  <si>
    <t>CONSTRUCTORA AMERICANA SAS</t>
  </si>
  <si>
    <t xml:space="preserve">CONSTRUCIVILES C&amp;Q SAS     </t>
  </si>
  <si>
    <t>CONSTRUCENTER D &amp; F</t>
  </si>
  <si>
    <t>CONSTRUCCIONES E INGENIERIA S</t>
  </si>
  <si>
    <t>CONSTRUARTEC SAS</t>
  </si>
  <si>
    <t>CONEQUIPOS S.A.S</t>
  </si>
  <si>
    <t xml:space="preserve">CIMBRADOS </t>
  </si>
  <si>
    <t>CIELOTEK DIVITEK</t>
  </si>
  <si>
    <t xml:space="preserve">CICLICA INGENIERIA </t>
  </si>
  <si>
    <t>CEMENTO ARGOS S.A</t>
  </si>
  <si>
    <t>CAUCHOS ESPECIALES MALACA S.A.S</t>
  </si>
  <si>
    <t>CANTERA SANTA RITA S.A.S</t>
  </si>
  <si>
    <t>BAZAR AMERICANO</t>
  </si>
  <si>
    <t>AZA SOLUCIONES DE INGENIERIA</t>
  </si>
  <si>
    <t xml:space="preserve">ARQUITECTURA Y CONCRETO SAS </t>
  </si>
  <si>
    <t xml:space="preserve">ARKOS SISTEMAS ARQUITECTONICOS S.A </t>
  </si>
  <si>
    <t>ANTIOQUEÑA DE PINTURAS</t>
  </si>
  <si>
    <t>ANDAMIOS Y ESTRUCTURAS DE COLOMBIA  S.A.S</t>
  </si>
  <si>
    <t>ANDAMIOS GLOBAL S.A.S</t>
  </si>
  <si>
    <t>ANCLAJES MV S.A.S</t>
  </si>
  <si>
    <t>ALUMINIOS Y VIDRIOS MORALES S</t>
  </si>
  <si>
    <t>ALQUILER DE EQUIPOS INMEDIATOS</t>
  </si>
  <si>
    <t>ALMACEN PANAMERICANO</t>
  </si>
  <si>
    <t>ALIGERAMIENTOS</t>
  </si>
  <si>
    <t>ALCOMAX SAS</t>
  </si>
  <si>
    <t>ACUAMETRO S.A</t>
  </si>
  <si>
    <t>ACEROS MAPA S.A.</t>
  </si>
  <si>
    <t xml:space="preserve">BIOESTIBAS SOSTENIBILIDAD AMBIENTAL </t>
  </si>
  <si>
    <t>FERRTERIA LA CHOZA S.A.S.</t>
  </si>
  <si>
    <t>BERRIO BEDOYA S.A.S</t>
  </si>
  <si>
    <t xml:space="preserve">MULTI MALLAS </t>
  </si>
  <si>
    <t xml:space="preserve">CENTRAL DE MANGUERAS </t>
  </si>
  <si>
    <t>MATERIALES LA 44</t>
  </si>
  <si>
    <t xml:space="preserve">                                                                                                                                               </t>
  </si>
  <si>
    <r>
      <rPr>
        <sz val="7.5"/>
        <rFont val="Tahoma"/>
        <family val="2"/>
      </rPr>
      <t>Clave</t>
    </r>
  </si>
  <si>
    <r>
      <rPr>
        <sz val="7.5"/>
        <rFont val="Tahoma"/>
        <family val="2"/>
      </rPr>
      <t>Descripción</t>
    </r>
  </si>
  <si>
    <r>
      <rPr>
        <sz val="7.5"/>
        <rFont val="Tahoma"/>
        <family val="2"/>
      </rPr>
      <t>Unidad</t>
    </r>
  </si>
  <si>
    <r>
      <rPr>
        <sz val="7.5"/>
        <rFont val="Tahoma"/>
        <family val="2"/>
      </rPr>
      <t>Salario nominal</t>
    </r>
  </si>
  <si>
    <r>
      <rPr>
        <sz val="7.5"/>
        <rFont val="Tahoma"/>
        <family val="2"/>
      </rPr>
      <t>FSR</t>
    </r>
  </si>
  <si>
    <r>
      <rPr>
        <sz val="7.5"/>
        <rFont val="Tahoma"/>
        <family val="2"/>
      </rPr>
      <t>Salario real</t>
    </r>
  </si>
  <si>
    <r>
      <rPr>
        <sz val="7.5"/>
        <rFont val="Tahoma"/>
        <family val="2"/>
      </rPr>
      <t>AYUDANTE ACARREO INT</t>
    </r>
  </si>
  <si>
    <r>
      <rPr>
        <sz val="7.5"/>
        <rFont val="Tahoma"/>
        <family val="2"/>
      </rPr>
      <t>Ayudante acarreo interno</t>
    </r>
  </si>
  <si>
    <r>
      <rPr>
        <sz val="7.5"/>
        <rFont val="Tahoma"/>
        <family val="2"/>
      </rPr>
      <t>jor</t>
    </r>
  </si>
  <si>
    <r>
      <rPr>
        <sz val="7.5"/>
        <rFont val="Tahoma"/>
        <family val="2"/>
      </rPr>
      <t>AYUDANTE DE CERRAJE</t>
    </r>
  </si>
  <si>
    <r>
      <rPr>
        <sz val="7.5"/>
        <rFont val="Tahoma"/>
        <family val="2"/>
      </rPr>
      <t>Ayudante entendido de cerrajeria</t>
    </r>
  </si>
  <si>
    <r>
      <rPr>
        <sz val="7.5"/>
        <rFont val="Tahoma"/>
        <family val="2"/>
      </rPr>
      <t>AYUDANTE ENTENDIDO</t>
    </r>
  </si>
  <si>
    <r>
      <rPr>
        <sz val="7.5"/>
        <rFont val="Tahoma"/>
        <family val="2"/>
      </rPr>
      <t>Ayudante entendido</t>
    </r>
  </si>
  <si>
    <r>
      <rPr>
        <sz val="7.5"/>
        <rFont val="Tahoma"/>
        <family val="2"/>
      </rPr>
      <t>AYUDANTE ESTRUC MET</t>
    </r>
  </si>
  <si>
    <r>
      <rPr>
        <sz val="7.5"/>
        <rFont val="Tahoma"/>
        <family val="2"/>
      </rPr>
      <t>Ayudante estructura metalica</t>
    </r>
  </si>
  <si>
    <r>
      <rPr>
        <sz val="7.5"/>
        <rFont val="Tahoma"/>
        <family val="2"/>
      </rPr>
      <t>AYUDANTE RASO</t>
    </r>
  </si>
  <si>
    <r>
      <rPr>
        <sz val="7.5"/>
        <rFont val="Tahoma"/>
        <family val="2"/>
      </rPr>
      <t>Ayudante raso</t>
    </r>
  </si>
  <si>
    <r>
      <rPr>
        <sz val="7.5"/>
        <rFont val="Tahoma"/>
        <family val="2"/>
      </rPr>
      <t>CADENERO</t>
    </r>
  </si>
  <si>
    <r>
      <rPr>
        <sz val="7.5"/>
        <rFont val="Tahoma"/>
        <family val="2"/>
      </rPr>
      <t>Cadenero 1</t>
    </r>
  </si>
  <si>
    <r>
      <rPr>
        <sz val="7.5"/>
        <rFont val="Tahoma"/>
        <family val="2"/>
      </rPr>
      <t>CADENERO2</t>
    </r>
  </si>
  <si>
    <r>
      <rPr>
        <sz val="7.5"/>
        <rFont val="Tahoma"/>
        <family val="2"/>
      </rPr>
      <t>Cadenero 2</t>
    </r>
  </si>
  <si>
    <r>
      <rPr>
        <sz val="7.5"/>
        <rFont val="Tahoma"/>
        <family val="2"/>
      </rPr>
      <t>CARGUE CON PALEROS</t>
    </r>
  </si>
  <si>
    <r>
      <rPr>
        <sz val="7.5"/>
        <rFont val="Tahoma"/>
        <family val="2"/>
      </rPr>
      <t>Cargue con Paleros</t>
    </r>
  </si>
  <si>
    <r>
      <rPr>
        <sz val="7.5"/>
        <rFont val="Tahoma"/>
        <family val="2"/>
      </rPr>
      <t>m3</t>
    </r>
  </si>
  <si>
    <r>
      <rPr>
        <sz val="7.5"/>
        <rFont val="Tahoma"/>
        <family val="2"/>
      </rPr>
      <t>CUAD 1OF+1AYU FAB</t>
    </r>
  </si>
  <si>
    <r>
      <rPr>
        <sz val="7.5"/>
        <rFont val="Tahoma"/>
        <family val="2"/>
      </rPr>
      <t>Cuadrilla 1Of + 1 Ay Fabricación</t>
    </r>
  </si>
  <si>
    <r>
      <rPr>
        <sz val="7.5"/>
        <rFont val="Tahoma"/>
        <family val="2"/>
      </rPr>
      <t>CUAD 1OF+1AYU INSTAL</t>
    </r>
  </si>
  <si>
    <r>
      <rPr>
        <sz val="7.5"/>
        <rFont val="Tahoma"/>
        <family val="2"/>
      </rPr>
      <t>Cuadrilla 1Of + 1 Ay Instalación</t>
    </r>
  </si>
  <si>
    <r>
      <rPr>
        <sz val="7.5"/>
        <rFont val="Tahoma"/>
        <family val="2"/>
      </rPr>
      <t>CUAD 1OF+1AYU O.B.</t>
    </r>
  </si>
  <si>
    <r>
      <rPr>
        <sz val="7.5"/>
        <rFont val="Tahoma"/>
        <family val="2"/>
      </rPr>
      <t>Cuadrilla 1Of Obra Blanca+ 1 Ay Entendido</t>
    </r>
  </si>
  <si>
    <r>
      <rPr>
        <sz val="7.5"/>
        <rFont val="Tahoma"/>
        <family val="2"/>
      </rPr>
      <t>CUAD 1OF+1AYU O.N.</t>
    </r>
  </si>
  <si>
    <r>
      <rPr>
        <sz val="7.5"/>
        <rFont val="Tahoma"/>
        <family val="2"/>
      </rPr>
      <t>Cuadrilla 1Of + 1 Ay Obra Negra</t>
    </r>
  </si>
  <si>
    <r>
      <rPr>
        <sz val="7.5"/>
        <rFont val="Tahoma"/>
        <family val="2"/>
      </rPr>
      <t>CUAD 1OF+2AYESTRM</t>
    </r>
  </si>
  <si>
    <r>
      <rPr>
        <sz val="7.5"/>
        <rFont val="Tahoma"/>
        <family val="2"/>
      </rPr>
      <t>Cuadrilla Estructura Metálica:  1 Of + 2 Ay</t>
    </r>
  </si>
  <si>
    <r>
      <rPr>
        <sz val="7.5"/>
        <rFont val="Tahoma"/>
        <family val="2"/>
      </rPr>
      <t>CUAD 1OF+2AYRASOS</t>
    </r>
  </si>
  <si>
    <r>
      <rPr>
        <sz val="7.5"/>
        <rFont val="Tahoma"/>
        <family val="2"/>
      </rPr>
      <t>Cuadrilla 1 Of + 2 Ay Rasos</t>
    </r>
  </si>
  <si>
    <r>
      <rPr>
        <sz val="7.5"/>
        <rFont val="Tahoma"/>
        <family val="2"/>
      </rPr>
      <t>CUAD 1OF+3 AYU O.B.</t>
    </r>
  </si>
  <si>
    <r>
      <rPr>
        <sz val="7.5"/>
        <rFont val="Tahoma"/>
        <family val="2"/>
      </rPr>
      <t>Cuadrilla 1Of Obra Blanca+ 3 Ay Entendido</t>
    </r>
  </si>
  <si>
    <r>
      <rPr>
        <sz val="7.5"/>
        <rFont val="Tahoma"/>
        <family val="2"/>
      </rPr>
      <t>CUAD 1OF+3AYRASOS</t>
    </r>
  </si>
  <si>
    <r>
      <rPr>
        <sz val="7.5"/>
        <rFont val="Tahoma"/>
        <family val="2"/>
      </rPr>
      <t>Cuadrilla 1 Of + 3 Ay Rasos</t>
    </r>
  </si>
  <si>
    <r>
      <rPr>
        <sz val="7.5"/>
        <rFont val="Tahoma"/>
        <family val="2"/>
      </rPr>
      <t>CUAD BRILLADA PISOS</t>
    </r>
  </si>
  <si>
    <r>
      <rPr>
        <sz val="7.5"/>
        <rFont val="Tahoma"/>
        <family val="2"/>
      </rPr>
      <t>Cuadrilla de Brillada de Baldosa de grano en obra. Incluye equipo y cera polimérica.</t>
    </r>
  </si>
  <si>
    <r>
      <rPr>
        <sz val="7.5"/>
        <rFont val="Tahoma"/>
        <family val="2"/>
      </rPr>
      <t>CUAD CUBIERTA</t>
    </r>
  </si>
  <si>
    <r>
      <rPr>
        <sz val="7.5"/>
        <rFont val="Tahoma"/>
        <family val="2"/>
      </rPr>
      <t>Cuadrilla Cubierta</t>
    </r>
  </si>
  <si>
    <r>
      <rPr>
        <sz val="7.5"/>
        <rFont val="Tahoma"/>
        <family val="2"/>
      </rPr>
      <t>CUAD DEMOLICIONES</t>
    </r>
  </si>
  <si>
    <r>
      <rPr>
        <sz val="7.5"/>
        <rFont val="Tahoma"/>
        <family val="2"/>
      </rPr>
      <t>Cuadrilla Demoliciones</t>
    </r>
  </si>
  <si>
    <r>
      <rPr>
        <sz val="7.5"/>
        <rFont val="Tahoma"/>
        <family val="2"/>
      </rPr>
      <t>CUAD DREN-SOILNAILIN</t>
    </r>
  </si>
  <si>
    <r>
      <rPr>
        <sz val="7.5"/>
        <rFont val="Tahoma"/>
        <family val="2"/>
      </rPr>
      <t>Cuadrilla 1 of + 1 ay. Ent. + 1 ay. raso</t>
    </r>
  </si>
  <si>
    <r>
      <rPr>
        <sz val="7.5"/>
        <rFont val="Tahoma"/>
        <family val="2"/>
      </rPr>
      <t>CUAD ESTRUCTURAS</t>
    </r>
  </si>
  <si>
    <r>
      <rPr>
        <sz val="7.5"/>
        <rFont val="Tahoma"/>
        <family val="2"/>
      </rPr>
      <t>Cuadrilla Estructura</t>
    </r>
  </si>
  <si>
    <r>
      <rPr>
        <sz val="7.5"/>
        <rFont val="Tahoma"/>
        <family val="2"/>
      </rPr>
      <t>CUAD EXC. PILAS</t>
    </r>
  </si>
  <si>
    <r>
      <rPr>
        <sz val="7.5"/>
        <rFont val="Tahoma"/>
        <family val="2"/>
      </rPr>
      <t>Cuadrilla de Excavación de Pilas</t>
    </r>
  </si>
  <si>
    <r>
      <rPr>
        <sz val="7.5"/>
        <rFont val="Tahoma"/>
        <family val="2"/>
      </rPr>
      <t>CUAD FONTANERIA</t>
    </r>
  </si>
  <si>
    <r>
      <rPr>
        <sz val="7.5"/>
        <rFont val="Tahoma"/>
        <family val="2"/>
      </rPr>
      <t>Cuadrilla de Instalaciones Hidrosanitarias</t>
    </r>
  </si>
  <si>
    <r>
      <rPr>
        <sz val="7.5"/>
        <rFont val="Tahoma"/>
        <family val="2"/>
      </rPr>
      <t>CUAD INST PERSIANA</t>
    </r>
  </si>
  <si>
    <r>
      <rPr>
        <sz val="7.5"/>
        <rFont val="Tahoma"/>
        <family val="2"/>
      </rPr>
      <t>Cuadrilla instalación persiana</t>
    </r>
  </si>
  <si>
    <r>
      <rPr>
        <sz val="7.5"/>
        <rFont val="Tahoma"/>
        <family val="2"/>
      </rPr>
      <t>CUAD INST PISO GRANO</t>
    </r>
  </si>
  <si>
    <r>
      <rPr>
        <sz val="7.5"/>
        <rFont val="Tahoma"/>
        <family val="2"/>
      </rPr>
      <t>Cuadrilla de Instalación de Baldosa de grano. Incluye lechada y preparación de mortero e= 5 cm. No incluye suministro de mortero.</t>
    </r>
  </si>
  <si>
    <r>
      <rPr>
        <sz val="7.5"/>
        <rFont val="Tahoma"/>
        <family val="2"/>
      </rPr>
      <t>CUAD LATONERIA</t>
    </r>
  </si>
  <si>
    <r>
      <rPr>
        <sz val="7.5"/>
        <rFont val="Tahoma"/>
        <family val="2"/>
      </rPr>
      <t>Cuadrilla Latoneria</t>
    </r>
  </si>
  <si>
    <r>
      <rPr>
        <sz val="7.5"/>
        <rFont val="Tahoma"/>
        <family val="2"/>
      </rPr>
      <t>CUAD MAMPOSTERIA</t>
    </r>
  </si>
  <si>
    <r>
      <rPr>
        <sz val="7.5"/>
        <rFont val="Tahoma"/>
        <family val="2"/>
      </rPr>
      <t>Cuadrilla Mampostería</t>
    </r>
  </si>
  <si>
    <r>
      <rPr>
        <sz val="7.5"/>
        <rFont val="Tahoma"/>
        <family val="2"/>
      </rPr>
      <t>CUAD MONT CUBIERTAS</t>
    </r>
  </si>
  <si>
    <r>
      <rPr>
        <sz val="7.5"/>
        <rFont val="Tahoma"/>
        <family val="2"/>
      </rPr>
      <t>Cuadrilla de Montaje de Cubiertas.</t>
    </r>
  </si>
  <si>
    <r>
      <rPr>
        <sz val="7.5"/>
        <rFont val="Tahoma"/>
        <family val="2"/>
      </rPr>
      <t>CUAD MONT EST METALI</t>
    </r>
  </si>
  <si>
    <r>
      <rPr>
        <sz val="7.5"/>
        <rFont val="Tahoma"/>
        <family val="2"/>
      </rPr>
      <t>Cuadrilla de Montaje de Estructuras Metálicas</t>
    </r>
  </si>
  <si>
    <r>
      <rPr>
        <sz val="7.5"/>
        <rFont val="Tahoma"/>
        <family val="2"/>
      </rPr>
      <t>CUAD MONTAJE</t>
    </r>
  </si>
  <si>
    <r>
      <rPr>
        <sz val="7.5"/>
        <rFont val="Tahoma"/>
        <family val="2"/>
      </rPr>
      <t>Cuadrilla Montaje</t>
    </r>
  </si>
  <si>
    <r>
      <rPr>
        <sz val="7.5"/>
        <rFont val="Tahoma"/>
        <family val="2"/>
      </rPr>
      <t>CUAD MOVIM TIERRA</t>
    </r>
  </si>
  <si>
    <r>
      <rPr>
        <sz val="7.5"/>
        <rFont val="Tahoma"/>
        <family val="2"/>
      </rPr>
      <t>Cuadrilla de Movimiento de tierra</t>
    </r>
  </si>
  <si>
    <r>
      <rPr>
        <sz val="7.5"/>
        <rFont val="Tahoma"/>
        <family val="2"/>
      </rPr>
      <t>CUAD PULIDA PISOS</t>
    </r>
  </si>
  <si>
    <r>
      <rPr>
        <sz val="7.5"/>
        <rFont val="Tahoma"/>
        <family val="2"/>
      </rPr>
      <t>Cuadrilla de Pulida y repulida de Baldosa de grano. Incluye equipo de pulidora de piso.</t>
    </r>
  </si>
  <si>
    <r>
      <rPr>
        <sz val="7.5"/>
        <rFont val="Tahoma"/>
        <family val="2"/>
      </rPr>
      <t>CUAD RED GAS</t>
    </r>
  </si>
  <si>
    <r>
      <rPr>
        <sz val="7.5"/>
        <rFont val="Tahoma"/>
        <family val="2"/>
      </rPr>
      <t>Cuadrilla instalación redes de gas, 1 Instalador +1 Ayu ent.</t>
    </r>
  </si>
  <si>
    <r>
      <rPr>
        <sz val="7.5"/>
        <rFont val="Tahoma"/>
        <family val="2"/>
      </rPr>
      <t>CUAD RETIROS</t>
    </r>
  </si>
  <si>
    <r>
      <rPr>
        <sz val="7.5"/>
        <rFont val="Tahoma"/>
        <family val="2"/>
      </rPr>
      <t>Cuadrilla Retiros</t>
    </r>
  </si>
  <si>
    <r>
      <rPr>
        <sz val="7.5"/>
        <rFont val="Tahoma"/>
        <family val="2"/>
      </rPr>
      <t>CUAD URBANISMO</t>
    </r>
  </si>
  <si>
    <r>
      <rPr>
        <sz val="7.5"/>
        <rFont val="Tahoma"/>
        <family val="2"/>
      </rPr>
      <t>Cuadrilla Urbanismo</t>
    </r>
  </si>
  <si>
    <r>
      <rPr>
        <sz val="7.5"/>
        <rFont val="Tahoma"/>
        <family val="2"/>
      </rPr>
      <t>CUAD VAC CONC ESTR</t>
    </r>
  </si>
  <si>
    <r>
      <rPr>
        <sz val="7.5"/>
        <rFont val="Tahoma"/>
        <family val="2"/>
      </rPr>
      <t>Cuadrilla armado y vaciado de concreto en estructuras</t>
    </r>
  </si>
  <si>
    <r>
      <rPr>
        <sz val="7.5"/>
        <rFont val="Tahoma"/>
        <family val="2"/>
      </rPr>
      <t>CUAD VAC CONC PILAS</t>
    </r>
  </si>
  <si>
    <r>
      <rPr>
        <sz val="7.5"/>
        <rFont val="Tahoma"/>
        <family val="2"/>
      </rPr>
      <t>Cuadrilla de vaciado de concreto para pilas</t>
    </r>
  </si>
  <si>
    <r>
      <rPr>
        <sz val="7.5"/>
        <rFont val="Tahoma"/>
        <family val="2"/>
      </rPr>
      <t>CUADRILLA 2AY RASOS</t>
    </r>
  </si>
  <si>
    <r>
      <rPr>
        <sz val="7.5"/>
        <rFont val="Tahoma"/>
        <family val="2"/>
      </rPr>
      <t>Cuadrilla 2 Ay Rasos</t>
    </r>
  </si>
  <si>
    <r>
      <rPr>
        <sz val="7.5"/>
        <rFont val="Tahoma"/>
        <family val="2"/>
      </rPr>
      <t>CUADRILLA 3AY RASOS</t>
    </r>
  </si>
  <si>
    <r>
      <rPr>
        <sz val="7.5"/>
        <rFont val="Tahoma"/>
        <family val="2"/>
      </rPr>
      <t>Cuadrilla 3 Ay Rasos</t>
    </r>
  </si>
  <si>
    <r>
      <rPr>
        <sz val="7.5"/>
        <rFont val="Tahoma"/>
        <family val="2"/>
      </rPr>
      <t>CUADRILLA PARCHEO</t>
    </r>
  </si>
  <si>
    <r>
      <rPr>
        <sz val="7.5"/>
        <rFont val="Tahoma"/>
        <family val="2"/>
      </rPr>
      <t>Cuadrilla Parcheo: 1 Encargado + 1 Rastrilleros + 1 Ligador + 3 Ayudantes</t>
    </r>
  </si>
  <si>
    <r>
      <rPr>
        <sz val="7.5"/>
        <rFont val="Tahoma"/>
        <family val="2"/>
      </rPr>
      <t>CUADRILLA PAVIMENTO</t>
    </r>
  </si>
  <si>
    <r>
      <rPr>
        <sz val="7.5"/>
        <rFont val="Tahoma"/>
        <family val="2"/>
      </rPr>
      <t>Cuadrilla Pavimento: 1 Encargado + 2 Rastrilleros + 1 Ligador + 6 Ayudantes</t>
    </r>
  </si>
  <si>
    <r>
      <rPr>
        <sz val="7.5"/>
        <rFont val="Tahoma"/>
        <family val="2"/>
      </rPr>
      <t>CUADRILLA TOCONES</t>
    </r>
  </si>
  <si>
    <r>
      <rPr>
        <sz val="7.5"/>
        <rFont val="Tahoma"/>
        <family val="2"/>
      </rPr>
      <t>Cuadrilla traslado de tocones 2 ayudantes</t>
    </r>
  </si>
  <si>
    <r>
      <rPr>
        <sz val="7.5"/>
        <rFont val="Tahoma"/>
        <family val="2"/>
      </rPr>
      <t>CUADRILLA1OF+2AYU</t>
    </r>
  </si>
  <si>
    <r>
      <rPr>
        <sz val="7.5"/>
        <rFont val="Tahoma"/>
        <family val="2"/>
      </rPr>
      <t>dia</t>
    </r>
  </si>
  <si>
    <r>
      <rPr>
        <sz val="7.5"/>
        <rFont val="Tahoma"/>
        <family val="2"/>
      </rPr>
      <t>ENCARGADO PAVIMENTO</t>
    </r>
  </si>
  <si>
    <r>
      <rPr>
        <sz val="7.5"/>
        <rFont val="Tahoma"/>
        <family val="2"/>
      </rPr>
      <t>Encargado pavimentación</t>
    </r>
  </si>
  <si>
    <r>
      <rPr>
        <sz val="7.5"/>
        <rFont val="Tahoma"/>
        <family val="2"/>
      </rPr>
      <t>INSTALADOR GAS CERTI</t>
    </r>
  </si>
  <si>
    <r>
      <rPr>
        <sz val="7.5"/>
        <rFont val="Tahoma"/>
        <family val="2"/>
      </rPr>
      <t>Instalador Red de gas certificado</t>
    </r>
  </si>
  <si>
    <r>
      <rPr>
        <sz val="7.5"/>
        <rFont val="Tahoma"/>
        <family val="2"/>
      </rPr>
      <t>JARDINERO</t>
    </r>
  </si>
  <si>
    <r>
      <rPr>
        <sz val="7.5"/>
        <rFont val="Tahoma"/>
        <family val="2"/>
      </rPr>
      <t>Jardinero</t>
    </r>
  </si>
  <si>
    <r>
      <rPr>
        <sz val="7.5"/>
        <rFont val="Tahoma"/>
        <family val="2"/>
      </rPr>
      <t>LAVADO ALCANTARILLAD</t>
    </r>
  </si>
  <si>
    <r>
      <rPr>
        <sz val="7.5"/>
        <rFont val="Tahoma"/>
        <family val="2"/>
      </rPr>
      <t>Limpieza de cámaras de inspección, limpieza de la tubería de alcantarillado residual, lluvia o combinada que se construyó.  Se contrata mínimo dos horas</t>
    </r>
  </si>
  <si>
    <r>
      <rPr>
        <sz val="7.5"/>
        <rFont val="Tahoma"/>
        <family val="2"/>
      </rPr>
      <t>hr</t>
    </r>
  </si>
  <si>
    <r>
      <rPr>
        <sz val="7.5"/>
        <rFont val="Tahoma"/>
        <family val="2"/>
      </rPr>
      <t>LEGALIZ CONTADOR 1/2</t>
    </r>
  </si>
  <si>
    <r>
      <rPr>
        <sz val="7.5"/>
        <rFont val="Tahoma"/>
        <family val="2"/>
      </rPr>
      <t>Legalización de acometida con medidor de acueducto ante Epm</t>
    </r>
  </si>
  <si>
    <r>
      <rPr>
        <sz val="7.5"/>
        <rFont val="Tahoma"/>
        <family val="2"/>
      </rPr>
      <t>un</t>
    </r>
  </si>
  <si>
    <r>
      <rPr>
        <sz val="7.5"/>
        <rFont val="Tahoma"/>
        <family val="2"/>
      </rPr>
      <t>LIGADOR</t>
    </r>
  </si>
  <si>
    <r>
      <rPr>
        <sz val="7.5"/>
        <rFont val="Tahoma"/>
        <family val="2"/>
      </rPr>
      <t>Ligador pavimentación</t>
    </r>
  </si>
  <si>
    <r>
      <rPr>
        <sz val="7.5"/>
        <rFont val="Tahoma"/>
        <family val="2"/>
      </rPr>
      <t>OFICIAL + AYUDANTE1</t>
    </r>
  </si>
  <si>
    <r>
      <rPr>
        <sz val="7.5"/>
        <rFont val="Tahoma"/>
        <family val="2"/>
      </rPr>
      <t>Cuadrilla 1 Oficial + 1 Ayudante Entendido</t>
    </r>
  </si>
  <si>
    <r>
      <rPr>
        <sz val="7.5"/>
        <rFont val="Tahoma"/>
        <family val="2"/>
      </rPr>
      <t>OFICIAL + AYUDANTE2</t>
    </r>
  </si>
  <si>
    <r>
      <rPr>
        <sz val="7.5"/>
        <rFont val="Tahoma"/>
        <family val="2"/>
      </rPr>
      <t>Cuadrilla preparacion  mezcla mortero</t>
    </r>
  </si>
  <si>
    <r>
      <rPr>
        <sz val="7.5"/>
        <rFont val="Tahoma"/>
        <family val="2"/>
      </rPr>
      <t>OFICIAL + AYUDANTE3</t>
    </r>
  </si>
  <si>
    <r>
      <rPr>
        <sz val="7.5"/>
        <rFont val="Tahoma"/>
        <family val="2"/>
      </rPr>
      <t>Cuadrilla preparacion  mezcla concreto</t>
    </r>
  </si>
  <si>
    <r>
      <rPr>
        <sz val="7.5"/>
        <rFont val="Tahoma"/>
        <family val="2"/>
      </rPr>
      <t>OFICIAL ALBAÑILERIA</t>
    </r>
  </si>
  <si>
    <r>
      <rPr>
        <sz val="7.5"/>
        <rFont val="Tahoma"/>
        <family val="2"/>
      </rPr>
      <t>Oficial Albañilería</t>
    </r>
  </si>
  <si>
    <r>
      <rPr>
        <sz val="7.5"/>
        <rFont val="Tahoma"/>
        <family val="2"/>
      </rPr>
      <t>OFICIAL CERRAJERIA</t>
    </r>
  </si>
  <si>
    <r>
      <rPr>
        <sz val="7.5"/>
        <rFont val="Tahoma"/>
        <family val="2"/>
      </rPr>
      <t>Oficial de cerrajeria</t>
    </r>
  </si>
  <si>
    <r>
      <rPr>
        <sz val="7.5"/>
        <rFont val="Tahoma"/>
        <family val="2"/>
      </rPr>
      <t>OFICIAL CUBIERTA</t>
    </r>
  </si>
  <si>
    <r>
      <rPr>
        <sz val="7.5"/>
        <rFont val="Tahoma"/>
        <family val="2"/>
      </rPr>
      <t>Oficial Cubierta</t>
    </r>
  </si>
  <si>
    <r>
      <rPr>
        <sz val="7.5"/>
        <rFont val="Tahoma"/>
        <family val="2"/>
      </rPr>
      <t>OFICIAL DEMOLICIONES</t>
    </r>
  </si>
  <si>
    <r>
      <rPr>
        <sz val="7.5"/>
        <rFont val="Tahoma"/>
        <family val="2"/>
      </rPr>
      <t>Oficial Demoliciones</t>
    </r>
  </si>
  <si>
    <r>
      <rPr>
        <sz val="7.5"/>
        <rFont val="Tahoma"/>
        <family val="2"/>
      </rPr>
      <t>OFICIAL ESTRUC MET</t>
    </r>
  </si>
  <si>
    <r>
      <rPr>
        <sz val="7.5"/>
        <rFont val="Tahoma"/>
        <family val="2"/>
      </rPr>
      <t>Oficial estructura metalica</t>
    </r>
  </si>
  <si>
    <r>
      <rPr>
        <sz val="7.5"/>
        <rFont val="Tahoma"/>
        <family val="2"/>
      </rPr>
      <t>OFICIAL LATONERIA</t>
    </r>
  </si>
  <si>
    <r>
      <rPr>
        <sz val="7.5"/>
        <rFont val="Tahoma"/>
        <family val="2"/>
      </rPr>
      <t>Oficial Latoneria</t>
    </r>
  </si>
  <si>
    <r>
      <rPr>
        <sz val="7.5"/>
        <rFont val="Tahoma"/>
        <family val="2"/>
      </rPr>
      <t>OFICIAL MAMPOSTERO</t>
    </r>
  </si>
  <si>
    <r>
      <rPr>
        <sz val="7.5"/>
        <rFont val="Tahoma"/>
        <family val="2"/>
      </rPr>
      <t>Oficial Mampostero</t>
    </r>
  </si>
  <si>
    <r>
      <rPr>
        <sz val="7.5"/>
        <rFont val="Tahoma"/>
        <family val="2"/>
      </rPr>
      <t>Oficial Obra Blanca</t>
    </r>
  </si>
  <si>
    <r>
      <rPr>
        <sz val="7.5"/>
        <rFont val="Tahoma"/>
        <family val="2"/>
      </rPr>
      <t>OFICIAL OBRA NEGRA</t>
    </r>
  </si>
  <si>
    <r>
      <rPr>
        <sz val="7.5"/>
        <rFont val="Tahoma"/>
        <family val="2"/>
      </rPr>
      <t>Oficial Obra Negra</t>
    </r>
  </si>
  <si>
    <r>
      <rPr>
        <sz val="7.5"/>
        <rFont val="Tahoma"/>
        <family val="2"/>
      </rPr>
      <t>OFICIAL PINTURA</t>
    </r>
  </si>
  <si>
    <r>
      <rPr>
        <sz val="7.5"/>
        <rFont val="Tahoma"/>
        <family val="2"/>
      </rPr>
      <t>Oficial Pintura</t>
    </r>
  </si>
  <si>
    <r>
      <rPr>
        <sz val="7.5"/>
        <rFont val="Tahoma"/>
        <family val="2"/>
      </rPr>
      <t>OFICIAL RETIROS</t>
    </r>
  </si>
  <si>
    <r>
      <rPr>
        <sz val="7.5"/>
        <rFont val="Tahoma"/>
        <family val="2"/>
      </rPr>
      <t>Oficial Retiros</t>
    </r>
  </si>
  <si>
    <r>
      <rPr>
        <sz val="7.5"/>
        <rFont val="Tahoma"/>
        <family val="2"/>
      </rPr>
      <t>OFICIAL SEMAFOROS</t>
    </r>
  </si>
  <si>
    <r>
      <rPr>
        <sz val="7.5"/>
        <rFont val="Tahoma"/>
        <family val="2"/>
      </rPr>
      <t>Técnico electrico, conocimiento especializado semáforos</t>
    </r>
  </si>
  <si>
    <r>
      <rPr>
        <sz val="7.5"/>
        <rFont val="Tahoma"/>
        <family val="2"/>
      </rPr>
      <t>OFICIAL1</t>
    </r>
  </si>
  <si>
    <r>
      <rPr>
        <sz val="7.5"/>
        <rFont val="Tahoma"/>
        <family val="2"/>
      </rPr>
      <t>OPERARIO EQUIPO LIVI</t>
    </r>
  </si>
  <si>
    <r>
      <rPr>
        <sz val="7.5"/>
        <rFont val="Tahoma"/>
        <family val="2"/>
      </rPr>
      <t>Operador equipo liviano</t>
    </r>
  </si>
  <si>
    <r>
      <rPr>
        <sz val="7.5"/>
        <rFont val="Tahoma"/>
        <family val="2"/>
      </rPr>
      <t>OPERARIO PULIDORPISO</t>
    </r>
  </si>
  <si>
    <r>
      <rPr>
        <sz val="7.5"/>
        <rFont val="Tahoma"/>
        <family val="2"/>
      </rPr>
      <t>Operario Pulidora y Brilladora de Pisos</t>
    </r>
  </si>
  <si>
    <r>
      <rPr>
        <sz val="7.5"/>
        <rFont val="Tahoma"/>
        <family val="2"/>
      </rPr>
      <t>PLANOS GAS</t>
    </r>
  </si>
  <si>
    <r>
      <rPr>
        <sz val="7.5"/>
        <rFont val="Tahoma"/>
        <family val="2"/>
      </rPr>
      <t>Elaboración de planos de gas para lo instalado y legalizado, para edificios Tipo I (hasta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r>
  </si>
  <si>
    <r>
      <rPr>
        <sz val="7.5"/>
        <rFont val="Tahoma"/>
        <family val="2"/>
      </rPr>
      <t>global</t>
    </r>
  </si>
  <si>
    <r>
      <rPr>
        <sz val="7.5"/>
        <rFont val="Tahoma"/>
        <family val="2"/>
      </rPr>
      <t>PLANOS GAS INSTITUCI</t>
    </r>
  </si>
  <si>
    <r>
      <rPr>
        <sz val="7.5"/>
        <rFont val="Tahoma"/>
        <family val="2"/>
      </rPr>
      <t>Elaboración de planos de gas para lo instalado y legalizado, para edificios Tipo II (más de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r>
  </si>
  <si>
    <r>
      <rPr>
        <sz val="7.5"/>
        <rFont val="Tahoma"/>
        <family val="2"/>
      </rPr>
      <t>RASTRILLERO</t>
    </r>
  </si>
  <si>
    <r>
      <rPr>
        <sz val="7.5"/>
        <rFont val="Tahoma"/>
        <family val="2"/>
      </rPr>
      <t>Rastrillero pavimentación</t>
    </r>
  </si>
  <si>
    <r>
      <rPr>
        <sz val="7.5"/>
        <rFont val="Tahoma"/>
        <family val="2"/>
      </rPr>
      <t>SUBCONTRATO SONDEO</t>
    </r>
  </si>
  <si>
    <r>
      <rPr>
        <sz val="7.5"/>
        <rFont val="Tahoma"/>
        <family val="2"/>
      </rPr>
      <t>Subcontrato sondeo con electroplomería + operario</t>
    </r>
  </si>
  <si>
    <r>
      <rPr>
        <sz val="7.5"/>
        <rFont val="Tahoma"/>
        <family val="2"/>
      </rPr>
      <t>hora</t>
    </r>
  </si>
  <si>
    <r>
      <rPr>
        <sz val="7.5"/>
        <rFont val="Tahoma"/>
        <family val="2"/>
      </rPr>
      <t>TERMOFUSION POLIVALV</t>
    </r>
  </si>
  <si>
    <r>
      <rPr>
        <sz val="7.5"/>
        <rFont val="Tahoma"/>
        <family val="2"/>
      </rPr>
      <t>Termofusión de 5 Pegas para Polivalvula red de gas.</t>
    </r>
  </si>
  <si>
    <r>
      <rPr>
        <sz val="7.5"/>
        <rFont val="Tahoma"/>
        <family val="2"/>
      </rPr>
      <t>TERMOFUSION TAPON</t>
    </r>
  </si>
  <si>
    <r>
      <rPr>
        <sz val="7.5"/>
        <rFont val="Tahoma"/>
        <family val="2"/>
      </rPr>
      <t>Termofusión de 1 Pega para Tapón red de gas.</t>
    </r>
  </si>
  <si>
    <r>
      <rPr>
        <sz val="7.5"/>
        <rFont val="Tahoma"/>
        <family val="2"/>
      </rPr>
      <t>TERMOFUSION TEE</t>
    </r>
  </si>
  <si>
    <r>
      <rPr>
        <sz val="7.5"/>
        <rFont val="Tahoma"/>
        <family val="2"/>
      </rPr>
      <t>Termofusión de 3 Pegas para Tee red de gas.</t>
    </r>
  </si>
  <si>
    <r>
      <rPr>
        <sz val="7.5"/>
        <rFont val="Tahoma"/>
        <family val="2"/>
      </rPr>
      <t>TERMOFUSION UNION</t>
    </r>
  </si>
  <si>
    <r>
      <rPr>
        <sz val="7.5"/>
        <rFont val="Tahoma"/>
        <family val="2"/>
      </rPr>
      <t>Termofusión de 2 Pegas para unión de tubería gas.</t>
    </r>
  </si>
  <si>
    <r>
      <rPr>
        <sz val="7.5"/>
        <rFont val="Tahoma"/>
        <family val="2"/>
      </rPr>
      <t>TOPOGRAFO</t>
    </r>
  </si>
  <si>
    <r>
      <rPr>
        <sz val="7.5"/>
        <rFont val="Tahoma"/>
        <family val="2"/>
      </rPr>
      <t>Topógrafo</t>
    </r>
  </si>
  <si>
    <t>1.0.0</t>
  </si>
  <si>
    <t>PRELIMINARES</t>
  </si>
  <si>
    <t>1.1.0</t>
  </si>
  <si>
    <t>REPLANTEO</t>
  </si>
  <si>
    <t>1.1.1</t>
  </si>
  <si>
    <t>LOCALIZACIÓN, TRAZADO Y REPLANTEO. Se utilizará personal experto con equipo de precisión. Se hará con la frecuencia que lo indique la interventoría. Incluye demarcación con pintura, línea de trazado, corte de piso, libretas y planos.</t>
  </si>
  <si>
    <t>1.2.0</t>
  </si>
  <si>
    <t>DESCAPOTE</t>
  </si>
  <si>
    <t>1.2.1</t>
  </si>
  <si>
    <t>1.2.2</t>
  </si>
  <si>
    <t>DESCAPOTE A MANO. Incluye el desenraice si es necesario, cargue transporte y botada de material sobrante en botaderos oficiales. Medido en sitio.</t>
  </si>
  <si>
    <t>1.2.3</t>
  </si>
  <si>
    <t>DESCAPOTE A MÁQUINA. Incluye el desenraice si es necesario cargue transporte y botada de material sobrante en botaderos oficiales. Medido en sitio.</t>
  </si>
  <si>
    <t>1.2.4</t>
  </si>
  <si>
    <t>DESMONTE, DESCAPOTE Y LIMPIEZA a máquina, e=0.15m. Incluye cargue, transporte y botada de escombros material vegetal en botaderos oficiales o donde indique la interventoría. Su medida será en sitio.</t>
  </si>
  <si>
    <t>1.2.5</t>
  </si>
  <si>
    <t>RETIRO DE GRAMA. Incluye: corte y retiro de grama hasta área 0,20 m2 con altura media de 0,15 m, retiro de tierra de la grama, arbustos hasta una altura de 1 m, transporte a sitio de almacenamiento y acopio del material donde indique la interventoría, desenraice si es necesario, cargue transporte y botada de material sobrante en botaderos oficiales. Medido en sitio a cinta pegada.</t>
  </si>
  <si>
    <t>1.3.0</t>
  </si>
  <si>
    <t>INSTALACIONES PROVISIONALES</t>
  </si>
  <si>
    <t>1.3.1</t>
  </si>
  <si>
    <t>Instalación de CERRAMIENTO PROVISIONAL en tela naranja con una altura de 2,1 m, y estructura en larguero común,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t>
  </si>
  <si>
    <t>1.3.2</t>
  </si>
  <si>
    <t>Instalación de CERRAMIENTO PROVISIONAL en tela verde polietileno de alta densidad y resistencia 65 gr/m2 con una altura de 2,10 m, estacones de madera común para fijación vertical de altura de 2,50 m puesto mínimo cada 2,0 m y para apuntalamiento mínimo cada 10 m y cada cambio de dirección, arranques y terminación, diámetro aproximado 0,10 m, elementos de fijación, Incluye: suministro, transporte, instalación, excavación, concreto de fundación preparado en Obra de 17.5 Mpa - 2500 psi, diámetro aproximado 0,30 m y profundidad aproximada 0,50 m, cable o alambre tensor parte inferior y superior horizontal, mantenimiento, desmonte y todos los demás elementos necesarios para su correcta instalación y operación.  cargue transporte y botada de material sobrante en botaderos oficiales.</t>
  </si>
  <si>
    <t>1.3.3</t>
  </si>
  <si>
    <t>Instalación de CERRAMIENTO PROVISIONAL en tela naranja con una altura de 2,1 m. y estructura en larguero común. Incluye suministro, transporte, instalación y desmonte de la tela , excavación manual en cualquier material y todos los demás elementos necesarios para su correcta instalación.</t>
  </si>
  <si>
    <t>1.3.4</t>
  </si>
  <si>
    <t>Instalación de CERRAMIENTO PROVISIONAL en tela naranja con una altura de 2,1 m. y estructura en taco de madera común. Incluye suministro, transporte, instalación y desmonte de la tela  excavación manual en cualquier material y todos los demás elementos necesarios para su correcta instalación.</t>
  </si>
  <si>
    <t>1.3.5</t>
  </si>
  <si>
    <t>Instalación de CERRAMIENTO EN TEJA ONDULADA DE ZINC calibre 34 e: 0.20mm, con una altura de 2.20 m. Incluye suministro, transporte e instalación de la teja, estructura en madera cada 1.00m, larguero horizontal en la parte superior, concreto de 17.5 Mpa para fijación de estructura en madera común, vientos en madera cada 1.8m, excavación manual en cualquier material, cargue, transporte y botada de material, incluye todos los demás elementos necesarios para su correcta instalación.</t>
  </si>
  <si>
    <t>1.3.6</t>
  </si>
  <si>
    <t>1.3.7</t>
  </si>
  <si>
    <t>Suministro, transporte e Instalación de LÁMINA METÁLICA de 1.20 x 2.40 m, para PISO de acceso durante obra. Incluye desmonte y todos los demás elementos necesarios para su correcta instalación.</t>
  </si>
  <si>
    <t>1.3.8</t>
  </si>
  <si>
    <t>Instalación de CERRAMIENTO PROVISIONAL en malla naranja polietileno de alta densidad, estabilidad y resistencia, anticorrosivo, con estabilizados de rayos UV, con una altura de 1,20 m, balizas móviles base antideslizante cada 1,50 m. fijaciones con correas de amarre plásticas y cinta de peligro, Incluye: suministro, transporte, instalación, traslados y desmonte y todos los demás elementos necesarios para su correcta instalación y operación.</t>
  </si>
  <si>
    <t>1.3.9</t>
  </si>
  <si>
    <t>Instalación de CERRAMIENTO PROVISIONAL en tela verde polietileno de alta densidad y resistencia 65 gr/m2 con una altura de 2,10 m, estacones de madera común para fijación vertical de altura de 2,50 m puesto mínimo cada 2,0 m y para apuntalamiento mínimo cada 10 m y cada cambio de dirección, arranques y terminación, diámetro aproximado 0,10 m, elementos de fijación, Incluye: suministro, transporte, instalación, excavación, concreto de fundación preparado en Obra de 14 Mpa - 2000 psi, diámetro aproximado 0,30 m y profundidad aproximada 0,50 m, cable o alambre tensor parte inferior y superior horizontal, mantenimiento, desmonte y todos los demás elementos necesarios para su correcta instalación y operación.  cargue transporte y botada de material sobrante en botaderos oficiales</t>
  </si>
  <si>
    <t>1.3.10</t>
  </si>
  <si>
    <t>Instalación de CERRAMIENTO PROVISIONAL en tela verde tejida polietileno de alta densidad, estabilidad y resistencia 65 gr/m2 con una altura de 2,10 m y reforzada hacia el interior con malla electrosoldada hueco 15 x 15 cm, calibre 4 mm (D-84 o similar), estacones de madera común para fijación vertical de altura de 2,80 m puesto mínimo cada 2,0 m y para apuntalamiento mínimo cada 10 m y cada cambio de dirección, arranques y terminación, diámetro aproximado 0,10 m, elementos de fijación, Incluye: suministro, transporte, instalación, excavación, concreto de fundación preparado en Obra de 14 Mpa - 2000 psi, diámetro aproximado 0,30 m y profundidad aproximada 0,50 m, cable o alambre tensor parte inferior y superior horizontal, mantenimiento, desmonte y todos los demás elementos necesarios para su correcta instalación y operación.  cargue transporte y botada de material sobrante en botaderos oficiales.</t>
  </si>
  <si>
    <t>1.3.11</t>
  </si>
  <si>
    <t>Instalación de CERRAMIENTO EN SUPERBOAR calibre 8, con una altura de 2.20 m. Incluye suministro, transporte e instalación de la placa de superboar, estructura metálica cada 1.00m, larguero horizontal en la parte intermedia y superior, concreto de 17.5 Mpa para fijación de estructura , vientos en madera cada 3m, excavación manual en cualquier material, cargue, transporte y botada de material, incluye todos los demás elementos necesarios para su correcta instalación.</t>
  </si>
  <si>
    <t>1.3.12</t>
  </si>
  <si>
    <t>Suministro, transporte e instalación de CUBIERTA PLASTICA TIPO INVERNADERO en plástico calibre 7,  de 8 m de ancho colocado a una altura entre 4 y 6 m, incluye: excavación, fundaciones en concreto de 17,5 Mpa, madera inmunizada, cable de acero galvanizado de 3/16" para soporte de plástico y para vientos, anclajes en varilla de 1/2" de L 1,0 m, tensores 3/8 x 6" galvanizados, grilletes galvanizados , grapas de fijación industriales  y todos los demás materiales y elementos necesarios para su correcta instalación y funcionamiento. Podrá ser utilizada para zonas de trabajo, taller o como techo provisional para trabajos en invierno.</t>
  </si>
  <si>
    <t>1.3.13</t>
  </si>
  <si>
    <t>Instalación de PASARELA O PUENTE EN TELERA para ingreso a edificaciones durante obra.  Incluye suministro, transporte, instalación, traslado dentro de la obra, desmonte, retiro y todos los demás elementos necesarios para su correcta instalación.</t>
  </si>
  <si>
    <t>Suministro e instalación de PROTECCIÓN PARA LOCALES COMERCIALES CON POLISOMBRA, incluye parales en largueros, canecas rellenas de suelocemento y todo lo necesario para su correcta construcción y funcionamiento</t>
  </si>
  <si>
    <t>2.0.0</t>
  </si>
  <si>
    <t>RETIROS Y DEMOLICIONES</t>
  </si>
  <si>
    <t>2.1.0</t>
  </si>
  <si>
    <t>RETIROS</t>
  </si>
  <si>
    <t>2.1.1</t>
  </si>
  <si>
    <t>RETIRO DE APARATOS SANITARIOS, incluye el cargue, transporte, botada o recuperación de aparatos sanitarios, lavamanos, lavaderos, orinales. Incluye botada en botaderos oficiales y la recuperación de los materiales aprovechables y/o su transporte hasta la bodega o el sitio que indique la interventoría.</t>
  </si>
  <si>
    <t>2.1.2</t>
  </si>
  <si>
    <t>RETIRO DE CANOAS, RUANAS, BAJANTES y TUBERÍAS. Incluye el cargue, transporte, botada escombros en botaderos oficiales, recuperación de los materiales aprovechables y su transporte hasta el sitio que lo indique la interventoría.</t>
  </si>
  <si>
    <t>2.1.3</t>
  </si>
  <si>
    <t>RETIRO DE LUMINARIAS FLUORESCENTES. Incluye cargue, transporte, botada en botaderos oficiales y recuperación de los materiales aprovechables y su transporte hasta el sitio que lo indique la interventoría.</t>
  </si>
  <si>
    <t>2.1.4</t>
  </si>
  <si>
    <t>RETIRO DE PUERTAS (marco y ala) metálicas, en aluminio, en madera o puerta reja. Incluye el retiro, cargue, transporte, botada de escombros en botaderos oficiales y recuperación de los materiales aprovechables y su transporte hasta la bodega o el sitio que lo indique la interventoría. Ancho variable desde 0,60 a 1,20 m.</t>
  </si>
  <si>
    <t>2.1.5</t>
  </si>
  <si>
    <t>RETIRO DE VENTANAS con vidrio, metálicas, en aluminio, en madera o ventana reja. Incluye botada de escombros en botaderos oficiales y recuperación de los materiales aprovechables y su transporte hasta el sitio que lo indique la interventoría. Dimensión variable.</t>
  </si>
  <si>
    <t>2.1.6</t>
  </si>
  <si>
    <t>RETIRO DE CASETA PREFABRICADA de 3.0x3.0 m. en madera plástica. Incluye desarmada, cargue, transporte y ensamble en el sitio que lo indique la interventoría, cargue transporte y botada de escombros y materiales sobrantes en botaderos oficiales.</t>
  </si>
  <si>
    <t>2.1.7</t>
  </si>
  <si>
    <t>RETIRO DE CERRAMIENTO EN MALLA ESLABONADA. Incluye el retiro, cargue y transporte de los materiales, recuperación de los materiales aprovechables como tubería, malla eslabonada y alambre de púas y su transporte hasta el sitio que indique la interventoría, demolición de concreto, cargue, transporte y botada de escombros provenientes de este retiro en botaderos oficiales o donde indique la interventoría.</t>
  </si>
  <si>
    <t>2.1.8</t>
  </si>
  <si>
    <t>RETIRO DE CUBIERTA EN TEJA DE BARRO. Incluye el cargue, transporte, botada o recuperación de fieltro, tablilla, alfardas, cargueras y soleras, cargue, transporte y botada de escombros, recuperación de los materiales aprovechables o su transporte hasta el sitio que lo indique la interventoría. Su medida es en proyección horizontal.</t>
  </si>
  <si>
    <t>2.1.9</t>
  </si>
  <si>
    <t>RETIRO DE CERRAMIENTO EN ALAMBRE DE PÚA Y ESTACONES DE MADERA. Incluye cargue, transporte, botada o recuperación de alambre de púas, elementos de anclaje de los estacones, cargue, transporte y botada de escombros en botaderos oficiales, recuperación de los materiales aprovechables o su transporte hasta el sitio que lo indique la interventoría.</t>
  </si>
  <si>
    <t>2.1.10</t>
  </si>
  <si>
    <t>RETIRO DE PIEDRA DE ENTRESUELO para su reutilización en la obra. Incluye cargue, transporte interno para su almacenaje y botada de la arenilla y del material que no se pueda recuperar.</t>
  </si>
  <si>
    <t>2.1.11</t>
  </si>
  <si>
    <t>RETIRO DE LAGRIMAL PREFABRICADO EN CONCRETO, incluye cargue, transporte, botada o recuperación del lagrimal y botada de escombros y materiales sobrantes en botaderos oficiales.</t>
  </si>
  <si>
    <t>2.1.12</t>
  </si>
  <si>
    <t>RETIRO DE PASAMANOS METÁLICO en cualquier diseño, metal y peso. Incluye demolición base de anclaje y todos los demás elementos necesarios para su efectivo retiro, recuperación del material aprovechable y su transporte hasta el sitio que indique la interventoría, cargue, transporte y botada del material proveniente de la demolición y que no se pueda recuperar, en botaderos oficiales o donde indique la interventoría.</t>
  </si>
  <si>
    <t>2.1.13</t>
  </si>
  <si>
    <t>DESMONTE y REINSTALACIÓN de SANITARIO. Incluye transporte interno, brida de fijación, silicona antihongos y todo lo necesario para su correcta instalación.</t>
  </si>
  <si>
    <t>2.1.14</t>
  </si>
  <si>
    <t>DESMONTE y REINSTALACIÓN  DE LAVAMANOS de colgar o sobreponer. Incluye transporte interno, silicona antihongos, acoples, tapones y todo lo necesario para su correcta instalación y funcionamiento.</t>
  </si>
  <si>
    <t>2.1.15</t>
  </si>
  <si>
    <t>RETIRO DE TUBERÍA DE AGUAS RESIDUALES y/o LLUVIAS colgadas o expuestas. Incluye el cargue y transporte de los materiales aprovechables hasta la bodega o donde lo indique la interventoría, el cargue transporte y botada de los escombros generados en botaderos oficiales o donde lo indique la interventoría.</t>
  </si>
  <si>
    <t>2.1.16</t>
  </si>
  <si>
    <t>RETIRO DE BANCAS INDIVIDUALES PREFABRICADAS EN CONCRETO . Incluye recuperación de los materiales aprovechables y su transporte hasta el sitio que lo indique la interventoría, cargue, transporte y botada de los escombros generados en botaderos oficiales o donde lo indique la interventoría.</t>
  </si>
  <si>
    <t>2.1.17</t>
  </si>
  <si>
    <t>2.1.18</t>
  </si>
  <si>
    <t>RETIRO DE TÓTEM PUBLICITARIO en estructura liviana. Incluye  cargue, transporte, botada en botaderos oficiales o recuperación de los materiales aprovechables y su transporte hasta el sitio que lo indique la interventoría.</t>
  </si>
  <si>
    <t>2.1.19</t>
  </si>
  <si>
    <t>2.1.20</t>
  </si>
  <si>
    <t>2.1.21</t>
  </si>
  <si>
    <t>2.1.22</t>
  </si>
  <si>
    <t>2.1.23</t>
  </si>
  <si>
    <t>RETIRO DE SEÑALES VIALES. Incluye cargue, transporte y recuperación de los materiales aprovechables y su transporte hasta el sitio que lo indique la interventoría, cargue, transporte y botada de escombros y materiales sobrantes en botaderos oficiales o donde lo indique la interventoría.</t>
  </si>
  <si>
    <t>2.1.24</t>
  </si>
  <si>
    <t>RETIRO de IMAGEN RELIGIOSA (estatua), h= 3.00 m. Incluye transporte interno hasta el sitio que indique la interventoría, reinstalación y todos los elementos necesarios para su correcto transporte e instalación. En caso de requerirse anclajes epóxicos, estos serán pagados en su respectivo Ítem.</t>
  </si>
  <si>
    <t>2.1.25</t>
  </si>
  <si>
    <t>RETIRO DE CUBIERTA EN TEJA DE ASBESTO - CEMENTO, teja plástica o teja similar. Incluye cargue, transporte, botada o recuperación de tablilla, alfardas, cargueras y soleras, cargue, transporte, recolección y disposición de residuos peligrosos, recuperación de los materiales aprovechables o su transporte hasta el sitio que lo indique la interventoría. Medido en proyección horizontal.</t>
  </si>
  <si>
    <t>2.1.26</t>
  </si>
  <si>
    <t>DESMONTE Y REINSTALACIÓN de PISO en ADOQUÍN. Incluye recuperación de los materiales; su transporte hasta el sitio que lo indique la interventoría; arena de pega, arena de revoque y mano de obra para su reinstalación y todo lo necesario para su correcto desmonte y reinstalación.</t>
  </si>
  <si>
    <t>2.1.27</t>
  </si>
  <si>
    <t>RETIRO DE CIELO FALSO, en cualquier material, madera, drywall. Incluye lámina, perfiles, estructura de madera, cargue, transporte y botada de escombros en botaderos oficiales y la recuperación de los materiales aprovechables y/o su transporte hasta la bodega o el sitio que indique la interventoría.</t>
  </si>
  <si>
    <t>2.1.28</t>
  </si>
  <si>
    <t>FRESADO DE VÍAS (de 100 m3 en adelante)., según diseño de pavimentos con máquina fresadora que posea equipo de cargue del material fresado a la volqueta (conveyor), incluye: fresado de la superficie, cargue y transporte del material al sitio designado por la interventoría, retiro del pavimento en proximidades a sardineles y otros sitios inaccesibles al equipo de fresado, barrido y soplado de la superficie. Toda la actividad deberá cumplir con el artículo 460-13 de las especificaciones generales de construcción de carreteras INVIAS 2013.</t>
  </si>
  <si>
    <t>2.1.29</t>
  </si>
  <si>
    <t>FRESADO DE VÍAS (de 0 - 100 m3), según diseño de pavimentos con máquina fresadora que posea equipo de cargue del material fresado a la volqueta (conveyor), incluye: fresado de la superficie, cargue y transporte del material al sitio designado por la interventoría, retiro del pavimento en proximidades a sardineles y otros sitios inaccesibles al equipo de fresado, barrido y soplado de la superficie. Toda la actividad deberá cumplir con el artículo 460-13 de las especificaciones generales de construcción de carreteras INVIAS 2013.</t>
  </si>
  <si>
    <t>RETIRO DE BOLARDOS METÁLICOS, Incluye desmonte y transporte al lugar donde lo indique la interventoría.</t>
  </si>
  <si>
    <t>RETIRO DE PARADERO DE BUS. Incluye: Cargue, transporte y su almacenamiento, recuperación de los materiales aprovechables o su transporte hasta el sitio que lo indique la interventoría</t>
  </si>
  <si>
    <t xml:space="preserve">DESMONTE Y RETIRO DE CORDONES en concreto. MANUAL O MECÁNICO.  Incluye: compresor neumático con martillo, cargue, transporte y botada de escombros, retiro de refuerzo e instalaciones embebidas. Además recuperación de los materiales aprovechables o su transporte hasta el sitio que lo indique la interventoría. </t>
  </si>
  <si>
    <t>DESMONTE Y RETIRO DE TAPAS DE MH existentes de cualquier material con su respectivo herraje. Incluye: Cargue, transporte y botada de escombros, o su almacenamiento, recuperación de los materiales aprovechables o su transporte hasta el sitio que lo indique la interventoría.</t>
  </si>
  <si>
    <t>DESMONTE Y RETIRO DE REJILLAS DE ALCORQUE con elementos asociados en cualquier material existente. Incluye: Cargue, transporte y botada de escombros, o su almacenamiento, recuperación de los materiales aprovechables o su transporte hasta el sitio que lo indique la interventoría.</t>
  </si>
  <si>
    <t>2.2.0</t>
  </si>
  <si>
    <t>DEMOLICIONES</t>
  </si>
  <si>
    <t>2.2.1</t>
  </si>
  <si>
    <t>DEMOLICIÓN ANDENES O PISOS, cargue, transporte y botada de escombros de ESPESOR MÁXIMO DE 0.25m en CONCRETO.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corte con máquina de disco según trazado y compresor neumático con martillo, además recuperación de los materiales aprovechables o su transporte hasta el sitio que lo indique la interventoría.</t>
  </si>
  <si>
    <t>2.2.2</t>
  </si>
  <si>
    <t>DEMOLICIÓN ANDENES O PISOS, cargue, transporte y botada de escombros de ESPESOR MÁXIMO DE 0.25m, en CONCRETO.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compresor neumático con martillo, además recuperación de los materiales aprovechables o su transporte hasta el sitio que lo indique la interventoría.</t>
  </si>
  <si>
    <t>2.2.3</t>
  </si>
  <si>
    <t>DEMOLICIÓN ESTRUCTURAS DE CONCRETO cargue, transporte y botada de escombros, manual o mecánicamente, de cualquier resistencia, reforzado o ciclópeo, y en cualquier clase de estructura. Incluye retiro de refuerzo y cualquier tipo de acabado (revoques y enchapes) o piso (en losas) e instalaciones embebidas, compresor neumático con martillo, además recuperación de los materiales aprovechables o su transporte hasta el sitio que lo indique la interventoría.</t>
  </si>
  <si>
    <t>2.2.4</t>
  </si>
  <si>
    <t>DEMOLICIÓN MAMPOSTERÍA EN LADRILLO DE 10 a 15 cm DE ESPESOR, incluye cargue, transporte y botada de escombros en botaderos oficiales, demolición de revoques y enchapes aplicados en el muro a demoler e instalaciones embebidas, además recuperación de los materiales aprovechables o su transporte hasta el sitio que lo indique la interventoría.</t>
  </si>
  <si>
    <t>2.2.5</t>
  </si>
  <si>
    <t>DEMOLICIÓN MAMPOSTERÍA EN LADRILLO DE 10 a 15 cm DE ESPESOR, incluye cargue, transporte y botada de escombros en botaderos oficiales, demolición de revoques y enchapes aplicados en el muro a demoler e instalaciones embebidas, además recuperación de los materiales aprovechables o su transporte hasta el sitio que lo indique la interventoría; se debe de utilizar cortadora para garantizar que los filetes de la demolición queden ortogonales.</t>
  </si>
  <si>
    <t>2.2.6</t>
  </si>
  <si>
    <t>DEMOLICIÓN MAMPOSTERÍA EN LADRILLO DE 20 cm DE ESPESOR, incluye cargue, transporte y botada de escombros en botaderos oficiales, demolición de revoques y enchapes aplicados al muro a demoler e instalaciones embebidas, además recuperación de los materiales aprovechables o su transporte hasta el sitio que lo indique la interventoría.</t>
  </si>
  <si>
    <t>2.2.7</t>
  </si>
  <si>
    <t>DEMOLICIÓN MAMPOSTERÍA EN TAPIA de cualquier ESPESOR, incluye cargue, transporte y botada de escombros en botaderos oficiales, demolición de revoques y enchapes aplicados al muro a demoler e instalaciones embebidas, además recuperación de los materiales aprovechables o su transporte hasta el sitio que lo indique la interventoría.</t>
  </si>
  <si>
    <t>2.2.8</t>
  </si>
  <si>
    <t>DEMOLICIÓN MAMPOSTERÍA (canchas) para instalaciones eléctricas y/o hidrosanitarias DESARROLLO 0.10m. cargue, transporte y botada de escombros. Incluye botada del material proveniente de estas canchas en botaderos oficiales o donde indique la interventoría.</t>
  </si>
  <si>
    <t>2.2.9</t>
  </si>
  <si>
    <t>DEMOLICIÓN MAMPOSTERÍA EN BLOQUE de concreto. Cargue, transporte y botada de escombros, espesor de 10-15 cm. Incluye demolición de revoques y enchapes aplicados al muro a demoler e instalaciones embebidas. Además recuperación de los materiales aprovechables o su transporte hasta el sitio que lo indique la interventoría.</t>
  </si>
  <si>
    <t>2.2.10</t>
  </si>
  <si>
    <t>DEMOLICIÓN MAMPOSTERÍA EN BLOQUE de concreto. Cargue, transporte y botada de escombros de , espesor de 20 cm. Incluye demolición de revoques y enchapes aplicados al muro a demoler e instalaciones embebidas. Además recuperación de los materiales aprovechables o su transporte hasta el sitio que lo indique la interventoría.</t>
  </si>
  <si>
    <t>2.2.11</t>
  </si>
  <si>
    <t>DEMOLICIÓN SOBRECIMIENTO EN BLOQUE DE CONCRETO, cargue, transporte y botada de escombros, espesor de 10 a 15 cm. Incluye la demolición del concreto de inyección, revoques y enchapes aplicados al muro a demoler e instalaciones embebidas. Además recuperación de los materiales aprovechables o su transporte hasta el sitio que lo indique la interventoría.</t>
  </si>
  <si>
    <t>2.2.12</t>
  </si>
  <si>
    <t>DEMOLICIÓN SOBRECIMIENTO EN BLOQUE DE CONCRETO, cargue, transporte y botada de escombros, espesor de 20 cm. Incluye la demolición del concreto de inyección, revoques y enchapes aplicados al muro a demoler e instalaciones embebidas. Además recuperación de los materiales aprovechables o su transporte hasta el sitio que lo indique la interventoría.</t>
  </si>
  <si>
    <t>2.2.13</t>
  </si>
  <si>
    <t>DEMOLICIÓN PISO EN BALDOSA sobre terreno. cargue, transporte y botada de escombros, Incluye demolición del mortero de nivelación espesor máximo 0.07m, refuerzo e instalaciones embebidas. Además recuperación de los materiales aprovechables o su transporte hasta el sitio que lo indique la interventoría.</t>
  </si>
  <si>
    <t>2.2.14</t>
  </si>
  <si>
    <t>DEMOLICIÓN PISO EN CONCRETO de cualquier resistencia con espesor hasta de 12 cm, manual o mecánicamente. Incluye cargue, transporte y botada de escombros,  retiro de refuerzo e instalaciones embebidas, compresor neumático con martillo, además recuperación de los materiales aprovechables y su transporte hasta el sitio que lo indique la interventoría.</t>
  </si>
  <si>
    <t>2.2.15</t>
  </si>
  <si>
    <t>DEMOLICIÓN PISO EN CONCRETO de ancho=0,40 m. para instalaciones eléctricas y/o sanitarias, cargue, transporte y botada de escombros. Incluye corte con máquina de disco según trazado y compresor neumático con martillo, demolición de piso de concreto de ESPESOR MÁXIMO 0.20 m y botada del material proveniente de la demolición en botaderos oficiales o donde indique la interventoría.</t>
  </si>
  <si>
    <t>2.2.16</t>
  </si>
  <si>
    <t>DEMOLICIÓN CÁRCAMOS y CUNETAS en concreto, cargue, transporte y botada de escombros, manual o mecánicamente, desarrollo máximo de 0.70m. Incluye compresor neumático con martillo, retiro de refuerzo e instalaciones embebidas. Además recuperación de los materiales aprovechables o su transporte hasta el sitio que lo indique la interventoría.</t>
  </si>
  <si>
    <t>2.2.17</t>
  </si>
  <si>
    <t>DEMOLICIÓN PAVIMENTO ASFÁLTICO (para brecha), cargue, transporte y botada de escombros, HASTA ESPESOR DE 4". Incluye corte con máquina de disco según trazado y compresor neumático con martillo, además recuperación de los materiales aprovechables o su transporte hasta el sitio que lo indique la interventoría.</t>
  </si>
  <si>
    <t>2.2.18</t>
  </si>
  <si>
    <t>DEMOLICIÓN DE MURO DE CONTENCIÓN EN MAMPOSTERÍA, cargue, transporte y botada de escombros, manual o mecánicamente, incluye retiro de refuerzo, fundación, cargue, transporte y botada  del material proveniente de la demolición, en botaderos oficiales o al sitio donde indique la interventoría.</t>
  </si>
  <si>
    <t>2.2.19</t>
  </si>
  <si>
    <t>DEMOLICIÓN MURO EN PIEDRA, cargue, transporte y botada de escombros, espesor de 0.20 m a 0.25 m. Incluye demolición de revoques y enchapes en el muro a demoler e instalaciones embebidas. Además recuperación de los materiales aprovechables o su transporte hasta el sitio que lo indique la interventoría.</t>
  </si>
  <si>
    <t>2.2.20</t>
  </si>
  <si>
    <t>DEMOLICIÓN MURO EN PIEDRA, cargue, transporte y botada de escombros. Incluye demolición de revoque sí existe. Además recuperación de los materiales aprovechables o su transporte hasta el sitio que lo indique la interventoría.</t>
  </si>
  <si>
    <t>2.2.21</t>
  </si>
  <si>
    <t>DEMOLICIÓN MESÓN EN GRANO, cargue, transporte y botada de escombros. Incluye refuerzo e instalaciones embebidas. Además  su transporte hasta el sitio que lo indique la interventoría.</t>
  </si>
  <si>
    <t>2.2.22</t>
  </si>
  <si>
    <t>DEMOLICIÓN TOPELLANTAS, cargue, transporte y botada de escombros, manual o mecánicamente, de cualquier tamaño. Incluye retiro de refuerzo. Además recuperación de los materiales aprovechables o su transporte hasta el sitio que lo indique la interventoría.</t>
  </si>
  <si>
    <t>2.2.23</t>
  </si>
  <si>
    <t>DEMOLICIÓN DE ENCHAPE, espesores entre 0.03 y 0.05 m. Incluye cargue, transporte y botada de escombros en botaderos oficiales, demolición de revoques y enchapes aplicados en el muro a demoler e instalaciones embebidas, además recuperación de los materiales aprovechables o su transporte hasta el sitio que lo indique la interventoría.</t>
  </si>
  <si>
    <t>2.2.24</t>
  </si>
  <si>
    <t>DEMOLICIÓN DE REVOQUE, espesores entre 0.02 y 0.03 m. Incluye cargue, transporte y botada de escombros en botaderos oficiales, transporte hasta el sitio que lo indique la interventoría.</t>
  </si>
  <si>
    <t>2.2.25</t>
  </si>
  <si>
    <t>DEMOLICIÓN COMBINADA (MANUAL Y MECÁNICA) DE ÁREA CONSTRUIDA  DE EDIFICACIONES EN CUALQUIER MATERIAL (tradicional) con predominio en materiales de bloque, ladrillo, concreto de vigas, columnas, losas o en tapia, cubierta y estructura metalica. Incluye corte de acero, retiro de redes de servicio público interiores, hasta los contadores; (estos si no se ha realizado la desconexión por parte  de EPM, se deberán reintegrar a la EDU bajo oficio).  Incluye también el cargue mecánico o manual, transporte interno y externo y disposición final a botaderos oficiales. Los recintes para contención contra edificaciones vecinas en el momento de requerirse, según autorización y aprobación de la Interventoría, se pagarán en su respectivo ítem. La demolición se realizara  hasta  nivel de losa de piso o terreno.  La medida es la del área de la unidad de vivienda en planta por cada nivel intervenido.</t>
  </si>
  <si>
    <t>2.2.26</t>
  </si>
  <si>
    <t>Demolición y/o desmonte de vivienda en material NO CONVENCIONAL, aquellas que están compuestas en su mayoría por canceles de material prefabricado de fácil desarme, así como también de tablones, guaduas, caña, estirilla, madera en general, incluye el retiro de redes de servicio publico interiores, hasta los contadores; estos últimos incluidos pero  se deberán reintegrar a la EDU bajo oficio; y el cargue, transporte y disposición final en botaderos oficiales. Los recintes para contención contra edificaciones vecinas en el momento de requerirse según autorización y aprobación de interventoria se pagaran en su respectivo ítem. incluye la demolición o desmonte del piso de la unidad de vivienda, hasta dejarla a nivel de terreno, si es primer nivel o a nivel de losa o si esta en un entrepiso. De todas formas esta ultima actividad debe desarrollarse solo después que se determine que no presentará afectaciones por humedad a viviendas vecinas. La medida es el área de la unidad de vivienda en planta por nivel, aclarando que una unidad de vivienda es aquella que tiene una entrada absolutamente independiente desde la vía publica.</t>
  </si>
  <si>
    <t>2.2.27</t>
  </si>
  <si>
    <t>Demolición de pedestal equipo de control semádorico, incluye cargue, transporte y botada de escombros, manual o mecánicamente, de cualquier resistencia, y retiro de cualquier tipo de acabado (revoques y enchapes) e instalaciones embebidas, compresor neumático con martillo, además recuperación de los materiales aprovechables o su transporte hasta el sitio que lo indique la interventoría.</t>
  </si>
  <si>
    <t>2.2.28</t>
  </si>
  <si>
    <t>Demolición de caja de 50X50 cm y 75 cm de profundidad de red de semáforo, incluye cargue, transporte y botada de escombros, manual o mecánicamente, de cualquier resistencia, y retiro de cualquier tipo de acabado (revoques y enchapes) e instalaciones embebidas, además recuperación de los materiales aprovechables o su transporte hasta el sitio que lo indique la interventoría.</t>
  </si>
  <si>
    <t>2.2.29</t>
  </si>
  <si>
    <t>DEMOLICIÓN DE CUELLO DE MH y de CAMARAS TELEFÓNICAS SIN IMPORTAR SU UBICACIÓN. MANUAL O MECÁNICO. Incluye: Cargue, transporte y botada de escombros en botadero oficial, compresor neumático con martillo, retiro de refuerzo e instalaciones embebidas. Además recuperación de los materiales aprovechables o su transporte hasta el sitio que lo indique la interventoría.</t>
  </si>
  <si>
    <t>2.2.30</t>
  </si>
  <si>
    <t>DEMOLICIÓN DE SUMIDEROS de cualquier tipo y material  existentes. Incluye: Cargue, transporte y botada de escombros, recuperación de los materiales aprovechables o su transporte hasta el sitio que lo indique la interventoría.</t>
  </si>
  <si>
    <t>3.0.0</t>
  </si>
  <si>
    <t>MOVIMIENTOS DE TIERRA</t>
  </si>
  <si>
    <t>3.1.0</t>
  </si>
  <si>
    <t>EXCAVACIÓN Y RETIRO DE MATERIAL</t>
  </si>
  <si>
    <t>3.1.1</t>
  </si>
  <si>
    <t>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</si>
  <si>
    <t>3.1.2</t>
  </si>
  <si>
    <t>EXCAVACIÓN MANUAL de material heterogéneo DE 2-4 m., bajo cualquier grado de humedad. Incluye: roca descompuesta, bolas de roca de volumen inferior a 0.35 m³., el cargue, transporte interno y externo y botada de material preveniente de las excavaciones en los sitios donde lo indique la interventoría y su medida será en el sitio. No incluye entibado</t>
  </si>
  <si>
    <t>3.1.3</t>
  </si>
  <si>
    <t>EXCAVACIÓN MANUAL de material heterogéneo DE 4-6 m., bajo cualquier grado de humedad. Incluye: roca descompuesta, bolas de roca de volumen inferior a 0.35 m³., el cargue, transporte interno y externo y botada de material preveniente de las excavaciones en los sitios donde lo indique la interventoría y su medida será en el sitio. No incluye entibado.</t>
  </si>
  <si>
    <t>3.1.4</t>
  </si>
  <si>
    <t>EXCAVACIÓN MANUAL de material  heterogéneo DE 6 m en adelante, bajo cualquier grado de humedad. Incluye: roca descompuesta, bolas de roca de volumen inferior a 0.35 m³., el cargue, transporte interno y externo y botada de material preveniente de las excavaciones en los sitios donde lo indique la interventoría y su medida será en el sitio. No incluye entibado.</t>
  </si>
  <si>
    <t>3.1.5</t>
  </si>
  <si>
    <t>EXCAVACIÓN MANUAL de material heterogéneo DE 0-2 m., bajo cualquier grado de humedad. Incluye: roca descompuesta, bolas de roca de volumen inferior a 0.35 m³., incluye cargue y transporte interno y su medida será en el sitio. NO INCLUYE BOTADERO. No incluye entibado.</t>
  </si>
  <si>
    <t>3.1.6</t>
  </si>
  <si>
    <t>EXCAVACIÓN MANUAL de material heterogéneo DE 2-4 m, bajo cualquier grado de humedad. Incluye: roca descompuesta, bolas de roca de volumen inferior a 0.35 m³., cargue y transporte interno y su medida será en el sitio. NO INCLUYE BOTADERO. No incluye entibado.</t>
  </si>
  <si>
    <t>3.1.7</t>
  </si>
  <si>
    <t>EXCAVACIÓN MECÁNICA de material heterogéneo DE 0-2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t>
  </si>
  <si>
    <t>3.1.8</t>
  </si>
  <si>
    <t>EXCAVACIÓN MECÁNICA de material heterogéneo DE 2-4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t>
  </si>
  <si>
    <t>3.1.9</t>
  </si>
  <si>
    <t>EXCAVACIÓN MECÁNICA de material heterogéneo DE 4-6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t>
  </si>
  <si>
    <t>3.1.10</t>
  </si>
  <si>
    <t>EXCAVACIÓN MECÁNICA de material heterogéneo DE 6 m. en adelante,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t>
  </si>
  <si>
    <t>3.1.11</t>
  </si>
  <si>
    <t>EXPLANACIÓN Y NIVELACIÓN MECÁNICA del  terreno, bajo cualquier grado de humedad con bolas de roca de hasta 0.35 m³, incluye corte de taludes y terraceos requeridos según planos y/o definidos por la interventoría, Medido in situ. Incluye cargue, transporte y botada de material proveniente de la excavación en botaderos oficiales autorizados para el proyecto.</t>
  </si>
  <si>
    <t>3.1.12</t>
  </si>
  <si>
    <t>EXPLANACIÓN Y NIVELACIÓN del  terreno manualmente, bajo cualquier grado de humedad, incluye corte de taludes y terraceos requeridos según planos y/o definidos por la interventoría. Medido in situ. No Incluye cargue, transporte y botada.</t>
  </si>
  <si>
    <t>3.1.13</t>
  </si>
  <si>
    <t>CORTE DE TALUD en material heterogéneo, con una altura variable medido en sitio. Incluye cargue, transporte y botada de material en botaderos oficiales.</t>
  </si>
  <si>
    <t>3.1.14</t>
  </si>
  <si>
    <t>EXCAVACIÓN PARA PILAS DE 0,0 a 2,0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</si>
  <si>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3.1.15</t>
  </si>
  <si>
    <t>EXCAVACIÓN PARA PILAS DE 2,0 a 4,0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</si>
  <si>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3.1.16</t>
  </si>
  <si>
    <t>EXCAVACIÓN PARA PILAS DE 4,0 a 6,0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</si>
  <si>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3.1.17</t>
  </si>
  <si>
    <t>EXCAVACIÓN PARA PILAS DE 6,0 a 8,0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</si>
  <si>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3.1.18</t>
  </si>
  <si>
    <t>EXCAVACIÓN PARA PILAS DE 8,0 a 10,0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</si>
  <si>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3.1.19</t>
  </si>
  <si>
    <t>EXCAVACIÓN PARA PILAS DE 10,0 a 12,0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</si>
  <si>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3.1.20</t>
  </si>
  <si>
    <t>EXCAVACIÓN PARA PILAS DE 12,0 a 14,0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</si>
  <si>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3.1.21</t>
  </si>
  <si>
    <t>EXCAVACIÓN PARA PILAS DE 14,0 a 16,0 m de profundidad con DÍAMETRO EXTERIOR DE 1,20m,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</si>
  <si>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3.1.22</t>
  </si>
  <si>
    <t>EXCAVACIÓN PARA PILAS DE 0,0 a 2,0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</si>
  <si>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3.1.23</t>
  </si>
  <si>
    <t>EXCAVACIÓN PARA PILAS DE 2,0 a 4,0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</si>
  <si>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3.1.24</t>
  </si>
  <si>
    <t>EXCAVACIÓN PARA PILAS DE 4,0 a 6,0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</si>
  <si>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3.1.25</t>
  </si>
  <si>
    <t>EXCAVACIÓN PARA PILAS DE 6,0 a 8,0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</si>
  <si>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3.1.26</t>
  </si>
  <si>
    <t>EXCAVACIÓN PARA PILAS DE 8,0 a 10,0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</si>
  <si>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3.1.27</t>
  </si>
  <si>
    <t>EXCAVACIÓN PARA PILAS DE 10,0 a 12,0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</si>
  <si>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3.1.28</t>
  </si>
  <si>
    <t>EXCAVACIÓN PARA PILAS DE 12,0 a 14,0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</si>
  <si>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3.1.29</t>
  </si>
  <si>
    <t>EXCAVACIÓN PARA PILAS DE 14,0 a 16,0 m de profundidad con DÍAMETRO EXTERIOR DE 1,40m,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</si>
  <si>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3.1.30</t>
  </si>
  <si>
    <t>EXCAVACIÓN PARA PILAS DE 0,0 a 2,0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</si>
  <si>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3.1.31</t>
  </si>
  <si>
    <t>EXCAVACIÓN PARA PILAS DE 2,0 a 4,0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</si>
  <si>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3.1.32</t>
  </si>
  <si>
    <t>EXCAVACIÓN PARA PILAS DE 4,0 a 6,0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</si>
  <si>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3.1.33</t>
  </si>
  <si>
    <t>EXCAVACIÓN PARA PILAS DE 6,0 a 8,0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</si>
  <si>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3.1.34</t>
  </si>
  <si>
    <t>EXCAVACIÓN PARA PILAS DE 8,0 a 10,0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</si>
  <si>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3.1.35</t>
  </si>
  <si>
    <t>EXCAVACIÓN PARA PILAS DE 10,0 a 12,0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</si>
  <si>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3.1.36</t>
  </si>
  <si>
    <t>EXCAVACIÓN PARA PILAS DE 12,0 a 14,0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</si>
  <si>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3.1.37</t>
  </si>
  <si>
    <t>EXCAVACIÓN PARA PILAS DE 14,0 a 16,0 m de profundidad con DÍAMETRO EXTERIOR DE 1,50m,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</si>
  <si>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3.1.38</t>
  </si>
  <si>
    <t>EXCAVACIÓN PARA PILAS DE 0,0 a 2,0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</si>
  <si>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3.1.39</t>
  </si>
  <si>
    <t>EXCAVACIÓN PARA PILAS DE 2,0 a 4,0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</si>
  <si>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3.1.40</t>
  </si>
  <si>
    <t>EXCAVACIÓN PARA PILAS DE 4,0 a 6,0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</si>
  <si>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3.1.41</t>
  </si>
  <si>
    <t>EXCAVACIÓN PARA PILAS DE 6,0 a 8,0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</si>
  <si>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3.1.42</t>
  </si>
  <si>
    <t>EXCAVACIÓN PARA PILAS DE 8,0 a 10,0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</si>
  <si>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3.1.43</t>
  </si>
  <si>
    <t>EXCAVACIÓN PARA PILAS DE 10,0 a 12,0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</si>
  <si>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3.1.44</t>
  </si>
  <si>
    <t>EXCAVACIÓN PARA PILAS DE 12,0 a 14,0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</si>
  <si>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3.1.45</t>
  </si>
  <si>
    <t>EXCAVACIÓN PARA PILAS DE 14,0 a 16,0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</si>
  <si>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3.1.46</t>
  </si>
  <si>
    <t>EXCAVACIÓN PARA PILAS DE 16,0 a 18,0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</si>
  <si>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3.1.47</t>
  </si>
  <si>
    <t>EXCAVACIÓN PARA PILAS DE 18,0 a 20,0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</si>
  <si>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3.1.48</t>
  </si>
  <si>
    <t>EXCAVACIÓN PARA PILAS DE 20,0 a 22,0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</si>
  <si>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3.1.49</t>
  </si>
  <si>
    <t>EXCAVACIÓN PARA PILAS DE 22,0 a 24,0 m de profundidad con DÍAMETRO EXTERIOR DE 1,60m, en material heterogéneo, con piedras de hasta 0.05 m³. Incluye anillos de revestimiento en concreto de 17.5 Mpa. con espesor de 10cm, pozo piloto de bombeo, formaleta en madera común, molinete, motobomba, extracción del material de la pila y acarreo interno de materiales, cargue, transporte y botada del material proveniente de la excavación en botaderos oficiales o donde lo indique la interventoría  y todo lo necesario para su correcta construcción. SU MEDIDA SERA EN SITIO.</t>
  </si>
  <si>
    <t>3.1.50</t>
  </si>
  <si>
    <t>EXCAVACIÓN PARA CAMPANAS EN PILAS, de 4.0 a 6.0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</si>
  <si>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3.1.51</t>
  </si>
  <si>
    <t>EXCAVACIÓN PARA CAMPANAS EN PILAS, de 6.0 a 8.0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</si>
  <si>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3.1.52</t>
  </si>
  <si>
    <t>EXCAVACIÓN PARA CAMPANAS EN PILAS, de 8.0 a 10.0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</si>
  <si>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3.1.53</t>
  </si>
  <si>
    <t>EXCAVACIÓN PARA CAMPANAS EN PILAS, de 10.0 a 12.0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</si>
  <si>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3.1.54</t>
  </si>
  <si>
    <t>EXCAVACIÓN PARA CAMPANAS EN PILAS, de 12.0 a 14.0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</si>
  <si>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3.1.55</t>
  </si>
  <si>
    <t>EXCAVACIÓN PARA CAMPANAS EN PILAS, de 14.0 a 16.0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</si>
  <si>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3.1.56</t>
  </si>
  <si>
    <t>EXCAVACIÓN PARA CAMPANAS EN PILAS, de 16.0 a 18.0 m de profundidad, en material heterogéneo, con piedras de hasta 0.05 m³. Incluye pozo piloto de bombeo, molinete, motobomba, extracción del material de la pila y acarreo interno de materiales y cargue, transporte y botada del material proveniente de la excavación en botaderos oficiales o donde lo indique la interventoría y todo lo necesario para su correcta construcción. SU MEDIDA SERA EN SITIO.</t>
  </si>
  <si>
    <t>3.1.57</t>
  </si>
  <si>
    <t>EXCAVACIÓN MANUAL PARA PILOTES Ø= 0.8m. En material heterogéneo (HASTA 2.0 m). Incluye la extracción del material de los pilotes y acarreo interno de materiales, el cargue, transporte y botada del material proveniente de la excavación en botaderos oficiales o donde lo indique la interventoría Y SU MEDIDA SERA EN SITIO.</t>
  </si>
  <si>
    <t>3.1.58</t>
  </si>
  <si>
    <t>EXCAVACIÓN MANUAL PARA PILOTES Ø= 0.35m. En material heterogéneo (HASTA 2.0 m.). Incluye la extracción del material de los pilotes y acarreo interno de materiales, el cargue, transporte y botada del material proveniente de la excavación en botaderos oficiales o donde lo indique la interventoría Y SU MEDIDA SERA EN SITIO.</t>
  </si>
  <si>
    <t>3.1.59</t>
  </si>
  <si>
    <t>EXCAVACIÓN EN ROCA CON EXPLOSIVOS, incluye voladura (las pulgadas que sean necesarias), desembombe, acarreo interno y acopio donde lo indique la Interventoría y todos los demás elementos necesarios para su correcta ejecución. SU MEDIDA SERA EN SITIO. NO INCLUYE BOTADA. Debe cumplir con los permisos y normas que regulan esta actividad.</t>
  </si>
  <si>
    <t>3.1.60</t>
  </si>
  <si>
    <t>EXCAVACIÓN EN ROCA con CEMENTO DEMOLEDOR no explosivo tipo CRAS o equivalente con diámetro de perforación de 30mm. Incluye cemento demoledor a una dosificación de 8 kg por metro cúbico, desembombe, acarreo interno hasta el sitio de acopio o donde lo indique la interventoría y los permisos ante las entidades correspondientes para su utilización. Se pagará como roca compacta. Se deben seguir las recomendaciones del productor y garantizar la aplicación con personal autorizado. SU MEDIDA SERA EN SITIO. NO INCLUYE BOTADA.</t>
  </si>
  <si>
    <t>3.1.61</t>
  </si>
  <si>
    <t>EXCAVACIÓN EN ROCA con CUÑA HIDRÁULICA. Incluye perforaciones con taladro neumático rotopercutor de 2" de diámetro, desembombe, transporte interno y acopio donde lo indique la interventoría y todos los demás elementos necesarios para su correcta ejecución. SU MEDIDA SERA EN SITIO. NO INCLUYE BOTADA.</t>
  </si>
  <si>
    <t>3.1.62</t>
  </si>
  <si>
    <t>EXCAVACIÓN DE ROCA EN PILAS CON EXPLOSIVOS, incluye voladura (las pulgadas que sean necesarias), desembombe, extracción del material de la pila y acarreo interno y acopio donde lo indique la Interventoría y todos los demás elementos necesarios para su correcta ejecución. SU MEDIDA SERA EN SITIO. NO INCLUYE BOTADA. Debe cumplir con los permisos y normas que regulan esta actividad.</t>
  </si>
  <si>
    <t>3.1.63</t>
  </si>
  <si>
    <t>EXCAVACIÓN DE ROCA EN PILAS con CEMENTO DEMOLEDOR no explosivo tipo CRAS o equivalente con diámetro de perforación de 30mm. Incluye cemento demoledor a una dosificación de 8 kg por metro cúbico, desembombe, extracción del material de la pila y acarreo interno y acopio donde lo indique la interventoría. Se pagará como roca compacta. Se deben seguir las recomendaciones del productor y garantizar la aplicación con personal autorizado. SU MEDIDA SERA EN SITIO. NO INCLUYE BOTADA.</t>
  </si>
  <si>
    <t>3.1.64</t>
  </si>
  <si>
    <t>EXCAVACIÓN MECÁNICA DE ROCA EN PILAS con CUÑA HIDRÁULICA. Incluye perforaciones con taladro neumático rotopercutor de 2" de diámetro, desembombe, extracción del material de la pila y acarreo interno y acopio donde lo indique la interventoría y todos los demás elementos necesarios para su correcta ejecución. SU MEDIDA SERA EN SITIO. NO INCLUYE BOTADA.</t>
  </si>
  <si>
    <t>3.1.65</t>
  </si>
  <si>
    <t>Extracción de tocon y raices de arbol, cargue, transporte y botada de materiales sobrantes en botaderos oficiales o donde lo indique la interventoría.</t>
  </si>
  <si>
    <t>3.2.0</t>
  </si>
  <si>
    <t>LLENOS</t>
  </si>
  <si>
    <t>3.2.1</t>
  </si>
  <si>
    <t>LLENOS EN ARENILLA, compactados mecánicamente hasta obtener una densidad del 98% de la máxima obtenida en el ensayo del Próctor modificado. Incluye el suministro, transporte, colocación de la arenilla, la compactación de la misma y transporte interno. Y su medida será en sitio ya compactado.</t>
  </si>
  <si>
    <t>3.2.2</t>
  </si>
  <si>
    <t>LLENOS EN MATERIAL PROVENIENTES DE LA EXCAVACIÓN, compactados mecánicamente hasta obtener una densidad del 95% de la máxima obtenida en el ensayo del próctor modificado. Incluye transporte interno. Su medida será en sitio ya compactado.</t>
  </si>
  <si>
    <t>3.2.3</t>
  </si>
  <si>
    <t>LLENOS EN SUELO CEMENTO CON ARENILLA, compactados mecánicamente. Incluye arenilla, 2 sacos de cemento de 50 kg por cada m3, transporte interno y todo lo necesario para su correcta compactación. Y su medida será en sitio ya compactado.</t>
  </si>
  <si>
    <t>3.2.4</t>
  </si>
  <si>
    <t>LLENOS EN SUELO CEMENTO CON MATERIAL DE EXCAVACIÓN, compactados mecánicamente. Incluye material de préstamo o proveniente de la excavación, 2 sacos de cemento 50 kg por cada m3, transporte interno y todo lo necesario para su correcta compactación. Y su medida será en sitio ya compactado.</t>
  </si>
  <si>
    <t>3.2.5</t>
  </si>
  <si>
    <t>Suministro, transporte y colocación de base granular de máximo Ø 1½", reacomodado con medios MANUALES y compactado al 100% mínimo del ensayo del proctor modificado, según normas para la construcción de pavimentos del INVIAS, y todo lo necesario para su correcta construcción y funcionamiento. Su medida será tomada en sitio ya compactado.</t>
  </si>
  <si>
    <t>3.2.6</t>
  </si>
  <si>
    <t>Suministro, transporte y colocación de subbase granular de máximo Ø 2½", reacomodado con medios MANUALES y compactado al 100% mínimo del ensayo del proctor modificado según normas para la construcción de pavimentos del INVIAS. Incluye todo lo necesario para su correcta construcción y funcionamiento. Su medida será tomada en sitio ya compactado.</t>
  </si>
  <si>
    <t>3.2.7</t>
  </si>
  <si>
    <t>LLENOS NO ESTRUCTURALES CON SUBBASE SIN PROCESAR, COMPACTADA MECANICAMENTE  ENTRE 0-2 M</t>
  </si>
  <si>
    <t>3.3.0</t>
  </si>
  <si>
    <t>ENTIBADOS</t>
  </si>
  <si>
    <t>3.3.1</t>
  </si>
  <si>
    <t>Construcción de ENTIBADO TEMPORAL en tablón de madera (6 usos), bajo cualquier altura y grado de humedad. Incluye suministro, transporte y colocación de elementos en madera, el cargue, transporte interno y externo y botada de material sobrantes en los sitios donde lo indique la interventoría y su medida será en el sitio, su forma de pago se hará por el área que se encuentre en contacto con la tierra, según NORMAS Y ESPECIFICACIONES GENERALES DE CONSTRUCCIÓN de EEPP de Medellín, capitulo 2.</t>
  </si>
  <si>
    <t>3.3.2</t>
  </si>
  <si>
    <t>ENTIBADO TEMPORAL en TELERAS de 1.35mx0.90m con una separación máxima de largueros de 0,35m a ejes, bajo cualquier grado de humedad. Incluye suministro, transporte y colocación de todos los elementos, el cargue, transporte interno y externo a los sitios donde lo indique la interventoría y su medida será en el sitio. El entibado se colocará en forma continua (toda la pared cubierta 100%) según lo requieran las condiciones del terreno o de las vecindades, así: las teleras se ubicarán en sentido horizontal 1.35m y vertical 0.90m, se colocarán los canes verticalmente en ambos lados tanto en el costado del muro existente como del terreno y los tacos metálicos se colocarán en sentido vertical cada 1.0m y en sentido horizontal cada 1.35m. Se tendrá en cuenta para efectos de pago, solamente las áreas netas cubiertas por el entibado. En ningún caso se considerará como entibado la colocación de marcos espaciados, comúnmente llamado puertas. Los elementos del entibado en madera deben tener las siguientes dimensiones: TELERAS de 1.35x0.90m, CANES de espesor 3.7cm los cuales estarán distanciados cada 1.35m (medida de la telera), TACO METÁLICO de 1.20m de longitud. Se utilizarán las teleras y los canes en madera de pino o similar, con una densidad mayor o igual a 0,4 gr/cm3, con una resistencia de trabajo a la flexión mayor o igual a 6 Mpa (0,6 Kg/cm2) y un contenido de humedad menor o igual al 20%. Ningún elemento podrá presentar hendiduras, nudos o curvaturas que afecten la calidad del entibado.</t>
  </si>
  <si>
    <t>3.4.0</t>
  </si>
  <si>
    <t>CARGUE, TRANSPORTE Y BOTADA DE MATERIAL</t>
  </si>
  <si>
    <t>3.4.1</t>
  </si>
  <si>
    <t>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t>
  </si>
  <si>
    <t>3.4.2</t>
  </si>
  <si>
    <t>CARGUE MECANICO, TRANSPORTE Y BOTADA DE ESCOMBROS, incluye, el cargue con máquina, repaleo, transporte interno y externo y botada de material tipo escombro en los sitios donde lo indique la interventoría y su medida será en el sitio.</t>
  </si>
  <si>
    <t>3.5.0</t>
  </si>
  <si>
    <t>ACARREO VARIOS</t>
  </si>
  <si>
    <t>3.5.1</t>
  </si>
  <si>
    <t>Acarreo interno de materiales en condiciones de fácil acceso, 0 - 100 metros</t>
  </si>
  <si>
    <t>3.5.2</t>
  </si>
  <si>
    <t>Acarreo interno de materiales para lugares de dificil acceso, pendiente, escalas y senderos en piedra o en tierra. Entre 0 a 100 m.  (Incluye cargue, suministro y llenado de canecas de 5 galónes)</t>
  </si>
  <si>
    <t>3.5.3</t>
  </si>
  <si>
    <t>Acarreo interno de materiales para lugares de dificil acceso, pendiente, escalas y senderos en piedra o en tierra. Entre 0 a 50 m.  (Incluye cargue, suministro y llenado de canecas de 5 galónes)</t>
  </si>
  <si>
    <t>3.5.4</t>
  </si>
  <si>
    <t>Acarreo interno de materiales en mula, para lugares de dificil acceso, pendiente, escalas y senderos en piedra o en tierra. Hasta 100 metros (Incluye mula y arriero, ensillado, alimentación de la mula, cargue y descargue de materiales, 100 kilos por viaje).</t>
  </si>
  <si>
    <t>4.0.0</t>
  </si>
  <si>
    <t>CONCRETOS</t>
  </si>
  <si>
    <t>4.1.0</t>
  </si>
  <si>
    <t>SUBESTRUCTURA</t>
  </si>
  <si>
    <t>4.3.10.14</t>
  </si>
  <si>
    <t>FUNDACIONES</t>
  </si>
  <si>
    <t>4.1.1.1</t>
  </si>
  <si>
    <t>CONSTRUCCIÓN DE ANILLOS DE REVESTIMIENTO para excavaciones de pilas de 0,0 a 2,0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</si>
  <si>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4.1.1.2</t>
  </si>
  <si>
    <t>CONSTRUCCIÓN DE ANILLOS DE REVESTIMIENTO para excavaciones de pilas de 2,0 a 4,0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</si>
  <si>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4.1.1.3</t>
  </si>
  <si>
    <t>CONSTRUCCIÓN DE ANILLOS DE REVESTIMIENTO para excavaciones de pilas de 4,0 a 6,0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</si>
  <si>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4.1.1.4</t>
  </si>
  <si>
    <t>CONSTRUCCIÓN DE ANILLOS DE REVESTIMIENTO para excavaciones de pilas de 6,0 a 8,0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</si>
  <si>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4.1.1.5</t>
  </si>
  <si>
    <t>CONSTRUCCIÓN DE ANILLOS DE REVESTIMIENTO para excavaciones de pilas de 8,0 a 10,0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</si>
  <si>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4.1.1.6</t>
  </si>
  <si>
    <t>CONSTRUCCIÓN DE ANILLOS DE REVESTIMIENTO para excavaciones de pilas de 10,0 a 12,0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</si>
  <si>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4.1.1.7</t>
  </si>
  <si>
    <t>CONSTRUCCIÓN DE ANILLOS DE REVESTIMIENTO para excavaciones de pilas de 12,0 a 14,0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</si>
  <si>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4.1.1.8</t>
  </si>
  <si>
    <t>CONSTRUCCIÓN DE ANILLOS DE REVESTIMIENTO para excavaciones de pilas de 14,0 a 16,0 m de profundidad  en concreto de 17.5 Mpa. Incluye el suministro, transporte y colocación del concreto, formaleta en madera común, molinete, motobomba, acarreo interno de materiales y todo lo necesario para su correcta construcción. SU MEDIDA SERA EN SITIO. NO INCLUYE EXCAVACIÓN.</t>
  </si>
  <si>
    <t>4.1.1.9</t>
  </si>
  <si>
    <t>Colocación de concreto de 14 Mpa para SOLADO, con un espesor DE 0.05 m. Incluye el suministro y el transporte del concreto y todos los demás elementos necesarios para su correcta construcción, incluye acarreo interno.</t>
  </si>
  <si>
    <t>4.1.1.10</t>
  </si>
  <si>
    <t>Colocación de CONCRETO CICLÓPEO de 21 Mpa y 40% de piedra con un diámetro entre 4" y 10". para REEMPLAZO. Incluye suministro y el transporte del concreto, mano de obra, protección y curado, para estructuras de acuerdo con las diferentes dimensiones establecidas en los planos y diseños y todo lo demás para el correcto proceso constructivo.</t>
  </si>
  <si>
    <t>4.1.1.11</t>
  </si>
  <si>
    <t>Colocación de CONCRETO CICLÓPEO de 21 Mpa y 40% de piedra con un diámetro entre 4" y 10" para RECINTE, espesor 25 cm. Incluye formaleta de primera calidad en súper "T" o su equivalente", para acabado a la vista, excavación, cargue, transporte y botada de material proveniente de la excavación en botaderos autorizados por la entidad competente o hasta el sitio que indique la interventoría y todo lo demás para el correcto proceso constructivo.</t>
  </si>
  <si>
    <t>4.1.1.12</t>
  </si>
  <si>
    <t>Colocación de CONCRETO CICLÓPEO de 21 Mpa y 40% de piedra con un diámetro entre 4" y 10" para RECINTE, espesor 50 cm. Incluye formaleta de primera calidad en súper "T" o su equivalente", para acabado a la vista, excavación, cargue, transporte y botada de material proveniente de la excavación en botaderos autorizados por la entidad competente o hasta el sitio que indique la interventoría y todo lo demás para el correcto proceso constructivo.</t>
  </si>
  <si>
    <t>4.1.1.13</t>
  </si>
  <si>
    <t>Construcción de PILAS en concreto PREMEZCLADO de 21 MPa. Incluye suministro, transporte, bombeo con autobomba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t>
  </si>
  <si>
    <t>4.1.1.14</t>
  </si>
  <si>
    <t>Construcción de PILAS en concreto 21 Mpa. Incluye suministro, transporte y colocación del concreto, mano de obra, vibrado, protección, para estructuras de acuerdo con las diferentes dimensiones establecidas en los planos y diseños y todos los demás elementos necesarios para su correcto vaciado, incluye transporte interno. El acero de refuerzo se paga en su ítem correspondiente.</t>
  </si>
  <si>
    <t>4.1.1.15</t>
  </si>
  <si>
    <t>Colocación de concreto de 21 Mpa para PILOTES Ø= 35cm. HASTA 3.0 m. de profundidad. Incluye suministro y el transporte del concreto, mano de obra, vibrado, protección y curado, para estructuras de acuerdo con las diferentes dimensiones establecidas en los planos y diseños. No incluye refuerzo.</t>
  </si>
  <si>
    <t>4.1.1.16</t>
  </si>
  <si>
    <t>Construcción de PEDESTALES en concreto de 28 Mpa. DE 0.4 x 0.4. X 0.6. Incluye suministro, transporte y la colocación del concreto, mano de obra, formaleta, vibrado, protección y curado, para estructuras de acuerdo con las diferentes dimensiones establecidas en los planos y diseños. No incluye refuerzo.</t>
  </si>
  <si>
    <t>4.1.1.17</t>
  </si>
  <si>
    <t>Construcción de VIGA DE FUNDACIÓN y DADOS DE FUNDACIÓN en concreto de 21 Mpa. Incluye el suministro y transporte del concreto, mano de obra, vibrado, protección y curado, para estructuras de acuerdo con las diferentes dimensiones establecidas en los planos y diseños. No incluye refuerzo.</t>
  </si>
  <si>
    <t>4.1.1.18</t>
  </si>
  <si>
    <t>Construcción de VIGA DE FUNDACIÓN y DADOS DE FUNDACIÓN en concreto de 21 Mpa. Con impermeabilizante integral tipo Plastocrete Dm o equivalente. Incluye el suministro y transporte del concreto, mano de obra, vibrado, protección y curado, para estructuras de acuerdo con las diferentes dimensiones establecidas en los planos y diseños. incluye acarreo interno. No incluye refuerzo.</t>
  </si>
  <si>
    <t>4.1.1.19</t>
  </si>
  <si>
    <t>Construcción de VIGA DE FUNDACIÓN y DADOS DE FUNDACIÓN en concreto PREMEZCLADO de 21 Mpa. Incluye el suministro y transporte del concreto, mano de obra, vibrado, protección y curado, para estructuras de acuerdo con las diferentes dimensiones establecidas en los planos y diseños. No incluye refuerzo.</t>
  </si>
  <si>
    <t>4.1.1.20</t>
  </si>
  <si>
    <t>Construcción de ZAPATAS en concreto de 21 Mpa. Incluye suministro, transporte e instalación del concreto, mano de obra, vibrado, formaleta, curado y protección. incluye acarreo interno.  No incluye refuerzo, según diseño.</t>
  </si>
  <si>
    <t>4.1.1.21</t>
  </si>
  <si>
    <t>Construcción de PEDESTALES en concreto de 21 Mpa. DE 0.4 x 0.4 x 0.6 m. Incluye suministro, transporte y la colocación del concreto, mano de obra, formaleta, vibrado, protección y curado, para estructuras de acuerdo con las diferentes dimensiones establecidas en los planos y diseños. No incluye refuerzo.</t>
  </si>
  <si>
    <t>4.1.1.22</t>
  </si>
  <si>
    <t>Construcción de LOSA DE FUNDACIÓN en concreto de 21 Mpa. con un espesor de 0.10m. Incluye suministro, transporte e instalación del concreto, mano de obra, vibrado, protección y curado, para estructuras de acuerdo con las diferentes dimensiones establecidas en los planos y diseños. No incluye refuerzo.</t>
  </si>
  <si>
    <t>4.1.1.23</t>
  </si>
  <si>
    <t>Colocación de concreto de 14 Mpa para CIMENTACIÓN TIPO A1. para tubería de concreto en alcantarillado. Incluye el suministro y el transporte del concreto y todos los demás elementos necesarios para su correcta construcción, incluye acarreo interno.</t>
  </si>
  <si>
    <t>4.1.1.24</t>
  </si>
  <si>
    <t>Construcción de COLUMNAS ENTERRADAS de 70x70 cm., en concreto de 21 Mpa. Incluye suministro, transporte y colocación del concreto, formaleta completa, vibrado, protección, curado y todos los demás elementos necesarios para su correcto vaciado. No incluye acero de refuerzo, según diseño.</t>
  </si>
  <si>
    <t>4.1.1.25</t>
  </si>
  <si>
    <t>Construcción de VIGA DE FUNDACIÓN Y DADOS DE FUNDACIÓN en concreto de 24.5 Mpa. Incluye el suministro y transporte del concreto, mano de obra, vibrado, protección y curado, para estructuras de acuerdo con las diferentes dimensiones establecidas en los planos y diseños. No incluye refuerzo.</t>
  </si>
  <si>
    <t>4.1.1.26</t>
  </si>
  <si>
    <t>Construcción de ZAPATAS en concreto de 24.5 Mpa. Incluye suministro, transporte e instalación del concreto, mano de obra, vibrado, curado y protección. incluye acarreo interno. No incluye refuerzo, según diseño.</t>
  </si>
  <si>
    <t>4.1.1.27</t>
  </si>
  <si>
    <t>Construcción de PILAS en CONCRETO PREMEZCLADO  21 Mpa de 1.20m de diámetro, aligeradas con casetón cilíndrico de madera de diámetro 0.80m. Incluye suministro, transporte y colocación del concreto, bombeo con autobomba, mano de obra, vibrado, protección, para estructuras de acuerdo con las diferentes dimensiones establecidas en los planos y diseños y todos los demás elementos necesarios para su correcto vaciado, incluye transporte interno. El acero de refuerzo se paga en su ítem correspondiente.</t>
  </si>
  <si>
    <t>4.1.1.28</t>
  </si>
  <si>
    <t xml:space="preserve">Construcción de viga fundacion de 0.15 m X 0.25 m. EN CONCRETO DE 21 Mpa. Incluye suministro y transporte de los materiales, formaleta y todos los elementos necesarios para su correcta ejecución y funcionamiento. </t>
  </si>
  <si>
    <t>Suministro, transporte y colocación de concreto premezclado de 21 Mpa - 3000 psi para ZAPATAS, dimensiones según diseño. Incluye: transporte interno, armado, vaciado, bombeo, vibrado, curado, protección y todos los demás elementos necesarios para su correcta construcción. El acero de refuerzo se pagará en su ítem respectivo.</t>
  </si>
  <si>
    <t>4.3.10.15</t>
  </si>
  <si>
    <t>VIGAS</t>
  </si>
  <si>
    <t>4.1.2.1</t>
  </si>
  <si>
    <t>Viga fundación en concreto de 21 Mpa. expuesta de 0.20 x 0.40 m. Incluye suministro, transporte y colocación del concreto, mano de obra, formaleta completa, vibrado, protección, curado y todos los demás elementos necesario para su correcta construcción. No incluye acero de refuerzo.</t>
  </si>
  <si>
    <t>4.1.2.2</t>
  </si>
  <si>
    <t>Viga fundación en concreto de 21 Mpa. expuesta de 0.30 x 0.40 m. Incluye suministro, transporte y colocación del concreto, mano de obra, formaleta completa, vibrado, protección, curado y todos los demás elementos necesario para su correcta construcción. No incluye acero de refuerzo.</t>
  </si>
  <si>
    <t>4.1.2.3</t>
  </si>
  <si>
    <t>Viga fundación en concreto de 21 Mpa. expuesta de 0.50 x 0.40 m. Incluye suministro, transporte y colocación del concreto, mano de obra, formaleta completa, vibrado, protección, curado y todos los demás elementos necesario para su correcta construcción. No incluye acero de refuerzo.</t>
  </si>
  <si>
    <t>4.2.0</t>
  </si>
  <si>
    <t>ESTRUCTURA</t>
  </si>
  <si>
    <t>4.2.1</t>
  </si>
  <si>
    <t>MUROS DE CONTENCION</t>
  </si>
  <si>
    <t>4.2.1.1</t>
  </si>
  <si>
    <t>Construcción de MURO DE CONTENCIÓN en concreto de 21 Mpa. a la vista, con un ESPESOR DE 0,10 m. Incluye suministro, transporte y colocación del concreto, impermeabilizante integral tipo plastocrete DM o equivalente, formaleta de primera calidad en súper T de 19 mm. para acabado a la vista por una cara y las caras laterales,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</si>
  <si>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4.2.1.2</t>
  </si>
  <si>
    <t>Construcción de MURO DE CONTENCIÓN en concreto de 21 Mpa. a la vista, con un ESPESOR DE 0,15 m. Incluye suministro, transporte y colocación del concreto, impermeabilizante integral tipo plastocrete DM o equivalente, formaleta de primera calidad en súper T de 19 mm para acabado a la vista, por una cara y las caras laterales, incluye suministro y transporte de los materiales, aristas biseladas, desmoldante, vibrado, curado, acabado de protección con hidrófugo transparente tipo Sika o equivalente y todos los demás elementos necesarios para su correcta  construcción y funcionamiento, de acuerdo con las diferentes dimensiones establecidas en los planos. No incluye refuerzo. Según diseño.</t>
  </si>
  <si>
    <t>4.2.1.3</t>
  </si>
  <si>
    <t>Construcción de MURO DE CONTENCIÓN en concreto de 21 Mpa. a la vista, con un ESPESOR DE 0.15 m. Incluye suministro, transporte y colocación del concreto, impermeabilizante integral tipo plastocrete DM o equivalente, formaleta de primera calidad en súper T de 19 mm. para acabado a la vista por una cara y las caras laterales, incluye suministro y transporte de los materiales, aristas biseladas,desmoldante, vibrado, protección y curado para estructuras y todos los demás elementos necesarios para su correcta construcción y funcionamiento, de acuerdo con las diferentes dimensiones establecidas en los planos. No incluye refuerzo, según diseño.</t>
  </si>
  <si>
    <t>4.2.1.4</t>
  </si>
  <si>
    <t>Construcción de MURO DE CONTENCIÓN en concreto de 21 Mpa. a la vista, con un ESPESOR DE 0,20 m. Incluye suministro, transporte y colocación del concreto, impermeabilizante integral tipo plastocrete DM o equivalente, formaleta de primera calidad en súper T de 19 mm. para acabado a la vista por una cara y las caras laterales,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</si>
  <si>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4.2.1.5</t>
  </si>
  <si>
    <t>Construcción de MURO DE CONTENCIÓN en concreto de 21 Mpa., con un ESPESOR DE 0,20 m. Incluye suministro, transporte y colocación del concreto, impermeabilizante integral tipo plastocrete DM o equivalente,  formaleta, adicionado con FIBRA Nikon. Incluye suministro,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</si>
  <si>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4.2.1.6</t>
  </si>
  <si>
    <t>Construcción de MURO DE CONTENCIÓN en concreto de 21 Mpa. a la vista, con un ESPESOR DE 0,25 m. Incluye suministro, transporte y colocación del concreto,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</si>
  <si>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4.2.1.7</t>
  </si>
  <si>
    <t>Construcción de MURO DE CONTENCIÓN en concreto de 21 Mpa. a la vista, con un ESPESOR DE 0,40 m. Incluye suministro, transporte y colocación del concreto,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</si>
  <si>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4.2.1.8</t>
  </si>
  <si>
    <t>Construcción de MURO DE CONTENCIÓN en concreto de 21 Mpa. a la vista, con un ESPESOR DE 0,50 m. Incluye suministro, transporte y colocación del concreto,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t>
  </si>
  <si>
    <t>4.2.1.9</t>
  </si>
  <si>
    <t>Construcción de MURO DE CONTENCIÓN en concreto de 21 Mpa. a la vista, con un ESPESOR DE 0,20 m. y ALTURA 1,70 m., conformado por una fundación con un ancho de 1,20 m. y una altura de 0,30 m. Incluye suministro, transporte y colocación del concreto, formaleta en súper T de 19 mm. o equivalente para acabado a la vista por una cara y las caras laterales, molduras para aristas, protección, curado y todos los demás elementos necesarios para su correcto armado y vaciado. No incluye refuerzo, según diseño.</t>
  </si>
  <si>
    <t>4.2.1.10</t>
  </si>
  <si>
    <t>Construcción de MURO DE CONTENCIÓN en concreto de 21 Mpa. a la vista, con un ESPESOR DE 0.25 m. y ALTURA 2.5 m. Incluye suministro, transporte y colocación del concreto, formaleta para acabado a la vista tipo súper "T" de 19 mm, vibrado, protección, curado, zapata de fundación de 1.90m de ancho x 0.40m de espesor y llave de confinamiento de 0.30m x 0.40m  en la fundación y todos los demás elementos necesarios para su correcta construcción. Según diseño. El acero de refuerzo se pagará en su respectivo ítem.</t>
  </si>
  <si>
    <t>4.2.1.11</t>
  </si>
  <si>
    <t>Construcción de MURO DE CONTENCIÓN en concreto de 21 Mpa. a la vista, con un ESPESOR DE 0,40 m en la base y 0,25m en la corona, con una altura de vástago entre 3.5 y 4.49m, zapata en concreto de 21 Mpa de 2.45m x 0.50m y una llave de 0.4m de ancho x 0.60m de profundidad, ubicada debajo de la zapata y el muro. Incluye suministro, transporte y colocación del concreto adicionado con Plastocrete DM o equivalente según recomendaciones del proveedor, Sikadur 32 Primer para adherencia entre el concreto del vástago y la zapata, formaleta de primera calidad en súper "T" de 19 mm. para acabado a la vista por las dos caras del vástago, aristas biseladas de los bordes a la vista, vibrado, protección y curado para estructuras, y todos los demás elementos necesarios para su correcta construcción, de acuerdo con las diferentes dimensiones establecidas en los planos. El acero de refuerzo se pagará en su respectivo Ítem.</t>
  </si>
  <si>
    <t>4.2.1.12</t>
  </si>
  <si>
    <t>Construcción de MURO DE CONTENCIÓN en concreto de 21 Mpa. a la vista, con un ESPESOR DE 0,50 m en la base y 0,30m en la corona, con una altura de vástago entre 5.5 y 6.0m, zapata en concreto de 21 MPa de 3.50m x 0.65m y una llave de 0.5m de ancho x 0.60m de profundidad, ubicada debajo de la zapata y el muro.  Incluye suministro, transporte y colocación del concreto adicionado con Plastocrete DM o equivalente según recomendaciones del proveedor, Sikadur 32 Primer para adherencia entre el concreto del vástago y la zapata, formaleta de primera calidad en súper "T" de 19 mm. para acabado a la vista por las dos caras del vástago, aristas biseladas de los bordes a la vista, vibrado, protección y curado para estructuras, y todos los demás elementos necesarios para su correcta construcción, de acuerdo con las diferentes dimensiones establecidas en los planos. El acero de refuerzo se pagará en su respectivo Ítem.</t>
  </si>
  <si>
    <t>4.2.1.13</t>
  </si>
  <si>
    <t>Construcción de MURO DE CONTENCIÓN en concreto de 21 Mpa. a la vista, con un ESPESOR DE 0,50 m en la base y 0,30m en la corona, con una altura de vástago entre 4.5 y 5.49m, zapata en concreto de 21 Mpa de 3.50m x 0.65m y una llave de 0.5m de ancho x 0.60m de profundidad, ubicada debajo de la zapata y el muro.  Incluye suministro, transporte y colocación del concreto adicionado con Plastocrete DM o equivalente según recomendaciones del proveedor, Sikadur 32 Primer para adherencia entre el concreto del vástago y la zapata, formaleta de primera calidad en súper "T" de 19 mm. para acabado a la vista por las dos caras del vástago, aristas biseladas de los bordes a la vista, vibrado, protección y curado para estructuras, y todos los demás elementos necesarios para su correcta construcción, de acuerdo con las diferentes dimensiones establecidas en los planos. El acero de refuerzo se pagará en su respectivo Ítem.</t>
  </si>
  <si>
    <t>4.2.1.14</t>
  </si>
  <si>
    <t>Construcción de MURO PARA ESCALADA en concreto de 21 Mpa. con un ANCHO DE 0.25, y una ALTURA DE 1.40 a 2.50 m. (variable), según diseño. Construida con formaleta de primera calidad en súper "T" de 19 mm. o equivalente para acabado a la vista en caras visibles, aristas biseladas, vibrado, protección y curado para estructuras y todos los demás elementos necesarios para su correcta construcción. Incluye agarraderas y su correcta fijación (8 und por m2) Las fundaciones y el acero de refuerzo se pagará en su ítem respectivo. Según las especificaciones y dimensiones establecidas en los planos y diseños.</t>
  </si>
  <si>
    <t>4.2.1.15</t>
  </si>
  <si>
    <t>Construcción de MURO BANCA CORRIDA en concreto de 21 Mpa., con un ANCHO DE 0.40, y una ALTURA DE 1.00 a 1.50 m. (variable) incluida zona enterrada como fundación, según diseño. Construida con formaleta de primera calidad en súper "T" de 19 mm. o equivalente para acabado a la vista en caras visibles, aristas biseladas, vibrado, protección y curado para estructuras y todos los demás elementos necesarios para su correcta construcción. El acero de refuerzo se pagará en su ítem respectivo. Según las especificaciones y dimensiones establecidas en los planos y diseños.</t>
  </si>
  <si>
    <t>4.2.1.16</t>
  </si>
  <si>
    <t>Construcción de VIGA DE REMATE de 0.20 x 0.20 m. en concreto de 21 Mpa. para MURO DE APOYO DE RAMPA. Incluye suministro, transporte y colocación del concreto, formaleta para concreto a la vista y todos los demás elementos necesarios para su correcta construcción, según diseño. No incluye acero de refuerzo.</t>
  </si>
  <si>
    <t>4.2.1.17</t>
  </si>
  <si>
    <t>Construcción de PANTALLA DE REFUERZO en concreto de 21 MPa entre PILAS, con un ESPESOR DE 0,20 m. Incluye suministro,  transporte y colocación del concreto, impermeabilizante integral tipo plastocrete DM o equivalente, formaleta en Súper T de 19 mm para acabado a la vista en la cara expuesta y en madera común en la cara contra el terreno, vibrado, curado, acabado de protección con hidrófugo transparente tipo Sika o equivalente y todos los demás elementos necesarios para su correcta construcción y funcionamiento. El acero de refuerzo y los anclajes en caso de ser necesarios se pagarán en su respectivo ítem.</t>
  </si>
  <si>
    <t>4.2.2</t>
  </si>
  <si>
    <t>LOSAS</t>
  </si>
  <si>
    <t>4.2.2.1</t>
  </si>
  <si>
    <t>Construcción de LOSA MACIZA en concreto de 21 MPa., con un ESPESOR DE 10 cm. Incluye suministro, transporte y la colocación del concreto hasta una altura de 3.0 m, formaleta de primera calidad en súper "T" de 19mm o su equivalente para acabado a la vista de cielos y bordes de losa, suministro, armado y desarmado de toda la obra falsa necesaria para el correcto vaciado (La súper T se coloca sobre el tendido de teleras de la obra falsa) biseles para cortagotera o donde se requieran, vibrado, protección y curado para estructuras,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t>
  </si>
  <si>
    <t>4.2.2.2</t>
  </si>
  <si>
    <t>Construcción de LOSA MACIZA en concreto de 21 MPa., con un ESPESOR DE 12 cm. Incluye suministro, transporte hasta una altura de 3.0m y colocación del concreto, suministro, armado y desarmado de toda la obra falsa y la formaleta completa, vibrado, protección y curado de la losa,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t>
  </si>
  <si>
    <t>4.2.2.3</t>
  </si>
  <si>
    <t>Construcción de LOSA MACIZA en concreto de 21 MPa., con un ESPESOR DE 10 cm. impermeabilizada con Plastocrete DM de Sika o equivalente. Incluye suministro, transporte hasta una altura de 3.0m y colocación del concreto, malla electrosoldada D-50 para parte superior, malla electrosoldada  D-221 para parte inferior, formaleta en Súper "T" de 19 mm o equivalente para acabado a la vista en la parte inferior y paredes laterales (la súper T se coloca sobre el tendido de teleras de la obra falsa). , biseles para corta gotera, molduras para bordes de losa y todos los demás elementos necesarios para su correcto vaciado. Incluye el suministro, armado y desarmado de toda la obra falsa necesaria para la correcta construcción de la losa según diseño. En el vaciado se deben dejar los hierros (pelos) para el amarre de la mampostería no estructural,  por ningún motivo se pagaran anclajes.  El acero de refuerzo adicional a la malla electrosoldada se pagará en su respectivo ítem según diseño.</t>
  </si>
  <si>
    <t>4.2.2.4</t>
  </si>
  <si>
    <t>ADICIÓN A LOSA EXISTENTE DE LOSA ALIGERADA en concreto premezclado de 21 MPa., con un ESPESOR DE 0,50 m., a la vista con casetón de madera no recuperable. Incluye suministro, transporte, bombeo con autobomba y colocación del concreto, preparación de la superficie de contacto de la losa existente con la losa nueva, Aditivo Sikadur 32 Primer o equivalente para pegar concreto nuevo a viejo, nervios de 0.1m x 0.45 m cada 1.0m entre ejes en las dos direcciones, vigas profundas, placa superior de 5.0 cm de espesor, mortero 1:4 para torta inferior de 3 cm de espesor, malla electrosoldada D-84 para placa superior y malla D-50 para torta inferior,  formaleta en súper T de 19 mm. o equivalente para acabado a la vista en la parte inferior y paredes laterales, biseles para cortagotera, molduras para borde de losa y todos los demás elementos necesarios para su correcto vaciado. Incluye suministro, armado y desarmado de toda la obra falsa (la súper T se coloca sobre el tendido de teleras de la obra falsa) según diseño. El acero de refuerzo adicional a la malla electrosoldada y los anclajes al concreto existente se pagaran en su respectivo ítem según diseño.</t>
  </si>
  <si>
    <t>4.2.2.5</t>
  </si>
  <si>
    <t>ADICIÓN A LOSA EXISTENTE DE VIGA-LOSA DE BORDE en concreto de 21 Mpa. a la vista, de 0,20 x 0,50 m. para soporte de muro. Incluye suministro, transporte hasta 3.0 m de altura y colocación del concreto, preparación de la superficie de contacto en la losa existente, Sikadur 32 Primer o equivalente para la adherencia del concreto nuevo a viejo, formaleta en súper T de 19 mm. o equivalente para acabado a la vista en la parte inferior y paredes laterales, vibrado, molduras, biseles, protección, curado, suministro, armado y desarmado de obra falsa y todos los demás elementos necesarios para su correcta construcción. Los anclajes a la losa existente y el acero de refuerzo se pagaran en su respectivo ítem según diseño. En el vaciado se deben dejar los hierros (pelos) para el amarre de la mampostería no estructural.</t>
  </si>
  <si>
    <t>4.2.2.6</t>
  </si>
  <si>
    <t>Construcción de LOSA ALIGERADA en concreto premezclado de 21 MPa, con un ESPESOR DE 0.30m. acabado a la vista con casetón RECUPERABLE DE PORÓN, de acuerdo a las diferentes dimensiones establecidas en los planos y diseño. Incluye suministro, transporte, bombeo con autobomba y colocación del concreto, nervios de 0,10 x 0,30 m ubicados cada 1 m entre caras de nervios y en ambas direcciones, placa superior de losa de 0,05m de espesor, vigas de 0,30x0,25 m, ubicadas cada  4,80 m. en ambas direcciones, malla electrosoldada D-84 para parte superior, formaleta en súper "T" de 19 mm. o equivalente para acabado a la vista en la parte inferior de la losa y en paredes laterales y todos los demás elementos necesarios para su correcto vaciado según diseño. Incluye suministro, armado y desarmado de toda la obra falsa necesaria para el correcto vaciado a una altura entre 3,0 y 4,0m (la súper "T" se coloca sobre el tendido de teleras de la obra falsa), según diseño. En el vaciado se deben dejar los hierros (pelos) para el amarre de los elementos no estructurales, por ningún motivo se pagaran anclajes. El acero de refuerzo adicional a la malla electrosoldada se pagará en su respectivo ítem.</t>
  </si>
  <si>
    <t>4.2.2.7</t>
  </si>
  <si>
    <t>Construcción de LOSA ALIGERADA en concreto premezclado de 21 Mpa, con un ESPESOR DE 0.35m. acabado a la vista con casetón RECUPERABLE DE PORÓN, de acuerdo a las diferentes dimensiones establecidas en los planos y diseño. Incluye suministro, transporte, bombeo con autobomba y colocación del concreto, nervios de 0,10 x 0,35 m ubicados cada 1 m entre caras de nervios y en ambas direcciones, placa superior de losa de 0,05m de espesor, vigas de 0,35x0,25 m, ubicadas cada  6,60 m. en ambas direcciones, malla electrosoldada D-84 para parte superior, formaleta en súper "T" de 19 mm. o equivalente para acabado a la vista en la parte inferior de la losa y en paredes laterales y todos los demás elementos necesarios para su correcto vaciado según diseño. Incluye suministro, armado y desarmado de toda la obra falsa necesaria para el correcto vaciado a una altura entre 3.0 y 4.0m(la súper "T" se coloca sobre el tendido de teleras de la obra falsa), según diseño. En el vaciado se deben dejar los hierros (pelos) para el amarre de los elementos no estructurales, por ningún motivo se pagaran anclajes. El acero de refuerzo adicional a la malla electrosoldada se pagará en su respectivo ítem.</t>
  </si>
  <si>
    <t>4.2.2.8</t>
  </si>
  <si>
    <t>Construcción de LOSA ALIGERADA en concreto premezclado de 21 MPa. con un ESPESOR DE 0.50m., a la vista con casetón de MADERA NO RECUPERABLE. Incluye suministro, transporte, bombeo con Auto bomba y colocación del concreto a una altura de entre 3.0 y 4.0m, nervios 0.10 x 0.50 m ubicados cada 1 m entre caras de nervios y en ambas direcciones, espesor de placa superior de 0.07 m, VIGAS DE 0.50X0.30 ubicadas cada 8 m entre ejes en ambas caras, mortero 1:4 para torta inferior de 0.03m de espesor, malla electrosoldada D-84 para parte superior y malla D-50 para torta inferior, formaleta en súper T de 19 mm. o equivalente para acabado a la vista en la parte inferior y paredes laterales y todos los demás elementos necesarios para su correcto vaciado. Incluye suministro, armado y desarmado de toda la obra falsa necesaria para el correcto vaciado (la súper T se coloca sobre el tendido de teleras de la obra falsa y en la tapa lateral), según diseño. En el vaciado se deben dejar los hierros (pelos) para el amarre de la mampostería no estructural, por ningún motivo se pagaran anclajes. El acero de refuerzo adicional a la malla electrosoldada se pagará en su respectivo ítem.</t>
  </si>
  <si>
    <t>4.2.2.9</t>
  </si>
  <si>
    <t>Construcción de LOSA SOBRE STEELDECK o equivalente (No incluye STEELDECK), en concreto de 21 Mpa. con un ESPESOR DE 0,10 m. medida desde la canal profunda del steeldeck. Incluye suministro, transporte y colocación del concreto, impermeabilización integral con Plastocrete DM o equivalente, malla electrosoldada D-50, mano de obra, formaleta en súper "T" de 19 mm. o equivalente para tapas laterales, protección, curado y todos los demás elementos necesarios para su correcta construcción. Según diseño.</t>
  </si>
  <si>
    <t>4.2.2.10</t>
  </si>
  <si>
    <t>Construcción de LOSA ALIGERADA en concreto  premezclado de 28 MPa, con un ESPESOR DE 0.35m, y casetones RECUPERABLES DE PORÓN, de acuerdo a las diferentes dimensiones establecidas en los planos de diseño. Incluye suministro, transporte, bombeo con Auto bomba y colocación del concreto a una altura de entre 3.0 y 4.0m, malla electrosoldada D 106, formaleta de primera calidad en súper "T" de 19 mm o su equivalente para acabado a la vista de bordes de losa o donde se requiera,  vigas profundas , mano de obra, aristas biseladas, protección y curado, incluye suministro, armado y desarmado de la obra falsa, según diseño. El acero de refuerzo adicional a la malla electrosoldada se pagará en su respectivo ítem.</t>
  </si>
  <si>
    <t>4.2.2.11</t>
  </si>
  <si>
    <t>Construcción de LOSA MACIZA en concreto de 21 Mpa., con un ESPESOR DE 8 cm. Incluye suministro, transporte y la colocación del concreto, suministro, armado y desarmado de la obra falsa y formaleta completa, protección curado y todos los demás elementos necesarios para su correcta construcción, El acero de refuerzo se pagará en su respectivo ítem, según diseño.</t>
  </si>
  <si>
    <t>4.2.2.12</t>
  </si>
  <si>
    <t>Construcción de LOSA DE PISO en concreto de 21 MPa. con un ESPESOR DE 0.20m. Adicionado con FIBRA Nikon e impermeabilizante integral tipo Plastocrete Dm o equivalente calidad. Incluye suministro, transporte y colocación del concreto, formaleta, vibrado, protección, curado y todos los demás elementos necesarios para su correcta construcción. El entresuelo y el acero de refuerzo se pagará en su respectivo ítem.</t>
  </si>
  <si>
    <t>4.2.2.13</t>
  </si>
  <si>
    <t>Construcción de LOSA MACIZA en concreto premezclado de 21 MPa., con un ESPESOR DE 0.20 m. adicionado con FIBRA Nikon e impermeabilizante integral tipo plastocrete DM o equivalente calidad. Incluye suministro, transporte, bombeo con auto bomba y colocación del concreto, vigas profundas de  0,40 x 0,50 m. y 0,20 x 0,50 m., formaleta completa en súper T de 19mm para acabado a la vista, vibrado, protección y curado del concreto. Suministro, armado y desarmado de la obra falsa hasta una altura de 3,0m y todos los demás elementos necesarios para su correcta construcción según diseño. El acero de refuerzo se pagará en su ítem respectivo.</t>
  </si>
  <si>
    <t>4.2.2.14</t>
  </si>
  <si>
    <t>Construcción de LOSA MACIZA en concreto premezclado de 21 MPa., con un ESPESOR DE 0.20 m. Incluye suministro, transporte, bombeo con Auto bomba y la colocación del concreto, formaleta Súper "T" de 19 mm. o su equivalente, aristas biseladas, vibrado, protección y curado del concreto, suministro, armado y desarmado de la obra falsa hasta una altura de 3,0m y todos los demás elementos necesarios para su correcta construcción. El acero de refuerzo se paga en su respectivo ítem.</t>
  </si>
  <si>
    <t>4.2.2.15</t>
  </si>
  <si>
    <t>Construcción de LOSA SOBRE STEELDECK o equivalente, en concreto de 21 Mpa. con un ESPESOR DE 0,10 m. medida desde la canal profunda del steeldeck. Incluye suministro, transporte y colocación del concreto, impermeabilización integral con Plastocrete DM o equivalente, acabado rayado tipo Metro, steeldeck o equivalente cal 22 de 2", malla electrosoldada D-50, formaleta en súper "T" de 19 mm. para tapas laterales, vibrado, protección, curado, y todos los demás elementos necesarios para su correcta construcción.</t>
  </si>
  <si>
    <t>4.2.2.16</t>
  </si>
  <si>
    <t>Construcción de LOSA SOBRE STEELDECK o equivalente, en concreto de 21 Mpa. con un ESPESOR DE 0,12 m. medida desde la canal profunda del steeldeck. Incluye suministro, transporte y colocación del concreto, impermeabilización integral con Plastocrete DM o equivalente, acabado rayado tipo Metro, steeldeck o equivalente cal 22 de 2", malla electrosoldada D-50, formaleta en súper "T" de 19 mm. para tapas laterales, vibrado, protección, curado, y todos los demás elementos necesarios para su correcta construcción.</t>
  </si>
  <si>
    <t>4.2.2.17</t>
  </si>
  <si>
    <t>Construcción de LOSA ACARTELADA MACIZA en concreto Premezclado de 21 Mpa. para rampa aérea, con un ESPESOR DE 0.20 a 0.40 m. Incluye suministro, transporte, bombeo con autobomba y colocación del concreto, formaleta de primera calidad para acabado a la vista en súper "T" de 19 mm o su equivalente, paredes laterales o donde se requiera, biseles para cortagoteras, molduras para borde de losa y todos los demás elementos necesarios para su correcto acabado,  toda la obra falsa necesaria para el correcto vaciado. Según especificaciones y medidas establecidas en los planos y diseños. En el vaciado se deben dejar los hierros (pelos) para el amarre de los elementos que los requieran, por ningún motivo se pagaran anclajes. El acero de refuerzo se pagará en su ítem respectivo.</t>
  </si>
  <si>
    <t>4.2.2.18</t>
  </si>
  <si>
    <t>Construcción de LOSA ALIGERADA en concreto premezclado de 21 MPa. con un ESPESOR DE 0.25m. a la vista con casetón RECUPERABLE DE PORÓN, con vigas de 0.35x0.25m cada 15.30 m en una dirección y 15.60 m en la otra, nervios de 0.1x0.25 m cada 1 m entre cada caras en ambas direcciones, con un espesor de placa superior de 0.05 m, de acuerdo a las diferentes dimensiones establecidas en los planos y diseño. Incluye suministro, transporte, bombeo con Auto bomba y colocación del concreto en nervios y vigas, malla electrosoldada D 84, borde de losa en formaleta metálica, obra falsa para doble altura en andamio de carga de sistema apuntalado (h=5.5m), mano de obra, aristas biseladas, protección y curado del concreto. Incluye suministro, armado y desarmado de la obra falsa, según diseño. El acero de refuerzo adicional a la malla electrosoldada se pagará en su ítem respectivo.</t>
  </si>
  <si>
    <t>4.2.2.19</t>
  </si>
  <si>
    <t>Construcción de LOSA ALIGERADA en concreto premezclado de 21 Mpa. con un ESPESOR DE 0.50m., a la vista con casetón  RECUPERABLE DE PORÓN. Incluye suministro, transporte, bombeo con Auto bomba y colocación del concreto, nervios 0.10 x 0.50 m ubicados cada 1 m entre caras de nervios y en ambas direcciones, espesor de placa superior de 0.07 m, VIGAS DE 0.50X0.30 ubicadas cada 8 m entre ejes en ambas caras, malla electrosoldada D-84 para placa superior, formaleta en súper T de 19 mm. o equivalente para acabado a la vista en la parte inferior y paredes laterales y todos los demás elementos necesarios para su correcto vaciado. Incluye el suministro, armado y desarmado de toda la obra falsa necesaria para el correcto vaciado a una altura de entre 3.0 y 4.0m (La súper T se coloca sobre el tendido de teleras de la obra falsa y en la tapa lateral), según diseño. En el vaciado se deben dejar los hierros (pelos) para el amarre de la mampostería no estructural, por ningún motivo se pagaran anclajes. El acero de refuerzo adicional a la malla electrosoldada se pagará en su respectivo ítem.</t>
  </si>
  <si>
    <t>4.2.2.20</t>
  </si>
  <si>
    <t>Construcción de LOSA ALIGERADA en concreto premezclado de 21 Mpa. con un ESPESOR DE 0.55m. a la vista con casetón RECUPERABLE DE PORÓN, con vigas profundas de 0.60x0.80m cada 15.30 m en una dirección y 15.60 m en la otra, nervios de 0.1x0.55 m cada 1 m entre cada cara en ambas direcciones, con una placa superior de 0.05 m de espesor, de acuerdo a las diferentes dimensiones establecidas en los planos y diseño. Incluye suministro, transporte, bombeo con auto bomba y colocación del concreto en nervios y vigas profundas, formaleta en súper T de 19mm o equivalente para acabado a la vista en la parte inferior, malla electrosoldada D 84, borde de losa en formaleta metálica, suministro, armado y desarmado de la obra falsa para doble altura en andamio de carga de sistema apuntalado (h=5.5m), mano de obra, aristas biseladas, protección y curado. El acero de refuerzo adicional a la malla electrosoldada se pagará en su respectivo Ítem, según diseño.</t>
  </si>
  <si>
    <t>4.2.2.21</t>
  </si>
  <si>
    <t>Construcción de LOSA SOBRE STEELDECK o equivalente, en concreto de 21 Mpa. con un ESPESOR DE 0,10 m. medida desde la canal profunda del steeldeck. Incluye suministro, transporte y colocación del concreto, steeldeck o equivalente cal 22 de 2", malla electrosoldada D-84, formaleta en súper "T" de 19 mm. para tapas laterales, vibrado, protección, curado, y todos los demás elementos necesarios para su correcta construcción.</t>
  </si>
  <si>
    <t>4.2.3</t>
  </si>
  <si>
    <t>COLUMNAS</t>
  </si>
  <si>
    <t>4.2.3.1</t>
  </si>
  <si>
    <t>Construcción de COLUMNAS DE 0.20 x 0.20m.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</si>
  <si>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t>
  </si>
  <si>
    <t>Construcción de COLUMNAS DE 0.20 x 0.30m.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</si>
  <si>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t>
  </si>
  <si>
    <t>Construcción de COLUMNAS DE 0.20 x 0.35m.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</si>
  <si>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4.2.3.4</t>
  </si>
  <si>
    <t>Construcción de COLUMNAS DE 0.20 x 0.40m.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</si>
  <si>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4.2.3.5</t>
  </si>
  <si>
    <t>Construcción de COLUMNAS DE 0.30 x 0.30m.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</si>
  <si>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4.2.3.6</t>
  </si>
  <si>
    <t>Construcción de COLUMNAS DE 0.30 x 0.40m.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</si>
  <si>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4.2.3.7</t>
  </si>
  <si>
    <t>Construcción de COLUMNAS DE 0.30 x 0.50m.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</si>
  <si>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4.2.3.8</t>
  </si>
  <si>
    <t>Construcción de COLUMNAS DE 0.30 x 0.60m.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</si>
  <si>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4.2.3.9</t>
  </si>
  <si>
    <t>Construcción de COLUMNAS DE 0.30 x 0.70m.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</si>
  <si>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4.2.3.10</t>
  </si>
  <si>
    <t>Construcción de COLUMNAS DE 0.30 x 0.80m.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</si>
  <si>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4.2.3.11</t>
  </si>
  <si>
    <t>Construcción de COLUMNAS DE 0.30 x 1.00m.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</si>
  <si>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4.2.3.12</t>
  </si>
  <si>
    <t>Construcción de COLUMNAS DE 0.40 x 0.40m.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</si>
  <si>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4.2.3.13</t>
  </si>
  <si>
    <t>Construcción de COLUMNAS DE 0.40 x 0.50m.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</si>
  <si>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4.2.3.14</t>
  </si>
  <si>
    <t>Construcción de COLUMNAS DE 0.40 x 0.60m.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</si>
  <si>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4.2.3.15</t>
  </si>
  <si>
    <t>Construcción de COLUMNAS DE 0.40 x 0.70m.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</si>
  <si>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4.2.3.16</t>
  </si>
  <si>
    <t>Construcción de COLUMNAS DE 0.40 x 0.80m.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</si>
  <si>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4.2.3.17</t>
  </si>
  <si>
    <t>Construcción de COLUMNAS DE 0.40 x 1.00m.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</si>
  <si>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4.2.3.18</t>
  </si>
  <si>
    <t>Construcción de COLUMNAS DE 0.50 x 0.50m.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</si>
  <si>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4.2.3.19</t>
  </si>
  <si>
    <t>Construcción de COLUMNAS DE 0.50 x 0.60m.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</si>
  <si>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4.2.3.20</t>
  </si>
  <si>
    <t>Construcción de COLUMNAS DE 0.50 x 0.80m.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</si>
  <si>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4.2.3.21</t>
  </si>
  <si>
    <t>Construcción de COLUMNAS DE 0.50 x1.00m.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</si>
  <si>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4.2.3.22</t>
  </si>
  <si>
    <t>Construcción de COLUMNAS DE 0.60 x0.60m.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</si>
  <si>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4.2.3.23</t>
  </si>
  <si>
    <t>Construcción de COLUMNAS DE 0.60 x0.80m.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</si>
  <si>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4.2.3.24</t>
  </si>
  <si>
    <t>Construcción de COLUMNAS DE 0.60 x1.00m.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</si>
  <si>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4.2.3.25</t>
  </si>
  <si>
    <t>Construcción de COLUMNAS DE 0.20 x 0.30m.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</si>
  <si>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4.2.3.26</t>
  </si>
  <si>
    <t>Construcción de COLUMNAS DE 0.20 x 0.40m.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</si>
  <si>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4.2.3.27</t>
  </si>
  <si>
    <t>Construcción de COLUMNAS DE 0.30 x 0.30m.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</si>
  <si>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4.2.3.28</t>
  </si>
  <si>
    <t>Construcción de COLUMNAS DE 0.30 x 0.40m.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</si>
  <si>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4.2.3.29</t>
  </si>
  <si>
    <t>Construcción de COLUMNAS DE 0.30 x 0.50m.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</si>
  <si>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4.2.3.30</t>
  </si>
  <si>
    <t>Construcción de COLUMNAS DE 0.30 x 0.60m.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</si>
  <si>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4.2.3.31</t>
  </si>
  <si>
    <t>Construcción de COLUMNAS DE 0.30 x 0.70m.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</si>
  <si>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4.2.3.32</t>
  </si>
  <si>
    <t>Construcción de COLUMNAS DE 0.30 x 0.80m.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</si>
  <si>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4.2.3.33</t>
  </si>
  <si>
    <t>Construcción de COLUMNAS DE 0.30 x 1.00m.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</si>
  <si>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4.2.3.34</t>
  </si>
  <si>
    <t>Construcción de COLUMNAS DE 0.40 x 0.40m.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</si>
  <si>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4.2.3.35</t>
  </si>
  <si>
    <t>Construcción de COLUMNAS DE 0.40 x 0.50m.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</si>
  <si>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4.2.3.36</t>
  </si>
  <si>
    <t>Construcción de COLUMNAS DE 0.40 x 0.60m.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</si>
  <si>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4.2.3.37</t>
  </si>
  <si>
    <t>Construcción de COLUMNAS DE 0.40 x 0.70m.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</si>
  <si>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4.2.3.38</t>
  </si>
  <si>
    <t>Construcción de COLUMNAS DE 0.40 x 0.80m.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</si>
  <si>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4.2.3.39</t>
  </si>
  <si>
    <t>Construcción de COLUMNAS DE 0.40 x 1.00m.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</si>
  <si>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4.2.3.40</t>
  </si>
  <si>
    <t>Construcción de COLUMNAS DE 0.50 x 0.50m.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</si>
  <si>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4.2.3.41</t>
  </si>
  <si>
    <t>Construcción de COLUMNAS DE 0.50 x 0.60m. en concreto de 28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</si>
  <si>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4.2.3.42</t>
  </si>
  <si>
    <t>Construcción de COLUMNAS EN "L" en concreto de 21 Mpa. de 1.00/1.00 x 0.30 m. Incluye suministro, transporte y colocación del concreto, formaleta de primera calidad en súper "T" de 19 mm o equivalente, para acabado a la vista, aristas biseladas, vibrado, protección, curado y todos los demás elementos necesarios para su correcta construcción. No incluye refuerzo, según diseño. En el vaciado se deben dejar los hierros para el amarre de elementos no estructurales, por ningún motivo se pagarán anclajes.</t>
  </si>
  <si>
    <t>4.2.3.43</t>
  </si>
  <si>
    <t>Construcción de COLUMNETAS DE 0.10 x 0.20m. en concreto de 17.5 MPa para reforzamiento de muro existente. Incluye suministro, transporte y colocación del concreto, corte del muro con pulidora, formaleta de primera calidad en súper "T" de 19 mm o equivalente, para acabado a la vista, vibrado, protección, curado, y todos los demás elementos necesarios para su correcta construcción, según diseño.  El acero de refuerzo y anclajes del mismo se pagará en su respectivo ítem.</t>
  </si>
  <si>
    <t>4.2.3.44</t>
  </si>
  <si>
    <t>Construcción de COLUMNAS CIRCULARES en concreto de 21 MPa. DIÁMETRO DE 25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</si>
  <si>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4.2.3.45</t>
  </si>
  <si>
    <t>Construcción de COLUMNAS CIRCULARES en concreto de 21 MPa. DIÁMETRO DE 30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</si>
  <si>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4.2.3.46</t>
  </si>
  <si>
    <t>Construcción de COLUMNAS CIRCULARES en concreto de 21 MPa. DIÁMETRO DE 35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</si>
  <si>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4.2.3.47</t>
  </si>
  <si>
    <t>Construcción de COLUMNAS CIRCULARES en concreto de 21 MPa. DIÁMETRO DE 40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</si>
  <si>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4.2.3.48</t>
  </si>
  <si>
    <t>Construcción de COLUMNAS CIRCULARES en concreto de 21 MPa. DIÁMETRO DE 50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</si>
  <si>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4.2.3.49</t>
  </si>
  <si>
    <t>Construcción de COLUMNAS CIRCULARES en concreto de 21 MPa. DIÁMETRO DE 60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</si>
  <si>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4.2.3.50</t>
  </si>
  <si>
    <t>Construcción de COLUMNAS CIRCULARES en concreto de 21 MPa. DIÁMETRO DE 70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</si>
  <si>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4.2.3.51</t>
  </si>
  <si>
    <t>Construcción de COLUMNAS CIRCULARES en concreto de 21 MPa. DIÁMETRO DE 85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</si>
  <si>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4.2.3.52</t>
  </si>
  <si>
    <t>Construcción de COLUMNAS CIRCULARES en concreto de 28 MPa. DIÁMETRO DE 25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</si>
  <si>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4.2.3.53</t>
  </si>
  <si>
    <t>Construcción de COLUMNAS CIRCULARES en concreto de 28 MPa. DIÁMETRO DE 30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</si>
  <si>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4.2.3.54</t>
  </si>
  <si>
    <t>Construcción de COLUMNAS CIRCULARES en concreto de 28 MPa. DIÁMETRO DE 35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</si>
  <si>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4.2.3.55</t>
  </si>
  <si>
    <t>Construcción de COLUMNAS CIRCULARES en concreto de 28 MPa. DIÁMETRO DE 40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</si>
  <si>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4.2.3.56</t>
  </si>
  <si>
    <t>Construcción de COLUMNAS CIRCULARES en concreto de 28 MPa. DIÁMETRO DE 50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</si>
  <si>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4.2.3.57</t>
  </si>
  <si>
    <t>Construcción de COLUMNAS CIRCULARES en concreto de 28 MPa. DIÁMETRO DE 60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</si>
  <si>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4.2.3.58</t>
  </si>
  <si>
    <t>Construcción de COLUMNAS CIRCULARES en concreto de 28 MPa. DIÁMETRO DE 70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</si>
  <si>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4.2.3.59</t>
  </si>
  <si>
    <t>Construcción de COLUMNAS CIRCULARES en concreto de 28 MPa. DIÁMETRO DE 85 cm. Incluye suministro, transporte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t>
  </si>
  <si>
    <t>4.2.3.60</t>
  </si>
  <si>
    <t>Construcción de REPOTENCIACIÓN DE COLUMNAS CIRCULARES EXISTENTES DE DIÁMETRO 0.40m, incluye suministro, transporte y colocación de los materiales, sikadur 32 Primer para adherencia del concreto nuevo al concreto endurecido, Sika Concrelisto RE-5000 o similar para encamisado de la columna existente para un diámetro final de 0.60m, vibrado del concrelisto, formaleta metálica completa de diámetro 0.60m, desencofrante, abuzardado y limpieza de la superficie a tratar, tacos y demás elementos necesarios para su correcta construcción según diseño. El acero de refuerzo y anclajes epóxicos a estructura existente se pagaran en su respectivo ítem.</t>
  </si>
  <si>
    <t>4.2.3.61</t>
  </si>
  <si>
    <t>Construcción de REPOTENCIACIÓN DE COLUMNAS RECTANGULARES EXISTENTES DE 0.35m x 0.35m, incluye suministro, transporte y colocación de los materiales, sikadur 32 Primer para adherencia del concreto nuevo al concreto endurecido, Sika Concrelisto RE-5000 o similar para encamisado de la columna existente para dimensiones finales de 0.50m x 0.50m, vibrado del concrelisto, formaleta en Súper T de 19 mm para acabado a la vista, aristas biseladas, tensores, chapetas, desencofrante, abuzardado y limpieza de la superficie a tratar, tacos y demás elementos necesarios para su correcta construcción según diseño. El acero de refuerzo y anclajes epóxicos a estructura existente se pagaran en su respectivo ítem.</t>
  </si>
  <si>
    <t>4.2.4</t>
  </si>
  <si>
    <t>VIGAS AEREAS</t>
  </si>
  <si>
    <t>4.2.4.1</t>
  </si>
  <si>
    <t>Construcción de VIGAS AÉREAS de 0,3 x 0,3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</si>
  <si>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t>
  </si>
  <si>
    <t>Construcción de VIGAS AÉREAS de 0,3 x 0,4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</si>
  <si>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4.2.4.3</t>
  </si>
  <si>
    <t>Construcción de VIGAS AÉREAS de 0,3 x 0,5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</si>
  <si>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4.2.4.4</t>
  </si>
  <si>
    <t>Construcción de VIGAS AÉREAS de 0,4 x 0,4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</si>
  <si>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4.2.4.5</t>
  </si>
  <si>
    <t>Construcción de VIGAS AÉREAS de 0,4 x 0,5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</si>
  <si>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4.2.4.6</t>
  </si>
  <si>
    <t>Construcción de VIGAS AÉREAS de 0,4 x 0,6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</si>
  <si>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4.2.4.7</t>
  </si>
  <si>
    <t>Construcción de VIGAS AÉREAS de 0,5 x 0,5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</si>
  <si>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4.2.4.8</t>
  </si>
  <si>
    <t>Construcción de VIGAS AÉREAS de 0,5 x 0,6 m. en concreto de 21 Mpa, hasta una altura de 3,2m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</si>
  <si>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4.2.4.9</t>
  </si>
  <si>
    <t>Construcción de VIGAS AÉREAS de 0,3 x 0,3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</si>
  <si>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4.2.4.10</t>
  </si>
  <si>
    <t>Construcción de VIGAS AÉREAS de 0,3 x 0,4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</si>
  <si>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4.2.4.11</t>
  </si>
  <si>
    <t>Construcción de VIGAS AÉREAS de 0,3 x 0,5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</si>
  <si>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4.2.4.12</t>
  </si>
  <si>
    <t>Construcción de VIGAS AÉREAS de 0,4 x 0,4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</si>
  <si>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4.2.4.13</t>
  </si>
  <si>
    <t>Construcción de VIGAS AÉREAS de 0,4 x 0,5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</si>
  <si>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4.2.4.14</t>
  </si>
  <si>
    <t>Construcción de VIGAS AÉREAS de 0,4 x 0,6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</si>
  <si>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4.2.4.15</t>
  </si>
  <si>
    <t>Construcción de VIGAS AÉREAS de 0,5 x 0,5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</si>
  <si>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4.2.4.16</t>
  </si>
  <si>
    <t>Construcción de VIGAS AÉREAS de 0,5 x 0,6 m. en concreto de 21 Mpa, con una altura desde 3,21m hasta 5,50m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</si>
  <si>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4.2.4.17</t>
  </si>
  <si>
    <t>Construcción de VIGAS AÉREAS de 0,3 x 0,3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</si>
  <si>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4.2.4.18</t>
  </si>
  <si>
    <t>Construcción de VIGAS AÉREAS de 0,3 x 0,4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</si>
  <si>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4.2.4.19</t>
  </si>
  <si>
    <t>Construcción de VIGAS AÉREAS de 0,3 x 0,5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</si>
  <si>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4.2.4.20</t>
  </si>
  <si>
    <t>Construcción de VIGAS AÉREAS de 0,4 x 0,4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</si>
  <si>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4.2.4.21</t>
  </si>
  <si>
    <t>Construcción de VIGAS AÉREAS de 0,4 x 0,5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</si>
  <si>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4.2.4.22</t>
  </si>
  <si>
    <t>Construcción de VIGAS AÉREAS de 0,4 x 0,6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</si>
  <si>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4.2.4.23</t>
  </si>
  <si>
    <t>Construcción de VIGAS AÉREAS de 0,5 x 0,5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</si>
  <si>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4.2.4.24</t>
  </si>
  <si>
    <t>Construcción de VIGAS AÉREAS de 0,5 x 0,6 m. en concreto de 21 Mpa, con una altura desde 5,51m hasta 6,60m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</si>
  <si>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4.2.5</t>
  </si>
  <si>
    <t>ESCALERAS/GRADERIAS</t>
  </si>
  <si>
    <t>4.2.5.1</t>
  </si>
  <si>
    <t>Construcción de ESCALERAS AÉREAS en concreto de 21 Mpa. Incluye suministro, transporte y colocación del concreto, formaleta de primera calidad en súper "T" de 19 mm. o equivalente, para acabado a la vista de rampas, contrahuellas, borde de rampa y vigas profundas, moldura chaflán en contrahuellas y borde de rampa, vibrado, protección y curado para estructuras, de acuerdo a las diferentes dimensiones establecida en los planos y todos los demás elementos necesarios para su correcto vaciado. No incluye acero de refuerzo, según diseño.</t>
  </si>
  <si>
    <t>4.2.5.2</t>
  </si>
  <si>
    <t>Construcción de ESCALAS en concreto de 21 Mpa. color negro e impermeabilización integral, sobre entresuelo, (huella de 0,60 m. + contrahuella de 0,17 m.) de e=0,1 m. Incluye suministro, transporte y colocación del concreto, pigmento color negro para concreto tipo Nuviola o equivalente calidad al 8% del peso del cemento para garantizar un color parejo y uniforme, impermeabilización tipo Sika, plastocrete DM o equivalente calidad, formaleta en súper "T" de 19 mm. para acabado a la vista, moldura para bordes redondeados, vibrado, protección y curado y todos los demás elementos necesarios para su correcta construcción. El entresuelo se pagara en su ítem respectivo. Su medida para pago será en planta.</t>
  </si>
  <si>
    <t>4.2.5.3</t>
  </si>
  <si>
    <t>Construcción de ESCALERAS SOBRE TERRENO en concreto de 21 Mpa., con huella de 0.50 m y contra huella de 0.18 m. Incluye suministro, transporte y la colocación del concreto, formaleta de primera calidad en súper "T" de 19 mm. o su equivalente para acabado a la vista, contrahuellas, moldura chaflán en contrahuellas, vibrado, protección, curado, malla electrosoldada D84, entresuelo en piedra, arenilla y todos los demás elementos necesarios para su correcta construcción, según diseño.</t>
  </si>
  <si>
    <t>4.2.5.4</t>
  </si>
  <si>
    <t>Construcción de GRADERÍAS SOBRE TIERRA en concreto de 21 Mpa. a la vista, con un desarrollo de 1.35 m (contra huella de 0.50 m y huella de 0.85 m). Incluye suministro, transporte y colocación del concreto, mano de obra, formaleta, chaflán en contrahuellas, vibrado, protección, malla electrosoldada D-106, curado, nivelación, conformación y compactación del terreno y todo lo requerido para su correcta construcción. Según diseño. El acero de refuerzo se paga en su respectivo ítem, el entresuelo de ser necesario se pagara en su ítem respectivo.</t>
  </si>
  <si>
    <t>4.2.5.5</t>
  </si>
  <si>
    <t>Construcción de ESCALERAS en concreto premezclado de 21 Mpa., con huella de 0.30 m y contra huella de 0.18 m. Incluye suministro, transporte y la colocación del concreto, formaleta de primera calidad en súper "T" de 19 mm. o su equivalente para acabado a la vista, contrahuellas, moldura chaflán en contrahuellas, vibrado, protección, curado, y todos los demás elementos necesarios para su correcta construcción, según diseño.</t>
  </si>
  <si>
    <t>4.2.5.6</t>
  </si>
  <si>
    <t>Construcción de ESCALERAS SOBRE TERRENO en concreto de 21 Mpa. con un ESPESOR PROMEDIO DE 0.15 m con una pendiente entre el 50% y 60%. Incluye suministro y transporte de los materiales, llaves de confinamiento, perfilación, nivelación del terreno y adecuación de la superficie, entresuelo en piedra con un espesor de 0.15 m. y 0.07 m. de arenilla, malla electrosoldada D-84, curado y todo lo necesario para su correcta construcción y funcionamiento y su medida será en planta, Según diseño. El acero de refuerzo adicional a la malla electrosoldada se pagará en su respectivo ítem.</t>
  </si>
  <si>
    <t>4.2.5.7</t>
  </si>
  <si>
    <t>Construcción de escalas en concreto de 21 Mpa a la vista. Contrahuella de 17.5cm, huella de 30 cm y losa de piso de 10 cm. Incluye: encofrado, desencofrado, elementos de curado y protección. El entresuelo o base granular y acero de refuerzo se pagará en su item respectivo Según detalle.</t>
  </si>
  <si>
    <t>4.2.6</t>
  </si>
  <si>
    <t>TANQUES</t>
  </si>
  <si>
    <t>4.2.6.1</t>
  </si>
  <si>
    <t>Construcción de LOSA DE PISO DE TANQUE en concreto de 21 MPa. con un ESPESOR DE 0.20 m. Adicionado con FIBRA Nikon e impermeabilizante integral tipo Plastocrete Dm o equivalente calidad. Incluye suministro, transporte y colocación del concreto, formaleta, vibrado, protección, curado y todos los demás elementos necesarios para su correcta construcción. El entresuelo y el acero de refuerzo se pagarán en su respectivo ítem.</t>
  </si>
  <si>
    <t>4.2.6.2</t>
  </si>
  <si>
    <t>Construcción de LOSA DE PISO DE TANQUE en concreto de 21 MPa. con un ESPESOR DE 0.30 m. Adicionado con FIBRA Nikon e impermeabilizante integral tipo Plastocrete Dm o equivalente calidad. Incluye suministro, transporte y colocación del concreto, formaleta, vibrado, protección, curado y todos los demás elementos necesarios para su correcta construcción. El entresuelo y el acero de refuerzo se pagarán en su respectivo ítem.</t>
  </si>
  <si>
    <t>4.2.6.3</t>
  </si>
  <si>
    <t>Construcción de MURO EN CONCRETO de 21 Mpa PARA TANQUE, ESPESOR DE 0,20 - 0,30 m., adicionado con FIBRA Nikon y con impermeabilización integral tipo Plastocrete DM o equivalente calidad. Incluye suministro, transporte y colocación del concreto, formaleta completa en Súper T para acabado a la vista, vibrado, protección, curado y todos los demás elementos necesarios para su correcta construcción según diseño. El acero de refuerzo se pagará en su ítem respectivo.</t>
  </si>
  <si>
    <t>4.2.6.4</t>
  </si>
  <si>
    <t>Construcción de LOSA SUPERIOR DE TANQUE en concreto de 21 MPa. con un ESPESOR DE 0.20m. Adicionado con FIBRA Nikon e impermeabilizante integral tipo Plastocrete Dm o equivalente calidad. Incluye suministro, transporte y colocación del concreto, suministro, transporte, armado y desarmado de la obra falsa necesaria, formaleta en Súper T, vibrado, protección, curado y todos los demás elementos necesarios para su correcta construcción según diseño. El acero de refuerzo se pagará en su respectivo ítem.</t>
  </si>
  <si>
    <t>4.2.6.5</t>
  </si>
  <si>
    <t>Colocación de CINTA PVC TIPO V-15 o equivalente, entre juntas de construcción de tanques. Incluye el suministro y transporte de la cinta y todo lo necesario para su correcta colocación y funcionamiento según especificaciones del proveedor.</t>
  </si>
  <si>
    <t>4.2.6.6</t>
  </si>
  <si>
    <t>Colocación de CINTA PVC TIPO O-22 o equivalente, entre juntas de construcción de tanques. Incluye el suministro y transporte de la cinta y todo lo necesario para su correcta colocación y funcionamiento según especificaciones del proveedor.</t>
  </si>
  <si>
    <t>4.2.6.7</t>
  </si>
  <si>
    <t>Suministro, transporte e impermeabilización de tanque con membrana de PVC tipo Sikaplan 12 NTR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y todos los elementos necesarios para su correcta instalación y funcionamiento.</t>
  </si>
  <si>
    <t>4.2.7</t>
  </si>
  <si>
    <t>MUROS EN CONCRETO</t>
  </si>
  <si>
    <t>4.2.7.1</t>
  </si>
  <si>
    <t>Suministro, transporte y colocación de concreto de 21 Mpa(3000 psi), para muros y antepechos espesor 12 cm, incluye formaleta metálica para acabado a la vista ambas caras, vibrado, doble malla D-106,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</si>
  <si>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4.2.7.2</t>
  </si>
  <si>
    <t>Suministro, transporte y colocación de concreto de 21 Mpa(3000 psi), para muro espesor 10 cm, para una altura de 2.40 m, incluye formaleta en madera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</si>
  <si>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4.2.7.3</t>
  </si>
  <si>
    <t>Suministro, transporte y colocación de concreto de 21 Mpa(3000 psi), para muro espesor 12 cm,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</si>
  <si>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4.2.7.4</t>
  </si>
  <si>
    <t>Suministro, transporte y colocación de concreto de 21 Mpa(3000 psi), para muro espesor 15 cm, para una altura de 2.40 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</si>
  <si>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4.2.7.5</t>
  </si>
  <si>
    <t>Suministro, transporte y colocación de concreto de 21 Mpa(3000 psi), para muro  espesor 17 cm,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tambien dar el curado necesario y retirar las formaletas cuando el concreto haya alcanzado su curado inicial. La interventoría indicará donde y cuando deben hacerse reparaciones u ordenar la demolición y reposición, por cuenta del contratista, del elemento cuando este lo considere necesario. El acero de refuerzo esta incluido en su ítem respectivo.</t>
  </si>
  <si>
    <t>4.2.8</t>
  </si>
  <si>
    <t>FORMALETA</t>
  </si>
  <si>
    <t>4.2.8.1</t>
  </si>
  <si>
    <t>Alquiler de equipo para el armado de losa (obra falsa) a doble altura (h=5.5 m), bajo el sistema de andamio  de carga, con capacidad de 16 toneladas por torre, incluye andamio de carga, acoples, vigas de carga, tableros para alineación, tornillo nivelación superior e inferior, no incluye:  tapas laterales de losa, casetón, teleras para base de losa (área de calculo 300m2).</t>
  </si>
  <si>
    <t>4.2.8.2</t>
  </si>
  <si>
    <t>Alquiler de equipo para el armado de losa (obra falsa) a doble altura (h=5.5 m), bajo el sistema de andamio de carga apuntalado, con capacidad de 24 toneladas por torre, incluye andamio de carga (puntales y travesaños), acoples, vigas de carga, tableros para alineación, gata base y gata jota, tapas laterales de losa, no incluye casetón, ni teleras para base de losa (área de calculo 754 m2).</t>
  </si>
  <si>
    <t>4.2.9</t>
  </si>
  <si>
    <t>SOIL NAILING</t>
  </si>
  <si>
    <t>4.2.9.1</t>
  </si>
  <si>
    <t>Construcción de anclajes activos TIPO SOIL NAILING en concreto de 21 Mpa., con un ángulo de inclinación respecto al talud según diseño. Incluye perforación en suelo con fragmentos rocosos meteorizados por medio de sistemas electromecánicos en un diámetro de 4", el suministro, transporte e inyección de lechada A/C = 0.5, colocación del refuerzo en varilla corrugada de 1", manguera agrominera de 3/4", dados de concreto para la cabeza del anclaje, separadores, platinas, tuercas, roscas y aplicación de anticorrosivo en las piezas metálicas, arnes de seguridad, andamio colgante y todos los materiales y equipos necesarios para la correcta ejecución de la actividad.</t>
  </si>
  <si>
    <t>4.2.9.2</t>
  </si>
  <si>
    <t>Construcción de DRENES SUB HORIZONTALES., con un ángulo de inclinación respecto al talud según diseño. Incluye perforación en suelo con fragmentos rocosos meteorizados por medio de sistemas electromecánicos en un diámetro de 3", el suministro, transporte y colocación de tubería PVC sanitaria de 2" perforada o ranurada según diseño, uniones, tapones, geotextil NT1600, arnes de seguridad, andamio colgante y todo lo necesario para la correcta ejecución de la actividad.</t>
  </si>
  <si>
    <t>4.2.9.3</t>
  </si>
  <si>
    <t>Construcción de PANTALLAS EN CONCRETO LANZADO de 21 MPa. Incluye el suministro, transporte y lanzado del concreto por medio de Bomba de Lanzado de 5" o equivalente, incluye acelerante Sigunit L53AF Plus o equivalente, bomba de dosificación de aditivos, compresor, arnes de seguridad, andamio colgante y todos los elementos y equipos necesarios para su correcta ejecución según diseño. El acero de refuerzo se pagará en su respectivo Ítem.</t>
  </si>
  <si>
    <t>4.3.0</t>
  </si>
  <si>
    <t>CONCRETOS VARIOS</t>
  </si>
  <si>
    <t>4.3.1</t>
  </si>
  <si>
    <t>CARCAMOS/CUNETAS</t>
  </si>
  <si>
    <t>4.3.1.1</t>
  </si>
  <si>
    <t>Construcción de CÁRCAMO en concreto de 21 Mpa. con un ESPESOR DE PAREDES Y LOSA DE 10 cm, con cajas de registro cada 3m. de 0.3 x 0.6 (medidas internas). Incluye suministro, transporte y colocación del concreto, las pendientes requeridas, preparada y nivelación del terreno, tapa en concreto de 21 Mpa, conexiones a red existente, tubería y accesorios de ser requeridos. Incluye formaleta y todos los elementos necesarios para su correcta construcción. No incluye entresuelo en piedra, ni acero de refuerzo. Según diseño.</t>
  </si>
  <si>
    <t>4.3.1.2</t>
  </si>
  <si>
    <t>Construcción de CÁRCAMO en concreto de 17.5 Mpa., con tapa rejilla prefabricada de 10x40x60 cm., con un ANCHO DE 30 y un ALTO DE 60 cm medidas internas, paredes 10 cm. Incluye suministro, transporte y colocación del concreto, entresuelo 20 cm y  todos los demás elementos requeridos para su correcta construcción. No incluye refuerzo, según diseño.</t>
  </si>
  <si>
    <t>4.3.1.3</t>
  </si>
  <si>
    <t>Construcción de CÁRCAMO en concreto de 17.5 Mpa., con tapa rejilla en polímero de 40x80x1", con un ANCHO DE 30 y un ALTO DE 60 cm medidas internas, paredes 10 cm. Incluye suministro, transporte y colocación del concreto, suministro y transporte de materiales, entresuelo 20 cm y todos los demás elementos requeridos para su correcta construcción.</t>
  </si>
  <si>
    <t>4.3.1.4</t>
  </si>
  <si>
    <t>Construcción de CÁRCAMO en concreto de 21 Mpa., con un ANCHO DE 0.30 m libres, ALTURA MÁXIMA DE 0.60 m libre, PAREDES Y PISOS DE 0.10 m de espesor, tapa para cárcamo de 0.40 m * 0.50 m reforzada. Incluye suministro, transporte y colocación del concreto, acero de refuerzo según diseño (acero transversal varilla de 3/8" L = 0.85 cada 0.30 m y acero longitudinal 6 varillas de 1/4") y todo lo necesario para su correcta construcción y funcionamiento. Según diseño. La excavación se pagará en su ítem respectivo.</t>
  </si>
  <si>
    <t>4.3.1.5</t>
  </si>
  <si>
    <t>Construcción de CÁRCAMO LINEAL de 40x40 cm. en concreto de 21 Mpa., con un ESPESOR DE 8 cm. (medidas externas). Incluye suministro, transporte y colocación del concreto, impermeabilizante integral tipo plastocrete DM de Sika o su equivalente, tapa en reja metálica en "T" de 0.30 x 1.0 m. con marco removible y reja metálica en "T" fija de 0.30 x 3.0, mariposas de fijación, platinas portantes de 1" x 3/16", platina de amarre 3/4" x 3/16", acabado 4 galvanizado por inmersión en caliente norma NTC 3320, acabado dentado antideslizante de alta seguridad, marco en "L" de 1 1/4" x 3/16"; las rejas deben cumplir además con las siguientes especificaciones, en acero ASTM A-36, deben cumplir las normas NAAMM534-94, soldadura aplicada bajo proceso MIG norma A5.18WS82.0.035", Icontec 2632, ASME SFA5.18  tipo Colrejillas o su equivalente, acero de refuerzo de 3/8" en ambos sentidos, recibidor en ángulo de 1 1/2" x 3/16", material granular(triturado de 1 1/2"), formaleta de primera calidad en súper "T" o su equivalente, bordes y todo lo necesario para su correcta construcción. Según especificaciones y dimensiones establecidas el los planos y diseños. La excavación se pagará en su ítem respectivo.</t>
  </si>
  <si>
    <t>4.3.1.6</t>
  </si>
  <si>
    <t>Construcción de CUNETA EN "V" en concreto de 21 Mpa., DESARROLLO DE 0.50 m., ESPESOR DE 0.08 m. Incluye suministro, transporte y colocación del concreto, entresuelo 15 cm de piedra y 5 cm de arenilla y todos los demás elementos necesarios para su correcta construcción. Según diseño.</t>
  </si>
  <si>
    <t>4.3.1.7</t>
  </si>
  <si>
    <t>Construcción de CUNETA SEMICIRCULAR en concreto de 21 Mpa. para DRENAJE DE FILTROS, DESARROLLO DE 0.30 m, ESPESOR DE 0.08 m. Incluye suministro, transporte y colocación del concreto, material granular apto para filtro de espesor de 20 cm., según diseño. La excavación, llenos y acero de refuerzo se pagarán en su ítem respectivo.</t>
  </si>
  <si>
    <t>4.3.1.8</t>
  </si>
  <si>
    <t>Construcción de CUNETA PERIMETRAL en concreto de 21 Mpa., con un DESARROLLO DE 60 cm y un ESPESOR DE 10 cm. Incluye entresuelo de 15 cm en piedra de 2" a 4" y 5 cm en arenilla y todos los demás elementos necesarios para su correcta construcción.</t>
  </si>
  <si>
    <t>4.3.1.9</t>
  </si>
  <si>
    <t>Construcción de CUNETA EN "V" en concreto de 21 Mpa., DESARROLLO DE 0.75 m., ESPESOR DE 0.10 m. Incluye suministro, transporte y colocación del concreto, entresuelo 15 cm de piedra y 5 cm de arenilla y todos lo demás elementos necesario para su correcta construcción.</t>
  </si>
  <si>
    <t>4.3.1.10</t>
  </si>
  <si>
    <t>Construcción de CUNETA EN "V" en concreto de 21 Mpa., DESARROLLO DE 0.30 m., ESPESOR DE 0.08 m. Incluye suministro, transporte y colocación del concreto, nivelación, conformación y compactación del terreno, material granular apto para filtro con un espesor de 20 cm, malla electrosoldada D-84 y todos los demás elementos necesarios para su correcta construcción. Según diseño.</t>
  </si>
  <si>
    <t>4.3.1.11</t>
  </si>
  <si>
    <t>Construcción de CUNETA AUXILIAR EN "V" en concreto de 21 Mpa. 0,30 x 0,25 x 0,20 m. según ficha U180 del MEP. Incluye suministro, transporte y colocación del concreto, entresuelo 15 cm de piedra y 5 cm de arenilla y todos lo demás elementos necesarios para su correcta construcción.</t>
  </si>
  <si>
    <t>4.3.1.12</t>
  </si>
  <si>
    <t>Construcción de CUNETA AUXILIAR EN "V" en concreto de 21 Mpa. 0.30 X 0.25 X 0,80 m según ficha U180 del MEP según diseño OOPP Municipio de Medellín. Incluye suministro, transporte y colocación de concreto, entresuelo 15 cm de piedra y 5 cm de arenilla y todos lo demás elementos necesario para su correcta construcción. No incluye refuerzo.</t>
  </si>
  <si>
    <t>4.3.1.13</t>
  </si>
  <si>
    <t>Construcción de CUNETA SEMICIRCULAR en concreto de 17.5 Mpa., con un DESARROLLO DE 0.55 m. y un ESPESOR DE 0.08 m. Incluye suministro, transporte y colocación del concreto, entresuelo o material granular apto para filtro e=0,20 m. No incluye refuerzo.</t>
  </si>
  <si>
    <t>4.3.1.14</t>
  </si>
  <si>
    <t>Construcción de CÁRCAMO TIPO ALCANCÍA (con ranura en la parte superior) en concreto de 21 Mpa. a la vista, con un ANCHO DE 0,40 y una ALTURA promedio 0,45 m., y un ESPESOR de 0,07 m., adicionado con fibra Nikon e impermeabilizante integral tipo Sika o equivalente, plastocrete DM o equivalente, con ángulo metálico de 2 1/2" x 1 1/2" x 3 mm. en la parte superior para recibir tapa de registro en concreto color con ranura similar al cárcamo de 0,32 x 0,40 x 0,07 m. colocadas cada 7.00 m. aproximadamente. Incluye suministro, transporte y colocación del concreto, formaleta para acabado a la vista donde sea necesarios, vibrado, protección, curado y todos los demás elementos necesarios para su correcta construcción.</t>
  </si>
  <si>
    <t>4.3.1.15</t>
  </si>
  <si>
    <t>Construcción de CUNETA EN MEDIA CAÑA en concreto de 21 Mpa., para drenaje de filtros, con un DESARROLLO DE 0.30 m, y un ESPESOR DE 0.08 m. Incluye suministro, transporte y colocación del concreto, arenilla compactada espesor variable., según diseño. El acero de refuerzo se pagarán en su ítem respectivo.</t>
  </si>
  <si>
    <t>4.3.1.16</t>
  </si>
  <si>
    <t>Suministro, transporte y colocación de tapa de cárcamo de 50*50 cm. prefabricada en concreto de 21Mpa. Incluye acero de refuerzo y todo lo necesario para su correcta construcción y funcionamiento. Según diseño.</t>
  </si>
  <si>
    <t>4.3.1.17</t>
  </si>
  <si>
    <t>Construcción de CÁRCAMO en concreto de 21 Mpa. DE 40x40 cm con un ESPESOR DE 8 cm. (medidas externas). Incluye suministro, transporte y colocación del concreto, tapa vaciada monolítica con el piso de las mismas especificaciones y acabado de éste, ranura sumidero de 3 cm., formaleta de primera calidad donde se requiera, bordes, biseles, vanos para empotrar rejilla metálica, malla electrosoldada D-50 y todo lo necesario para su correcta construcción. Según diseño. La excavación y el acero se pagaran en su ítem respectivo.</t>
  </si>
  <si>
    <t>4.3.1.18</t>
  </si>
  <si>
    <t>Construcción de CUNETA MEDIA CAÑA en concreto de 21 Mpa para DRENAJE DE FILTROS, DESARROLLO DE 0.60 m, ESPESOR DE 0.15 m. Incluye suministro, transporte y colocación del concreto, material granular apto para filtro de espesor de 20 cm, malla electrosoldada D-131 (doble). Según diseño. La excavación y los llenos se pagarán en su ítem respectivo.</t>
  </si>
  <si>
    <t>4.3.1.19</t>
  </si>
  <si>
    <t>Construcción de CUNETA RECTANGULAR PARA RONDA DE CORONACIÓN en concreto de 21 Mpa., ANCHO DE 0.50 m., ESPESOR DE 0.15 M. altura de 0.60m  Incluye suministro, transporte y colocación del concreto, nivelación, conformación y compactación del terreno, material granular apto para filtro con un espesor de 20 cm, malla electrosoldada D-84 y todos los demás elementos necesarios para su correcta construcción. Según diseño.</t>
  </si>
  <si>
    <t>4.3.2</t>
  </si>
  <si>
    <t>SILLARES</t>
  </si>
  <si>
    <t>4.3.2.1</t>
  </si>
  <si>
    <t>Construcción de SILLAR DE 0,60 x  0,10 m. en concreto de 21 Mpa. Incluye suministro, transporte y colocación del concreto, formaleta súper "T" de 19 mm. o equivalente para acabado a la vista, protección, curado, biseles y cortagoteras. Pulida a máquina de las parte superior y paredes laterales y todos los demás elementos necesarios para su correcta construcción. Según diseño. No incluye refuerzo.</t>
  </si>
  <si>
    <t>4.3.2.2</t>
  </si>
  <si>
    <t>Construcción de SILLAR CORTAGOTERAS en concreto de 21 Mpa. con un ANCHO DE 0,55 m., y un ESPESOR MÁXIMO DE 0,07 m., y un ESPESOR MÍNIMO DE 0,04 m. sobre MURO DOBLE. Incluye suministro, transporte y colocación del concreto, formaleta en súper "T" de 19 mm. o equivalente para acabado a la vista, biseles, cortagoteras y todos los demás elementos necesarios para su correcta construcción, según diseño. No incluye refuerzo. Zona descanso escaleras.</t>
  </si>
  <si>
    <t>4.3.2.3</t>
  </si>
  <si>
    <t>Construcción de SILLAR DE 0,10/0,15 x 0,06 m. en concreto de 21 Mpa., vaciado en el sitio. Incluye suministro, transporte y colocación del concreto, formaleta en súper T de 19 mm. para acabado a la vista, protección, curado, molduras, biseles, cortagoteras y todos los elementos necesarios para su correcta construcción. No incluye refuerzo.</t>
  </si>
  <si>
    <t>4.3.2.4</t>
  </si>
  <si>
    <t>Construcción de SILLAR DE 0,45/0.50 x 0,06 m. en concreto de 21 Mpa., vaciado en el sitio. Incluye suministro, transporte y colocación del concreto, formaleta en súper T de 19 mm. para acabado a la vista, protección, curado, molduras, biseles, cortagoteras y todos los elementos necesarios para su correcta construcción. No incluye refuerzo.</t>
  </si>
  <si>
    <t>4.3.2.5</t>
  </si>
  <si>
    <t>Construcción de LOSA SILLAR de 0,70x 0,10 m., en concreto de 21 Mpa. Incluye suministro, transporte y colocación del concreto, formaleta súper "T" de 19 mm. o equivalente para acabado a la vista, protección, curado, biseles y cortagoteras. Pulida a máquina de las parte superior y paredes laterales y todos los demás elementos necesarios para su correcta construcción. Según diseño. No incluye refuerzo.</t>
  </si>
  <si>
    <t>4.3.2.6</t>
  </si>
  <si>
    <t>Construcción de TAPA NUMERADA para mueble inferior de sillar(número en bajo relieve) en concreto de 21 Mpa., DE 0.50 x 0.70, con un ESPESOR DE 0.07 m. Incluye suministro, transporte y colocación del concreto, formaleta en súper "T" de 19 mm. o equivalente para acabado a la vista todas las caras, formaleta para números tallada en madera maciza de 13 x 21 cm., espesor de 2 cm., instalación de la tapa debidamente anclada en su sitio, molduras, biseles, vibrado, protección, curado y todos los demás elementos necesarios para su correcta construcción. Según especificaciones y dimensiones especificadas en los planos y diseños. El acero de refuerzo se pagará en su respectivo ítem.</t>
  </si>
  <si>
    <t>4.3.3</t>
  </si>
  <si>
    <t>PREFABRICADOS</t>
  </si>
  <si>
    <t>4.3.3.1</t>
  </si>
  <si>
    <t>Colocación de PASOS PREFABRICADOS en concreto de 21 Mpa DE 1.2 x 0.30 m., con un ESPESOR DE 5cm. puestos sobre el terreno. Incluye el suministro y transporte del prefabricados y todos los demás elementos necesarios para su correcta instalación.</t>
  </si>
  <si>
    <t>4.3.4</t>
  </si>
  <si>
    <t>BANCAS EN CONCRETO</t>
  </si>
  <si>
    <t>4.3.4.1</t>
  </si>
  <si>
    <t>Construcción de BANCA en concreto de 21 Mpa. con un ANCHO DE 0.70 m. y una ALTURA DE 0.10m. Incluye suministro, transporte y colocación del concreto, formaleta en súper "T" de 19 mm. o equivalente para acabado a la vista, molduras, biseles, protección, curado y todos los elementos necesarios para su correcta construcción, según diseño. No incluye refuerzo.</t>
  </si>
  <si>
    <t>4.3.4.2</t>
  </si>
  <si>
    <t>Construcción de BANCAS en concreto de 21 Mpa., con un DIÁMETRO EXTERIOR DE 0.60 m., con una ALTURA DE 0.50 m. con un ESPESOR DE 0.07 m. acabado a la vista en superficie exterior con estructura de formaleta armada en madera y superficie de acabado en lámina galvanizada cal. 18, bisel y zócalo, según diseño. Incluye suministro, transporte y colocación de concreto, vibrado, curado, protección y todos los demás elementos necesarios para su correcto armado y vaciado. Según diseño. No incluye refuerzo.</t>
  </si>
  <si>
    <t>4.3.4.3</t>
  </si>
  <si>
    <t>Construcción de LOSA BANCA en concreto de 21 Mpa. con un ANCHO DE 0,60m. y una ALTURA DE 0,10m. Incluye suministro, transporte y colocación del concreto, formaleta en súper T de 19 mm. o equivalente para acabado a la vista, molduras, biseles, protección, curado y todos los demás elementos necesarios para su correcta construcción, según diseño. No incluye refuerzo.</t>
  </si>
  <si>
    <t>4.3.4.4</t>
  </si>
  <si>
    <t>Construcción de LOSA BANCA en concreto de 21 Mpa. con un ANCHO DE 0,40m. y una ALTURA DE 0,10m. Incluye suministro, transporte y colocación del concreto, formaleta en súper T de 19 mm. o equivalente para acabado a la vista, molduras, biseles, protección y curado y todos los demás elementos necesarios para su correcta construcción. Según diseño. No incluye refuerzo.</t>
  </si>
  <si>
    <t>4.3.4.5</t>
  </si>
  <si>
    <t>Construcción de VIGA BANCA en concreto de 21 MPa, sección en "Z", con un ancho de 0,45m y altura de 0,45m y espesor de 0,15m, espaldar en tubería inoxidable de 2" calibre 16, platinas verticales de 2"x1/4" cada 0,5m, soldada a una platina embebida en el concreto de 0,075x0,075m y 1/2" de espesor, embebida en el concreto. Incluye suministro, transporte y colocación del concreto, mano de obra, formaleta en súper T de 19mm para acabado a la vista, aristas biseladas, vibrado, protección, curado, nivelación, conformación y compactación del terreno y todo lo requerido para su correcta construcción,  según diseño. El acero de refuerzo se pagará en su respectivo ítem.</t>
  </si>
  <si>
    <t>4.3.5</t>
  </si>
  <si>
    <t>PASAMANOS</t>
  </si>
  <si>
    <t>4.3.5.1</t>
  </si>
  <si>
    <t>Construcción de VIGA DE BORDE de 0,09 x 0,18 m. en concreto de 21 Mpa., para remate pasamanos terraza, no incluye el enchape en ladrillo catalán. Incluye suministro, transporte y colocación del concreto, formaleta completa, vibrado, protección, curado y todos los demás elementos necesarios para su correcto vaciado.</t>
  </si>
  <si>
    <t>4.3.6</t>
  </si>
  <si>
    <t>JARDINERAS</t>
  </si>
  <si>
    <t>4.3.6.1</t>
  </si>
  <si>
    <t>Construcción de JARDINERA en concreto de 21 Mpa. con una ALTURA DE 0,9 m, y un ESPESOR DE 0,10 m. Incluye suministro, transporte y colocación del concreto, formaleta  para acabado a la vista tipo súper formaleta de 19 mm, vibrado,  protección, curado y todos los demás elementos necesarios para su correcta construcción. No incluye acero de refuerzo.</t>
  </si>
  <si>
    <t>4.3.7</t>
  </si>
  <si>
    <t>DINTELES</t>
  </si>
  <si>
    <t>4.3.7.1</t>
  </si>
  <si>
    <t>Construcción de LOSA DINTEL de 0,65 x 0,10 m. en concreto de 21 Mpa. Incluye suministro, transporte y colocación del concreto, formaleta súper "T" de 19 mm. o equivalente para acabado a la vista, protección, curado, biseles, cortagotera y todos los demás elementos necesarios para su correcto armado y vaciado. Según diseño. No incluye refuerzo.</t>
  </si>
  <si>
    <t>4.3.7.2</t>
  </si>
  <si>
    <t>Construcción de DINTELES Y/O SILLARES de 0.15 m x 0.25 m., en concreto de 21 Mpa., acabado con CHAPA EN LADRILLO CATALÁN 0.10 x 0.30 m color a definir por la interventoría. Incluye suministro, transporte y colocación del concreto, formaleta, vibrado, curado, mortero 1:4, acero de refuerzo 4 varillas de 1/2" longitudinal y estribos de 3/8" cada 0.20 m y todo lo necesario para su correcta construcción. Según diseño.</t>
  </si>
  <si>
    <t>4.3.7.3</t>
  </si>
  <si>
    <t>Construcción de DINTELES EN CONCRETO DE 21 Mpa DE 0.10 X 0.20 m. Incluye suministro, transporte y colocación del concreto, formaleta completa, vibrado, curado, este elemento va revocado o enchapado en el mismo material de la mampostería, el acabado se pagará en el ítem respectivo y todos los elementos necesarios para su correcta ejecución. No incluye refuerzo.</t>
  </si>
  <si>
    <t>4.3.7.4</t>
  </si>
  <si>
    <t>Construcción de DINTELES DE 0.15 X 0.20 m. en concreto 21 Mpa. Este elemento va revocado o enchapado en el mismo material de la mampostería, el acabado se pagará en el ítem respectivo. Incluye suministro, transporte y colocación del concreto, formaleta, protección, curado y todos los elementos necesarios para su correcta ejecución. No incluye refuerzo.</t>
  </si>
  <si>
    <t>4.3.7.5</t>
  </si>
  <si>
    <t>Construcción de DINTELES en concreto de 21 Mpa. PARA ENCHAPAR. Incluye suministro, transporte y colocación del concreto, el acabado con chapa en BLOQUE CATALÁN COLOR ROJO de 3x10x30 cm., formaleta, vibrado, curado, mortero 1:4 y todos los demás elementos necesarios para su correcta construcción. Según diseño. No incluye acero de refuerzo.</t>
  </si>
  <si>
    <t>4.3.7.6</t>
  </si>
  <si>
    <t>Construcción de DINTELES en concreto de 21 Mpa. PARA ENCHAPAR. Incluye suministro, transporte y colocación del concreto, el acabado con chapa en BLOQUE CATALÁN COLOR PÁLIDO de 3x10x30 cm., formaleta, vibrado, curado, mortero 1:4 y todos los demás elementos necesarios para su correcta construcción. Según diseño. No incluye acero de refuerzo.</t>
  </si>
  <si>
    <t>4.3.7.7</t>
  </si>
  <si>
    <t>Construcción de DINTELES PARA ENCHAPAR en concreto de 21 Mpa. Incluye suministro, transporte y colocación del concreto, formaleta completa, vibrado, curado y todos los demás elementos necesarios para su correcta construcción. Según diseño. No incluye acero de refuerzo. Ni la chapa.</t>
  </si>
  <si>
    <t>4.3.7.8</t>
  </si>
  <si>
    <t>Construcción de DINTELES Y/O SILLARES PARA ENCHAPAR en concreto de 21 Mpa., de 0.15 m x 0.25 m. Incluye suministro, transporte y colocación del concreto, formaleta completa, vibrado, curado, acero de refuerzo con 4 varillas de 1/2" longitudinal y estribos de 3/8" cada 0.20 m. y todos los demás elementos necesarios para su correcta construcción. Según diseño.</t>
  </si>
  <si>
    <t>4.3.7.9</t>
  </si>
  <si>
    <t>Construcción de CUELGA/DINTEL a la vista EN "L" en concreto 21 Mpa. con unas dimensiones DE 0.60 x 0.1 + 0.45 x 0.06 m. Incluye suministro, transporte y colocación del concreto, formaleta, protección y curado. No incluye refuerzo. Según detalle de diseño.</t>
  </si>
  <si>
    <t>4.3.8</t>
  </si>
  <si>
    <t>GROUTING</t>
  </si>
  <si>
    <t>4.3.8.1</t>
  </si>
  <si>
    <t>Colocación de GROUTING en concreto de 17.5 Mpa., para relleno de muro no estructural (bloque, tolete o catalán). Incluye mano de obra, vibrado, protección, curado y todos demás elementos necesarios para su correcta construcción. No incluye refuerzo.</t>
  </si>
  <si>
    <t>4.3.8.2</t>
  </si>
  <si>
    <t>Colocación de GROUTING en concreto de 10.5 Mpa., para relleno de muro no estructural (bloque, tolete o catalán). Incluye suministro y el transporte del concreto, mano de obra, vibrado, protección, curado y todos los demás elementos necesarios para su correcta construcción y funcionamiento. El acero de refuerzo se paga en su respectivo ítem.</t>
  </si>
  <si>
    <t>4.3.9</t>
  </si>
  <si>
    <t>LAGRIMALES</t>
  </si>
  <si>
    <t>4.3.9.1</t>
  </si>
  <si>
    <t>Construcción de LAGRIMAL en concreto de 21 Mpa. con un ANCHO DE 0.25m y un ESPESOR DE 6 cm., impermeabilizado con Sika 1 o equivalente, vaciado en el sitio. Incluye suministro, transporte y colocación del concreto, formaleta en súper "T" de 19 mm. o equivalente para acabado a la vista, protección, curado, molduras, biseles, cortagoteras a ambos lados del muro y todos los demás elementos necesarios para su correcta construcción, según diseño. No incluye refuerzo.</t>
  </si>
  <si>
    <t>4.3.9.2</t>
  </si>
  <si>
    <t>Construcción de LAGRIMAL en concreto 21 Mpa., con un ANCHO DE 0.30m y un ESPESOR DE 6 cm. Con un concreto impermeabilizado con Sika 1 o equivalente, vaciado en el sitio. Incluye suministro, transporte y colocación del concreto, formaleta en súper T de 19 mm. para acabado a la vista, protección, curado, molduras, biseles, cortagoteras a ambos lados del muro y todos los elementos necesarios para su correcta construcción. No incluye refuerzo.</t>
  </si>
  <si>
    <t>4.3.10</t>
  </si>
  <si>
    <t>OTROS CONCRETOS</t>
  </si>
  <si>
    <t>4.3.10.1</t>
  </si>
  <si>
    <t>Colocación de GÁRGOLAS PREFABRICADAS en concreto a la vista de 21 Mpa. con un LONGITUD DE 0,30 m. Incluye suministro y el transporte de los materiales, adecuación del área de instalación, botada de los escombros generados, resanes generales y todos los demás elementos necesarios para su correcta instalación.</t>
  </si>
  <si>
    <t>4.3.10.2</t>
  </si>
  <si>
    <t>Construcción de VIGA TALÓN (apoyo de mampostería) en concreto de 21 Mpa., DE 0.20 M DE ALTO x 0.17 M DE ANCHO. Incluye suministro, transporte y colocación del concreto, formaleta en súper "T" de 19 mm o su equivalente, para acabado a la vista dos caras, nivelación, vibrado, protección, curado y todos los demás elementos necesarios para su correcta construcción. Según medidas y especificaciones dadas en los planos y diseños.</t>
  </si>
  <si>
    <t>4.3.10.3</t>
  </si>
  <si>
    <t>Construcción de VIGA TALÓN (apoyo de mampostería) en concreto de 21 Mpa., DE 0.17 M DE ALTO x 0.10 M DE ANCHO. Incluye suministro, transporte y colocación del concreto, formaleta en súper "T" o su equivalente para acabado a la vista las dos caras, nivelación, vibrado, protección, curado y todos los demás elementos necesarios para su correcta construcción. Según medidas y especificaciones dadas en los planos y diseños.</t>
  </si>
  <si>
    <t>4.3.10.4</t>
  </si>
  <si>
    <t>Construcción de MUROS INCLINADOS de contenedores en concreto de 21 Mpa. a la vista. Incluye suministro, transporte y colocación de concreto, formaleta de primera calidad en súper "T" de 19 mm. para acabado a la vista, aristas biseladas, vibrado, protección y curado para estructuras, y todos los demás elementos necesarios para su correcta construcción, de acuerdo con las diferentes dimensiones establecidas en los planos, No incluye refuerzo. Según diseño. Dimensiones variables.</t>
  </si>
  <si>
    <t>4.3.10.5</t>
  </si>
  <si>
    <t>Construcción de MESAS CILÍNDRICAS en concreto de 21 Mpa., con un DIÁMETRO EXTERIOR DE 1.00 m., con una ALTURA DE 0.80 m. Acabado a la vista con estructura de formaleta armada en madera y superficie de acabado en lámina galvanizada cal. 18, bisel y zócalo, según diseño. Incluye suministro, transporte y colocación de concreto, vibrado, curado, protección y todos los demás elementos necesarios para su correcto armado y vaciado. Según diseño. No incluye refuerzo.</t>
  </si>
  <si>
    <t>4.3.10.6</t>
  </si>
  <si>
    <t>Construcción de DESCOLE, hacia cauce de quebrada en concreto de 21 Mpa. Ver detalle. Incluye suministro, transporte y colocación de concreto y todos los demás elementos para su correcta construcción y funcionamiento,  incluye acero de refuerzo.</t>
  </si>
  <si>
    <t>4.3.10.7</t>
  </si>
  <si>
    <t>Construcción de ANILLOS para MH en concreto de 21 Mpa. con sección cuadrada al exterior. Incluye suministro, transporte y colocación del concreto, lleno compactado con canguro, tapa según especificaciones de EPM. El refuerzo será pagado en su ítem respectivo. Según diseño.</t>
  </si>
  <si>
    <t>4.3.10.8</t>
  </si>
  <si>
    <t>Construcción de ATRAQUE O CAMA EN CONCRETO DE 21 Mpa PARA TUBERÍA EN CONCRETO O PVC. Incluye el suministro y el transporte del concreto y todos los demás elementos necesarios para su correcta construcción, incluye acarreo interno. Según diseño.</t>
  </si>
  <si>
    <t>4.3.10.9</t>
  </si>
  <si>
    <t>Construcción de ANCLAJE EPÓXICO sobre estructura de concreto existente para varillas de acero de diámetro hasta 1/2", incluye el suministro, transporte e instalación del epóxico, perforación mecánica del concreto con broca de diámetro 5/8" mas del diámetro de la barra de acero a anclar y una profundidad mínima de 12 cm, fijación de la barra y todo lo necesario para su correcto funcionamiento según recomendaciones del proveedor del epóxico. El acero del anclaje se pagará en su respectivo ítem.</t>
  </si>
  <si>
    <t>4.3.10.10</t>
  </si>
  <si>
    <t>Construcción de anclaje epóxico sobre estructura de concreto existente para varillas de acero de diámetro hasta 5/8". Incluye el suministro, transporte e instalación del epóxico, perforación mecánica del concreto con broca de diámetro 3/4" más del diámetro de la barra de acero a anclar y una profundidad mínima de 16 cm, fijación de la barra y todo lo necesario para su correcto funcionamiento según recomendaciones del proveedor del epóxico. El acero del anclaje se pagará en su respectivo ítem.</t>
  </si>
  <si>
    <t>4.3.10.11</t>
  </si>
  <si>
    <t>Construcción de anclaje epóxico sobre estructura de concreto existente para varillas de acero de diámetro hasta 3/4". Incluye el suministro, transporte e instalación del epóxico, perforación mecánica del concreto con broca de diámetro 7/8" más del diámetro de la barra de acero a anclar y una profundidad mínima de 22 cm, fijación de la barra y todo lo necesario para su correcto funcionamiento según recomendaciones del proveedor del epóxico. El acero del anclaje se pagará en su respectivo ítem.</t>
  </si>
  <si>
    <t>4.3.10.12</t>
  </si>
  <si>
    <t>Construcción de barreras TIPO JERSEY en CONCRETO PREMEZCLADO 28 MPa,Incluye suministro y el transporte del concreto, mano de obra, protección y curado, para estructuras de acuerdo con las diferentes dimensiones establecidas en los planos y diseños y todo lo demás para el correcto proceso constructivo.No incluye refuerzo.</t>
  </si>
  <si>
    <t>4.3.10.13</t>
  </si>
  <si>
    <t>Construcción de base en concreto 21 Mpa para controlador local de dimensiones 0.60m x 0.80m x 1.00 m. Incluye suministro y el transporte del concreto, mano de obra, protección y curado, para estructuras de acuerdo con las diferentes dimensiones establecidas en los planos y diseños y todo lo demás para el correcto proceso constructivo. Incluye acero de refuerzo.</t>
  </si>
  <si>
    <t xml:space="preserve">FUNDACIÓN PARA ANCLAJE DE BASURERA (incluye excavación, platina y pernos) en concreto de 21 Mpa. Incluye el suministro y transporte del concreto, mano de obra, vibrado, protección y curado, para estructuras de acuerdo con las diferentes dimensiones establecidas en los planos y diseños. No incluye refuerzo. </t>
  </si>
  <si>
    <t xml:space="preserve">FUNDACIÓN PARA ANCLAJE DE CABINA TELEFONICA. en concreto de 21 Mpa. Incluye el suministro y transporte del concreto, mano de obra, vibrado, protección y curado. No incluye refuerzo. </t>
  </si>
  <si>
    <t>4.3.10.16</t>
  </si>
  <si>
    <t xml:space="preserve">FUNDACIÓN PARA SEMAFOROS en concreto de 21 Mpa. Incluye el suministro y transporte del concreto, mano de obra, vibrado, protección y curado. No incluye refuerzo. </t>
  </si>
  <si>
    <t>4.3.10.17</t>
  </si>
  <si>
    <t xml:space="preserve">FUNDACIÓN PARA CICLOPARQUEADEROS en concreto de 21 Mpa. Incluye el suministro y transporte del concreto, mano de obra, vibrado, protección y curado. No incluye refuerzo. </t>
  </si>
  <si>
    <t>5.0.0</t>
  </si>
  <si>
    <t>ACERO/MALLAS/ESTRUCTURA METÁLICA</t>
  </si>
  <si>
    <t>5.1.0</t>
  </si>
  <si>
    <t>ACERO DE REFUERZO</t>
  </si>
  <si>
    <t>5.1.1</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</si>
  <si>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</si>
  <si>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5.2.0</t>
  </si>
  <si>
    <t>ESTRUCTURA METÁLICA</t>
  </si>
  <si>
    <t>5.2.1</t>
  </si>
  <si>
    <t>Construcción y montaje de ESTRUCTURA METÁLICA, en PERFILERIA TIPO IPE, HEA, PHR-C, PTE para elementos de cubierta, rampas o áreas de circulación metálicas, según diseño. Incluye: suministro y transporte de láminas, platinas, uniones, soldaduras de acabado o presentación, anclajes y pernos a estructura de concreto y madera. Todos los elementos deben llevar dos manos de pintura anticorrosiva, (2) dos manos de esmalte base aceite mate, color por definir, ensayos a soldaduras, anticorrosivos y pinturas, obra falsa y todo el equipo y la herramienta necesaria para el montaje.</t>
  </si>
  <si>
    <t>5.2.3</t>
  </si>
  <si>
    <t>Construcción y montaje de ESTRUCTURA METÁLICA PARA PUENTE PEATONAL, con un área de 14,50 m2. Incluye el suministro y el transporte de los elementos. El puente esta compuesto por tres vigas longitudinales IPE 200 con longitud de 2.90, 3.10 y 3.30 m.; 6 platinas de 3/8" de 0,40 x 0,25 m. (con una cama de 0,08 x 0,40 m + 2 pieamigos en el mismo material c/u),  36 pernos de anclaje o espárragos de 1/2"  de L=0.20 m,  14,50 m2 de steeldeck cal 22 de 2", pintura anticorrosiva y adherente, catalizador para poliuretano, acabado en pintura esmalte para exteriores tipo poliuretano y todos los demás elementos necesarios para su correcta instalación y funcionamiento. Según diseño. Los anclajes epóxicos se pagarán en su respectivo ítem.</t>
  </si>
  <si>
    <t>5.2.4</t>
  </si>
  <si>
    <t>Construcción y montaje de ESTRUCTURA METÁLICA PARA ESTRUCTURA DE CUBIERTA en acero (perfil 2PHR 60 * 160 espesor 1.5mm perimetral, PTS 40 * 40 transversales cada 0.70 m a eje, 2 elementos trasversales 2PHR 60 * 160 espesor 1.5mm, 4 platinas de 0.15 m * 0.36m de 3/16", 4 pernos de 4" x 1/2" para cada platina, 2 ángulos de 2" * 2" x 1/8" para recibir PHR en lamina), cubierta en lamina policarbonato alveolar espesor 6 mm, ruana lamina calibre calibre 24 desarrollo de 0.30 m y todo lo necesario para su correcta construcción y funcionamiento. Según diseño.</t>
  </si>
  <si>
    <t>5.2.5</t>
  </si>
  <si>
    <t>Construcción y montaje de ESTRUCTURA METÁLICA PARA ESCALERAS AÉREAS con vigas tipo cajón 2PHR-C 355x110x3,0 mm., Platinas en lámina e= ½", peldaños metálicos en lamina alfajor 3 diamantes, estructura en ángulo de 2½"x3/16". Incluye uniones, soldaduras de acabado, anclajes y pernos a estructura de concreto, base anticorrosiva y adherente, catalizador, acabado en pintura poliuretano color negro mate, ensayos a soldaduras, anticorrosivos y pinturas, obra falsa y todo el equipo y la herramienta necesaria para el montaje. Se debe incluir el cálculo estructural, memorias y esquemas.</t>
  </si>
  <si>
    <t>Construcción y montaje de TUBERÍA ESTRUCTURAL PARA ASTA DE BANDERA. Cada elemento esta compuesta por tubería estructural redonda de Ø5" Colocada verticalmente y con una longitud máxima de 5.00 m.; anclada al piso mediante un pilote en concreto hasta de 1.00mt de profundidad, Incluye: el suministro, transporte de los elementos, base anticorrosiva y adherente, catalizador, acabado en pintura poliuretano para exteriores semibrillante color negro, andamios y todos los demás elementos necesarios para su correcta instalación, anclaje y funcionamiento. Según diseño.</t>
  </si>
  <si>
    <t>5.3.0</t>
  </si>
  <si>
    <t>MALLA ELECTROSOLDADA</t>
  </si>
  <si>
    <t>5.3.1</t>
  </si>
  <si>
    <t>Colocación de MALLA ELECTROSOLDADA TIPO D 50. Incluye el suministro y el transporte del material y todos los elementos necesarios para su correcta colocación.</t>
  </si>
  <si>
    <t>5.3.2</t>
  </si>
  <si>
    <t>Colocación de MALLA ELECTROSOLDADA TIPO D 84. Incluye el suministro y el transporte del material y todos los elementos necesarios para su correcta colocación.</t>
  </si>
  <si>
    <t>5.3.3</t>
  </si>
  <si>
    <t>Colocación de MALLA ELECTROSOLDADA TIPO D 106. Incluye el suministro y el transporte del material y todos los elementos necesarios para su correcta colocación.</t>
  </si>
  <si>
    <t>5.3.4</t>
  </si>
  <si>
    <t>Colocación de MALLA ELECTROSOLDADA TIPO D 131. Incluye el suministro y el transporte del material y todos los elementos necesarios para su correcta colocación.</t>
  </si>
  <si>
    <t>5.3.5</t>
  </si>
  <si>
    <t>Colocación de MALLA ELECTROSOLDADA TIPO D 158. Incluye el suministro y el transporte del material y todos los elementos necesarios para su correcta colocación.</t>
  </si>
  <si>
    <t>5.3.6</t>
  </si>
  <si>
    <t>Colocación de MALLA ELECTROSOLDADA TIPO D 221. Incluye el suministro y el transporte del material y todos los elementos necesarios para su correcta colocación.</t>
  </si>
  <si>
    <t>6.0.0</t>
  </si>
  <si>
    <t>MAMPOSTERIA</t>
  </si>
  <si>
    <t>6.1.0</t>
  </si>
  <si>
    <t>SOBRECIMIENTOS</t>
  </si>
  <si>
    <t>6.1.1</t>
  </si>
  <si>
    <t>Construcción de SOBRECIMIENTO EN BLOQUE DE CONCRETO DE 15 x 20 x 40 cm. ESPESOR de 15 cm. (bloque de primera calidad, 2 HILADAS). Incluye el suministro y el transporte de materiales, mortero de pega 1:4, relleno en concreto fluido de 10.5Mpa en todas las celdas, y todos los elementos necesarios para su correcta ejecución y funcionamiento.</t>
  </si>
  <si>
    <t>6.1.2</t>
  </si>
  <si>
    <t>Construcción de SOBRECIMIENTO EN BLOQUE DE CONCRETO DE 10 x 20 x 40 cm. ESPESOR de 10 cm, (bloque de primera calidad, 2 HILADAS), resistencia 8 Mpa (3p, no estructural). Incluye el suministro y el transporte de materiales, mortero de pega 1:4, relleno en concreto fluido de 10.5Mpa en todas las celdas, y todos los elementos necesarios para su correcta ejecución y funcionamiento.</t>
  </si>
  <si>
    <t>6.1.3</t>
  </si>
  <si>
    <t>Construcción de SOBRECIMIENTO EN BLOQUE DE CONCRETO DE 15 x 20 x 40 cm. ESPESOR DE 15 cm - IMPERMEABILIZADO POR AMBAS CARAS CON IGOL (bloque de primera calidad, 2 HILADAS). Incluye el suministro y el transporte de materiales, mortero de pega 1:4, relleno en concreto fluido de 10.5 Mpa en todas las celdas, 1 capa de igol imprimante de Sika o equivalente, 2 capas de igol denso de Sika o equivalente, polietileno, todos los anteriores, aplicados en las caras laterales, y en la base de la cimentación, y todos los elementos necesarios para su correcta ejecución y funcionamiento.</t>
  </si>
  <si>
    <t>6.1.4</t>
  </si>
  <si>
    <t>Construcción de SOBRECIMIENTO EN BLOQUE DE CONCRETO DE 15 x 20 x 40 cm. ESPESOR DE 15 cm - IMPERMEABILIZADO CON IGOL Y MORTERO IMPERMEABILIZANTE (bloque de primera calidad, 2 HILADAS). Incluye el suministro y el transporte de materiales, mortero de pega 1:4, relleno en concreto fluido de 10.5 Mpa en todas las celdas. CARA EXTERIOR Y BASE CIMENTACIÓN EXTERNA: 1 capa de igol imprimante de Sika o equivalente, 2 capas de igol denso de Sika o equivalente y polietileno.  CARA INTERIOR Y BASE CIMENTACIÓN INTERNA: 1 capa de Sika impermur o equivalente, revoque 1:4  impermeabilizado con sika1 o equivalente y todos los elementos necesarios para su correcta ejecución y funcionamiento.</t>
  </si>
  <si>
    <t>6.1.5</t>
  </si>
  <si>
    <t>Construcción de SOBRECIMIENTO EN BLOQUE DE CONCRETO DE 10 x 20 x 40 cm. ESPESOR DE 10 cm - IMPERMEABILIZADO POR AMBAS CARAS CON IGOL (bloque de primera calidad, 2 HILADAS). Incluye el suministro y el transporte de materiales, mortero de pega 1:4, relleno en concreto fluido de 10.5 Mpa en todas las celdas, 1 capa de igol imprimante de Sika o equivalente, 2 capas de igol denso de Sika o equivalente, polietileno, todos los anteriores, aplicados en las caras laterales, y en la base de la cimentación, y todos los elementos necesarios para su correcta ejecución y funcionamiento.</t>
  </si>
  <si>
    <t>6.1.6</t>
  </si>
  <si>
    <t>Construcción de SOBRECIMIENTO EN BLOQUE DE CONCRETO DE 10 x 20 x 40 cm. ESPESOR DE 10 cm - IMPERMEABILIZADO CON IGOL Y MORTERO IMPERMEABILIZANTE (bloque de primera calidad, 2 HILADAS). Incluye el suministro y el transporte de materiales, mortero de pega 1:4, relleno en concreto fluido de 10.5 Mpa en todas las celdas. CARA EXTERIOR Y BASE CIMENTACIÓN EXTERNA: 1 capa de igol imprimante de Sika o equivalente, 2 capas de igol denso de Sika o equivalente y polietileno. CARA INTERIOR Y BASE CIMENTACIÓN INTERNA: 1 capa de Sika impermur o equivalente, revoque 1:4 impermeabilizado con sika1 o equivalente y todos los elementos necesarios para su correcta ejecución y funcionamiento.</t>
  </si>
  <si>
    <t>6.2.0</t>
  </si>
  <si>
    <t>MURO EN BLOQUE</t>
  </si>
  <si>
    <t>6.2.1</t>
  </si>
  <si>
    <t>Construcción de MAMPOSTERÍA EN BLOQUE DE CONCRETO DE 10x20x30 cm. ESPESOR DE 10.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</si>
  <si>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6.2.2</t>
  </si>
  <si>
    <t>Construcción de MAMPOSTERÍA EN BLOQUE DE CONCRETO DE 20x20x40 cm. ESPESOR DE 20. resistencia 10 Mpa. Incluye el suministro y transporte del bloque, mortero de pega 1:5 espesor max=0.01 m, trabas, remates de enrases. Todos los cortes serán realizados a máquina. (Según norma Icontec 451, 296 y la Astm C-652 y C-34).</t>
  </si>
  <si>
    <t>6.2.3</t>
  </si>
  <si>
    <t>Construcción de MAMPOSTERÍA EN BLOQUE DE CONCRETO TIPO CATALÁN ESPECIAL GRIS DE 6 x 14 x 42 cm., gris claro, revitado ambas caras a la vista, pega de 1 cm horizontal, con pega vertical a tope, muro e=15, mortero de pega 0,25:1:3 (cal-cemento-arena) espesor max=0.01 m.  Incluye dovelas cada  1.20, (dos) 2 varillas de 3/8" en uno de los hueco del bloque, el hueco se rellena con grounting; acero de refuerzo horizontal cada 0.42 m con (dos) 2 varillas de 1/4",  revite con mortero gris claro similar al color del bloque; bloques esquineros de fábrica, chapas para acabado, trabas, machones, cuchillas, buitrones, remates de enrases, encorozados, áticos, andamios y todo lo necesario para su correcta construcción y funcionamiento. Según diseño y detalle constructivo.  Todos los cortes se realizarán a máquina. (Según norma Icontec 451, 296 y la Astm C-652 y C-34). Muestra de calidad seleccionada y color, para aprobación del arquitecto. Ver detalle y especificaciones.</t>
  </si>
  <si>
    <t>6.2.4</t>
  </si>
  <si>
    <t>Construcción de MAMPOSTERÍA EN BLOQUE DE CONCRETO 13 Mpa. TIPO CATALÁN SPLIT DE 10 x 15 x 30 cm, ESPESOR DE 15 cm. Color ROJO, NEGRO, VERDE OLIVA, TERRACOTA, MARRÓN, ANTICADO, que cumpla norma NTC 4026 y 4076. Incluye concreto 17.5 Mpa. Para grouting, mortero de pega 0.25:1:4 (cal:cemento:arena) para revite en ambas caras, (diseño y aprobación de mezclas para la pega en obra, cumpliendo norma que aplique a este tipo de mezclas) según color indicado por el diseñador, retenedor de agua y ensayos de resistencia para el mortero, lavado final con agua (sin uso de agua), cortes a máquina (norma icontec 451, 296 y ASTM C-652 y C-34) trabas, machones, cuchillas, enrases, terminales y aristas de fabrica y todo lo necesario para su correcta construcción y funcionamiento. Se debe garantizar mano de obra calificada para que el proceso de pega del bloque sea limpio y una instalación modulada según diseño con pegas horizontales y verticales de E=0.01 m. El acero de refuerzo, las dilataciones contra estructura y el hidrófugo antigrafiti se pagaran en su ÍTEM respectivo.</t>
  </si>
  <si>
    <t>6.2.5</t>
  </si>
  <si>
    <t>Construcción de MAMPOSTERÍA EN BLOQUE DE CONCRETO 13 Mpa. TIPO CATALÁN DE 10 x 15 x 30 cm, ESPESOR DE 15 cm. Color blanco, textura lisa con agregados cerámicos, que cumpla norma NTC 4026 y 4076. Incluye concreto 17.5 Mpa. Para grouting, mortero de pega 0.25:1:4 (cal:cemento:arena) para revite en ambas caras, (diseño y aprobación de mezclas para la pega en obra, cumpliendo norma que aplique a este tipo de mezclas) según color indicado por el diseñador, retenedor de agua y ensayos de resistencia para el mortero, lavado final con agua (sin uso de agua), cortes a máquina (norma icontec 451, 296 y ASTM C-652 y C-34) trabas, machones, cuchillas, enrases, terminales y aristas de fabrica y todo lo necesario para su correcta construcción y funcionamiento. Se debe garantizar mano de obra calificada para que el proceso de pega del bloque sea limpio y una instalación modulada según diseño con pegas horizontales y verticales de E=0.01 m. El acero de refuerzo, las dilataciones contra estructura y el hidrófugo antigrafiti se pagaran en su ÍTEM respectivo.</t>
  </si>
  <si>
    <t>6.2.6</t>
  </si>
  <si>
    <t>Construcción de MAMPOSTERÍA EN BLOQUE DE CONCRETO ROMANO LISO DE 12 x 12 x 36 cm. ESPESOR DE 12 cm., resistencia 13 Mpa, color gris, ranurado ambas caras (bloque de primera calidad, según norma Icontec 247). Incluye el  suministro y el transporte del bloque, mortero de pega 0,25:1:4 (cal-cemento-arena) espesor max=0.01 m, y mortero para revite o ranurado con color similar al del bloque.</t>
  </si>
  <si>
    <t>6.2.7</t>
  </si>
  <si>
    <t>Construcción de MAMPOSTERÍA EN BLOQUE DE CONCRETO PARA CALADOS EN CATALÁN AL 80%, espesor 0.15 m, con bloque en concreto tipo catalán de 10x15x30 cm., color blanco, textura lisa con agregados cerámicos, calidad Indural o equivalente, que cumpla norma NTC 4026 y 4076. Incluye concreto de 17.5 Mpa para grouting (cada bloque intermedio y se llenan los dos huecos), mortero de pega 0,25:1:4 (cal:cemento:arena) espesor max=0.01 m, para ranurado o revite de ambas caras, (diseño y aprobación de mezcla para la pega en obra, cumpliendo norma que aplique a este tipo de mezclas) según color indicado por el diseñador, retenedor de agua y ensayos de resistencia para el mortero, lavado final con agua (sin uso de ácido), cortes a máquina (norma Icontec 451,296 y Astm C-652 y C-34), trabas, machones, cuchillas, enrases, terminales y aristas de fabrica y todo lo necesario para su correcta construcción y funcionamiento. Se debe garantizar mano de obra calificada para que el proceso de pega del bloque sea limpio y una instalación modulada, según diseño con pegas horizontales y verticales con un espesor de 1 cm. El acero de refuerzo, las dilataciones contra estructura y el hidrófugo antigraffiti, se pagará en su ítem respectivo.</t>
  </si>
  <si>
    <t>6.3.0</t>
  </si>
  <si>
    <t>MURO EN LADRILLO</t>
  </si>
  <si>
    <t>6.3.1</t>
  </si>
  <si>
    <t>Construcción de MAMPOSTERÍA EN LADRILLO PARA REVOCAR O ENCHAPAR una cara o dos caras, DE 15 x 20 x 40 cm. ESPESOR DE 15 cm. Incluye el suministro y transporte del ladrillo, el mortero de pega 1:4 espesor max=0.01 m y todos los demás elementos necesarios para su correcta construcción y funcionamiento.</t>
  </si>
  <si>
    <t>6.3.2</t>
  </si>
  <si>
    <t>Construcción de MAMPOSTERÍA EN LADRILLO PARA REVOCAR O ENCHAPAR una cara o dos caras, DE 10 x 20 x 40 cm. ESPESOR DE 10 cm. Incluye el suministro y transporte del ladrillo, el mortero de pega 1:4 espesor max=0.01 m y todos los demás elementos necesarios para su correcta construcción y funcionamiento.</t>
  </si>
  <si>
    <t>6.3.3</t>
  </si>
  <si>
    <t>Construcción de MAMPOSTERÍA EN LADRILLO CATALÁN perforación vertical, de 10x15x30, ESPESOR DE 15 cm, color pálido, revitado dos caras. Incluye el suministro y transporte del ladrillo, mortero de pega y de revite 1:4 espesor max=0.01 m, color claro o similar al ladrillo, chapas para acabado, trabas, machones, cuchillas, buitrones, remates de enrases, encorozados, áticos, andamios y todo lo necesario para su correcta construcción. Todos los cortes se realizarán a máquina. (Según norma Icontec 451, 296 y la Astm C-652 y C-34). Muestra de calidad seleccionada y color, para aprobación del arquitecto. Los elementos conectores para el anclaje de las dovelas se dejan previamente embebidos en el vaciado de los concretos de vigas y/o losas. El concreto fluido y el acero de refuerzo se pagarán en su ítem respectivo.</t>
  </si>
  <si>
    <t>6.3.4</t>
  </si>
  <si>
    <t>Construcción de MAMPOSTERIA EN LADRILLO CATALÁN PARA CALADOS AL 80%, espesor 0.15 m, con ladrillo tipo catalán de 10x15x30 cm., perforación vertical, color pálido, revitado dos caras. Incluye mortero de pega y de revite 1:4 color claro o similar al bloque, chapas para acabado, trabas, machones, cuchillas, buitrones, remates de enrases, encorozados, áticos, andamios y todo lo necesario para su correcta construcción. Todos los cortes se realizarán a máquina. (Según norma Icontec 451, 296 y la Astm C-652 y C-34). Muestra de calidad seleccionada y color, para aprobación del arquitecto. Los elementos conectores para el anclaje de las dovelas se dejan previamente embebidos en el vaciado de los concretos de vigas y/o losas. El concreto fluido y el acero de refuerzo se pagarán en su ítem respectivo.</t>
  </si>
  <si>
    <t>6.3.5</t>
  </si>
  <si>
    <t>Construcción de ENCOROCE en LADRILLO DE 10 x 20 x 40 cm, 2 HILADAS. ESPESOR DE 10 cm. Incluye el suministro y transporte del ladrillo, el mortero de pega 1:4 espesor max=0.01 m y todos los demás elementos necesarios para su correcta construcción y funcionamiento.</t>
  </si>
  <si>
    <t>6.4.0</t>
  </si>
  <si>
    <t>VARIOS MAMPOSTERIA</t>
  </si>
  <si>
    <t>6.4.1</t>
  </si>
  <si>
    <t>Construcción de MACHÓN en LADRILLO CATALÁN COLOR PÁLIDO de perforación vertical de 10x15x30, incluye el suministro y el transporte del ladrillo, revite en mortero de pega 1:4 de espesor max=0.01 m, acabado a la vista para revitar las dos caras. Todos los cortes se realizarán a máquina. (Según norma Icontec 451, 296 y la Astm C-652 y C-34). Muestra de calidad seleccionada y color, para aprobación del arquitecto. Ver especificaciones. Los elementos conectores para el anclaje de las dovelas se dejan previamente embebidos en el vaciado de los concretos de vigas y/o losas. El Sobrecimiento, el acero de refuerzo y el concreto fluido se pagará en su ítem respectivo.</t>
  </si>
  <si>
    <t>6.4.2</t>
  </si>
  <si>
    <t>Construcción de MACHONES DE 0.30 x 0.30 m., en LADRILLO CATALÁN COLOR PÁLIDO de perforación vertical de 10 x 15 x 30 cm., acabado a la vista para revitar todas las caras. Incluye el suministro y transporte del ladrillo, mortero de pega, el mortero para revite 1:4 color claro similar al color del ladrillo, con un espesor no inferior de 0.01 m. El concreto grouting, el acero de refuerzo se pagará en su respectivo ítem y todo lo necesario para su correcta construcción. Según diseño.</t>
  </si>
  <si>
    <t>6.4.3</t>
  </si>
  <si>
    <t>Suministro, transporte y colocación de CHAPA EN BLOQUE CATALÁN 6x42 cm. color gris claro, ranurada, pega horizontal y vertical de 0.01 m, con pega vertical a tope. Tipo Colbloques o equivalente. Utilizar cortadora. Incluye mortero de pega 0,25:1:3(cal-cemento-arena), mortero color gris para revitar/ranurar, impermeabilizado con Sika 1 o equivalente, malla electrosoldada D 50 y todos los elementos necesarios para su correcta instalación.</t>
  </si>
  <si>
    <t>6.4.4</t>
  </si>
  <si>
    <t>Suministro, transporte y colocación de CHAPA EN BLOQUE CATALÁN de 3x10x30 cm. color gris. Incluye mortero 1:4 espesor max=0.01 m, malla electrosoldada D-50 y todos los demás elementos necesarios para su correcta construcción y funcionamiento.</t>
  </si>
  <si>
    <t>6.4.5</t>
  </si>
  <si>
    <t>Suministro, transporte y colocación de CHAPA EN BLOQUE CATALÁN COLOR ROJO DE 3x10x30 cm. Incluye mortero 1:4 espesor max=0.01m acabado color blanco, malla electrosoldada D-50 y todos los demás elementos necesarios para su correcta construcción y funcionamiento.</t>
  </si>
  <si>
    <t>6.4.6</t>
  </si>
  <si>
    <t>Suministro, transporte y colocación de CHAPA EN BLOQUE CATALÁN DE 3x10x30 cm., color blanco, textura lisa con agregados cerámicos, calidad Indural o equivalente, que cumpla norma NTC 4026 y 4076. Incluye suministro y transporte de los materiales, mortero de pega 0,25:1:4 (cal:cemento:arena) espesor max=0.01 m, para ranurado o revite, (diseño y aprobación de mezcla para la pega en obra, cumpliendo norma que aplique a este tipo de mezclas) según color indicado por el diseñador, malla con vena metálica cal. 24, retenedor de agua y ensayos de resistencia para el mortero, lavado final con agua (sin uso de ácido), cortes a máquina (norma Icontec 451,296 y Astm C-652 y C-34), trabas, machones, cuchillas, enrases y todo lo necesario para su correcta construcción y funcionamiento. Se debe garantizar mano de obra calificada para que el proceso de pega de la chapa sea limpio y una instalación modulada, según diseño con pegas horizontales y verticales de e= 1 cm. Las dilataciones contra estructura y el hidrófugo antigraffiti, se pagará en su ítem respectivo.</t>
  </si>
  <si>
    <t>6.4.7</t>
  </si>
  <si>
    <t>Suministro, transporte y colocación de CHAPA EN LADRILLO CATALÁN PÁLIDA DE 3 x 10 x 30 cm. Incluye mortero 1:4 espesor max=0.01m acabado blanco, malla electrosoldada D-50 y todos los demás elementos necesarios para su correcta construcción y funcionamiento.</t>
  </si>
  <si>
    <t>6.4.8</t>
  </si>
  <si>
    <t>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</si>
  <si>
    <t>6.4.9</t>
  </si>
  <si>
    <t>Construcción de JUNTA DE DILATACIÓN PARA PISOS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piso ó a definir por la interventoría. Incluye suministro y transporte de los materiales y todos los elementos necesarios para su correcta construcción y funcionamiento. Se deben seguir todas las especificaciones y recomendaciones de los fabricantes de los materiales.</t>
  </si>
  <si>
    <t>7.0.0</t>
  </si>
  <si>
    <t>REVOQUES/ENCHAPES/PINTURA</t>
  </si>
  <si>
    <t>7.1.0</t>
  </si>
  <si>
    <t>REVOQUE INTERIOR</t>
  </si>
  <si>
    <t>7.1.1</t>
  </si>
  <si>
    <t>Colocación de REVOQUE con mortero 1:4 IMPERMEABILIZADO con Sika 1 o equivalente, EN MUROS. Incluye suministro y transporte de los materiales, ranuras, filetes, y todos los demás elementos necesarios para su correcta construcción.</t>
  </si>
  <si>
    <t>7.1.2</t>
  </si>
  <si>
    <t>Colocación de REVOQUE con mortero 1:4 EN MUROS. Incluye suministro y transporte de los materiales, ranuras, filetes y todos los demás elementos necesarios para su correcta construcción.</t>
  </si>
  <si>
    <t>7.1.3</t>
  </si>
  <si>
    <t>Colocación de REVOQUE CON ACABADO GUANTEADO, con mortero 1:4 impermeabilizado con Sika 1 o equivalente, espesor variable, llenos con mortero donde se requiera. Incluye suministro y transporte de los materiales, malla con vena cal. 24, limpieza y preparación de la superficie a revocar, ranuras, filetes y todos los demás elementos necesarios para su correcta construcción.</t>
  </si>
  <si>
    <t>7.1.4</t>
  </si>
  <si>
    <t>Colocación de FAJAS DE REVOQUE DE 0.05 a 0.50 m con mortero 1:4. Incluye suministro y transporte de los materiales, ranuras, filetes y todos los demás elementos necesarios para su correcta construcción.</t>
  </si>
  <si>
    <t>7.1.5</t>
  </si>
  <si>
    <t>Colocación de ESTUCO ACRÍLICO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t>
  </si>
  <si>
    <t>7.1.6</t>
  </si>
  <si>
    <t>Colocación de ESTUCO ACRÍLICO PROFESIONAL, SOBRE CIELOS REVOCADOS, 3 manos mínimo, o las que sea necesarias para obtener una superficie pareja y homogénea. Incluye suministro y transporte de los materiales, ranuras, filetes, dilataciones y todos los elementos necesarios para su correcta aplicación y funcionamiento.</t>
  </si>
  <si>
    <t>7.2.0</t>
  </si>
  <si>
    <t>ENCHAPES</t>
  </si>
  <si>
    <t>7.2.1</t>
  </si>
  <si>
    <t>Instalación de ENCHAPE CERÁMICO DE 25x35 cm., Macedonia de Corona o equivalente, combinado 70% color blanco y 30% a color. Incluye suministro y transporte de los materiales, adhesivo para cerámica tipo pegacor o su equivalente, remate en varilla de PVC intermatex acolillado color blanco y todos los elementos necesarios para su correcta instalación y funcionamiento.</t>
  </si>
  <si>
    <t>7.2.2</t>
  </si>
  <si>
    <t>Instalación de ENCHAPE CERÁMICO PARED, tipo Egeo DE 20.5 x 20.5 cm. o su equivalente, color blanco. Incluye suministro y transporte de los materiales, mortero adhesivo para enchapes tipo pegacor o equivalente, lechada preparada (boquilla) tipo Concolor de sumicol o equivalente del mismo color del enchape, moldura PVC remates toro acolillada y todos los elementos necesarios para su correcta instalación y funcionamiento.</t>
  </si>
  <si>
    <t>7.2.3</t>
  </si>
  <si>
    <t>Colocación de ENCHAPE EN PIEDRA BUENAVENTURA NEGRA EN LAJAS. Incluye suministro y transporte de los materiales, mortero de pega 1:4 espesor 2 - 2.5 cm, aditivo adherente y modificador para hormigón y mortero a una dosificación de 750 gr/m2, polvillo del mismo material, impermeabilizante integral para mortero sika1 o equivalente, malla electrosoldada D-50, y todos los elementos necesarios para su correcta construcción.</t>
  </si>
  <si>
    <t>7.2.4</t>
  </si>
  <si>
    <t>Colocación de ENCHAPE EN ESCALAS, EN TABLETA GRES ETRUSCA SAHARA, dimensiones= 0.07 x 0.25 m. Incluye suministro y transporte de los materiales, remates, medido en proyección horizontal. Incluye guarda escobas a media caña y diseño aprobado por la interventoría.</t>
  </si>
  <si>
    <t>7.2.5</t>
  </si>
  <si>
    <t>Colocación de ENCHAPE DE ESCALA EN GRANO PREPARADO. Incluye suministro y transporte de los materiales, varilla de dilatación en aluminio, faja antideslizante en granito sin pulir, remates, lechada, pulida y brillada, Incluye guarda escobas a media caña y diseño aprobado por la interventoría.</t>
  </si>
  <si>
    <t>7.2.6</t>
  </si>
  <si>
    <t>Construcción de MURO DE ENCHARQUE con una ALTURA DE 10/15 cm. y un ESPESOR DE 0,05m. en concreto de 21 Mpa. Enchapado en cerámica 0.205 x 0.205 m. color blanco. Incluye suministro y transporte de los materiales, lechada del mismo color de la cerámica y todos los elementos necesarios para su correcta instalación y funcionamiento.</t>
  </si>
  <si>
    <t>7.2.7</t>
  </si>
  <si>
    <t>Colocación de ENCHAPE CERÁMICO PARED, COLOR NEGRO DE 30.5 x 30.5 cm. o su equivalente. Incluye suministro y transporte de los materiales, mortero de pega 1:4, lechada del mismo color del enchape, remate en cenefa decorado 8 x 25 cm y varilla de PVC intermatex acolillado, y todos los elementos necesarios para su correcta instalación y funcionamiento.</t>
  </si>
  <si>
    <t>7.2.8</t>
  </si>
  <si>
    <t>Construcción de MURO DE ENCHARQUE con una altura DE 15/20 cm. y con un ESPESOR DE 0,05 m. en concreto de 21 Mpa, Enchapado en cerámica 0,205 x 0,205 m. color blanco. Incluye suministro y transporte de los materiales, lechada del mismo color de la cerámica y todos los elementos necesarios para su correcta instalación y funcionamiento.</t>
  </si>
  <si>
    <t>7.2.9</t>
  </si>
  <si>
    <t>Colocación de ENCHAPE CERÁMICO PARED BLANCO DE 30 x 60 cm. Incluye suministro y transporte de los materiales, mortero adhesivo para enchapes tipo pegacor o equivalente, lechada preparada (boquilla) tipo concolor de sumicol o equivalente del mismo color del enchape, moldura PVC remates toro acolillada y todos los elementos necesarios para su correcta instalación y funcionamiento.</t>
  </si>
  <si>
    <t>7.2.10</t>
  </si>
  <si>
    <t>Colocación de ENCHAPE EN CRISTANAC, tipo corona o equivalente. Incluye suministro y transporte de los materiales, remates, lechada, y todo lo necesario para su correcta instalación y funcionamiento.</t>
  </si>
  <si>
    <t>7.2.11</t>
  </si>
  <si>
    <t>Colocación ENCHAPE CERÁMICO PARED tipo Macedonia de Corona o equivalente de 25x35 cm., color blanco. Incluye suministro y transporte de los materiales, adhesivo para cerámica tipo pegacor o su equivalente, remate en varilla de PVC intermatex acolillado color blanco y todos los elementos necesarios para su correcta instalación y funcionamiento.</t>
  </si>
  <si>
    <t>7.3.0</t>
  </si>
  <si>
    <t>PINTURA INTERIOR</t>
  </si>
  <si>
    <t>7.3.1</t>
  </si>
  <si>
    <t>RESANE Y REPINTE de PINTURA ACRÍLICA tipo Koraza o equivalente para exteriores (hidrorepelente) de primera calidad que cumpla con la Norma NTC 1335, 2 manos o las que sean necesarias para obtener una superficie pareja y homogénea, a satisfacción de la interventoría. Incluye suministro y transporte de los materiales, preparada y adecuación de la superficie a intervenir. Color a definir según aprobación de la interventoría.</t>
  </si>
  <si>
    <t>7.3.2</t>
  </si>
  <si>
    <t>Aplicación de PINTURA ACRÍLICA en muros para exteriores (hidrorepelente) tipo koraza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</si>
  <si>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7.3.3</t>
  </si>
  <si>
    <t>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t>
  </si>
  <si>
    <t>7.3.4</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</si>
  <si>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</si>
  <si>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7.3.5</t>
  </si>
  <si>
    <t>Aplicación de PINTURA EPOXIPOLIAMIDA EN MUROS (dos componentes proporción 1:3, no tóxica) tipo epoxiconstrucción de pintuco o equivalente, de primera calidad, semimate, sobre estuco plástico, 2 a 3 manos o las necesarias para lograr una superficie pareja a satisfacción de la interventoría, color blanco.</t>
  </si>
  <si>
    <t>7.3.6</t>
  </si>
  <si>
    <t>Aplicación de PINTURA EPOXIPOLIAMIDA EN CIELOS (dos componentes proporción 1:3, no tóxica) tipo epoxiconstrucción de pintuco o equivalente, semimate, sobre estuco plástico, 2 a 3 manos o las necesarias para lograr una superficie pareja a satisfacción de la interventoría, color blanco.</t>
  </si>
  <si>
    <t>7.3.7</t>
  </si>
  <si>
    <t>Aplicación de PINTURA EPOXIPOLIAMIDA EN PISOS (dos componentes proporción 1:3, no tóxica) tipo epoxiconstrucción de pintuco o equivalente, semimate, sobre concreto pulido, 2 a 3 manos o las necesarias para lograr una superficie pareja a satisfacción de la interventoría, color por definir.</t>
  </si>
  <si>
    <t>7.3.8</t>
  </si>
  <si>
    <t>Aplicación de BARNIZ TRANSPARENTE, FUNGICIDA, HIDROREPELENTE, tipo Impranol plus o equivalente sobre elementos de madera laminada. Incluye lijada y preparación de la superficie, las manos requeridas para lograr una correcta superficie  y  todo lo necesario para su adecuada  aplicación.</t>
  </si>
  <si>
    <t>7.3.9</t>
  </si>
  <si>
    <t>Aplicación de ESMALTE A BASE DE ACEITE, sobre elementos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t>
  </si>
  <si>
    <t>7.4.0</t>
  </si>
  <si>
    <t>PINTURA EXTERIOR</t>
  </si>
  <si>
    <t>7.4.1</t>
  </si>
  <si>
    <t>Aplicación de pintura de ALTA VISIBILIDAD, DE GRAN ADHERENCIA Y RESISTENCIA tipo tráfico para demarcación de símbolos de discapacidad que proporciona perfecta adherencia sobre superficies en concreto y asfalto. Incluye el suministro y el transporte del material y todo lo necesario para su correcta aplicación y funcionamiento.</t>
  </si>
  <si>
    <t>7.4.2</t>
  </si>
  <si>
    <t>Sistema de RECUBRIMIENTO PARA ESTRUCTURA METÁLICA, desarrollo del elemento INFERIOR O IGUAL A 25cm. Incluye preparación de superficie mediante limpieza manual - mecánica según norma SSPC-SP2 y SP3 de acuerdo con las normas internacionales, la superficie debe quedar limpia, eliminada toda la pintura existente, libre de óxido, libre de cascarilla de laminación. Aplicación de una capa de imprimante tipo Epóxico rojo Ref: 13-70-08 de Sika o equivalente, con su respectivo catalizador tipo 13-80-01 de Sika o equivalente a un espesor de película seca de 4.0 mils. Recubrimiento de acabado mediante la aplicación de una capa de esmalte tipo Alquídico negro Ref: 316091 de Sika o equivalente a un espesor de película seca de 2.5 mils, en caso de requerirse diluir los materiales mencionados debe hacerse con el producto tipo colmasolvente alquidico Ref: 958012 de Sika o equivalente. Incluye andamios, canes y todos los demás elementos y materiales requeridos para la correcta limpieza y recubrimiento de la superficie.</t>
  </si>
  <si>
    <t>7.4.3</t>
  </si>
  <si>
    <t>Sistema de RECUBRIMIENTO PARA ESTRUCTURA METÁLICA desarrollo del elemento DESDE 25 cm HASTA 100 cm. Incluye preparación de superficie mediante limpieza manual - mecánica según norma SSPC-SP2 y SP3 de acuerdo con las normas internacionales, la superficie debe quedar limpia, eliminada toda la pintura existente, libre de óxido, libre de cascarilla de laminación. Aplicación de una capa de imprimante tipo Epóxico rojo Ref: 13-70-08 de Sika o equivalente, con su respectivo catalizador tipo 13-80-01 de Sika o equivalente a un espesor de película seca de 4.0 mils. Recubrimiento de acabado mediante la aplicación de una capa de esmalte tipo Alquídico negro Ref: 316091 de Sika o equivalente a un espesor de película seca de 2.5 mils, en caso de requerirse diluir los materiales mencionados debe hacerse con el producto tipo colmasolvente alquidico Ref: 958012 de Sika o equivalente. Incluye andamios, canes y todos los demás elementos y materiales requeridos para la correcta limpieza y recubrimiento de la superficie.</t>
  </si>
  <si>
    <t>7.4.4</t>
  </si>
  <si>
    <t>Aplicación de pintura de ALTA VISIBILIDAD, DE GRAN ADHERENCIA Y RESISTENCIA tipo tráfico para línea de paso de cebra con ancho min= 0.50 m y max=0.70 m, color amarillo o blanco, aplicado según normas y especificaciones de la Secretaría de Transportes y Tránsito de Medellín. Incluye el suministro y el transporte del material  y todo lo necesario para su correcta aplicación y funcionamiento.</t>
  </si>
  <si>
    <t>7.4.5</t>
  </si>
  <si>
    <t>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t>
  </si>
  <si>
    <t>8.0.0</t>
  </si>
  <si>
    <t>PISOS</t>
  </si>
  <si>
    <t>8.1.0</t>
  </si>
  <si>
    <t>PISOS EN CONCRETO</t>
  </si>
  <si>
    <t>8.1.1</t>
  </si>
  <si>
    <t>PISOS EN CONCRETO VACIADO</t>
  </si>
  <si>
    <t>8.1.1.1</t>
  </si>
  <si>
    <t>Construcción de ANDÉN en concreto de 21 Mpa. espesor de 0.10m., con vaciado alternado según diseño. Incluye suministro y transporte de los materiales, nivelación del terreno y adecuación de la superficie, acabado escobillado y llaneado 0.10m en los bordes, entresuelo en piedra (e=0,15 m.), arenilla compactada (e=0,05 m.),polietileno, malla electrosoldada D-84, formaleta en súper T para acabado a la vista, curado y todo lo necesario para su correcta construcción y funcionamiento. Según diseño. Las excavaciones o descapotes se pagarán en su ítem respectivo.</t>
  </si>
  <si>
    <t>8.1.1.2</t>
  </si>
  <si>
    <t>Construcción de ANDÉN en concreto de 21 Mpa, espesor de 0.10m. Incluye suministro y transporte de los materiales, malla electrosoldada D-84; juntas para andenes de 5X5 mm con cortadora de disco, soporte fondo de junta, sellante de juntas elastomérico de poliuretano, acabado escobillado y llaneado 0.10m en los bordes, entresuelo en piedra (e=0,15 m.), arenilla compactada (e=0,05 m.) y polietileno y todos los demás elementos necesarios para su correcta construcción. Se ejecutarán los rebajes que sean necesarios para garantizar el acceso de los discapacitados y hasta una huellas y una contrahuella necesarias en los lugares que indique la interventoría. Las excavaciones o descapotes se pagarán en su ítem respectivo.</t>
  </si>
  <si>
    <t>8.1.1.3</t>
  </si>
  <si>
    <t>Construcción de ANDÉN O PLACAS en concreto de 21 Mpa, espesor  de 0.08 m., pendientado y llaneado, vaciado alternado (en cuadros no superiores de 1.5 x 1.5 m). Incluye suministro y transporte de los materiales, nivelación  del terreno y adecuación de la superficie, entresuelo en piedra (e=0,15 m.), arenilla compactada (e=0,05 m.), polietileno calibre 6, malla electrosoldada D-84, curado y todo lo necesario para su correcta construcción y funcionamiento. Según diseño. Las excavaciones o descapotes se pagarán en su ítem respectivo.</t>
  </si>
  <si>
    <t>8.1.1.4</t>
  </si>
  <si>
    <t>Construcción de ANDÉN O PLACAS en concreto de 21 Mpa, espesor de 0.10 m., pendientado y llaneado, vaciado alternado (en cuadros no superiores de 1.5 x 1.5 m). Incluye suministro y transporte de los materiales, nivelación  del terreno y adecuación de la superficie, entresuelo en piedra (e=0,15 m.), arenilla compactada (e=0,05 m.), malla electrosoldada D-84, curado y todo lo necesario para su correcta construcción y funcionamiento. Según diseño. Las excavaciones o descapotes se pagarán en su ítem respectivo.</t>
  </si>
  <si>
    <t>8.1.1.5</t>
  </si>
  <si>
    <t>Construcción de ANDÉN en concreto de 21 Mpa, espesor de 0.08m. Incluye suministro y transporte de los materiales, malla electrosoldada D-84; juntas para andenes de 5X5 mm con cortadora de disco, soporte fondo de junta, sellante de juntas elastomérico de poliuretano, acabado escobillado y llaneado 0.10m en los bordes, entresuelo en piedra (e=0,15 m.), arenilla compactada (e=0,05 m.) y polietileno y todos los demás elementos necesarios para su correcta construcción. Se ejecutarán los rebajes que sean necesarios para garantizar el acceso de los discapacitados y hasta una huellas y una contrahuella necesarias en los lugares que indique la interventoría. Las excavaciones o descapotes se pagarán en su ítem respectivo.</t>
  </si>
  <si>
    <t>8.1.1.6</t>
  </si>
  <si>
    <t>ACOMODAMIENTO Y NIVELACIÓN DE PIEDRA DE ENTRESUELO, espesor de 0.20m, entresuelo en piedra (e=0,15 m.), arenilla compactada (e=0,05 m.) Incluye suministro y transporte de materiales, compactación mecánica, polietileno de baja densidad y todo lo necesario para su correcta colocación. La piedra seleccionada debe ser aprobada por la interventoría.</t>
  </si>
  <si>
    <t>8.1.1.7</t>
  </si>
  <si>
    <t>ACOMODAMIENTO Y NIVELACIÓN DE RECEBO EN TRITURADO DE 3/4", nivelada. Incluye suministro y transporte de los materiales y todos los demás elementos necesarios para su correcta construcción.</t>
  </si>
  <si>
    <t>8.1.1.8</t>
  </si>
  <si>
    <t>Construcción de PISO O PLACA en concreto de 21 Mpa, espesor de 0,08 m. sobre el terreno y/o entresuelo. Incluye Impermeabilización integral con Plastocrete DM o equivalente, suministro y transporte de los materiales, polietileno calibre 6, malla electrosoldada D-84, formaleta en Súper T de 19mm, Vaciado alternado (en cuadros no superiores de 2.0 x 2.0 m), nivelación del terreno y adecuación de la superficie, mano de obra y todos los demás elementos necesarios para su correcta construcción. No incluye entresuelo. Las excavaciones o descapotes se pagarán en su ítem respectivo.</t>
  </si>
  <si>
    <t>8.1.1.9</t>
  </si>
  <si>
    <t>Construcción de PISO EN CONCRETO DE 21Mpa con color integral AMARILLO tipo Nuviola o equivalente calidad al 6%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</si>
  <si>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8.1.1.10</t>
  </si>
  <si>
    <t>Construcción de PISO EN CONCRETO DE 21Mpa CEMENTO BLANCO con color integral AMARILLO tipo Nuviola o equivalente calidad al 8%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</si>
  <si>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8.1.1.11</t>
  </si>
  <si>
    <t>Construcción de PISO EN CONCRETO DE 21Mpa con color integral ROJO-NARANJA tipo Nuviola o equivalente calidad al 6%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</si>
  <si>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8.1.1.12</t>
  </si>
  <si>
    <t>Construcción de PISO EN CONCRETO DE 21Mpa con color integral BLANCO tipo Nuviola o equivalente calidad al 6%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</si>
  <si>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8.1.1.13</t>
  </si>
  <si>
    <t>Construcción de PISO EN CONCRETO DE 21Mpa con color integral NEGRO tipo Nuviola o equivalente calidad al 6%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</si>
  <si>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8.1.1.14</t>
  </si>
  <si>
    <t>Construcción de PISO EN CONCRETO DE 21Mpa con color integral VERDE tipo Nuviola o equivalente calidad al 6% del peso del cemento para garantizar un color parejo y uniforme, espesor de 0,08 m, modulado 2,0m x 2,0m. Incluye suministro y transporte de los materiales, plastocrete DM o equivalente, malla electrosoldada D-84, juntas inducidas de 5 x 5 mm con cortadora de piso, sellador elástico de poliuretano tipo sikaflex 1CSL o equivalente hasta una profundidad de 5mm, limpieza de la junta, cinta de enmascarar de 3/4", acabado liso pendientado y llaneado, curado, protección hasta la entrega final y todos los demás elementos necesarios para su correcta construcción según diseño y medidas establecidas en planos.</t>
  </si>
  <si>
    <t>8.1.1.15</t>
  </si>
  <si>
    <t>Construcción de PISO EN MORTERO 1:5 de NIVELACIÓN, espesor de 0.05m. Incluye suministro y transporte de los materiales y todo lo necesario para su correcta construcción y funcionamiento.</t>
  </si>
  <si>
    <t>8.1.1.16</t>
  </si>
  <si>
    <t>Construcción de PISO EN CONCRETO PULIDO DE 17.5 Mpa, con un ESPESOR DE 5cm, modulado 2,0m x 2,0m. Incluye suministro y transporte de los materiales, formaletas, acabado con helicóptero, marcación de dilataciones con cortadora y todo lo necesario para su correcta ejecución y funcionamiento. El refuerzo y entresuelo serán pagados en el ítem correspondiente.</t>
  </si>
  <si>
    <t>8.1.1.17</t>
  </si>
  <si>
    <t>Construcción de PISO EN CONCRETO PULIDO DE 21 Mpa, con un ESPESOR DE 8cm, modulado 1,0m x 1,0m. Incluye suministro y transporte de los materiales, formaletas, acabado con helicóptero, marcación de dilataciones con cortadora y todo lo necesario para su correcta ejecución y funcionamiento. El refuerzo y entresuelo serán pagados en el ítem correspondiente.</t>
  </si>
  <si>
    <t>8.1.1.18</t>
  </si>
  <si>
    <t>Construcción de PISO EN CONCRETO PULIDO DE 21 Mpa, con un ESPESOR DE 15cm. Incluye el suministro y el transporte del concreto, malla electrosoldada D-50, juntas de 5X5 mm con cortadora de disco, acabado con helicóptero, soporte fondo de junta, sellante de juntas elastomérico de poliuretano, entresuelo en piedra (e=0,15 m.), arenilla compactada (e=0,05 m.) y polietileno de baja densidad, cal. 4 y todos los demás elementos necesarios para su correcta construcción y funcionamiento. Se ejecutarán los rebajes que sean necesarios para garantizar el acceso de los discapacitados y las huellas y contrahuellas necesarias en los lugares que indique la interventoría.</t>
  </si>
  <si>
    <t>8.1.1.19</t>
  </si>
  <si>
    <t>Construcción de PISO EN CONCRETO PULIDO DE 21 Mpa, PARA RAMPA. Incluye el suministro y el transporte del concreto, franjas antideslizantes (cortes en espina de pescado). Incluye piedra de entresuelo, formaletas, acabado con helicóptero, marcación de dilataciones con cortadora y todo lo necesario para su correcta ejecución y funcionamiento. No incluye refuerzo.</t>
  </si>
  <si>
    <t>8.1.1.20</t>
  </si>
  <si>
    <t>Construcción de PISO EN CONCRETO PULIDO DE 21 Mpa, modulado 2,4m x 2,4m. Incluye piedra de entresuelo, varilla de dilatación en aluminio según detalle Incluye formaletas, acabado con helicóptero, marcación de dilataciones con cortadora y todo lo necesario para su correcta ejecución y funcionamiento. No incluye refuerzo.</t>
  </si>
  <si>
    <t>8.1.1.21</t>
  </si>
  <si>
    <t>Construcción de PISO EN CONCRETO DE 21 Mpa., con un ESPESOR DE 0.10m. COLOR VERDE, CON PENDIENTE, IMPERMEABILIZADO con plastocrete DM o equivalente y  adicionado con FIBRA TIPO NIKON o equivalente, vaciado alternado tipo ajedrez con junta perdida, formaleta de pino seco cepillado de 2"x4" y juntas inducidas de 5 x 5 mm, con cortadora de piso. Incluye pigmento integral verde tipo Nuviola o equivalente calidad al 8% del peso del cemento para garantizar color parejo y homogéneo, malla electrosoldada D-50, vibrado, protección, curado y todos los demás elementos necesarios para su correcta construcción y funcionamiento. Las juntas de dilatación se pagaran en su ítem respectivo.</t>
  </si>
  <si>
    <t>8.1.1.22</t>
  </si>
  <si>
    <t>Construcción de PISO EN CONCRETO DE 21 Mpa., con un ESPESOR DE 0.10 m. PENDIENTADO Y ACABADO PULIDO A MÁQUINA, vaciado alternado (en cuadros no superiores de 2.0 x 2.0 m). Incluye formaleta para junta fría en pino cepillado de 2"x4", vibrado, curado, pulida, protección hasta la entrega final de la obra y todo lo necesario para su correcta construcción y funcionamiento. Según diseño y dimensiones establecidas en planos.</t>
  </si>
  <si>
    <t>8.1.1.23</t>
  </si>
  <si>
    <t>Construcción de PISO EN CONCRETO DE 21 Mpa., ESCOBILLADO, con un ESPESOR DE 15cm. Incluye el suministro y el transporte del concreto, malla electrosoldada D-50, juntas para andenes de 5X5 mm con cortadora de disco, soporte fondo de junta, sellante de juntas elastomérico de poliuretano, entresuelo en piedra (e=0,15 m.), arenilla compactada(e=0,05 m.) y polietileno de baja densidad cal 4, y todos los demás elementos necesarios para su correcta construcción. Se ejecutarán los rebajes que sean necesarios para garantizar el acceso de los discapacitados y las huellas y contrahuellas necesarias en los lugares que indique la interventoría.</t>
  </si>
  <si>
    <t>8.1.1.24</t>
  </si>
  <si>
    <t>Construcción de PISO EN CONCRETO DE 21 Mpa., PARA BRECHAS DE INSTALACIONES ELÉCTRICAS Y/O SANITARIAS, con impermeabilización integral, con un ESPESOR DE 0,08 m., y ANCHO DE 0.40m/0.50m. sobre el terreno y/o entresuelo. Incluye suministro, transporte y colocación del concreto, impermeabilización integral tipo Sika o equivalente, plastocrete DM o equivalente, vaciado alternado (en cuadros no superiores de 2.0 x 2.0 m), adecuación de la superficie, malla electrosoldada D-50, junta perdida con pino seco de 2" x 4", soporte de fondos de juntas, sellante de juntas elastomérico de poliuretano, acabado liso pendientado y llanado, vibrado, curado, protección hasta la entrega final y todos los demás elementos necesarios para su correcta construcción. No incluye entresuelo. Según diseño.</t>
  </si>
  <si>
    <t>8.1.1.25</t>
  </si>
  <si>
    <t>Construcción de ZÓCALO MEDIACAÑA EN CONCRETO A LA VISTA DE 21 Mpa., con COLOR BLANCO e impermeabilización integral, con un DESARROLLO DE 0,30 m. y una ALTURA DE 0,20 m. Incluye suministro, transporte y colocación del concreto, pigmentos blanco de Nuviola o equivalente calidad al 8% del peso del cemento para garantizar color parejo y uniforme, impermeabilización integral tipo Sika o equivalente, plastocrete DM o equivalente, dilataciones y todos los demás elementos necesarios para su correcta construcción.</t>
  </si>
  <si>
    <t>8.1.1.26</t>
  </si>
  <si>
    <t>Construcción de PISO EN CONCRETO DE 28 Mpa. con un ESPESOR DE 0.10 m. PENDIENTADO Y ACABADO LLANEADO LISO, para placa polideportiva, vaciado alternado con dilataciones en junta perdida (en cuadros no superiores de 2.0 x 2.0 m). Incluye formaleta para junta fría en pino cepillado de 2"x4", vibrado, curado, protección y preparación para aplicación de acabado endurecedor color verde y todo lo necesario para su correcta construcción y funcionamiento. Según diseño y dimensiones establecidas en planos. El entresuelo y el refuerzo se pagarán en su ítem respectivo.</t>
  </si>
  <si>
    <t>8.1.1.27</t>
  </si>
  <si>
    <t>Construcción de RAMPAS TALUD EN CONCRETO DE 21 Mpa. ESPESOR DE 0.08 m., con vaciado alternado. Incluye suministro y transporte de los materiales, perfilación, nivelación  del terreno y adecuación de la superficie, entresuelo en piedra con un espesor de 0.15 m. y 0.05 m. de arenilla, malla electrosoldada D-84, dilataciones a junta perdida cada 1.80 m., acabado liso llaneado, vibrado, curado, protección de la superficie y todo lo necesario para su correcta construcción y funcionamiento. Según diseño.</t>
  </si>
  <si>
    <t>8.1.1.28</t>
  </si>
  <si>
    <t>Construcción de ACABADO PARA LOSA EN CONCRETO CON ENDURECEDOR CON BASE EN POLIURETANO tipo sikalastic-612 MTC o equivalente (sistema para uso pesado-gama alta), acabado antideslizante, impermeable, de alta elasticidad, resistente a la abrasión y a los rayos UV, sobre pisos en concreto o mortero. Incluye suministro y transporte de los materiales, adición de textura con arena de cuarzo, regatas, media cañas y todo lo necesario para su correcta construcción y funcionamiento. La aplicación técnica se debe hacer siguiendo todas las instrucciones y recomendaciones del fabricante.</t>
  </si>
  <si>
    <t>8.1.1.29</t>
  </si>
  <si>
    <t>Construcción de ACABADO PARA LOSA EN CONCRETO CON ENDURECEDOR ANTIDESLIZANTE SOBRE PISO EN CONCRETO para la placa polideportiva, compuesto cementoso con pigmentos, aditivos y agregados de cuarzo color verde. Este pigmento debe ser un endurecedor superficial con arena de cuarzo tipo Sikafloor 3 Quartz Top Verde, de Sika ó equivalente, dosificado con 7 kg/m2. Incluye suministro y transporte de los materiales, regatas, media cañas y todo lo necesario para su correcta construcción y funcionamiento. La aplicación técnica se debe hacer siguiendo todas las instrucciones y recomendaciones del fabricante y se debe coordinar con el vaciado del piso en concreto.</t>
  </si>
  <si>
    <t>8.1.1.30</t>
  </si>
  <si>
    <t>Construcción de ACABADO PARA LOSA EN CONCRETO CON ENDURECEDOR NEUTRO tipo Sikafloor 3 Quartz Sika o equivalente PARA EXTERIORES, la superficie debe ser acabada con allanadora. Incluye junta de dilatación de 1 cm con fondo en sikarod y sikaflex 1-A de 1 cm de profundidad, polietileno para proteger de llúvia, cortadora de piso y todos los demas elementos necesarios para su correcta construcción y funcionamiento.</t>
  </si>
  <si>
    <t>8.1.1.31</t>
  </si>
  <si>
    <t>Construcción de ACABADO PARA LOSA EN CONCRETO CON ENDURECEDOR NEUTRO tipo Sikafloor 3 Quartz Sika o equivalente, PARA INTERIORES, la superficie debe ser acabada con allanadora. Incluye junta de dilatación en Sikarod o equivalente y Sello en Sikaflex 1-A de 6mm de profundidad, cortadora de piso y todos los demas elementos necesarios para su correcta construcción y funcionamiento.</t>
  </si>
  <si>
    <t>8.1.1.32</t>
  </si>
  <si>
    <t>Construcción de ESPEJO DE AGUA DE 1.00x2.00x0.07m (sección en corte triangular). Incluye entresuelo de espesor 20 cm, mortero de nivelación en concreto y todo lo necesario para su correcta construcción y funcionamiento.</t>
  </si>
  <si>
    <t>8.1.1.33</t>
  </si>
  <si>
    <t>Suministro,  transporte, preparación y vaciado de concreto permeable o de granulometría discontinua triturado 3/8 e=0,10 m PIGMENTADO de colores varios para ESTANCIA, según especificaciones. Incluye , formaleta y todo lo necesario para su correcta instalación y recibo por parte de la interventoría. incluye excavación y conformación del material resultante curado, protección hasta la entrega final y todos los demás elementos necesarios para su correcta construcción según diseño y medidas establecidas en planos.</t>
  </si>
  <si>
    <t>8.1.1.34</t>
  </si>
  <si>
    <t>Construcción de LOSA PARA CICLORUTA en concreto de MR= 3.8MPa. con un ESPESOR DE 12cm. Adicionado con FIBRA Nikon e impermeabilizante integral tipo Plastocrete Dm o equivalente calidad. Incluye suministro, transporte y colocación del concreto, formaleta, vibrado, protección, curado y todos los demás elementos necesarios para su correcta construcción. El entresuelo y el acero de refuerzo se pagará en su respectivo ítem.</t>
  </si>
  <si>
    <t>8.1.2</t>
  </si>
  <si>
    <t>PISOS EN PREFABRICADO DE CONCRETO</t>
  </si>
  <si>
    <t>8.1.2.1</t>
  </si>
  <si>
    <t>Colocación de ADOQUÍN TÁCTIL GUÍA O ALERTA 20 x 20 x 6. Color  amarillo, jaspeado, salmón, champaña, negro y blanco arena. Para un ancho de 0.20m. Incluye el suministro y  transporte de los adoquines, adecuación de la superficie en losa aérea de concreto existente, corte de adoquín para disminuir espesor, mortero 1:3 para la instalación, corte de piezas, corte de piso según trazado (dos bordes por metro lineal), arena de revoque para sello de juntas, suministro e instalación de manto impermeabilizante de 3 mm con traslapo de 10 cm en ambos lados y todos los elementos necesarios para su correcta construcción y funcionamiento. Según diseño.</t>
  </si>
  <si>
    <t>8.1.2.2</t>
  </si>
  <si>
    <t>Colocación de ADOQUÍN TÁCTIL GUÍA O ALERTA 20 x 20 x 6. Color  amarillo, jaspeado, salmón, champaña, negro y blanco arena. Para un ancho de 0,20 m. Incluye suministro y transporte de los adoquines, perfilación, nivelación  del terreno y adecuación de la superficie, mortero 1:3 para la instalación, corte de piezas, arena de sello y todo lo necesario para su correcta construcción y funcionamiento según diseño y recomendaciones del M.E.P.</t>
  </si>
  <si>
    <t>8.1.2.3</t>
  </si>
  <si>
    <t>Colocación de ADOQUÍN TÁCTIL GUÍA O ALERTA 20 x 20 x 6. Color  amarillo, jaspeado, salmón, champaña, negro y blanco arena. Para un ancho de 0.20 m. Incluye suministro y transporte de los adoquines, perfilación, nivelación del terreno, cama de asiento en arena limpia de 0,05 m, sello de juntas en arena, corte de piezas, elementos de confinamiento y todos los demás elementos necesarios para su correcta construcción y funcionamiento según diseño y recomendaciones del M.E.P.</t>
  </si>
  <si>
    <t>8.1.2.4</t>
  </si>
  <si>
    <t>Colocación de ADOQUÍN TÁCTIL GUÍA O ALERTA DE 0.20 x 0.20 x 0.06 m, COLOR GRIS. Para un ancho de 0.20m. Incluye suministro y transporte de los materiales, perfilación, nivelación del terreno y adecuación de la superficie, mortero 1:3 para la instalación, corte de piezas, y todo lo necesario para su correcta construcción y funcionamiento. Según diseño.</t>
  </si>
  <si>
    <t>8.1.2.5</t>
  </si>
  <si>
    <t>Colocación de ADOQUÍN TÁCTIL GUÍA O ALERTA 20 x 20 x 6. Color oliva, marrón, chocolate, ocre, tojo y terracota. Para un ancho de 0.20m. Incluye suministro y transporte de los materiales, perfilación, nivelación del terreno y adecuación de la superficie, mortero 1:3 para la instalación, corte de piezas, y todo lo necesario para su correcta construcción y funcionamiento. Según diseño.</t>
  </si>
  <si>
    <t>8.1.2.6</t>
  </si>
  <si>
    <t>Colocación de ADOQUÍN TÁCTIL GUÍA O ALERTA DE 0.20 x 0.20 x 0.06 m, COLOR BLANCO. Para un ancho de 0.20m. Incluye suministro y transporte de los materiales, perfilación, nivelación del terreno y adecuación de la superficie, mortero 1:3 para la instalación, corte de piezas, y todo lo necesario para su correcta construcción y funcionamiento. Según diseño.</t>
  </si>
  <si>
    <t>8.1.2.7</t>
  </si>
  <si>
    <t>Colocación de LOSETA TACTIL GUÍA COLOR NEGRO PIZARRA de 40x40x6 cm. Incluye suministro y transporte de los materiales, perfilación, nivelación  del terreno y adecuación de la superficie, mortero 1:3 para la instalación, corte de piezas, y todo lo necesario para su correcta construcción y funcionamiento según diseño y recomendaciones del M.E.P.</t>
  </si>
  <si>
    <t>8.1.2.8</t>
  </si>
  <si>
    <t>Colocación de LOSETA PLANA GRIS de 40x40x6 cm. Incluye suministro y transporte de los materiales, nivelación y conformación del terreno.</t>
  </si>
  <si>
    <t>8.1.2.9</t>
  </si>
  <si>
    <t>Construcción de PISO EN ADOQUÍN CUADRADO EN CONCRETO DE 20x20x6cm COLOR  oliva, marrón, chocolate, ocre, tojo y terracota. Incluye suministro y transporte de los adoquines, cama de asiento de 5 cm en arena, sello de juntas y cortes a máquina. Seguir recomendación del MEP y patrones de instalación del ICPC. El adoquín deberá resellarse por 2 veces con un lapso de 4 meses luego de su instalación y cumplir con la norma NTC 2017.</t>
  </si>
  <si>
    <t>8.1.2.10</t>
  </si>
  <si>
    <t>Construcción de PISO EN ADOQUÍN CUADRADO EN CONCRETO DE 20x20x6cm COLOR AMARILLO O SALMÓN. Incluye suministro y transporte de los adoquines, cama de asiento en arena limpia de 5 cm, sello de juntas en arena, cortes a máquina. Seguir recomendación del MEP y patrones de instalación del ICPC. El adoquín deberá resellarse por 2 veces con un lapso de 4 meses luego de su instalación y cumplir con la norma NTC 2017.</t>
  </si>
  <si>
    <t>8.1.2.11</t>
  </si>
  <si>
    <t>Construcción de PISO EN ADOQUÍN CUADRADO EN CONCRETO DE 20x20x6cm COLOR GRIS. Incluye suministro y transporte de los materiales, cortes a máquina. Seguir recomendación del MEP y patrones de instalación del ICPC. El adoquín deberá resellarse por 2 veces con un lapso de 4 meses luego de su instalación y cumplir con la norma NTC 2017.</t>
  </si>
  <si>
    <t>8.1.2.12</t>
  </si>
  <si>
    <t>Construcción de PISO EN ADOQUÍN CUADRADO EN CONCRETO DE 20x20x8cm., VEHICULAR COLOR GRIS. Incluye suministro y transporte de los materiales, cortes a máquina, según diseño. seguir recomendación MEP y patrones de instalación del ICPC. El adoquín deberá resellarse por 2 veces con un lapso de 4 meses luego de su instalación y cumplir con la norma NTC 2017.</t>
  </si>
  <si>
    <t>8.1.2.13</t>
  </si>
  <si>
    <t>Construcción de PISO EN ADOQUÍN CUADRADO EN CONCRETO DE 20x20x8cm., VEHICULAR COLOR NEGRO, ROJO, ARENA, ANTICADO, JASPEADO, MARRÓN, OCRE, VERDE OLIVA, VERDE ACEITUNA. Incluye suministro y transporte de los materiales, cortes a máquina, según diseño. seguir recomendación MEP  y patrones de instalación del ICPC. El adoquín deberá resellarse por 2 veces con un lapso de 4 meses luego de su instalación y cumplir con la norma NTC 2017.</t>
  </si>
  <si>
    <t>8.1.2.14</t>
  </si>
  <si>
    <t>Construcción de PISO EN ADOQUÍN CUADRADO EN CONCRETO DE 20x20x8cm., VEHICULAR COLOR  amarillo, jaspeado, salmón, champaña, negro y blanco arena. Incluye suministro y transporte de los adoquines, cama en arena de asiento de 5cm de espesor, sello en arena de revoque, cortes a máquina, según diseño. seguir recomendación MEP  y patrones de instalación del ICPC. El adoquín deberá resellarse por 2 veces con un lapso de 4 meses luego de su instalación y cumplir con la norma NTC 2017.</t>
  </si>
  <si>
    <t>8.1.2.15</t>
  </si>
  <si>
    <t>Construcción de PISO EN ADOQUÍN CUADRADO EN CONCRETO DE 20x20x8cm., VEHICULAR COLOR BLANCO O VERDE. Incluye suministro y transporte de los adoquines, cama en arena de asiento de 5cm de espesor, sello en arena de revoque, según diseño. seguir recomendación MEP  y patrones de instalación del ICPC. El adoquín deberá resellarse por 2 veces con un lapso de 4 meses luego de su instalación y cumplir con la norma NTC 2017.</t>
  </si>
  <si>
    <t>8.1.2.16</t>
  </si>
  <si>
    <t>Construcción de LLAVE DE CONFINAMIENTO DE ADOQUÍN DE 0.10 m X 0.30 m. EN CONCRETO DE 21 Mpa. Incluye suministro y transporte de los materiales, oídos para drenaje en tubería PVC conduit de 1 1/2" cada 0.30 m de L=0.10 m y formaleta y todos los elementos necesarios para su correcta ejecución y funcionamiento. Según diseño de piso en adoquín.</t>
  </si>
  <si>
    <t>8.1.2.17</t>
  </si>
  <si>
    <t>Construcción de LLAVE DE CONFINAMIENTO DE ADOQUÍN DE 0.15 m X 0.40 m. EN CONCRETO DE 21 Mpa. Incluye suministro y transporte de los materiales, formaleta, oídos para drenaje en tubería PVC conduit cada 0.30 m de L=0.10m y todos los elementos necesarios para su correcta ejecución y funcionamiento. Según diseño de piso en adoquín.</t>
  </si>
  <si>
    <t>8.1.2.18</t>
  </si>
  <si>
    <t>Colocación ADOQUÍN de 10x20x6 cm, Color oliva, marrón, chocolate, ocre, tojo y terracota, tipo peatonal.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M.E.P.</t>
  </si>
  <si>
    <t>8.1.2.19</t>
  </si>
  <si>
    <t>Colocación de ADOQUÍN EN CONCRETO DE 0.10 x 0.20 x 0.06 m BLANCO tipo peatonal.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M.E.P.</t>
  </si>
  <si>
    <t>8.1.2.20</t>
  </si>
  <si>
    <t>Colocación de ADOQUÍN RECTANGULAR en concreto BICAPA DE 0.10 x 0.20 x 0.06 m COLOR GRIS, tipo peatonal. Incluye suministro y transporte de los materiales, perfilación y nivelación del terreno, cama de asiento en arena limpia de 0,05 m, corte de piezas, elementos de confinamiento y todos los demás elementos necesarios para su correcta construcción y funcionamiento según diseño y recomendaciones del M.E.P.</t>
  </si>
  <si>
    <t>8.1.2.21</t>
  </si>
  <si>
    <t>Colocación de ADOQUÍN EN CONCRETO de 10x20x8 cm, Color oliva, marrón, chocolate, ocre, tojo y terracota, tipo vehicular,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del M.E.P.</t>
  </si>
  <si>
    <t>8.1.2.22</t>
  </si>
  <si>
    <t>Colocación de ADOQUÍN EN CONCRETO DE 10x20x8 cm COLOR AMARILLO O SALMÓN, tipo vehicular,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del M.E.P.</t>
  </si>
  <si>
    <t>8.1.2.23</t>
  </si>
  <si>
    <t>Colocación de ADOQUÍN EN CONCRETO DE 10x20x8 cm COLOR BLANCO, tipo vehicular,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del M.E.P.</t>
  </si>
  <si>
    <t>8.1.2.24</t>
  </si>
  <si>
    <t>Colocación de ADOQUÍN EN CONCRETO DE 10 x 20 x 8 cm COLOR GRIS tipo vehicular, Incluye suministro y transporte de los materiales, capa de asiento de arena gruesa y limpia de 5 cm de espesor, sello de arena fina en las juntas, llaves en concreto 21Mpa de 0.10 m x 0.30 m, cortes de piezas a máquina y todo lo necesario para su correcta construcción y funcionamiento. Según diseño y recomendaciones del M.E.P.</t>
  </si>
  <si>
    <t>8.1.2.25</t>
  </si>
  <si>
    <t>Colocación de ADOQUÍN COLOR AMARILLO de 0,10 x 0,20 x0,06 m. para FRANJA DEMARCADORA VISUAL. Incluye suministro y transporte de los materiales, mortero de pega 1:4, malla electrosoldada D-50, arena de selle y todos los demás elementos necesarios para su correcta instalación.</t>
  </si>
  <si>
    <t>8.1.2.26</t>
  </si>
  <si>
    <t>Construcción de LÍNEA DEMARCADORA VISUAL EN ADOQUÍN ADOP-A DE 0.10 x 0.20 x 0.06 m, color amarillo, salmón o jaspe. Incluye suministro y transporte de los adoquines, cama en arena de asiento de 5cm de espesor, sello en arena de revoque, cortes a máquina. Seguir recomendación del MEP y patrones de instalación del ICPC. El adoquín deberá resellarse por 2 veces con un lapso de 4 meses luego de su instalación y cumplir con la norma NTC 2017.</t>
  </si>
  <si>
    <t>8.1.2.27</t>
  </si>
  <si>
    <t>Colocación de PISO EN GRAMOQUÍN CUADRADO EN CONCRETO DE 40 x 40 x 8 cm., COLOR GRIS. Incluye suministro y transporte de los materiales, base granular compactada de 1½", e=15cm., capa de arena compactada e=5cm., arena de sello, llaves en concreto 0.10 m X 0.30 m de 21 Mpa. donde sea necesario  para su confinamiento; Tierra, Grama ó Semilla; cortes a máquina y todos los elementos necesarios para su correcta instalación. No incluye movimientos de tierra. Según diseño y recomendaciones MEP.</t>
  </si>
  <si>
    <t>8.1.2.28</t>
  </si>
  <si>
    <t>Colocación de PISO EN ADOQUÍN COLONIAL CUADRADO EN CONCRETO DE 20 x 20 x 4 cm., COLOR GRIS. Incluye suministro y transporte de los materiales, mortero 1:4., arena de sello, cortes a máquina y todos los demás elementos necesarios para su correcta instalación. Según diseño y recomendaciones MEP.</t>
  </si>
  <si>
    <t>8.1.2.29</t>
  </si>
  <si>
    <t>Colocación de ADOQUÍN TÁCTIL GUÍA O ALERTA 20 x 20 x 6. Color  amarillo, jaspeado, salmón, champaña, negro y blanco arena. Incluye el suministro y  transporte de los adoquines, adecuación de la superficie en losa aérea de concreto existente, corte de adoquín para disminuir espesor, corte de piezas, corte de piso según trazado (dos bordes por metro lineal), arena de revoque para sello de juntas y todos los elementos necesarios para su correcta construcción y funcionamiento. Según diseño.</t>
  </si>
  <si>
    <t>8.1.2.30</t>
  </si>
  <si>
    <t>Construcción de piso en TABLEQUIN DE CONCRETO, modulo de 2.20 m2 (contiene 40 piezas; 20 piezas formato A (0.29833  x 0.198), 16 piezas formato B (0.45 x 0.098), 4 piezas formato C (0.29833 x 0.198)), e= 4 cm color según diseño, Incluye suministro y transporte de los materiales,corte de piezas, pega especial para estampillar, arena de sello, elementos de confinamiento y todos los demás elementos necesarios para su correcta construcción y funcionamiento según diseño y recomendaciones del M.E.P.</t>
  </si>
  <si>
    <t>8.1.2.31</t>
  </si>
  <si>
    <t>Enchape para pavimento rígido en adoquín tipo ANTIKA, 3 piezas, espesor 4 cm. color BLANCO ARENA. Modulación según losas de pavimento. Incluye suministro y transporte de los materiales,corte de piezas, material de pega, aseo y limpieza y todos los demás elementos necesarios para su correcta construcción y funcionamiento según diseño y recomendaciones del M.E.P.</t>
  </si>
  <si>
    <t>8.1.2.32</t>
  </si>
  <si>
    <t>Suministro, transporte e instalación de TABLETA EN CONCRETO, espesor de 0.04m, MÓDULO 1, CONTIENE PIEZAS COMERCIAL TIPO A, B, C, D, E. F COLORES anticado y  gris según diseño, 22 UNIDADES POR M2 (9und TIPO A, 2und TIPO B, 6und TIPO C, 1und TIPO D, 2und TIPO E Y 2und TIPO F), debe cumplir la NTC 4993. Se debe poner separador de 4mm en cada uno de sus cuatro lados, para formar junta de 3mm entre las unidades. Incluye el adhesivo cementicio premezclado listo para usar y arena de sello, cortadora con disco punta de diamante y todo lo necesario para su correcta instalación y funcionamiento.</t>
  </si>
  <si>
    <t>Suministro, transporte e instalación de TABLETA EN CONCRETO, espesor de 0.04m, MÓDULO 2, CONTIENE PIEZAS COMERCIAL TIPO A, B, BB, C, D, DD, G, H. COLORES anticado, gris y tizón según diseño, 22 UNIDADES POR M2 (4und TIPO A, 3und TIPO B, 5und TIPO BB, 2und TIPO C, 3und TIPO D, 3und TIPO DD, 2und TIPO G y 2und TIPO H), debe cumplir la NTC 4993. Se debe poner separador de 4mm en cada uno de sus cuatro lados, para formar junta de 3mm entre las unidades. Incluye el adhesivo cementicio premezclado listo para usar y arena de sello, cortadora con disco punta de diamante y todo lo necesario para su correcta instalación y funcionamiento.</t>
  </si>
  <si>
    <t>Suministro, transporte e instalación de TABLETA EN CONCRETO, espesor de 0.04m, MÓDULO 3, CONTIENE PIEZAS COMERCIAL TIPO B, BB, D, DD, GG, HH. COLORES anticado, gris y tizón según diseño, 22 UNIDADES POR M2 (2und TIPO B, 9und TIPO BB, 2und TIPO D, 5und TIPO DD, 2und TIPO GG y 2und TIPO HH), debe cumplir la NTC 4993. Se debe poner separador de 4mm en cada uno de sus cuatro lados, para formar junta de 3mm entre las unidades. Incluye el adhesivo cementicio premezclado listo para usar y arena de sello, cortadora con disco punta de diamante y todo lo necesario para su correcta instalación y funcionamiento.</t>
  </si>
  <si>
    <t>Colocación de ADOQUÍN TÁCTIL GUÍA O ALERTA 20 x 20 x 4. Color Tizón. Para un ancho de 0,20 m. Incluye suministro y transporte de los adoquines, el adhesivo cementicio premezclado listo para usar y arena de sello, cortadora con disco punta de diamante y todo lo necesario para su correcta instalación y funcionamiento.</t>
  </si>
  <si>
    <t>Colocación de ADOQUÍN TÁCTIL GUÍA O ALERTA 20 x 20 x 4. Color Tizón. Incluye suministro y transporte de los adoquines, el adhesivo cementicio premezclado listo para usar y arena de sello, cortadora con disco punta de diamante y todo lo necesario para su correcta instalación y funcionamiento.</t>
  </si>
  <si>
    <t>Construcción de LÍNEA DEMARCADORA VISUAL EN ADOQUÍN ADOP-A DE 0.10 x 0.20 x 0.04 m, color tizón. Incluye suministro y transporte de los adoquines, el adhesivo cementicio premezclado listo para usar y arena de sello, cortadora con disco punta de diamante y todo lo necesario para su correcta instalación y funcionamiento.</t>
  </si>
  <si>
    <t>8.2.0</t>
  </si>
  <si>
    <t>PISOS EN CERÁMICA</t>
  </si>
  <si>
    <t>8.2.1</t>
  </si>
  <si>
    <t>Colocación de PISO CERÁMICO, TRÁFICO COMERCIAL INTENSO tipo Duropiso o equivalente, DE 33.8x33.8 cm., color Blanco, con prueba de resistencia de abrasión 5. Incluye suministro y transporte de los materiales, mortero de nivelación 1:5, con un espesor de 3 a 7 cm., pegante para cerámica tipo Pegacor o equivalente, juntas cada 1,8 x 1,8 m. con varilla de dilatación PVC de 4 mm., lechada con Boquilla Blanca para cerámica, remates, cortes con máquina y todo lo necesario para su correcta instalación. El entresuelo y la placa de contrapiso se pagará en su ítem respectivo.</t>
  </si>
  <si>
    <t>8.2.2</t>
  </si>
  <si>
    <t>Colocación de GUARDA ESCOBAS EN CERÁMICA GRES ETRUSCA con una ALTURA DE 0,07 m. y un LARGO DE 0,25 m. Incluye suministro y transporte de los materiales, pegante para cerámica tipo Pegacor o equivalente, juntas cada 1,8 m. con varilla de dilatación PVC de 4 mm., lechada con Boquilla tipo Concolor 5-15mm o equivalente, remates, cortes con máquina y todo lo necesario para su correcta instalación.</t>
  </si>
  <si>
    <t>8.2.3</t>
  </si>
  <si>
    <t>Colocación de PISO CERÁMICO TRÁFICO COMERCIAL INTENSO tipo Rio 2 DE 0,425 x 0,425 m. o equivalente, con prueba de resistencia de abrasión 5. Incluye suministro y transporte de los materiales, malla electrosoldada D-50, juntas de dilatación con varilla PVC cada 1.7 x 1.7 m, mortero de nivelación 1:4 de e=0,05 m., pegacor o equivalente para pega de la cerámica, lechada con Boquilla para cerámica del color que indique la interventoría, remates, cortes con máquina y todo lo necesario para su correcta instalación. El entresuelo y la placa de contrapiso se pagará en su ítem respectivo.</t>
  </si>
  <si>
    <t>8.2.4</t>
  </si>
  <si>
    <t>Construcción de REBANCO con un ANCHO DE 0.60 y un ESPESOR DE 0.10m., en concreto de 21 Mpa, enchapado en cerámica blanca tipo Egeo o equivalente DE 0,205 x 0,205 m. Incluye suministro y transporte de los materiales, picada de piso y pared, formaleta, pegacor gris para la cerámica, cemento blanco y dióxido de titanio para la lechada y todos los elementos necesarios para su correcta construcción.</t>
  </si>
  <si>
    <t>8.2.5</t>
  </si>
  <si>
    <t>Colocación de PISO EN PORCELANATO Ávila gris (español), DE 31x60 cm., acabado satinado tipo y calidad Atmósferas o equivalente. Incluye suministro y transporte de los materiales, adhesivo Pegantto Pluss o equivalente, boquilla Juntta Puss gris o equivalente, juntas de dilatación elastoméricas tipo sikaflex o equivalente color gris de 10 mm. cada 15 m² y todos los demás elementos necesarios para su correcta construcción y funcionamiento. Muestras previas y color para la aprobación del arquitecto y la interventoría. Los ensayos que se requieran serán por cuenta del contratista y las muestras se escogerán del material puesto en obra.</t>
  </si>
  <si>
    <t>8.2.6</t>
  </si>
  <si>
    <t>Colocación de PISO PORCELANATO  DE 60X60 cm., color BEIGE. Incluye suministro y transporte de los materiales, pegante para PORCELANATO lechada con Boquilla para PORCELANATO, remates, cortes con máquina y todo lo necesario para su correcta instalación. El mortero de nivelación se pagara por su respectivo item</t>
  </si>
  <si>
    <t>Suministro, transporte y colocación de PISO CERÁMICO COLOR TRÁFICO COMERCIAL INTENSO DE 33.8 x 33.8cm, tipo duropiso o su equivalente, colores Blanco, Beige o Negro, con prueba de resistencia de abrasión 5. Incluye malla electrosoldada D-50,  juntas cada 1.80m x 1.80 m, mortero de nivelación  en proporciones por volumen 0.25:1:4 (cal: cemento: arena para concreto), de e= 0,05 m., pegacor de Sumicol o equivalente para la pega de la cerámica,  lechada tipo concolor de Sumicol o equivalente, color aprobado por la interventoría, remates, cortes con máquina, varilla de dilatación de P.V.C. y todo lo necesario para su correcta instalación y funcionamiento. Se debe entregar muestra previa a la instalación para la aprobación de la interventoría</t>
  </si>
  <si>
    <t>8.2.7</t>
  </si>
  <si>
    <t>Suministro, transporte y colocación de PISO CERÁMICO TRÁFICO 5 COMERCIAL DE 0,41 x 0,41 m. tipo Galaxia o equivalente, acabado mate, con prueba de resistencia de abrasión 5. Incluye malla electrosoldada D-50, juntas de dilatación con varilla PVC cada 1.66m x 1.66m, mortero de nivelación 1:5, e=0,05 m., pegacor de corona o equivalente para pega de la cerámica, lechada con boquilla lista tipo concolor o equivalente color similar al piso, remates, cortes con máquina y todos demás elementos necesarios para su correcta instalación. Se debe entregar muestra previa a la instalación para la aprobación de la interventoría.</t>
  </si>
  <si>
    <t>8.2.8</t>
  </si>
  <si>
    <t>Colocación de ZÓCALO EN PISO CERÁMICO TRÁFICO COMERCIAL INTENSO tipo Duropiso o equivalente COLOR BLANCO DE 0.10x0.338 m, con prueba de resistencia de abrasión 5. Incluye suministro y transporte de los materiales, cortes con máquina, pegante para cerámica tipo Pegacor o equivalente, lechada con Boquilla Blanca para cerámica, varilla de dilatación y todo lo necesario para su correcta instalación y funcionamiento.</t>
  </si>
  <si>
    <t>8.2.9</t>
  </si>
  <si>
    <t>Colocación de ZÓCALO EN PISO CERÁMICO TRÁFICO COMERCIAL INTENSO tipo Rio 2 o equivalente DE 0.10x0.425, del mismo espesor del piso, con prueba de resistencia de abrasión 5. Incluye suministro y transporte de los materiales, cortes con máquina, pegacor para pega de la cerámica, lechada con boquilla de Sumicol o equivalente, varilla de dilatación y todo lo necesario para su correcta instalación y funcionamiento.</t>
  </si>
  <si>
    <t>8.2.11</t>
  </si>
  <si>
    <t>Colocación de ZÓCALO EN PORCELANATO color BEIGE con las mismas características del piso, de 0.08x0.60 m para ZONA ROPAS. Incluye suministro y transporte de los materiales, pegante para PORCELANATO lechada con Boquilla para PORCELANATO, remates, cortes con máquina y todo lo necesario para su correcta instalación. El mortero de nivelación se pagara por su respectivo item</t>
  </si>
  <si>
    <t>8.3.0</t>
  </si>
  <si>
    <t>PISOS EN GRES</t>
  </si>
  <si>
    <t>8.3.1</t>
  </si>
  <si>
    <t>Colocación de PISO ETRUSCA MORO o equivalente DE 7 x 25 cm. mortero 1:4 pendientado e impermeabilizado con Sika 1. Incluye suministro y transporte de los materiales, juntas de dilatación y todos los demás elementos necesarios para su correcta construcción y funcionamiento, (espesor mínimo del mortero=0,05 m.). La unidad de medida es metro lineal por un ancho de 0.10 m para ajuste de piso contra loseta guía.</t>
  </si>
  <si>
    <t>8.3.2</t>
  </si>
  <si>
    <t>Construcción de GUARDA ESCOBAS EN MEDIA CAÑA en mortero 1:4 impermeabilizado con Sika 1 o equivalente. Con un DESARROLLO DE 0,20 m. Incluye suministro y transporte de los materiales, varilla de dilatación en aluminio, curvas de aluminio cada 1,50 m., picada de piso y pared y todos los demás elementos necesarios para su correcto vaciado.</t>
  </si>
  <si>
    <t>8.3.3</t>
  </si>
  <si>
    <t>Colocación de PISO EN GRES RÚSTICA SAHARA DE 7 x 25 cm. tipo corcho + mortero 1:4 pendientado e impermeabilizado con Sika 1 o equivalente + manto en asfalto modificado APP tipo Fiberglass P3 o equivalente.+ Manto P2 o equivalente (para terrazas transitables). Incluye suministro y transporte de los materiales, juntas de dilatación cada 1,80 m. en ambos sentidos con sellante elastomérico tipo Sikaflex o equivalente calidad, zócalo  en mediacaña, y todos los demás elementos necesarios para su correcta construcción (espesor mínimo del mortero=0,05 m.).</t>
  </si>
  <si>
    <t>8.3.4</t>
  </si>
  <si>
    <t>Colocación de PISO EN GRES RÚSTICA SAHARA DE 7 x 25 cm. tipo corcho + mortero 1:4. Incluye suministro y transporte de los materiales, juntas de dilatación cada 1,80 m. En ambos sentidos con sellante elastomérico tipo Sikaflex o equivalente calidad, y todos los elementos necesarios para su correcta construcción (espesor del mortero=0,05 m.).</t>
  </si>
  <si>
    <t>8.3.5</t>
  </si>
  <si>
    <t>Colocación de PISO EN GRES RÚSTICA SAHARA DE 7 x 25 cm. tipo corcho + mortero 1:4. impermeabilización integral tipo Sika 1 o equivalente. Incluye suministro y transporte de los materiales, juntas de dilatación cada 1,80 m. en ambos sentidos con sellante elastomérico tipo Sikaflex o equivalente calidad, y todos los elementos necesarios para su correcta construcción (espesor del mortero=0,05 m.).</t>
  </si>
  <si>
    <t>8.3.6</t>
  </si>
  <si>
    <t>Construcción de GUARDA ESCOBA EN MEDIA CAÑA EN GRANITO de la misma dosificación y especificación de la baldosa de grano, con un ESPESOR DE 1cm., DESARROLLO DE  20 cm. Incluye suministro y transporte de los materiales, mortero de pega 1:4, lechada y remates, pulida y brillada, varilla de dilatación de 3 mm., superior e inferior y curvas de aluminio cada 1.00m. o donde se requiera y todo lo necesario para su correcta construcción y funcionamiento. Según diseño.</t>
  </si>
  <si>
    <t>8.3.7</t>
  </si>
  <si>
    <t>Construcción de GUARDA ESCOBA EN MEDIA CAÑA EN MORTERO CON IMPERMEABILIZACIÓN INTEGRAL 1:3 con Sika 1 o su equivalente. Con un DESARROLLO DE 25 cm. Incluye suministro y transporte de los materiales, varilla de dilatación de 3 mm., superior e inferior y curvas de aluminio cada 1.80 m. o donde sea necesario y todo lo necesario para su correcta construcción. Según diseño.</t>
  </si>
  <si>
    <t>8.3.8</t>
  </si>
  <si>
    <t>Colocación de PISO EN GRES DE 30 x 30 cm. COLOR TRADICIÓN MORO Y TRADICIÓN SAHARA, ESPESOR DE 12 mm tráfico 5 tipo Alfa o equivalente, mortero 1:4. Incluye suministro y transporte de los materiales, juntas de dilatación cada 1,80 m. En ambos sentidos con sellante elastomérico tipo Sikaflex o equivalente calidad, y todos los elementos necesarios para su correcta construcción (espesor del mortero=0,05 m.).</t>
  </si>
  <si>
    <t>8.4.0</t>
  </si>
  <si>
    <t>PISOS EN GRANO</t>
  </si>
  <si>
    <t>8.4.1</t>
  </si>
  <si>
    <t>Construcción de PISO EN BALDOSA BLANCA DE GRANO BLANCO DANTA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2,10m x 2,10m.,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</si>
  <si>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8.4.2</t>
  </si>
  <si>
    <t>Construcción de PISO EN BALDOSA HABANA DE GRANO TRANI, BLANCO O CREMA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</si>
  <si>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8.4.3</t>
  </si>
  <si>
    <t>Construcción de PISO EN BALDOSA BLANCA DE GRANO CREMA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</si>
  <si>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8.4.4</t>
  </si>
  <si>
    <t>Construcción de PISO EN BALDOSA AMARILLA DE GRANO TRANI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</si>
  <si>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8.4.5</t>
  </si>
  <si>
    <t>Construcción de PISO EN BALDOSA NEGRA DE GRANO NEGRO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</si>
  <si>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8.4.6</t>
  </si>
  <si>
    <t>Construcción de PISO EN BALDOSA GRIS DE GRANO BLANCO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</si>
  <si>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8.4.7</t>
  </si>
  <si>
    <t>Construcción de PISO EN BALDOSA BLANCA DE GRANO BLANCO DANTA No.1-2  DE 40 x 40 cm., de primera calidad aprobada por la interventoría que cumpla la norma NTC 2849. Incluye de pega y nivelación 1:3:2 de cemento, arena de concreto, agregado de 3/8" a 1/2" y aditivo plastificante en un espesor de 5 cm, suministro y transporte de la baldosa, varilla de dilatación en PVC de 5 mm x 37mm en cuadrículas de  1.60 x 1.60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</si>
  <si>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8.4.8</t>
  </si>
  <si>
    <t>Construcción de PISO EN BALDOSA GRIS DE GRANO BLANCO No.1-2  DE 40 x 40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1.60 x 1.60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</si>
  <si>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8.4.9</t>
  </si>
  <si>
    <t>Construcción de PISO EN BALDOSA HABANA DE GRANO TRANI No.1-2  DE 40 x 40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1.60 x 1.60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</si>
  <si>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8.4.10</t>
  </si>
  <si>
    <t>Construcción de PISO EN BALDOSA DE GRANO PULIDO FONDO VERDE # 1, similar al existente, monocapa 40 x 40, tráfico 5. Incluye varilla de dilatación en aluminio de 3mm, cada 4.80 m, localización según diseño, mortero de nivelación y pega e= 0,05 m,  remates, pulida y brillada de piso y todo lo necesario para su correcta construcción y funcionamiento. Se debe entregar muestra previa a la instalación para la aprobación de la interventoría.</t>
  </si>
  <si>
    <t>8.4.11</t>
  </si>
  <si>
    <t>Construcción de PISO EN BALDOSA DE GRANO LAVADO MONOCAPA CAIRO No. 1-2, FONDO CREMA DE 30x30 cm. CON UN ESPESOR DE  2 cm. tipo Colpisos o equivalente de primera calidad muestras aprobada por la interventoría, que cumpla la norma NTC 2849. Incluye suministro y transporte de los materiales, varilla de dilatación en PVC de 2" e= 4 mm, cuadrículas máximas de  2.40 x 2.40 m., en dilataciones contra estructura ó donde técnicamente se requiera, emboquillado del mismo color de la baldosa,  mortero de pega y nivelación 1:5,  e= 5 cm. (mínimo) y todo lo necesario para su correcta instalación y funcionamiento. Según los espacios, la interventoría entregará el diseño en tapetes o franjas combinando los colores (máximo dos colores). Los ensayos que se requieran serán por cuenta del contratista y las muestras se escogerán del material puesto en obra.</t>
  </si>
  <si>
    <t>8.4.12</t>
  </si>
  <si>
    <t>Construcción de ZÓCALO RECTO EN BALDOSA DE GRANO de 0,07 a 0,10m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</si>
  <si>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8.4.13</t>
  </si>
  <si>
    <t>Construcción de ZÓCALO EN MEDIA CAÑA EN GRANITO PULIDO Y BRILLADO DE COLOR IGUAL AL DE LA BALDOSA, DESARROLLO DE 20 cm, con una altura de 10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</si>
  <si>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8.4.14</t>
  </si>
  <si>
    <t>Construcción de ZÓCALO EN MEDIA CAÑA EN GRANO PULIDO Y EN MICROGRANO RIOCLARO No 0-1, FONDO GRIS, igual a la baldosa de piso, desarrollo 20 cm., e= 1 cm, embebido en muro. Incluye suministro y transporte de los materiales, mortero de pega 1:5, dilataciones en aluminio e= 3 mm., a todo lo largo del zócalo y curvas cada 0.90 m. cortes sobre baldosa, remates, pulida y brillada, y todos los elementos necesarios para su correcta construcción y funcionamiento. Según muestras en obra aprobadas por la interventoría.</t>
  </si>
  <si>
    <t>8.4.15</t>
  </si>
  <si>
    <t>Construcción de ZÓCALO EN MEDIA CAÑA EN GRANO PULIDO Y EN MICROGRANO SAN GIL No. 0-1, FONDO NEGRO, igual a la baldosa de piso, CON UN DESARROLLO DE 20 cm., Y UN ESPESOR DE 1 cm, embebido en muro. Incluye suministro y transporte de los materiales, mortero de pega 1:5, dilataciones en aluminio e= 3 mm. a todo lo largo del zócalo y curvas cada 0.90 m., cortes sobre baldosa, remates, pulida y brillada y todos los elementos necesarios para su correcta construcción y funcionamiento. Según muestras en obra aprobadas por la interventoría.</t>
  </si>
  <si>
    <t>8.4.16</t>
  </si>
  <si>
    <t>Construcción de FAJAS Y BOCAPUERTAS EN GRANO PULIDO No. 1-2, cualquier tipo de grano, fondo y grano similar al del piso, ANCHO DE 15-20 cm. Y UN ESPESOR DE 1.5 cm., de primera calidad muestras aprobadas por la interventoría, que cumpla la norma NTC 2849. Incluye concreto de pega y nivelación 1:3:2 de cemento, arena de concreto, agregado de 3/8" a 1/2" y aditivo plastificante en un espesor de 5 cm, cemento color, grano 1-2, varilla de dilatación en PVC de 5 mm x 37mm. A lo largo de la faja y en ambos lados o donde se requiera, cortes, pulida y brillada, protección de muros, puertas y desagües y todo lo necesario para su correcta instalación y funcionamiento. La capa de desgaste no debe ser menor a 12 mm después de pulida.</t>
  </si>
  <si>
    <t>8.4.17</t>
  </si>
  <si>
    <t>Construcción de BOCAPUERTA EN CONCRETO ESCOBILLADO DE 21 Mpa, con un ESPESOR DE 0.15m. SOBRE ENTRESUELO, GRANO CAIRO No.1-2 COLOR BLANCO. Incluye suministro y transporte de los materiales, varilla de dilatación en aluminio de 4 mm, lechada del mismo color de la baldosa, destroncada , pulida, brillada en el sitio, mortero de pega 1:5 : 1 : 3 : 2 - cal:cemento:arena:agregado grueso e= 5 cm., malla electrosoldada D-50, protección de muros, puertas y desagües, construcción de bordillos, bocapuertas, filetes, contrahuellas en corredores, en fajas de granito pulido del mismo tipo de baldosa, polietileno, cera polimérica líquida. Según los espacios, la interventoría entregará el diseño en tapetes o franjas combinando los colores (máximo dos colores). Los ensayos que se requieran serán por cuenta del contratista y las muestras se escogerán del material puesto en obra.</t>
  </si>
  <si>
    <t>8.4.18</t>
  </si>
  <si>
    <t>Colocación de ACABADO DE ESCALERAS Y GRADAS EN GRANO PULIDO Y BRILLADO COLOR IGUAL AL DEL PISO, EN GRANO 1-2, ESPESOR DE 2 a 5 cm en mortero de nivelación 1:5 y de 10 a 12 mm en cemento color y grano de primera calidad, muestras aprobadas por la interventoría, que cumpla la norma NTC 2849. Incluye suministro y transporte de los materiales, varilla de dilatación en aluminio de 3mm en la faja antideslizante de 5 cm y escuadras en aluminio cada 60 cm, destroncada,  protección de muros, puertas y desagües, polietileno y todo lo necesario para su correcta instalación y funcionamiento. Según los espacios, la interventoría entregará el diseño en tapetes o franjas combinando los colores (máximo dos colores). Los ensayos que se requieran serán por cuenta del contratista y las muestras se escogerán del material puesto en obra. La medida será en desarrollo de la escala.</t>
  </si>
  <si>
    <t>8.4.19</t>
  </si>
  <si>
    <t>Construcción de ENCHAPE EN PELDAÑOS DE ESCALAS CON GRANO PULIDO EN MICROGRANO RIOCLARO No. 0-1, FONDO GRIS. Sobre huella vaciada en concreto de 30 cm + contrahuella de 20cm y espesor de grano 1,5 cm. Incluye suministro y transporte de los materiales, franja antideslizante con un ancho de 5 cm. en micrograno Rioclaro lavado Nº 0-1 fondo gris con varilla de dilatación en aluminio o PVC de 3 mm., pulida, brillada y lavada y todos los elementos necesarios para su correcta construcción y funcionamiento. Muestras en obra aprobadas por la interventoría. Según diseño.</t>
  </si>
  <si>
    <t>8.4.20</t>
  </si>
  <si>
    <t>Construcción de ENCHAPE EN DESCANSOS DE ESCALAS CON GRANO PULIDO EN MICROGRANO RIOCLARO No. 0-1, FONDO GRIS. Sobre superficie vaciada en concreto, de 2.50 x 1.85 m. y un espesor de grano de 1,5 cm. Incluye suministro y transporte de los materiales, franja antideslizante con ancho de 5 cm. en micrograno rioclaro lavado Nº 0-1 fondo gris con varilla de dilatación en aluminio o PVC de 4 mm., pulida, brillada y lavada y todos los elementos necesarios para su correcta construcción y funcionamiento. Muestras en obra aprobadas por la interventoría. Según diseño.</t>
  </si>
  <si>
    <t>8.5.0</t>
  </si>
  <si>
    <t>PISOS VARIOS</t>
  </si>
  <si>
    <t>8.5.1</t>
  </si>
  <si>
    <t>Suministro, transporte y colocación de ALFOMBRA MODULAR tipo Milliken o equivalente, dimensiones 36"x36" (91.5x91.5 cm.). Incluye pegante sintético y todos los demás elementos necesarios para su correcta instalación y funcionamiento.</t>
  </si>
  <si>
    <t>8.5.2</t>
  </si>
  <si>
    <t>Suministro, transporte e instalación de GRAMA SINTÉTICA EN RAFIA DE POLIETILENO (100%) fibrilada con una altura de fibra 60 mm., para cancha de futbol rápido, Incluye demarcación y  todos los demás elementos necesarios para su correcta instalación y funcionamiento.</t>
  </si>
  <si>
    <t>8.5.3</t>
  </si>
  <si>
    <t>Colocación de PISO EN BALDOSA DE CEMENTO CON ESMALTE COLOR ROJO, de primera calidad aprobada por la interventoría que cumpla la norma NTC 2849. Incluye suministro, transporte y colocación de la baldosa, varilla de dilatación en PVC de 4 mm, en cuadrículas de  1,80 x 1,80 m., lechada del mismo color de la baldosa, concreto de pega 0.3 : 1 : 3 : 2 - cal:cemento:arena:agregado grueso e= 5 cm., malla electrosoldada U-50, protección de muros, puertas y desagües, polietileno, cera polimérica liquida y todo los demás elementos necesarios para su correcta instalación. Los ensayos que se requieran serán por cuenta del contratista y las muestras se escogerán del material puesto en obra. El entresuelo se pagará en su ítem respectivo.</t>
  </si>
  <si>
    <t>8.5.4</t>
  </si>
  <si>
    <t>Colocación de PISO EN CAUCHO RECICLADO tipo Ecosurfases Ref. 708 o su equivalente. Incluye suministro y transporte de los materiales y todo lo necesario para su correcta construcción y funcionamiento.</t>
  </si>
  <si>
    <t>8.5.5</t>
  </si>
  <si>
    <t>TRATAMIENTO DE SUPERFICIE PARA PULIDA Y BRILLADA DE PISO EN GRANO EXISTENTE. Incluye todo lo necesario para su correcta construcción y funcionamiento.</t>
  </si>
  <si>
    <t>8.5.6</t>
  </si>
  <si>
    <t>Suministro, transporte y colocación de VARILLAS DE 3mm EN ALUMINIO, para dilataciones de pisos en concreto. Incluye todo lo necesario para su correcta construcción y funcionamiento.</t>
  </si>
  <si>
    <t>8.5.7</t>
  </si>
  <si>
    <t>Colocación de PISO EN CAUCHO RECICLADO tipo Ecostone. Incluye suministro y transporte de los materiales y todo lo necesario para su correcta construcción y funcionamiento.</t>
  </si>
  <si>
    <t>8.5.8</t>
  </si>
  <si>
    <t>Colocación de PISO EN MADERA LAMINADA, tipo Elm Lake o su equivalente, calibre 8 con acabado liso, brillante y tráfico comercial alto. Incluye suministro y transporte de los materiales y todo lo necesario para su correcta instalación y mantenimiento.</t>
  </si>
  <si>
    <t>8.5.9</t>
  </si>
  <si>
    <t>Colocación de ZÓCALO EN MADERA LAMINADA, con las mismas características del piso. Incluye suministro, instalación y transporte de los materiales y todo lo necesario para su correcta instalación y mantenimiento.</t>
  </si>
  <si>
    <t>8.5.10</t>
  </si>
  <si>
    <t>Colocación de PISO EN CAUCHO TOPEROL NEGRO, con e=3.2mm en retícula de 50cm x 50cm. Incluye suministro y transporte de los materiales, limpieza de la superficie en la cual se realizará la instalación hasta asegurar que se encuentra libre de polvos y elementos que puedan interferir con un buen acabado, corte, pegamento, instalación y  todo lo necesario para su correcta instalación y funcionamiento.</t>
  </si>
  <si>
    <t>8.5.11</t>
  </si>
  <si>
    <t>Colocación de PISO EN CAUCHO TOPEROL DE COLOR, con e=3.2mm en retícula de 50cm x 50cm. Incluye suministro y transporte de los materiales, limpieza de la superficie en la cual se realizará la instalación hasta asegurar que se encuentra libre de polvos y elementos que puedan interferir con un buen acabado, corte, pegamento, instalación y  todo lo necesario para su correcta instalación y funcionamiento.</t>
  </si>
  <si>
    <t>8.5.12</t>
  </si>
  <si>
    <t>Colocación de  PISO EN VINILO TIPO TARALAY INITIAL CONFORT o equivalente, con un revestimiento de suelo en PVC isofónico multicapa, armado no cargado, grupo T de abrasión, sobre subcapa de espuma de alta densidad  en rollos de 2m de ancho x 25m de largo, con una resistencia al punzonamiento/ aislamiento acústico de 0,13 mm / 18 dB con tratamiento fotoreticulado antisuciedad PROTECSOL, con tratamiento fungistático y bacteriostático en todas sus capas de tipo a SANASOL.  antiestático- clase 1, con un espesor total 3,80 mm. Incluye suministro, transporte y colocación de una capa de mortero de nivelación 1:4 de 6cm de espesor, piso en vinilo, zócalo en vinilo 10 cm sobre la pared, Perfil media caña Ref. # 167 Roppe, Perfil Reductor Ref # 168 Roppe para bocapuertas y todos los demás elementos necesarios para su correcta colocación y funcionamiento según diseño y especificaciones del proveedor.</t>
  </si>
  <si>
    <t>8.5.13</t>
  </si>
  <si>
    <t>Colocación de PISO EN CAUCHO RECICLADO referencia INSITU - FLEX: 7 cms, Piso elaborado con llantas recicladas. BAKING - caucho SBR sin pigmentar, con 5.5 cms de espesor SUPERFICIE - caucho EPDM Pigmentado, con 1.5 cms de espesor. Incluye suministro y transporte de los materiales y todo lo necesario para su correcta construcción y funcionamiento. Colores Naranja, Rojo, Amarillo y Verde, según diseño.</t>
  </si>
  <si>
    <t>8.5.14</t>
  </si>
  <si>
    <t>Suministro, transporte y colocación de piso en royal beta dorada en 2 cm de espesor. Incluye cortes a máquina, pega con adhesivo, lechada y todo lo necesario para su correcta instalación.</t>
  </si>
  <si>
    <t>8.6.0</t>
  </si>
  <si>
    <t>JUNTAS DE DILATACIÓN</t>
  </si>
  <si>
    <t>8.6.1</t>
  </si>
  <si>
    <t>Construcción de JUNTA DE DILATACIÓN PARA PISO, Incluye sellador elástico de poliuretano tipo sikaflex 1CSL o equivalente hasta una profundidad de 5mm y relleno en su parte inferior con Sikarod o equivalente, corte de piso a máquina de disco a una profundidad de 50 mm y 5 mm de espesor, limpieza de la junta, colocación de cintas de enmascarar, instalación de sikaflex 1CSL y todo lo necesario para su correcta instalación y funcionamiento según recomendaciones del proveedor.</t>
  </si>
  <si>
    <t>8.6.2</t>
  </si>
  <si>
    <t>Suministro, transporte y colocación de junta de dilatación compuesta por dos ángulos de 2"x 1/8" y una  platina de 3"x 1/2" en la parte superior, rellena con neopreno, e icopor de 5 x 50 cm en la parte inferior. Incluye sellante de poliuretano elastomérico resistente a carburantes de alto desempeño, autonivelante y de bajo modulo de elasticidad de 1cm de profundidad y 5 cm de ancho, tornillos de fijación para la platina y los ángulos, sikaflex y todos los elementos necesarios para su correcta instalación.</t>
  </si>
  <si>
    <t>8.6.3</t>
  </si>
  <si>
    <t>Construcción de JUNTA DE DILATACIÓN EN PLATINA DE COBRE, incluye platina hembra de 7 cm de ancho y 0.5 cm de espesor, platina macho de 9 cm de ancho y 0.75cm de espesor, puntos de fijación en cobre cada 50 cm, tornillos, chazos y todo lo necesario para su correcta instalación y funcionamiento según recomendaciones y especificaciones técnicas del proveedor.</t>
  </si>
  <si>
    <t>9.0.0</t>
  </si>
  <si>
    <t>INST. HIDRÁULICAS/SANITARIAS/ GAS</t>
  </si>
  <si>
    <t>9.1.0</t>
  </si>
  <si>
    <t>INSTALACIONES HIDRÁULICAS INTERNAS</t>
  </si>
  <si>
    <t>9.1.1</t>
  </si>
  <si>
    <t>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</si>
  <si>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9.1.2</t>
  </si>
  <si>
    <t>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</si>
  <si>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9.1.3</t>
  </si>
  <si>
    <t>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</si>
  <si>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9.1.4</t>
  </si>
  <si>
    <t>Suministro, transporte e Instalación de tubería PVC-P, RDE 21, 200 PSI, diámetro 1 1/2", incluye todos los accesorios en PVC de diámetro 1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</si>
  <si>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9.1.5</t>
  </si>
  <si>
    <t>Suministro, transporte e Instalación de tubería PVC-P, RDE 21, 200 PSI, diámetro 1 1/4", incluye todos los accesorios en PVC de diámetro 1 1/4"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</si>
  <si>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9.1.6</t>
  </si>
  <si>
    <t>Suministro, transporte e instalación de TUBERÍA PVC-PRESIÓN, con un DIÁMETRO DE 2" RDE 21, 200 PSI. Incluye todos los accesorios en PVC de diámetro 2" incluyendo todos  los accesorios reducidos que se requieran para su correcta instalación y funcionamiento.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</si>
  <si>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9.1.7</t>
  </si>
  <si>
    <t>Suministro, transporte e instalación de TUBERÍA PVC-PRESIÓN, con un DIÁMETRO DE 2 1/2" RDE 21, 200 PSI. Incluye todos los accesorios en PVC de diámetro 2 1/2" incluyendo todos los accesorios reducidos que se requieran para su instalación.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</si>
  <si>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9.1.8</t>
  </si>
  <si>
    <t>Suministro, transporte e instalación de TUBERÍA PVC-PRESIÓN, con un DIÁMETRO DE 3" RDE 21, 200 PSI. Incluye todos los accesorios en PVC de diámetro 3" incluyendo todos los accesorios reducidos que se requieran para su instalación.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</si>
  <si>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9.1.9</t>
  </si>
  <si>
    <t>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t>
  </si>
  <si>
    <t>9.1.10</t>
  </si>
  <si>
    <t>Suministro, transporte e instalación de TERMINAL CON CÁMARA DE AIRE, en TUBERÍA DE COBRE TIPO "M", con un DIÁMETRO DE 3/4". Incluye suministro y transporte de los materiales, canche, accesorios de cobre y PVC, sellante, soldadura, teflón, y todo lo necesario para su correcta instalación y funcionamiento.</t>
  </si>
  <si>
    <t>9.1.11</t>
  </si>
  <si>
    <t>Suministro, transporte e instalación de TERMINAL CON CÁMARA DE AIRE, en TUBERÍA DE COBRE TIPO "M", con un DIÁMETRO DE 1". Incluye suministro y transporte de los materiales, canche, accesorios de cobre y PVC, sellante, soldadura, teflón, y todo lo necesario para su correcta instalación y funcionamiento.</t>
  </si>
  <si>
    <t>9.1.12</t>
  </si>
  <si>
    <t>Suministro, transporte e instalación de TERMINAL CON CÁMARA DE AIRE, en TUBERÍA DE COBRE TIPO "M", con un DIÁMETRO DE 1 1/4". Incluye suministro y transporte de los materiales, canche, accesorios de cobre y PVC, sellante, soldadura, teflón, y todo lo necesario para su correcta instalación y funcionamiento.</t>
  </si>
  <si>
    <t>9.1.13</t>
  </si>
  <si>
    <t>Suministro, transporte e instalación de válvula compuerta marca RW 1/2" o equivalente. Se entregará debidamente instalada sin presencia de fugas ni fisuras, sometida al sistema ya presurizado. Incluye todos los elementos requeridos para su correcta instalación y funcionamiento.</t>
  </si>
  <si>
    <t>9.1.14</t>
  </si>
  <si>
    <t>Suministro, transporte e instalación de válvula compuerta marca RW 3/4" o equivalente. Se entregará debidamente instalada sin presencia de fugas ni fisuras, sometida al sistema ya presurizado. Incluye todos los elementos requeridos para su correcta instalación y funcionamiento</t>
  </si>
  <si>
    <t>9.1.15</t>
  </si>
  <si>
    <t>Suministro, transporte e instalación de válvula compuerta marca RW 1" o equivalente. Se entregará debidamente instalada sin presencia de fugas ni fisuras, sometida al sistema ya presurizado. Incluye todos los elementos requeridos para su correcta instalación y funcionamiento.</t>
  </si>
  <si>
    <t>9.1.16</t>
  </si>
  <si>
    <t>Suministro, transporte e instalación de válvula compuerta marca RW 1 1/2" o equivalente. Se entregará debidamente instalada sin presencia de fugas ni fisuras, sometida al sistema ya presurizado. Incluye todos los elementos requeridos para su correcta instalación y funcionamiento.</t>
  </si>
  <si>
    <t>9.1.17</t>
  </si>
  <si>
    <t>Suministro, transporte e instalación de válvula compuerta marca RW 1 1/4" o equivalente. Se entregará debidamente instalada sin presencia de fugas ni fisuras, sometida al sistema ya presurizado. Incluye todos los elementos requeridos para su correcta instalación y funcionamiento.</t>
  </si>
  <si>
    <t>9.1.18</t>
  </si>
  <si>
    <t>Suministro, transporte e instalación de válvula compuerta marca RW 2" o equivalente. Se entregará debidamente instalada sin presencia de fugas ni fisuras, sometida al sistema ya presurizado. Incluye todos los elementos requeridos para su correcta instalación y funcionamiento.</t>
  </si>
  <si>
    <t>9.1.19</t>
  </si>
  <si>
    <t>Suministro, transporte e instalación de válvula flotador completa de 1/2" de cobre . Se entregará debidamente instalada sin presencia de fugas ni fisuras, sometida al sistema ya presurizado. Incluye todos los elementos requeridos para su correcta instalación y funcionamiento.</t>
  </si>
  <si>
    <t>9.1.20</t>
  </si>
  <si>
    <t>Suministro, transporte e instalación de válvula flotador completa 1" de cobre. Se entregará debidamente instalada sin presencia de fugas ni fisuras, sometida al sistema ya presurizado. Incluye todos los elementos requeridos para su correcta instalación y funcionamiento.</t>
  </si>
  <si>
    <t>9.1.21</t>
  </si>
  <si>
    <t>Suministro, transporte e instalación de válvula flotador completa 11/2" de cobre. Se entregará debidamente instalada sin presencia de fugas ni fisuras, sometida al sistema ya presurizado. Incluye todos los elementos requeridos para su correcta instalación y funcionamiento.</t>
  </si>
  <si>
    <t>9.1.22</t>
  </si>
  <si>
    <t>Suministro, transporte e instalación de válvula SOLENOIDE DE 2". Se entregará debidamente instalada en el sentido de flujo requerido en los diseños sin presencia de fugas ni fisuras, sometida al sistema ya presurizado. Incluye todos los elementos requeridos para su correcta instalación y funcionamiento.</t>
  </si>
  <si>
    <t>9.1.23</t>
  </si>
  <si>
    <t>Suministro, transporte e instalación de válvula de retención (Cheque) 2". Se entregará debidamente instalada en el sentido de flujo requerido en los diseños sin presencia de fugas ni fisuras, sometida al sistema ya presurizado. Incluye todos los elementos requeridos para su correcta instalación y funcionamiento.</t>
  </si>
  <si>
    <t>9.1.24</t>
  </si>
  <si>
    <t>Suministro, transporte e instalación de válvula reguladora de presión 2" 50mm. Se entregará debidamente instalada en el sentido de flujo requerido en los diseños sin presencia de fugas ni fisuras, sometida al sistema ya presurizado. Incluye todos los elementos requeridos para su correcta instalación y funcionamiento.</t>
  </si>
  <si>
    <t>9.1.25</t>
  </si>
  <si>
    <t>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t>
  </si>
  <si>
    <t>9.1.26</t>
  </si>
  <si>
    <t>Suministro, transporte e instalación de TUBERÍA CPVC-PRESIÓN, con un DIÁMETRO DE 1/2", RDE 11 100 PSI, incluye todos los accesorios de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</si>
  <si>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9.1.27</t>
  </si>
  <si>
    <t>Suministro, transporte e instalación de TUBERÍA CPVC-PRESIÓN, con un DIÁMETRO DE 3/4", RDE 11 100 PSI.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</si>
  <si>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9.1.28</t>
  </si>
  <si>
    <t>Suministro, transporte e instalación de TUBERÍA CPVC-PRESIÓN, con un DIÁMETRO DE 1", RDE 11 100 PSI, incluye todos los accesorios de CPVC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</si>
  <si>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9.1.29</t>
  </si>
  <si>
    <t>Suministro, transporte e instalación de TUBERÍA EN COBRE TIPO "M", con un DIÁMETRO DE 3/4", para AGUA CALIENTE. Incluye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</si>
  <si>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9.1.30</t>
  </si>
  <si>
    <t>Suministro, transporte e instalación de TUBERÍA EN COBRE TIPO "M", con un DIÁMETRO DE 1/2", para AGUA CALIENTE. Incluye todos los accesorios de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</si>
  <si>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9.1.31</t>
  </si>
  <si>
    <t>Suministro, transporte e instalación de TUBERÍA EN COBRE TIPO "M", con un DIÁMETRO DE 1 1/2", para AGUA CALIENTE. Incluye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</si>
  <si>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9.1.32</t>
  </si>
  <si>
    <t>Suministro, transporte e instalación de TUBERÍA EN COBRE TIPO "M", con un DIÁMETRO DE 1", para AGUA CALIENTE. Incluye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</si>
  <si>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9.1.33</t>
  </si>
  <si>
    <t>Suministro, transporte e instalación de medidor en 1/2" con acometida de 1/2" (el ítem no incluye la tubería de acometida pues está en otro ítem)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1/2".  La rotura de pavimento, cargue, transporte,  botada de escombros y pavimentación o parcheo no están incluidas pues se tendrán en cuenta en su ítem respectivo.</t>
  </si>
  <si>
    <t>9.1.34</t>
  </si>
  <si>
    <t>Suministro, transporte e instalación de medidor en 1" con acometida de 1" (el ítem no incluye la tubería de acometida pues está en otro ítem)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La rotura de pavimento, cargue, transporte, botada de escombros y pavimentación o parcheo no están incluidas pues se tendrán en cuenta en su ítem respectivo.</t>
  </si>
  <si>
    <t>9.1.35</t>
  </si>
  <si>
    <t>Suministro, transporte e instalación de medidor en 1" con acometida de 1 1/2" (el ítem no incluye la tubería de acometida pues está en otro ítem) incluye caja de andén, tee partida o collar de derivación según como se requiera, válvula de incorporación, codos o medios codos de cobre, llave de corte universal, universal, machos cobre, filtro de 1 1/2",válvula de paso, cheque y accesorios necesarios para su adecuada instalación de acuerdo a las normas de EE.PP.M. Todos los accesorios serán en 1 1/2". La rotura de pavimento, cargue, transporte, botada de escombros y pavimentación o parcheo no están incluidas pues se tendrán en cuenta en su ítem respectivo.</t>
  </si>
  <si>
    <t>9.1.36</t>
  </si>
  <si>
    <t>Suministro, transporte e instalación de medidor en 1 1/2" con acometida de 1 1/2" (el ítem no incluye la tubería de acometida pues está en otro ítem) incluye caja de andén, tee partida o collar de derivación según como se requiera, válvula de incorporación, codos o medios codos de cobre, llave de corte universal, universal, machos cobre, filtro de 1 1/2",válvula de paso, cheque y accesorios necesarios para su adecuada instalación de acuerdo a las normas de EE.PP.M. Todos los accesorios serán en 1 1/2". La rotura de pavimento, cargue, transporte, botada de escombros y pavimentación o parcheo no están incluidas pues se tendrán en cuenta en su ítem respectivo.</t>
  </si>
  <si>
    <t>9.1.37</t>
  </si>
  <si>
    <t>Suministro, transporte e instalación de medidor en 1 1/2" con acometida de 1 1/2" (el ítem  incluye 6 metros de tubería de acometida) incluye caja de andén, tee partida, válvula de incorporación, codos o medios codos de cobre, llave de corte universal, universal, machos cobre, filtro de 1 1/2",válvula de paso, cheque y accesorios necesarios para su adecuada instalación de acuerdo a las normas de EE.PP.M. Todos los accesorios serán en 1 1/2". Incluye la rotura de pavimento, cargue, transporte, botada de escombros y pavimentación o parcheo.</t>
  </si>
  <si>
    <t>9.1.38</t>
  </si>
  <si>
    <t>Suministro, transporte e instalación de DOMICILIARIA DE ACUEDUCTO EN COBRE con un DIÁMETRO DE 1 1/2". Incluye el medidor en 1" y la caja de andén, tee partida o collar de derivación según como se requiera, todas las válvulas, cheques y accesorios necesarios para su adecuada instalación de acuerdo a las normas de EE.PP.M. Todos los accesorios serán en 2". Además incluye la rotura de pavimento, cargue, transporte y botada de escombros en botaderos oficiales o donde indique la interventoría  y reposición de pavimento de acuerdo a lo existente en el sitio con mezcla asfáltica densa en caliente MDC-2 que  cumpla con lo especificado en el articulo 450-2 de INVIAS ( asfalto de penetración 60-100, articulo 400-02, tablas 400-2 y 400-3). Incluye liga. Se instalarán en Parqueadero, Policía Comunitaria, Centro Geriátrico y Baños Inder. (estas domiciliarias deberán contar con el visto bueno de las EE.PP.M.).</t>
  </si>
  <si>
    <t>9.1.39</t>
  </si>
  <si>
    <t>Suministro, transporte e instalación de DOMICILIARIA DE ACUEDUCTO EN COBRE con un DIÁMETRO DE 2". tee partida o collar de derivación según como se requiera, todas las válvulas, cheques y accesorios necesarios para su adecuada instalación de acuerdo a las normas de EE.PP.M. Todos los accesorios serán en 2". Además incluye la rotura de pavimento, cargue, transporte y botada de escombros en botaderos oficiales o donde indique la interventoría  y reposición de pavimento de acuerdo a lo existente en el sitio con mezcla asfáltica densa en caliente MDC-2 que  cumpla con lo especificado en el articulo 450-2 de INVIAS ( asfalto de penetración 60-100, articulo 400-02, tablas 400-2 y 400-3). Incluye liga.  (estas domiciliarias deberán contar con el visto bueno de las EE.PP.M.).</t>
  </si>
  <si>
    <t>9.1.40</t>
  </si>
  <si>
    <t>Suministro, transporte e instalación de DOMICILIARIA 1/2 DE ACUEDUCTO EN COBRE. Incluye tubería y concreto para proteger tubería y mano de obra de tendido de tubería.</t>
  </si>
  <si>
    <t>9.1.41</t>
  </si>
  <si>
    <t>Suministro, transporte e instalación de DOMICILIARIA 1 DE ACUEDUCTO EN COBRE. Incluye tubería y concreto para proteger tubería y mano de obra de tendido de tubería.</t>
  </si>
  <si>
    <t>9.1.42</t>
  </si>
  <si>
    <t>Suministro, transporte e instalación de DOMICILIARIA 1 1/2 DE ACUEDUCTO EN COBRE. Incluye tubería y concreto para proteger tubería y mano de obra de tendido de tubería.</t>
  </si>
  <si>
    <t>9.1.43</t>
  </si>
  <si>
    <t>Suministro, transporte e instalación de DOMICILIARIA 2 DE ACUEDUCTO EN COBRE. Incluye tubería y concreto para proteger tubería y mano de obra de tendido de tubería.</t>
  </si>
  <si>
    <t>9.1.44</t>
  </si>
  <si>
    <t>Suministro, transporte e instalación de HIDRANTE TIPO TRÁFICO 6" (150mm) en HIERRO FUNDIDO. Incluye  todos los elementos requeridos para su correcta instalación y funcionamiento.</t>
  </si>
  <si>
    <t>9.1.45</t>
  </si>
  <si>
    <t>Suministro, transporte e instalación de SENSOR DE FLUJO que envía señal a válvula SOLENOIDE DE 2". Se entregará debidamente instalada sin presencia de fugas ni fisuras, sometida al sistema ya presurizado. Incluye todos los elementos requeridos para su correcta instalación y funcionamiento.</t>
  </si>
  <si>
    <t>9.1.46</t>
  </si>
  <si>
    <t>Suministro, transporte e instalación de SENSOR DE TEMPERATURA que envía señal a sistema de agua caliente para recirculación. Se entregará debidamente instalada sin presencia de fugas ni fisuras, sometida al sistema ya presurizado. Incluye todos los elementos requeridos para su correcta instalación y funcionamiento.</t>
  </si>
  <si>
    <t>9.1.47</t>
  </si>
  <si>
    <t>Suministro, transporte e instalación de tanque en fibra de vidrio con capacidad para 10 m3 con dimensiones de diámetro 2.60 metros, altura de 2 metros tapa plana en la parte superior del tanque, fabricado en Resina poliéster semiflexible. Fibra de vidrio Tela Matt 700 de 450gramos/metro2 y Woven Roving de 800, cilindro vertical de fondo plano. Norma de fabricación 2888 icontec. Incluye las perforaciones para succión, purga, rebose, llenado y según diseños hidráulicos.</t>
  </si>
  <si>
    <t>9.1.48</t>
  </si>
  <si>
    <t>Suministro, transporte e instalación de tanque en fibra de vidrio con capacidad para 12 m3 con dimensiones de diámetro 2.63 metros, altura de 2.2 metros tapa plana en la parte superior del tanque, fabricado en Resina poliéster semiflexible. Fibra de vidrio Tela Matt 700 de 450gramos/metro2 y Woven Roving de 800, cilindro vertical de fondo plano. Norma de fabricación 2888 icontec. Incluye las perforaciones para succión, purga, rebose, llenado y según diseños hidráulicos.</t>
  </si>
  <si>
    <t>9.1.49</t>
  </si>
  <si>
    <t>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</si>
  <si>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9.1.50</t>
  </si>
  <si>
    <t>Construcción de caja medidor de acueducto, desmonte e instalación de medidor existente no incluye la tubería de acometida. Incluye caja de andén, codos o medios codos de cobre, universal, machos cobre, accesorios necesarios para su adecuada reinstalación de acuerdo a las normas de EE.PP.M. Todos los accesorios serán del diámetro del medidor y acometida.</t>
  </si>
  <si>
    <t>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t>
  </si>
  <si>
    <t>Suministro, transporte y colocación de mezcla asfáltica en caliente para parcheo MDC-19. Compactada con medios mecánicos según normas para la construcción de pavimentos del INVIAS. Incluye riego de liga y todo lo necesario para su correcta construcción y funcionamiento. La excavación y la base se pagan por su respectivo ítem.</t>
  </si>
  <si>
    <t>Suministro, transporte y colocación de subbase granular de máximo Ø 2½", reacomodado con medios mecánicos y compactado al 100% mínimo del ensayo del proctor modificado según normas para la construcción de pavimentos del INVIAS. Incluye todo lo necesario para su correcta construcción y funcionamiento. Su medida será tomada en sitio ya compactado.</t>
  </si>
  <si>
    <t>Suministro, transporte y colocación de emulsión asfáltica catiónica de rompimiento lento C.R.L. para imprimación de superficie a pavimentar según normas para la construcción de pavimentos del INVIAS. Incluye todo lo necesario para su correcta construcción y funcionamiento.</t>
  </si>
  <si>
    <t>9.2.0</t>
  </si>
  <si>
    <t xml:space="preserve">INSTALACIONES SANITARIAS/LLUVIAS </t>
  </si>
  <si>
    <t>INTERNAS</t>
  </si>
  <si>
    <t>9.2.1</t>
  </si>
  <si>
    <t>Suministro, transporte e instalación de TUBERÍA PVC-SANITARIA, con un DIÁMETRO DE 1 1/2", para aguas residuales empotrada en muro. Incluye suministro y transporte de los materiales, bocas, accesorios, pegante, limpiador y todos los elementos necesarios para su correcta instalación y funcionamiento. La excavación y los llenos se pagaran en su ítem respectivo.</t>
  </si>
  <si>
    <t>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</si>
  <si>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</si>
  <si>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</si>
  <si>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</si>
  <si>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TUBERÍA PVC-VENTILACIÓN, con un DIÁMETRO DE 2" para REVENTILACIONES verticales y horizontales (bajantes y colectores), incluye todos los accesorios en PVC de diámetro 2" incluyendo los accesorios reducidos y fijaciones que se requieran para su correcta instalación.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</si>
  <si>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TUBERÍA PVC-VENTILACIÓN, con un DIÁMETRO DE 3", para bajantes de aguas lluvias o reventilación. Incluye suministro y transporte de los materiales, bocas, accesorios, pegante, limpiador, wash primer, acabado en esmalte mate, color a definir por parte de interventoría, andamios, abrazaderas y todos los elementos necesarios para su correcta instalación y funcionamiento.</t>
  </si>
  <si>
    <t>Suministro, transporte e instalación de TUBERÍA PVC-VENTILACIÓN, con un DIÁMETRO DE 4", para bajantes de aguas lluvias o reventilación. Incluye suministro y transporte de los materiales, bocas, accesorios, pegante, limpiador, wash primer, acabado en esmalte mate, color a definir por parte de interventoría, andamios, abrazaderas y todos los elementos necesarios para su correcta instalación y funcionamiento.</t>
  </si>
  <si>
    <t>Suministro, transporte e instalación de TUBERÍA DE VENTILACIÓN DE FILTRO DE Ø=3". Incluye suministro, transporte y colocación de tubería, las respectivas conexiones y accesorios y todo lo necesario para su correcta colocación y funcionamiento. Según diseño.</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</si>
  <si>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</si>
  <si>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SALIDA SANITARIA DE 3".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</si>
  <si>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</si>
  <si>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TUBERÍA PVC-SANITARIA, COLGADA O EN BAJANTE, con un DIÁMETRO DE 2" para AGUA RESIDUAL verticales y horizontales (bajantes y colectores), incluye todos los accesorios en PVC de diámetro 2" incluyendo los accesorios reducidos y fijaciones que se requieran para su correcta instalación.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</si>
  <si>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TUBERÍA PVC-SANITARIA, COLGADA O EN BAJANTE con un DIÁMETRO DE 3",  de aguas residuales. Incluye suministro y transporte de los materiales, bocas, accesorios, pegante, limpiador, wash primer, acabado en esmalte mate, color a definir por parte de interventoría, andamios, abrazaderas y todos los elementos necesarios para su correcta instalación y funcionamiento.</t>
  </si>
  <si>
    <t>Suministro, transporte e instalación de TUBERÍA PVC-SANITARIA, COLGADA O EN BAJANTES con un DIÁMETRO DE 4", agua RESIDUAL. Incluye suministro y transporte de los materiales, bocas, accesorios, pegante, limpiador, wash primer, acabado en esmalte mate, color a definir por parte de interventoría, andamios, abrazaderas y todos los elementos necesarios para su correcta instalación y funcionamiento.</t>
  </si>
  <si>
    <t>Suministro, transporte e instalación de TUBERÍA PVC-SANITARIA, COLGADA O EN BAJANTES con un DIÁMETRO DE 6", agua RESIDUAL O LLÚVIA. Incluye suministro y transporte de los materiales, bocas, accesorios, pegante, limpiador, wash primer, acabado en esmalte mate, color a definir por parte de interventoría, andamios, abrazaderas y todos los elementos necesarios para su correcta instalación y funcionamiento.</t>
  </si>
  <si>
    <t>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</si>
  <si>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tragante doble 4",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</si>
  <si>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REJILLA METÁLICA DE PISO combinada Aluminio/bronce DE 3x2" para desagüe de 2". Incluye suministro y transporte de los materiales y todos los elementos necesarios para su correcta instalación.</t>
  </si>
  <si>
    <t>Suministro, transporte e instalación de REJILLA METÁLICA DE PISO combinada Aluminio/bronce DE 4x3" para desagüe de 3". Incluye suministro y transporte de los materiales y todos los elementos necesarios para su correcta instalación.</t>
  </si>
  <si>
    <t>Suministro, transporte e instalación de REJILLA METÁLICA DE PISO combinada Aluminio/bronce DE 5x4". Incluye suministro y transporte de los materiales y todos los elementos necesarios para su correcta instalación.</t>
  </si>
  <si>
    <t>Suministro, transporte e instalación de TUBERÍA PVC-NOVAFORT, con un DIÁMETRO DE 160 mm. Incluye suministro y transporte de los materiales, bocas, accesorios y todos los demás elementos necesarios para su correcta instalación y funcionamiento. La excavación y los llenos se pagarán en su ítem respectivo.</t>
  </si>
  <si>
    <t>Suministro, transporte e instalación de TUBERÍA PVC-NOVAFORT, con un DIÁMETRO DE 200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</si>
  <si>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250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</si>
  <si>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315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</si>
  <si>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355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</si>
  <si>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400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</si>
  <si>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450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</si>
  <si>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PVC-NOVAFORT, con un DIÁMETRO DE 500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</si>
  <si>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Suministro, transporte e instalación de TUBERÍA EN CONCRETO, con un DIÁMETRO DE 8" CLASE 1, unión mecánica. Incluye suministro y transporte de los materiales, retroexcavadora y transportes internos con retroexcavadora hasta sitio de acopio y de este al sitio de instalación y todo lo necesario para su correcta instalación. Según especificaciones técnicas de EEPP de Medellín.</t>
  </si>
  <si>
    <t>Suministro, transporte e instalación de TUBERÍA EN CONCRETO, con un DIÁMETRO DE 10" CLASE 1, unión mecánica. Incluye suministro y transporte de los materiales, retroexcavadora y transportes internos con retroexcavadora hasta sitio de acopio y de este al sitio de instalación y todo lo necesario para su correcta instalación. Según especificaciones técnicas de EEPP de Medellín.</t>
  </si>
  <si>
    <t>Suministro, transporte e instalación de TUBERÍA EN CONCRETO, con un DIÁMETRO DE 12" CLASE 1, unión mecánica. Incluye suministro y transporte de los materiales, retroexcavadora y transportes internos con retroexcavadora hasta sitio de acopio y de este al sitio de instalación y todo lo necesario para su correcta instalación. Según especificaciones técnicas de EEPP de Medellín.</t>
  </si>
  <si>
    <t>Suministro, transporte e instalación de TUBERÍA EN CONCRETO, con un DIÁMETRO DE 14" CLASE 1, unión mecánica. Incluye suministro y transporte de los materiales, retroexcavadora y transportes internos con retroexcavadora hasta sitio de acopio y de este al sitio de instalación y todo lo necesario para su correcta instalación. Según especificaciones técnicas de EEPP de Medellín.</t>
  </si>
  <si>
    <t>Suministro, transporte e instalación de TUBERÍA EN CONCRETO, con un DIÁMETRO DE 20" CLASE 1, unión mecánica. Incluye suministro y transporte de los materiales, retroexcavadora y transportes internos con retroexcavadora hasta sitio de acopio y de este al sitio de instalación y todo lo necesario para su correcta instalación. Según especificaciones técnicas de EEPP de Medellín.</t>
  </si>
  <si>
    <t>Suministro, transporte e instalación de TUBERÍA EN CONCRETO REFORZADA CLASE 4 DE Ø=36", unión mecánica. Incluye suministro y transporte de los materiales, retroexcavadora y cable de acero de Ø=1/2" con una capacidad de carga vertical de 2 Ton para bajar la tubería hasta 8m, descargue y transportes internos con retroexcavadora hasta sitio de acopio y de este al sitio de instalación y todo lo necesario para su correcta instalación. Según especificaciones técnicas de EEPP de Medellín.</t>
  </si>
  <si>
    <t>Suministro, transporte e instalación de (canoa) CANAL EN PVC  C-90 O SIMILAR, para aguas lluvias. Incluye suministro y transporte de los materiales, accesorios, limpiador y todos los elementos necesarios para su correcta instalación y funcionamiento.</t>
  </si>
  <si>
    <t>Suministro, transporte e instalación de EMBUDO ANTIBORTICE DE 4" ref e2h4pulgadas, incluye wash primer y acabado en el mismo material de la canoa, los accesorios verticales después de la unión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</si>
  <si>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tragante doble 6",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</si>
  <si>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9.3.0</t>
  </si>
  <si>
    <t>RED CONTRA INCENDIO</t>
  </si>
  <si>
    <t>9.3.1</t>
  </si>
  <si>
    <t>Suministro, transporte e instalación de TUBERÍA GALVANIZADA DE 1 1/2" TIPO PESADA PARA RED DE INCENDIO. Incluye suministro y transporte de los materiales, la válvulas, accesorios, materiales varios y todos  los demás elementos necesario para su correcta instalación, según especificaciones técnicas de EEPP de Medellín.</t>
  </si>
  <si>
    <t>9.3.2</t>
  </si>
  <si>
    <t>Suministro, transporte e instalación de TUBERÍA (Acero Galvanizado) Sch 40, diámetro 2", incluye todos los accesorios en acero galvanizado de diámetro 2" que se requieran para su correcta instalación. Estos deberán estar correctamente roscados y tornillados usando teflón, sin presentar fugas, fisuras o cualquier otra clase de anomalía. Incluye además las perforaciones (canchas) de paredes o pisos que lo requieran incluyendo cargue, transporte y botada de escombros en botaderos oficiales o donde indique la interventoría. Está se instalará para la red contra incendios que se encuentre expuesta.</t>
  </si>
  <si>
    <t>9.3.3</t>
  </si>
  <si>
    <t>Suministro, transporte e instalación de TUBERÍA (Acero Galvanizado) Sch 40, diámetro 2 1/2", incluye todos los accesorios en acero galvanizado de diámetro 2 1/2" que se requieran para su correcta instalación. Estos deberán estar correctamente roscados y tornillados usando teflón, sin presentar fugas, fisuras o cualquier otra clase de anomalía. Incluye además las perforaciones (canchas) de paredes o pisos que lo requieran incluyendo cargue, transporte y botada de escombros en botaderos oficiales o donde indique la interventoría. Está se instalará para la red contra incendios que se encuentre expuesta.</t>
  </si>
  <si>
    <t>9.3.4</t>
  </si>
  <si>
    <t>Suministro, transporte e instalación de GABINETE PARA RED CONTRA INCENDIO DE 0,77x0,77x0,22 con canastilla para soporte de manquera de incendio. Incluye válvula 1 1/2" diámetro 38mm, hacha pico 4 1/2 lb con cabo de madera, extintor multipropósito, llave Spaner boca fija de 1 1/2" diámetro 38mm, manguera de 1 1/2" diámetro 38mm L=30mn tapa en vidrio esmerilado y todo lo necesario para su correcta instalación y funcionamiento.</t>
  </si>
  <si>
    <t>9.3.5</t>
  </si>
  <si>
    <t>Suministro, transporte e instalación de SIAMESA EN BRONCE DE DIÁMETRO DE 3". Incluye todos los elementos necesarios para su correcta instalación y funcionamiento.</t>
  </si>
  <si>
    <t>9.3.6</t>
  </si>
  <si>
    <t>Suministro, transporte e instalación de SIAMESA EN BRONCE DE DIÁMETRO DE 4". Incluye todos los elementos necesarios para su correcta instalación y funcionamiento.</t>
  </si>
  <si>
    <t>9.3.7</t>
  </si>
  <si>
    <t>Suministro, transporte e instalación de VÁLVULA COMPUERTA marca RW 2 1/2" o equivalente. Se entregará debidamente instalada sin presencia de fugas ni fisuras, sometida al sistema ya presurizado.</t>
  </si>
  <si>
    <t>9.3.8</t>
  </si>
  <si>
    <t>Suministro, transporte e instalación de VÁLVULA COMPUERTA marca RW 3" o equivalente. Se entregará debidamente instalada sin presencia de fugas ni fisuras, sometida al sistema ya presurizado.</t>
  </si>
  <si>
    <t>9.3.9</t>
  </si>
  <si>
    <t>Suministro, transporte e instalación de VÁLVULA DE RETENCIÓN (Cheque) 2 1/2". Incluye universal hembra para liberarla.  Se entregará debidamente instalada sin presencia de fugas ni fisuras, sometida al sistema ya presurizado.</t>
  </si>
  <si>
    <t>9.3.10</t>
  </si>
  <si>
    <t>Suministro, transporte e instalación de VÁLVULA DE RETENCIÓN (Cheque) 1". Se entregará debidamente instalada sin presencia de fugas ni fisuras, sometida al sistema ya presurizado.</t>
  </si>
  <si>
    <t>9.3.11</t>
  </si>
  <si>
    <t>Suministro, transporte e instalación de VÁLVULA DE RETENCIÓN (Cheque) 1 1/2". Se entregará debidamente instalada sin presencia de fugas ni fisuras, sometida al sistema ya presurizado.</t>
  </si>
  <si>
    <t>9.3.12</t>
  </si>
  <si>
    <t>Suministro, transporte e instalación de VÁLVULA DE RETENCIÓN (Cheque) 1 1/4". Se entregará debidamente instalada en el sentido de flujo requerido en los diseños sin presencia de fugas ni fisuras, sometida al sistema ya presurizado. Incluye todos los elementos requeridos para su correcta instalación y funcionamiento.</t>
  </si>
  <si>
    <t>9.3.13</t>
  </si>
  <si>
    <t>Suministro, transporte e instalación de Válvula de Control OS&amp;Y, 3" incluye "Tamper suiche" deberá ser una válvula indicadora aprobada por U.L o F.M (O.S.&amp;Y.). Debe instalarse luego de la válvula principal de control, un switch de flujo aprobado por UL o FM Incluye todos los elementos requeridos para su correcta instalación y funcionamiento.</t>
  </si>
  <si>
    <t>9.3.14</t>
  </si>
  <si>
    <t>Suministro, transporte e instalación de Válvula de Cheque de 3" debe ser aprobada con UL FM e instalarse entre la válvula de control y el switch de alarma. La válvula cheque debe poderse instalar en posición vertical u horizontal de acuerdo con el listado asignado a ella. Incluye dos manómetros en glicerina y de 0 a 200 psi y todos los elementos requeridos para su correcta instalación y funcionamiento.</t>
  </si>
  <si>
    <t>9.3.15</t>
  </si>
  <si>
    <t>Suministro, transporte e instalación de Válvula de prueba de acuerdo a NFPA 13 del sistema de regaderas ser una válvula aprobada por U.L o F.M. Debe instalarse con un orificio de descarga de 1/2" o 3/4" (dependerá del orificio del rociador) equivalente a la descarga de un rociador (al abrir la válvula de prueba la alarma de flujo debe activarse). Incluye todos los elementos requeridos para su correcta instalación y funcionamiento.</t>
  </si>
  <si>
    <t>9.3.16</t>
  </si>
  <si>
    <t>Suministro, transporte e instalación de Válvula mariposa de 2" incluyendo tubería y uniones para cada sistema. Deberá ser una válvula aprobada por U.L o F.M. Incluye todos los elementos requeridos para su correcta instalación y funcionamiento.</t>
  </si>
  <si>
    <t>9.3.17</t>
  </si>
  <si>
    <t>Suministro, transporte e instalación de Válvula desaireadora automática de 1/2" de diámetro. Deberá ser una válvula aprobada por U.L o F.M. Incluye todos los elementos requeridos para su correcta instalación y funcionamiento.</t>
  </si>
  <si>
    <t>9.3.18</t>
  </si>
  <si>
    <t>Suministro, transporte e instalación de Válvula de bola para drenaje de 2" incluyendo tubería y uniones para cada sistema. Deberá ser una válvula aprobada por U.L o F.M. Incluye todos los elementos requeridos para su correcta instalación y funcionamiento.</t>
  </si>
  <si>
    <t>9.3.19</t>
  </si>
  <si>
    <t>Suministro, transporte e instalación de tubería ASTM A53 con costura sch 40 diámetro 1",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</si>
  <si>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9.3.20</t>
  </si>
  <si>
    <t>Suministro, transporte e instalación de tubería ASTM A53 con costura sch 40 diámetro 1 1/4",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</si>
  <si>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9.3.21</t>
  </si>
  <si>
    <t>Suministro, transporte e instalación de tubería ASTM A53 con costura sch 40 diámetro 1 1/2",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</si>
  <si>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9.3.22</t>
  </si>
  <si>
    <t>Suministro, transporte e instalación de tubería ASTM A53 con costura sch 40 diámetro 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</si>
  <si>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9.3.23</t>
  </si>
  <si>
    <t>Suministro, transporte e instalación de tubería ASTM A53 con costura sch 40 diámetro 2 1/2",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</si>
  <si>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9.3.24</t>
  </si>
  <si>
    <t>Suministro, transporte e instalación de tubería ASTM A53 con costura sch 40 diámetro 3",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</si>
  <si>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9.3.25</t>
  </si>
  <si>
    <t>Suministro, transporte e instalación de tubería ASTM A53 con costura sch 40 diámetro 4",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</si>
  <si>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9.3.26</t>
  </si>
  <si>
    <t>Suministro, transporte e instalación de tubería ASTM A53 con costura sch 40 diámetro 6",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</si>
  <si>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9.3.27</t>
  </si>
  <si>
    <t>Suministro, transporte e instalación de HIDRANTE con tubería 4" DE HIERRO DÚCTIL, se debe apretar y bloquear toda la tubería subterránea, donde sea requerido, de acuerdo al requerimiento de NFPA 24  anclándola en los puntos de cambio de dirección, usando solamente bloques de diseño aprobado.  Incluye todos los accesorios codos, tees, niples de transición de HIERRO DÚCTIL a la tubería de acero al carbono ASTM A53, deberán ser en hierro dúctil y podrán ser unidos bridas y uniones dresser para transición. Todos los accesorios y tuberías deberán estar correctamente instalados, sin presentar fugas, fisuras o cualquier otra clase de anomalía. Incluye además los soportes de la tubería sobre concreto anclajes, incluye la pintura anticorrosiva y esmaltada para señalización.</t>
  </si>
  <si>
    <t>9.3.28</t>
  </si>
  <si>
    <t>Suministro, transporte e instalación de tubería 4" DE HIERRO DÚCTIL CENTRIFUGADA EN CEMENTO O CPVC esta última bajo la norma AWWWC900 o AWWAC906 listada para sistemas contra incendio de diámetro 4", se debe apretar y bloquear toda la tubería subterránea, donde sea requerido, de acuerdo al requerimiento de NFPA 24  anclándola en los puntos de cambio de dirección, usando solamente bloques de diseño aprobado.  Incluye todos los accesorios codos, tees, niples de transición de HIERRO DÚCTIL a la tubería de acero al carbono ASTM A53, deberán ser en hierro dúctil y podrán ser unidos con flanches. Todos los accesorios y tuberías deberán estar correctamente instalados, sin presentar fugas, fisuras o cualquier otra clase de anomalía. Incluye además los soportes de la tubería sobre concreto anclajes, incluye la pintura anticorrosiva y esmaltada para señalización.</t>
  </si>
  <si>
    <t>9.3.29</t>
  </si>
  <si>
    <t>Suministro, transporte e instalación de tubería 6" DE HIERRO DÚCTIL CENTRIFUGADA EN CEMENTO O CPVC esta última bajo la norma AWWWC900 o AWWAC906 listada para sistemas contra incendio de diámetro 6", se debe apretar y bloquear toda la tubería subterránea, donde sea requerido, de acuerdo al requerimiento de NFPA 24 anclándola en los puntos de cambio de dirección, usando solamente bloques de diseño aprobado. Incluye todos los accesorios codos, tees, niples de transición de HIERRO DÚCTIL a la tubería de acero al carbono ASTM A53, deberán ser en hierro dúctil y podrán ser unidos con flanches. Todos los accesorios y tuberías deberán estar correctamente instalados, sin presentar fugas, fisuras o cualquier otra clase de anomalía. Incluye además los soportes de la tubería sobre concreto anclajes, incluye la pintura anticorrosiva y esmaltada para señalización.</t>
  </si>
  <si>
    <t>9.3.30</t>
  </si>
  <si>
    <t>Suministro, transporte e instalación de GABINETE PARA RED CONTRA INCENDIO DE 0,77x0,99x0,22 con canastilla para soporte de manguera de incendio. Incluye manguera de doble chaqueta, de 11/2" de 100 pies, 250psi, aprobada por FM y listada por UL, pitón en bronce aprobado por Fm y certificado por UL, hacha pico 4 1/2 lb con cabo de madera, una llave spanner y un empaque de repuesto para la manguera.  Incluye válvula 1 1/2" diámetro 38mm que debe ser aprobada por FM y listadas por UL para gabinetes de incendio. El precio unitario incluye el suministro e instalación y anclaje del gabinete, válvula de 1 1/2", la manguera, su conexión, boquilla, hacha, llave para manguera de 11/2", extintor multipropósito tapa en vidrio esmerilado y todos los elementos necesarios para su correcta instalación.</t>
  </si>
  <si>
    <t>9.3.31</t>
  </si>
  <si>
    <t>9.3.32</t>
  </si>
  <si>
    <t>9.3.33</t>
  </si>
  <si>
    <t>Suministro, transporte e instalación de Weld outlet ½". Incluye todos los elementos requeridos para su correcta instalación y funcionamiento.</t>
  </si>
  <si>
    <t>9.3.34</t>
  </si>
  <si>
    <t>Suministro, transporte e instalación de Weld outlet 1½". Incluye  todos los elementos requeridos para su correcta instalación y funcionamiento.</t>
  </si>
  <si>
    <t>9.3.35</t>
  </si>
  <si>
    <t>Suministro, transporte e instalación de Weld outlet 1. Incluye todos los elementos requeridos para su correcta instalación y funcionamiento.</t>
  </si>
  <si>
    <t>9.3.36</t>
  </si>
  <si>
    <t>Suministro, transporte e instalación de Weld outlet 11/4. Incluye todos los elementos requeridos para su correcta instalación y funcionamiento.</t>
  </si>
  <si>
    <t>9.3.37</t>
  </si>
  <si>
    <t>Suministro, transporte e instalación de Rociador concealed QR K 5,6 pendent. Deben ser aprobados por UL FM deben ser distribuidos de acuerdo a los planos. Incluye todos los elementos requeridos para su correcta instalación y funcionamiento.</t>
  </si>
  <si>
    <t>9.3.38</t>
  </si>
  <si>
    <t>Suministro, transporte e instalación de Rociador estandart K 5,6 pendent. Deben ser aprobados por UL FM deben ser distribuidos de acuerdo a los planos. Incluye todos los elementos requeridos para su correcta instalación y funcionamiento.</t>
  </si>
  <si>
    <t>9.3.39</t>
  </si>
  <si>
    <t>Suministro, transporte e instalación de Rociador estandart K 5,6 upright. Deben ser aprobados por UL FM deben ser distribuidos de acuerdo a los planos. Incluye todos los elementos requeridos para su correcta instalación y funcionamiento.</t>
  </si>
  <si>
    <t>9.3.40</t>
  </si>
  <si>
    <t>Suministro, transporte e instalación de Detector de flujo tipo paleta aprobada por U.L o F.M. Debe detectar, como mínimo, el flujo de agua equivalente a un rociador con orificio de 1/2 pulgada o de 3/4" dependiendo del diámetro de las regaderas. Este flujo debe resultar en una alarma auditiva en el edificio dentro de los siguientes 5 minutos luego que este flujo se inicia. Incluye todos los elementos requeridos para su correcta instalación y funcionamiento.</t>
  </si>
  <si>
    <t>9.3.41</t>
  </si>
  <si>
    <t>Suministro, transporte e instalación de TOMA PARA BOMBEROS DE DIÁMETRO 2 1/2". incluye la válvula de 2 1/2" con tapón en bronce deberá ser una válvula aprobada por U.L o F.M. Incluye todos los elementos requeridos para su correcta instalación y funcionamiento.</t>
  </si>
  <si>
    <t>9.4.0</t>
  </si>
  <si>
    <t>VÁLVULAS/LLAVES/CAJAS/REJILLAS</t>
  </si>
  <si>
    <t>9.4.1</t>
  </si>
  <si>
    <t>Colocación de VÁLVULA CORTINA 250 PSI DE BRONCE tipo Red White o equivalente, para un DIÁMETRO DE ½". Incluye suministro y transporte de los materiales y todos los accesorios necesarios para su correcta instalación y funcionamiento.</t>
  </si>
  <si>
    <t>9.4.2</t>
  </si>
  <si>
    <t>Colocación de VÁLVULA CORTINA 250 PSI DE BRONCE tipo Red White o equivalente, para un DIÁMETRO DE ¾". Incluye suministro y transporte de los materiales, todos los accesorios necesarios para su correcta instalación y funcionamiento.</t>
  </si>
  <si>
    <t>9.4.3</t>
  </si>
  <si>
    <t>Suministro, transporte y colocación de VÁLVULA DE HIERRO DÚCTIL, con un DIÁMETRO DE 75mm, compuerta elástica DN SRM con extremos para PVC en junta hidráulica. Según norma AWWA C-509 con la rosca de la compuerta fundida en ella (un solo cuerpo). Vástago no ascendente en acero inoxidable. es condición que los fabricantes tengan ISO9002 versión 1994.</t>
  </si>
  <si>
    <t>9.4.4</t>
  </si>
  <si>
    <t>Construcción de CAJA PARA VÁLVULA DE MEDIDORES DE ACUEDUCTO, en concreto de 21 Mpa. Incluye tubería 6", tapón limpieza, tapa prefabricada y todo lo necesario para su correcta instalación y funcionamiento.</t>
  </si>
  <si>
    <t>9.4.5</t>
  </si>
  <si>
    <t>Colocación de rejilla T-30x100 metálica, de 300x1500 mm., en acero ASTM A-36 galvanizado por inmersión en caliente (NTC 3320), calidad Colrejillas o equivalente, compuesta de platina portante de 1"x3/16", platina de amarre de 3/4"x3/16", superficie dentada antideslizante de alta seguridad, soldadura bajo proceso MIG. Incluye mariposa de fijación (clip) metálica galvanizada, recibidor en ángulo galvanizado de 1½"x3/16", anticorrosivo gris y esmalte color negro, anclaje a concreto y todos los elementos necesarios para su correcta instalación y funcionamiento. Según diseño. Para instalar sobre cárcamo en concreto de 40x40 cm. que se pagará en su ítem respectivo.</t>
  </si>
  <si>
    <t>9.4.6</t>
  </si>
  <si>
    <t>Colocación de rejilla con marco T-30x100 metálica, de 300x1000 mm., para inspección, en acero ASTM A-36 galvanizado por inmersión en caliente (NTC 3320), calidad Colrejillas o equivalente, compuesta de platina portante de 1"x3/16", platina de amarre de 3/4"x3/16", superficie dentada antideslizante de alta seguridad, ángulo de marco de 1¼"x3/16", soldadura bajo proceso MIG. Incluye mariposa de fijación (clip) metálica galvanizada, recibidor en ángulo galvanizado de 1½"x3/16", anticorrosivo gris y esmalte color negro, anclaje a concreto y todos los elementos necesarios para su correcta instalación y funcionamiento. Según diseño. Para instalar sobre cárcamo en concreto de 40x40 cm. que se pagará en su ítem respectivo.</t>
  </si>
  <si>
    <t>9.5.0</t>
  </si>
  <si>
    <t>POZOS/CAJAS/SUMIDEROS</t>
  </si>
  <si>
    <t>9.5.1</t>
  </si>
  <si>
    <t>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t>
  </si>
  <si>
    <t>9.5.2</t>
  </si>
  <si>
    <t>Construcción de caja de inspección y/o empalme de 40x40x80 cm. medidas internas, en concreto de 21 Mpa, mortero 1:4 con impermeabilizante integral de morteros Sika 1 o equivalente. Incluye suministro,  transporte e instalación de los materiales, tapa, herraje, formaleta, vibrado y todos los elementos necesarios para su correcta construcción y funcionamiento. Según diseño y especificaciones de E.P.M. La excavación, llenos, entresuelo y acero de refuerzo se pagarán en su ítem respectivo.</t>
  </si>
  <si>
    <t>9.5.3</t>
  </si>
  <si>
    <t>Construcción de caja de inspección y/o empalme de 40x40x40 cm en concreto de 17.5Mpa, medidas internas (L=40cm). Incluye suministro,  transporte e instalación de los materiales, tapa y herraje y todos los elementos necesarios para su correcta construcción y funcionamiento. Según normas técnicas de EEPP de Medellín. La excavación, llenos, entresuelo y acero de refuerzo se pagarán en su ítem respectivo.</t>
  </si>
  <si>
    <t>9.5.4</t>
  </si>
  <si>
    <t>Construcción de Emboquillada de tubería en pared para cámara de inspección, según especificaciones técnicas de EEPP de Medellín. Incluye suministro, transporte e instalación de los materiales y todo lo necesario para su correcta ejecución.</t>
  </si>
  <si>
    <t>9.5.5</t>
  </si>
  <si>
    <t>Construcción de caja desarenadora 30x30x40 cm en concreto de 17.5Mpa, medidas internas (L=40cm). Incluye suministro, transporte e instalación de herraje (marco y tapa de 40x40 cm en ángulo de 2"x1/8")  y todos los elementos necesarios para su correcta construcción y funcionamiento. Según normas técnicas de EEPP de Medellín. La excavación, llenos, entresuelo y acero de refuerzo se pagarán en su ítem respectivo.</t>
  </si>
  <si>
    <t>9.5.6</t>
  </si>
  <si>
    <t>Construcción de caja para poliválvula de 0.40 x0.40 x0.15m. en concreto de 21 Mpa. Incluye suministro  transporte e instalación de los materiales, tapa metálica en lamina de 6.35mm, base de concreto de 0.132x 0.40 x 0.15m. y todos los elementos necesarios para su correcta construcción y funcionamiento.</t>
  </si>
  <si>
    <t>9.5.7</t>
  </si>
  <si>
    <t>9.5.8</t>
  </si>
  <si>
    <t>Construcción de cajas de trampa de grasas de 60 x 60 x altura hasta 120 cm. en concreto de 21Mpa. con impermeabilizante integral tipo Sika1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t>
  </si>
  <si>
    <t>9.5.9</t>
  </si>
  <si>
    <t>Construcción de cajas de registro de 80 x 80 x altura hasta 120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</si>
  <si>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9.5.10</t>
  </si>
  <si>
    <t>Construcción de cajas de registro de 100 x 100 x altura hasta 120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</si>
  <si>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9.5.11</t>
  </si>
  <si>
    <t>Construcción de cajas sifonadas de 40 x 40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</si>
  <si>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9.5.12</t>
  </si>
  <si>
    <t>Construcción de cajas sifonadas de 50 x 50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</si>
  <si>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9.5.13</t>
  </si>
  <si>
    <t>Construcción de caja desarenadora de 120 x 150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</si>
  <si>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9.5.14</t>
  </si>
  <si>
    <t>Suministro, transporte e instalación de rejilla (sumidero tipo Apolo) en Hierro Ductil de 0.80m x 0.50m para trafico pesado. Incluye marco y rejilla en hierro ductil y pasadores en acero templado</t>
  </si>
  <si>
    <t>UN</t>
  </si>
  <si>
    <t>9.5.15</t>
  </si>
  <si>
    <t>Construcción de SUMIDERO de aguas lluvias TIPO B (1.10m x 0.80m medidas externas y prof=0.90m e=0.20m), en concreto de 17.5 Mpa. Incluye suministro, transporte y colocación del concreto, reja metálica, formaleta, vibrado y todo lo necesario para su correcta construcción y funcionamiento, según diseño y especificaciones de E.P.M. La excavación, llenos y entresuelo se pagarán en su ítem respectivo.</t>
  </si>
  <si>
    <t>9.6.1</t>
  </si>
  <si>
    <t>9.6.2</t>
  </si>
  <si>
    <t>9.6.3</t>
  </si>
  <si>
    <t>9.6.4</t>
  </si>
  <si>
    <t>9.6.5</t>
  </si>
  <si>
    <t>Suministro, transporte e instalación de válvula esférica de 1/2" de maneral largo. Incluye suministro y transporte de los materiales y todos los accesorios necesarios para su correcta instalación y funcionamiento.</t>
  </si>
  <si>
    <t>Suministro, transporte e instalación de válvula esférica de 1/2", maneral mariposa. Incluye suministro y transporte de los materiales y todo lo necesario para su correcta instalación y funcionamiento.</t>
  </si>
  <si>
    <t>Suministro, transporte e instalación de válvula esférica de 3/4" de maneral largo. Incluye suministro y transporte de los materiales y todos los accesorios necesarios para su correcta instalación y funcionamiento.</t>
  </si>
  <si>
    <t>Suministro, transporte e instalación de tubería de acero de carbono SCH40 1/2". Incluye el suministro y transporte de los materiales, accesorios, materiales varios como estopa, traba química fuerza alta y media, fundente, soldadura de antimonio, pintura anticorrosiva y todos los elementos necesarios para su correcta instalación y funcionamiento.</t>
  </si>
  <si>
    <t>Suministro, transporte e instalación de tubería de acero de carbono SCH40 3/4". Incluye el suministro y transporte de los materiales, accesorios, materiales varios como estopa, traba química fuerza alta y media, fundente, soldadura de antimonio, pintura anticorrosiva y todos los elementos necesarios para su correcta instalación y funcionamiento.</t>
  </si>
  <si>
    <t>Suministro, transporte e instalación de tubería de CU TL Ø 1/2". Incluye suministro y transporte de los materiales, accesorios, materiales varios como estopa, pintura de señalización, traba química fuerza alta y media, fundente, soldadura de antimonio y todo lo necesario para su correcta instalación y funcionamiento.</t>
  </si>
  <si>
    <t>Suministro, transporte e instalación de tubería de CU TL Ø 3/4". Incluye suministro y transporte de los materiales, accesorios, perno anclaje hilti HX 3/8*1+7/8 o equivalente, abrazaderas con platina de sujeción de 3/4, materiales varios como estopa, pintura de señalización, traba química fuerza alta y media, fundente, soldadura de antimonio y todo lo necesario para su correcta instalación y funcionamiento.</t>
  </si>
  <si>
    <t>Suministro, transporte e instalación de gabinete metálico de 30 x 30 X 5 cm de fondo con espaldar metálico tipo Tapasel o equivalente para válvula y levador(transición de polietileno a acero), con visor troquelado. Incluye todos los elementos y accesorios necesarios para su correcta instalación y funcionamiento.</t>
  </si>
  <si>
    <t>Suministro, transporte e instalación de gabinete metálico de 45 x 45 x 16 cm de fondo con espaldar metálico tipo Tapasel o equivalente para un medidor según Guía de Diseño de Gas de EPM de Medellín, con visor troquelado. Incluye suministro y transporte de los materiales y todos los elementos y accesorios necesarios para su correcta instalación y funcionamiento.</t>
  </si>
  <si>
    <t>Suministro, transporte e instalación de gabinete metálico de 50 x 50 x 25 cm de fondo con espaldar metálico tipo Tapasel o equivalente para un medidor según Guía de Diseño de Gas de EPM de Medellín, con visor troquelado. Incluye suministro y transporte de los materiales y todos los elementos y accesorios necesarios para su correcta instalación y funcionamiento.</t>
  </si>
  <si>
    <t>Suministro, transporte e instalación de gabinete metálico de 0,60x0,60x0,22 para gas. Incluye suministro y transporte de los materiales y todo lo necesario para su correcta instalación y funcionamiento.</t>
  </si>
  <si>
    <t>Suministro, transporte e instalación de fijación para tubería de A-C SHC40 de 1/2" redes de gas. Incluye perno de expansión, fijador para tubo perpendicular al perfil, perfil sencillo, todo estos accesorios marca Mekano o equivalente y todos los accesorios y elementos necesarios para su correcta instalación y funcionamiento.</t>
  </si>
  <si>
    <t>Suministro, transporte e instalación de fijación para tubería de A-C SHC40 de 3/4" redes de gas. Incluye perno de expansión, fijador para tubo perpendicular al perfil, perfil sencillo, todo estos accesorios marca Mekano o equivalente y todos los accesorios y elementos necesarios para su correcta instalación y funcionamiento.</t>
  </si>
  <si>
    <t>9.7.0</t>
  </si>
  <si>
    <t>INSTALACIONES DE GAS EXTERNAS</t>
  </si>
  <si>
    <t>9.7.1</t>
  </si>
  <si>
    <t>Suministro, transporte e instalación de tubería polietileno 25mm. Incluye suministro y transporte de los materiales, cinta de señalización, tendido de tubería, llenos compactación con arenilla y todos los elementos necesarios para su correcta instalación y funcionamiento.</t>
  </si>
  <si>
    <t>9.7.2</t>
  </si>
  <si>
    <t>Suministro, transporte e instalación de tubería polietileno 20mm. Incluye suministro y transporte de los materiales, cinta de señalización, tendido de tubería, llenos compactación con arenilla y todos los elementos necesarios para su correcta instalación y funcionamiento.</t>
  </si>
  <si>
    <t>9.7.3</t>
  </si>
  <si>
    <t>Suministro, transporte e instalación de tubería polietileno 32mm. Incluye suministro y transporte de los materiales, cinta de señalización, tendido de tubería, llenos compactación con arenilla y todos los elementos necesarios para su correcta instalación y funcionamiento.</t>
  </si>
  <si>
    <t>9.7.4</t>
  </si>
  <si>
    <t>9.7.5</t>
  </si>
  <si>
    <t>9.7.6</t>
  </si>
  <si>
    <t>Suministro, transporte e instalación de unión reducida de 32 x 25 mm en polietileno. Incluye suministro y transporte de los materiales, termofusión del accesorio y todos los elementos necesarios para su correcta instalación y funcionamiento.</t>
  </si>
  <si>
    <t>9.7.7</t>
  </si>
  <si>
    <t>Suministro, transporte e instalación de unión reducida de 25 x 20 mm en polietileno. Incluye suministro y transporte de los materiales, termofusión del accesorio y todos los elementos necesarios para su correcta instalación y funcionamiento.</t>
  </si>
  <si>
    <t>9.7.8</t>
  </si>
  <si>
    <t>Suministro, transporte e instalación de tee reducida de 32 x 25 mm en polietileno. Incluye suministro y transporte de los materiales, termofusión del accesorio y todos los elementos necesarios para su correcta instalación y funcionamiento.</t>
  </si>
  <si>
    <t>9.7.9</t>
  </si>
  <si>
    <t>Suministro, transporte e instalación de tapón de 32mm en polietileno. Incluye suministro y transporte de los materiales, termofusión del accesorio y todos los elementos necesarios para su correcta instalación y funcionamiento.</t>
  </si>
  <si>
    <t>9.7.10</t>
  </si>
  <si>
    <t>Suministro, transporte e instalación de tapón de 20mm en polietileno. Incluye suministro y transporte de los materiales, termofusión del accesorio y todos los elementos necesarios para su correcta instalación y funcionamiento.</t>
  </si>
  <si>
    <t>9.7.11</t>
  </si>
  <si>
    <t>Suministro, transporte e instalación de poliválvula de 32mm en polietileno. Incluye suministro y transporte de los materiales, termofusión del accesorio y todos los elementos necesarios para su correcta instalación y funcionamiento.</t>
  </si>
  <si>
    <t>9.7.12</t>
  </si>
  <si>
    <t>Referenciación tubería red externa. Incluye transporte del material, placa metálica con especificaciones y contenido según guía de EE.PP.MM. para gas natural y todos los elementos necesarios para su correcta instalación.</t>
  </si>
  <si>
    <t>9.7.13</t>
  </si>
  <si>
    <t>Suministro, transporte e instalación de tapón de 25mm en polietileno. Incluye suministro y transporte de los materiales, termofusión del accesorio y todos los elementos necesarios para su correcta instalación y funcionamiento.</t>
  </si>
  <si>
    <t>Suministro, transporte e instalación de tee de 25 mm en polietileno. Incluye suministro y transporte de los materiales, termofusión del accesorio y todos los elementos necesarios para su correcta instalación y funcionamiento.</t>
  </si>
  <si>
    <t>Suministro, transporte e instalación de referenciación de mojones de concreto para cambios de dirección y cada 10 metros de recorrido de la tubería de gas de polietileno. Incluye transporte del material, señalización gravada en el concreto con contenido según guía de EE.PP.MM. para gas natural y todos los elementos necesarios para su correcta instalación.</t>
  </si>
  <si>
    <t>9.8.0</t>
  </si>
  <si>
    <t>BOMBAS / TANQUES</t>
  </si>
  <si>
    <t>9.8.1</t>
  </si>
  <si>
    <t>Suministro, transporte e instalación de bomba sumergible para aguas lluvias 3/4HP descarga de 3",  incluye cheque mipel de 3" universal, flotador eléctrico  mércury o similar, arrancador termomagnético, alarma para mal funcionamiento de bomba, accesorios eléctricos y de pvc y todos los accesorios para su correcto funcionamiento.</t>
  </si>
  <si>
    <t>9.8.2</t>
  </si>
  <si>
    <t>Suministro, transporte e instalación de bomba sumergible para aguas lluvias 3HP descarga de 2" marca Geoflo o similar en acero inoxidable de 9 etapas, 220/440 voltios 3600 rpm 3 fases,  incluye cheque mipel de 3" universal, flotador eléctrico  mércury o similar, arrancador termomagnético, alarma para mal funcionamiento de bomba, accesorios eléctricos y de pvc y todos los accesorios para su correcto funcionamiento.</t>
  </si>
  <si>
    <t>9.8.3</t>
  </si>
  <si>
    <t>Suministro, transporte e instalación de bomba 80-100 GPM 90 PSI marca tipo IHM o equivalente modelo 5HP-10MT trifásica de 220v diámetro de succión por descarga 2". Incluye arrancador termomagnético de protección, preostato, manómetros, swicht flotador eléctrico para tanque bajo y demás accesorios que se requieran para su correcto funcionamiento en succión negativa. Potencia 10 HP.</t>
  </si>
  <si>
    <t>9.8.4</t>
  </si>
  <si>
    <t>Suministro, transporte e instalación de motobomba sumergible de 0.5 HP salida a 1 1/2", marca barnes o equivalente. Incluye  todos los accesorios requeridos para su correcta instalación y operación tales como: válvulas, reducciones, niples, granada, codos, tes, pegantes, pintura, letreros de señalización, cajas eléctricas, cableados eléctricos, reja o cajón metálico para protección y todos los elementos necesarios para su correcta instalación y funcionamiento.</t>
  </si>
  <si>
    <t>9.8.5</t>
  </si>
  <si>
    <t>Suministro, transporte e instalación de motobomba de 5HP monofásica Marca IHM modelo 15H-5M o su equivalente. Incluye tanque hidroflow de 200 lt, Termomagnético marca SIEMENS o su equivalente, flotador eléctrico, swiche presión, manómetro y todos los accesorios requeridos para su correcta instalación y operación tales como: cheques, bridas, válvulas, reducciones, niples, granada, codos, tes, pegantes, pintura, letreros de señalización, cajas eléctricas, cableados eléctricos y todos los elementos necesarios para su correcta instalación y funcionamiento.</t>
  </si>
  <si>
    <t>9.8.6</t>
  </si>
  <si>
    <t>Suministro, transporte e instalación de sistema de bombeo para agua potable con UNA BOMBA CON ARRANCADOR TERMOMAGNETICO con UNA bomba de 80-100 GPM 90 PSI potencia 5HP monofásica de 220v diámetro de succión y descarga 2". No incluye tanque hidroflow pues se tendrá en cuenta en ítem aparte. Incluye también suiche presión, manómetro, instalación y mano de obra, flotador eléctrico para tanque bajo y demás accesorios que se requieran para su correcto funcionamiento.</t>
  </si>
  <si>
    <t>9.8.7</t>
  </si>
  <si>
    <t>Suministro, transporte e instalación de sistema de bombeo para agua potable con UNA BOMBA CON ARRANCADOR TERMOMAGNETICO con UNA bomba de 80-90 GPM marcar ihm o similar modelo 15H5M potencia 5HP monofásica de 220v diámetro de succión y descarga 2". incluye tanque hidroflow, suiche presión, manómetro, instalación y mano de obra, flotador eléctrico para tanque bajo y demás accesorios que se requieran para su correcto funcionamiento.</t>
  </si>
  <si>
    <t>9.8.8</t>
  </si>
  <si>
    <t>Suministro, transporte e instalación de sistema de bombeo con UNA BOMBA sumergible de 1/2HP descarga de 3",  incluye cheque mipel de 3" universal, flotador eléctrico  mércury o similar, arrancador termomagnético, alarma para mal funcionamiento de bomba, accesorios eléctricos y de pvc y todos los accesorios para su correcto funcionamiento.</t>
  </si>
  <si>
    <t>9.8.9</t>
  </si>
  <si>
    <t>Suministro, transporte e instalación de sistema de bombeo para agua potable con DOS BOMBAS DE 2HP CADA UNA MONOFÁSICA CON UN TABLERO ARRANCADOR CON ALTERNACIÓN Y RESPALDO para dos bombas de 30-50 GPM 50 PSI potencia 2HP monofásica de 220v diámetro de succión y descarga 1 1/2". No incluye tanque hidroflow pues se tendrá en cuenta en ítem aparte. Incluye también suiche presión, manómetro, instalación y mano de obra, flotador eléctrico para tanque bajo y demás accesorios que se requieran para su correcto funcionamiento.</t>
  </si>
  <si>
    <t>9.8.10</t>
  </si>
  <si>
    <t>Suministro, transporte e instalación de sistema de bombeo para agua potable con DOS BOMBAS CON TABLERO ARRANCADOR CON ALTERNACIÓN Y RESPALDO tablero marca Allen Bradley o similar con dos bombas de 80-100 GPM 90 PSI potencia 5HP monofásica de 220v diámetro de succión y descarga 2". No incluye tanque hidroflow pues se tendrá en cuenta en ítem aparte. Incluye también suiche presión, manómetro, instalación y mano de obra, flotador eléctrico para tanque bajo y demás accesorios que se requieran para su correcto funcionamiento.</t>
  </si>
  <si>
    <t>9.8.11</t>
  </si>
  <si>
    <t>Suministro, transporte e instalación de sistema de bombeo para agua potable con DOS BOMBAS CON VARIADOR DE VELOCIDAD CON ALTERNACIÓN incluye variador de velocidad para funcionamiento de una bomba a la vez cada una de 80-100 GPM 90 PSI potencia 5HP monofásica de 220v diámetro de succión y descarga 2". No incluye tanque hidroflow pues se tendrá en cuenta en ítem aparte. Incluye también suiche presión, manómetro, instalación y mano de obra, flotador eléctrico para tanque bajo y demás accesorios que se requieran para su correcto funcionamiento.</t>
  </si>
  <si>
    <t>9.8.12</t>
  </si>
  <si>
    <t>Suministro, transporte e instalación de sistema de bombeo para agua potable con DOS BOMBAS SUMERGIBLES MARCA GEOFLO O SIMILAR EN ACERO INOXIDABLE DE 8 ETAPAS DESCARCA DE 2" MOTOR ELÉCTRICO MARCA FRANKLIN O SIMILAR DE 5 HP 220/440 VOLTIOS 3600RPM TRIFÁSICA CON VARIADOR DE VELOCIDAD ALTERNO CON TRANSDUCTOR DE PRESIÓN, COFRE METÁLICO, CONTACTORES PARA GENERAR LA TERCERA FASE. SON DOS bombas de 80-100 GPM 90 PSI potencia 5HP. No incluye tanque hidroflow pues se tendrá en cuenta en ítem aparte. Incluye también, manómetro, instalación y mano de obra, flotador eléctrico para tanque bajo y demás accesorios que se requieran para su correcto funcionamiento.</t>
  </si>
  <si>
    <t>9.8.13</t>
  </si>
  <si>
    <t>Suministro, transporte e instalación de sistema de bombeo para RED CONTRA INCENDIO CON BOMBA SUMERGIBLE MARCA GEOFLO O SIMILAR EN ACERO INOXIDABLE DE 5 ETAPAS DESCARCA DE 3" MOTOR ELÉCTRICO MARCA FRANKLIN O SIMILAR DE 10 HP 220/440 VOLTIOS 3600RPM TRIFÁSICA CON VARIADOR DE VELOCIDAD ALTERNO CON TRANSDUCTOR DE PRESIÓN, COFRE METÁLICO, CONTACTORES PARA GENERAR LA TERCERA FASE. Es una bomba de 80-100 GPM 90 PSI potencia 10HP. No incluye tanque hidroflow pues se tendrá en cuenta en ítem aparte. Incluye también, manómetro, instalación y mano de obra, flotador eléctrico para tanque bajo y demás accesorios que se requieran para su correcto funcionamiento.</t>
  </si>
  <si>
    <t>9.8.14</t>
  </si>
  <si>
    <t>Suministro, transporte e instalación de sistema de bombeo para agua RED CONTRA INCENDIO CON BOMBA DIESEL horizontal con motor diesel de 500 gpm a 125 psi, a 1770 rpm, más una bomba jockey. Las bombas deben ser UL/FM, montadas en un skid en fábrica, y probadas allí por el fabricante. El Contratista es responsable de instalar esta bomba en una caseta de bombas, debidamente aferrado el skid de la bomba al piso de la caseta de bombas como indique el fabricante de la bomba. Incluye una bomba Jockey que debe tener un flujo entre 10 a 20 gpm a una presión de 140 psi. La bomba principal de 500gpm a 125psi debe ser montada sobre una base de acero, con controlador automático, bomba jockey y controlador de bomba jockey para proveer protección contra incendios. La bomba deberá abastecerse directamente del tanque de agua. El sistema deberá entregarse completo con bomba, controladores, incrementadores, válvulas de cheque, válvulas de control, válvulas de alivio, manómetros de presión en la descarga, sistema de combustible diesel y tanque de almacenaje de acpm, baterías que incluyen cargadores, controladores de moto como lo requiere la NFPA20 y como se indica en los planos. Incluye todos los accesorios, bombas y controladores necesarios, para el funcionamiento de las bombas de acuerdo a NFPA20.</t>
  </si>
  <si>
    <t>9.8.15</t>
  </si>
  <si>
    <t>Suministro, transporte e instalación de sistema de bombeo para agua potable RED CONTRA INCENDIO con DOS BOMBAS CON TABLERO ALTERNADOR Y DE RESPALDO con DOS bombas de 80-90 psi y 100 gpm, potencia 7.5HP MONOFÁSICA cada una de 220v. No incluye tanque hidroflow, SI INCLUYE suiche presión, manómetro, instalación y mano de obra, flotador eléctrico para tanque bajo y demás accesorios que se requieran para su correcto funcionamiento.</t>
  </si>
  <si>
    <t>9.8.16</t>
  </si>
  <si>
    <t>Suministro, transporte e instalación tanque hidroacumulador (hidroflow) 100 Litros para red de acueducto. Incluye accesorios de conexión tanque, bomba y red. Deberá quedar correctamente instalado y se entregará funcionando en conjunto con el sistema de bombeo. Se deberá garantizar su hermeticidad y resistencia a las presiones requeridas.</t>
  </si>
  <si>
    <t>9.8.17</t>
  </si>
  <si>
    <t>Suministro, transporte e instalación tanque hidroacumulador (hidroflow) 60 Litros para red contra incendios. Incluye accesorios de conexión tanque, bomba y red. Deberá quedar correctamente instalado y se entregará funcionando en conjunto con el sistema de bombeo. Se deberá garantizar su hermeticidad y resistencia a las presiones requeridas.</t>
  </si>
  <si>
    <t>9.8.18</t>
  </si>
  <si>
    <t>Suministro, transporte e instalación tanque hidroacumulador 500 Litros. Deberá quedar correctamente instalado y se entregará funcionando en conjunto con el sistema de bombeo. Se deberá garantizar su hermeticidad y resistencia a las presiones requeridas.</t>
  </si>
  <si>
    <t>9.8.19</t>
  </si>
  <si>
    <t>Suministro, transporte e instalación tanque hidroacumulador 300 Litros. Deberá quedar correctamente instalado y se entregará funcionando en conjunto con el sistema de bombeo. Se deberá garantizar su hermeticidad y resistencia a las presiones requeridas.</t>
  </si>
  <si>
    <t>9.8.20</t>
  </si>
  <si>
    <t>Suministro y transporte de EQUIPOS RED CONTRA INCENDIO. Una(1) motobomba IHM, potencia (P)= 10 HP de 220 voltios motor trifásico, CAUDAL (Q): 100 GPM, Presión de trabajo (cabeza)= 50 m.c.a. Motobomba jockey marca IHM, motor trifásico de 3HP, 220 voltios. Q = 20GPM, Presión de trabajo(cabeza) = 90 m.c.a. Tablero de control y mando en lámina cold rolled calibre # 16, de 40 x 40 x 20 cm sometido al proceso de bonderización y fosfatación, puerta con chapa y suficiente espacio interior para alojar los elementos necesarios para el buen funcionamiento de los equipos Se suministrará planos de control y potencia propuestos para los gabinetes, con la distribución física en su interior. Para el control del tablero se tendrán los siguientes elementos: Tres (3) borneras para la acometida de la fuerza. Un (1) pulsador para pruebas de arranque y parada de los motores. Tres (3) lámparas debidamente señaladas: ENERGÍA, BOMBA #1, BOMBA #2 y BOMBA #3 . Dos (2) contactor. Dos (2) relé. Un (1) alternador que garantice el desgaste parejo de los equipos. Un (1) suiche para seleccionar la operación manual o automática de los equipos. Un (1) selector de apagado. Una (1) alarma sonora de rebose.  Kit de dos (2) presostato de 30-50PSI y un (1) manómetro en glicerina. Kit de accesorios de instalación hidráulicos y eléctricos a cero meros. Incluye suiche flotador eléctrico para tanque bajo y tanque alto, cableado, canaleta de cableado, tornillería, regletas, señalización, y todos los elementos necesarios para su correcta instalación y funcionamiento según diseño. Ver memorias y especificaciones.</t>
  </si>
  <si>
    <t>9.8.21</t>
  </si>
  <si>
    <t>Suministro, transporte e instalación tanque en PRFV o similar  Tronco-cónico de 10.000 litros para almacenamiento de agua potable.  Deberá quedar correctamente instalado según especificaciones técnicas y de diseño.</t>
  </si>
  <si>
    <t>9.8.22</t>
  </si>
  <si>
    <t>Suministro, transporte e instalación de sistema de bombeo para agua potable con DOS BOMBAS, cada una para un CAUDAL DE 4,82 (l/s) y Hd=20,3 (m.c.a). Incluye también suiche presión, manómetro, instalación y mano de obra, flotadores eléctricos y demás accesorios que se requieran para su correcto funcionamiento.</t>
  </si>
  <si>
    <t>9.8.23</t>
  </si>
  <si>
    <t>Suministro, transporte e instalación tanque hidroneumático (Hidrofló)  200 Litros. Deberá quedar correctamente instalado y se entregará funcionando en conjunto con el sistema de bombeo. Se deberá garantizar su hermeticidad y resistencia a las presiones requeridas.</t>
  </si>
  <si>
    <t>9.8.24</t>
  </si>
  <si>
    <t>Suministro, transporte e instalación tanque en PRFV o similar  Tronco-conico de 5000 litros para almacenamiento de aguas lluvias. Deberá quedar correctamente instalado. Este tanque debera ir enterrado, debido a que las aguas lluvias llegan hasta éste a gravedad.</t>
  </si>
  <si>
    <t>9.8.25</t>
  </si>
  <si>
    <t>Suministro, transporte e instalación de sistema de bombeo para aguas lluvias sin tratar con DOS BOMBAS, cada una para un CAUDAL DE 3.3 (l/s) y Hd=12 (mca). Incluye también suiche presión, manómetro, instalación y mano de obra, flotadores eléctricos y demás accesorios que se requieran para su correcto funcionamiento.</t>
  </si>
  <si>
    <t>9.8.26</t>
  </si>
  <si>
    <t>Suministro, transporte e instalación tanque en PRFV o similar  Tronco-conico de 1000 litros para almacenamiento de agua lluvia filtrada.  Deberá quedar correctamente instalado.</t>
  </si>
  <si>
    <t>9.8.27</t>
  </si>
  <si>
    <t>Suministro, transporte e instalación tanque hidroneumático (Hidrofló) 50 Litros. Deberá quedar correctamente instalado y se entregará funcionando en conjunto con el sistema de bombeo. Se deberá garantizar su hermeticidad y resistencia a las presiones requeridas.</t>
  </si>
  <si>
    <t>9.9.0</t>
  </si>
  <si>
    <t>ACUEDUCTO EXTERNO</t>
  </si>
  <si>
    <t>9.9.1</t>
  </si>
  <si>
    <t>Suministro, transporte, almacenamiento, manejo, colocación e instalación de TUBERÍA PVC-UNIÓN PLATINO, con un DIÁMETRO DE 3", RDE 21. Incluye accesorios y todos los elementos requeridos para su correcta instalación y funcionamiento.</t>
  </si>
  <si>
    <t>9.9.2</t>
  </si>
  <si>
    <t>Suministro, transporte, almacenamiento, manejo, colocación e instalación de TUBERÍA PVC-UNIÓN PLATINO, con un DIÁMETRO DE 4", RDE 21. Incluye accesorios y todos los elementos requeridos para su correcta instalación y funcionamiento.</t>
  </si>
  <si>
    <t>9.9.3</t>
  </si>
  <si>
    <t>Suministro, transporte, almacenamiento, manejo, colocación e instalación de TUBERÍA PVC-UNIÓN MECÁNICA RIEBERT, con un DIÁMETRO DE 6",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</si>
  <si>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9.9.4</t>
  </si>
  <si>
    <t>Suministro, transporte, almacenamiento, manejo, colocación e instalación de TUBERÍA PVC-UNIÓN MECÁNICA RIEBERT, con un DIÁMETRO DE 8",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</si>
  <si>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9.9.5</t>
  </si>
  <si>
    <t>Suministro, transporte, almacenamiento, manejo, colocación e instalación de TUBERÍA PVC-UNIÓN MECÁNICA RIEBERT, con un DIÁMETRO DE 12"(300mm) ,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</si>
  <si>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9.9.6</t>
  </si>
  <si>
    <t>Suministro, transporte, almacenamiento, manejo, colocación e instalación de CODO GRAN RADIO 11.25 PVC-UNIÓN PLATINO, con un DIÁMETRO DE 3", RDE 21. Incluye accesorios y todos los elementos requeridos para su correcta instalación y funcionamiento.</t>
  </si>
  <si>
    <t>9.9.7</t>
  </si>
  <si>
    <t>Suministro, transporte, almacenamiento, manejo, colocación e instalación de CODO GRAN RADIO 11.25 PVC-UNIÓN PLATINO, con un DIÁMETRO DE 4", RDE 21. Incluye accesorios y todos los elementos requeridos para su correcta instalación y funcionamiento.</t>
  </si>
  <si>
    <t>9.9.8</t>
  </si>
  <si>
    <t>Suministro, transporte, almacenamiento, manejo, colocación e instalación de CODO GRAN RADIO 11.25 PVC-UNIÓN PLATINO, con un DIÁMETRO DE 6",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</si>
  <si>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9.9.9</t>
  </si>
  <si>
    <t>Suministro, transporte, almacenamiento, manejo, colocación e instalación de CODO GRAN RADIO 11.25 PVC-UNIÓN PLATINO, con un DIÁMETRO DE 8",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</si>
  <si>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9.9.10</t>
  </si>
  <si>
    <t>Suministro, transporte, almacenamiento, manejo, colocación e instalación de CODO GRAN RADIO 11.25 PVC-UNIÓN PLATINO, con un DIÁMETRO DE 12",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</si>
  <si>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9.9.11</t>
  </si>
  <si>
    <t>Suministro, transporte, almacenamiento, manejo, colocación e instalación de CODO GRAN RADIO 22.5 PVC-UNIÓN PLATINO, con un DIÁMETRO DE 3", RDE 21. Incluye accesorios y todos los elementos requeridos para su correcta instalación y funcionamiento.</t>
  </si>
  <si>
    <t>9.9.12</t>
  </si>
  <si>
    <t>Suministro, transporte, almacenamiento, manejo, colocación e instalación de CODO GRAN RADIO 22.5 PVC-UNIÓN PLATINO, con un DIÁMETRO DE 4", RDE 21. Incluye accesorios y todos los elementos requeridos para su correcta instalación y funcionamiento.</t>
  </si>
  <si>
    <t>9.9.13</t>
  </si>
  <si>
    <t>Suministro, transporte, almacenamiento, manejo, colocación e instalación de CODO GRAN RADIO 22.5 PVC-UNIÓN PLATINO, con un DIÁMETRO DE 6",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</si>
  <si>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9.9.14</t>
  </si>
  <si>
    <t>Suministro, transporte, almacenamiento, manejo, colocación e instalación de CODO GRAN RADIO 22.5 PVC-UNIÓN PLATINO, con un DIÁMETRO DE 8",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</si>
  <si>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9.9.15</t>
  </si>
  <si>
    <t>Suministro, transporte, almacenamiento, manejo, colocación e instalación de CODO GRAN RADIO 22.5 PVC-UNIÓN PLATINO, con un DIÁMETRO DE 12",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</si>
  <si>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9.9.16</t>
  </si>
  <si>
    <t>Suministro, transporte, almacenamiento, manejo, colocación e instalación de CODO GRAN RADIO 45 PVC-UNIÓN PLATINO, con un DIÁMETRO DE 3", RDE 21. Incluye accesorios y todos los elementos requeridos para su correcta instalación y funcionamiento.</t>
  </si>
  <si>
    <t>9.9.17</t>
  </si>
  <si>
    <t>Suministro, transporte, almacenamiento, manejo, colocación e instalación de CODO GRAN RADIO 45 PVC-UNIÓN PLATINO, con un DIÁMETRO DE 4", RDE 21. Incluye accesorios y todos los elementos requeridos para su correcta instalación y funcionamiento.</t>
  </si>
  <si>
    <t>9.9.18</t>
  </si>
  <si>
    <t>Suministro, transporte, almacenamiento, manejo, colocación e instalación de CODO GRAN RADIO 45 PVC-UNIÓN PLATINO, con un DIÁMETRO DE 6",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</si>
  <si>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9.9.19</t>
  </si>
  <si>
    <t>Suministro, transporte, almacenamiento, manejo, colocación e instalación de CODO GRAN RADIO 45 PVC-UNIÓN PLATINO, con un DIÁMETRO DE 8",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</si>
  <si>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9.9.20</t>
  </si>
  <si>
    <t>Suministro, transporte, almacenamiento, manejo, colocación e instalación de CODO GRAN RADIO 45 PVC-UNIÓN PLATINO, con un DIÁMETRO DE 12",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</si>
  <si>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9.9.21</t>
  </si>
  <si>
    <t>Suministro, transporte, almacenamiento, manejo, colocación e instalación de CODO GRAN RADIO 90 PVC-UNIÓN PLATINO, con un DIÁMETRO DE 3", RDE 21. Incluye accesorios y todos los elementos requeridos para su correcta instalación y funcionamiento.</t>
  </si>
  <si>
    <t>9.9.22</t>
  </si>
  <si>
    <t>Suministro, transporte, almacenamiento, manejo, colocación e instalación de CODO GRAN RADIO 90 PVC-UNIÓN PLATINO, con un DIÁMETRO DE 4", RDE 21. Incluye accesorios y todos los elementos requeridos para su correcta instalación y funcionamiento.</t>
  </si>
  <si>
    <t>9.9.23</t>
  </si>
  <si>
    <t>Suministro, transporte, almacenamiento, manejo, colocación e instalación de CODO GRAN RADIO 90 PVC-UNIÓN PLATINO, con un DIÁMETRO DE 6",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</si>
  <si>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9.9.24</t>
  </si>
  <si>
    <t>Suministro, transporte, almacenamiento, manejo, colocación e instalación de CODO GRAN RADIO 90 PVC-UNIÓN PLATINO, con un DIÁMETRO DE 8",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</si>
  <si>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9.9.25</t>
  </si>
  <si>
    <t>Suministro, transporte, almacenamiento, manejo, colocación e instalación de CODO GRAN RADIO 90 PVC-UNIÓN PLATINO, con un DIÁMETRO DE 12",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</si>
  <si>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9.9.26</t>
  </si>
  <si>
    <t>Suministro, transporte, almacenamiento, manejo, colocación e instalación de UNION DE REPARACIÓN PVC-UNIÓN PLATINO, con un DIÁMETRO DE 3", RDE 21. Incluye accesorios y todos los elementos requeridos para su correcta instalación y funcionamiento.</t>
  </si>
  <si>
    <t>9.9.27</t>
  </si>
  <si>
    <t>Suministro, transporte, almacenamiento, manejo, colocación e instalación de UNION DE REPARACIÓN PVC-UNIÓN PLATINO, con un DIÁMETRO DE 4", RDE 21. Incluye accesorios y todos los elementos requeridos para su correcta instalación y funcionamiento.</t>
  </si>
  <si>
    <t>9.9.28</t>
  </si>
  <si>
    <t>Suministro, transporte, almacenamiento, manejo, colocación e instalación de UNION DE REPARACIÓN PVC-UNIÓN PLATINO, con un DIÁMETRO DE 6",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</si>
  <si>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9.9.29</t>
  </si>
  <si>
    <t>Suministro, transporte, almacenamiento, manejo, colocación e instalación de UNION DE REPARACIÓN PVC-UNIÓN PLATINO, con un DIÁMETRO DE 8",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</si>
  <si>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9.9.30</t>
  </si>
  <si>
    <t>Suministro, transporte, almacenamiento, manejo, colocación e instalación de UNION DE REPARACIÓN PVC-UNIÓN PLATINO, con un DIÁMETRO DE 12",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</si>
  <si>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9.9.31</t>
  </si>
  <si>
    <t>Suministro, transporte, almacenamiento, manejo, colocación e instalación de TEE PVC-UNIÓN PLATINO, con un DIÁMETRO DE 4", RDE 21. de acuerdo a las normas y exigencias de las Empresas Públicas de Medellín,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</si>
  <si>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9.9.32</t>
  </si>
  <si>
    <t>Suministro, transporte, almacenamiento, manejo, colocación e instalación de HIDRANTE con un DIÁMETRO DE 150mm  (6"), en hierro fundido. Incluye los ensayos exigidos en las normas técnicas, los ensayos de infiltración y estanqueidad, los equipos, herramientas, mano de obra y elementos necesarios para su normal funcionamiento. Incluye también los accesorios tales como válvulas, codos, uniones, bridas, necesarias para su normal funcionamiento, lo mismo que el concreto de atraque.</t>
  </si>
  <si>
    <t>9.9.33</t>
  </si>
  <si>
    <t>Suministro, transporte, almacenamiento, manejo, colocación e instalación de HIDRANTE con un DIÁMETRO DE 100mm  (4"), en hierro fundido. Incluye los ensayos exigidos en las normas técnicas, los ensayos de infiltración y estanqueidad, los equipos, herramientas, mano de obra y elementos necesarios para su normal funcionamiento. Incluye también los accesorios tales como válvulas, codos, uniones, bridas, necesarias para su normal funcionamiento, lo mismo que el concreto de atraque.</t>
  </si>
  <si>
    <t>9.9.34</t>
  </si>
  <si>
    <t>Suministro, transporte, almacenamiento, manejo, colocación e instalación de VÁLVULA 3" en HIERRO FUNDIDO. Incluye  todos los elementos requeridos para su correcta instalación y funcionamiento.</t>
  </si>
  <si>
    <t>9.9.35</t>
  </si>
  <si>
    <t>Suministro, transporte, almacenamiento, manejo, colocación e instalación de VÁLVULA DE COMPUERTA ELÁSTICA UNION MECÁNICA DE 100mm (4") DE DIÁMETRO Incluye los ensayos exigidos en las normas técnicas, los equipos, herramientas, mano de obra y elementos necesarios para su correcto funcionamiento, lo mismo que el concreto de atraque de acuerdo a las normas vigentes de las empresas Públicas de Medellín. No se permitirá la instalación de válvulas que no tengan grabados en relieve o en placa los siguientes datos: marca, diámetro, presión de trabajo, número de serie y flecha indicadora de la dirección del flujo si el tipo de válvula lo requiere. Se debe instalar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</si>
  <si>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9.9.36</t>
  </si>
  <si>
    <t>Suministro, transporte, almacenamiento, manejo, colocación e instalación de VÁLVULA DE COMPUERTA ELÁSTICA UNION MECÁNICA DE 200mm (8") DE DIÁMETRO Incluye los ensayos exigidos en las normas técnicas, los equipos, herramientas, mano de obra y elementos necesarios para su correcto funcionamiento, lo mismo que el concreto de atraque de acuerdo a las normas vigentes de las empresas Públicas de Medellín. No se permitirá la instalación de válvulas que no tengan grabados en relieve o en placa los siguientes datos: marca, diámetro, presión de trabajo, número de serie y flecha indicadora de la dirección del flujo si el tipo de válvula lo requiere. Se debe instalar con los alineamientos, cotas y pendientes mostrados en los planos del proyecto, las libretas de topografía o los ordenados por la interventoría. Incluye los ensayos exigidos en las normas técnicas, los ensayos de infiltración y estanqueidad, los equipos, herramientas, mano de obra y elementos necesarios para su normal funcionamiento.</t>
  </si>
  <si>
    <t>9.9.37</t>
  </si>
  <si>
    <t>Suministro, transporte e instalación de HIDRANTE TIPO TRÁFICO 3" en HIERRO FUNDIDO. Incluye  todos los elementos requeridos para su correcta instalación y funcionamiento.</t>
  </si>
  <si>
    <t>9.9.38</t>
  </si>
  <si>
    <t>Construcción de anclajes en concreto de 21 Mpa para tubería de pvc de acueducto o alcantarillado, incluye el suministro, transporte externo e interno y vaciado de concreto de 21 Mpa. Incluye colocación de formaletas, concreto y demás elementos que se requieren para construir estas estructuras. Incluye también la mano de obra, los equipos, herramientas necesarias para la correcta ejecución y funcionamiento de esta actividad. No incluye refuerzo.</t>
  </si>
  <si>
    <t>9.9.39</t>
  </si>
  <si>
    <t>9.10.0</t>
  </si>
  <si>
    <t xml:space="preserve">ALCANTARILLADO EXTERNO RESIDUALES Y </t>
  </si>
  <si>
    <t>LLUVIA</t>
  </si>
  <si>
    <t>9.10.1</t>
  </si>
  <si>
    <t>9.10.2</t>
  </si>
  <si>
    <t>Suministro, transporte e instalación de TUBERÍA PVC-NOVAFORT, con un DIÁMETRO DE 250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</si>
  <si>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9.10.3</t>
  </si>
  <si>
    <t>Suministro, transporte e instalación de TUBERÍA PVC-NOVAFORT, con un DIÁMETRO DE 24".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</si>
  <si>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9.10.4</t>
  </si>
  <si>
    <t>Suministro, transporte e instalación de TUBERÍA PVC-NOVAFORT, con un DIÁMETRO DE 27".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</si>
  <si>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9.10.5</t>
  </si>
  <si>
    <t>Suministro, transporte e instalación de TUBERÍA PVC-NOVAFORT, con un DIÁMETRO DE 30".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</si>
  <si>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9.10.6</t>
  </si>
  <si>
    <t>Suministro, transporte e instalación de TUBERÍA PVC-NOVAFORT, con un DIÁMETRO DE 315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</si>
  <si>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9.10.7</t>
  </si>
  <si>
    <t>Suministro, transporte e instalación de TUBERÍA PVC-NOVAFORT, con un DIÁMETRO DE 355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</si>
  <si>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9.10.8</t>
  </si>
  <si>
    <t>Suministro, transporte e instalación de TUBERÍA PVC-NOVAFORT, con un DIÁMETRO DE 400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</si>
  <si>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9.10.9</t>
  </si>
  <si>
    <t>Suministro, transporte e instalación de TUBERÍA PVC-NOVAFORT, con un DIÁMETRO DE 450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</si>
  <si>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9.10.10</t>
  </si>
  <si>
    <t>Suministro, transporte e instalación de TUBERÍA PVC-NOVAFORT, con un DIÁMETRO DE 500 mm. Incluye suministro y transporte de los materiales, bocas, accesorios, acondicionador de superficie y adhesivo Novafort  y todos los elementos necesarios para su correcta instalación y funcionamiento. La excavación, encamado, atraques y los llenos se pagaran en su ítem respectivo.</t>
  </si>
  <si>
    <t>9.10.11</t>
  </si>
  <si>
    <t>Suministro, transporte e instalación de TAPA PREFABRICADA EN CONCRETO PARA CÁMARA DE INSPECCIÓN. Incluye suministro, transporte e instalación de los materiales y todo lo necesario para su correcta instalación y funcionamiento según especificaciones técnicas de EEPP de Medellín y de diseño.</t>
  </si>
  <si>
    <t>9.10.12</t>
  </si>
  <si>
    <t>Suministro, transporte e instalación de CUELLO PREFABRICADO EN CONCRETO PARA CÁMARA DE INSPECCIÓN Ø=1.20M. Incluye mortero para ajuste y pega del cuello al cono Según especificaciones técnicas de EEPP de Medellín y de diseño. Incluye suministro, transporte e instalación de los materiales, retroexcavadora y todo lo necesario para su correcta instalación y funcionamiento.</t>
  </si>
  <si>
    <t>9.10.13</t>
  </si>
  <si>
    <t>Suministro, transporte e instalación de CILINDRO PREFABRICADO EN CONCRETO PARA CÁMARA DE INSPECCIÓN de 1,20m de diámetro. Incluye mortero para ajuste, pega y resane de las juntas y perforaciones del cilindro, Según especificaciones técnicas de EEPP de Medellín y de diseño. Incluye suministro, transporte e instalación de los materiales, retroexcavadora, descargue y transportes internos con retroexcavadora hasta sitio de acopio y de este al sitio de instalación y todo lo necesario para su correcta instalación y funcionamiento.</t>
  </si>
  <si>
    <t>9.10.14</t>
  </si>
  <si>
    <t>Suministro, transporte e instalación de CILINDRO PREFABRICADO EN CONCRETO PARA CÁMARA DE INSPECCIÓN de 1,50m de diámetro. Incluye mortero para ajuste, pega y resane de las juntas y perforaciones del cilindro, Según especificaciones técnicas de EEPP de Medellín y de diseño. Incluye suministro, transporte e instalación de los materiales, retroexcavadora, descargue y transportes internos con retroexcavadora hasta sitio de acopio y de este al sitio de instalación y todo lo necesario para su correcta instalación y funcionamiento.</t>
  </si>
  <si>
    <t>9.10.15</t>
  </si>
  <si>
    <t>Suministro, transporte e instalación de CONO PREFABRICADO EN CONCRETO PARA CÁMARA DE INSPECCIÓN de 1,20m de diámetro. Incluye mortero para ajuste y pega del cono al cilindro y resane de las perforaciones, Según especificaciones técnicas de EEPP de Medellín y de diseño. Incluye suministro, transporte e instalación de los materiales, retroexcavadora, descargue y transportes internos con retroexcavadora hasta sitio de acopio y de este al sitio de instalación y todo lo necesario para su correcta instalación y funcionamiento.</t>
  </si>
  <si>
    <t>9.10.16</t>
  </si>
  <si>
    <t>Suministro, transporte e instalación de CONO PREFABRICADO EN CONCRETO PARA CÁMARA DE INSPECCIÓN de 1,50m de diámetro. Incluye mortero para ajuste y pega del cono al cilindro y resane de las perforaciones, Según especificaciones técnicas de EEPP de Medellín y de diseño. Incluye suministro, transporte e instalación de los materiales, retroexcavadora, descargue y transportes internos con retroexcavadora hasta sitio de acopio y de este al sitio de instalación y todo lo necesario para su correcta instalación y funcionamiento.</t>
  </si>
  <si>
    <t>9.10.17</t>
  </si>
  <si>
    <t>Construcción de DESCOLE, hacia cauce de quebrada en concreto de 21 Mpa. Ver detalle. Incluye suministro, transporte y colocación de concreto y todos los demás elementos para su correcta construcción y funcionamiento, no incluye acero de refuerzo.</t>
  </si>
  <si>
    <t>9.10.18</t>
  </si>
  <si>
    <t>Construcción de mesa con diámetro de 1,60m y 0,20m de espesor y cañuela con un diámetro de 1,20m y 0,20m de espesor para cámara de inspección de diámetro de 1,20 m, la pendiente transversal de la cañuela será el 15% y debe ser en concreto de 21Mpa esmaltada con cemento, según especificaciones técnicas de EEPP de Medellín. Incluye suministro, transporte e instalación de los materiales, todo lo necesario para su correcta construcción. No incluye acero de refuerzo.</t>
  </si>
  <si>
    <t>9.10.19</t>
  </si>
  <si>
    <t>Construcción de mesa con diámetro de 1,90m y 0,20m de espesor y cañuela con un diámetro de 1,50m y 0,20m de espesor para cámara de inspección de diámetro de 1,50 m, la pendiente transversal de la cañuela será el 15% y debe ser en concreto de 21Mpa esmaltada con cemento, según especificaciones técnicas de EEPP de Medellín. Incluye suministro, transporte e instalación de los materiales, todo lo necesario para su correcta construcción. No incluye acero de refuerzo.</t>
  </si>
  <si>
    <t>9.10.20</t>
  </si>
  <si>
    <t>9.10.21</t>
  </si>
  <si>
    <t>Suministro, transporte y colocación de gancho galvanizado para cámara de inspección de cilindro prefabricado, según especificaciones técnicas de EEPP de Medellín. Incluye anclaje con epóxico y todo lo necesario para su correcta instalación.</t>
  </si>
  <si>
    <t>9.10.22</t>
  </si>
  <si>
    <t>Suministro, transporte y colocación de gancho galvanizado para cámara de inspección de cilindro vaciado en sitio, según especificaciones técnicas de EEPP de Medellín. Incluye anclaje con epóxico y todo lo necesario para su correcta instalación.</t>
  </si>
  <si>
    <t>9.10.23</t>
  </si>
  <si>
    <t>Suministro transporte e instalación de protector por velocidad en tubería  PVC-NOVAFORT, para cámaras de inspección entre 1.20m a 1.50 de diámetro. Incluye suministro y transporte de los materiales, pernos de fijación en acero inoxidable soldadura pvc líquida, acondicionador de superficie y todos los elementos necesarios para su correcta instalación y funcionamiento.</t>
  </si>
  <si>
    <t>9.10.24</t>
  </si>
  <si>
    <t>Construcción de placa de superficie para cámara de inspección con diámetro interno de 1,20m y 0,15m de espesor, debe ser en concreto de 28 MPa , según especificaciones técnicas de EEPP de Medellín. Incluye suministro, transporte e instalación de los materiales, todo lo necesario para su correcta construcción. Incluye acero de refuerzo No 4 a 0.08m en ambas direcciones y en el perímetro de la tapa 8 varillas No 4. Ver detalle en las normas de Epm.</t>
  </si>
  <si>
    <t>9.10.25</t>
  </si>
  <si>
    <t>9.10.26</t>
  </si>
  <si>
    <t>9.10.27</t>
  </si>
  <si>
    <t>Construcción de CÁMARA DE CAÍDA. Incluye cajas de registro de mínimo 40 x 40 x h variable según diámetro de tubería en concreto de 28Mpa, con impermeabilizante integral tipo Sika o equivalente, con concrefibra el piso y tapa en concreto, la tapa con su respectivo herraje, tubería PVC Novafort o similar Ø= 200 mm . Incluye suministro, transporte e instalación de los materiales y todos los demás elementos necesarios para su correcta instalación y funcionamiento. Según detalle en planos.</t>
  </si>
  <si>
    <t xml:space="preserve">Realce o profundización de cajas y manjole, en diferentes tamaños, por variación de nivele, incluye demolición de concreto, vaciado de concreto de 21MPA para realce de caja, y todo lo necesario para su correcto funcionamiento, según normas EPM, previa aprobación de la interventoría. </t>
  </si>
  <si>
    <t>Realce del nivel de los cuellos de las cámaras de inspección existente sobre andenes y ante jardines no en pavimento, hasta 0.35m. incluye demolición, lleno compactado con canguro, vaciado de los ajustes necesarios, el suministro, colocación del concreto y el retiro y posterior colocación de la tapa (tapa recuperada).</t>
  </si>
  <si>
    <t>9.11.0</t>
  </si>
  <si>
    <t>TANQUE DESARENADOR</t>
  </si>
  <si>
    <t>9.11.1</t>
  </si>
  <si>
    <t>Tanque desarenador en fibra tipo Fibratore o equivalente, de 10 lt/seg, de 3.60 x 0.80m., de profundidad entre 0.95/1.00m., incluye suministro, transporte e instalación de concreto de 21 Mpa para tapas  y paredes de 0.0.90 x 3.70 m., herraje  para tapa de 0.80 x 0.72 m (medidas internas y son cinco tapas), marco en ángulo de 2 1/2 " x 3/16" y todos los elementos necesarios para su correcta instalación y funcionamiento, según diseño.</t>
  </si>
  <si>
    <t>9.12.0</t>
  </si>
  <si>
    <t xml:space="preserve">INSPECCIÓN DE REDES HIDRÁULICAS Y </t>
  </si>
  <si>
    <t>SANITARIAS</t>
  </si>
  <si>
    <t>9.12.1</t>
  </si>
  <si>
    <t>Diagnóstico de estado y desobstrucción mediante sondeo con electroplomería, ref 1500 industrial. Incluye cable de 1" de 25 metros para inspección de tuberías hasta 4". Se contrata mínimo dos horas.</t>
  </si>
  <si>
    <t>hora</t>
  </si>
  <si>
    <t>9.12.2</t>
  </si>
  <si>
    <t>Detección de fugas por medio de geófono de alta tecnología. Aplicación de tinta especial tres veces mas delgada que el agua, compatible con la cámara. Revisión especial de la tinta compatible con la cámara de infrarrojo, grabaciones con cámara para visión de fuga. Incluye equipo para detección de fugas y técnico especialista. El valor se da para la detección de fugas, independientemente del tiempo que tome detectarla.</t>
  </si>
  <si>
    <t>9.12.3</t>
  </si>
  <si>
    <t>Georreferenciación de cámaras de inspección, accesorios y tuberías de alcantarillado para elaborar planos record impresos y en medio digital a EPM. Se utilizará personal</t>
  </si>
  <si>
    <t>9.12.4</t>
  </si>
  <si>
    <t>TELEVISACIÓN DE REDES DE ALCANTARILLADO Y COBERTURAS con equipo</t>
  </si>
  <si>
    <t>9.12.5</t>
  </si>
  <si>
    <t>Limpieza de cámaras de inspección, limpieza de la tubería de alcantarillado residual, llúvia o combinada que se construyó. Se contrata mínimo dos horas</t>
  </si>
  <si>
    <t>10.0.0</t>
  </si>
  <si>
    <t>APARATOS/GRIFERIA/MUEBLES/MESONES</t>
  </si>
  <si>
    <t>10.1.0</t>
  </si>
  <si>
    <t>APARATOS SANITARIOS</t>
  </si>
  <si>
    <t>10.1.1</t>
  </si>
  <si>
    <t>Instalación de SANITARIO INFANTIL color BLANCO. Incluye el suministro y transporte del sanitario completo, brida de fijación, tapones con rosca para brida, silicona antihongos, grifería completa, abasto metálico y todos los demás elementos necesarios para su correcta instalación y funcionamiento.</t>
  </si>
  <si>
    <t>10.1.2</t>
  </si>
  <si>
    <t>Instalación de SANITARIO INTEGRAL (línea Acuacer o equivalente) color BLANCO, bajo consumo 6lt, diseño de dos piezas, taza redonda, incluye el suministro y transporte del sanitario, sifón esmaltado, grifería antisifón, anillo abierto, abasto metálico, válvula de regulación metálica con manguera flexible, brida de fijación, tapón roscado y todos los demás elementos necesarios para su correcta instalación y funcionamiento.</t>
  </si>
  <si>
    <t>10.1.3</t>
  </si>
  <si>
    <t>Instalación de SANITARIO FLUXÓMETRO color blanco. Incluye el suministro y transporte del sanitario completo, brida de fijación, tapón con rosca para brida del color del sanitario, grifería, abasto metálico, emboquillado con silicona antihongos y todos los demás elementos necesarios para su correcta instalación y funcionamiento.</t>
  </si>
  <si>
    <t>10.1.4</t>
  </si>
  <si>
    <t>10.1.5</t>
  </si>
  <si>
    <t>Suministro, transporte y colocación de sanitarios discapacitados (línea Acuajet ref. 02640 de Corona o equivalente), color blanco, bajo consumo 6lt., diseño de dos piezas, taza redonda, sifón esmaltado, grifería antisifón, anillo abierto, abasto metálico, válvula de regulación metálica con manguera flexible y acabado cromado, brida de fijación con tapón roscado, emboquillado con silicona antihongos y todos los demás elementos necesarios para su correcta instalación y funcionamiento.</t>
  </si>
  <si>
    <t>10.1.6</t>
  </si>
  <si>
    <t>Suministro, transporte y colocación de ORINAL INFANTIL (ref. 0613 de Corona o su equivalente), color  blanco, incluye Grifería de Push antivandálica, ref 75121, abasto metálico y todos los demás elementos necesarios para su correcta instalación y funcionamiento.</t>
  </si>
  <si>
    <t>10.1.7</t>
  </si>
  <si>
    <t>Suministro, transporte y colocación de grifería para lavaplatos (*X* SUBCJ LVP 8P PLNCA CPO EXP BALTA PICO PRAKTI Ref. 415070001), tipo Corona o su equivalente. Incluye todo lo necesario para su correcta construcción y funcionamiento. Incluye Grifería galaxia, abasto metálico, sifón botella y todos los demás elementos necesarios para su correcta instalación y funcionamiento.</t>
  </si>
  <si>
    <t>10.1.8</t>
  </si>
  <si>
    <t>Suministro, transporte y colocación de sanitario báltico tipo Corona o equivalente, incluye fluxómetro, brida de fijación, tapones con rosca para brida, silicona antihongos, grifería completa, abasto metálico y todos los demás elementos necesarios para su correcta instalación y funcionamiento.</t>
  </si>
  <si>
    <t>10.1.9</t>
  </si>
  <si>
    <t>Suministro, transporte y colocación de orinal mediano Santa Fé ref 10402, línea institucional de corona o equivalente, color blanco con grifería automatica de push antivandalica ref 71300. Incluye grifería, abasto metálico y todos los elementos necesarios para su correcta instalación y funcionamiento.</t>
  </si>
  <si>
    <t>10.1.10</t>
  </si>
  <si>
    <t>Suministro, transporte y colocación de orinal de colgar grande (ref. 06104 de Corona o su equivalente), color blanco, incluye Grifería de Push antivandálica, ref 75121, sifón botella, accesorios de soporte y todos los demás elementos necesarios para su correcta instalación y funcionamiento.</t>
  </si>
  <si>
    <t>Suministro, transporte y colocación de orinal grande blanco, incluye grifería tipo push, abasto metálico y todos los demás elementos necesarios para su correcta instalación y funcionamiento.</t>
  </si>
  <si>
    <t>10.2.0</t>
  </si>
  <si>
    <t>LAVAMANOS</t>
  </si>
  <si>
    <t>10.2.1</t>
  </si>
  <si>
    <t>Suministro, transporte y colocación de lavamanos de colgar tipo Acuacer o equivalente. Incluye Grifería Artesa sencilla de Grival o similar, abasto metálico, sifón botella y todos los demás elementos necesarios para su correcta instalación y funcionamiento.</t>
  </si>
  <si>
    <t>10.2.2</t>
  </si>
  <si>
    <t>Suministro, transporte y colocación de lavamanos base esférica con un diámetro de 0.40 m., calibre 20, en acero inoxidable satinado tipo Socoda o equivalente. Incluye grifería artesa de Grival o equivalente, abasto metálico, sifón botella, silicona antihongos para el borde del lavamanos, y todos los demás elementos necesarios para su correcta instalación y funcionamiento.</t>
  </si>
  <si>
    <t>10.2.3</t>
  </si>
  <si>
    <t>Suministro, transporte y colocación de lavamanos corona o equivalente color blanco, tipo San Lorenzo, línea institucional. Incluye grifería metálica institucional de push Corona o equivalente, abasto metálico y todos los demás elementos necesarios para su correcta instalación y funcionamiento.</t>
  </si>
  <si>
    <t>10.2.4</t>
  </si>
  <si>
    <t>Suministro, transporte y colocación de lavamanos de sobreponer (tipo Marcella o equivalente), color blanco. Incluye grifería metálica con acabado cromado, tipo marruecos o su equivalente, abasto metálico acabado cromado, sifón botella, emboquillado con silicona antihongos y todos los demás elementos necesarios para su correcta instalación y funcionamiento.</t>
  </si>
  <si>
    <t>10.2.5</t>
  </si>
  <si>
    <t>Suministro, transporte y colocación de lavamanos para discapacitados (línea Acuajet de Corona o su equivalente) color blanco, de colgar. Incluye grifería metálica con acabado cromado, tipo Marruecos o su equivalente, abasto metálico acabado cromado, sifón botella y todos los demás elementos necesarios para su correcta instalación y funcionamiento.</t>
  </si>
  <si>
    <t>10.2.6</t>
  </si>
  <si>
    <t>Suministro, transporte y colocación de lavapinceles o lavamanos corrido en acero inoxidable  tipo Socoda o equivalente calidad, de 1,50 x 0,50 m. Incluye grifería de pared tipo marruecos de Grival o su equivalente, sifón, rejilla, abastos metálicos y todos los elementos necesarios para su correcta instalación y funcionamiento.</t>
  </si>
  <si>
    <t>10.3.0</t>
  </si>
  <si>
    <t>MESONES</t>
  </si>
  <si>
    <t>10.3.1</t>
  </si>
  <si>
    <t>Suministro, transporte y colocación de lavaescobas prefabricado en concreto forrado en granito de 40 x 40 x 25 cm. fondo gris. Incluye mortero 1:4, llave bocamanguera, sifón y todo los demás elementos necesarios para su correcta instalación y funcionamiento.</t>
  </si>
  <si>
    <t>10.3.2</t>
  </si>
  <si>
    <t>Suministro, transporte y colocación de lavaescobas prefabricado en concreto forrado en granito de 42 x 60 x 25 cm. fondo gris. Incluye mortero 1:4, llave bocamanguera, sifón y todo los demás elementos necesarios para su correcta instalación y funcionamiento.</t>
  </si>
  <si>
    <t>10.3.3</t>
  </si>
  <si>
    <t>Suministro, transporte y colocación de lavaescobas prefabricado en concreto forrado en granito de 47x47x30 cm. fondo gris. Incluye mortero 1:4, llave bocamanguera, sifón y todo los demás elementos necesarios para su correcta instalación y funcionamiento.</t>
  </si>
  <si>
    <t>10.3.4</t>
  </si>
  <si>
    <t>Suministro, transporte y colocación de mesón en acero inoxidable AISI 304 calibre 18 tipo Socoda o equivalente, de 1.60 x 0.60 m. Incluye pozuelo de 500 x 500 x 250 mm, salpicadero, bordes redondeados, sifón, canastilla, grifería cuello de ganso, abastos con llave metálica, parales (pieamigos en platina de 2" x 3/16" asegurados a la pared mediante 2 pernos de expansión de 3/8" x 4" c/u) de soporte donde sea necesario y todos los demás elementos necesarios para su correcta instalación y funcionamiento.</t>
  </si>
  <si>
    <t>10.3.5</t>
  </si>
  <si>
    <t>Suministro, transporte y colocación de mesón en acero inoxidable AISI 304 calibre 18 tipo Socoda o equivalente, de 0,75 x 0,60 m. Incluye pozuelo de 500 x 500 x 250 mm., salpicadero, bordes redondeados, sifón, canastilla, grifería cuello de ganso, abasto con llave metálica, parales de soporte metálicos (pieamigos en platina de 2" x 3/16" asegurados a la pared mediante 2 pernos de expansión de 3/8" x 4" c/u) donde sea necesario y todos los demás elementos necesarios para su correcta instalación y funcionamiento.</t>
  </si>
  <si>
    <t>10.3.6</t>
  </si>
  <si>
    <t>Suministro, transporte y colocación de mesón en acero inoxidable AISI 304 calibre 18 tipo Socoda o equivalente, de 1,45 x 0,60 m. Incluye pozuelo de 500 x 500 x 250 mm., salpicadero, bordes redondeados, sifón, canastilla, grifería cuello de ganso, abasto con llave metálica, parales de soporte metálicos (pieamigos en platina de 2" x 3/16" asegurados a la pared mediante 2 pernos de expansión de 3/8" x 4" c/u)  donde sea necesario y todos los demás elementos necesarios para su correcta instalación y funcionamiento.</t>
  </si>
  <si>
    <t>10.3.7</t>
  </si>
  <si>
    <t>Suministro, transporte y colocación de mesón en acero inoxidable AISI 304 calibre 20 tipo Socoda o equivalente, de 2.06 x 0.60 m (recto). Incluye juego para estufa de gas de 4 puestos, salpicadero, bordes redondeados, parales (pieamigos en platina de 2" x 3/16" asegurados a la pared mediante 2 pernos de expansión de 3/8" x 4" c/u) de soporte donde sea necesario y todos los demás elementos necesarios para su correcta instalación y funcionamiento.</t>
  </si>
  <si>
    <t>10.3.8</t>
  </si>
  <si>
    <t>Suministro, transporte y colocación de entrepaños en acero inoxidable AISI 304 calibre 20 tipo Socoda o equivalente, de ancho 0.50 m. Incluye bordes redondeados, parales (pieamigos en platina de 2" x 3/16" asegurados a la pared mediante 2 pernos de expansión de 3/8" x 4" c/u) de soporte donde sea necesario y todos los demás elementos necesarios para su correcta instalación y funcionamiento.</t>
  </si>
  <si>
    <t>10.3.9</t>
  </si>
  <si>
    <t>Suministro, transporte y colocación de mesón con ciclos de lavado en acero inoxidable AISI 304 calibre 16 tipo Socoda o equivalente, de 1.45 x 0.69. y un altura de 0.86 m. Incluye un pozuelo de 0.60 x 0.50 m., profundidad de 0.30m., entrepaño en acero inoxidable AISI 304 calibre 18, estructura (refuerzo longitudinal y transversal donde se requiera) y soporte en tubería de acero inoxidable de 1 1/2" calibre 16 (estos elementos serán regulables en acero inoxidable con recubrimiento en plástico en la base de contacto con el piso), salpicadero donde haga contacto con la pared con un altura de  0.10m., bordes redondeados, las uniones en esquina están soldadas completamente y pulidas con el fin de que no perciba la existencia de soldadura en la superficie, esquineras estructurales soldadas completamente a la cubierta y al entrepaño que abarque las patas, sifon, canastilla, grifería, abasto con llave metálica y todos los demás elementos necesarios para su correcta instalación y funcionamiento. Según diseño.</t>
  </si>
  <si>
    <t>10.3.10</t>
  </si>
  <si>
    <t>Suministro, transporte y colocación de mesón con ciclos de lavado en acero inoxidable AISI 304 calibre 16 tipo Socoda o equivalente, de 1.45 x 0.69 m. y un altura de 0.86 m. Incluye dos pozuelos de 0.60 x 0.50 m., profundidad de 0.30m., entrepaño en acero inoxidable AISI 304 calibre 18, estructura (refuerzo longitudinal y transversal donde se requiera) y soporte en tubería de acero inoxidable de 1 1/2" calibre 16 (estos elementos serán regulables en acero inoxidable con recubrimiento en plástico en la base de contacto con el piso), salpicadero donde haga contacto con la pared con un altura de  0.10m., bordes redondeados, las uniones en esquina están soldadas completamente y pulidas con el fin de que no perciba la existencia de soldadura en la superficie, esquineras estructurales soldadas completamente a la cubierta y al entrepaño que abarque las patas, dos sifones, dos canastillas, dos griferías cuello de ganso, dos abastos con llave metálica y todos los demás elementos necesarios para su correcta instalación y funcionamiento. Según diseño.</t>
  </si>
  <si>
    <t>10.3.11</t>
  </si>
  <si>
    <t>Suministro, transporte y colocación de mueble para laboratorio en acero inoxidable calibre 16 AISI 304. Incluye: torre con un frente de 600 mm., un fondo de 690 mm. y un alto de 860 mm. Puerta frontal con llave, pozuelo de 390x470x180 mm, canastilla, sifón, dos perforaciones  para gas, perforación para suministro de agua, abastos metálico, dos tomas eléctricos para 110 V., dos tomas eléctricos para 220 V., grifería metálica cuello de ganso, dos mesas calibre 16 AISI 304 reforzada de 1200 mm. de largo, 690 mm. de fondo, 860 mm de alto, entrepaño en mesas, patas tubulares con ruedas de 3" de diámetro con freno, amarre en tubería en la parte inferior para garantizar estabilidad y todos los demás elementos necesarios para su correcta instalación y funcionamiento.</t>
  </si>
  <si>
    <t>10.3.12</t>
  </si>
  <si>
    <t>Suministro, transporte y colocación de pozuelo de 50x50x25 cm. en acero Inoxidable AISI 304 Calibre 18 tipo Colsteel o equivalente. Incluye sifón, canastilla, gritería batiente cuello de ganso, abastos con llave metálica y todos los demás elementos necesarios para su correcta instalación y funcionamiento.</t>
  </si>
  <si>
    <t>10.3.13</t>
  </si>
  <si>
    <t>Suministro, transporte y colocación de lavamanos corrido, con un ancho 45 cm., una altura de 60 cm. y una profundidad de 30 cm. En acero inoxidable calibre 18 AISI 304. Incluye soporte tipo cirujano para fijación a muro en acero inoxidable, salpicadero en los puntos de contacto con la pared, bordes redondeados embebido hacia el punto de drenaje, grifería metálica tipo Vento 4" color cromo tipo Grival o equivalente cada 70 cm., desagüe con canastilla, sifón, abastos metálico y todos los elementos necesarios para su correcta instalación y funcionamiento.</t>
  </si>
  <si>
    <t>10.3.14</t>
  </si>
  <si>
    <t>Suministro, transporte y colocación de mesón en quásar con colores pigmentados, de 0.60 x 2.32 m. Incluye tres (3) pozuelos de diámetro 0.30 m, salpicadero, faldones, base Muf de 12mm, ángulos de 57 - 58 cm. en platina de hierro 11/2X1/8", Pieamigos de ( 57 - 58 - 77) x 25 cm. en platina de hierro de 11/2X3/16", abasto metálico y todos los demás elementos necesarios para su correcta instalación y funcionamiento.</t>
  </si>
  <si>
    <t>10.3.15</t>
  </si>
  <si>
    <t>Suministro, transporte y colocación de mesón en quásar con colores pigmentados, de 0.80 x 2.00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</si>
  <si>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10.3.16</t>
  </si>
  <si>
    <t>Suministro, transporte y colocación de mesón en quásar con colores pigmentados, de 0.60 x 1.80 m. Incluye tres (3) pozuelos de diámetro 0.30 m, salpicadero, faldones, base Muf de 12mm, ángulos de 57 - 58  cm en platina de hierro 11/2X1/8", Pieamigos de ( 57 - 58 - 77) X25 cm en platina de hierro de 11/2X3/16", abasto metálico y todos los demás elementos necesarios para su correcta instalación y funcionamiento.</t>
  </si>
  <si>
    <t>10.3.17</t>
  </si>
  <si>
    <t>Suministro, transporte y colocación de mesón en quásar con colores pigmentados, de 0.60 x 0.80 m. Incluye tres (1) pozuelos de diámetro 0.30 m, salpicadero, faldones, base Muf de 12mm, ángulos de 57 - 58  cm en platina de hierro 11/2X1/8", Pieamigos de ( 57 - 58 - 77) X25 cm en platina de hierro de 11/2X3/16", abasto metálico y todos los demás elementos necesarios para su correcta instalación y funcionamiento.</t>
  </si>
  <si>
    <t>10.3.18</t>
  </si>
  <si>
    <t>Suministro, transporte y colocación de mesón curvo en quásar con colores pigmentados, de 0.80 x 3.09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</si>
  <si>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10.3.19</t>
  </si>
  <si>
    <t>Suministro, transporte y colocación de mesón a doble altura en quásar con colores pigmentados, de 2.90 x 0.60 m. Incluye tres (3) pozuelos de diámetro 0.30m y un (1) pozuelo de diámetro 0.40m, salpicadero, faldones, base Muf de 12mm, ángulos de 57 - 58  cm en platina de hierro 11/2X1/8", Pieamigos de ( 57 - 58 - 77) X25 cm en platina de hierro de 11/2X3/16", abasto metálico y todos los demás elementos necesarios para su correcta instalación y funcionamiento.</t>
  </si>
  <si>
    <t>10.3.20</t>
  </si>
  <si>
    <t>Construcción de mesón en concreto de 21Mpa. forrado en grano negro tipo San Gabriel, de ancho=0,60 m., espesor 0,06 m., con faldón de h=0,15 m. y listón de 10 cm en los  puntos en contacto con la pared. Incluye canche, botada de material, molduras para bordes redondeados, acero de refuerzo (6 varillas de 1/4" longitudinalmente y 3 varillas 3/8" L=0.90 m por metro transversalmente), concreto para anclaje, vanos para empotrar lavamanos.</t>
  </si>
  <si>
    <t>10.3.21</t>
  </si>
  <si>
    <t>Construcción de mesón y antepecho en concreto de 21 Mpa con impermeabilizante integral tipo plastocrete DM o equivalente, acabado a la vista con formaleta Súper T de 19 mm, desarrollo de 1.45m, espesor 8.0 cm. Incluye suministro y transporte de los materiales, vibrado, curado, chaflanes perimetrales de 1 cm, acabado de protección con hidrófugo transparente tipo Sika o equivalente y todos los demás elementos necesarios para su correcta construcción y funcionamiento. Según diseño no incluye refuerzo.</t>
  </si>
  <si>
    <t>10.3.22</t>
  </si>
  <si>
    <t>10.3.23</t>
  </si>
  <si>
    <t>Construcción de mesón en concreto a la vista de 21 Mpa de 0.70 m de ancho, espesor 0,08 m., con faldón con una altura de 0,20 m. y un espesor de 0,05 m.  Incluye suministro y transporte de los materiales, formaleta en súper T de 19 mm. para acabado a la vista, moldura para aristas redondeadas, acero de refuerzo (6 varillas de 3/8" longitudinalmente y varillas 3/8" colocadas transversalmente cada 0,25 m.), pulidora para la parte superior, vanos para empotrar lavamanos y todos los demás elementos necesarios para su correcta construcción y funcionamiento.</t>
  </si>
  <si>
    <t>10.3.24</t>
  </si>
  <si>
    <t>Construcción de lavaescobas corrido en concreto 21Mpa, con un espesor de 0,10 m., forrado en granito pulido N°1 (En losa de fondo y paredes). Incluye suministro y transporte de los materiales, losa de fondo en concreto de 21 Mpa, espesor de 0,10 m., impermeabilizante integral y concrefibra, llave terminal 1/2" y rejilla cromada 3", varillas y curvas de dilatación en aluminio y todos los demás elementos necesarios para su correcta instalación y funcionamiento. No incluye enchape de baldosín.</t>
  </si>
  <si>
    <t>10.3.25</t>
  </si>
  <si>
    <t>Suministro, transporte y colocación de lavadero prefabricado en polímero colado de 60 x 60 cm color blanco. Incluye sifón, canastilla y todo los demás elementos necesarios para su correcta instalación y funcionamiento.</t>
  </si>
  <si>
    <t>Suministro, transporte y colocación de lavaescobas prefabricado en concreto forrado en granito de 40x55x30 cm. fondo gris. Incluye mortero 1:4,  sifón, machones en masmposteria, revoque y enchape de machones y todo los demás elementos necesarios para su correcta instalación y funcionamiento.</t>
  </si>
  <si>
    <t>10.4.0</t>
  </si>
  <si>
    <t>INCRUSTACIONES/ACCESORIOS</t>
  </si>
  <si>
    <t>10.4.1</t>
  </si>
  <si>
    <t>Suministro, transporte y colocación de accesorios para baño tipo mancesa o equivalente. Incluye jabonera, papelera, toallera y todos los demás elementos necesarios para su correcta construcción y funcionamiento.</t>
  </si>
  <si>
    <t>juego</t>
  </si>
  <si>
    <t>10.4.2</t>
  </si>
  <si>
    <t>Suministro, transporte y colocación de papelera ref 04240 tipo Corona o equivalente. Incluye pegacor y todos los demás elementos necesarios para su correcta instalación.</t>
  </si>
  <si>
    <t>10.4.3</t>
  </si>
  <si>
    <t>Suministro, transporte y colocación de gancho ref 04270 tipo Corona o equivalente. Incluye pegacor y todos los demás elementos necesarios para su correcta instalación.</t>
  </si>
  <si>
    <t>10.4.4</t>
  </si>
  <si>
    <t>Suministro, transporte y colocación de jabonera ref 04230 tipo Corona o equivalente. Incluye pegacor y todos los demás elementos necesarios para su correcta instalación.</t>
  </si>
  <si>
    <t>10.4.5</t>
  </si>
  <si>
    <t>Suministro, transporte y colocación de dispensador de papel higiénico ref AC-DP400A tipo Acuaval o equivalente en acero inoxidable 304 con llave. Incluye todos los elementos necesarios para su correcta instalación.</t>
  </si>
  <si>
    <t>10.4.6</t>
  </si>
  <si>
    <t>Suministro, transporte y colocación de dispensador de papel higiénico ref AC-DT200A tipo Acuaval o equivalente, en acero inoxidable 304, con llave. Incluye todos los elementos necesarios para su correcta instalación.</t>
  </si>
  <si>
    <t>10.4.7</t>
  </si>
  <si>
    <t>Suministro, transporte y colocación de dispensador de toallas ref. C 7616 tipo Grival o su equivalente. Incluye todos los elementos necesarios para su correcta instalación y funcionamiento.</t>
  </si>
  <si>
    <t>10.4.8</t>
  </si>
  <si>
    <t>Suministro, transporte y colocación de dispensador de jabón spray, referencia C 70016 tipo Grival o su equivalente. Incluye todos los elementos necesarios para su correcta instalación y funcionamiento.</t>
  </si>
  <si>
    <t>10.5.0</t>
  </si>
  <si>
    <t>10.5.1</t>
  </si>
  <si>
    <t>Suministro, transporte y colocación de película AFT tipo espejo de 2 micras con porcentaje de luz del 70% y protección de los rayos ultravioleta del 99% en ventanería y todos los demás elementos necesarios para su correcta instalación y funcionamiento.</t>
  </si>
  <si>
    <t>10.5.2</t>
  </si>
  <si>
    <t>Suministro, transporte y colocación de franjas en película Sand Blasting con un ancho de 0,10 m. en vidrieras para marcas de visualización. Altura de instalación de 1,50 m. y todos los demás elementos necesarios para su correcta instalación y funcionamiento.</t>
  </si>
  <si>
    <t>10.6.0</t>
  </si>
  <si>
    <t>GRIFERIAS</t>
  </si>
  <si>
    <t>10.6.1</t>
  </si>
  <si>
    <t>10.6.2</t>
  </si>
  <si>
    <t>10.6.3</t>
  </si>
  <si>
    <t>10.6.4</t>
  </si>
  <si>
    <t>10.6.5</t>
  </si>
  <si>
    <t>Colocación de grifería metálica con acabado en cromo, tipo marruecos de Grival o equivalente. Incluye suministro y transporte de los materiales, regadera cromada, llave con escudo cromados, tubería agua fría, accesorios, válvula economizadora y todos los demás elementos necesarios para su correcta instalación y funcionamiento.</t>
  </si>
  <si>
    <t>10.6.6</t>
  </si>
  <si>
    <t>Colocación de teleducha corriente color blanco tipo corona o equivalente. Incluye suministro y transporte de los materiales, regadera cromada, llave con escudo cromados, tubería agua fría, accesorios, válvula economizadora y todos los demás elementos necesarios para su correcta instalación y funcionamiento.</t>
  </si>
  <si>
    <t>10.6.7</t>
  </si>
  <si>
    <t>Colocación de grifo ahorrador llave automática de pared cromo de Grival o equivalente. Incluye suministro y transporte de los materiales, regadera cromada, llave con escudo cromados, tubería agua fría, accesorios, válvula economizadora y todos los demás elementos necesarios para su correcta instalación y funcionamiento.</t>
  </si>
  <si>
    <t>10.6.8</t>
  </si>
  <si>
    <t>Colocación de rejilla de piso de perforación cuadriculada con dimensiones de 10x10mm o equivalente. Incluye suministro e instalación.</t>
  </si>
  <si>
    <t>Suministro, transporte e instalación de llave para lavadero con extensión, acabado cromado. Incluye escudo y todos los elementos requeridos para su correcta instalación y funcionamiento.</t>
  </si>
  <si>
    <t>Suministro, transporte e instalación de llave para lava escobas. Incluye escudo y todos los elementos requeridos para su correcta instalación y funcionamiento.</t>
  </si>
  <si>
    <t>Suministro, transporte e instalación de rejilla de piso 3 x 1,1/2 corriente plástica. Incluye suministro e instalación y todos los demás elementos necesarios para su correcta instalación y funcionamiento.</t>
  </si>
  <si>
    <t>Suministro, transporte e instalación de rejilla terraza tragante 4 X 3. Incluye suministro e instalación y todos los demás elementos necesarios para su correcta instalación y funcionamiento.</t>
  </si>
  <si>
    <t>11.0.0</t>
  </si>
  <si>
    <t xml:space="preserve">CARPINTERÍA METÁLICA/MADERA/SISTEMAS </t>
  </si>
  <si>
    <t>11.1.0</t>
  </si>
  <si>
    <t>MARCOS Y PUERTAS METÁLICAS</t>
  </si>
  <si>
    <t>11.1.1</t>
  </si>
  <si>
    <t>Suministro, transporte y colocación de puerta reja metálica de 0,95 x 2,95 m. ala pivotante conformada por un bastidor en tubería metálica PTS de 80 x 40 mm. x 2 mm, platinas de 1 1/2" x 3/8" colocadas verticalmente cada 0,115 m. y con dos perforaciones circulares de 5/8" c/u, dos varillas lisas de 5/8" colocadas horizontalmente atravesando las platinas. Incluye cerradura de seguridad de primera calidad tipo Yale o equivalente, picaportes, manija en acero inoxidable de 13 cm.  pintura anticorrosiva y adherente, base catalizador, acabado en pintura esmalte tipo poliuretano para exteriores y todos los demás elementos necesarios para su correcta instalación y funcionamiento. Según diseño.</t>
  </si>
  <si>
    <t>11.1.2</t>
  </si>
  <si>
    <t>Suministro, transporte y colocación de puerta reja metálica de 0,92 x 2,00 m. ala pivotante conformada por un bastidor en tubería metálica PTS de 80 x 40 mm. x 2 mm, 4 platinas de 1 1/2" x 3/8" colocadas verticalmente cada 0,15 m. y con dos perforaciones circulares de 5/8" c/u, dos varillas lisas de 5/8" colocadas horizontalmente atravesando las platinas. Incluye cerradura de seguridad de primera calidad  tipo yale o equivalente, picaportes, manija en acero inoxidable de 13 cm., pintura anticorrosiva y adherente, base catalizador, acabado en  pintura esmalte  tipo poliuretano para exteriores y todos los demás elementos necesarios para su correcta instalación y funcionamiento. Según diseño.</t>
  </si>
  <si>
    <t>11.1.3</t>
  </si>
  <si>
    <t>Suministro, transporte y colocación de puerta en lámina galvanizada de 1.50 x 2.70 m., dos alas, calibre 18, lisa, entamborada las dos caras, aligerada con poliuretano expandido con un espesor de 0,03 m. las dos alas y el montante,  dos alas pivotantes un cuerpo con visor de 0.50 x 1.10 m., en cristal templado de 6 mm., montante fijo de 1.50 x 0.60 m., en lámina calibre 20. Incluye bastidores para las alas y el montante en tubería PTS de 30 x 30 x 3mm., el cristal del visor se instalará además con pisavidrios, empaque y silicona antihongos en todo su perímetro; manijas en acero inoxidable de 13 cm, cerradura de seguridad de primera calidad de doble cerrojo tipo Yale o su equivalente, wash primer, pintura anticorrosiva y adherente, acabado con esmalte semibrillante color negro tipo Pintuco o su equivalente y todos los elementos necesarios para su correcta instalación y funcionamiento.</t>
  </si>
  <si>
    <t>11.1.4</t>
  </si>
  <si>
    <t>Suministro, transporte y colocación de puerta batiente en lámina galvanizada de 0,80 x 2,70 m., montante con una altura de 0,60m., calibre 18, (marco, ala y montante), entamborada las dos caras, lisa, aligerada con poliuretano expandido con un espesor de 0.03m., para aislamiento acústico. Incluye en celosía fija en lámina galvanizada calibre 18, bastidores para el ala y el montante en tubería en PTS de 30 x 30 x3 mm., wash primer, pintura anticorrosiva y acabado con esmalte semibrillante color a definir por el diseñador, tipo Pintuco o su equivalente, cerradura para baño ref 5302 tipo Yale o su equivalente y demás elementos necesarios para su correcta instalación y funcionamiento, previa aprobación de la interventoría. Según diseños.</t>
  </si>
  <si>
    <t>11.1.5</t>
  </si>
  <si>
    <t>Suministro, transporte y colocación de puerta batiente en lámina galvanizada de 0.70 x 2.70 m., montante con una altura de 0.60 m., calibre 18, (marco, ala y montante), entamborada las dos caras, lisa, aligerada con poliuretano expandido con un espesor de 0.03m., para aislamiento acústico. Incluye en celosía fija en lámina galvanizada calibre 18, bastidores para el ala y el montante en tubería en PTS de 30 x 30 x3 mm., wash primer, pintura anticorrosiva y acabado con esmalte semibrillante color a definir por el diseñador, tipo Pintuco o su equivalente, cerradura para baño ref 5302 tipo Yale o su equivalente y demás elementos necesarios para su correcta instalación y funcionamiento, previa aprobación de la interventoría. Según diseños.</t>
  </si>
  <si>
    <t>11.1.6</t>
  </si>
  <si>
    <t>Suministro, transporte y colocación de puerta batiente en lámina galvanizada de 1.00 x 2.70 m., montante con una altura de 0.60m., en celosía fija en lámina galvanizada calibre 18,  bastidores para el ala y el montante en tubería en PTS de 30 x 30 x3 mm, calibre 18 (marco, ala y montante), entamborada las dos caras, lisa, aligerada con poliuretano expandido con un espesor de e= 0.03m. para aislamiento acústico, wash primer, pintura anticorrosiva y acabado con esmalte semibrillante color negro tipo Pintuco o su equivalente, cerradura de seguridad de primera calidad tipo Yale o su equivalente y demás elementos necesarios para su correcta instalación y funcionamiento, previa aprobación de la interventoría. Según diseños.</t>
  </si>
  <si>
    <t>11.1.7</t>
  </si>
  <si>
    <t>Suministro, transporte y colocación de puerta reja metálica de dos alas batientes de 3.00 x 3.00 m., cada ala esta compuesta por un marco en tubería PTS de 80 x 40 x 2 mm., 12 platinas de 1 1/2" x 3/16" (con 4 perforaciones con un diámetro de 3/4" c/u) colocadas verticalmente cada 0,103 m., 4 varillas lisas de acero con un diámetro de 3/4" colocadas horizontalmente atravesando las perforaciones de las platinas. Incluye bisagras de trabajo pesado, pasador portacandado, falleba, platinas de 2" x 1/2" con una longitud de3.0m. Incluye anclajes para adosar a la pared, pintura base anticorrosiva y adherente, catalizador, acabado en pintura poliuretano para exteriores y todos los demás elementos necesarios para su correcta instalación y funcionamiento. Previa aprobación de la interventoría. Según diseño.</t>
  </si>
  <si>
    <t>11.1.8</t>
  </si>
  <si>
    <t>Suministro, transporte y colocación de puerta reja metálica corrediza de 1,80 x 3.00 m., compuesta por un marco en tubería PTS de 80 x 40 x 2 mm., 13 platinas de 1 1/2" x 3/16" (con 4 perforaciones con un diámetro de3/4" c/u) colocadas verticalmente cada 0,106 m., 4 varillas lisas de acero con un diámetro de 3/4" colocadas horizontalmente atravesando las perforaciones de las platinas. Incluye riel guía inferior y superior, rodachines, perfil metálico recibidor en U pesado, pasador portacandado, falleba, pintura base anticorrosiva y adherente, catalizador, acabado en pintura poliuretano para exteriores, y todos los demás elementos necesarios para su correcta instalación y funcionamiento y previa aprobación de la interventoría. Según diseño.</t>
  </si>
  <si>
    <t>11.1.9</t>
  </si>
  <si>
    <t>Suministro, transporte y colocación de puerta reja metálica fija de 1,65 x 3.00 m., compuesta por un marco en tubería PTS de 80 x 40 x 2 mm., 13 platinas de 1 1/2" x 3/16" (con 4 perforaciones con un diámetro de 3/4" c/u) colocadas verticalmente cada 0,106 m., 4 varillas lisas de acero con un diámetro de 3/4" colocadas horizontalmente atravesando las perforaciones de las platinas. Incluye perfil metálico como elemento de anclaje, pintura base anticorrosiva y adherente, catalizador, acabado en pintura poliuretano para exteriores y todos los demás elementos necesarios para su correcta instalación y funcionamiento y previa aprobación de la interventoría. Las dimensiones son las dadas en los planos y detalles del cuadro de puertas y ventanas. Según diseños.</t>
  </si>
  <si>
    <t>11.1.10</t>
  </si>
  <si>
    <t>Suministro, transporte y colocación de puerta reja de 2 alas batientes (5.34 x 2.78 m). Con bastidor metálico de 3" x 3" espesor de 3mm, platina metálica de 2" x 3/8", malla ondulada ojo Nº2 calibre 10, ángulo metálico de 1"x 1/8" perimetral pisa malla, 10 bisagras de trabajo pesado de 2 1/2" x 4", chapa candado para trabajo pesado tipo Yale o equivalente, 2 fallebas de 5/8", soldadura. Incluye resane de superficie, pintura poliuretano, catalizador, base anticorrosiva y adherente y todos los demás elementos requeridos para su correcta fabricación e instalación, según diseño. La tubería y las platinas son piezas completas, no se admiten soldaduras intermedias. Según diseño.</t>
  </si>
  <si>
    <t>11.1.11</t>
  </si>
  <si>
    <t>Suministro, transporte y colocación de puerta reja de 2 alas batientes (4.98 x 2.58m). Con bastidor metálico de 3" x 3" espesor de 3mm, platina metálica de 2" x 3/8", malla ondulada ojo  Nº2 calibre 10, ángulo metálico de 1"x 1/8" perimetral pisa malla, 10 bisagras de trabajo pesado de 2 1/2" x 4", chapa candado para trabajo pesado tipo Yale o equivalente, 2 fallebas de 5/8", soldadura. Incluye resane de superficie, pintura poliuretano, catalizador, base anticorrosiva y adherente y todos los demás elementos requeridos para su correcta fabricación e instalación. La tubería y las platinas son piezas completas, no se admiten soldaduras intermedias. Según diseño.</t>
  </si>
  <si>
    <t>11.1.12</t>
  </si>
  <si>
    <t>Suministro, transporte y colocación de reja fija (1.4 x 1.5 m). Con platina metálica de 2" x 3/8", soldadura. Incluye resane de superficie, pintura poliuretano, catalizador, base anticorrosiva y adherente y todos los demás elementos requeridos para su correcta fabricación e instalación. Las platinas son piezas completas, no se admiten soldaduras intermedias. Según diseño.</t>
  </si>
  <si>
    <t>11.1.13</t>
  </si>
  <si>
    <t>Suministro, transporte y colocación de reja fija, con platina metálica de 2" x 3/8", tubo negro calibre 16 diámetro de 1/2", soldadura. Incluye resane de superficie, pintura poliuretano, catalizador, base anticorrosiva y adherente y todos los demás elementos requeridos para su correcta fabricación e instalación. La tubería y las platinas son piezas completas, no se admiten soldaduras intermedias. Según diseño.</t>
  </si>
  <si>
    <t>11.1.14</t>
  </si>
  <si>
    <t>Suministro, transporte y colocación de puerta reja fija (7.86 x 2.15m). Con bastidor metálico de 3" x 3" espesor de 3mm, platina metálica de 2" x 3/8" y tubería negra calibre 16 de 1/2".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</si>
  <si>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11.1.15</t>
  </si>
  <si>
    <t>Suministro, transporte y colocación de puerta reja doble (4.87 x 2.07 m), un modulo fijo y un modulo batiente de dos alas. Con bastidor metálico de 3" x 3" espesor de 3mm, platina metálica de 2" x 3/8",  tubería negra calibre 16 de 1/2", 10 bisagras de trabajo pesado de 2 1/2" x 4", chapa candado para trabajo pesado tipo Yale o equivalente, lamina metálica con un espesor de 3mm,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</si>
  <si>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11.1.16</t>
  </si>
  <si>
    <t>Suministro, transporte y colocación de puerta reja de cuatro módulos (16.34 x 3.9m), un módulo fijo y tres batientes pivotantes. Con bastidor metálico de 3" x 3" espesor de 3mm, platina metálica de 2" x 1/4", columna conduven de 8"x8" espesor 5.5 mm, viga metálica W x 14x 22, tubería negra calibre 16 de 1/2", pivotes metálicos, 12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</si>
  <si>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11.1.17</t>
  </si>
  <si>
    <t>Suministro, transporte y colocación de puerta reja de cuatro módulos (15.32 x 3.15m), tres fijos y uno batiente. Con  bastidor metálico de 2.5" x 6" espesor de 3.4 mm, PTS  de 2.5" x 2.5" espesor de 3mm, platina metálica de 2" x 1/4", tubería negra calibre 16 de 1/2", 5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</si>
  <si>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11.1.18</t>
  </si>
  <si>
    <t>Suministro, transporte y colocación de puerta reja batiente de 2 alas (4.84 x 3.15m). Con bastidor metálico de 3" x 3" espesor de 3mm, platina metálica de 2" x 1/4", tubería negra calibre 16 de 1/2", 10 bisagras de trabajo pesado de 2 1/2" x 4", chapa candado para trabajo pesado tipo Yale o equivalente,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</si>
  <si>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11.1.19</t>
  </si>
  <si>
    <t>Suministro, transporte y colocación de reja fija (4.85 x 2.7m). Con bastidor metálico de 3" x 3" espesor de 3mm, PTS de 80 x 40" espesor 2mm, malla ondulada ojo Nº2 calibre 10, ángulo metálico de 1"x 1/8" perimetral pisa malla.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</si>
  <si>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11.1.20</t>
  </si>
  <si>
    <t>Suministro, transporte y colocación de puerta reja corrediza de (4.85 x 2.08  m aproximados). con bastidor metálico de 2" x 2" espesor de 3 mm, riel y guía metálicos, rodachines, platina metálica 2" x 3/8", tubería negra calibre 16 de 1/2", chapas candado para trabajo pesado tipo Yale o equivalente.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</si>
  <si>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11.1.21</t>
  </si>
  <si>
    <t>Suministro, transporte y colocación de puerta reja batiente de 2 alas tipo P1 (4.80 x 2.40m). con bastidor metálico de 70 x 70 espesor de 3mm, PTS de 90 x 90 espesor 3mm, platina metálica de 2" x 1/4", tubería negra calibre 16 de 1/2", 10 bisagras de trabajo pesado de 2 1/2" x 4", chapa candado para trabajo pesado tipo Yale o equivalente,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</si>
  <si>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11.1.22</t>
  </si>
  <si>
    <t>Suministro, transporte y colocación de puerta reja batiente de 1 ala tipo P2 (1.60 x 2.40m). con bastidor metálico de 70 x 70 espesor de 3mm, PTS 90 x 90 espesor 3mm, platina metálica de 2" x 1/4", tubería negra calibre 16 de 1/2", 5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</si>
  <si>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11.1.23</t>
  </si>
  <si>
    <t>Suministro, transporte y colocación de puerta reja batiente de 1 ala tipo P3 (1.60 x 1.50m). con bastidor metálico de 70 x 70 espesor de 3mm, PTS 90 x 90 espesor 3mm, platina metálica de 2" x 1/4", tubería negra calibre 16 de 1/2", 4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y las platinas son piezas completas, no se admiten soldaduras intermedias. Según diseño.</t>
  </si>
  <si>
    <t>11.1.24</t>
  </si>
  <si>
    <t>Suministro, transporte y colocación de puerta reja doble ala ( 3.60 x 2.4 m aproximados). Con bastidor metálico de 4" x 4" espesor de 3mm, bastidor metálico de 2" x 1" espesor de 3mm, platina metálica de 2" x 1/4", tubería negra calibre 16 de 1/2", lamina metálica de 3/16", pernos expansivos de 1/2" x 3", 8 bisagras de trabajo pesado de 2 " x 4", chapa candado para trabajo pesado tipo Yale o equivalente, 2 fallebas de 5/8". Incluye resane de superficie, soldadura, pintura poliuretano, catalizador, base anticorrosiva y adherente y todos los demás elementos requeridos para su correcta fabricación e instalación, según diseño. La tubería y las platinas son piezas completas, no se admiten soldaduras intermedias.</t>
  </si>
  <si>
    <t>11.1.25</t>
  </si>
  <si>
    <t>Suministro, transporte y colocación de puerta reja doble ala ( 3.01 x 2.24 m Aproximados). Con bastidor metálico de 3" x 3" espesor de 3mm, bastidor metálico de 2" x 1" espesor de 3mm, lamina metálica de 3/16",  8 bisagras de trabajo pesado de 2 " x 4", chapa candado para trabajo pesado tipo Yale o equivalente, 2 fallebas de 5/8", ángulo metálico de 1" x1/8", malla ondulada calibre 10 ojo Nº 2, pernos expansivos de 1/2" x 3". Incluye resane de superficie, soldadura, pintura poliuretano, catalizador, base anticorrosiva y adherente y todos los demás elementos requeridos para su correcta fabricación e instalación, según diseño. La tubería y las platinas son piezas completas, no se admiten soldaduras intermedias.</t>
  </si>
  <si>
    <t>11.1.26</t>
  </si>
  <si>
    <t>Suministro, transporte y colocación de puerta metálica (marco y ala) calibre 20 de 0.8x2.10 m. Incluye chapa de seguridad tipo Yale o equivalente, anticorrosivo y esmalte de acabado y todo los demás elementos requeridos para su correcta fabricación e instalación, según diseño.</t>
  </si>
  <si>
    <t>11.1.27</t>
  </si>
  <si>
    <t>Suministro, transporte y colocación de puerta reja de 2 alas corredizas de 2.70 x 2.40 m. PTS de 2" x 1" espesor 3 mm, riel superior e inferior, rodamiento para colgante pesado, chapa candado para trabajo pesado tipo Yale o equivalente, soldadura. Incluye resane de superficie, pintura poliuretano, catalizador, base anticorrosiva y adherente y todos los demás elementos requeridos para su correcta fabricación e instalación, según diseño. La tubería son piezas completas, no se admiten soldaduras intermedias. Según diseño.</t>
  </si>
  <si>
    <t>11.1.28</t>
  </si>
  <si>
    <t>Suministro, transporte y colocación de puerta reja de 1 ala corrediza de 0.80 x 2.40 m. PTS de 2" x 1" espesor 3 mm, riel superior e inferior, rodamiento para colgante pesado, chapa candado para trabajo pesado tipo Yale o equivalente, soldadura. Incluye resane de superficie, pintura poliuretano, catalizador, base anticorrosiva y adherente y todos los demás elementos requeridos para su correcta fabricación y instalación, según diseño. La tubería y las platinas son piezas completas, no se admiten soldaduras intermedias. Según diseño.</t>
  </si>
  <si>
    <t>11.1.29</t>
  </si>
  <si>
    <t>Suministro, transporte y colocación de puerta reja de 2 alas batientes 2.10 x 2.40 m., con bastidor metálico de 70mm x70mm espesor de 3 mm, platina metálica de 2" x 3/8", tubo negro calibre 16 diámetro de 1/2", PTS metálico de 90mm x 90mm espesor de 3mm para soporte de bastidor, 10 bisagras de trabajo pesado de 2 1/2" x 4", chapa candado para trabajo pesado tipo Yale o equivalente, 2 fallebas de 5/8", lamina de 3/16" para anclaje a muro con pernos de 3/8" x3", soldadura. Incluye resane de superficie, pintura poliuretano, catalizador, base anticorrosiva y adherente y todos los demás elementos requeridos para su correcta fabricación y instalación. La tubería y las platinas son piezas completas, no se admiten soldaduras intermedias. Según diseño.</t>
  </si>
  <si>
    <t>11.1.30</t>
  </si>
  <si>
    <t>Suministro, transporte y colocación de reja de 2.0 x 2.0 m. Con bastidor metálico de 70 mm x 70 mm espesor de 3mm, malla ondulada ojo Nº2 calibre 10, ángulo metálico de 1"x 1/8" perimetral pisa malla, lamina de 3/16 para anclaje a muro con pernos de 3/8" x3", soldadura. Incluye resane de superficie, pintura poliuretano, catalizador, base anticorrosiva y adherente y todos los demás elementos requeridos para su correcta fabricación y instalación, según diseño. La tubería y las platinas son piezas completas, no se admiten soldaduras intermedias. Según diseño.</t>
  </si>
  <si>
    <t>11.1.31</t>
  </si>
  <si>
    <t>11.1.32</t>
  </si>
  <si>
    <t>Suministro, transporte e instalación de puerta batiente corta fuego de 1 hoja, certificada bajo norma americana (ul), de 180 min  de 1.20x 2.15 m. Incluye barra anti pánico de embutir tipo toallero, pintura electrostática negro gofrado y demás elementos que garanticen su buen funcionamiento</t>
  </si>
  <si>
    <t>11.1.33</t>
  </si>
  <si>
    <t>Suministro e instalación de Puerta (marco y ala) de 0,60x2,10m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</si>
  <si>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11.1.34</t>
  </si>
  <si>
    <t>Suministro e instalación de Puerta (marco y ala) de 0,80x2,10m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</si>
  <si>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11.1.35</t>
  </si>
  <si>
    <t>Suministro e instalación de Puerta (marco y ala) de 0,90x2,10m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</si>
  <si>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11.1.36</t>
  </si>
  <si>
    <t>Suministro e instalación de Puerta (marco y ala) en lamina calibre 18 , entamborada, corrediza+ pintura anticorrosiva, acabado en pintura poliuretana color negro + lineas troqueladas segun diseño + manija de seguridad de primera calidad tipo safe sienna o similar + falleba satin niquelada de primera calidad + Riel en la parte superior con sistema corredizo Ducloset simple (o similar) en acero templado con pista exterior de acero revestida en nylon, soportado al techo + tope en el sistema corredizo para evitar el traslape de la puerta</t>
  </si>
  <si>
    <t>11.1.37</t>
  </si>
  <si>
    <t>11.1.38</t>
  </si>
  <si>
    <t>11.1.39</t>
  </si>
  <si>
    <t>Suministro e instalación de Puerta (marco y ala) de 1,00 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</si>
  <si>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11.2.0</t>
  </si>
  <si>
    <t>11.2.1</t>
  </si>
  <si>
    <t>Instalación de pasamanos en muro, en tubería negra liviana de 2". Incluye suministro y transporte de los materiales, platina soldada de 30 cm que se coloca cada 2.0 m y anclado con pernos expansivos al muro, pintura anticorrosivo, pintura de poliuretano; incluye todos los elementos necesarios para su correcta construcción y funcionamiento.</t>
  </si>
  <si>
    <t>11.2.2</t>
  </si>
  <si>
    <t>Instalación de pasamanos metálico con una altura de 0.95 m; ángulo superior e inferior de 2" x 3/16 "; barrotes cuadrados de 12 mm cada 11 cm, platinas pie de amigo y platina de anclaje con un espesor de 1/4" cada 2.5 m y pernos expansivos de 3/8", pintura anticorrosivo y pintura de poliuretano. Incluye suministro y transporte de los materiales, cortes, soldaduras y fijaciones. Incluye todos los elementos necesarios para su correcta construcción y funcionamiento.</t>
  </si>
  <si>
    <t>11.2.3</t>
  </si>
  <si>
    <t>Instalación de pasamanos metálico, tubería superior en PTS rectangular de 2" x 1" x 3 mm, dos platinas verticales de 2 1/2" x 1/2" cada 1.00 m.,  soldadas a una platina superior de 2" x 1/8" y platina formando una "T" de 2" x 1/2" x 1/2" y dos platinas laterales de 2" x 1/8"; en la parte inferior se ancla a piso, losa o escaleras según el caso, con 4 pernos de 1/2", una platina en "T" de 1/2" más platina de 2" x 1/2" x 3/16" y esta a su vez se suelda a un ángulo  de 1" x 1/8" como cortagoteras, varilla circular lisa con un diámetro de 5/8" cada 0.145 m. entre ejes, altura de la varilla de 0.95 m. Incluye suministro y transporte de los materiales, soldadura 6011 x 1/8", base adherente, anticorrosiva y acabado en pintura de poliuretano tipo Pintuco o su equivalente, color semibrillante negro y todos los elementos necesarios para su correcta instalación y funcionamiento y previa aprobación de la interventoría. Según diseño. Los anclajes epóxicos se pagarán en su respectivo ítem.</t>
  </si>
  <si>
    <t>11.2.4</t>
  </si>
  <si>
    <t>Instalación de pasamanos metálico con una altura de 1.10 m; ángulo superior e inferior de 2" x 3/16 "; barrotes cuadrados de 12 mm cada 11 cm, platinas pie de amigo y platina de anclaje con un espesor de 1/4" cada 2.5 m y pernos expansivos de 3/8", pintura poliuretano, catalizador, base anticorrosiva y adherente. Incluye suministro y transporte de los materiales, cortes, soldaduras y fijaciones y todos los elementos necesarios para su correcta instalación y funcionamiento y previa aprobación de la interventoría. Según diseño.</t>
  </si>
  <si>
    <t>11.2.5</t>
  </si>
  <si>
    <t>Instalación de pasamanos en terraza existente. Incluye platina de 2" x 1/2" en la parte superior e inferior, refuerzo en platina de 1/2" cada 2.40 m anclada al muro con pernos, barrotes de 1/2" cuadrados según diseño y todos los elementos necesarios para su correcta instalación y funcionamiento y previa aprobación de la interventoría. Según diseño.</t>
  </si>
  <si>
    <t>11.2.6</t>
  </si>
  <si>
    <t xml:space="preserve">Suministro, transporte y colocación de Pasamanos en tubería 2" galvanizada tipo acueducto.  H= 1.35m. Incluye soldadura 6011X1/8 en todas las uniones,  wash primer, pintura tipo Pintulux 3 en 1, 2 manos. Incluye tubos verticales galvanizados de diámetro  3/4"calibre 16 cada 0,10 m , y 2 tubos verticales galvanizados tipo acueducto cada 2,00m de 2", 3 tubos horizontales galvanizados tipo acueducto de 2" y 1 tubo horizontal galvanizado de 1 1/2", fijación con platinas 0.10x0.15x1/4" y 4 pernos de expansión de 1/2" con una longitud mínima de 4". Todo lo necesario para su correcta ejecución segun diseño suministrado. </t>
  </si>
  <si>
    <t>11.3.0</t>
  </si>
  <si>
    <t>MUROS Y CIELOS EN DRYWALL/FIBROCEMENTO</t>
  </si>
  <si>
    <t>11.3.1</t>
  </si>
  <si>
    <t>MUROS</t>
  </si>
  <si>
    <t>11.3.1.1</t>
  </si>
  <si>
    <t>Suministro, transporte y colocación de muros en Drywall con placas en yeso 2 CARAS, con un espesor de aprox de 9 cm (ancho del perfil mas espesor de placa). Incluye estructura metálica para armado y soporte parales separados a 61 cm, perfiles esquineros, placa de drywall de 1/2", cinta en fibra de vidrio de 5 cm., tornillería de 6x1", masilla, acabado en vinilo tipo 1 (acabado tipo 4 según normas necesarias hasta obtener una superficie pareja y homogénea), y todos los demás elementos necesarios para su correcta instalación y funcionamiento.</t>
  </si>
  <si>
    <t>11.3.1.2</t>
  </si>
  <si>
    <t>Suministro, transporte y colocación de placa en fibrocemento o equivalente de e= 20 mm (una cara). para remate de muros de fachada, estructura en perfiles de acero galvanizado cal 20 con separación entre parales de 40.6cm, con refuerzo en área vertical cada 3.66 m de altura, tornillos autoperforantes de cabeza extra plana de ½" y 1", junta perdida con cinta de 2" en fibra de vidrio y masilla. Incluye esquineros y tapas y todos los demás elementos necesarios para su correcta instalación y funcionamiento. El acabado en pintura acrílica para exteriores, se pagará en su ítem respectivo. Según detalle y diseño.</t>
  </si>
  <si>
    <t>11.3.1.3</t>
  </si>
  <si>
    <t>Suministro, transporte y colocación de muros en Drywall, con placas de yeso 2 CARAS un espesor de 12 cm (ancho del perfil mas espesor de placa). Incluye estructura metálica a 61 cm de distancia para armado y soporte, perfiles esquineros, refuerzo de vanos para puertas y ventanas, placa de drywall de 1/2", cinta en fibra de vidrio de 50 mm., tornillería de 6x1 y 7x7/16, masilla, acabado en vinilo tipo 1 de Pintuco o equivalente (tres manos o las necesarias hasta obtener una superficie pareja y homogénea) y todos los demás elementos necesarios para su correcta instalación y funcionamiento.</t>
  </si>
  <si>
    <t>11.3.1.4</t>
  </si>
  <si>
    <t>Suministro, transporte y colocación de muros en Drywall, 1 cara de fibrocemento y una cara de placa en yeso, con un espesor de 0.07 / 0.08. Incluye estructura metálica para armado y soporte, perfiles esquineros, refuerzo de vanos para puertas y ventanas, placa de fibrocemento de 10 mm (cara exterior) + placa de drywall de 1/2" (cara interior), cinta en fibra de vidrio de 50 mm., tornillería de 6x1 y 7x7/16, masilla y todos los demás elementos necesarios para su correcta instalación y funcionamiento. El acabado en pintura, se pagará en su ítem respectivo. Según detalle y diseño.</t>
  </si>
  <si>
    <t>11.3.2</t>
  </si>
  <si>
    <t>CIELOS</t>
  </si>
  <si>
    <t>11.3.2.1</t>
  </si>
  <si>
    <t>Suministro, Transporte e Instalación de MEDIACAÑA para cielo. Incluye perfil en pvc plástico de 6 cm, masilla y todos los demás elementos necesarios para su correcta instalación y funcionamiento.</t>
  </si>
  <si>
    <t>11.3.2.2</t>
  </si>
  <si>
    <t>Suministro, transporte y colocación de cielo falso en drywall. Incluye, placa yeso 1/2", masillado, pintura 3 manos, perfilería de aluminio para soporte con distancia de 61 cm, chazos, cintas, ángulos, cortes, andamios, canes y todo los demás elementos  necesario para su correcta instalación y funcionamiento.</t>
  </si>
  <si>
    <t>11.3.2.3</t>
  </si>
  <si>
    <t>Suministro, transporte y colocación de cielo raso suspendido con junta invisible placa en fibrocemento de e= 10 mm. para cielos, estructura en perfiles de acero galvanizado cal 20, con refuerzo en área vertical,  tornillos autoperforantes de cabeza extra plana de 1/2" y 1", junta perdida con cinta de 2" en fibra de vidrio y masilla. Incluye esquineros y tapas y todos los demás elementos necesarios para su correcta instalación y funcionamiento. El acabado en pintura para exteriores, se pagará en su ítem respectivo. Según detalle y diseño.</t>
  </si>
  <si>
    <t>11.3.2.4</t>
  </si>
  <si>
    <t>Suministro, transporte y colocación de Drywall, diseño curvo, una (1) cara, placa yeso 1/2" , perfilería en lámina galvanizada cal. 26 para soportes perfil paral cada 61 cm. y viguetas cada 90 cm., cuelgas rígidas en ángulo 2x2, acabado nivel 4. Incluye pintura vinilo tipo 2 y acabado con vinilo tipo 1, tres (3) manos o las necesarias para obtener una superficie pareja y homogénea, a satisfacción de la interventoría, tornillos, chazos, cintas, ángulos, masilla, lija, cortes, andamios y todo los demás elementos  necesario para su correcta instalación y funcionamiento. Según diseño.</t>
  </si>
  <si>
    <t>11.4.0</t>
  </si>
  <si>
    <t>CERRAMIENTO METÁLICO/MADERA</t>
  </si>
  <si>
    <t>11.4.1</t>
  </si>
  <si>
    <t>Suministro, transporte y colocación de cerramiento en tubería negra liviana con un diámetro de 2", espesor de 2.5 mm., cada 18 cm. a ejes, con tapón metálico soldado al tubo, altura total de 3.00 m. Incluye columnetas en mampostería con bloque de concreto catalán color rojo revitado ambas caras, espesor 0.15 m., altura variable según diseño, remate en lagrimal de concreto de 21 Mpa, vaciado in situ, incluye formaleta de primera calidad en súper T de 19 mm. o su equivalente, aristas biseladas, cortagoteras y todo lo necesario para su correcto proceso constructivo y funcionamiento.</t>
  </si>
  <si>
    <t>11.4.2</t>
  </si>
  <si>
    <t>Suministro, transporte y colocación de cerramiento en tubería negra pesada, Ø= 2½", e= 2,77 mm. colocada verticalmente, cada 20 cm. h= 2,00 m. soldada sobre platina e= 1/4", con anclajes de Ø= 5/8" cada 40 cm. sobre muro en concreto a la vista de 21 Mpa, reforzado, e= 15 cm. altura variable (mínimo 0,50 m. máximo 1,10 m.). Incluye formaleta en súper "T" de 19 mm. o su equivalente, molduras, vibrado, todos los elementos metálicos con wash primer, pintura anticorrosiva y a base de aceite hasta lograr una superficie homogénea color a definir por el taller de diseño de la EDU y todo lo necesario para su correcto proceso constructivo y funcionamiento. La excavación, botada de material, llenos, viga de fundación y acero de refuerzo, se pagarán en su respectivo ítem. Según Diseño.</t>
  </si>
  <si>
    <t>11.4.3</t>
  </si>
  <si>
    <t>Suministro, transporte y colocación de cerramiento en tubular en PTS 70 x 70 espesor 2.5mm, separado 24cm a eje, incluye anticorrosivo y pintura de poliuretano; muro en concreto 3000psi de 20cm de alto x 20cm de espesor; viga de fundación de 30cm x 40cm. Incluye acero de refuerzo según diseño y todo lo necesario para su correcta construcción.</t>
  </si>
  <si>
    <t>11.4.4</t>
  </si>
  <si>
    <t>Suministro, transporte y colocación de cerramiento tubular en tubería de 2.5" de diámetro espesor 2.5mm, separado 22cm a eje, altura libre 2.5m, empotrado 0.5m ( altura total del tubo 3m). Incluye pintura poliuretano, catalizador, base anticorrosiva y adherente; ángulo guía de 1"x1/8", muro en concreto 3000psi de 20cm de alto x 20cm de espesor; viga de fundación de 30cm x 40cm. Incluye acero de refuerzo según diseño y todo lo necesario para su correcta construcción.</t>
  </si>
  <si>
    <t>11.4.5</t>
  </si>
  <si>
    <t>Suministro, transporte y colocación de cerramiento en malla eslabonada calibre 10 ojo No. 5, tubería galvanizada de 1.9" calibre 14, cerramiento tipo Inder. altura de 3.0m medidos a partir de la cara superior de la viga de fundación, dos hilas de mampostería en bloque de 20x20x40, columna cada 2m de 20cmx20cm, viga de fundación en concreto ciclópeo 40% piedra y concreto de 21Mpa al 60% de 40cm x 30cm, incluye acero de refuerzo y todo lo necesario para su correcta construcción. Según diseño.</t>
  </si>
  <si>
    <t>11.4.6</t>
  </si>
  <si>
    <t>Suministro, transporte y colocación de malla eslabonada cal 10 ojo 5, incluye grapas galvanizadas y alambre para su sujeción y todos los elementos necesarios para su correcta instalación y funcionamiento.</t>
  </si>
  <si>
    <t>11.4.7</t>
  </si>
  <si>
    <t>Suministro, transporte y colocación de malla eslabonada cal 10 ojo 5. Incluye alambre para su sujeción, vaciado de lagrimal en concreto de 21 Mpa para muro con un espesor de 20 cm, con su respectivo acero de refuerzo, con acabado a la vista y de las mismas dimensiones de los ya existentes. Y todos los elementos necesarios para su correcta instalación y funcionamiento.</t>
  </si>
  <si>
    <t>11.4.8</t>
  </si>
  <si>
    <t>Suministro, transporte y colocación de estacón diámetro 9 cm y h = 2.20 m, incluye excavación para empotrar el estacón,  pintura tipo bituminosa negra para proteger la parte enterrada del estacón en una longitud de 50cm, compactación del área aferente para garantizar la estabilidad del estacón y todo lo necesario para su correcta instalación y funcionamiento. Según diseño.</t>
  </si>
  <si>
    <t>11.4.9</t>
  </si>
  <si>
    <t>Suministro, transporte y colocación de estacón diámetro 9 cm y con una altura de 3.0 m, incluye excavación para empotrar el estacón, pintura tipo bituminosa negra para proteger la parte enterrada del estacón en una longitud de 60cm, compactación del área aferente para garantizar la estabilidad del estacón y todo lo necesario para su correcta instalación y funcionamiento. Según diseño.</t>
  </si>
  <si>
    <t>11.4.10</t>
  </si>
  <si>
    <t>Suministro, transporte y colocación de malla gallinero en polipropileno, ojo de 25x30 mm, incluye grapas metálicas para soporte, hilo nylon para unión de fajas, resistente a intemperie. Según diseño.</t>
  </si>
  <si>
    <t>11.4.11</t>
  </si>
  <si>
    <t>Suministro, transporte y colocación de cerramiento para canchas polideportivas con 2 m de altura, en malla eslabonada metálica, calibre 10, ojo 5,5 cm, estructura de soporte en tubería PTS calibre 14, horizontales en tubería de 8 cm * 4 cm, verticales en tubería de 6 cm * 12 cm, platinas de anclaje de 20*20 cm * 1/4", y platina de 1*1/4" cosiendo la malla, incluye pintura anticorrosivo, acabado en esmalte para exteriores, argollas para colocar malla nylon, y todos los demás elementos necesarios para su correcta instalación.</t>
  </si>
  <si>
    <t>11.5.0</t>
  </si>
  <si>
    <t>VENTANERIA EN ALUMINIO/PVC</t>
  </si>
  <si>
    <t>11.5.1</t>
  </si>
  <si>
    <t>Suministro, transporte y colocación de puerta vidriera en aluminio anodizado natural y cristal templado de 8 mm., de 3,50 x 2,70 m., sistema PC 7038 tradicional de Alúmina o su equivalente, compuesta por 3 módulos uno fijo y dos corredizos, con montante en cristal templado claro de 6 mm. de 3.50 x 0.60 m. compuesta por dos módulos fijos. Incluye pisavidrios a presión, empaques y silicona antihogos en todo el perímetro del vidrio, rodamientos, cerradura pico de loro 854 doble de primera calidad tipo Yale o su equivalente, falleba báscula de 12" inferior y superior en las alas corredizas, tiraderas doble fin en ambas caras de las alas corredizas y todos los elementos necesarios para su correcta instalación y funcionamiento, previa aprobación de la interventoría.</t>
  </si>
  <si>
    <t>11.5.2</t>
  </si>
  <si>
    <t>Suministro, transporte y colocación de ventana en aluminio anodizado natural y cristal claro templado de 6 mm. de 3,40 x 1,50 m., dividida en cuatro cuerpos verticales, los dos centrales corredizos y los dos de los extremos fijos. Incluye cerradura de seguridad, tiradera doble fin en las alas corredizas, pisavidrios a presión, empaques, silicona estructural antihongos en todo el perímetro de los vidrios, rieles, rodamientos y todos los elementos necesarios para su correcta instalación y funcionamiento, previa aprobación de la interventoría.</t>
  </si>
  <si>
    <t>11.5.3</t>
  </si>
  <si>
    <t>Suministro, transporte y colocación de ventana en aluminio anodizado natural y cristal claro templado de 6 mm., de 3,40 x 1,80 m., montante con una altura de 0.40m., dividida en cuatro cuerpos verticales, los dos centrales corredizos y los dos de los extremos fijos, montante en aluminio anodizado natural sistema PC 8025 tradicional de Alúmina o equivalente, con cristal templado de 6mm dividido en dos cuerpos fijos, de 3.4 x 0.40 m. Incluye cerradura de seguridad, tiradera doble fin en las alas corredizas, pisavidrios a presión, empaques, silicona estructural antihongos en todo el perímetro de los vidrios, rieles rodamientos y todos los elementos necesarios para su correcta instalación y funcionamiento, Se debe colocar perfiles tubulares estructurales en aluminio, que garanticen la rigidez, soporten el peso del vidrio, hagan fácil la maniobrabilidad del elemento sin ningún tipo de deformación y que mantenga su estabilidad, previa aprobación de la interventoría. Las medidas son las dadas en los planos y detalles del cuadro de puertas y ventanas.</t>
  </si>
  <si>
    <t>11.5.4</t>
  </si>
  <si>
    <t>Suministro, transporte y colocación de ventana proyectante en aluminio anodizado color natural, cristal templado de 4mm., color claro, de 2.20 x 0.50 m., la ventana se divide en tres cuerpos proyectantes, incluye silicona antihongos en todo el perímetro de los vidrios, empaques, pisavidrios a presión, cerradura de seguridad, tiraderas y todos los elementos necesarios para su correcta instalación y funcionamiento, según diseño y previa aprobación de interventoría.</t>
  </si>
  <si>
    <t>11.5.5</t>
  </si>
  <si>
    <t>Suministro, transporte y colocación de ventana en aluminio anodizado natural y cristal claro templado de 6 mm., de 1.50 x 1.80 m., montante con una altura de 0.40 m., dividida en dos cuerpos verticales, un corredizo, montante en aluminio anodizado natural con cristal templado de 6mm  de un cuerpo fijo, de 1.50 x 0.40 m. Incluye cerradura de seguridad, tiradera doble fin en el ala corrediza, pisavidrios a presión, empaques, silicona estructural antihongos en todo el perímetro de los vidrios, riel, rodamientos y todos los elementos necesarios para su correcta instalación y funcionamiento, previa aprobación de la interventoría.</t>
  </si>
  <si>
    <t>11.5.6</t>
  </si>
  <si>
    <t>Suministro, transporte y colocación de ventana corrediza en aluminio anodizado natural de 1.90x1.57m., sistema 3831/5020-2 calidad tipo Alúmina o equivalente, (PP/XO), marco de 52mm, ensamble mecánico con tornillos, perfiles verticales y horizontales reforzados, cerradura una cara, guías platicas, empaques de neopreno, cristal templado de 8mm, división en tubular de 2" x 1", persiana en la parte superior ALN 315 de 0.30 cm de altura. Según diseño.</t>
  </si>
  <si>
    <t>11.5.7</t>
  </si>
  <si>
    <t>Suministro, transporte y colocación de ventana en aluminio anodizado de 0.49x1.65 m., sistema 38-31 P de Alúmina o equivalente (P/O), persiana en ALN-315, cristal templado de 8mm. Según diseño.</t>
  </si>
  <si>
    <t>11.5.8</t>
  </si>
  <si>
    <t>Suministro, transporte y colocación de ventana en aluminio anodizado de 3.45x0.30 m., tipo persiana (PPPP), sistema 38-31 P, persiana en ALN-315. Según diseño.</t>
  </si>
  <si>
    <t>11.5.9</t>
  </si>
  <si>
    <t>Suministro, transporte y colocación de fachada flotante de 13,05 x 4,60 m. en vidrio templado laminado de 10mm y bastidor en perfilaría metálica de sección cuadrada de 0,05 x 0,05 m, con dos perfiles horizontales de 13,50m y 9 verticales de 4,60m, soldada y anclada al suelo, en la parte inferior y superior, compuesta por 16 módulos de vidrio templado de 10mm, 12 módulos de 2,00 x 2,30m, 2 módulos de 0,83 x 2,30m y 2 módulos de 0,67x 2,30m. Incluye sistema de fijación tipo spider y todos los demás elementos necesarios para su correcta instalación y funcionamiento, previa aprobación de la interventoría. Según diseño. Deben colocarse perfiles tubulares estructurales en aluminio que garanticen la total rigidez de la estructura base de la ventana, soporten el peso del vidrio, para que hagan fácil la maniobrabilidad de la ventana, sin ninguna deformación.</t>
  </si>
  <si>
    <t>11.5.10</t>
  </si>
  <si>
    <t>11.5.11</t>
  </si>
  <si>
    <t>Suministro, transporte y colocación de ventanas vidrieras fijas - reforzadas, sistema VP-3831 de alúmina o equivalente. Marco y estructura en aluminio anodizado color natural. Compuesta de marco y parales verticales piso-techo en tubería rectangular de 3x1½" (ref. T-103), cristal templado claro, espesor de 6 mm. Módulo con persiana celosía fija (ref. 315) cada 5 cm. con sistema VP-3831. Incluye pisavidrios a presión (ref. 177), empaques,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</si>
  <si>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11.5.12</t>
  </si>
  <si>
    <t>Suministro, transporte y colocación de ventanas fijas - corredizas, sistema PC-744 de alúmina o equivalente. Marco y estructura en aluminio anodizado color natural, cristal templado claro, espesor de 6 mm. Incluye empaques-pisavidrio de caucho en "U", cerraduras seguro chapa, rodachines,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</si>
  <si>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11.5.13</t>
  </si>
  <si>
    <t>Suministro, transporte y colocación de ventana vidriera fijas - proyectantes - persiana, sistema VP-3831 de alúmina o equivalente. Marco y estructura en aluminio anodizado color natural. Compuesta por vidriera fija con marco y parales verticales en tubería rectangular de 3x1½" (ref. T-103), cristal templado claro, espesor de 6 mm. Montantes con Persiana celosía fija (ref. 315) cada 5 cm. con sistema VP-3831. Cuerpo inferior proyectante en aluminio anodizado natural y cristal templado claro espesor de 6 mm. Incluye pisavidrios a presión (ref. 177), empaques, cerradura de manija, brazos escualizables de 10",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</si>
  <si>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11.5.14</t>
  </si>
  <si>
    <t>Suministro, transporte y colocación de persiana - celosía fija, sistema VP-3831 de alúmina o equivalente. Marco y estructura en aluminio anodizado color natural. Compuesta por celosía fija (ref. 315) cada 5 cm. Incluye tornillos,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</si>
  <si>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11.5.15</t>
  </si>
  <si>
    <t>Suministro, transporte y colocación de fachada flotante, complementado con sistema VP-3831 de alúmina o equivalente. Marco y estructura en aluminio anodizado color natural. Compuesta de marco y parales verticales piso-techo en tubería rectangular de 4x1¾" (ref. T-101) , tubería de 3x1½" (ref. T-103), cristal templado claro, e= 8 mm. Módulo con Persiana celosía fija (ref. 315) cada 5 cm. con sistema VP-3831. Incluye pisavidrios a presión (ref. 177), empaques,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</si>
  <si>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fachada flotante, complementado con sistema VP-3831 de alúmina o equivalente. Marco y estructura en aluminio anodizado color natural. Compuesta de marco y parales verticales piso-techo en tubería rectangular de 4x1¾" (ref. T-101) , tubería de 3x1½" (ref. T-103), cristal templado claro, espesor de 8 mm. Puerta vidriera batiente un(1) ala, de 0.95x2.30 m. Incluye pisavidrios a presión (ref. 177), empaques, chapa de seguridad calidad yale ó equivalente, dos(2) manijas en acero inoxidable doble fin de Ø= 3/4", L= 316mm, bisagras,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</si>
  <si>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11.6.0</t>
  </si>
  <si>
    <t>MARCOS Y PUERTAS EN MADERA</t>
  </si>
  <si>
    <t>11.6.1</t>
  </si>
  <si>
    <t>11.6.2</t>
  </si>
  <si>
    <t>11.6.3</t>
  </si>
  <si>
    <t>11.6.4</t>
  </si>
  <si>
    <t>11.6.5</t>
  </si>
  <si>
    <t>Suministro, transporte y colocación de puerta batiente de 1,05x2,25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</si>
  <si>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de 0.84x2,25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</si>
  <si>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de 0.90x2,25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</si>
  <si>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pivotante de 1.20x2,25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pivote metálico,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</si>
  <si>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pivotante de 2.10x2,25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pivote metálico, acabado marco con wash primer, pintura anticorrosiva, acabado en esmalte base aceite color gris grafito mate y todos los demás elementos necesarios para su correcta instalación y funcionamiento, previa aprobación de la interventoría.</t>
  </si>
  <si>
    <t>11.7.0</t>
  </si>
  <si>
    <t>VARIOS CARPINTERIA METÁLICA</t>
  </si>
  <si>
    <t>11.7.1</t>
  </si>
  <si>
    <t>Suministro, transporte y colocación de domo en cristal templado de 6mm, de 0.50 x 0.50 m., soporte en lámina galvanizada calibre 18, entamborada lisa y rejilla en celosía en su parte frontal, incluye silicona antihongos en todo el perímetro del vidrio, empaques, PTS de 30x 30 x3 mm, base adherente, pintura anticorrosiva y acabado en pintura sintética tipo pintuco o equivalente, y todos los elementos necesarios para su correcta instalación y funcionamiento, según diseño y previa aprobación de la interventoría. Las medidas son las dadas en los planos y detalles.</t>
  </si>
  <si>
    <t>11.7.2</t>
  </si>
  <si>
    <t>Suministro, transporte y colocación de ventana en celosía de 0.90 x 0.50m., en lámina galvanizada calibre 18, PTS de 30 x 30 x 3 mm., incluye silicona antihongos, base adherente, pintura anticorrosiva y acabado en pintura poliuretano tipo Pintuco o equivalente, color negro semi brillante y todos los elementos necesarios para su correcta instalación y funcionamiento y previa aprobación de interventoría.</t>
  </si>
  <si>
    <t>11.7.3</t>
  </si>
  <si>
    <t xml:space="preserve">Suministro, transporte y colocación de tapa para cárcamo, de 0.40 x 0.40 m., medidas externas, en lámina de alfajor calibre 14, perforaciones de 1", incluye ángulos de 3 /4" x 1/8" y recibidor de 1"x 1/8" y 3/4", elementos de anclaje y todos los elementos necesarios para su correcta instalación y funcionamiento. Previa aprobación de la interventoría.                                                          </t>
  </si>
  <si>
    <t>11.7.4</t>
  </si>
  <si>
    <t>Suministro, transporte y colocación de rejilla en aluminio anodizado natural medias aproximadas de 1.98 m x 0.4 m, tipo Alúmina o equivalente referencia 315 con marco perimetral en 244. Incluye abertura de vano, resane y pintura de superficie y todos los demás elementos requeridos para su correcta fabricación y instalación.</t>
  </si>
  <si>
    <t>11.7.5</t>
  </si>
  <si>
    <t>11.7.6</t>
  </si>
  <si>
    <t>11.7.7</t>
  </si>
  <si>
    <t>Suministro, transporte y colocación de barra de seguridad para discapacitados, con una longitud de 60 cm. y un diámetro de 1¼" en acero inoxidable. Incluye pernos para anclaje, escudos en acero inoxidable y todos los elementos necesarios para su correcta instalación y funcionamiento, según diseño.</t>
  </si>
  <si>
    <t>11.7.8</t>
  </si>
  <si>
    <t>Suministro, transporte y colocación de ángulo 3"x3"x5/16" para borde de contrahuellas. Incluye soldadura a varillas de 1/2" cada 0.5m dejadas embebidas durante el vaciado del piso con una longitud mínima de 50 cm. y todo lo necesario para su correcta instalación y funcionamiento.</t>
  </si>
  <si>
    <t>11.7.9</t>
  </si>
  <si>
    <t>Suministro, transporte y colocación de lamina de alfajor de 4mm de 1.25 m x 0.9 m, con dos aberturas interiores para el paso de los cables del ascensor, incluye dos perfiles PTS de 50x50x3mm de 0.70 m de longitud, ángulo de 2" x 3/16" para apoyo de los PTS, pernos de 1/2" x 3" y todo lo necesario para su correcta instalación y funcionamiento. Según diseño.</t>
  </si>
  <si>
    <t>11.7.10</t>
  </si>
  <si>
    <t>Suministro, transporte e instalación de Cortasol tipo HunterDouglas, referencia 84R, en material Aluzinc 0.4mm, Aluminio 0.5mm, liso. Incluye elementos de fijación del panel y todos los elementos necesarios para su correcto montaje.</t>
  </si>
  <si>
    <t>11.7.11</t>
  </si>
  <si>
    <t>Suministro, transporte e instalación de lagrimal metálico en lámina galvanizada calibre 20, desarrollo de 0,33 m. Incluye las pestañas de 5 cm. accesorios de instalación y amarre al muro, wash primer, base anticorrosiva y adherente acabado con pintura epóxica y todos los elementos necesarios para su correcta instalación y funcionamiento.</t>
  </si>
  <si>
    <t>11.7.12</t>
  </si>
  <si>
    <t>Suministro, transporte e instalación de lagrimal metálico en lámina galvanizada calibre 20, desarrollo de 0,50 m. Incluida las pestañas de 5 cm. Incluye accesorios de instalación y amarre al muro, wash primer, base anticorrosiva y adherente acabado con pintura epóxica y todos los elementos necesarios para su correcta instalación y funcionamiento. Según diseño.</t>
  </si>
  <si>
    <t>Suministro, transporte y colocación de sello para ventanería con SikaFlex 1A o equivalente. Incluye fondo de junta más sello flexible de 6mm x 6mm, cinta de enmascarar y todos los elementos necesarios para su correcto funcionamiento.</t>
  </si>
  <si>
    <t>Suministro, transporte y colocación de agarradera abatible para discapacitados de diámetro 1 1/2", para sanitario. Incluye todos los demás elementos necesarios para su correcta instalación y funcionamiento.</t>
  </si>
  <si>
    <t>11.8.0</t>
  </si>
  <si>
    <t>FACHADA METÁLICA</t>
  </si>
  <si>
    <t>11.8.1</t>
  </si>
  <si>
    <t>Lámina machihembrada LISA de aleación de aluminio y zinc con curvatura leve convexa, con ancho de 30 cm, calibre 24 ó 0.6 mm + pintura poliéster horneable acabado liso con primer epóxico, película de fosfatizado, desengrasante activo sobre la base metálica, instalado en forma vertical con clip de fijación y tornillo autoperforante para revestimiento de fachada. Instalación con perfilería en ce cada 1.20m. Incluye perfil en C como remate de vanos de ventanas y puertas contra la fachada, desarrollo 36 cm en aluzinc cal 24 pintado a una cara, perfil estría entre muro de concreto y fachada cal 24 pintado a una cara, medidas aproximada 10x10x8, dilatación perimetral en Z en PVC de 1x1", refuerzos en madera para fijación de carpintería metálica y/o puertas y ventanas, alfajía metálica con pintura similar a la de la fachada y todos los elementos necesarios para su correcta instalación y funcionamiento. Se deben seguir todas las recomendaciones y especificaciones del fabricante. Según diseño. Color Violeta 7331, Lila 7334, Púrpura 7335.</t>
  </si>
  <si>
    <t>11.8.2</t>
  </si>
  <si>
    <t>Panel de fachada machihembrada en Aluzinc, calibre 0.6 mm, tipo 300 FS, tipo Hunter Duglas o equivalente, con perforaciones N110-M1 Ø 4mm, 21% abierto, instalado en forma vertical, acabado en pintura de poliéster horneable, color ocaso 21. Incluye tornillos autoperforantes.</t>
  </si>
  <si>
    <t>11.8.3</t>
  </si>
  <si>
    <t>Remate inferior para fachada, desarrollo 0.61 m., Aluzinc perforado cal 26.</t>
  </si>
  <si>
    <t>11.8.4</t>
  </si>
  <si>
    <t>Lamina machihembrada de aleación de aluminio y zinc, con ancho de 33 cm, calibre 26 ó 0.6 mm con pintura poliéster horneable acabado liso con rigidizadores, primera capa epóxica, película de fosfatizado, desengrasante activo sobre la base metálica, instalado para cubiertas con clip de fijación (en C), con aislamiento en fibra de vidrio de 30 mm de espesor. Incluye cumbrera a dos aguas ( Caballete ), remates superior contra lámina en aluzinc cal 26 desarrollo 36 cm pintado a una cara y todo lo necesario para su correcta instalación y funcionamiento.  Según diseño. Color Violeta 7331, Lila 7334, Púrpura 7335.</t>
  </si>
  <si>
    <t>11.9.0</t>
  </si>
  <si>
    <t xml:space="preserve">DIVISIONES EN ACERO INOXIDABLES  </t>
  </si>
  <si>
    <t>11.9.1</t>
  </si>
  <si>
    <t>Suministro, transporte e instalación de paral central o extremo de 0.155-0.204 m. x 1.80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</si>
  <si>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11.9.2</t>
  </si>
  <si>
    <t>Suministro, transporte e instalación de paral central o extremo de 0.255-0.304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</si>
  <si>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11.9.3</t>
  </si>
  <si>
    <t>Suministro, transporte e instalación de paral central o extremo de 0.304-0.504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</si>
  <si>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11.9.4</t>
  </si>
  <si>
    <t>Suministro, transporte e instalación de paral central o extremo de 0.504-0.754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</si>
  <si>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11.9.5</t>
  </si>
  <si>
    <t>Suministro, transporte e instalación de puerta de 0.50-0.60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</si>
  <si>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11.9.6</t>
  </si>
  <si>
    <t>Suministro, transporte e instalación de puerta de 0.60-0.80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</si>
  <si>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11.9.7</t>
  </si>
  <si>
    <t>Suministro, transporte e instalación de puerta de 0.80-0.90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</si>
  <si>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11.9.8</t>
  </si>
  <si>
    <t>Suministro, transporte e instalación de división en paral, orinal de 0.46 x 0.96 m. En acero inoxidable AISI 304, calibre 20 acabado satinado, para divisiones de baños, paneles entamborados con un espesor de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 Ver detalle de baños.</t>
  </si>
  <si>
    <t>11.9.9</t>
  </si>
  <si>
    <t>Suministro, transporte e instalación de tabique Liso de 1.2-1.4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</si>
  <si>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11.9.10</t>
  </si>
  <si>
    <t>Suministro, transporte e instalación de tabique Liso de 1.554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</si>
  <si>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13.1.1</t>
  </si>
  <si>
    <t>global</t>
  </si>
  <si>
    <t>14.0.0</t>
  </si>
  <si>
    <t>CUBIERTA</t>
  </si>
  <si>
    <t>14.1.0</t>
  </si>
  <si>
    <t>TEJA DE BARRO</t>
  </si>
  <si>
    <t>14.1.1</t>
  </si>
  <si>
    <t>Suministro, transporte y construcción de cubierta en teja de barro Española, alfardas 2"x5" en abarco, larguero 2"x4" (solera) en abarco anclada a viga de amarre con varilla cada 1.5 m., tablilla inmunizada en pino ciprés machiembrada, impermeabilización en frío con tela asfáltica tipo permofit o equivalente. Incluye mortero de pega 1:5 para cada teja, acabado en barniz y todos los elementos necesarios para su correcta construcción y funcionamiento. Medido a lo largo de la pendiente. No incluye estructura ni cargueras.</t>
  </si>
  <si>
    <t>TIPO TERMO ACUSTICA</t>
  </si>
  <si>
    <t>Suministro, transporte y colocación de cubierta en teja sin traslapo en acero galvanizado tipo Standing Seam de Acesco o equivalente, de 1½"(38.1 mm.), calibre 26, sistema sencillo. Incluye Clips de fijación, tornillos y todo lo necesario para su correcta instalación y funcionamiento. Según diseño de cubierta.</t>
  </si>
  <si>
    <t>14.2.2</t>
  </si>
  <si>
    <t>Suministro, transporte y colocación de cubierta en teja traslúcida, lámina PRFV con un espesor de 1.3 mm. Clase 5, tipo EXIPLAST o equivalente,. Incluye elementos de fijación, tornillos, empalmes con fibra y resina y todo lo necesario para su correcta instalación y funcionamiento. Según diseño de cubierta.</t>
  </si>
  <si>
    <t>Suministro, transporte e instalación de Policarbonato alveolar. Instalado sobre perfiles existente en aluminio anonizado de 150mmx75mm ubicados cada 1m a eje. Incluye todo lo necesario para su correcta construcción y funcionamiento. Según diseño.</t>
  </si>
  <si>
    <t>Suministro, transporte e instalación de fachada en Policarbonato alveolar de 6mm y perfilería en aluminio anonizado de 150mm x 75 mm. Incluye fijación con pernos expansivos en pantalla y viga de amarre de fundación y todo lo necesario para su correcta construcción y funcionamiento. Según diseño.</t>
  </si>
  <si>
    <t>Suministro, transporte e instalación de cubierta en teja Policarbonato alveolar de 8mm de espesor, incluye elementos de fijación, instalación, transporte y todos los elementos necesarios para su correcta construcción y funcionamiento. Según diseño.</t>
  </si>
  <si>
    <t>Suministro, transporte e instalación de cubierta en paneles tipo Metecno o equivalente, Ref: Monoroof A-42 P/1000 G-4 (conformado de acero galvanizado prepintado cal 28 en cara externa y una cara con acabado en vinilo, inyectado en línea continua con poliuretano expandido de alta densidad, espesor=17 mm), Incluye remates externos e interno de cubierta, elementos de fijación tipo (tornillo 80+CAP+NEOP, tornillo 20+NEOP, anclaje Zamac), sellante base poliuretano tipo Sika Flex 1A o equivalente y todos los demás elementos necesarios para su correcta fabricación e instalación. Según Diseño. Previa aprobación de la interventoría.</t>
  </si>
  <si>
    <t>Suministro, transporte e instalación de cubierta en paneles tipo Metecno o su equivalente, Ref: Techmet Dry (conformado de acero galvanizado prepintado cal 26 en cara externa y acero galvanizado prepintado cal 26 en cara interna, inyectado con poliuretano expandido de alta densidad (38 kg/m3)), espesor=80 mm. Incluye remates externos e interno de cubierta D:610 y D:130 mm, tornillos autoroscantes, sellante base poliuretano y todos los elementos necesarios para su correcta instalación.</t>
  </si>
  <si>
    <t>Suministro, transporte e instalación de cubierta en paneles de aluzinc o su equivalente, ref: 525 C sandwich deck de HunterDouglas o su equivalente (conformado de aluzinc prepintado cal 26 en cara externa y aluzinc prepintado cal 26 en cara interna, inyectado con poliuretano expandido de alta densidad, espesor=30 mm), Incluye clip de fijación SD, remates externos e interno de cubierta, tornillos autoroscantes, sellante base poliuretano tipo Sika Flex 1A o equivalente, y todos los elementos necesarios para su correcta instalación y funcionamiento. Según Diseño. Previa aprobación de la interventoría.</t>
  </si>
  <si>
    <t>Suministro, transporte e instalación de caballete a dos aguas en aluzinc cal 26. Incluye fijaciones con tonillos autoperforantes, pintura de la cara superior, y todos los demás elementos necesarios para su correcta instalación y funcionamiento.</t>
  </si>
  <si>
    <t>Suministro, transporte e instalación de remate superior de cubierta de desarrollo 366 mm. en aluzinc, Incluye fijaciones, pintura una cara, y todo los demás elementos necesarios para su correcta instalación y funcionamiento.</t>
  </si>
  <si>
    <t>Suministro, transporte e instalación de cubierta en paneles de aluzinc sandwich deck, Ref: 333 C de HunterDouglas o su equivalente (conformado de aluzinc prepintado cal 26 en cara externa y aluzinc sin pintar cal 28 en cara interna, inyectado con poliuretano expandido de alta densidad, espesor=30 mm). Incluye acabado con pintura de poliéster horneable colo gris ref. 0980, clip de fijación SD, remates externos e interno de cubierta, tornillos autoroscantes punta de broca, sellante base poliuretano tipo Sika Flex 1A o equivalente, andamios y todos los elementos necesarios para su correcta instalación y funcionamiento. Según Diseño. Previa aprobación de la interventoría.</t>
  </si>
  <si>
    <t>Suministro, transporte e instalación de cumbrera caballete a dos aguas en aluzinc cal 26. Incluye fijaciones con tonillos autoperforantes, pintura de la cara superior, andamios y todos los demás elementos necesarios para su correcta instalación y funcionamiento. Según diseño.</t>
  </si>
  <si>
    <t>Suministro, transporte e instalación de cubierta termoacústica trapezoidal tipo ajover o equivalente (lámina metálica con recubrimiento de asfalto, foil de aluminio y recubrimiento en color). Incluye remates internos y externos de cubierta, tornillos autoroscantes y todo lo necesario para su correcta instalación. Según diseño.</t>
  </si>
  <si>
    <t>Suministro, transporte e instalación de cubierta en paneles tipo Metecno o equivalente, Ref: Monoroof A-42 P/1000 G-4 (conformado de acero galvanizado prepintado cal 28 en cara externa y una cara con acabado en vinilo, inyectado en línea continua con poliuretano expandido de alta densidad, espesor=50 mm RAL 9002 Blanco). Incluye remates externos e interno de cubierta, elementos de fijación tipo (tornillo autorroscante 6.3x150+neop+ cap, tornillo autoperforante 6,3x100+NEOP, tornillo autoroscante 6,3x20+Neop, anclaje Zamac), sellante base poliuretano tipo Sika Flex 1A o equivalente y todos los demás elementos necesarios para su correcta fabricación e instalación. Según Diseño. Previa aprobación de la interventoría.</t>
  </si>
  <si>
    <t>CANOAS/RUANAS</t>
  </si>
  <si>
    <t>Suministro, transporte y colocación de canoa en "L" en lamina galvanizada calibre 24, desarrollo 0.60 m. con tapa ruana. Incluye embudo galvanizado calibre 16 y codo galvanizado calibre 26 aproximadamente cada 5 m., pintura anticorrosiva, esmalte base aceite y todos los elementos necesarios para su correcta instalación. Se deberá colocar una buena base de apoyo de la canoa en toda su longitud. Según diseño de cubierta.</t>
  </si>
  <si>
    <t>Suministro, transporte y colocación de canoa en "U" en lamina galvanizada calibre 20, desarrollo 1.0m. con soldadura autógena. Incluye embudos en el mismo material de la canoa, soportes, tornillos autoperforantes, anticorrosivo epóxico por ambas caras, acabado con esmalte en la cara inferior a la vista y todos los elementos necesarios para su correcta instalación y funcionamiento. Según diseño de cubierta.</t>
  </si>
  <si>
    <t>Suministro, transporte y colocación de ruana en lámina galvanizada calibre 22., desarrollo 40 cm. Incluye canchada de muro, faja de revoque impermeabilizada, con filete., pintura anticorrosiva y a base de aceite, pestaña de 5 cm, y todos los elementos necesarios para su correcta construcción. Según diseño de cubierta.</t>
  </si>
  <si>
    <t>Suministro, transporte y colocación de canoa según diseño en lamina cold rolled calibre 22, desarrollo 1.00 m. con soldadura autógena. Incluye embudos en el mismo material de la canoa, soportes, tornillos autoperforantes, anticorrosivo, acabado con esmalte y todos los elementos necesarios para su correcta instalación y funcionamiento. Según diseño de cubierta.</t>
  </si>
  <si>
    <t>Suministro, transporte y colocación de remate lateral en lamina cold rolled  calibre 16, incluye soportes, tornillos autoperforantes, anticorrosivo, acabado con esmalte y todos los elementos necesarios para su correcta instalación y funcionamiento.  Según diseño.</t>
  </si>
  <si>
    <t>VARIOS CUBIERTA</t>
  </si>
  <si>
    <t>Suministro, transporte e instalación de aislante térmico y acústico en fibra de vidrio Frescasa de e= 89 mm. (3 1/2") de 0.85 N.R.C. Sin papel tipo Fiber Glass ó equivalente, instalada sobre Cielos rasos en drywall y superboard. Incluye andamios y todos los elementos necesarios para su correcta instalación y funcionamiento. Se deben seguir las especificaciones y recomendaciones del fabricante.</t>
  </si>
  <si>
    <t>Suministro, transporte y colocación de cielo falso tipo cell o equivalente. Conformados por perfiles metálicos (aluzinc), doblados en forma de "U", de dos longitudes: 120cm (principal) y 60cm (secundario). El Cell tiene 5 cm de altura, el espesor es de 1cm. Las retículas son cuadradas y módulos de 15x15 cm.  color negro semibrillante tipo Luxalon 1883 o su equivalente, fijado a losa con perno de ojo y alambre #16. Incluye todo lo necesario para su correcta construcción y funcionamiento.</t>
  </si>
  <si>
    <t>Suministro, transporte y colocación de remate de cielo falso tipo Cell en lamina doblada C. 20 + base anticorrosiva + acabado final en esmalte de poliuretano color negro semibrillante. Incluye todo lo necesario para su correcta construcción y funcionamiento. Según diseño.</t>
  </si>
  <si>
    <t>Suministro, transporte y construcción de cubierta  en tablilla tipo techo, teja shingle (color por defininir), estructura en troncos de madera pino pátula inmunizada de  5" ,  incluye elementos de anclaje, impermeabilización en frío con tela asfáltica tipo permofit o equivalente. Incluye  todos los elementos necesarios para su correcta construcción y funcionamiento. Medido a lo largo de la pendiente.</t>
  </si>
  <si>
    <t>15.0.0</t>
  </si>
  <si>
    <t>ASEOS Y REMATES</t>
  </si>
  <si>
    <t>15.1.0</t>
  </si>
  <si>
    <t>LAVADO/HIDROFUGO DE MUROS</t>
  </si>
  <si>
    <t>15.1.1</t>
  </si>
  <si>
    <t>Suministro, transporte y aplicación de ácido nítrico e hidrosolve proporción 1:1:5 para lavada de muros exteriores, con todos los elementos necesarios para su correcta instalación y funcionamiento.</t>
  </si>
  <si>
    <t>15.1.2</t>
  </si>
  <si>
    <t>Suministro, transporte y aplicación de hidrófugo impermeabilizante del tipo siliconite (Sika transparente o equivalente) o equivalente para mampostería de fachadas, con todos los elementos necesarios para su correcta instalación y funcionamiento.</t>
  </si>
  <si>
    <t>15.1.3</t>
  </si>
  <si>
    <t>Suministro, transporte y aplicación de ácido nítrico e hidrosolve proporción 1:1:5 para lavada de muros interiores, con todos los elementos necesarios para su correcta instalación y funcionamiento.</t>
  </si>
  <si>
    <t>15.1.4</t>
  </si>
  <si>
    <t>Suministro, transporte y aplicación de ácido nítrico e hidrosolve proporción 1:1:5 para lavada de pisos en gres, con todos los elementos necesarios para su correcta instalación y funcionamiento.</t>
  </si>
  <si>
    <t>16.0.0</t>
  </si>
  <si>
    <t>VIAS</t>
  </si>
  <si>
    <t>16.1.0</t>
  </si>
  <si>
    <t>VÍAS Y PARQUEADEROS</t>
  </si>
  <si>
    <t>16.1.1</t>
  </si>
  <si>
    <t>Perfilación de vía. Incluye escarificación, nivelación y compactación de la superficie.</t>
  </si>
  <si>
    <t>16.1.2</t>
  </si>
  <si>
    <t>16.1.3</t>
  </si>
  <si>
    <t>16.1.4</t>
  </si>
  <si>
    <t>Suministro, transporte y colocación de mezcla asfáltica en caliente para pavimento MDC-19 (de 0 - 50 m3). Compactada con medios mecánicos según normas para la construcción de pavimentos del INVIAS. Incluye compactador Rodillo tipo DD-24 + Operador + Combustible o equivalente, Cuadrilla Pavimento: 1 Encargado + 2 Rastrilleros + 1 Ligador + 6 Ayudantes y todo lo necesario para su correcta construcción y funcionamiento. La excavación, la base y la emulsión asfáltica se pagan por su respectivo ítem.</t>
  </si>
  <si>
    <t>16.1.5</t>
  </si>
  <si>
    <t>Suministro, transporte y colocación de mezcla asfáltica en caliente para pavimento MDC-19(de 50 m3 en adelante). Compactada con medios mecánicos según normas para la construcción de pavimentos del INVIAS.  Incluye compactador Rodillo tipo DD-24 + Operador + Combustible o equivalente, Cuadrilla Pavimento: 1 Encargado + 2 Rastrilleros + 1 Ligador + 6 Ayudantes, riego de liga, Finisher tipo Black Nouse 1500 + Operador + Combustible o equivalente y todo lo necesario para su correcta construcción y funcionamiento . La excavación y la base se pagan por su respectivo ítem.</t>
  </si>
  <si>
    <t>Suministro  y aplicación de mezcla asfáltica en caliente de alto módulo MAM-25 e=0.10m, que cumpla con el capitulo 450-13 de la norma INVIAS 2013 y utilizar asfalto normalizado debidamente certificado, incluye: suministro,   transporte, imprimación, colocación con terminadora de asfalto (finisher), y compactación. Su pago será por metro cúbico compacto medido por topografía.</t>
  </si>
  <si>
    <t>Suministro  y aplicación de microaglomerado F-13 e=0.038m, para pavimento ( de 0- 50 m3). Compactada con medios mecánicos según normas para la construcción de pavimentos del INVIAS. Incluye todo lo necesario para su correcta construcción y funcionamiento. La excavación, la base y la emulsión asfáltica se pagan por su respectivo ítem.medido por topografía.</t>
  </si>
  <si>
    <t>Suministro, transporte y colocación de mezcla asfáltica en caliente TIPO MSC-19 e= 0.07m para pavimento (de 0 - 50 m3). Compactada con medios mecánicos según normas para la construcción de pavimentos del INVIAS. Incluye todo lo necesario para su correcta construcción y funcionamiento. La excavación, la base y la emulsión asfáltica se pagan por su respectivo ítem.</t>
  </si>
  <si>
    <t>Colocación de topellantas prefabricados de 25 x 60 cm. sin pintar. Incluye el suministro y transporte de los topellantas, mortero de pega 1:5 y aditivo tipo Sikadur 32 o equivalente ( adhesivo epóxico para pega de concreto nuevo o endurecido a una dosificación de 0.08 kg/un) y todos los demás elementos necesarios para su correcta instalación y funcionamiento.</t>
  </si>
  <si>
    <t>Suministro, colocación y anclaje de DEFENSA VIAL. Comprende tramo recto, tramo curvo, poste o paral, tramo terminal, tornillos galvanizados, tuercas, arandelas, anclaje, pintura de cara expuesta de defensa y paral completo (pintura 18 negra aplicada con pistola, anticorrosivo 10-070 y 13-350) y todos los demás elementos necesarios para su correcta construcción. Según diseño.</t>
  </si>
  <si>
    <t xml:space="preserve">Reinstalación y pulida de DEFENSA VIAL. Comprende tramo recto, tramo curvo, poste o paral, tramo terminal, tornillos galvanizados, tuercas, arandelas, anclaje. </t>
  </si>
  <si>
    <t>16.2.0</t>
  </si>
  <si>
    <t>SEÑALIZACIÓN Y DEMARCACIÓN VIAL</t>
  </si>
  <si>
    <t>16.2.1</t>
  </si>
  <si>
    <t>SEÑALIZACIÓN HORIZONTAL</t>
  </si>
  <si>
    <t>Suministro e instalación de marcas viales con material plástico en frío con resistencia al deslizamiento (flechas direccionales, flechas de fin de carril, textos, pares, triángulos ceda el paso, diamantes ceda el paso, textos de zona, pictograma de zona escolar entre otros). Incluye alúmina antideslizante.</t>
  </si>
  <si>
    <t>Suministro e instalación de marcas viales con material plástico en frío con resistencia al deslizamiento , Incluye alúmina antideslizante. LINEA BLANCA O AMARILLA, Canalización continua o segmentada (12cm)</t>
  </si>
  <si>
    <t xml:space="preserve">Suministro y aplicación de pintura plástico en frío doble componente, para demarcación vial horizontal de LINEA DE 0,40 m para pasos peatonales, lineas de resalto, líneas de pare, cebra, linea de bloqueo, etc. </t>
  </si>
  <si>
    <t>Suministro e instalación de tachas reflectivas: Tacha reflectiva de 10*10 en material plástico con dos caras reflectivas color blanco de 2,5 cm de altura. Incluye suministro e instalación y todo lo necesario para su correcta ejecución. Debe cumplir el artículo 701 - 07 de INVIAS</t>
  </si>
  <si>
    <t>Suministro e instalación de tachas reflectivas: Tachon reflectivo de 40 en material plástico con dos caras reflectivas a. Incluye suministro e instalación y todo lo necesario para su correcta ejecución. Debe cumplir normas vigentes de INVIAS</t>
  </si>
  <si>
    <t>Suministro  y aplicación de  recubrimiento y demarcación vial, franjas para, CRUCES, MARCAR INICIOS Y FIN DE CICLORRUTA de ancho, COLOR ROJO, segùn diseño, en material plástico en frío, antideslizante, y reflectivo, incluye una línea de separación de carriles discontinua amarillas de 0.12m.</t>
  </si>
  <si>
    <t>Suministro  y aplicación de  recubrimiento y demarcación vial, para RESALTOS, COLOR AMARILLO de 2,20m de ancho en  material plástico en frío, antideslizante, y reflectivo.</t>
  </si>
  <si>
    <t>BORRADO DE MARCAS VIALES con maquina abrasiva.</t>
  </si>
  <si>
    <t xml:space="preserve">Suministro, transporte e instalación de delimitador en carril armadillo, en caucho (82x20x13 cm). Incluye  todo lo necesario para su correcta ejecución. </t>
  </si>
  <si>
    <t xml:space="preserve">Suministro, transporte e instalación de delimitador en carril amarillo, en caucho (100x15x5 cm). Incluye  todo lo necesario para su correcta ejecución. </t>
  </si>
  <si>
    <t>Demarcación guía táctil en la vía con plástico en frio de conjunto de cuatro líneas de 30 mm de ancho por 5,0 mm de espesor, separadas 70 mm</t>
  </si>
  <si>
    <t xml:space="preserve">Suministro transporte e instalación de Boya plástica de 20cm x 20cm x 5cm modelo tortuga, Incluye pernos y todo lo necesario para su correcta instalación y funcionamiento </t>
  </si>
  <si>
    <t>Suministro e instalación de delimitador de carril, Tachón Plástico Amarillo de (40x15x8cm) en material plástico rígido con reflectivos micro-prismáticos 3M 3 insertados y 4 autoadhesivos distribuidos en las 4 caras. Incluye 2 pernos y todo lo necesario para su correcta ejecución. Debe cumplir normas vigentes de INVIAS.</t>
  </si>
  <si>
    <t>16.2.2</t>
  </si>
  <si>
    <t>SEÑALIZACIÓN VERTICAL</t>
  </si>
  <si>
    <t>Suministro e instalación de señalización vertical tipo SP - Preventivas de 0.75 x 0.75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</si>
  <si>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SR - Reglamentaria de 0.75 x 0.75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</si>
  <si>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SI - informativas de 0.90 x 0.90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</si>
  <si>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Especial Delineador (Sencillo) de Obstáculo 0.30 x 0.80 m reflectivo tipo IX amarillo en tubería de 3" (4 mm de espesor) Altura 3 m. Incluye suministro, transporte,  previa aprobación por parte de la Interventoría.y todo lo necesario para su correcta instalación.</t>
  </si>
  <si>
    <t>Suministro e instalación de señalización vertical Especial Delineador (doble) de Obstáculo 0.30 x 0.80 m reflectivo tipo IX amarillo en tubería de 3" (4 mm de espesor) Altura 3 m. Incluye suministro, transporte,  previa aprobación por parte de la Interventoría.y todo lo necesario para su correcta instalación.</t>
  </si>
  <si>
    <t>Suministro e instalación de señalización vertical tipo SI - Informativa de 0.75 x 0.75 m, tablero elaborado en lámina galvanizada calibre 16 y recubierto en reflectivo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</si>
  <si>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SR - Reglamentaria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</si>
  <si>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SP - Preventivas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</si>
  <si>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SI - Informativa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</si>
  <si>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SR - Reglamentaria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</si>
  <si>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SP - Preventiva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</si>
  <si>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SI - Informativa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</si>
  <si>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Doble sentido tipo SR o SP - Dimenciones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</si>
  <si>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Duplex tipo SR o SP - Dimenciones 0.60 x 0.60 m, tablero elaborado en lamina galvanizada calibre 16 y recubierto en reflectivi tipo XI (Grado Diamante DG3), estructura tipo pedestal (Prof. 0.50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</si>
  <si>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Construcción e instalación de estructura vertical para señal vertical Informativa tipo bandera, en tubería galvanizada de 8"  de 7,50 mts de altura. Incluye pedestal en concreto y refuerzo, platinas y placas metálicas, soldadura, pernos de anclaje, pintura anticorrosiva y acabado final, y demás elementos según diseño. Actividades de excavación, llenos y concretos para cimentación se cuentan en su respectivo ítem+. Incluye transporte de materiales.</t>
  </si>
  <si>
    <t>Construcción e instalación de estructura horizontal para señal vertical Informativa tipo bandera, en tubería galvanizada de 6" y 2"  para tableros en banderas de hasta 7m de longitud. Incluye platinas y placas metálicas, soldadura, pernos de anclaje, pintura anticorrosiva y acabado final, y demás elementos según diseño. Incluye transporte de materiales.</t>
  </si>
  <si>
    <t>Construcción e instalación de estructura horizontal para señal vertical Informativa tipo bandera, en tubería galvanizada de 6" y 2"  para tableros en banderas de hasta 5m de longitud. Incluye platinas y placas metálicas, soldadura, pernos de anclaje, pintura anticorrosiva y acabado final, y demás elementos según diseño. Incluye transporte de materiales.</t>
  </si>
  <si>
    <t>Construcción e instalación de panel para señal vertical Informativa tipo bandera, de ancho variable, en lamina calibre 20, con material y texto reflectivo. Incluye  estructura de soporte, tornillos, tuercas, diseño gráfico y demás elementos para su correcta instalación. Incluye transporte de materiales.</t>
  </si>
  <si>
    <t>Suministro e instalación de señalización vertical tipo SI - nomenclatura urbana tipo cruceta con material reflectivo tipo XI en tubería de 3",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</si>
  <si>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SI - informativas de 0.75 x 0.90 m, según normas y especificaciones del ministerio de vías y transportes. Incluye suministro, transporte, parales, aviso y anclajes, previa aprobación por parte de la Interventoría.y todo lo necesario para su correcta instalación.</t>
  </si>
  <si>
    <t>16.2.3</t>
  </si>
  <si>
    <t>SEÑALIZACIÓN CICLORUTA</t>
  </si>
  <si>
    <t>Suministro e instalación de marcas viales PARA CICLORRUTA con material plástico en frío con resistencia al deslizamiento (flechas direccionales, flechas de fin de carril, textos, pares, triángulos ceda el paso, diamantes ceda el paso, textos de zona, pictograma de zona escolar entre otros). Incluye alúmina antideslizante. LINEA AMARILLA Canalización continua o segmentada (10cm)</t>
  </si>
  <si>
    <t>Suministro e instalación de marcas viales PARA CICLORRUTA con material plástico en frío con resistencia al deslizamiento (flechas direccionales, flechas de fin de carril, textos, pares, triángulos ceda el paso, diamantes ceda el paso, textos de zona, pictograma de zona escolar entre otros). Incluye alúmina antideslizante.</t>
  </si>
  <si>
    <t>Suministro e instalación de señalización vertical para CICLORRUTA. Según Manual de Señalización Vial de 2004. Incluye señal, soporte, anclaje con Concreto de 24.5 MPa y todo lo necesario para su correcta instalación. El tipo de señal será según la interventoría.</t>
  </si>
  <si>
    <t>ESTUDIOS Y DISEÑOS</t>
  </si>
  <si>
    <t>ELABORACIÓN PLANOS</t>
  </si>
  <si>
    <t>Elaboración de planos de gas para lo instalado y legalizado, para edificios Tipo II (más de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</si>
  <si>
    <t>Elaboración de planos de gas para lo instalado y legalizado, para edificios Tipo I (hasta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</si>
  <si>
    <t>Elaboración de planos de tubería, anclajes y accesorios de acueducto georeferenciados para entregar impresos y en medio digital a EPM. Incluye gestión ante EPM para su entrega, incluyendo memorias finales, (3 copias de planos y medio magnético para EPM y la EDU).</t>
  </si>
  <si>
    <t>Planos record o planos de obra terminada Arquitectónicos, Estructurales, Hidrosanitarios y Eléctricos actualizados elaborados por el Contratista y aprobados por la Interventoria.</t>
  </si>
  <si>
    <t>Informe de verificación ocular de las condiciones de la Red Contra Incendio construídas del proyecto, por parte del Cuerpo Oficial de Bomberos de Medellín.</t>
  </si>
  <si>
    <t>LEGALIZACIONES</t>
  </si>
  <si>
    <t xml:space="preserve">Levantamiento  altiplanimétrico y amarre a la red geodesica de los planos definitivos del proyecto aprobados por el grupo de geodesia del departemento administrativo de planeación municipal. Incluye todos los detalles de contornos de predios y edificacion, cercos y cerramientos, paramentos de las  edificaciones vecinas y ejes de vías existentes aledañas al proyecto incluyendo  la rasante de las mismas y redes de servicio público existentes en ellas, ubicar M.H y profundidad de los mismos, andenes, cordones, zonas verdes, cunetas, separadores, postes definiendo el  tipo de uso, cámaras, cajas, sumideros, estructuras, levantamiento de árboles  mayores a 1,0 m de altura (se debe incluir inventario de árboles con especie,  diámetro de tronco, y estado del mismo),  levantamiento de puntos fijos  y destacables - líneas de alta tensión, quebradas o afluentes- y todos los  elementos que marquen discontinuidad en el terreno y los ordenados por la interventoría. Incluye  cálculos de datos topográficos para dibujos en autocad, planos con sus respectivos detalles y datos de trabajo de campo en  medio magnético, entrega de los planos  aprobados ante la entidad competente. Se deberá entregar mínimo tres (3) de los planos aprobados. Las curvas de nivel proyectadas  deben estar georeferenciadas y  tener numeración, con un espaciamiento  entre ellas no mayor a cincuenta (50) centímetros.  </t>
  </si>
  <si>
    <t>Georreferenciación de cámaras de inspección, accesorios y tuberías de alcantarillado para elaborar planos record impresos y en medio digital a EPM. Se utilizará personal experto con equipo de precisión. Deberá ir acompañado con los formatos diligenciados solicitados por EPM</t>
  </si>
  <si>
    <t>Georreferenciación de tubería, anclajes y accesorios de acueducto para elaborar planos record impresos y en medio digital a EPM. Se utilizará personal experto con equipo de precisión. Deberá ir acompañado con los formatos diligenciados solicitados por EPM.</t>
  </si>
  <si>
    <t>OBRAS VARIAS</t>
  </si>
  <si>
    <t>EXTERIORES</t>
  </si>
  <si>
    <t>Suministro, transporte y colocación de cordón prefabricado de 0.15 x 0.35 x 0.80 m. de concreto de 21 Mpa, tres caras, juntas ranuradas, referencia Bordillo Barrera Recto Tipo U50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</si>
  <si>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cordón prefabricado de 0.15 x 0.35 x 0.60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</si>
  <si>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cordón prefabricado de 0.15 x 0.45 x 0.60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</si>
  <si>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juego de cordones prefabricados, de 6 piezas de 0.15x0.45x0.60m cada pieza, referencia Bordillo transición recto U30(según M.E.P) para conformación de rebaje.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</si>
  <si>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concreto de 21 Mpa para cordón de confinamiento de anden o placa de concreto de 0.15 x 0.35 m. Incluye: acero de refuerzo 2 varillas de 3/8" longitudinalmente y estribos de 1/4" cada 0.20 m, formaleta para acabado a la vista tipo súper T de 19 mm donde sea necesario y todo lo necesario para su correcta construcción y funcionamiento. Según diseño.</t>
  </si>
  <si>
    <t>Suministro, transporte y colocación de concreto de 21 Mpa para cordón de confinamiento de anden o placa de concreto, de 0.10 x 0.30 m. Incluye formaleta en el caso de ser necesario y todo lo necesario para su correcta construcción y funcionamiento. Según diseño.</t>
  </si>
  <si>
    <t>Suministro, transporte y colocación de concreto de 21 Mpa para cordón-bordillo de anden, de 0,15 x 0,25 m. Incluye formaleta en súper T de 19 mm. para acabado a la vista por 3 caras, vibrado, curado y todos los demás elementos necesarios para  su correcta construcción. Según diseño. No incluye refuerzo.</t>
  </si>
  <si>
    <t>Suministro, transporte y colocación de malla antitrips tipo nylon de 50 hilos en una pulgada. Incluye perfil en aluminio tipo ALN 364 o equivalente, chazos, tornillos y los demás elementos requeridos para su correcta instalación.</t>
  </si>
  <si>
    <t>Suministro, transporte y colocación de muro gavión en piedra entre 4" y 10". Incluye malla, piedra, Geotextil NT 1600 y todos los demás elementos requeridos para su correcta instalación y funcionamiento.</t>
  </si>
  <si>
    <t>Construcción de viga-anden aérea de borde de 0,30 x 0,10 m. con cordón superior de 0.10 x 0,05 m. Todo en concreto de 21 Mpa., incluye formaleta en súper T de 19 mm. para acabado a la vista, malla electrosoldada D-50, vibrado, protección, curado y todos los demás elementos necesarios para su correcto vaciado. No incluye refuerzos. Según diseño.</t>
  </si>
  <si>
    <t>Construcción de loseta-tapa en concreto a la vista de 21 Mpa. De 0.70 x 0.50 x 0.10 m. para cárcamo existente, con 4 ranuras de 0,50 x 0,05 m. espaciadas entre sí cada 0,06 m.  Incluye formaleta, refuerzo en 5 varillas de acero con un diámetro de 1/2" colocadas longitudinalmente y 2 varillas con un diámetro de 1/2" colocadas transversalmente, con pestaña de medidas variables para acomodarse a cordón existente.</t>
  </si>
  <si>
    <t>Construcción de ronda de coronación, en concreto de 21 Mpa h= 0.3 m. Incluye entresuelo y todo lo necesario para su correcta instalación y funcionamiento.</t>
  </si>
  <si>
    <t>Construcción de juntas para andenes entre losas de 5X5 mm con cortadora de disco. incluye soporte fondo de junta backedrod o apoyo de masillas sellantes (debe tener un tamaño superior al 20% del ancho de la junta) para la aplicación del sellante de juntas elastomérico de poliuretano de alto desempeño y tiempo de secado rápido. se debe garantizar la aplicación de estos producto por personal autorizado por le fabricante y seguir las recomendaciones y precauciones del productor. Se hará a la distancia que determine la interventoría.</t>
  </si>
  <si>
    <t>Construcción de contenedor de raíces + alcorque de 1,00 x 1,00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</si>
  <si>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raíces + alcorque de 1,00 x 1,20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</si>
  <si>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raíces + alcorque de 1,20 x 1,20 m. con una altura de 1,40 m. Según diseño de M.E.P. Incluye excavación para el contenedor, capa de triturado de 3/4" de espesor 20 cm en el fondo y espesor de 1.0 m en arena lavada mezclada con tierra de capote para abono, alcorque prefabricados en concreto de 21 Mpa. y todo lo necesario para su correcta construcción y funcionamiento. Incluye acero de refuerzo.</t>
  </si>
  <si>
    <t>Construcción de contenedor de raíces + alcorque de 1,20 x 1,20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</si>
  <si>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raíces + alcorque de 1,60 x 1,20 m. con una altura de 1,40 m. Incluye viga de fundación en concreto de 17.5 Mpa. de 0,20 x 0,20 m. (según MEP), mampostería en bloque de 0,15 x 0,20 x 0,40 m. tipo Indural o equivalente calidad, grouting en concreto de 14 Mpa (en los bloques hueco de por medio), acero de refuerzo, marco para alcorque prefabricado en concreto de 21 Mpa. y todos los demás elementos necesarios para su correcta construcción y funcionamiento. Según detalle de MEP.</t>
  </si>
  <si>
    <t>Construcción de contenedor de raíces + alcorque de 1,60 x 1,60 m. con una altura de 1,40 m. Incluye viga de fundación en concreto de 17.5 Mpa. de 0,20 x 0,20 m. (según MEP), mampostería en bloque de 0,15 x 0,20 x 0,40 m. tipo Indural o equivalente calidad, grouting en concreto de 14 Mpa (en los bloques hueco de por medio), acero de refuerzo, marco para alcorque prefabricado en concreto de 21 Mpa. y todos los demás elementos necesarios para su correcta construcción y funcionamiento. Según detalle de MEP.</t>
  </si>
  <si>
    <t>Suministro, transporte y colocación de cinta flexible para sellar juntas de construcción y dilatación, debe cumplir las normas: ASTM D 2240, DIN 53504,53505,16938. Ancho 15cm. Incluye todo lo necesario para su correcta colocación.</t>
  </si>
  <si>
    <t>Perforación de cordón de concreto para paso de agua cada 50cm, las medidas de la perforación serán definidas por la interventoría. Incluye resane de la superficie, transporte interno hasta el sitio de cargue y botada de material sobrante en botaderos oficiales o donde indique la interventoría.</t>
  </si>
  <si>
    <t>Suministro, transporte y colocación de BORDILLO Tipo Chaflan 25 cm prefabricado de 0.25 x 0.25 x 0.40 m de concreto de 21 Mpa, Chaflan en la arista exterior con proyección horizontal de 200mm y vertical de 60mm, con relieve para alerta táctil sobre la cara en chaflan según diseño, mortero 1:4  de asiento y pega y todo lo necesario para su correcta construcción y funcionamiento. Según diseño</t>
  </si>
  <si>
    <t>Suministro, transporte y colocación de BORDILLO (BOBAR) Tipo MEP (standard) 15 cm, chaflan en la arista exterior, con proyección horizontal de 25mm y proyección vertical de 100mm, longitud de 80cm para rectas, detalle 10. Incluye mortero 1:4  de pega y todo lo necesario para su correcta construcción y funcionamiento. Según diseño.</t>
  </si>
  <si>
    <t>Suministro, transporte y colocación de BORDILLO Recto (BOREC) Tipo MEP 15 cm, incluye mortero 1:4  de pega y todo lo necesario para su correcta construcción y funcionamiento. Según diseño.</t>
  </si>
  <si>
    <t>FILTROS</t>
  </si>
  <si>
    <t>Suministro, transporte e instalación de filtros para abatimiento de nivel freático con tubería perforada con un diámetro de 65mm., con una sección de 0.4 x 0.4 m. Incluye Geotextil NT 1600 de Pavco o equivalente,  triturado de 1" y todos los demás elementos para su correcta construcción y funcionamiento.</t>
  </si>
  <si>
    <t>Suministro, transporte e instalación de filtros para abatimiento de nivel freático con tubería perforada con un diámetro de 100mm., con una sección de 0.4 x 0.4 m. Incluye Geotextil NT1600 y triturado de 1" y todos los demás elementos para su correcta construcción y funcionamiento.</t>
  </si>
  <si>
    <t>Suministro, transporte e instalación de filtros para abatimiento de nivel freático con tubería perforada con un diámetro de 200mm., con una sección de 0.4 x 0.4 m. Incluye Geotextil y triturado de 1" y todos los demás elementos para su correcta construcción y funcionamiento.</t>
  </si>
  <si>
    <t>Colocación de MATERIAL GRANULAR limpio de 1" a 1½" 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</si>
  <si>
    <t>Instalación de GEOTEXTIL NT 1600 tipo Pavco para filtro o equivalente. Incluye suministro y transporte de los materiales, traslapos, costuras y todos los elementos necesarios para su correcta instalación y funcionamiento. Según diseño.</t>
  </si>
  <si>
    <t>Instalación de GEOTEXTIL NT 1600S tipo Pavco para filtro o equivalente. Incluye suministro y transporte de los materiales, traslapos, costuras y todos los elementos necesarios para su correcta instalación y funcionamiento. Según diseño.</t>
  </si>
  <si>
    <t>Instalación de GEOTEXTIL NT 1800 tipo Pavco para filtro o equivalente.  Incluye suministro y transporte de los materiales, traslapos, costuras y todos los elementos necesarios para su correcta instalación y funcionamiento. Según diseño.</t>
  </si>
  <si>
    <t>Instalación de GEOTEXTIL NT 2000 tipo Pavco para filtro o equivalente. Incluye suministro y transporte de los materiales, traslapos, costuras y todos los elementos necesarios para su correcta instalación y funcionamiento. Según diseño.</t>
  </si>
  <si>
    <t>Instalación de GEOTEXTIL NT 2500 tipo Pavco para filtro o equivalente. Incluye suministro y transporte de los materiales, traslapos y todos los elementos necesarios para su correcta instalación y funcionamiento. Según diseño del filtro.</t>
  </si>
  <si>
    <t>Instalación de GEOTEXTIL NT 3000 tipo Pavco para filtro o equivalente. Incluye suministro y transporte de los materiales, traslapos y todos los elementos necesarios para su correcta instalación y funcionamiento. Según diseño del filtro.</t>
  </si>
  <si>
    <t>Instalación de GEOTEXTIL NT 4000 tipo Pavco para filtro o equivalente. Incluye suministro y transporte de los materiales, traslapos y todos los elementos necesarios para su correcta instalación y funcionamiento. Según diseño del filtro.</t>
  </si>
  <si>
    <t>Instalación de GEOTEXTIL NT 5000 tipo Pavco para filtro o equivalente.  Incluye suministro y transporte de los materiales, traslapos, costuras y todos los elementos necesarios para su correcta instalación y funcionamiento. Según diseño.</t>
  </si>
  <si>
    <t>Instalación de GEOTEXTIL NT 6000 tipo Pavco para filtro o equivalente. Incluye suministro y transporte de los materiales, traslapos, costuras y todos los elementos necesarios para su correcta instalación y funcionamiento. Según diseño.</t>
  </si>
  <si>
    <t>Instalación de GEOTEXTIL NT 7000 tipo Pavco para filtro o equivalente. Incluye suministro y transporte de los materiales, traslapos, costuras y todos los elementos necesarios para su correcta instalación y funcionamiento. Según diseño.</t>
  </si>
  <si>
    <t>Instalación de GEOTEXTIL NT REPAV 400 tipo Pavco o equivalente para repavimentación de vías en asfalto. Incluye suministro y transporte del Geotextil, traslapos y todos los elementos necesarios para su correcta instalación y funcionamiento. Según diseño y recomendaciones del proveedor. La imprimación con emulsión asfáltica se pagará en su ítem respectivo.</t>
  </si>
  <si>
    <t>Instalación de GEOTEXTIL NT REPAV 450  tipo Pavco o equivalente para repavimentación de vías en asfalto. Incluye suministro y transporte del Geotextil, traslapos y todos los elementos necesarios para su correcta instalación y funcionamiento. Según diseño y recomendaciones del proveedor. La imprimación con emulsión asfáltica se pagará en su ítem respectivo.</t>
  </si>
  <si>
    <t>Instalación de GEOTEXTIL TEJIDO 1400  tipo Pavco o equivalente para muro en tierra armada, muro de contención o actividades similares. Incluye suministro y transporte de los materiales, traslapos, costuras y todos los elementos necesarios para su correcta instalación y funcionamiento. Según diseño.</t>
  </si>
  <si>
    <t>Instalación de GEOTEXTIL TEJIDO 1700  tipo Pavco o equivalente para muro en tierra armada, muro de contención o actividades similares. Incluye suministro y transporte de los materiales, traslapos, costuras y todos los elementos necesarios para su correcta instalación y funcionamiento. Según diseño.</t>
  </si>
  <si>
    <t>Instalación de GEOTEXTIL TEJIDO 2100  tipo Pavco o equivalente para muro en tierra armada, muro de contención o actividades similares. Incluye suministro y transporte de los materiales, traslapos, costuras y todos los elementos necesarios para su correcta instalación y funcionamiento. Según diseño.</t>
  </si>
  <si>
    <t>Instalación de GEOTEXTIL TEJIDO 2400  tipo Pavco o equivalente muro en tierra armada, muro de contención o actividades similares. Incluye suministro y transporte de los materiales, traslapos, costuras y todos los elementos necesarios para su correcta instalación y funcionamiento. Según diseño.</t>
  </si>
  <si>
    <t>Instalación de TUBERÍA DE FILTRO PERFORADA DE Ø=4" para drenajes (filtro). Incluye suministro, transporte y colocación de tubería, las respectivas conexiones y accesorios y todo lo necesario para su correcta instalación y funcionamiento.</t>
  </si>
  <si>
    <t>Instalación de TUBERÍA DE FILTRO PERFORADA DE Ø=6". Incluye suministro y transporte de los materiales y todos los elementos necesarios para su correcta construcción y funcionamiento. Según diseño.</t>
  </si>
  <si>
    <t>Instalación de GEODREN CIRCULAR TB 65mm. tipo Pavco o equivalente, con un ancho de 0,5m  para filtro, sistemas de drenaje o equivalente. Incluye suministro y transporte de los materiales, tubería de filtro perforada de Ø= 65mm. tipo Pavco o equivalente, traslapos, costuras y todos los elementos necesarios para su correcta instalación y funcionamiento. Según diseño.</t>
  </si>
  <si>
    <t>Instalación de GEODREN CIRCULAR TB 65mm. tipo Pavco o equivalente, con un ancho de 1,0m  para filtro, sistemas de drenaje o equivalente. Incluye suministro y transporte de los materiales, tubería de filtro perforada de Ø= 65mm. tipo Pavco o equivalente, traslapos, costuras y todos los elementos necesarios para su correcta instalación y funcionamiento. Según diseño.</t>
  </si>
  <si>
    <t>Instalación de GEODREN CIRCULAR TB 100mm. tipo Pavco o equivalente, con un ancho de 0,5m  para filtro, sistemas de drenaje o equivalente. Incluye suministro y transporte de los materiales, tubería de filtro perforada de Ø= 100mm. tipo Pavco o equivalente, traslapos, costuras y todos los elementos necesarios para su correcta instalación y funcionamiento. Según diseño.</t>
  </si>
  <si>
    <t>Instalación de GEODREN CIRCULAR TB 100mm. tipo Pavco o equivalente, con un ancho de 1,0m  para filtro, sistemas de drenaje o equivalente. Incluye suministro y transporte de los materiales, tubería de filtro perforada de Ø= 100mm. tipo Pavco o equivalente, traslapos, costuras y todos los elementos necesarios para su correcta instalación y funcionamiento. Según diseño.</t>
  </si>
  <si>
    <t>Instalación de GEODREN CIRCULAR TB 100mm. tipo Pavco o equivalente, con un ancho de 2,0m  para filtro, sistemas de drenaje o equivalente. Incluye suministro y transporte de los materiales, tubería de filtro perforada de Ø= 100mm. tipo Pavco o equivalente, traslapos, costuras y todos los elementos necesarios para su correcta instalación y funcionamiento. Según diseño.</t>
  </si>
  <si>
    <t>Instalación de GEODREN PLANAR tipo Pavco o equivalente, con un ancho de 0,5 m  para filtro, sistemas de drenaje o equivalente. Incluye suministro y transporte de los materiales, traslapos, costuras y todos los elementos necesarios para su correcta instalación y funcionamiento. Según diseño.</t>
  </si>
  <si>
    <t>Instalación de GEODREN PLANAR tipo Pavco o equivalente, con un ancho de 1,0 m  para filtro, sistemas de drenaje o equivalente. Incluye suministro y transporte de los materiales, traslapos, costuras y todos los elementos necesarios para su correcta instalación y funcionamiento. Según diseño.</t>
  </si>
  <si>
    <t>Instalación de GEODREN PLANAR tipo Pavco o equivalente, con un ancho de 2,0 m  para filtro, sistemas de drenaje o equivalente. Incluye suministro y transporte de los materiales, traslapos, costuras y todos los elementos necesarios para su correcta instalación y funcionamiento. Según diseño.</t>
  </si>
  <si>
    <t>Construcción de cañuela en concreto de 17,5 MPa, con un ancho de 0,40m y 0,10m de espesor, canal longitudinal central semicircular de 0,20m de ancho. Incluye suministro, transporte y colocación del concreto, impermeabilización con plastocrete DM, formaleta en madera, protección y curado del concreto, según diseño.</t>
  </si>
  <si>
    <t>Construcción de cañuela en concreto de 17,5 MPa, con un ancho de 0,50m y 0,10m de espesor, canal longitudinal central semicircular de 0,25m de ancho. Incluye suministro, transporte y colocación del concreto, impermeabilización con plastocrete DM, formaleta en madera, protección y curado del concreto, según diseño.</t>
  </si>
  <si>
    <t>Construcción de cañuela en concreto de 17,5 MPa, con un ancho de 0,60m y 0,12m de espesor, canal longitudinal central semicircular de 0,30m de ancho. Incluye suministro, transporte y colocación del concreto, impermeabilización con plastocrete DM, formaleta en madera, protección y curado del concreto, según diseño.</t>
  </si>
  <si>
    <t>Protección de taludes con BIOMANTO y semillas para empradizar, incluye todo lo necesario para su correcto funcionamiento.</t>
  </si>
  <si>
    <t>IMPERMEABILIZACIONES</t>
  </si>
  <si>
    <t>Construcción de juntas de construcción para escaleras, ancho 5cm, espesor 20cm. Incluye sellante de poliuretano elastomérico resistente a carburantes de alto desempeño, autonivelante y de bajo modulo de elasticidad de 1.2 cm de profundidad y 5 cm de ancho. Incluye icopor de 5cm. Se debe garantizar la aplicación de estos producto por personal autorizado por le fabricante y seguir las recomendaciones y precauciones del productor. se hará a la distancia que determine la interventoría.</t>
  </si>
  <si>
    <t>Suministro, transporte y colocación de recubrimiento para pisos con base en poliuretano tipo sikalastic -612 MTC o equivalente (sistema para uso pesado-gama alta), acabado antideslizante, impermeable, de alta elasticidad, resistente a la abrasión y a los rayos UV, sobre pisos en concreto o mortero. Incluye suministro y transporte de los materiales, adición de textura con arena de cuarzo, regatas, media cañas y todo lo necesario para su correcta construcción y funcionamiento. La aplicación técnica se debe hacer siguiendo todas las instrucciones y recomendaciones del fabricante.</t>
  </si>
  <si>
    <t>Suministro, transporte y colocación de junta de construcción compuesta por dos ángulos en bronce de 2"x 1/8" y una  platina en bronce de 3"x 1/2" en la parte superior, rellena con neopreno, el icopor de 5 x 50 cm en la parte inferior. Incluye sellante de poliuretano elastomérico resistente a carburantes de alto desempeño, autonivelante y de bajo modulo de elasticidad de 1cm de profundidad y 5 cm de ancho, tornillos de fijación para la platina y los ángulos, sikaflex 1-A y todos los elementos necesarios para su correcta instalación. Según diseño.</t>
  </si>
  <si>
    <t>Suministro, transporte e impermeabilización para superficies de tanques, canales, fosos y obras hidráulicas sometidas a presión hidrostática, en concreto o mortero con recubrimiento impermeabilizante en Sikatop Seal 107 o equivalente. La aplicación se hace en dos capas de 1 mm cada una. Incluye suministro y transporte de los materiales, regatas, media cañas y todo lo necesario para su correcta construcción y funcionamiento. La aplicación técnica se debe hacer siguiendo todas las instrucciones y recomendaciones del fabricante.</t>
  </si>
  <si>
    <t>Suministro, transporte e impermeabilización para superficies enterradas, con aditivo tipo igol denso o similar, dos manos con una dosificación de 1kg/m2 cada mano, se debe imprimar previamente la superficie con igol imprimante o equivalente, una mano con una dosificación de 200 gr/m2. incluye todo lo necesario para su correcta aplicación según recomendaciones del proveedor del insumo.</t>
  </si>
  <si>
    <t>Suministro, transporte e impermeabilización de muros de contención con revoque y con impermeabilización integral tipo Sika 1 o equivalente más igol denso o equivalente más plástico negro grueso (polietileno de baja densidad). Incluye todos los demás elementos necesarios para su correcta construcción.</t>
  </si>
  <si>
    <t>Suministro, transporte e impermeabilización de losa en concreto con manto en asfáltico modificado APP tipo fiberglass P3. Incluye mortero 1:4 espesor 3 a 5 cm, pendientes, emulsión asfáltica, mediacaña, regata y todo lo necesario para su correcta construcción. Es importante garantizarse un elemento aislante protector (polietileno o tela asfáltica) entre el impermeabilizante y el mortero, además de aplicar los productos por personal autorizado por el productor del material.</t>
  </si>
  <si>
    <t>Suministro, transporte e impermeabilización de losa en concreto expuesta a la intemperie, con membrana de PVC de alta reflectividad tipo Sarnafil S-327 15L o equivalente, espesor 1.5 mm. con refuerzo en poliester,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</si>
  <si>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expuesta a la intemperie, con membrana de PVC de alta reflectividad tipo Sarnafil S-327 12L o equivalente, espesor 1.5 mm. con refuerzo en poliester, geotextil Sika NT 2500 y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</si>
  <si>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con membrana de PVC tipo Sarnafil G 476 15L o equivalente,  sin protección UV, espesor 1.5 mm. con refuerzo en poliester, geotextil Sika NT 2500 y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</si>
  <si>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cubiertas verdes sin acumulación, con membrana de PVC tipo Sarnafil G 476 15L o equivalente,  sin protección UV, espesor 1.5 mm. con refuerzo en poliester, geotextil Sika NT 2500 y geotextil Sika NT 1800 o equivalente, Sikaplan 12D o equivalente, Sika Metal Sheet (perfil plano), lamina drenante 32 T.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</si>
  <si>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cubiertas verdes con acumulación, con membrana de PVC tipo Sarnafil G 476 15L o equivalente,  sin protección UV, espesor 1.5 mm. con refuerzo en poliester, geotextil Sika NT 2500 y geotextil Sika NT 1800 o equivalente, Sikaplan 12D o equivalente, Sika Metal Sheet (perfil plano), lamina drenante T 20.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</si>
  <si>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para superficies  en concreto o mortero con recubrimiento elástico impermeable, elaborado a base de resinas acrílicas a dos manos, más tela de poliéster PARA BAÑOS. Incluye suministro y transporte de los materiales, regatas, media cañas y todo lo necesario para su correcta construcción y funcionamiento. La aplicación técnica se debe hacer siguiendo todas las instrucciones y recomendaciones del fabricante.</t>
  </si>
  <si>
    <t>Suministro, transporte e impermeabilización de losa en concreto expuesta a la intemperie, con sistema manto bicapa acabado granulado (manto asfalto modificado refuerzo Poliester + Sufridor 2+3 mm).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</si>
  <si>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con acabado final (balcones), con sistema manto monocapa 3 poliester (sistema manto asfalto modificado refuerzo poliester 3mm).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</si>
  <si>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par</t>
  </si>
  <si>
    <t>EQUIPAMIENTOS URBANOS</t>
  </si>
  <si>
    <t>Suministro, transporte y colocación de bolardo vaciado en hierro modular bajo norma ASTM-A536 e=0.0012m, con una perforación circular de 0.05m de diámetro en la parte superior. Acabado granallado y aplique de pintura poliuretano color verde nocturno ref 11440 o su equivalente, base integrada al bolardo en hierro modular bajo norma ASTM-A536 de 0.006m de diámetro x 0.30m de longitud para anclar el bolardo al concreto, vaciado de concreto de 21Mpa para fijación de bolardo de 0.2 x 0.2 x h 0.45 m. Incluye demolición de piso en concreto, excavación, resane de superficie y todos los demás elementos requeridos para su correcta instalación y funcionamiento.</t>
  </si>
  <si>
    <t>Suministro, transporte y colocación de banca colectiva, silla con respaldo. Estructura en hierro Modular pintados con Epóxy-Poliéster aplicación electro-estática en polvo color verde nocturno, mas listones en teka cepillados y pulidos, con tratamiento para intemperie con impracolor. Incluye anclaje epóxico y  todas las especificaciones y detalles de los planos técnicos de fabricación y arquitectónicos además de concreto de 21 Mpa. en color para anclaje, acabado a la vista, excavación, ajustes de piso, cargue y botada de escombros. Se debe presentar plano de taller prototipo por el fabricante para su aprobación.</t>
  </si>
  <si>
    <t>Suministro, transporte y colocación de banca individual, silla con respaldo. Estructura en hierro Modular pintados con Epóxy-Poliéster aplicación electro-estática en polvo color verde nocturno, mas listones en teka cepillados y pulidos, con tratamiento para intemperie con impracolor. Incluye anclaje epóxico y todas las especificaciones y detalles de los planos técnicos de fabricación y arquitectónicos además de concreto de 21 Mpa. en color para anclaje, acabado a la vista, excavación, ajustes de piso, cargue y botada de escombros. Se debe presentar plano de taller prototipo por el fabricante para su aprobación.</t>
  </si>
  <si>
    <t>Suministro, transporte y colocación de banca prefabricada tipo prisma-cimbrados o equivalente  incluye: anclaje y todas las especificaciones y detalles de los planos técnicos de fabricación y arquitectónicos. Incluye concreto de 21 Mpa para anclaje, acabado a la vista, excavación, ajustes de piso, cargue y botada de escombros.</t>
  </si>
  <si>
    <t>Suministro, transporte e instalación de silla individual de 0.60 m de largo, estructura en hierro modular, con capacidad para una (1) persona, pintada con una base anticorrosiva y una capa en poliuretano color verde nocturno, cumpliendo con el manual de especificaciones de espacio público del Municipio de Medellín y la norma ASTM A536, anclada al piso con concreto de 21 Mpa, con sus respectivos resanes.</t>
  </si>
  <si>
    <t>Suministro, transporte e instalación de juego de tubos enterrados, tubo metálico de 3¨con anticorrosivo pintura y boquilla en PVC según diseño.</t>
  </si>
  <si>
    <t>Suministro, transporte y colocación de banca prefabricada en concreto de 1,60m x 0,33m tipo BlokeProyectos o equivalente, incluye mortero para su cimentación, nivelación del terreno y todo lo necesario para su correcta colocación.</t>
  </si>
  <si>
    <t xml:space="preserve">Suministro, transporte e instalación de BUTACO CUBO TIPO A en concreto de 21 Mpa DE 0.45 X 0.50 m. y una ALTURA DE 0.42 m, COLOR GRIS CLARO Y OSCURO. Incluye suministro, transporte y colocación. Según diseño. </t>
  </si>
  <si>
    <t xml:space="preserve">Suministro, transporte e instalación de BUTACO CURVO TIPO B en concreto de 21 Mpa. DE 0.87 X 0.50 m. y una ALTURA de 0.42 cm. COLOR GRIS CLARO Y OSCURO. Incluye suministro, transporte y colocación. Según diseño. </t>
  </si>
  <si>
    <t>Suministro, transporte e instalación de BUTACO CUÑA TIPO C en concreto de 21 Mpa. DE 0.60 X 0.50 m y una ALTURA variable (0.10 a 0.42m). COLOR GRIS CLARO Y OSCURO. Incluye suministro, transporte y colocación. Según diseño.</t>
  </si>
  <si>
    <t>Suministro, transporte e instalación de ESPALDAR EN CONCRETO DE 1.27 x 0.30 x 0.05, incluye marco metálico en platina 3/16" y PTS de 1" y 2" en 2.0mm, con pintura electroestatica negra. Incluye suministro, transporte y colocación. Según diseño.</t>
  </si>
  <si>
    <t>Suministro, transporte e instalación de APOYABRAZOS, marco metalico en PTS de1" y 2" en 2.0 mm con pintura electroestatica negra. Incluye suministro, transporte y colocación. Según diseño.</t>
  </si>
  <si>
    <t>Suministro, transporte e instalación de espaldar en lamina punzonada random 100, de aluminio de 2 mm de espesor y 2 m de ancho , acabado en pintura en polvo electrostática color negro semibrillante. Incluye estructura metálica de soporte en pts con inclinación del 5 °, anclada al asiento en concreto de la banca , platina de soporte y pernos de fijación y todo lo necesario para su perfecta construcción, según diseño.</t>
  </si>
  <si>
    <t>Suministro, transporte e instalación de Banca Modular prefabricada tipo B con espaldar metálico, según diseño arquitectónico.</t>
  </si>
  <si>
    <t>Suministro, transporte y colocación de PARADERO tipo TOTEM fabricado en acero inoxidable con elemento de transición fundido en aluminio, elemento de identificación de ruta en cold rolled, , acero inoxidable aisi sae 304 cal. 16, Platina de anclaje elaborada en acero al carbono HR de 5/8, señal de identificación.y todo lo necesario para su correcto montaje, según diseño arquitectonico, y previa aprobación de la interventoría.</t>
  </si>
  <si>
    <t>ANALISIS DE PRECIOS UNITARIOS</t>
  </si>
  <si>
    <t>No. Item</t>
  </si>
  <si>
    <t>Unidad</t>
  </si>
  <si>
    <t>Clave</t>
  </si>
  <si>
    <t>Materiales</t>
  </si>
  <si>
    <t>Cantidad</t>
  </si>
  <si>
    <t>V/Unitario</t>
  </si>
  <si>
    <t>V/Total</t>
  </si>
  <si>
    <t>CLAVO 1"</t>
  </si>
  <si>
    <t>Clavo común de 1". Caja x 500gr.</t>
  </si>
  <si>
    <t>PINTURA BASE ACEITE1</t>
  </si>
  <si>
    <t>Pintura base aceite- domestico</t>
  </si>
  <si>
    <t>gln</t>
  </si>
  <si>
    <t>LARGUMADERCOMUN</t>
  </si>
  <si>
    <t>Larguero madera común 4cmx8cmx2.80m. Incluye transporte.</t>
  </si>
  <si>
    <t>Importe de Materiales</t>
  </si>
  <si>
    <t>SUBTOTAL</t>
  </si>
  <si>
    <t>Mano de Obra</t>
  </si>
  <si>
    <t>TOPOGRAFO</t>
  </si>
  <si>
    <t>Topógrafo</t>
  </si>
  <si>
    <t>jor</t>
  </si>
  <si>
    <t>CADENERO2</t>
  </si>
  <si>
    <t>Cadenero 2</t>
  </si>
  <si>
    <t>CADENERO</t>
  </si>
  <si>
    <t>Cadenero 1</t>
  </si>
  <si>
    <t>Importe de Mano de Obra</t>
  </si>
  <si>
    <t>Herramienta</t>
  </si>
  <si>
    <t>HERRAMIENTA MENOR</t>
  </si>
  <si>
    <t>Herramienta menor</t>
  </si>
  <si>
    <t>(%)mo</t>
  </si>
  <si>
    <t>Importe de Herramienta</t>
  </si>
  <si>
    <t>Equipo</t>
  </si>
  <si>
    <t>NIVEL DE PRESICION</t>
  </si>
  <si>
    <t>Nivel de precisión gko-a,gk-1,AL3</t>
  </si>
  <si>
    <t>ESTACIONTOTAL</t>
  </si>
  <si>
    <t>Estación Total</t>
  </si>
  <si>
    <t>Importe de Equipo</t>
  </si>
  <si>
    <t>Auxiliares</t>
  </si>
  <si>
    <t>TRANSPORTE URB MATER</t>
  </si>
  <si>
    <t>Transporte Urbano de materiales.</t>
  </si>
  <si>
    <t>Importe de Auxiliares</t>
  </si>
  <si>
    <t>P R E C I O   U N I T A R I O</t>
  </si>
  <si>
    <t>COSTAL FIBRA</t>
  </si>
  <si>
    <t>Costal de fibra</t>
  </si>
  <si>
    <t>CUAD 1OF+1AYU O.N.</t>
  </si>
  <si>
    <t>Cuadrilla 1Of + 1 Ay Obra Negra</t>
  </si>
  <si>
    <t>GUADAÑADORA</t>
  </si>
  <si>
    <t>Guadañadora/ cortadora de cesped. Incluye combustible y transporte.</t>
  </si>
  <si>
    <t>CARGUE/TRANS/BOTAD</t>
  </si>
  <si>
    <t>Cargue (Paleros), transporte de materiales y derechos de botadero y/o almacenamiento en bodega.</t>
  </si>
  <si>
    <t>AYUDANTE RASO</t>
  </si>
  <si>
    <t>Ayudante raso</t>
  </si>
  <si>
    <t>ACARREO INT MAT (M3)</t>
  </si>
  <si>
    <t>Acarreo interno de materiales</t>
  </si>
  <si>
    <t>Retroexcavadora  sobre Llantas New Holland LB75</t>
  </si>
  <si>
    <t>TRANSPORTE/DER BOTAD</t>
  </si>
  <si>
    <t>Transporte de material y derecho de botadero.</t>
  </si>
  <si>
    <t>CUADRILLA 2AY RASOS</t>
  </si>
  <si>
    <t>Cuadrilla 2 Ay Rasos</t>
  </si>
  <si>
    <t>TELA CERRAMIENTO</t>
  </si>
  <si>
    <t>Tela cerramiento obra verde, ancho: 2.10 m. Incluye transporte externo e interno.</t>
  </si>
  <si>
    <t>MALLAPLÁSTNARAH1.4</t>
  </si>
  <si>
    <t>Malla plástica naranja (polietileno de alta densidad, rollo por 50 m, ancho 1,40 m)</t>
  </si>
  <si>
    <t>CONCRE OBRA 17.5MPA</t>
  </si>
  <si>
    <t>Concreto de 17.5 Mpa preparado en obra</t>
  </si>
  <si>
    <t>LISTÓN MADERA COMUN</t>
  </si>
  <si>
    <t>Listón madera común de 2"x1"</t>
  </si>
  <si>
    <t>OFICIAL + AYUDANTE1</t>
  </si>
  <si>
    <t>Cuadrilla 1 Oficial + 1 Ayudante Entendido</t>
  </si>
  <si>
    <t>Conceptos</t>
  </si>
  <si>
    <t>Importe de Conceptos</t>
  </si>
  <si>
    <t>TACO MADERA</t>
  </si>
  <si>
    <t>Taco redondo de madera de 3.0m x 2.89m</t>
  </si>
  <si>
    <t>ALAMBRE RECOCIDO</t>
  </si>
  <si>
    <t>Alambre recocido C 18</t>
  </si>
  <si>
    <t>TEJA ZINC ONDULADA</t>
  </si>
  <si>
    <t>Teja ondulada de zinc calibre 34 e: 0.20mm de 0,80m * 3m</t>
  </si>
  <si>
    <t>REMA-CONEC TEJA ZINC</t>
  </si>
  <si>
    <t>Remaches pop</t>
  </si>
  <si>
    <t>CUAD 1OF+1AYU INSTAL</t>
  </si>
  <si>
    <t>Cuadrilla 1Of + 1 Ay Instalación</t>
  </si>
  <si>
    <t>TRANSPORTE INT MATER</t>
  </si>
  <si>
    <t>Transporte interno de materiales</t>
  </si>
  <si>
    <t>LAMINA COLDROLLED1/4</t>
  </si>
  <si>
    <t>Lámina cold rolled e= 1/4" de 1.00 x 2.00 m.</t>
  </si>
  <si>
    <t>OFICIAL OBRA NEGRA</t>
  </si>
  <si>
    <t>Oficial Obra Negra</t>
  </si>
  <si>
    <t>ARENA PEGA +TTE</t>
  </si>
  <si>
    <t>Arena de pega con transporte</t>
  </si>
  <si>
    <t>BALIZA TUBULAR</t>
  </si>
  <si>
    <t>Baliza tubular</t>
  </si>
  <si>
    <t>CORREA PLASTICA0.25M</t>
  </si>
  <si>
    <t>Correa de amarre corrediza plástica de 0.25m</t>
  </si>
  <si>
    <t>CINTA DEMARCA. PELIG</t>
  </si>
  <si>
    <t>Cinta de demarcación péligro-no pase</t>
  </si>
  <si>
    <t>CONCRE OBRA 14MPA</t>
  </si>
  <si>
    <t>Concreto de 14 Mpa preparado en obra (2000 PSI)</t>
  </si>
  <si>
    <t>MALLA ELECTROSO D84</t>
  </si>
  <si>
    <t>Malla electrosoldada D-84</t>
  </si>
  <si>
    <t>SUPERBOAR</t>
  </si>
  <si>
    <t>placa de Superboar</t>
  </si>
  <si>
    <t>PARAL PERFIL</t>
  </si>
  <si>
    <t>Paral 2-1/2 x 1-1/4" x 0.38mm x 2.44m</t>
  </si>
  <si>
    <t>pieza</t>
  </si>
  <si>
    <t>TORNILLOS</t>
  </si>
  <si>
    <t>Tornillo Panel Drywall Pta Aguda 6X1 100un</t>
  </si>
  <si>
    <t>POST.INMUM. DE D:0.1</t>
  </si>
  <si>
    <t>Poste madera inmunizada de diámetro 0.10m</t>
  </si>
  <si>
    <t>PLÁSTI. INVERNADE</t>
  </si>
  <si>
    <t>Plástico Polietileno tipo invernadero Cal 7</t>
  </si>
  <si>
    <t>CABLE GALV. 3/16</t>
  </si>
  <si>
    <t>Cable de acero galvanizado 3/16"</t>
  </si>
  <si>
    <t>ESPARRAGO 1/2"</t>
  </si>
  <si>
    <t>Esparrago galvanizado grado 2 de Ø 1/2"</t>
  </si>
  <si>
    <t>GRAPA FIJACIÓN INDUS</t>
  </si>
  <si>
    <t>Grapa de fijación industrial para plástico</t>
  </si>
  <si>
    <t>GRILLETE GALVANIZA</t>
  </si>
  <si>
    <t>Grillete galvanizado</t>
  </si>
  <si>
    <t>TENSOR 3/8 X6" GALV</t>
  </si>
  <si>
    <t>Tensor galvanizado de 3/8x6"</t>
  </si>
  <si>
    <t>GRAPA GALVANIZA</t>
  </si>
  <si>
    <t>Grapa galvanizada para fijación de cable a la madera</t>
  </si>
  <si>
    <t>TORNILLO AUTOPER11/2</t>
  </si>
  <si>
    <t>Tornillo autoperforante con arandela y empaque de 1 1/2"</t>
  </si>
  <si>
    <t>CUAD 1OF+2AYRASOS</t>
  </si>
  <si>
    <t>Cuadrilla 1 Of + 2 Ay Rasos</t>
  </si>
  <si>
    <t>ESCALERA 2 CPOS</t>
  </si>
  <si>
    <t>Escalera de dos cuerpos en aluminio</t>
  </si>
  <si>
    <t>CLAVO 2"</t>
  </si>
  <si>
    <t>Clavo comun 2" con cabeza. Caja x 500gr</t>
  </si>
  <si>
    <t>TELERA 0.90X1.35</t>
  </si>
  <si>
    <t>Telera de 0.90 x 1.35 m</t>
  </si>
  <si>
    <t>CAN2"</t>
  </si>
  <si>
    <t>Can Zunchado en madera común. De 3,5cm x 20 cm x 3,0m. Incluye transporte.</t>
  </si>
  <si>
    <t>CERRAMIENTO</t>
  </si>
  <si>
    <t>Polisombra Negra 80% 1.0mt x 4.0mt. Anti-UV</t>
  </si>
  <si>
    <t>CANECA 5 GL</t>
  </si>
  <si>
    <t>Caneca de 5 galónes</t>
  </si>
  <si>
    <t>Cemento portland tipo 1, por saco de 50 kg</t>
  </si>
  <si>
    <t>saco</t>
  </si>
  <si>
    <t>TAPON PVC-P SOLDA1</t>
  </si>
  <si>
    <t>Tapón PVC-P soldado 1"</t>
  </si>
  <si>
    <t>CUAD RETIROS</t>
  </si>
  <si>
    <t>Cuadrilla Retiros</t>
  </si>
  <si>
    <t>ANDA CARGA 1X1.5 CER</t>
  </si>
  <si>
    <t>Andamio de carga certificado marco de 1.00 x 1.50 (alto X ancho)</t>
  </si>
  <si>
    <t>CUAD ELECTRICA</t>
  </si>
  <si>
    <t>Cuadrilla Eléctrica 1: 1OfElec + 1Ayraso</t>
  </si>
  <si>
    <t>ANDAMIO COMPLE+ RUED</t>
  </si>
  <si>
    <t>Sección completa de andamio (1.2m-1.5m) x 1.5 m. (+ 4 ruedas) Incluye transporte.</t>
  </si>
  <si>
    <t>CAN ZUNCHADO ALQUILE</t>
  </si>
  <si>
    <t>Can zunchado en madera común de 5,0cmx20cmx3,0m (alquiler). Incluye transporte.</t>
  </si>
  <si>
    <t>TORNILLO ENSAMBLE</t>
  </si>
  <si>
    <t>Tornillo de ensamble para Madera de 6x2".</t>
  </si>
  <si>
    <t>CUAD MONTAJE</t>
  </si>
  <si>
    <t>Cuadrilla Montaje</t>
  </si>
  <si>
    <t>TALADRO PERCUTOR</t>
  </si>
  <si>
    <t>Taladro roto percutor hasta 3/4" (alquiler). Incluye transporte.</t>
  </si>
  <si>
    <t>COMPRESOR NEU+MARTIL</t>
  </si>
  <si>
    <t>Compresor Neumático con martillo demoledor o perforador en superficie, punta, combustible y operador.</t>
  </si>
  <si>
    <t>CUAD DEMOLICIONES</t>
  </si>
  <si>
    <t>Cuadrilla Demoliciones</t>
  </si>
  <si>
    <t>AYUDANTE ENTENDIDO</t>
  </si>
  <si>
    <t>Ayudante entendido</t>
  </si>
  <si>
    <t>SIKA SIL-C</t>
  </si>
  <si>
    <t>Silicona antihongos. Presentacion 300cc Rendimiento de 8ml/en junta de 6mm x 6mm</t>
  </si>
  <si>
    <t>BRIDAFIJAC</t>
  </si>
  <si>
    <t>Brida sanitaria de fijación 4", incluye empaque de caucho y tornillos de fijación</t>
  </si>
  <si>
    <t>TAPON CPVC 1/2</t>
  </si>
  <si>
    <t>Tapón CPVC soldado Ø= 1/2"</t>
  </si>
  <si>
    <t>SOLDAD + LIMPIAD PVC</t>
  </si>
  <si>
    <t>Soldadura PVC (1/4 gal) + Limpiador PVC (1/4 gal)</t>
  </si>
  <si>
    <t>TORNILLO CHAZO1/4"</t>
  </si>
  <si>
    <t>Tornillo de 1/4" con chazo</t>
  </si>
  <si>
    <t>ACOPLE PLASTICO1/2"</t>
  </si>
  <si>
    <t>ACOPLE PARA LAVAMANOS/LAVAPLATOS PLASTICO DE 1/2"</t>
  </si>
  <si>
    <t>CINTA TEFLON</t>
  </si>
  <si>
    <t>Cinta Sellante Teflon ½"x10 m.</t>
  </si>
  <si>
    <t>OFICIAL OBRA BLANCA</t>
  </si>
  <si>
    <t>Oficial Obra Blanca</t>
  </si>
  <si>
    <t>MORTERO 1:4</t>
  </si>
  <si>
    <t>Mortero 1:4 en obra</t>
  </si>
  <si>
    <t>CARGUE/TRANS/BESPECI</t>
  </si>
  <si>
    <t>Cargue (Paleros), transporte de materiales, recolección y disposición final para residuos peligrosos</t>
  </si>
  <si>
    <t>ARENA REVOQUE + TTE</t>
  </si>
  <si>
    <t>Arena de revoque con transporte</t>
  </si>
  <si>
    <t>COMPACT TIPO RANA</t>
  </si>
  <si>
    <t>Compactador tipo Rana a gasolina</t>
  </si>
  <si>
    <t>CORTADORA DISCO</t>
  </si>
  <si>
    <t>Cortadora de disco para piso y/o pavimento (no incluye disco)</t>
  </si>
  <si>
    <t>DISCO PUNTADIAMCORTA</t>
  </si>
  <si>
    <t>Disco punta de diamante para cortadora 14" (alquiler)</t>
  </si>
  <si>
    <t>FRESADORA</t>
  </si>
  <si>
    <t>Fresadora y reciclarora Wirtgen.</t>
  </si>
  <si>
    <t>COMPRESOR+COM+OPER</t>
  </si>
  <si>
    <t>Compresor neumatico con combustible y operador</t>
  </si>
  <si>
    <t>CARRO TANQUE DE AGUA</t>
  </si>
  <si>
    <t>Carro tanque de agua y barredora</t>
  </si>
  <si>
    <t>EQUIPO SOPLADOR/ASP</t>
  </si>
  <si>
    <t>Equipo Soplador /Aspersor</t>
  </si>
  <si>
    <t>TRANSPORTE MAQUINARI</t>
  </si>
  <si>
    <t>Transporte de maquinaria pesada</t>
  </si>
  <si>
    <t>OFICIAL RETIROS</t>
  </si>
  <si>
    <t>Oficial Retiros</t>
  </si>
  <si>
    <t>PLANTA ELECTRICA</t>
  </si>
  <si>
    <t>Planta electrica a combustible, salida 220v. 8kva</t>
  </si>
  <si>
    <t>Rotomartillo SDS Max. Incluye transporte.</t>
  </si>
  <si>
    <t>PULIDO MANUAL ELECTR</t>
  </si>
  <si>
    <t>Pulidora manual eléctrica con disco</t>
  </si>
  <si>
    <t>AYUDANTE ACARREO INT</t>
  </si>
  <si>
    <t>Ayudante acarreo interno</t>
  </si>
  <si>
    <t>CORTE DE PISO PAVIME</t>
  </si>
  <si>
    <t>Corte de piso y/o pavimento hasta 6 cm de profundidad</t>
  </si>
  <si>
    <t>CORTADORA LADRILLO</t>
  </si>
  <si>
    <t>Cortadora de ladrillo eléctrica sin disco (alquiler)</t>
  </si>
  <si>
    <t>DISCO PUNTADIAMPULID</t>
  </si>
  <si>
    <t>Disco punta de diamante para pulidora 7" (alquiler)</t>
  </si>
  <si>
    <t>TACO MET EXTRA LARGO</t>
  </si>
  <si>
    <t>Taco metálico extralargo. Hasta 5,50 m. Incluye transporte.</t>
  </si>
  <si>
    <t>CERCHA MET 3M ALQUIL</t>
  </si>
  <si>
    <t>Cercha metálica de 3m (alquiler). Incluye transporte.</t>
  </si>
  <si>
    <t>ACARREO 0-40</t>
  </si>
  <si>
    <t>Acarreo interno de escombros de 0-40 m</t>
  </si>
  <si>
    <t>COMPRESOR 375CFM</t>
  </si>
  <si>
    <t>Compresor 375 SCFM. Incluye transporte.</t>
  </si>
  <si>
    <t>MINICARGADOR</t>
  </si>
  <si>
    <t>Minicargador</t>
  </si>
  <si>
    <t>MOTOBOMBA SUMER ALQU</t>
  </si>
  <si>
    <t>Motobomba Eléctrica Sumergible 2" - 30m prof. Incluye manguera flexible 2" (26m), extensión eléctrica encauchetada (50m) y transporte.</t>
  </si>
  <si>
    <t>SIKA SEPAROL</t>
  </si>
  <si>
    <t>Separol o equivalente (Desmoldante para evitar adherencia de concretos a formaletas.Presentación 15Kg. Rendimiento metal :45g/m2 madera:55g/m2 (15 kg)). para metal puro, para madera diluir hasta 5 partes de agua segun porosidad de la madera.</t>
  </si>
  <si>
    <t>ACERO 60 SIN FIGURAR</t>
  </si>
  <si>
    <t>Acero refuerzo G-60 sin figurar</t>
  </si>
  <si>
    <t>CLAVO 1 1/2"</t>
  </si>
  <si>
    <t>Clavo común de 1 1/2". Caja x 500gr.</t>
  </si>
  <si>
    <t>CUAD EXC. PILAS</t>
  </si>
  <si>
    <t>Cuadrilla de Excavación de Pilas</t>
  </si>
  <si>
    <t>MOLINETE</t>
  </si>
  <si>
    <t>Molinete (alquiler)</t>
  </si>
  <si>
    <t>MANILA PARA MOLINETE</t>
  </si>
  <si>
    <t>Manila para Molinete (alquiler)</t>
  </si>
  <si>
    <t>EXC. ROCA DINAMITA</t>
  </si>
  <si>
    <t>Excavación en roca con explosivos. Incluye la voladura y todo lo necesario para la correcta realización de la actividad.</t>
  </si>
  <si>
    <t>EXC. ROCA CRAS</t>
  </si>
  <si>
    <t>Excavación en roca con cemento expansivo tipo CRAS o equivalente. Con una dosificación mínima de 8kg/m3. Incluye perforación.</t>
  </si>
  <si>
    <t>EXC. ROCA CUÑA</t>
  </si>
  <si>
    <t>Perforación y voladura con cuña hidraulica. Incluye perforación y todo lo necesario para su ejecución.</t>
  </si>
  <si>
    <t>EXC. PILAS DINAMITA</t>
  </si>
  <si>
    <t>Excavación de roca en pilas con explosivos. Incluye la voladura y todo lo necesario para la correcta realización de la actividad.</t>
  </si>
  <si>
    <t>EXC. PILAS CRAS</t>
  </si>
  <si>
    <t>EXCAVACIÓN DE ROCA EN PILAS con CEMENTO DEMOLEDOR no explosivo tipo CRAS o equivalente con diámetro de perforación de 30mm. Incluye cemento demoledor a una dosificación de 8 kg por metro cúbico.</t>
  </si>
  <si>
    <t>EXC. PILAS CUÑA</t>
  </si>
  <si>
    <t>EXCAVACIÓN MECÁNICA DE ROCA EN PILAS con CUÑA HIDRAÚLICA. Incluye perforaciones con taladro neumático rotopercutor de 2" de diámetro</t>
  </si>
  <si>
    <t>ARENILLA + TTE</t>
  </si>
  <si>
    <t>Arenilla con transporte.</t>
  </si>
  <si>
    <t>COMPACT CAN+COM+T</t>
  </si>
  <si>
    <t>Compactador tipo Canguro. Incluye combustible y transporte.</t>
  </si>
  <si>
    <t>COMPACT CAN+OP+COM+T</t>
  </si>
  <si>
    <t>Compactador tipo Canguro. Incluye operador, combustible y transporte.</t>
  </si>
  <si>
    <t>BASE GRANULAR + TTE</t>
  </si>
  <si>
    <t>Base granular tamaño maximo 1 1/2" (Area Metropolitana) con transporte</t>
  </si>
  <si>
    <t>SUBBASE GRANULAR+TT1</t>
  </si>
  <si>
    <t>Sub base granular (Area Metropolitana) con transporte</t>
  </si>
  <si>
    <t>SUBBASE SIN PROC+TTE</t>
  </si>
  <si>
    <t>Sub base sin procesar con transporte</t>
  </si>
  <si>
    <t>CUADRILLA1OF+2AYU</t>
  </si>
  <si>
    <t>dia</t>
  </si>
  <si>
    <t>COMPACTADOR TIPO CAN</t>
  </si>
  <si>
    <t>compactador tipo canguro, incluye trans</t>
  </si>
  <si>
    <t>COMPACTADOR TIPO RAN</t>
  </si>
  <si>
    <t>compactador tipo rana a gasolina, incluye trans</t>
  </si>
  <si>
    <t>TELERA 90</t>
  </si>
  <si>
    <t>Telera de 0,90 x 1,35 m.</t>
  </si>
  <si>
    <t>TACO MET MINICORTO</t>
  </si>
  <si>
    <t>Taco metálico mini corto hasta 1.80m (enano), incluye transporte</t>
  </si>
  <si>
    <t>CARGUE CON PALEROS</t>
  </si>
  <si>
    <t>Cargue con Paleros</t>
  </si>
  <si>
    <t>TRANSPORTE MATER VOL</t>
  </si>
  <si>
    <t>Transporte de material en volqueta m3-km.</t>
  </si>
  <si>
    <t>m3-Km</t>
  </si>
  <si>
    <t>DERECHO DE BOTADERO</t>
  </si>
  <si>
    <t>Derechos de botadero</t>
  </si>
  <si>
    <t>ACARREO INT 0-100M</t>
  </si>
  <si>
    <t>ACAR 0-100 DIFIC ACC</t>
  </si>
  <si>
    <t>ACAR 0-50 DIFICIL AC</t>
  </si>
  <si>
    <t>ACARREO MULA</t>
  </si>
  <si>
    <t>CONCRE OBRA 21MPA</t>
  </si>
  <si>
    <t xml:space="preserve">Concreto de 21 Mpa preparado en obra (3000PSI) </t>
  </si>
  <si>
    <t>PIEDRA FRAC 4-10+TTE</t>
  </si>
  <si>
    <t>Piedra fracturada entre 4" y 10", con transporte</t>
  </si>
  <si>
    <t>CUAD DREN-SOILNAILIN</t>
  </si>
  <si>
    <t xml:space="preserve">Cuadrilla 1 of + 1 ay. Ent. + 1 ay. raso </t>
  </si>
  <si>
    <t>SUPERT 19MM (UN)</t>
  </si>
  <si>
    <t>Super T de 19 mm. de 1,53 x 2,44 m.</t>
  </si>
  <si>
    <t>CONCRE PREMEZC 21MPA</t>
  </si>
  <si>
    <t>Concreto premezclado de 21 MPa. Incluye transporte en Mixer dentro del Área Metropolitana.</t>
  </si>
  <si>
    <t>CUAD VAC CONC PILAS</t>
  </si>
  <si>
    <t>Cuadrilla de vaciado de concreto para pilas</t>
  </si>
  <si>
    <t>VIBRADOR CONCRE ELEC</t>
  </si>
  <si>
    <t>Vibrador de concreto eléctrico a 110v (alquiler). Tipo aguja</t>
  </si>
  <si>
    <t>BOMBEO CONCRETO</t>
  </si>
  <si>
    <t>Servicio de bombeo de concreto con Autobomba</t>
  </si>
  <si>
    <t>CONCRE OBRA 28MPA</t>
  </si>
  <si>
    <t>Concreto de 28 Mpa preparado en obra</t>
  </si>
  <si>
    <t>TABLA 1.7X0.20</t>
  </si>
  <si>
    <t>Tabla madera común de 1,7cm x 20cm x 3,0m. Incluye transporte.</t>
  </si>
  <si>
    <t>GEOTEXTIL NT 1600</t>
  </si>
  <si>
    <t>Geotextil no tejido, NT 1600 Ancho del rollo: 3,8m. Incluye transporte del material.</t>
  </si>
  <si>
    <t>CUAD 1OF+3AYRASOS</t>
  </si>
  <si>
    <t>Cuadrilla 1 Of + 3 Ay Rasos</t>
  </si>
  <si>
    <t>CUAD VAC CONC ESTR</t>
  </si>
  <si>
    <t>Cuadrilla armado y vaciado de concreto en estructuras</t>
  </si>
  <si>
    <t>SIKA PLASTOCRETE DM</t>
  </si>
  <si>
    <t>Sika Plastocrete DM Impermeabilizante para concreto. Presentación: 20kg rendimiento: 1% del peso del cemento ó 250 gr / bulto de cemento de 50 kg.</t>
  </si>
  <si>
    <t>TABLA 2.5X0.20</t>
  </si>
  <si>
    <t>Tabla madera común de 2.5 cm x 20cm x 3,0m. Incluye transporte.</t>
  </si>
  <si>
    <t>TUERCA 1/2"</t>
  </si>
  <si>
    <t>Tuerca de 1/2" rosca ordinaria galvanizada</t>
  </si>
  <si>
    <t>ARANDELA GALVAN 1/2"</t>
  </si>
  <si>
    <t>Arandela galvanizado de 1/2"</t>
  </si>
  <si>
    <t>CONCRE OBRA 24.5MPA</t>
  </si>
  <si>
    <t>Concreto de 24.5 Mpa preparado en obra</t>
  </si>
  <si>
    <t>MOLDURA 1/4</t>
  </si>
  <si>
    <t>Moldura en madera 1/4 bocel de L=3.00 m. Chingale</t>
  </si>
  <si>
    <t>POLIETILENO NEGRO</t>
  </si>
  <si>
    <t>Polietileno negro construccion</t>
  </si>
  <si>
    <t>MANGUERA PF</t>
  </si>
  <si>
    <t>Manguera Flexible PF 1/2"</t>
  </si>
  <si>
    <t>TACO MET LARGO</t>
  </si>
  <si>
    <t>Taco metálico largo hasta 4,50 m, incluye transporte</t>
  </si>
  <si>
    <t>GATO TENSOR</t>
  </si>
  <si>
    <t>Gato tensor (alquiler)</t>
  </si>
  <si>
    <t>CHAPETA TENSOR</t>
  </si>
  <si>
    <t>Chapeta tensora (alquiler). Incluye transporte.</t>
  </si>
  <si>
    <t>CORBATA - TENSOR</t>
  </si>
  <si>
    <t>Corbata formaleta de 100 - 80 cm.</t>
  </si>
  <si>
    <t>SIKA TRANSPARENT10</t>
  </si>
  <si>
    <t>Sika Transparente 10. Repelente de agua transparente de gran durabilidad.  Presentacion: 5gl o 16 kg  Rendimieto:0.15 kg/m2/capa. Minimo 2 capas</t>
  </si>
  <si>
    <t>SIKAFIBRANIKON</t>
  </si>
  <si>
    <t>Sikafiber AD Micro Fibra de polipropileno (Nikon) para refuerzo secundario del concreto</t>
  </si>
  <si>
    <t>TACO MET CORTO</t>
  </si>
  <si>
    <t>Taco metálico hasta 2.8m, incluye transporte</t>
  </si>
  <si>
    <t>MINICERCHA</t>
  </si>
  <si>
    <t>Minicercha de 1,50 a 2.20 m.</t>
  </si>
  <si>
    <t>SIKADUR 32PRIMER</t>
  </si>
  <si>
    <t>Sikadur 32 Primer, Imprimante y punete de adherencia para concreto. Presentacion:  Rendimiento: 600gr/m2</t>
  </si>
  <si>
    <t>SUPERT 19MM (M2)</t>
  </si>
  <si>
    <t>Super T de 19mm formaleta.</t>
  </si>
  <si>
    <t>PRESAS ESCALADA MEDI</t>
  </si>
  <si>
    <t>Presas o agarres medianos para muro de escalada, no incluye epoxico ni perno de anclaje</t>
  </si>
  <si>
    <t>PERNO EXPAN 3/8X3</t>
  </si>
  <si>
    <t>Perno de expansión ref TEA08x075 de 3/8"X 3". Marca mecano o equivalente</t>
  </si>
  <si>
    <t>SIKA ANCHORFIX-4</t>
  </si>
  <si>
    <t>Sika AnchorFix-4, adhesivo para anclaje de elementos estructurales  (450 gr - 600 cc). Rendimiento: 1.5kg /1 lt</t>
  </si>
  <si>
    <t>CUÑA FORMALETA</t>
  </si>
  <si>
    <t>Cuña para formaleta (alquiler)</t>
  </si>
  <si>
    <t>TELERA 45</t>
  </si>
  <si>
    <t>Telera de 0,45 x 1,35 m.</t>
  </si>
  <si>
    <t>PLUMA GRUA GIRATORIA</t>
  </si>
  <si>
    <t>Pluma grúa giratoria de 250 kg 30-60m.</t>
  </si>
  <si>
    <t>TACO MET MEDIANO</t>
  </si>
  <si>
    <t>Taco metálico mediano hasta 3,40 m., incluye trasnporte</t>
  </si>
  <si>
    <t>MALLA ELECTROSO D50</t>
  </si>
  <si>
    <t>Malla electrosoldada D-50</t>
  </si>
  <si>
    <t>MALLA ELECTROSO D221</t>
  </si>
  <si>
    <t>Malla electrosoldada D-221</t>
  </si>
  <si>
    <t>CASETONNORECUPERABLE</t>
  </si>
  <si>
    <t>Casetón madera no recuperable altura hasta=50cm</t>
  </si>
  <si>
    <t>VIGA METAL</t>
  </si>
  <si>
    <t>Viga metálica de 3 m.</t>
  </si>
  <si>
    <t>CASETONRECUPERABLE</t>
  </si>
  <si>
    <t>Casetón en icopor recuperable altura hasta=50cm, puesto en obra</t>
  </si>
  <si>
    <t>MALLA ELECTROSO D106</t>
  </si>
  <si>
    <t>Malla electrosoldada D-106</t>
  </si>
  <si>
    <t>CONCRE PREMEZC 28MPA</t>
  </si>
  <si>
    <t>Concreto premezclado de 28 Mpa. Incluye transporte en Mixer dentro del Área Metropolitana.</t>
  </si>
  <si>
    <t>DISTANCIADOR REFUERZ</t>
  </si>
  <si>
    <t>Distanciador de refuerzo</t>
  </si>
  <si>
    <t>STEELDECK CAL 22</t>
  </si>
  <si>
    <t>Steeldeck cal 22 de 2" 950 x 6100 mm  gr40</t>
  </si>
  <si>
    <t>BISEL CORTA GOTERA</t>
  </si>
  <si>
    <t>Bisel pulgada de chingale (para cortagotera en losa ) de L=2,80 m.</t>
  </si>
  <si>
    <t>TAPA FORMAL 0.6X2.4</t>
  </si>
  <si>
    <t>Tapa de Formaleta Metálica de 0.6 x 2.4 m (1t)</t>
  </si>
  <si>
    <t>OBRA FALSA</t>
  </si>
  <si>
    <t>Andamiaje para soportar losa. Incluye andamio multidireccional o en su defecto andamio de carga. (m3/ día)</t>
  </si>
  <si>
    <t>COSTAL FIQUE</t>
  </si>
  <si>
    <t>COSTAL DE FIQUE (Gante para curado)</t>
  </si>
  <si>
    <t>SIKAFLUID 25KG</t>
  </si>
  <si>
    <t>Sikafluid o equivalente (Fluidificante para mezclas de concreto. Presentacion: 25 kg Rendimiento 250g por bulto de cemento de 50 kg. 1% del peso del concreto.</t>
  </si>
  <si>
    <t>ACERO 60 FIGURADO</t>
  </si>
  <si>
    <t>Acero refuerzo G-60 figurado</t>
  </si>
  <si>
    <t>SUPERT19MM 1.83X2.44</t>
  </si>
  <si>
    <t>Super T de 19 mm de 1.83x2.44 m</t>
  </si>
  <si>
    <t>ACERO CON TODO</t>
  </si>
  <si>
    <t>Acero 4200kg/cm2, suministro, corte, figuracion e instalacion</t>
  </si>
  <si>
    <t>MANGUERA POLIETI1/2"</t>
  </si>
  <si>
    <t>Manguera negra polietileno de baja densidad para riego de 1/2"</t>
  </si>
  <si>
    <t>FORMAL MET CIR 25-30</t>
  </si>
  <si>
    <t>Formaleta metalica circular (incluye dos tapas) diametro 25-30 cm x 2,40m. Incluye transporte.</t>
  </si>
  <si>
    <t>FORMAL MET CIR 35</t>
  </si>
  <si>
    <t>Formaleta metalica circular (incluye dos tapas) diametro 35-40 cm x 2,40m. Incluye transporte.</t>
  </si>
  <si>
    <t>FORMAL MET CIR 50</t>
  </si>
  <si>
    <t>Formaleta metalica circular (incluye dos tapas) diametro 50 cm x 2,40m. Incluye transporte.</t>
  </si>
  <si>
    <t>FORMAL MET CIR 60</t>
  </si>
  <si>
    <t>Formaleta metalica circular (incluye dos tapas) diametro 60 cm x 2,40m. Incluye transporte.</t>
  </si>
  <si>
    <t>FORMAL MET CIR 70-85</t>
  </si>
  <si>
    <t>Formaleta metalica circular (incluye dos tapas) diametro 70-85 cm x 3.20m. Incluye transporte.</t>
  </si>
  <si>
    <t>SIKA CONCRELISTO(M3)</t>
  </si>
  <si>
    <t>Sika Concrelisto RE 5000 concreto listo fluido sin retraccion preparado en obra.</t>
  </si>
  <si>
    <t>MARCO ANDAMIOMODULAR</t>
  </si>
  <si>
    <t>Marco Andamio Modular. Incluye transporte.</t>
  </si>
  <si>
    <t>TIJERA ANDAMIO MODUL</t>
  </si>
  <si>
    <t>Tijera para andamio modular. Incluye transporte.</t>
  </si>
  <si>
    <t>PIGMENTO NEGRO</t>
  </si>
  <si>
    <t>Pigmento negro NB-5970 para concreto . Marca Nuvbiola o eq. (presentación de 25 kg)</t>
  </si>
  <si>
    <t>CUAD 1OF+1AYU O.B.</t>
  </si>
  <si>
    <t>Cuadrilla 1Of Obra Blanca+ 1 Ay Entendido</t>
  </si>
  <si>
    <t>PIEDRA ENTRESU + TTE</t>
  </si>
  <si>
    <t>Piedra de entresuelo (limpia), tamaño máximo 15 cm, con transporte.</t>
  </si>
  <si>
    <t>DILATACION MADERA</t>
  </si>
  <si>
    <t>Dilataciones en madera 1.5 x 8 cm</t>
  </si>
  <si>
    <t>MOLDURA 2X2 CM</t>
  </si>
  <si>
    <t>Moldura de madera de 2 x  2 cm.</t>
  </si>
  <si>
    <t>CUAD URBANISMO</t>
  </si>
  <si>
    <t>Cuadrilla Urbanismo</t>
  </si>
  <si>
    <t>CAN CEPILLADO</t>
  </si>
  <si>
    <t>Can canteado y cepillado en madera común. De 5cm x 20 cm x 2,8m. Incluye transporte.</t>
  </si>
  <si>
    <t>SIKA CINTA PVC V-15</t>
  </si>
  <si>
    <t>Cinta  flexible para sello primario de juntas con movimiento en estructuras hidrahulicas. Sika Waterbar PVC V-15. Rollo de 30m. Rendimiento  1 x 1ml</t>
  </si>
  <si>
    <t>SIKA CINTA PVC O-22</t>
  </si>
  <si>
    <t>Cinta  flexible para sello primario de juntas con movimiento en estructuras hidrahulicas. Sika Waterbar PVC O-22. Rollo de 15m. Rendimiento  1 x 1m. Para muros de mas de 20cm de espesor.</t>
  </si>
  <si>
    <t>SIKAPLAN 12 NTR</t>
  </si>
  <si>
    <t>Sikaplan 12 NTR o equivalente. Membrana de PVC de 1.2mm espesor, CON refuerzo para tanques de agua potable y residual. Presentación. Rollo de 1.55 x 20ml. Rendimiento: 1x1m3</t>
  </si>
  <si>
    <t>SIKAPLAN 12 NT</t>
  </si>
  <si>
    <t>Sikaplan 12 NT o equivalente. Membrana de PVC de 1.2mm espesor, sin refuerzo para tanques de agua potable y residual. Presentacion. Rollo de 1.55 x 20ml. Rendimiento: 1x1m2</t>
  </si>
  <si>
    <t>SIKA GEOTEXTILPP1800</t>
  </si>
  <si>
    <t>Geotextil Sika PP 1800 o equivalente, no tejido de 180 gm/m2 Presentacion Rollo de 1.80 x 100m. Rendimiento: 1 x 1 m2</t>
  </si>
  <si>
    <t>PERFIL DE FONDO TANQ</t>
  </si>
  <si>
    <t>Perfil de fondo para tanque de almacenamiento de agua</t>
  </si>
  <si>
    <t>PERFIL DE BORDE TANQ</t>
  </si>
  <si>
    <t>Perfil de borde para tanque de almacenamiento de agua</t>
  </si>
  <si>
    <t>SIKA PRIMER 215</t>
  </si>
  <si>
    <t>Sika primer 215 o equivalente, Imprimante transparente de baja viscosidad para plasticos. Presentacion: 250ml. Rendimiento de 50a 150 gr/m2 dependiendo del sustrato</t>
  </si>
  <si>
    <t>SIKAFLEX CONSTRUCTIO</t>
  </si>
  <si>
    <t>Sikaflex construction o equivalente. Sellador elastico de poliuretano. Rendimiento1 un de 300cm3 . 3ml en junta de 1cm x 1cm. Incluye transporte.</t>
  </si>
  <si>
    <t>ANCLAJES DE FIJACION</t>
  </si>
  <si>
    <t>Anclajes de fijación + cancamo cerrado</t>
  </si>
  <si>
    <t>SIKA MENT - NS</t>
  </si>
  <si>
    <t>Sika Ment -NS.  Superplastificante - reductor de agua de alto rango. Presentacion: 230kg Rendimiento: de 0.8 a 2% del peso del cemento.</t>
  </si>
  <si>
    <t>SIKASET L</t>
  </si>
  <si>
    <t>SIKA SET L Acelerante de fraguado y resistencia para Concretos. Presentacion 25kg. Rendimiento. De 1 a 2% del peso del cemento</t>
  </si>
  <si>
    <t>TAPA FORMAL 1X2.40</t>
  </si>
  <si>
    <t>Tapa de Formaleta Metálica de 1 x 2.4 m (1t)</t>
  </si>
  <si>
    <t>MALLA ELECTROSO D131</t>
  </si>
  <si>
    <t>Malla electrosoldada D 131</t>
  </si>
  <si>
    <t>ANDA CARGA 1X1.4 TER</t>
  </si>
  <si>
    <t>Andamio de carga de 1.00x1.40 terminal</t>
  </si>
  <si>
    <t>ANDA CARGA 1X1.4 SEN</t>
  </si>
  <si>
    <t>Andamio de carga de 1.00x1.40 sencillo</t>
  </si>
  <si>
    <t>ACOPLE ANDAMIO CARGA</t>
  </si>
  <si>
    <t>Acople de andamio de carga</t>
  </si>
  <si>
    <t>CRUCETA ANDAMI CARGA</t>
  </si>
  <si>
    <t>Cruceta de andamio de carga de 3.1m</t>
  </si>
  <si>
    <t>TABLERO META 0.7X1.4</t>
  </si>
  <si>
    <t>Tablero metalico de 0.70x1.40 m para andamio de carga</t>
  </si>
  <si>
    <t>TORNLLONIVELAINFE0.6</t>
  </si>
  <si>
    <t>Tornillo nivelador inferior de 0.60 m hueco, para andamio de carga</t>
  </si>
  <si>
    <t>TORNLLONIVELASUPE0.6</t>
  </si>
  <si>
    <t>Tornillo nivelador superior de 0.60 m, para andamio de carga</t>
  </si>
  <si>
    <t>VIGA METAL AND CAR3M</t>
  </si>
  <si>
    <t>Viga metálica de 3m para andamio de carga</t>
  </si>
  <si>
    <t>ABRAZADERA DALMINE48</t>
  </si>
  <si>
    <t>Abrazadera Dalmine orientable 48mm para andamio de carga</t>
  </si>
  <si>
    <t>TUBO DALMINE 48MMX6M</t>
  </si>
  <si>
    <t>Tubo Dalmine 48mm x 6 m, para andamio de carga</t>
  </si>
  <si>
    <t>PUNTAL 1.5M</t>
  </si>
  <si>
    <t>Puntal de 1.5 m para sistema de carga apuntalado</t>
  </si>
  <si>
    <t>PUNTAL 2M</t>
  </si>
  <si>
    <t>Puntal de 2.0 m para sistema de carga apuntalado</t>
  </si>
  <si>
    <t>TRAVESAÑO 1.5 M</t>
  </si>
  <si>
    <t>Travesaño de 1.5 m para sistema de carga apuntalado</t>
  </si>
  <si>
    <t>TRAVESAÑO 2.0 M</t>
  </si>
  <si>
    <t>Travesaño de 2.0 m para sistema de carga apuntalado</t>
  </si>
  <si>
    <t>CANAL ALINEADOR 1M</t>
  </si>
  <si>
    <t>Canal alineador de 1 m para sistema de carga apuntalado</t>
  </si>
  <si>
    <t>CANAL ALINEADOR 3M</t>
  </si>
  <si>
    <t>Canal alineador de 3 m para sistema de carga apuntalado</t>
  </si>
  <si>
    <t>PANEL1200X150MM</t>
  </si>
  <si>
    <t>Panel 1200x150mm para sistema de carga apuntalado</t>
  </si>
  <si>
    <t>PANEL2400X150MM</t>
  </si>
  <si>
    <t>Panel 2400x150mm para sistema de carga apuntalado</t>
  </si>
  <si>
    <t>PANEL900X150MM</t>
  </si>
  <si>
    <t>Panel 900x150mm para sistema de carga apuntalado</t>
  </si>
  <si>
    <t>PANEL600X150MM</t>
  </si>
  <si>
    <t>Panel 600x150mm para sistema de carga apuntalado</t>
  </si>
  <si>
    <t>PANEL2400X600MM</t>
  </si>
  <si>
    <t>Panel 2400x600mm para sistema de carga apuntalado</t>
  </si>
  <si>
    <t>PANEL900X600MM</t>
  </si>
  <si>
    <t>Panel 900x600mm para sistema de carga apuntalado</t>
  </si>
  <si>
    <t>PANEL800X600MM</t>
  </si>
  <si>
    <t>Panel 800x600mm para sistema de carga apuntalado</t>
  </si>
  <si>
    <t>PANEL2400X800MM</t>
  </si>
  <si>
    <t>Panel 2400x800mm para sistema de carga apuntalado</t>
  </si>
  <si>
    <t>PANEL2400X250MM</t>
  </si>
  <si>
    <t>Panel 2400x250mm para sistema de carga apuntalado</t>
  </si>
  <si>
    <t>PANEL800X250MM</t>
  </si>
  <si>
    <t>Panel 800x250mm para sistema de carga apuntalado</t>
  </si>
  <si>
    <t>PANEL900X250MM</t>
  </si>
  <si>
    <t>Panel 900x250mm para sistema de carga apuntalado</t>
  </si>
  <si>
    <t>ESQUINERO 600MM</t>
  </si>
  <si>
    <t>Esquinero exterior 600 mm para sistema de carga apuntalado</t>
  </si>
  <si>
    <t>JUEGO CUÑA</t>
  </si>
  <si>
    <t>Juego de cuña para sistema de carga apuntalado</t>
  </si>
  <si>
    <t>GATA BASE</t>
  </si>
  <si>
    <t>Gata base para sistema de carga apuntalado</t>
  </si>
  <si>
    <t>GATA JOTA</t>
  </si>
  <si>
    <t>Gata jota para sistema de carga apuntalado</t>
  </si>
  <si>
    <t>GATA U</t>
  </si>
  <si>
    <t>Gata U para sistema de carga apuntalado</t>
  </si>
  <si>
    <t>JUEGO PLACA Y BANDA</t>
  </si>
  <si>
    <t>Juego de placa y banda para sistema de carga apuntalado</t>
  </si>
  <si>
    <t>CONECTOR</t>
  </si>
  <si>
    <t>Conector para sistema de carga apuntalado</t>
  </si>
  <si>
    <t>BARRA AUTOPERFORANTE</t>
  </si>
  <si>
    <t>Acero Barra autoperforante R32-280</t>
  </si>
  <si>
    <t>MANGUERA AGROMINE3/4</t>
  </si>
  <si>
    <t>Manguera Agrominera diametro 3/4". Incluye transporte.</t>
  </si>
  <si>
    <t>SEPARADOR SOILNAILIN</t>
  </si>
  <si>
    <t>Separador para anclajes de Soil Nailing - Centralizador R32-073</t>
  </si>
  <si>
    <t>PLATINA+ROSCA+TUERCA</t>
  </si>
  <si>
    <t>Platina, rosca y tuerca para anclaje tipo Soil Nailing. Incluye transporte.</t>
  </si>
  <si>
    <t>PINTURA ANTICORROSIV</t>
  </si>
  <si>
    <t>Pintura anticorrosivo gris. Pintuco</t>
  </si>
  <si>
    <t>ARNES DE SEGURIDAD</t>
  </si>
  <si>
    <t>Arnes de seguridad con eslingas (alquiler)</t>
  </si>
  <si>
    <t>ANDAMIO COLGANTE</t>
  </si>
  <si>
    <t>Andamio colgante cable 30-100m + plataforma (alquiler)</t>
  </si>
  <si>
    <t>EQUIPO PERFO DRENAJE</t>
  </si>
  <si>
    <t>Equipo perforación para drenajes Sub horizontales y anclajes activos/pasivos</t>
  </si>
  <si>
    <t>TUBERIA PVC-S 2"</t>
  </si>
  <si>
    <t>Tubería PVC-S Ø= 2"</t>
  </si>
  <si>
    <t>TAPON PRUEPVC-S 2"</t>
  </si>
  <si>
    <t>Tapón prueba PVC-S Ø= 2"</t>
  </si>
  <si>
    <t>UNION PVC-S 2"</t>
  </si>
  <si>
    <t xml:space="preserve">Unión PVC-S Ø= 2" </t>
  </si>
  <si>
    <t>SIKA SIGUNIT L53AF</t>
  </si>
  <si>
    <t>Acelerante de fraguados y resistencias iniciales para concretos lanzados, Sigunit L53AF. Presentación por 230 Kg. Incluye transporte.</t>
  </si>
  <si>
    <t>BOMBA LANZADO CONCRE</t>
  </si>
  <si>
    <t>Bomba de lanzado de concreto de 5" de piston. Incluye transporte.</t>
  </si>
  <si>
    <t>BOMBA DOSIFICADORA</t>
  </si>
  <si>
    <t>Bomba dosificadora de aditivos. Incluye transporte.</t>
  </si>
  <si>
    <t>ANGULO 2 1/2" X 1/4"</t>
  </si>
  <si>
    <t>Ángulo de 2 1/2" x 1/4"  ( A572/G50, 60)</t>
  </si>
  <si>
    <t>TAPA CARCAMO40X60</t>
  </si>
  <si>
    <t>Tapa para carcamo prefabricado 10x40x60 cm</t>
  </si>
  <si>
    <t>TAPA REJILLAPOLIMERO</t>
  </si>
  <si>
    <t>Tapa rejilla en polímero de 40x80x1", para uso peatonal, incluye ángulo de 1"x1"</t>
  </si>
  <si>
    <t>TAPA CARCAMO40X50</t>
  </si>
  <si>
    <t>Tapa de carcamo de 40 x 50 cm incluye acero de refuerzo</t>
  </si>
  <si>
    <t>ANGULO 1 1/2" X 3/16</t>
  </si>
  <si>
    <t>Ángulo de 1 1/2" x 3/16" (A36, A572/G50)</t>
  </si>
  <si>
    <t>TRITURADO 1 1/2"</t>
  </si>
  <si>
    <t>Triturado 1 1/2"</t>
  </si>
  <si>
    <t>REJA CARCAMO 0.30X1</t>
  </si>
  <si>
    <t>Reja para cárcamo en "T", tipo Colrejillas, removible con marco  de 0.30 x 1.00m</t>
  </si>
  <si>
    <t>REJA CARCAMO 0.30X3</t>
  </si>
  <si>
    <t>Reja para cárcamo en "T", tipo Colrejillas, fija de 0.30 x 3.00 m.</t>
  </si>
  <si>
    <t>MARIPOSA FIJACION</t>
  </si>
  <si>
    <t>Mariposa de fijación para la reja del cárcamo</t>
  </si>
  <si>
    <t>TRITURA + TTE 3/4"</t>
  </si>
  <si>
    <t>Triturado 3/4" con transporte</t>
  </si>
  <si>
    <t>CUNETA AUX 250-200</t>
  </si>
  <si>
    <t>Cuneta auxiliar U180, CUAUI 250-200 30x25x20 cm.</t>
  </si>
  <si>
    <t>CUNETA AUX 250-800</t>
  </si>
  <si>
    <t>Cuneta auxiliar U180, CUAUI 250-800 30x25x80 cm.</t>
  </si>
  <si>
    <t>ANGULO 2" X 1/8</t>
  </si>
  <si>
    <t>Ángulo de 2" x 1/8"  (A36, A572/G50)</t>
  </si>
  <si>
    <t>THINER</t>
  </si>
  <si>
    <t>Thinner</t>
  </si>
  <si>
    <t>ESMALTE BASE ACEITE</t>
  </si>
  <si>
    <t>Esmalte a Base de Aceite, Rendimiento 30m2/gl</t>
  </si>
  <si>
    <t>ESTOPA</t>
  </si>
  <si>
    <t>Estopa</t>
  </si>
  <si>
    <t>TAPA CARCAMO50X50</t>
  </si>
  <si>
    <t>Tapa de carcamo de 50 * 50 cm,  incluye acero de refuerzo.</t>
  </si>
  <si>
    <t>FORMALE NUMEROMADERA</t>
  </si>
  <si>
    <t>Formaleta Número, Tallado en Madera maciza de 13x21 cm. E= 2 cm.</t>
  </si>
  <si>
    <t>PASO PREFABR 1.2X0.3</t>
  </si>
  <si>
    <t>Paso prefabricado en concreto de 21Mpa de 1.2 x 0.30 x 0.05 m</t>
  </si>
  <si>
    <t>LAMINA GALVAN CAL 18</t>
  </si>
  <si>
    <t>Lámina galvanizada calibre 18 de 1.20 x 2.40 mt.</t>
  </si>
  <si>
    <t>TRIPLEX 18 MM</t>
  </si>
  <si>
    <t>Triplex de 18 mm. Formaleta, Pizano o su equivalente</t>
  </si>
  <si>
    <t>MADERA PINOCEPILLADO</t>
  </si>
  <si>
    <t>Pino seco cepillado de 1"x2" (1.9x4.1 cm.) x 3.2 m.</t>
  </si>
  <si>
    <t>ACPM</t>
  </si>
  <si>
    <t>ACPM (incluye Transporte)</t>
  </si>
  <si>
    <t>TUBERIA ACERO GAL 2</t>
  </si>
  <si>
    <t>Tubería acero galvanizado Ø= 2" calibre 16</t>
  </si>
  <si>
    <t>PLATINA 2" X1/4"</t>
  </si>
  <si>
    <t>Platina de 2" x 1/4"</t>
  </si>
  <si>
    <t>PLATINA 3" X 1/2"</t>
  </si>
  <si>
    <t>Platina de 3" x 1/2"</t>
  </si>
  <si>
    <t>SOLDADURA 7018</t>
  </si>
  <si>
    <t>Soldadura 7018</t>
  </si>
  <si>
    <t>CUAD 1OF+2AYESTRM</t>
  </si>
  <si>
    <t>Cuadrilla Estructura Metálica:  1 Of + 2 Ay</t>
  </si>
  <si>
    <t>EQUIPO SOL ELEC LINC</t>
  </si>
  <si>
    <t>Equipo de soldadura eléctrica Lincoln AC-225 GLM 110 v. Incluye transporte.</t>
  </si>
  <si>
    <t>CHAPACATALAD10X30</t>
  </si>
  <si>
    <t>Chapa ladrillo catalán de 0.10 x 0.30 m. puesto en obra</t>
  </si>
  <si>
    <t>CORTADO LADR+DIS+OP</t>
  </si>
  <si>
    <t>Cortadora de ladrillo / disco y operador</t>
  </si>
  <si>
    <t>ANDAMIO TIJERA</t>
  </si>
  <si>
    <t>Andamio metalico de tijera 1.50x1.50m, 1 cuerpo (alquiler)</t>
  </si>
  <si>
    <t>CUAD ESTRUCTURAS</t>
  </si>
  <si>
    <t>Cuadrilla Estructura</t>
  </si>
  <si>
    <t>CONCRE FLUID17.5MPA</t>
  </si>
  <si>
    <t>Concreto Grouting de 17.5 Mpa preparado en obra</t>
  </si>
  <si>
    <t>CONCRE FLUID10.5MPA</t>
  </si>
  <si>
    <t>Concreto Grouting de 10.5 Mpa preparado en obra</t>
  </si>
  <si>
    <t>SIKA 1</t>
  </si>
  <si>
    <t>Sika 1 - impermeabilizante integral - morteros - concretos.  Presentacion: 1kg. Rendimiento: 1kl x 1 bulto de cemento  o el 3% del peso del cemento</t>
  </si>
  <si>
    <t>GARGOLA PREFABR</t>
  </si>
  <si>
    <t>Gárgola prefabricada en concreto de L=0,30 m.</t>
  </si>
  <si>
    <t>HERRAJE ANILLO MH</t>
  </si>
  <si>
    <t>Herraje para anillo de MH Incluye tapa. Segun EPM</t>
  </si>
  <si>
    <t>FORMAL CUELLO MH1.2</t>
  </si>
  <si>
    <t>Formaleta para cuello de MH de 1.20 m, (incluye anillo)</t>
  </si>
  <si>
    <t>HILTI RE 500</t>
  </si>
  <si>
    <t>HILTI RE 500. Sistema de anclaje químico por inyección para varillas de construcción. Cartucho de 330 ml</t>
  </si>
  <si>
    <t>ANTISOL</t>
  </si>
  <si>
    <t xml:space="preserve">Emulsion para curado de concreto ANTISOL SIKA BLANCO o equivalente </t>
  </si>
  <si>
    <t>Formaleta metalica tipo  2.40x0.25</t>
  </si>
  <si>
    <t>TUBERIA PVC DB 2".</t>
  </si>
  <si>
    <t>Tubería pvc 2" tipo DB</t>
  </si>
  <si>
    <t>CURVA PVC 2"</t>
  </si>
  <si>
    <t>Curva pvc  2" tipo DB. (eléctrico)</t>
  </si>
  <si>
    <t>PLATINA5/16</t>
  </si>
  <si>
    <t>Platina de 0.26*0.26*5/16"</t>
  </si>
  <si>
    <t>PERNO DE ANCLAJE1/2</t>
  </si>
  <si>
    <t>Perno y tuerca de anclaje de 1/2"</t>
  </si>
  <si>
    <t>TRANSPORTE ACERO</t>
  </si>
  <si>
    <t>Transporte de acero( descargue y transporte interno)</t>
  </si>
  <si>
    <t>ACERO ESTRUCTURAS</t>
  </si>
  <si>
    <t>Acero en Elementos Estructurales</t>
  </si>
  <si>
    <t>PERNOS GALVAN 1/2-1"</t>
  </si>
  <si>
    <t>Perno expansión c/ tuerca y golilla. 1/2 x 4. 1/4. Laprox.= 10 cm.</t>
  </si>
  <si>
    <t>DISOLVE PINT BAS ACE</t>
  </si>
  <si>
    <t>Disolvente para Pinturas a Base de Aceite.</t>
  </si>
  <si>
    <t>CUAD MONT EST METALI</t>
  </si>
  <si>
    <t>Cuadrilla de Montaje de Estructuras Metálicas</t>
  </si>
  <si>
    <t>EQUIPO SOL ELEC MILL</t>
  </si>
  <si>
    <t>Equipo de soldadura eléctrica MILLER XMT CC/W 300 AMP. Incluye transporte.</t>
  </si>
  <si>
    <t>EQUIPO DE OXICORTE</t>
  </si>
  <si>
    <t>Equipo de oxicorte, con pipetas</t>
  </si>
  <si>
    <t>DIFERENCIAL 3 TON</t>
  </si>
  <si>
    <t>Diferencial de cadena 3 Ton</t>
  </si>
  <si>
    <t>VIGA METAL IPE 200</t>
  </si>
  <si>
    <t>Viga Metálica IPE200</t>
  </si>
  <si>
    <t>LAMINA 3/8"</t>
  </si>
  <si>
    <t>Lámina metálica de 3/8" de 1.20 x 2.40 m.</t>
  </si>
  <si>
    <t>SOLDADURA 6013 X 1/8</t>
  </si>
  <si>
    <t>Soldadura lincoln 6013 x 1/8"</t>
  </si>
  <si>
    <t>PERNO EXPAN 1/2X3</t>
  </si>
  <si>
    <t>Perno de expansión ref TEA10x070 de 1/2"X 3". Marca mecano o equivalente</t>
  </si>
  <si>
    <t>BASE ANTICORROSIVA</t>
  </si>
  <si>
    <t>Base anticorrosiva y adherente</t>
  </si>
  <si>
    <t>CATAL PINT POLIURETA</t>
  </si>
  <si>
    <t>Catalizador para pintura de poliuretano</t>
  </si>
  <si>
    <t>PINTURA POLIRUETANO</t>
  </si>
  <si>
    <t>Pintura poliuretano</t>
  </si>
  <si>
    <t>CUAD 1OF+1AYU FAB</t>
  </si>
  <si>
    <t>Cuadrilla 1Of + 1 Ay Fabricación</t>
  </si>
  <si>
    <t>OFICIAL PINTURA</t>
  </si>
  <si>
    <t>Oficial Pintura</t>
  </si>
  <si>
    <t>PHR 160X60X1.5MM</t>
  </si>
  <si>
    <t>PHR 160 x 60 x 1.5mm</t>
  </si>
  <si>
    <t>PTS 40X40XCAL14</t>
  </si>
  <si>
    <t>PTS 40 x 40, x 1,5mm</t>
  </si>
  <si>
    <t>LAMINA 3/16</t>
  </si>
  <si>
    <t>Lámina metálica de 3/16" o 5mm</t>
  </si>
  <si>
    <t>LAMINA GALVAN CAL 24</t>
  </si>
  <si>
    <t>Lámina galvanizada calibre 24</t>
  </si>
  <si>
    <t>LAMINA POLICARBAL6MM</t>
  </si>
  <si>
    <t>Lámina en policarbonato alveolar de 6mm y todos los elementos para su correcta instalacion</t>
  </si>
  <si>
    <t>PINTURA EPOXIPOLIAMI</t>
  </si>
  <si>
    <t>Pintura Epoxico Poliamida para pared, Rendimiento 67m2/gl</t>
  </si>
  <si>
    <t>TUBERIA NEGRA PES 5</t>
  </si>
  <si>
    <t xml:space="preserve">Tubería negra pesada de 5" por 3mm </t>
  </si>
  <si>
    <t>MALLA ELECTROSO D158</t>
  </si>
  <si>
    <t>Malla electrosoldada D 158</t>
  </si>
  <si>
    <t>BLOQ2PINT15X20X40</t>
  </si>
  <si>
    <t>BLOQUE CONCRETO R-10Mpa 2P INTERMEDIO 15 X 20 X 40 puesto en obra</t>
  </si>
  <si>
    <t>CONCRE OBRA 10.5MPA</t>
  </si>
  <si>
    <t>Concreto de 10.5 Mpa preparado en obra</t>
  </si>
  <si>
    <t>BLO3PNOESTR10X20X40</t>
  </si>
  <si>
    <t>BLOQUE CONCRETO R-8Mpa 3P NO ESTRUCTURAL 10 x 20 x 40 puesto en obra</t>
  </si>
  <si>
    <t>SIKA IGOLDENSO</t>
  </si>
  <si>
    <t>Igol denso. Protección impermeable para  jardineras y estructuras enterradas. Presentación: 3,5kg. Rendimiento: 1kg/m2/capa. Minimo 2 capas</t>
  </si>
  <si>
    <t>SIKA IGOLIMPRIMANTE</t>
  </si>
  <si>
    <t>Sika Igol imprimante. Imprimante bituminoso del sistema Igol denso para impermeabilizar jardineras y estructuras enterradas. Presentacion: 3kg. Rendimiento: 200gr/m2</t>
  </si>
  <si>
    <t>REVOQUE 1:4 CAL</t>
  </si>
  <si>
    <t>Revoque 0.25:1:4 (Cal:cemento:arena) preparado en obra</t>
  </si>
  <si>
    <t>SIKA IMPERMUR</t>
  </si>
  <si>
    <t>Sika Imper Mur- impermeabilizante para muros con humedad ascendente, endurecedor de superficies e imprimante de pinturas. Presentacion: 4kg Rendimiento:300gr/1m2 /capa.</t>
  </si>
  <si>
    <t>MORTERO 1:5</t>
  </si>
  <si>
    <t>Mortero 1:5 en obra</t>
  </si>
  <si>
    <t>CAL</t>
  </si>
  <si>
    <t>Cal blanca hidratada por saco de 10 kg</t>
  </si>
  <si>
    <t>CUAD MAMPOSTERIA</t>
  </si>
  <si>
    <t>Cuadrilla Mampostería</t>
  </si>
  <si>
    <t>BLOQ3PINT20X20X40</t>
  </si>
  <si>
    <t>BLOQUE CONCRETO R-10Mpa 3P INTERMEDIO 20 X 20 X 40 puesto en obra</t>
  </si>
  <si>
    <t>BLOQCATGRIS6X12X42</t>
  </si>
  <si>
    <t>BLOQUE CONCRETO CATALÁN ESPECIAL GRIS  12 x 6 x 42. Puesto en obra</t>
  </si>
  <si>
    <t>BLOQCATATALANSPLIT</t>
  </si>
  <si>
    <t>BLOQUE CATALÁN SPLIT 15x10x30 color ROJO, NEGRO, VERDE OLIVA, OCRE, MARRON, ANTICADO, CHOCOLATE R-13Mpa. puesto en obra</t>
  </si>
  <si>
    <t>MORTERO 1:4 CAL</t>
  </si>
  <si>
    <t>Mortero 0.25:1:4 (Cal:cemento:arena) en obra</t>
  </si>
  <si>
    <t>BLOQCATBLANCO</t>
  </si>
  <si>
    <t>BLOQUE CATALÁN CON RESIDUOS PORCELÁNICOS 15X10X30 color BLANCO, R-13 Mpa. puesto en obra</t>
  </si>
  <si>
    <t>BLOQROMANO</t>
  </si>
  <si>
    <t>BLOQUE ROMANO liso 12x12x36 color gris, puesto en obra</t>
  </si>
  <si>
    <t>BLOQCATBLANCO½</t>
  </si>
  <si>
    <t>BLOQUE CATALÁN MEDIO CON RESIDUOS PORCELÁNICOS 15x10x15 color BLANCO, R-13 Mpa. puesto en obra</t>
  </si>
  <si>
    <t>LADRILLO 15X20X40RH</t>
  </si>
  <si>
    <t>LADRILLO 15X20X40 RAYADO. puesto en obra</t>
  </si>
  <si>
    <t>LADRILLO 10X20X40RH</t>
  </si>
  <si>
    <t>LADRILLO 10x20x40 RAYADO. puesto en obra</t>
  </si>
  <si>
    <t>LADR CATAL10X15X30PV</t>
  </si>
  <si>
    <t>LADRILLO Catalán 10X15X30. PERFORACIÓN VERTICAL. COLOR PALIDO. puesto en obra</t>
  </si>
  <si>
    <t>LADRILLO 10X20X40PHR</t>
  </si>
  <si>
    <t>LADRILLO 10x20x40 PH RAYADO. puesto en obra</t>
  </si>
  <si>
    <t>CHAPACATABLOQ6X42GR</t>
  </si>
  <si>
    <t>Chapa bloque catalán 6x42 cm. Puesto en obra</t>
  </si>
  <si>
    <t>CHAPACATABLOQ10X30GR</t>
  </si>
  <si>
    <t>Chapa bloque catalán lisa de 10 x 30 color gris. Puesto en obra</t>
  </si>
  <si>
    <t>CHAPACATABLOQ10X30RO</t>
  </si>
  <si>
    <t>Chapa bloque catalán color rojo 3*10*30. Puesta en obra</t>
  </si>
  <si>
    <t>CEMENTO BLANCO</t>
  </si>
  <si>
    <t>Cemento blanco (saco 40 kilos) Argos</t>
  </si>
  <si>
    <t>DIOXIDO TITANIO</t>
  </si>
  <si>
    <t>Dioxido de titanio</t>
  </si>
  <si>
    <t>CHAPACATABLOQ10X30BL</t>
  </si>
  <si>
    <t>Chapa bloque catalán de 3x10x30 cm. color blanco con agregados cerámicos. Puesto en obra</t>
  </si>
  <si>
    <t>MALLA CON VENA</t>
  </si>
  <si>
    <t>Malla con vena metálica expandida cal 24 de 0,60 x 2,00 m.</t>
  </si>
  <si>
    <t>CHAPACATALAD10X30PAL</t>
  </si>
  <si>
    <t>Chapa ladrillo catalán pálida sencilla 10X30. Puesta en obra</t>
  </si>
  <si>
    <t>SELLALON 1"</t>
  </si>
  <si>
    <t>Sellalon gris varilla de espuma de 1" de polietileno</t>
  </si>
  <si>
    <t>SIKAFLEX 1A</t>
  </si>
  <si>
    <t>Sikaflex 1 - A color blanco, gris y negro. Sellador elastico de poliuretano de alta durabilidad. Rendimiento:1 un de 300cm3 . 3ml en junta de 1cm x 1cm. Incluye transporte</t>
  </si>
  <si>
    <t>SIKA ESTUKA ACRILICO</t>
  </si>
  <si>
    <t>Estuka Acrílico. Estuco plástico listo para usar en interiores y exteriores. Presentación: 5gl, Rendimiento:2kg/m2 ó 4 m2/galon.</t>
  </si>
  <si>
    <t>LIJA 400</t>
  </si>
  <si>
    <t>Lija de agua 400</t>
  </si>
  <si>
    <t>CER.MACED BLANCAMATE</t>
  </si>
  <si>
    <t xml:space="preserve">Cerámica pared Macedonia blanca acabado mate de 25x35. Ref 3560 </t>
  </si>
  <si>
    <t>CER.MACED COLOR</t>
  </si>
  <si>
    <t>Cerámica pared Macedonia Colores Beige, aguamarina. de 25x25 cm. - Corona</t>
  </si>
  <si>
    <t>PEGACOR GRIS</t>
  </si>
  <si>
    <t>Adhesivo cerámico Pegacor gris - Corona (Rend.3 a 4 Kg./m², para cerámica de 40x40 o más, 6 kg/m²)</t>
  </si>
  <si>
    <t>BOQUILLA BLANCA</t>
  </si>
  <si>
    <t>Boquilla Blanca (concolor 5-15)- Sumicol. (rend. 0,5 Kg./m², para juntas de 3mm)</t>
  </si>
  <si>
    <t>MOLDURA PVCBLANCA</t>
  </si>
  <si>
    <t>Moldura plastica blanco (toro plastico) 2.40m</t>
  </si>
  <si>
    <t>Cortadora de Cerámica TX-900 TM-50 TS-60</t>
  </si>
  <si>
    <t>BURIL CORTADORACERAM</t>
  </si>
  <si>
    <t xml:space="preserve">Buril para Cortadora de Cerámica </t>
  </si>
  <si>
    <t>CERAMICAEGEOPARED</t>
  </si>
  <si>
    <t>Ceramica pared egeo de 20.5 x 20.5 cm. Blanca tipo Corona</t>
  </si>
  <si>
    <t>PIEDRA BUENAVENTURA</t>
  </si>
  <si>
    <t>Piedra de buenaventura en lajas</t>
  </si>
  <si>
    <t>TOXEMENT ADERCRIL</t>
  </si>
  <si>
    <t>Adercril (0,75 kg por cada m2 de e= 0,02/0,025 m.) Toxement</t>
  </si>
  <si>
    <t>TABLETA GRES ETRUSAH</t>
  </si>
  <si>
    <t>Tableta Gres etrusca Sahara de 7 x 25 cm</t>
  </si>
  <si>
    <t>CARNAZA</t>
  </si>
  <si>
    <t>Carnaza (bolsa x Kg)</t>
  </si>
  <si>
    <t>GRANO PREPARADO</t>
  </si>
  <si>
    <t>Grano preparado</t>
  </si>
  <si>
    <t>LECHADA PREPARADA</t>
  </si>
  <si>
    <t>Lechada preparada</t>
  </si>
  <si>
    <t>VARILLA ALUM 3</t>
  </si>
  <si>
    <t>Varilla aluminio 3 mm</t>
  </si>
  <si>
    <t>PEGACOR GRIS EXTERIO</t>
  </si>
  <si>
    <t>Pegacor gris exteriores - Sumicol</t>
  </si>
  <si>
    <t>CERAMICANEG30.5X30.5</t>
  </si>
  <si>
    <t>Ceramica 0,305 x 0,305 m. Color negro</t>
  </si>
  <si>
    <t>VARILLA INTEMATEX</t>
  </si>
  <si>
    <t>Varilla plastica intermatex</t>
  </si>
  <si>
    <t>CENEFA CERAMICA8X25</t>
  </si>
  <si>
    <t>Cenefa decorado 8x25 cm</t>
  </si>
  <si>
    <t>CERAMICAEGEOPARED1</t>
  </si>
  <si>
    <t xml:space="preserve">Ceramica pared egeo de 30 x 60 cm. Blanca </t>
  </si>
  <si>
    <t>CRISTANAC</t>
  </si>
  <si>
    <t xml:space="preserve">Enchape en cristanac tipo corona. </t>
  </si>
  <si>
    <t>PINTURA ACRILI KORAZ</t>
  </si>
  <si>
    <t>Pintura acrílica tipo Koraza o equivalente, Rendimiento 20m2/gl</t>
  </si>
  <si>
    <t>CARTON CORRUGADO</t>
  </si>
  <si>
    <t>Cartón corrugado protección piso ancho 1.20m</t>
  </si>
  <si>
    <t>SELLADOR ANTI-ALCALI</t>
  </si>
  <si>
    <t>Sellomax tipo Pintuco o equivalente, rend 18m2/gal a 2 manos</t>
  </si>
  <si>
    <t>LIJA 150</t>
  </si>
  <si>
    <t>Lija de agua 150 super</t>
  </si>
  <si>
    <t>ESTUCOR</t>
  </si>
  <si>
    <t>Estucor (25 kg) - Sumicol</t>
  </si>
  <si>
    <t>PINTURA VINILO TIP1</t>
  </si>
  <si>
    <t>Pintura vinilo tipo 1 Viniltex o equivalente</t>
  </si>
  <si>
    <t>LIJA 200</t>
  </si>
  <si>
    <t>Lija 200</t>
  </si>
  <si>
    <t>CATAL PINT EPOXPOLIA</t>
  </si>
  <si>
    <t>Catalizador Para Pintura Epoxico Poliamida</t>
  </si>
  <si>
    <t>PINTURA EPOXIPPISOS</t>
  </si>
  <si>
    <t>Pintura Epoxico Poliamida para pisos, Rendimiento 67m2/gl</t>
  </si>
  <si>
    <t>PINTURA IMPRANOL</t>
  </si>
  <si>
    <t>Pintura impranol plus, Rendimiento15m2/gl</t>
  </si>
  <si>
    <t>PINTURA TRAFICO</t>
  </si>
  <si>
    <t>Pintura tipo trafico  acrílica -color blanco- Pintuco</t>
  </si>
  <si>
    <t>TRIPLEX 7MM</t>
  </si>
  <si>
    <t>Triplex de 7mm Pizano o su equivalente</t>
  </si>
  <si>
    <t>SIKA IMPRIMARE137008</t>
  </si>
  <si>
    <t>Imprimante epoxico rojo Ref: 137008 Sika o equivalente. Presentacion 1 gl + 0.25 gln catalizador. Incluye catalizador. Rendimiento: 15 a 16 m2/gln</t>
  </si>
  <si>
    <t>ESMALTE ALQUIDICO</t>
  </si>
  <si>
    <t>Esmalte Alquidico negro Ref. 316091 Sika o equivalente</t>
  </si>
  <si>
    <t>SIKA COLMASOL ALQUID</t>
  </si>
  <si>
    <t>Colmasolvente Alquidico Ref: 958012 Sika o equivalente</t>
  </si>
  <si>
    <t>BROCA 3/8" METAL</t>
  </si>
  <si>
    <t>Broca HSS de 3/8" para metal tipo Dewalt.</t>
  </si>
  <si>
    <t>EQUIPO PINTURA</t>
  </si>
  <si>
    <t>Equipo completo de pintura.</t>
  </si>
  <si>
    <t>MONOGAFAS SEGURIDAD</t>
  </si>
  <si>
    <t xml:space="preserve">Monogafas de seguridad </t>
  </si>
  <si>
    <t>SIKAURETANO3.5KG</t>
  </si>
  <si>
    <t>Sikauretano - Recubrimiento protector con base en  poliuretano  estable a los rayo s ultravioleta de dos componentes. Presentacion:  3.5kg .  Rendimiento:160gr/m2/capa. Minimo 2 capas.</t>
  </si>
  <si>
    <t>SIKA COLMASOL VENTE</t>
  </si>
  <si>
    <t>Colmasolvente uretano - Solvente líquido incoloro para dilución y limpieza. Presentacion: 5gl</t>
  </si>
  <si>
    <t>SIKA ROD 3/8</t>
  </si>
  <si>
    <t>Sika Rod de 3/8". Fondo de Juntas para aplicar masillas en frio. Presentacion: Rollos de 1097ml  Rendimiento: 1ml x 1ml</t>
  </si>
  <si>
    <t>CINTA ENMASCARAR</t>
  </si>
  <si>
    <t>Cinta de enmascarar 3/4"</t>
  </si>
  <si>
    <t>PIGMENTO AMARILLO</t>
  </si>
  <si>
    <t>Pigmento amarillo Y-4021 para concreto Marca Nuviola o eq. (presentación de 25 kg)</t>
  </si>
  <si>
    <t>CONCREBRA21MPABLAN</t>
  </si>
  <si>
    <t>Concreto de 21 Mpa preparado en obra (3000PSI) CON CEMENTO BLANCO</t>
  </si>
  <si>
    <t>SIKA ROD 1/4</t>
  </si>
  <si>
    <t>Sika Rod de 1 1/4". Fondo de Juntas para aplicar masillas en frio. Presentacion: Rollos de 1700ml   Rendimiento: 1ml x 1ml</t>
  </si>
  <si>
    <t>PIGMENTO NARANJ ROJO</t>
  </si>
  <si>
    <t>Pigmento naranja -rojo R-2530 para concreto Marca Nubiola o eq. (presentación de 25 kg)</t>
  </si>
  <si>
    <t>PIGMENTO BLANCO</t>
  </si>
  <si>
    <t>Pigmento blanco para concreto tipo Dioxido de titanio R-902. Marca Nubiola o eq. (presentación de 25 kg)</t>
  </si>
  <si>
    <t>PIGMENTO VERDENG101</t>
  </si>
  <si>
    <t>Pigmento VERDE Ng-101 para concreto . Marca Nubiola o eq. (presentación de 25 kg)</t>
  </si>
  <si>
    <t>ALLANADORA+OPER+ASPA</t>
  </si>
  <si>
    <t>Allanadora 36" + operador + Plato flotante + aspas allanadora</t>
  </si>
  <si>
    <t>SELLO ELASTOMERICOPV</t>
  </si>
  <si>
    <t>Sellos elastomericos PVC de Ø= 12"</t>
  </si>
  <si>
    <t>DILATACION ALUMINIO</t>
  </si>
  <si>
    <t>Varilla de dilatación de aluminio de 3 mm.</t>
  </si>
  <si>
    <t>FORMALE PINOSECOCEP</t>
  </si>
  <si>
    <t>Formaleta en Pino seco cepillado de 2"x4". para juntas frías.</t>
  </si>
  <si>
    <t>PIGMENTO VERDE</t>
  </si>
  <si>
    <t>Pigmento verde G-101 para concreto. Marca Nubiola o eq. (presentación de 25 kg)</t>
  </si>
  <si>
    <t>PULIDORA PISOS</t>
  </si>
  <si>
    <t>Pulidora de pisos duros de 6 piedras</t>
  </si>
  <si>
    <t>SIKAFLOOR3 QUARTZ TO</t>
  </si>
  <si>
    <t>Sikafloor 3 Ouartz Top, color verde, rendimiento 7kg/m2, presentación 50kg</t>
  </si>
  <si>
    <t>SIKALASTIC 560CD</t>
  </si>
  <si>
    <t xml:space="preserve">Sikalastic-560 - Impermeabilizante hibrido acrilico y  poliuretano, para cubiertas de alta reflectibilidad. Presentacion. 5gl </t>
  </si>
  <si>
    <t>SIKAGUARD 50</t>
  </si>
  <si>
    <t>SikaGuard-50 - recubrimiento epoxico de alta calidad e imprimante en sistemas epoxicos y de poliuretano. Presentacion:23kg</t>
  </si>
  <si>
    <t>SIKADUR 501</t>
  </si>
  <si>
    <t>Sikadur-501 - Arena de cuarzo. Para utilizacion en sistemas epoxicos. Presentación 32,5 kg. Rendimiento: de 1 a 2.5kg</t>
  </si>
  <si>
    <t>SIKALASTIC 612MTC</t>
  </si>
  <si>
    <t>Sikalastic-612 MTC. Membrana liquida de poliuretano para cubiertas. Presentacion 26.5kg. Rendimiento:2kg/mt2</t>
  </si>
  <si>
    <t>SIKAFLOOR 3</t>
  </si>
  <si>
    <t>Sikafloor 3 Ouartz Top Neutro - endurecedor superficial para pisos con base cuarzo y cemento. Presentacion: 30kg Rendimiento:de 3 a 5 kg /mt2. Incluye transporte</t>
  </si>
  <si>
    <t>PIGMENTO AZUL</t>
  </si>
  <si>
    <t>Pigmento azul WS ftalosianina para concreto Marca Nuviola o eq. (presentación de 20 kg)</t>
  </si>
  <si>
    <t>TRITURADO 3/4"</t>
  </si>
  <si>
    <t>Triturado 3/4"</t>
  </si>
  <si>
    <t>MEZCLADORA TROMPELEC</t>
  </si>
  <si>
    <t>Mezcladora trompo eléctrica 1.5 sacos a 220V</t>
  </si>
  <si>
    <t>BASE GRANULAR</t>
  </si>
  <si>
    <t>Base granular tamaño maximo 1 1/2" (Area Metropolitana)</t>
  </si>
  <si>
    <t>ADOQ-TACT-GUIACOL:AA</t>
  </si>
  <si>
    <t>ADOQUÍN TÁCTIL GUÍA O ALERTA 20 x 20 x 6. Color (B) amarillo, jaspeado, salmón, champaña, negro y blanco arena</t>
  </si>
  <si>
    <t>MANTO POLIESTER 3MM</t>
  </si>
  <si>
    <t>Manto poliester de 3mm</t>
  </si>
  <si>
    <t>MORTERO 1:3</t>
  </si>
  <si>
    <t>Mortero 1:3 en obra</t>
  </si>
  <si>
    <t>ADOQ-TACT-GUIAGRIS</t>
  </si>
  <si>
    <t>ADOQUÍN TÁCTIL GUÍA O ALERTA 20 x 20 x 6. Color gris.</t>
  </si>
  <si>
    <t>ADOQ-TACT-GUIACOL:A</t>
  </si>
  <si>
    <t>ADOQUÍN TÁCTIL GUÍA O ALERTA 20 x 20 x 6. Color (A) oliva, marrón, chocolate, ocre, tojo y terracota</t>
  </si>
  <si>
    <t>ADOQ-TACT-GUIACOLAAA</t>
  </si>
  <si>
    <t>ADOQUÍN TÁCTIL GUÍA O ALERTA 20 x 20 x 6. Color blanco.</t>
  </si>
  <si>
    <t>LOSETA GUIA40X40X6NE</t>
  </si>
  <si>
    <t xml:space="preserve">Loseta tactil Guia de 40x40x6 color negro. </t>
  </si>
  <si>
    <t>LOSETA PLANA40X40X6G</t>
  </si>
  <si>
    <t xml:space="preserve">Loseta plana color gris de 40x40x6 cm </t>
  </si>
  <si>
    <t>ADOQU. 20X20X6AM.SA</t>
  </si>
  <si>
    <t>Adoquín de 20x20x6 cm, Color (B) amarillo, jaspeado, salmón, champaña, negro y blanco arenan</t>
  </si>
  <si>
    <t>ADOQU. 20X20X6GRIS</t>
  </si>
  <si>
    <t>Adoquín de 20x20x6 cm, gris</t>
  </si>
  <si>
    <t>ADOQUIN G 20*20*8</t>
  </si>
  <si>
    <t>Adoquín de 20x20x8 cm, gris (25 un/m2)</t>
  </si>
  <si>
    <t>ADOQUIN A 20*20*8</t>
  </si>
  <si>
    <t>Adoquín de 20x20x8 cm,  Color (A) oliva, marrón, chocolate, ocre, tojo y terracota</t>
  </si>
  <si>
    <t>ADOQUIN AA 20*20*8</t>
  </si>
  <si>
    <t>Adoquín de 20x20x8 cm, Color (B) amarillo, jaspeado, salmón, champaña, negro y blanco arena</t>
  </si>
  <si>
    <t>ADOQUIN AAA 20*20*8</t>
  </si>
  <si>
    <t>Adoquín de 20x20x8 cm, color blanco</t>
  </si>
  <si>
    <t>TUBERIA PVC CONDU 1½</t>
  </si>
  <si>
    <t>Tubería PVC conduit de 1 1/2"</t>
  </si>
  <si>
    <t>ADOQ.10X20X6RO-NE-AR</t>
  </si>
  <si>
    <t>Adoquín de 10x20x6 cm, Color (A) oliva, marrón, chocolate, ocre, tojo y terracota</t>
  </si>
  <si>
    <t>ADOQ.10X20X6BLANCO</t>
  </si>
  <si>
    <t>Adoquín de 10x20x6 cm, color blanco</t>
  </si>
  <si>
    <t>ADOQ. 10X20X6 GRIS</t>
  </si>
  <si>
    <t>Adoquín de 10x20x6 cm, gris</t>
  </si>
  <si>
    <t>ADOQ.10X20X8RO-NE-AR</t>
  </si>
  <si>
    <t>Adoquín de 10x20x8 cm, Color (A) oliva, marrón, chocolate, ocre, tojo y terracota</t>
  </si>
  <si>
    <t>ADOQ.10X20X8AMA.SALM</t>
  </si>
  <si>
    <t>Adoquín de 10x20x8 cm, Color (B) amarillo, jaspeado, salmón, champaña, negro y blanco arena</t>
  </si>
  <si>
    <t>ADOQ.10X20X8BLANCO</t>
  </si>
  <si>
    <t>Adoquín de 10x20x8 cm, color blanco.</t>
  </si>
  <si>
    <t>ADOQ. 10X20X8 GRIS</t>
  </si>
  <si>
    <t>Adoquín de 10x20x8 cm, gris</t>
  </si>
  <si>
    <t>ADOQ.10X20X6AMA.SALM</t>
  </si>
  <si>
    <t>Adoquín de 10x20x6 cm, Color (B) amarillo, jaspeado, salmón, champaña, negro y blanco arena</t>
  </si>
  <si>
    <t>GRAMOQUIN</t>
  </si>
  <si>
    <t>Gramoquin liviano de 40 x 40 x 8 color gris</t>
  </si>
  <si>
    <t>TIERRA ABONADA (M3)</t>
  </si>
  <si>
    <t>Tierra abonada incluye transporte</t>
  </si>
  <si>
    <t>ADOQUINC20-4G</t>
  </si>
  <si>
    <t>Adoquín colonial 20x20x4 color gris</t>
  </si>
  <si>
    <t>PEGACOR CAPA GRUESA</t>
  </si>
  <si>
    <t>Pegacor Capa gruesa Porcelanto Marmol x 25 kg</t>
  </si>
  <si>
    <t>Blto</t>
  </si>
  <si>
    <t>AFENA FINA</t>
  </si>
  <si>
    <t>Arena fina incluye transporte</t>
  </si>
  <si>
    <t>TABLEQUIN EN CONCRET</t>
  </si>
  <si>
    <t>Suministro de TABLEQUIN DE CONCRETO, modulo de 2.20 m2 (contiene 40 piezas; 20 piezas formato A (0.29833  x 0.198), 16 piezas formato B (0.45 x 0.098), 4 piezas formato C (0.29833 x 0.198)), e= 4 cm color según diseño. Incluye transporte.</t>
  </si>
  <si>
    <t>TRANSPORTE</t>
  </si>
  <si>
    <t>TRANSPORTE DE LOS MATERIALES</t>
  </si>
  <si>
    <t>CUAD 1OF+3 AYU O.B.</t>
  </si>
  <si>
    <t>Cuadrilla 1Of Obra Blanca+ 3 Ay Entendido</t>
  </si>
  <si>
    <t>CORTADORA</t>
  </si>
  <si>
    <t>Cortadora</t>
  </si>
  <si>
    <t>ADOQUIN ANTIKA</t>
  </si>
  <si>
    <t xml:space="preserve">Suministro y transporte de adoquín tipo ANTIKA, 3 piezas, espesor 4 cm. color BLANCO ARENA. </t>
  </si>
  <si>
    <t>PEGACOR BLANCO MAX</t>
  </si>
  <si>
    <t>Pegacor Max blanco Corona o equivalente</t>
  </si>
  <si>
    <t>TABLE. CONCRE TIPO A</t>
  </si>
  <si>
    <t>Tableta en concreto A plano 4cmx20cmx24,5cm (trapezoidal). Color Anticado</t>
  </si>
  <si>
    <t>TABLE. CONCRE TIPO B</t>
  </si>
  <si>
    <t>Tableta en concreto B plano 4cmx20cmx24,5cm (trapezoidal). Color gris</t>
  </si>
  <si>
    <t>TABLE. CONCRE TIPO C</t>
  </si>
  <si>
    <t>Tableta en concreto C plano 4cmx10cmx27.3cm (trapezoidal). Color anticado</t>
  </si>
  <si>
    <t>TABLE. CONCRE TIPO D</t>
  </si>
  <si>
    <t>Tableta en concreto D plano 4cmx10cmx27.3cm (trapezoidal). Color gris</t>
  </si>
  <si>
    <t>TABLE. CONCRE TIPO E</t>
  </si>
  <si>
    <t>Tableta en concreto E plano 4cmx10cmx45cm. Color anticado</t>
  </si>
  <si>
    <t>TABLE CONCRE TIPO F</t>
  </si>
  <si>
    <t>Tableta en concreto F plano 4cmx10cmx15cm. Color anticado</t>
  </si>
  <si>
    <t>TABL. CONCRE TIPO BB</t>
  </si>
  <si>
    <t>Tableta en concreto BB plano 4cmx20cmx24,5cm (trapezoidal). Color Tizón</t>
  </si>
  <si>
    <t>TABL. CONCRE TIPO DD</t>
  </si>
  <si>
    <t>Tableta en concreto DD plano 4cmx10cmx27.3cm (trapezoidal). Color Tizón</t>
  </si>
  <si>
    <t>TABLE. CONCRE TIPO G</t>
  </si>
  <si>
    <t>Tableta en concreto G plano 4cmx10cmx45cm . Color Gris</t>
  </si>
  <si>
    <t>TABLE. CONCRE TIPO H</t>
  </si>
  <si>
    <t>Tableta en concreto H plano 4cmx10cmx15cm . Color Gris</t>
  </si>
  <si>
    <t>TABL. CONCRE TIPO GG</t>
  </si>
  <si>
    <t>Tableta en concreto GG plano 4cmx10cmx45cm  Color Tizón</t>
  </si>
  <si>
    <t>TABL. CONCRE TIPO HH</t>
  </si>
  <si>
    <t>Tableta en concreto HH plano 4cmx10cmx15cm  Color Tizón</t>
  </si>
  <si>
    <t>TAB.GUIA TIZON E=4CM</t>
  </si>
  <si>
    <t>ADOQUÍN TÁCTIL GUÍA O ALERTA 20 x 20 x 4. Color Tizón</t>
  </si>
  <si>
    <t>ADOQ. 10X20X4 TIZON</t>
  </si>
  <si>
    <t>Adoquín de 10x20x4 cm, Color Tizón</t>
  </si>
  <si>
    <t>CERAMDUROPISOBLANCO</t>
  </si>
  <si>
    <t>Cerámica piso Duropiso de 33.8x33.8 cm. COLOR Blanco-Beige-Negro - Corona o equivalente</t>
  </si>
  <si>
    <t>PEGACOR BLANCO</t>
  </si>
  <si>
    <t>Pegacor Blanco para pisos y paredes en cerámica.</t>
  </si>
  <si>
    <t>DILATACION PVC</t>
  </si>
  <si>
    <t>Varilla de dilatación PVC 5 mm x 40 mm.</t>
  </si>
  <si>
    <t>BOQUILLA JUNTA PLUSS</t>
  </si>
  <si>
    <t>Boquilla concolor flex (5-15 mm) de Corona. Colores Beige, blanco antiguo, rojo, verde, gris claro, negro profundo, tabaco, canela o ladrillo. Presentación por 5 kg.</t>
  </si>
  <si>
    <t>CERAMICARIO</t>
  </si>
  <si>
    <t>Ceramica Rio de 0.425*0.425</t>
  </si>
  <si>
    <t>PEGANTO PLUSS</t>
  </si>
  <si>
    <t>Peganto Pluss</t>
  </si>
  <si>
    <t>PORCELANATO AVILA GR</t>
  </si>
  <si>
    <t>Porcelanato Avila gris 31X60 cm. Acabado satinado.</t>
  </si>
  <si>
    <t>SIKAFLEX 1CSL</t>
  </si>
  <si>
    <t>Sikaflex 1CLS unidad de 300cc.Sellador elastico de poliuretano autonivelante. Rendimiento: 1 un de 300cm3 . 3ml en junta de 1cm x 1cm. Incluye transporte</t>
  </si>
  <si>
    <t>PORCE BEIGE 60X60</t>
  </si>
  <si>
    <t>Porcelanato Moon Plus II 60x60 color Beige</t>
  </si>
  <si>
    <t>PEGACOR-PORCELAN</t>
  </si>
  <si>
    <t>Pegante Porcelánico</t>
  </si>
  <si>
    <t>CERAMDUROPISOCOLOR</t>
  </si>
  <si>
    <t>Cerámica piso Duropiso Blanco-Beige-Negro 33.8x33.8 - Corona</t>
  </si>
  <si>
    <t>CERAMICAGALAXIA</t>
  </si>
  <si>
    <t>Cerámica galaxia  trafico 5 de 41,6x41,6 color blanco de Corona.</t>
  </si>
  <si>
    <t>TABLETA GRES ETRUSMO</t>
  </si>
  <si>
    <t>Tableta Gres etrusca moro de 7 x 25 cm</t>
  </si>
  <si>
    <t>PLATINA DE ALUMINIO</t>
  </si>
  <si>
    <t>Platina de dilatación en aluminio</t>
  </si>
  <si>
    <t>LARGUERO 1X1"</t>
  </si>
  <si>
    <t>Larguero de madera comun de 1" x 1"</t>
  </si>
  <si>
    <t>MANTO FIBERG P2 50GR</t>
  </si>
  <si>
    <t>Manto fiberglass P-2 de 50 gr (rollo x 10m)</t>
  </si>
  <si>
    <t>MANTO FIBERG P3 50GR</t>
  </si>
  <si>
    <t>Manto fiberglass P-3 de 50 gr (rollo x 10m)</t>
  </si>
  <si>
    <t>GRANO 1-2 CAIROCOLOR</t>
  </si>
  <si>
    <t>Grano Nº 1-2 blanco rioclaro</t>
  </si>
  <si>
    <t>POLVILLO COLOR</t>
  </si>
  <si>
    <t>Polvillo Color</t>
  </si>
  <si>
    <t>TABLETA GRES TRADICI</t>
  </si>
  <si>
    <t>Tableta de gres tipo tradición de 30 x 30 moro/sahara</t>
  </si>
  <si>
    <t>BALDGRANBCODANTA30</t>
  </si>
  <si>
    <t>Baldosa de fondo blanco con grano Blanco Danta de 30x30cm. Incluye desperdicio y transporte.</t>
  </si>
  <si>
    <t>CONCRE NIV.PEGA1:3:2</t>
  </si>
  <si>
    <t>Concreto de pega y nivelación 1:3:2, cemento, arena de concreto y agregado de 3/8"-1/2". Preparado en obra.</t>
  </si>
  <si>
    <t>CERAPOLIMERICA</t>
  </si>
  <si>
    <t>Cera Polimérica líquida para pisos.</t>
  </si>
  <si>
    <t>lt</t>
  </si>
  <si>
    <t>TOXEMENT EUCON R200</t>
  </si>
  <si>
    <t>Eucon R200, aditivo plastificante de concreto. Presentación por 20 Kg. Incluye transporte.</t>
  </si>
  <si>
    <t>BALDGRANHABTRANI30</t>
  </si>
  <si>
    <t>Baldosa de fondo Habana grano Trani, blanco o crema 1-2 de 30x30 cm. Incluye transporte.</t>
  </si>
  <si>
    <t>BALDGRANBCOCREM30</t>
  </si>
  <si>
    <t>Baldosa de fondo blanco con grano color crema 1-2 de 30x30 cm. Incluye transporte.</t>
  </si>
  <si>
    <t>BALDGRANAMATRANI30</t>
  </si>
  <si>
    <t>Baldosa de fondo Amarillo con grano trani 1-2 de 30x30 cm. Incluye transporte.</t>
  </si>
  <si>
    <t>BALDGRANNEGRNEGR30</t>
  </si>
  <si>
    <t>Baldosa de fondo Negro con grano Negro 1-2 de 30x30 cm. Incluye transporte.</t>
  </si>
  <si>
    <t>BALDGRANGRISBCO30</t>
  </si>
  <si>
    <t>Baldosa de fondo Gris con grano Blanco 1-2 de 30x30 cm. Incluye desperdicio y transporte.</t>
  </si>
  <si>
    <t>BALDGRANBCODANTA40</t>
  </si>
  <si>
    <t>Baldosa de fondo blanco con grano Blanco Danta de 40x40cm. Incluye desperdicio y transporte.</t>
  </si>
  <si>
    <t>BALDGRANGRISBCO40</t>
  </si>
  <si>
    <t>Baldosa de fondo Gris con grano Blanco 1-2 de 40x40 cm. Incluye desperdicio y transporte.</t>
  </si>
  <si>
    <t>BALDGRANHABTRANI40</t>
  </si>
  <si>
    <t>Baldosa de fondo Habana en grano Trani 1-2 de 40x40cm. Incluye desperdicio y transporte.</t>
  </si>
  <si>
    <t>BALDOSAMONOCAPA40X40</t>
  </si>
  <si>
    <t>Baldosa monocapa en grano pulido fondo verde, de 40X40 cm, tipo Rio Claro</t>
  </si>
  <si>
    <t>CUAD BRILLADA PISOS</t>
  </si>
  <si>
    <t>Cuadrilla de Brillada de Baldosa de grano en obra. Incluye equipo y cera polimérica.</t>
  </si>
  <si>
    <t>CUAD PULIDA PISOS</t>
  </si>
  <si>
    <t>Cuadrilla de Pulida y repulida de Baldosa de grano. Incluye equipo de pulidora de piso.</t>
  </si>
  <si>
    <t>BALDGRANLAVMONOCREMA</t>
  </si>
  <si>
    <t>Baldosa monocapa en grano lavado Travertino Nº 1-2, Fondo Crema, de 30x30 cm e= 2 cm.</t>
  </si>
  <si>
    <t>MORTERO 1:5 SIN M.O</t>
  </si>
  <si>
    <t>Mortero 1:5 en obra. No incluye la Mano de Obra.</t>
  </si>
  <si>
    <t>CUAD INST PISO GRANO</t>
  </si>
  <si>
    <t>Cuadrilla de Instalación de Baldosa de grano. Incluye lechada y preparación de mortero e= 5 cm. No incluye suministro de mortero.</t>
  </si>
  <si>
    <t>ZOCALO BALDOSA GRANO</t>
  </si>
  <si>
    <t>Zócalo en baldosa de grano de h=0,07-0,10 m.</t>
  </si>
  <si>
    <t>MEDIACAÑA ALUM3MM</t>
  </si>
  <si>
    <t>Zócalo mediacaña de aluminio, e=3mm. Incluye transporte.</t>
  </si>
  <si>
    <t>CEMENTO COLOR</t>
  </si>
  <si>
    <t>Cemento de color, en saco de 25 kg. Incluye transporte.</t>
  </si>
  <si>
    <t>ESCUADRA ALUM ESCALA</t>
  </si>
  <si>
    <t>Escuadra en aluminio de 3mm de espesor, para escalas o gradas. Incluye transorte.</t>
  </si>
  <si>
    <t>PEGANTE PARA TAPETE</t>
  </si>
  <si>
    <t>Pegante Adhesivo para tapetes</t>
  </si>
  <si>
    <t>ALFOMBRA MODULAR</t>
  </si>
  <si>
    <t>Alfombra modular MILLIKEN</t>
  </si>
  <si>
    <t>GRAMA RAFIA FUTBOL</t>
  </si>
  <si>
    <t>Grama para futbol  100% rafia de polietileno fibrilada. h fibra=  60 mm</t>
  </si>
  <si>
    <t>BALDOSAMONOCOLO25X25</t>
  </si>
  <si>
    <t>Baldosa monocolor 25x25</t>
  </si>
  <si>
    <t>MALLA ELECTROSO U50</t>
  </si>
  <si>
    <t>Malla electrosoldada U-50</t>
  </si>
  <si>
    <t>PISO CAUCHO ECOART</t>
  </si>
  <si>
    <t>Piso de caucho Ecoart Ref 708</t>
  </si>
  <si>
    <t>PISO CAUCHO ECOSTONE</t>
  </si>
  <si>
    <t>Piso en caucho reciclado Ecostone</t>
  </si>
  <si>
    <t>MADERA LAMINADA</t>
  </si>
  <si>
    <t>Madera laminada Elm Lake o equivalente (incluye instalación)</t>
  </si>
  <si>
    <t>PIRLAN MADERA LAMINA</t>
  </si>
  <si>
    <t>Pirlan para piso madera laminada</t>
  </si>
  <si>
    <t>ZOCALO MADERA</t>
  </si>
  <si>
    <t>Zócalo en madera de 2.40x0.10x0.02</t>
  </si>
  <si>
    <t>PISO CAUCHO TOPEROL</t>
  </si>
  <si>
    <t>PISO DE CAUCHO ESTOPEROL NEGRO e=3.2mm en reticula de 50cm x 50cm, incluye transporte, suministro, pega para instalación y corte.</t>
  </si>
  <si>
    <t>PISO CAUCHO TOPERCOL</t>
  </si>
  <si>
    <t>PISO DE CAUCHO ESTOPEROL DE COLOR e=3.2mm en reticula de 50cm x 50cm, incluye transporte, suministro, pega para instalación y corte.</t>
  </si>
  <si>
    <t>PISO VINILO</t>
  </si>
  <si>
    <t>Piso en vinilo tipo Taralay Inicial Comfort</t>
  </si>
  <si>
    <t>MEDIACAÑA ROPPE</t>
  </si>
  <si>
    <t>Zócalo media caña. Incluye perfil Ref. # 167 Roppe.</t>
  </si>
  <si>
    <t>PERFIL BOCAPUERTAPVC</t>
  </si>
  <si>
    <t>Perfil para bocapuerta en PVC ref. # 168 ropee.</t>
  </si>
  <si>
    <t>PISO CAUCHO 1</t>
  </si>
  <si>
    <t xml:space="preserve">PISO EN CAUCHO RECICLADO, INSITU - FLEX: 5 cms Piso elaborado con llantas recicladas. BAKING - caucho SBR sin pigmentar, con 3,5 cms de espesor SUPERFICIE - caucho SBR Pigmentad 	</t>
  </si>
  <si>
    <t>ROYAL VETA</t>
  </si>
  <si>
    <t>Royal veta de 2 cm de espesor. Formato  de 40cm junta perdida</t>
  </si>
  <si>
    <t>PEGA ROYAL VETA40XJP</t>
  </si>
  <si>
    <t>Pegante Royal Veta</t>
  </si>
  <si>
    <t>PLANTA  ELECTRICA</t>
  </si>
  <si>
    <t>SIHAROD1/4</t>
  </si>
  <si>
    <t>Sika Rod de 1/4". Fondo de Juntas para aplicar masillas en frio. Presentacion: Rollos de 1700ml   Rendimiento: 1ml x 1ml</t>
  </si>
  <si>
    <t>PERNO 1/2X3 3/4"</t>
  </si>
  <si>
    <t>Perno de 1/2" x 3 3/4"</t>
  </si>
  <si>
    <t>ICOPOR 5CM</t>
  </si>
  <si>
    <t>Icopor de 5cm, placa de 1.00 x 1.00mt</t>
  </si>
  <si>
    <t>PLATINA MACHO JUNTA</t>
  </si>
  <si>
    <t>Platina macho para junta de dilatación en Cobre, de 9 x 0,7 cm. Incluye transporte.</t>
  </si>
  <si>
    <t>PLATINA HEMBRA JUNTA</t>
  </si>
  <si>
    <t>Platina hembra de 7 x 0,4 cm. Incluye transporte.</t>
  </si>
  <si>
    <t>PUNTO FIJACIOJUNTACO</t>
  </si>
  <si>
    <t>Punto de fijación para Junta de Cobre. Incluye transporte.</t>
  </si>
  <si>
    <t>TUBER PVC-P RDE9 ½</t>
  </si>
  <si>
    <t>Tubería PVC-P RDE 9 500 PSI, Ø= 1/2" - Pavco o equivalente.</t>
  </si>
  <si>
    <t>UNION PVC-P  1/2"</t>
  </si>
  <si>
    <t>Unión PVC-P, Ø= 1/2"</t>
  </si>
  <si>
    <t>CODO 90 PVC-P 1/2"</t>
  </si>
  <si>
    <t>Codo 90º PVC-P Ø= 1/2".</t>
  </si>
  <si>
    <t>TEE PVC-P 1/2"</t>
  </si>
  <si>
    <t>Tee PVC-P Ø= 1/2"</t>
  </si>
  <si>
    <t>ADA MACHO PVCP 1/2"</t>
  </si>
  <si>
    <t>Adaptador macho PVC-P Ø= 1/2"</t>
  </si>
  <si>
    <t>ADAPT.HEMBRA PVCP ½</t>
  </si>
  <si>
    <t>Adaptador hembra PVC-P Ø= 1/2" - Pavco o equivalente.</t>
  </si>
  <si>
    <t>SOLDADURA PVC 1/4</t>
  </si>
  <si>
    <t>Soldadura PVC (Unión simple) 1/4</t>
  </si>
  <si>
    <t>LIMPIADOR PVC</t>
  </si>
  <si>
    <t>Limpiador Removedor PVC x 1/4 de galón.</t>
  </si>
  <si>
    <t>CUAD FONTANERIA</t>
  </si>
  <si>
    <t>Cuadrilla de Instalaciones Hidrosanitarias</t>
  </si>
  <si>
    <t>TUBER PVC-P RDE11 ¾</t>
  </si>
  <si>
    <t>Tubería PVC-P RDE 11 400 PSI, Ø= 3/4"</t>
  </si>
  <si>
    <t>UNION PVC-P 3/4"</t>
  </si>
  <si>
    <t>Unión PVC-P, Ø= 3/4"</t>
  </si>
  <si>
    <t>CODO 90 PVC-P 3/4"</t>
  </si>
  <si>
    <t>Codo 90º PVC-P Ø= 3/4".</t>
  </si>
  <si>
    <t>ADA MACHO PVCP 3/4"</t>
  </si>
  <si>
    <t>Adaptador macho PVC-P Ø= 3/4"</t>
  </si>
  <si>
    <t>TEE PVC-P RED 3/4X½</t>
  </si>
  <si>
    <t>Tee PVC-P reducida  de 3/4" a 1/2"</t>
  </si>
  <si>
    <t>TEE PVC-P 3/4"</t>
  </si>
  <si>
    <t>Tee PVC-P Ø= 3/4"</t>
  </si>
  <si>
    <t>BUJE PVC-P 1 3/4X1/2</t>
  </si>
  <si>
    <t>Buje soldado PVC-P de 3/4" a 1/2"</t>
  </si>
  <si>
    <t>TUBER PVC-P RDE135 1</t>
  </si>
  <si>
    <t xml:space="preserve">Tubería PVC-P RDE 13.5, Ø= 1" </t>
  </si>
  <si>
    <t>UNION PVC-P 1"</t>
  </si>
  <si>
    <t>Unión PVC-P, Ø= 1"</t>
  </si>
  <si>
    <t>CODO 90 PVC-P 1"</t>
  </si>
  <si>
    <t>Codo 90º PVC-P Ø= 1".</t>
  </si>
  <si>
    <t>ADA MACHO PVCP 1"</t>
  </si>
  <si>
    <t xml:space="preserve">Adaptador macho PVC-P Ø= 1" </t>
  </si>
  <si>
    <t>TEE PVC-P RED 1X1/2"</t>
  </si>
  <si>
    <t>Tee PVC-P reducida  de 1" a 1/2"</t>
  </si>
  <si>
    <t>TEE PVC-P 1"</t>
  </si>
  <si>
    <t>Tee PVC-P Ø= 1"</t>
  </si>
  <si>
    <t>BUJE PVC-P 1X1/2"</t>
  </si>
  <si>
    <t>Buje soldado PVC-P de 1" a 1/2"</t>
  </si>
  <si>
    <t>TUBER PVC-P RDE21 1½</t>
  </si>
  <si>
    <t xml:space="preserve">Tubería PVC-P RDE 21, Ø= 1 1/2" </t>
  </si>
  <si>
    <t>UNION PVC-P 1 1/2"</t>
  </si>
  <si>
    <t xml:space="preserve">Unión PVC-P, Ø= 1 1/2" </t>
  </si>
  <si>
    <t>CODO 90 PVC-P 1 1/2"</t>
  </si>
  <si>
    <t>Codo 90º PVC-P Ø= 1 1/2".</t>
  </si>
  <si>
    <t>ADA MACHO PVCP 11/2"</t>
  </si>
  <si>
    <t xml:space="preserve">Adaptador macho PVC-P Ø= 1 1/2" </t>
  </si>
  <si>
    <t>TEE PVC-P 1 1/2"</t>
  </si>
  <si>
    <t>Tee PVC-P Ø= 1 1/2"</t>
  </si>
  <si>
    <t>BUJE PVC-P 11/2*1/2"</t>
  </si>
  <si>
    <t>Buje soldado PVC-P de 1 1/2" a 1/2"</t>
  </si>
  <si>
    <t>BUJE PVC-P 11/2X11/4</t>
  </si>
  <si>
    <t>Buje soldado PVC-P de 1 1/2" a 1 1/4"</t>
  </si>
  <si>
    <t>BUJE PVC-P 1 1/2X1"</t>
  </si>
  <si>
    <t>Buje soldado PVC-P de 1 1/2" a 1"</t>
  </si>
  <si>
    <t>BUJE PVC-P 11/2X3/4"</t>
  </si>
  <si>
    <t>Buje soldado PVC-P de 1 1/2" a 3/4"</t>
  </si>
  <si>
    <t>TUBER PVC-P RDE21 1¼</t>
  </si>
  <si>
    <t>Tubería PVC-P RDE 21, Ø= 1 1/4"</t>
  </si>
  <si>
    <t>UNION PVC-P 1 1/4"</t>
  </si>
  <si>
    <t xml:space="preserve">Unión PVC-P, Ø= 1 1/4" </t>
  </si>
  <si>
    <t>CODO 90 PVC-P 1 1/4"</t>
  </si>
  <si>
    <t>Codo 90º PVC-P, Ø= 1 1/4".</t>
  </si>
  <si>
    <t>ADA MACHO PVCP 11/4"</t>
  </si>
  <si>
    <t xml:space="preserve">Adaptador macho PVC-P Ø= 1 1/4" </t>
  </si>
  <si>
    <t>TEE PVC-P 1 1/4"</t>
  </si>
  <si>
    <t>Tee PVC-P Ø= 1 1/4"</t>
  </si>
  <si>
    <t>BUJE PVC-P 11/4X1/2"</t>
  </si>
  <si>
    <t>Buje soldado PVC-P de 1 1/4" a 1/2"</t>
  </si>
  <si>
    <t>BUJE PVC-P 1 1/4X1"</t>
  </si>
  <si>
    <t>Buje soldado PVC-P de 1 1/4" a 1"</t>
  </si>
  <si>
    <t>TUBER PVC-P RDE21 2</t>
  </si>
  <si>
    <t>Tubería PVC-P RDE 21, Ø= 2"</t>
  </si>
  <si>
    <t>ADA MACHO PVCP 2"</t>
  </si>
  <si>
    <t xml:space="preserve">Adaptador macho PVC-P Ø= 2" </t>
  </si>
  <si>
    <t>CODO 90 PVC-P 2"</t>
  </si>
  <si>
    <t>Codo 90º PVC-P Ø= 2".</t>
  </si>
  <si>
    <t>TEE PVC-P 2"</t>
  </si>
  <si>
    <t>Tee PVC-P Ø= 2"</t>
  </si>
  <si>
    <t>BUJE PVC-P 2X1½"</t>
  </si>
  <si>
    <t>Buje soldado PVC-P de 2" a 1 1/2"</t>
  </si>
  <si>
    <t>BUJE PVC-P 2X1 1/4"</t>
  </si>
  <si>
    <t>Buje soldado PVC-P de 2" a 1 1/4"</t>
  </si>
  <si>
    <t>BUJE PVC-P 2X1"</t>
  </si>
  <si>
    <t>Buje soldado PVC-P de 2" a 1"</t>
  </si>
  <si>
    <t>BUJE PVC-P 2X1/2"</t>
  </si>
  <si>
    <t>Buje soldado PVC-P de 2" a 1/2"</t>
  </si>
  <si>
    <t>UNION PVC-P 2"</t>
  </si>
  <si>
    <t>Unión PVC-P, Ø= 2"</t>
  </si>
  <si>
    <t>CODO 45 PVC-P 2"</t>
  </si>
  <si>
    <t>Codo 45º PVC-P Ø= 2".</t>
  </si>
  <si>
    <t>TUBER PVC-P RDE21 2½</t>
  </si>
  <si>
    <t>Tubería PVC-P RDE 21, Ø= 2 1/2"</t>
  </si>
  <si>
    <t>ADA MACHO PVCP 21/2"</t>
  </si>
  <si>
    <t xml:space="preserve">Adaptador macho PVC-P Ø= 2 ½" </t>
  </si>
  <si>
    <t>CODO 90 PVC-P 2 1/2"</t>
  </si>
  <si>
    <t>Codo 90º PVC-P Ø= 2 1/2".</t>
  </si>
  <si>
    <t>TEE PVC-P 2 1/2"</t>
  </si>
  <si>
    <t>Tee PVC-P Ø= 2 1/2"</t>
  </si>
  <si>
    <t>BUJE PVC-P 21/2X1½"</t>
  </si>
  <si>
    <t>Buje soldado PVC-P de 2 1/2" a 1 1/2"</t>
  </si>
  <si>
    <t>UNION PVC-P 2 1/2"</t>
  </si>
  <si>
    <t>Unión PVC-P, Ø= 2 1/2"</t>
  </si>
  <si>
    <t>TUBER PVC-P RDE21 3</t>
  </si>
  <si>
    <t>Tubería PVC-P RDE 21, Ø= 3</t>
  </si>
  <si>
    <t>ADA MACHO PVCP 3"</t>
  </si>
  <si>
    <t xml:space="preserve">Adaptador macho PVC-P Ø= 3" </t>
  </si>
  <si>
    <t>CODO 90 PVC-P 3"</t>
  </si>
  <si>
    <t>Codo 90º PVC-P Ø= 3".</t>
  </si>
  <si>
    <t>TEE PVC-P 3"</t>
  </si>
  <si>
    <t>Tee PVC-P Ø= 3"</t>
  </si>
  <si>
    <t>BUJE PVC-P 3X2½"</t>
  </si>
  <si>
    <t>Buje soldado PVC-P de 3" a 2 1/2"</t>
  </si>
  <si>
    <t>UNION PVC-P 3"</t>
  </si>
  <si>
    <t>Unión PVC-P, Ø= 3"</t>
  </si>
  <si>
    <t>TAPON COBRE 1/2"</t>
  </si>
  <si>
    <t>Tapón de Cobre, Ø= 1/2".</t>
  </si>
  <si>
    <t>TEE COBRE 1/2"</t>
  </si>
  <si>
    <t>Tee de cobre de 1/2"</t>
  </si>
  <si>
    <t>ADA MACHO COBR 1/2"</t>
  </si>
  <si>
    <t>Adaptador macho en cobre de 1/2"</t>
  </si>
  <si>
    <t>ADAPT.HEMBRA COB 1/2</t>
  </si>
  <si>
    <t>Adaptador hembra de Cobre, Ø= 1/2".</t>
  </si>
  <si>
    <t>TUBERIA CU M 1/2</t>
  </si>
  <si>
    <t>TUBERÍA COBRE TIPO M DE 1/2"</t>
  </si>
  <si>
    <t>SOLDADURA ESTAÑO</t>
  </si>
  <si>
    <t>Soldadura de estaño 40-60 para cobre.</t>
  </si>
  <si>
    <t>FUNDENTE</t>
  </si>
  <si>
    <t>Fundente para soldar cobre, presentación 2 onzas</t>
  </si>
  <si>
    <t>TAPON PVC-P ROSC1/2</t>
  </si>
  <si>
    <t>Tapón PVC-P ROSCADO Ø= 1/2"</t>
  </si>
  <si>
    <t>SOPLETE GAS</t>
  </si>
  <si>
    <t>Soplete Lanza llamas a gas + cilindro de 14.4 onz.</t>
  </si>
  <si>
    <t>TAPON COBRE 3/4"</t>
  </si>
  <si>
    <t>Tapón de Cobre, Ø= 3/4</t>
  </si>
  <si>
    <t>TEE COBRE 3/4"</t>
  </si>
  <si>
    <t>Tee de cobre de 3/4"</t>
  </si>
  <si>
    <t>ADA MACHO COBR 3/4"</t>
  </si>
  <si>
    <t>Adaptador macho en cobre de 3/4"</t>
  </si>
  <si>
    <t>ADAPT.HEMBRA COB 3/4</t>
  </si>
  <si>
    <t>Adaptador hembra de Cobre, Ø= 3/4</t>
  </si>
  <si>
    <t>TUBERIA CU M 3/4</t>
  </si>
  <si>
    <t>TUBERÍA COBRE TIPO M DE 3/4"</t>
  </si>
  <si>
    <t>TAPON PVC-P ROSC3/4</t>
  </si>
  <si>
    <t>Tapón PVC-P ROSCADO Ø= 3/4"</t>
  </si>
  <si>
    <t>CODO 90 COBRE 1"</t>
  </si>
  <si>
    <t>Codo 90º de Cobre, Ø= 1".</t>
  </si>
  <si>
    <t>TAPON COBRE 1"</t>
  </si>
  <si>
    <t>Tapón de Cobre, Ø= 1".</t>
  </si>
  <si>
    <t>TEE COBRE 1"</t>
  </si>
  <si>
    <t>Tee de cobre de 1"</t>
  </si>
  <si>
    <t>ADA MACHO COBR 1"</t>
  </si>
  <si>
    <t>Adaptador macho en cobre de 1"</t>
  </si>
  <si>
    <t>ADAPT.HEMBRA COB1</t>
  </si>
  <si>
    <t>Adaptador hembra de Cobre, Ø= 1"</t>
  </si>
  <si>
    <t>TUBERIA CU M 1</t>
  </si>
  <si>
    <t xml:space="preserve">TUBERÏA COBRE TIPO M DE 1" </t>
  </si>
  <si>
    <t>TAPON PVC-P ROSC1</t>
  </si>
  <si>
    <t>Tapón PVC-P ROSCADO Ø= 1"</t>
  </si>
  <si>
    <t>CODO 90 COBRE 1 1/4"</t>
  </si>
  <si>
    <t>Codo 90º de Cobre, Ø= 1 1/4".</t>
  </si>
  <si>
    <t>TAPON COBRE 1 1/4"</t>
  </si>
  <si>
    <t>Tapón de Cobre, Ø= 1 1/4".</t>
  </si>
  <si>
    <t>TEE COBRE 1 1/4"</t>
  </si>
  <si>
    <t>Tee de cobre de 1 1/4"</t>
  </si>
  <si>
    <t>ADA MACHO COB 1 1/4"</t>
  </si>
  <si>
    <t>Adaptador macho en cobre de 1 1/4"</t>
  </si>
  <si>
    <t>ADAPT.HEMBRA COB11/4</t>
  </si>
  <si>
    <t>Adaptador hembra de Cobre, Ø= 1 1/4"</t>
  </si>
  <si>
    <t>TUBERIA CU M 1 ¼</t>
  </si>
  <si>
    <t xml:space="preserve">TUBERÍA COBRE TIPO M DE 1 1/4" </t>
  </si>
  <si>
    <t>TAPON PVC-P ROSC11/4</t>
  </si>
  <si>
    <t>Tapón PVC-P ROSCADO Ø= 1 1/4"</t>
  </si>
  <si>
    <t>VALVULA COMP BRON ½</t>
  </si>
  <si>
    <t>Válvula Compuerta bronce 1/2" RW</t>
  </si>
  <si>
    <t>TRABA QUIMICFZA ALTA</t>
  </si>
  <si>
    <t>Traba quimica fuerza alta para sellos de fuga en tubería x 36 mililitros</t>
  </si>
  <si>
    <t>VALVULA COMP BRON ¾"</t>
  </si>
  <si>
    <t>Válvula Compuerta bronce 3/4" RW</t>
  </si>
  <si>
    <t>VALVULA COMP BRON 1</t>
  </si>
  <si>
    <t>Válvula Compuerta bronce 1" RW</t>
  </si>
  <si>
    <t>VALVULA COMP BRON 1½</t>
  </si>
  <si>
    <t>Válvula Compuerta bronce 1 1/2" RW</t>
  </si>
  <si>
    <t>VALVULA COMP BRON 1¼</t>
  </si>
  <si>
    <t>Válvula Compuerta bronce 1 1/4" RW</t>
  </si>
  <si>
    <t>VALVULA COMP BRON 2"</t>
  </si>
  <si>
    <t>Válvula Compuerta bronce 2" RW</t>
  </si>
  <si>
    <t>VALVULA FLOTADOR 1/2</t>
  </si>
  <si>
    <t>Válvula flotador de 1/2" marca helbert de cobre</t>
  </si>
  <si>
    <t>VALVULA FLOTADOR 1</t>
  </si>
  <si>
    <t>Válvula flotador de 1"</t>
  </si>
  <si>
    <t>VALVULA FLOTADOR 1½</t>
  </si>
  <si>
    <t>Válvula flotador de 1 1/2"</t>
  </si>
  <si>
    <t>VALVULA SOLENOID 2"</t>
  </si>
  <si>
    <t>Válvula SOLENOIDE DE 2"DE 220 VOLTIOS</t>
  </si>
  <si>
    <t>UNIVERSAL GALV  2</t>
  </si>
  <si>
    <t xml:space="preserve">Universal acero galvanizado Ø= 2" </t>
  </si>
  <si>
    <t>CHEQUE CORTIN 2"</t>
  </si>
  <si>
    <t>Cheque cortina de 2"</t>
  </si>
  <si>
    <t>VALVULA REGULADOR 2"</t>
  </si>
  <si>
    <t>Válvula REGULADORA DE PRESION DE 2"</t>
  </si>
  <si>
    <t>LLAVE BOCAMANGUERA</t>
  </si>
  <si>
    <t>Llave bocamanguera 1/2"</t>
  </si>
  <si>
    <t>TUBERIA CPVC 1/2"</t>
  </si>
  <si>
    <t>Tubería CPVC Ø= 1/2"</t>
  </si>
  <si>
    <t>UNION CPVC-P 1/2"</t>
  </si>
  <si>
    <t>Unión CPVC-P, Ø= 1/2"</t>
  </si>
  <si>
    <t>CODO 90 CPVC-P 1/2"</t>
  </si>
  <si>
    <t>Codo 90º CPVC-P, Ø= 1/2".</t>
  </si>
  <si>
    <t>TEE CPVCP RED 1/2"</t>
  </si>
  <si>
    <t>Tee CPVC-P de 1/2"</t>
  </si>
  <si>
    <t>CODO 45 CPVC-P 1/2</t>
  </si>
  <si>
    <t>Codo 45º CPVC-P Ø= 1/2".</t>
  </si>
  <si>
    <t>ADA MACHO CPVC 1/2"</t>
  </si>
  <si>
    <t xml:space="preserve">Adaptador macho CPVC Ø= 1/2" </t>
  </si>
  <si>
    <t>TRANSI CPVC METAL1/2</t>
  </si>
  <si>
    <t>Transición CPVC-metal Ø= 1/2"</t>
  </si>
  <si>
    <t>SOLDADURA CPVC 1/4</t>
  </si>
  <si>
    <t>Soldadura CPVC (Unión simple) 1/4</t>
  </si>
  <si>
    <t>TUBERIA CPVC 3/4"</t>
  </si>
  <si>
    <t>Tubería CPVC Ø= 3/4"</t>
  </si>
  <si>
    <t>UNION CPVC-P 3/4"</t>
  </si>
  <si>
    <t>Unión CPVC-P, Ø= 3/4"</t>
  </si>
  <si>
    <t>CODO 90 CPVC-P 3/4"</t>
  </si>
  <si>
    <t>Codo 90º CPVC-P, Ø= 3/4".</t>
  </si>
  <si>
    <t>CODO 45 CPVC-P 3/4"</t>
  </si>
  <si>
    <t>Codo 45º CPVC-P Ø= 3/4".</t>
  </si>
  <si>
    <t>TEE CPVCP RED 3/4"</t>
  </si>
  <si>
    <t>Tee CPVC-P de 3/4"</t>
  </si>
  <si>
    <t>BUJE CPVC-P 3/4X1/2"</t>
  </si>
  <si>
    <t>Buje soldado CPVC-P de 3/4" a 1/2"</t>
  </si>
  <si>
    <t>ADA MACHO CPVCP 3/4"</t>
  </si>
  <si>
    <t xml:space="preserve">Adaptador macho CPVC-P Ø= 3/4" </t>
  </si>
  <si>
    <t>TRANSI CPVC METAL3/4</t>
  </si>
  <si>
    <t>Transición CPVC-metal Ø= 3/4"</t>
  </si>
  <si>
    <t>TAPON CPVC 3/4</t>
  </si>
  <si>
    <t>Tapón CPVC soldado Ø= 3/4"</t>
  </si>
  <si>
    <t>TUBERIA CPVC 1"</t>
  </si>
  <si>
    <t>Tubería CPVC Ø= 1"</t>
  </si>
  <si>
    <t>UNION CPVC-P 1"</t>
  </si>
  <si>
    <t>Unión CPVC-P, Ø= 1"</t>
  </si>
  <si>
    <t>CODO 90 CPVC-P 1"</t>
  </si>
  <si>
    <t>Codo 90º CPVC-P, Ø= 1".</t>
  </si>
  <si>
    <t>TEE CPVCP RED 1"</t>
  </si>
  <si>
    <t>Tee CPVC-P de 1"</t>
  </si>
  <si>
    <t>CODO 45 CPVC-P 1</t>
  </si>
  <si>
    <t>Codo 45º CPVC-P Ø= 1".</t>
  </si>
  <si>
    <t>ADA MACHO CPVC 1"</t>
  </si>
  <si>
    <t xml:space="preserve">Adaptador macho CPVC Ø= 1" </t>
  </si>
  <si>
    <t>TRANSI CPVC METAL1</t>
  </si>
  <si>
    <t>Transición CPVC-metal Ø= 1"</t>
  </si>
  <si>
    <t>TAPON CPVC 1</t>
  </si>
  <si>
    <t>Tapón CPVC soldado Ø= 1"</t>
  </si>
  <si>
    <t>CODO 45 COBRE 3/4"</t>
  </si>
  <si>
    <t>Codo 45º de Cobre, Ø= 3/4".</t>
  </si>
  <si>
    <t>CODO 90 COBRE 3/4"</t>
  </si>
  <si>
    <t>Codo 90º de Cobre, Ø= 3/4".</t>
  </si>
  <si>
    <t>UNION COBRE 3/4"</t>
  </si>
  <si>
    <t>Unión cobre de 3/4"</t>
  </si>
  <si>
    <t>CONECTOR COBRHEM3/4</t>
  </si>
  <si>
    <t>Conector hembra de cobre 3/4"</t>
  </si>
  <si>
    <t>CONECTOR COBRMAC3/4</t>
  </si>
  <si>
    <t>Conector macho de cobre, Ø= 3/4".</t>
  </si>
  <si>
    <t>TAPON MACHO GAL3/4</t>
  </si>
  <si>
    <t>Tapón macho galvanizado de 3/4"</t>
  </si>
  <si>
    <t>HOJA SIERRA NICHOLSO</t>
  </si>
  <si>
    <t>Hoja de sierra nicholson</t>
  </si>
  <si>
    <t>GAS SOLDAR COBRE</t>
  </si>
  <si>
    <t>Gas para soldar cobre.</t>
  </si>
  <si>
    <t>CODO 90 COBRE 1/2"</t>
  </si>
  <si>
    <t>Codo 90º de Cobre, Ø= 1/2".</t>
  </si>
  <si>
    <t>CODO 45 COBRE 1/2"</t>
  </si>
  <si>
    <t>Codo 45º de Cobre, Ø= 1/2".</t>
  </si>
  <si>
    <t>UNION COBRE LISA ½"</t>
  </si>
  <si>
    <t>Unión Lisa de cobre de 1/2"</t>
  </si>
  <si>
    <t>TAPON MACHO GAL1/2</t>
  </si>
  <si>
    <t>Tapón macho galvanizado de 1/2"</t>
  </si>
  <si>
    <t>CONECTOR COBRMAC1/2</t>
  </si>
  <si>
    <t>Conector macho de cobre, Ø= 1/2".</t>
  </si>
  <si>
    <t>CONECTOR COBRHEM1/2</t>
  </si>
  <si>
    <t>Conector hembra de cobre, Ø= 1/2"</t>
  </si>
  <si>
    <t>UNION UNIVER COBRE ½</t>
  </si>
  <si>
    <t>Unión universal de cobre de 1/2"</t>
  </si>
  <si>
    <t>TUBERIA CU M 1 ½</t>
  </si>
  <si>
    <t>TUBERÍA COBRE TIPO M DE 1 1/2"</t>
  </si>
  <si>
    <t>CODO 45 COBRE 1 1/2"</t>
  </si>
  <si>
    <t>Codo 45º de Cobre, Ø= 1 1/2".</t>
  </si>
  <si>
    <t>CODO 90 COBRE 1 1/2"</t>
  </si>
  <si>
    <t>Codo 90º de Cobre, Ø= 1 1/2".</t>
  </si>
  <si>
    <t>TEE COBRE 1 1/2</t>
  </si>
  <si>
    <t>Tee de cobre de 1 1/2"</t>
  </si>
  <si>
    <t>UNION COBRE 1 1/2"</t>
  </si>
  <si>
    <t>Unión cobre de 1 1/2"</t>
  </si>
  <si>
    <t>CONECTOR COBRHEM11/2</t>
  </si>
  <si>
    <t>Conector hembra de cobre, Ø= 1 1/2"</t>
  </si>
  <si>
    <t>CONECTOR COBRMAC11/2</t>
  </si>
  <si>
    <t>Conector macho de cobre, Ø= 1 1/2".</t>
  </si>
  <si>
    <t>TAPON MACHO GAL1 1/2</t>
  </si>
  <si>
    <t>Tapón macho galvanizado de 1 1/2"</t>
  </si>
  <si>
    <t>TAPON COBRE 1 1/2"</t>
  </si>
  <si>
    <t>Tapón de Cobre, Ø= 1 1/2".</t>
  </si>
  <si>
    <t>BUJE COBRE 1 1/2" X1</t>
  </si>
  <si>
    <t>Buje de cobre de 1 1/2" a 1"</t>
  </si>
  <si>
    <t>CODO 45 COBRE 1"</t>
  </si>
  <si>
    <t>Codo 45º de Cobre, Ø= 1".</t>
  </si>
  <si>
    <t>UNION COBRE 1"</t>
  </si>
  <si>
    <t>Unión cobre de 1"</t>
  </si>
  <si>
    <t>CONECTOR COBRHEM1</t>
  </si>
  <si>
    <t>Conector hembra de cobre, Ø= 1".</t>
  </si>
  <si>
    <t>CONECTOR COBRMAC1</t>
  </si>
  <si>
    <t>Conector macho de cobre, Ø= 1".</t>
  </si>
  <si>
    <t>TAPON MACHO GAL1</t>
  </si>
  <si>
    <t>Tapón macho galvanizado de 1"</t>
  </si>
  <si>
    <t>BUJE COBRE 1" X 3/4</t>
  </si>
  <si>
    <t>Buje de cobre de 1" a 3/4"</t>
  </si>
  <si>
    <t>LLAVE CORTE UNIV1/2</t>
  </si>
  <si>
    <t>LLAVE DE CORTE UNIVERSAL DE 1/2</t>
  </si>
  <si>
    <t>UNIVERSAL COBRE 1/2</t>
  </si>
  <si>
    <t>Universal cobre de 1/2</t>
  </si>
  <si>
    <t>CONTADOR 1/2"</t>
  </si>
  <si>
    <t>Contador de 1/2"</t>
  </si>
  <si>
    <t>COLLAR DERIVACION1/2</t>
  </si>
  <si>
    <t>Collar derivación de 1/2"</t>
  </si>
  <si>
    <t>HERRAJE Y TAPMED1/2</t>
  </si>
  <si>
    <t xml:space="preserve">Herraje tapa Medidor 1/2" </t>
  </si>
  <si>
    <t>LEGAL CALIBRA MED1/2</t>
  </si>
  <si>
    <t>Calibración medidor 1/2" de acueducto ante Epm</t>
  </si>
  <si>
    <t>LEGALIZ CONTADOR 1/2</t>
  </si>
  <si>
    <t>Legalización de acometida con medidor de acueducto ante Epm</t>
  </si>
  <si>
    <t>VALVULA INCORP 1</t>
  </si>
  <si>
    <t>Válvula de incorporación de 1"</t>
  </si>
  <si>
    <t>LLAVE CORTE UNIV1</t>
  </si>
  <si>
    <t>LLAVE DE CORTE UNIVERSAL DE 1</t>
  </si>
  <si>
    <t>UNIVERSAL COBRE 1</t>
  </si>
  <si>
    <t>Universal cobre de 1"</t>
  </si>
  <si>
    <t>FILTRO EN Y ROS 1</t>
  </si>
  <si>
    <t>Filtro en "Y" roscado de 1"</t>
  </si>
  <si>
    <t>CONTADOR 1 "</t>
  </si>
  <si>
    <t>Contador de 1"</t>
  </si>
  <si>
    <t>TEE PARTIDA 3X1 1/2"</t>
  </si>
  <si>
    <t>Tee Partida 3 x 1 1/2"-Collar Derivación 3 x 1 1/2"</t>
  </si>
  <si>
    <t>TEE PARTIDA 4X1 1/2"</t>
  </si>
  <si>
    <t>Tee Partida 4 x 1 1/2"-Collar Derivación 4x1 1/2"</t>
  </si>
  <si>
    <t>CHEQUE CORTIN 1 "</t>
  </si>
  <si>
    <t>Cheque cortina de 1"</t>
  </si>
  <si>
    <t>HERRAJE Y TAPMEDI 1</t>
  </si>
  <si>
    <t>Herraje Caja Medidor Acueducto de 1" (60 x 160cm incluye tapa contador) Norma NC-AS-IL01-23 ET-AS-ME08-13</t>
  </si>
  <si>
    <t>ARENA CONCRETO +TTE</t>
  </si>
  <si>
    <t>Arena fina de concreto con transporte</t>
  </si>
  <si>
    <t>VALVULA INCORP 1 1/2</t>
  </si>
  <si>
    <t>Válvula de incorporación de 1 1/2"</t>
  </si>
  <si>
    <t>TUBERIA ACERO GAL 1½</t>
  </si>
  <si>
    <t xml:space="preserve">Tubería acero galvanizado Ø= 1 1/2" </t>
  </si>
  <si>
    <t>LLAVE CORTE UNIV11/2</t>
  </si>
  <si>
    <t>LLAVE DE CORTE UNIVERSAL DE 1 1/2</t>
  </si>
  <si>
    <t>UNIVERSAL COBRE 1½</t>
  </si>
  <si>
    <t>Universal cobre de 1 1/2"</t>
  </si>
  <si>
    <t>ADA MACHO COB 1 1/2"</t>
  </si>
  <si>
    <t>Adaptador macho en cobre de 1 1/2"</t>
  </si>
  <si>
    <t>FILTRO EN Y ROS 11/2</t>
  </si>
  <si>
    <t>Filtro en "Y" roscado de 1 1/2"</t>
  </si>
  <si>
    <t>CHEQUE CORTIN 1 1/2"</t>
  </si>
  <si>
    <t>Cheque cortina de 1 1/2"</t>
  </si>
  <si>
    <t>HERRAJE Y TAPMED11/2</t>
  </si>
  <si>
    <t>Herraje Caja Medidor Acueducto de 1 1/2" (60 x 200 cm incluye tapa contador) Norma NC-AS-IL01-23 ET-AS-ME08-13</t>
  </si>
  <si>
    <t>CONTADOR 1 1/2"</t>
  </si>
  <si>
    <t>Contador de 11/2"</t>
  </si>
  <si>
    <t>TEE PARTIDA 3X2" VAL</t>
  </si>
  <si>
    <t>Tee Partida 3 x 2" incluye válvula de 2"</t>
  </si>
  <si>
    <t>CODO 45 COBRE 2</t>
  </si>
  <si>
    <t>Codo 45º de Cobre, Ø= 2".</t>
  </si>
  <si>
    <t>ADAPT.HEMBRA COB11/2</t>
  </si>
  <si>
    <t>Adaptador hembra de Cobre, Ø= 1 1/2".</t>
  </si>
  <si>
    <t>ADA MACHO COB 2"</t>
  </si>
  <si>
    <t>Adaptador macho en cobre de 2"</t>
  </si>
  <si>
    <t>BUJE COBRE 2 X1 1/2"</t>
  </si>
  <si>
    <t>Buje de cobre de 2 a 1 1/2"</t>
  </si>
  <si>
    <t>TUBERIA CU L 2</t>
  </si>
  <si>
    <t xml:space="preserve">TUBERÏA COBRE TIPO L DE 2" </t>
  </si>
  <si>
    <t>CINTA SEÑALAGUA</t>
  </si>
  <si>
    <t>Cinta de señalización para agua</t>
  </si>
  <si>
    <t>FILTRO EN Y ROS 2"</t>
  </si>
  <si>
    <t>Filtro en "Y" roscado de 2"</t>
  </si>
  <si>
    <t>VALVULA BOLA 2"</t>
  </si>
  <si>
    <t>Válvula de bola 2" metálica</t>
  </si>
  <si>
    <t>TUBERIA CU M 2</t>
  </si>
  <si>
    <t xml:space="preserve">TUBERÏA COBRE TIPO M DE 2" </t>
  </si>
  <si>
    <t>TEE PART BRID 6*2"</t>
  </si>
  <si>
    <t>Tee Partida Bridada 6"x 2" (Incluye Válvula, Empaques e instalación)</t>
  </si>
  <si>
    <t>HERRAJE Y TAPMEDI 2</t>
  </si>
  <si>
    <t>Herraje Caja Medidor Acueducto de 2" (60 x 240cm incluye tapa contador) Norma NC-AS-IL01-23 ET-AS-ME08-13</t>
  </si>
  <si>
    <t>ROTURA DE VIA</t>
  </si>
  <si>
    <t>Rotura de vía para redes</t>
  </si>
  <si>
    <t>TUBERIA CU K FLE 1/2</t>
  </si>
  <si>
    <t xml:space="preserve">TUBERÏA COBRE FLEXIBLE TIPO K DE 1/2" </t>
  </si>
  <si>
    <t>TUBERIA CU K RIG 1</t>
  </si>
  <si>
    <t xml:space="preserve">TUBERÏA COBRE RIGIDO TIPO K DE 1" </t>
  </si>
  <si>
    <t>TUBERIA CU K RIG 1½</t>
  </si>
  <si>
    <t xml:space="preserve">TUBERÏA COBRE RIGIDO TIPO K DE 1 1/2" </t>
  </si>
  <si>
    <t>HIDRANTE 6"</t>
  </si>
  <si>
    <t>Hidrante Tráfico Ext. Liso ó J.R.  6"</t>
  </si>
  <si>
    <t>SENSOR DE FLUJO</t>
  </si>
  <si>
    <t>SENSOR DE FLUJO DE AGUA</t>
  </si>
  <si>
    <t>TANQUE FIBRA10M3</t>
  </si>
  <si>
    <t>Tanque cilíndrico de 10m3 de fibra de 2.60m de diámetro por 2 m de alto, incluye transporte.</t>
  </si>
  <si>
    <t>TANQUE FIBRA12M3</t>
  </si>
  <si>
    <t>Tanque cilíndrico de 12m3 de fibra de 2.64m de diámetro por 2.2 m de alto, incluye transporte.</t>
  </si>
  <si>
    <t>BOMBA HIDROSTATICA</t>
  </si>
  <si>
    <t>Bomba hidrostática para presurización de redes de abasto o acueducto.</t>
  </si>
  <si>
    <t>MEZCLA ASFALTICA</t>
  </si>
  <si>
    <t>Mezcla asfáltica de RODADURA MCD-19 (rodadura  3/4" al 5.6% - INVÍAS)</t>
  </si>
  <si>
    <t>ton</t>
  </si>
  <si>
    <t>LIGA PAVIMENTOS</t>
  </si>
  <si>
    <t>Liga pavimentos</t>
  </si>
  <si>
    <t>CUADRILLA PARCHEO</t>
  </si>
  <si>
    <t>Cuadrilla Parcheo: 1 Encargado + 1 Rastrilleros + 1 Ligador + 3 Ayudantes</t>
  </si>
  <si>
    <t>TRANSPORTE VOLQUETA</t>
  </si>
  <si>
    <t>Transporte de material en volqueta m3 - km.</t>
  </si>
  <si>
    <t>EMULSION ROMPI LENTO</t>
  </si>
  <si>
    <t>Emulsión de rompimiento lento</t>
  </si>
  <si>
    <t>CARRO TANQUE</t>
  </si>
  <si>
    <t>Carro tanque para aspersión de imprimación</t>
  </si>
  <si>
    <t>TUBERIA PVC-S 1 1/2"</t>
  </si>
  <si>
    <t>Tubería PVC-S Ø =1 1/2"</t>
  </si>
  <si>
    <t>UNION PVC-S 1 1/2"</t>
  </si>
  <si>
    <t>Unión PVC-S Ø= 1 1/2"</t>
  </si>
  <si>
    <t>CODO 90 PVC-SCXC11/2</t>
  </si>
  <si>
    <t>Codo 90º PVC-S CxC, Ø= 1 1/2".</t>
  </si>
  <si>
    <t>CODO 45 PVC-SCXC11/2</t>
  </si>
  <si>
    <t>Codo 45º PVC-S CxC, Ø= 1 1/2".</t>
  </si>
  <si>
    <t>SIFON PVC-S TAPON 1½</t>
  </si>
  <si>
    <t>Sifón PVC-S Ø= 1 1/2" con tapón</t>
  </si>
  <si>
    <t>TEE PVC-S 1 1/2"</t>
  </si>
  <si>
    <t>Tee PVC-S Ø= 1 1/2"</t>
  </si>
  <si>
    <t>TAPON PRUEPVC-S1 1/2</t>
  </si>
  <si>
    <t>Tapón prueba PVC-S Ø= 1 1/2"</t>
  </si>
  <si>
    <t>CODO 45 PVC-S CXC 2"</t>
  </si>
  <si>
    <t>Codo 45º PVC-S CxC, Ø= 2".</t>
  </si>
  <si>
    <t>CODO 90 PVC-S CXC 2"</t>
  </si>
  <si>
    <t>Codo 90º PVC-S CxC, Ø= 2".</t>
  </si>
  <si>
    <t>YEE PVC-S 2"</t>
  </si>
  <si>
    <t>Yee PVC-S Ø= 2" - Pavco o equivalente.</t>
  </si>
  <si>
    <t>TEE PVC-S RED 2X1½</t>
  </si>
  <si>
    <t>Tee PVC-S Ø= 2"x1 1/2"</t>
  </si>
  <si>
    <t>TEE PVC-S 2"</t>
  </si>
  <si>
    <t>Tee PVC-S Ø= 2"</t>
  </si>
  <si>
    <t>BUJE PVC-S 2X1½"</t>
  </si>
  <si>
    <t xml:space="preserve">Buje soldado PVC-S de 2 X 1 1/2" </t>
  </si>
  <si>
    <t>TUBERIA PVC-S 3"</t>
  </si>
  <si>
    <t>Tubería PVC-S Ø= 3"</t>
  </si>
  <si>
    <t>UNION PVC-S 3"</t>
  </si>
  <si>
    <t>Unión PVC-S Ø= 3"</t>
  </si>
  <si>
    <t>CODO 45 PVC-S CXC 3"</t>
  </si>
  <si>
    <t>Codo 45º PVC-S CxC, Ø= 3".</t>
  </si>
  <si>
    <t>CODO 90 PVC-S CXC 3"</t>
  </si>
  <si>
    <t>Codo 90º PVC-S CxC, Ø= 3".</t>
  </si>
  <si>
    <t>YEE PVC-S 3"</t>
  </si>
  <si>
    <t>Yee PVC-S Ø= 3" - Pavco o equivalente.</t>
  </si>
  <si>
    <t>YEE PVC-S 3X2"</t>
  </si>
  <si>
    <t>Yee PVC-S Reducida Ø= 3X2" pavco o equivalente</t>
  </si>
  <si>
    <t>TEE PVC-S 3"</t>
  </si>
  <si>
    <t>Tee PVC-S Ø= 3"</t>
  </si>
  <si>
    <t>TEE PVC-S RED 3X2</t>
  </si>
  <si>
    <t>Tee PVC-S Ø= 3"x2"</t>
  </si>
  <si>
    <t>BUJE PVC-S 3X2"</t>
  </si>
  <si>
    <t>Buje soldado PVC-S de 3" a 2"</t>
  </si>
  <si>
    <t>TUBERIA PVC-S 4"</t>
  </si>
  <si>
    <t>Tubería PVC-S Ø= 4"</t>
  </si>
  <si>
    <t>UNION PVC-S 4"</t>
  </si>
  <si>
    <t>Unión PVC-S Ø= 4"</t>
  </si>
  <si>
    <t>CODO 45 PVC-S CXC 4"</t>
  </si>
  <si>
    <t>Codo 45º PVC-S CxC, Ø= 4".</t>
  </si>
  <si>
    <t>CODO 90 PVC-S CXC 4"</t>
  </si>
  <si>
    <t>Codo 90º PVC-S CxC, Ø= 4".</t>
  </si>
  <si>
    <t>YEE PVC-S 4"</t>
  </si>
  <si>
    <t>Yee PVC-S Ø= 4" - Pavco o equivalente.</t>
  </si>
  <si>
    <t>YEE PVC-S 4X3"</t>
  </si>
  <si>
    <t>Yee PVC-S Reducida Ø= 4X3" pavco o equivalente</t>
  </si>
  <si>
    <t>YEE PVC-S 4X2"</t>
  </si>
  <si>
    <t>Yee PVC-S Reducida Ø= 4X2" pavco o equivalente</t>
  </si>
  <si>
    <t>TEE PVC-S 4"</t>
  </si>
  <si>
    <t>Tee PVC-S Ø= 4"</t>
  </si>
  <si>
    <t>TEE PVC-S RED 4X3</t>
  </si>
  <si>
    <t>Tee PVC-S Ø= 4"x3"</t>
  </si>
  <si>
    <t>TEE PVC-S RED 4X2</t>
  </si>
  <si>
    <t>Tee PVC-S Ø= 4"x2"</t>
  </si>
  <si>
    <t>BUJE PVC-S 4X3"</t>
  </si>
  <si>
    <t xml:space="preserve">Buje soldado PVC-S de 4" a 3" </t>
  </si>
  <si>
    <t>BUJE PVC-S 4X2"</t>
  </si>
  <si>
    <t>Buje soldado PVC-S de 4" a 2"</t>
  </si>
  <si>
    <t>TUBERIA PVC-S 6"</t>
  </si>
  <si>
    <t>Tubería PVC-S Ø= 6"</t>
  </si>
  <si>
    <t>UNION PVC-S 6"</t>
  </si>
  <si>
    <t>Unión PVC-S Ø= 6"</t>
  </si>
  <si>
    <t>CODO 45 PVC-S CXC 6"</t>
  </si>
  <si>
    <t>Codo 45º PVC-S CxC, Ø= 6".</t>
  </si>
  <si>
    <t>CODO 90 PVC-S CXC 6"</t>
  </si>
  <si>
    <t>Codo 90º PVC-S CxC, Ø= 6".</t>
  </si>
  <si>
    <t>YEE PVC-S 6"</t>
  </si>
  <si>
    <t>Yee PVC-S Ø= 6" - Pavco o equivalente.</t>
  </si>
  <si>
    <t>YEE PVC-S 6X4"</t>
  </si>
  <si>
    <t>Yee PVC-S Reducida Ø= 6X4" pavco o equivalente</t>
  </si>
  <si>
    <t>TEE PVC-S 6X4"</t>
  </si>
  <si>
    <t>Tee PVC-S Ø= 6"x4"</t>
  </si>
  <si>
    <t>TEE PVC-S 6"</t>
  </si>
  <si>
    <t>Tee PVC-S Ø= 6"</t>
  </si>
  <si>
    <t>BUJE PVC-S 6X4"</t>
  </si>
  <si>
    <t>Buje soldado PVC-S de 6" a 4"</t>
  </si>
  <si>
    <t>TUBERIA PVC-V ALL 2</t>
  </si>
  <si>
    <t>Tubería PVC-V Ø= 2" A.LL</t>
  </si>
  <si>
    <t>TUBERIA PVC-V ALL 3</t>
  </si>
  <si>
    <t>Tubería PVC-V Ø= 3" A.LL</t>
  </si>
  <si>
    <t>ABRAZA FIJADOR 3</t>
  </si>
  <si>
    <t>Abrazadera tipo fijador galvanizado para tubo de Ø= 3" + tornillos marca mecano ref FPAG300 o equivalente.</t>
  </si>
  <si>
    <t>WASH PRIMER COMP B</t>
  </si>
  <si>
    <t>Pintura acondicionador de superficies Tipo Wash Primer, componente B. Presentación por 1/4 galón</t>
  </si>
  <si>
    <t>TUBERIA PVC-V ALL 4</t>
  </si>
  <si>
    <t>Tubería PVC-V Ø= 4" A.LL</t>
  </si>
  <si>
    <t>ABRAZA FIJADOR 4</t>
  </si>
  <si>
    <t>Abrazadera tipo fijador galvanizado para tubo de Ø= 4" + tornillos marca mecano ref FPAG400 o equivalente.</t>
  </si>
  <si>
    <t>CODO 90 PVC-S CXE 3"</t>
  </si>
  <si>
    <t>Codo 90º PVC-S CxE, Ø= 3".</t>
  </si>
  <si>
    <t>TAPON PRUEPVC-S 3"</t>
  </si>
  <si>
    <t>Tapón prueba PVC-S Ø= 3"</t>
  </si>
  <si>
    <t>TAPON PRUEPVC-S 4"</t>
  </si>
  <si>
    <t>Tapón prueba PVC-S Ø= 4"</t>
  </si>
  <si>
    <t>ABRAZA HORQUILLA2</t>
  </si>
  <si>
    <t>ABRAZADERA tipo horquilla para tubo de 2" marca mecano ref. AHAG200+tornillos o equivalente.</t>
  </si>
  <si>
    <t>ABRAZA FIJADOR 6</t>
  </si>
  <si>
    <t>Abrazadera tipo fijador galvanizado para tubo de Ø= 6" + tornillos marca mecano ref FPAG600 o equivalente.</t>
  </si>
  <si>
    <t>WASH PRIMER COMP A</t>
  </si>
  <si>
    <t>Pintura acondicionador de superficies Tipo Wash Primer, componente A. Presentación por 1/4 galón.</t>
  </si>
  <si>
    <t>REJILLA COMB 3X2 A/B</t>
  </si>
  <si>
    <t>Rejilla combinada Aluminio/bronce de 3x2"</t>
  </si>
  <si>
    <t>CEMENTO CERAMICO</t>
  </si>
  <si>
    <t>Cemento ceramico IPB (25kg). Topex Gris.</t>
  </si>
  <si>
    <t>REJILLA COMB 4X3 A/B</t>
  </si>
  <si>
    <t>Rejilla combinada Aluminio/bronce de 4x3"</t>
  </si>
  <si>
    <t>REJILLA COMB 5X4 A/B</t>
  </si>
  <si>
    <t>Rejilla combinada Aluminio/bronce de 5x4"</t>
  </si>
  <si>
    <t>TUBERIA PVC NOVA 160</t>
  </si>
  <si>
    <t>Tubería PVC-Novafort Ø= 160 mm. (6") - Pavco o equivalente.</t>
  </si>
  <si>
    <t>UNION PVC-NOVAF 160</t>
  </si>
  <si>
    <t>Unión PVC-NOVAFORT Ø= 160 mm. (6") - Pavco o equivalente.</t>
  </si>
  <si>
    <t>HIDROSELLO NOVAF 160</t>
  </si>
  <si>
    <t>Hidrosello-Novafort Ø= 160 mm. (6") - Pavco o equivalente.</t>
  </si>
  <si>
    <t>ACONDICIONADOR NOVAF</t>
  </si>
  <si>
    <t>Acondicionador de Superficie Novafort x 250cc. - Pavco o equivalente.</t>
  </si>
  <si>
    <t>ADHESIVO NOVAFORT</t>
  </si>
  <si>
    <t>Adhesivo Novafort x 310 ml. - Pavco o equivalente.</t>
  </si>
  <si>
    <t>TUBERIA PVC NOVA 200</t>
  </si>
  <si>
    <t>Tubería PVC-Novafort Ø= 200 mm. (8") - Pavco o equivalente.</t>
  </si>
  <si>
    <t>UNION PVC-NOVAF 200</t>
  </si>
  <si>
    <t>Unión PVC-NOVAFORT Ø= 200 mm. (8") - Pavco o equivalente.</t>
  </si>
  <si>
    <t>HIDROSELLO NOVAF 200</t>
  </si>
  <si>
    <t>Hidrosello-Novafort Ø= 200 mm. (8") - Pavco o equivalente.</t>
  </si>
  <si>
    <t>HIDROSELLO NOVAF 250</t>
  </si>
  <si>
    <t>Hidrosello-Novafort Ø= 250 mm. (10") - Pavco o equivalente.</t>
  </si>
  <si>
    <t>UNION PVC-NOVAF 250</t>
  </si>
  <si>
    <t>Unión PVC-NOVAFORT Ø= 250 mm. (10") - Pavco o equivalente.</t>
  </si>
  <si>
    <t>TUBERIA PVC NOVA 250</t>
  </si>
  <si>
    <t>Tubería PVC-Novafort Ø= 250 mm. (10") - Pavco o equivalente.</t>
  </si>
  <si>
    <t>TUBERIA PVC NOVA 315</t>
  </si>
  <si>
    <t>Tubería PVC-Novafort Ø= 315 mm. (12") - Pavco o equivalente.</t>
  </si>
  <si>
    <t>HIDROSELLO NOVAF 315</t>
  </si>
  <si>
    <t>Hidrosello-Novafort Ø= 315 mm. (12") - Pavco o equivalente.</t>
  </si>
  <si>
    <t>UNION PVC-NOVAF 315</t>
  </si>
  <si>
    <t>Unión PVC-NOVAFORT Ø= 315 mm. (12") - Pavco o equivalente.</t>
  </si>
  <si>
    <t>TUBERIA PVC NOVA 355</t>
  </si>
  <si>
    <t>Tubería PVC-Novafort Ø= 355 mm. (14") - Pavco o equivalente.</t>
  </si>
  <si>
    <t>HIDROSELLO NOVAF 355</t>
  </si>
  <si>
    <t>Hidrosello-Novafort Ø= 355 mm. (14") - Pavco o equivalente.</t>
  </si>
  <si>
    <t>UNION PVC-NOVAF 355</t>
  </si>
  <si>
    <t>Unión PVC-NOVAFORT Ø= 355 mm. (14") - Pavco o equivalente.</t>
  </si>
  <si>
    <t>TUBERIA PVC NOVA 400</t>
  </si>
  <si>
    <t>Tubería PVC-Novafort Ø= 400 mm. (16") - Pavco o equivalente.</t>
  </si>
  <si>
    <t>HIDROSELLO NOVAF 400</t>
  </si>
  <si>
    <t>Hidrosello-Novafort Ø= 400 mm. (16") - Pavco o equivalente.</t>
  </si>
  <si>
    <t>UNION PVC-NOVAF 400</t>
  </si>
  <si>
    <t>Unión PVC-NOVAFORT Ø= 400 mm. (16") - Pavco o equivalente.</t>
  </si>
  <si>
    <t>TUBERIA PVC NOVA 450</t>
  </si>
  <si>
    <t>Tubería PVC-Novafort Ø= 450 mm. (18") - Pavco o equivalente.</t>
  </si>
  <si>
    <t>UNION PVC-NOVAF 450</t>
  </si>
  <si>
    <t>Unión PVC-NOVAFORT Ø= 450 mm. (18") - Pavco o equivalente.</t>
  </si>
  <si>
    <t>HIDROSELLO NOVAF 450</t>
  </si>
  <si>
    <t>Hidrosello-Novafort Ø= 450 mm. (18")  - Pavco o equivalente.</t>
  </si>
  <si>
    <t>TUBERIA PVC NOVA 500</t>
  </si>
  <si>
    <t>Tubería PVC-Novafort Ø= 500 mm. (20") - Pavco o equivalente.</t>
  </si>
  <si>
    <t>UNION PVC-NOVAF 500</t>
  </si>
  <si>
    <t>Unión PVC-NOVAFORT Ø= 500 mm. (20") - Pavco o equivalente.</t>
  </si>
  <si>
    <t>HIDROSELLO NOVAF 500</t>
  </si>
  <si>
    <t>Hidrosello-Novafort Ø= 500 mm. (20") - Pavco o equivalente.</t>
  </si>
  <si>
    <t>TUBERIA CONCR 8 C1</t>
  </si>
  <si>
    <t>Tubería en concreto de 8" clase 1</t>
  </si>
  <si>
    <t>TUBERIA CONCR 10 C1</t>
  </si>
  <si>
    <t>Tubería en concreto de 10", clase 1</t>
  </si>
  <si>
    <t>EMPAQUE DE CAUCHO</t>
  </si>
  <si>
    <t>Empaque de caucho para tubo de 10"</t>
  </si>
  <si>
    <t>TUBERIA CONCR 12 C1</t>
  </si>
  <si>
    <t>Tubería en concreto de 12" clase 1</t>
  </si>
  <si>
    <t>TUBERIA CONCR 14 C1</t>
  </si>
  <si>
    <t>Tubería en concreto de 14", clase 1</t>
  </si>
  <si>
    <t>TUBERIA CONCR 20 C1</t>
  </si>
  <si>
    <t>Tubería en concreto de 20", clase 1</t>
  </si>
  <si>
    <t>TUBERIA CONCR REF 36</t>
  </si>
  <si>
    <t>Tubería de concreto reforzada clase 4 de Ø=36". Incluye transporte</t>
  </si>
  <si>
    <t>CABLE DE ACERO 1/2"</t>
  </si>
  <si>
    <t>Cable de acero de Ø=1/2" (capacidad de carga vertical 2 Ton)</t>
  </si>
  <si>
    <t>CANAL PVC C90</t>
  </si>
  <si>
    <t>Canal PVC C-90</t>
  </si>
  <si>
    <t>CANAL PVC C90 SOPORT</t>
  </si>
  <si>
    <t>Soporte de canal PVC C-90</t>
  </si>
  <si>
    <t>UNION CANAL C90 PVC</t>
  </si>
  <si>
    <t>Unión de canal PVC C-90</t>
  </si>
  <si>
    <t>UNION CAN BAJ C90PVC</t>
  </si>
  <si>
    <t>Union de canal bajante PVC C-90</t>
  </si>
  <si>
    <t>EMBUDO ANTIBORTIC 4"</t>
  </si>
  <si>
    <t>Embudo antibórtice de 4" ref E2H4PULGADAS</t>
  </si>
  <si>
    <t>TAPÓN PRUEBA PVC-S6"</t>
  </si>
  <si>
    <t>Tapón de prueba PVC-S Ø6"</t>
  </si>
  <si>
    <t>TUBERIA PESAD GALV1½</t>
  </si>
  <si>
    <t xml:space="preserve">Tubería pesada galvanizada ASTM A54 de Ø=1 1/2" </t>
  </si>
  <si>
    <t>CODO 90 GALVAN 1 1/2</t>
  </si>
  <si>
    <t>Codo 90º acero galvanizado, Ø= 1 1/2".</t>
  </si>
  <si>
    <t>TEE GALVANIZ 1 1/2"</t>
  </si>
  <si>
    <t>Tee en acero galvanizada de 1 1/2"</t>
  </si>
  <si>
    <t>UNION GALVAN 1 1/2"</t>
  </si>
  <si>
    <t xml:space="preserve">Unión acero galvanizado 1 1/2" </t>
  </si>
  <si>
    <t>UNIVERSAL GALV 1 1/2</t>
  </si>
  <si>
    <t xml:space="preserve">Universal acero galvanizado Ø= 11/2" </t>
  </si>
  <si>
    <t>REDUC TUEGAL 2X1½</t>
  </si>
  <si>
    <t>Reducción tuerca galvanizada de 2" x 1 1/2"</t>
  </si>
  <si>
    <t>PERFIL RANURADO 3M</t>
  </si>
  <si>
    <t>Perfil ranurado sencillo de 3 m, ref PARA25X300AG marca mecano o equivalente.</t>
  </si>
  <si>
    <t>ROSCA 1 1/2 TARRAJA</t>
  </si>
  <si>
    <t>Elaboración de Rosca de 1 1/2 con tarraja</t>
  </si>
  <si>
    <t>ESPARRAGO MECANO 3/8</t>
  </si>
  <si>
    <t>Espaciador tipo espárrago de 3/8 por 1metro marca mecano ref. E38100AG o equivalente</t>
  </si>
  <si>
    <t>RL HEMBRA ROSCA 3/8</t>
  </si>
  <si>
    <t>RL expansión hembra rosca interna de 3/8" marca mecano ref. TEHAG 38X158 o equivalente</t>
  </si>
  <si>
    <t>ABRAZADERA 1 1/2"</t>
  </si>
  <si>
    <t>ABRAZADERA tipo mecano o equivalente. Banda soporte de 1 1/2" para tubo apretado ref. BSAAG112+tornillos.</t>
  </si>
  <si>
    <t>SOPORTE MENSULA 25CM</t>
  </si>
  <si>
    <t>SOPORTE MENSULA tipo mecano ref SMS025AG o equivalente, de 0.25m de longitud</t>
  </si>
  <si>
    <t>BROCA 3/8" CONCR</t>
  </si>
  <si>
    <t>Broca de 3/8" x 6" para concreto tipo Dewalt.</t>
  </si>
  <si>
    <t>ABRAZA FIJADOR 1 1/2</t>
  </si>
  <si>
    <t>Abrazadera tipo fijador galvanizado para tubo de Ø= 1 1/2" + tornillos marca mecano ref FPAG112 o equivalente.</t>
  </si>
  <si>
    <t>TRABA QUIMICFZAMEDIA</t>
  </si>
  <si>
    <t>Traba quimica fuerza media para sello de fugas en tubería x 36 mililitros</t>
  </si>
  <si>
    <t>ABRAZA HORQUILLA11/2</t>
  </si>
  <si>
    <t>ABRAZADERA tipo horquilla para tubo de 1 1/2" marca mecano ref. AHAG112+tornillos o equivalente.</t>
  </si>
  <si>
    <t>TUBERIA PESAD GALV2</t>
  </si>
  <si>
    <t>Tubería pesada galvanizada ASTM A54 de Ø=2"</t>
  </si>
  <si>
    <t>TEE GALVANIZ 2"</t>
  </si>
  <si>
    <t>Tee en acero galvanizado de 2"</t>
  </si>
  <si>
    <t>CODO 90 GALVAN 2"</t>
  </si>
  <si>
    <t xml:space="preserve">Codo 90º acero galvanizado, Ø= 2" </t>
  </si>
  <si>
    <t>UNION GALVAN 2"</t>
  </si>
  <si>
    <t>Unión acero galvanizado 2"</t>
  </si>
  <si>
    <t>ROSCA 2 TARRAJA</t>
  </si>
  <si>
    <t>Elaboración de Rosca de 2 con tarraja</t>
  </si>
  <si>
    <t>REDUC TUEGAL 2½X2</t>
  </si>
  <si>
    <t>Reducción tuerca galvanizada de 2 1/2" x 2"</t>
  </si>
  <si>
    <t>ABRAZADERA 2"</t>
  </si>
  <si>
    <t>ABRAZADERA tipo mecano o equivalente. Banda soporte de 2" para tubo apretado ref. BSAAG200+tornillos.</t>
  </si>
  <si>
    <t>ABRAZA FIJADOR 2</t>
  </si>
  <si>
    <t>Abrazadera tipo fijador galvanizado para tubo de Ø= 2" + tornillos marca mecano ref FPAG200 o equivalente.</t>
  </si>
  <si>
    <t>TUBERIA ACERO GAL 2½</t>
  </si>
  <si>
    <t xml:space="preserve">Tubería acero galvanizado Ø= 2 1/2" </t>
  </si>
  <si>
    <t>TEE GALVANIZ 2 1/2"</t>
  </si>
  <si>
    <t>Tee en acero galvanizado de 2 1/2"</t>
  </si>
  <si>
    <t>CODO 90 GALVAN 2 1/2</t>
  </si>
  <si>
    <t xml:space="preserve">Codo 90º acero galvanizado, Ø= 2 1/2" </t>
  </si>
  <si>
    <t>UNION GALVAN 2 1/2"</t>
  </si>
  <si>
    <t>Unión acero galvanizado  2 1/2"</t>
  </si>
  <si>
    <t>UNIVERSAL GALV 2 1/2</t>
  </si>
  <si>
    <t xml:space="preserve">Universal acero galvanizado Ø= 2 1/2" </t>
  </si>
  <si>
    <t>REDUC TUEGAL 2½ X1½</t>
  </si>
  <si>
    <t>Reducción tuerca galvanizada de 2 1/2" x 1 1/2"</t>
  </si>
  <si>
    <t>REDUC TUEGAL 3X2½</t>
  </si>
  <si>
    <t>Reducción tuerca galvanizada de 3 X 2 1/2"</t>
  </si>
  <si>
    <t>ROSCA 2 1/2 TARRAJA</t>
  </si>
  <si>
    <t>Elaboración de Rosca de 21/2 con tarraja</t>
  </si>
  <si>
    <t>ABRAZA HORQUILLA21/2</t>
  </si>
  <si>
    <t>ABRAZADERA tipo horquilla para tubo de 2 1/2" marca mecano ref.AHAG212+tornillos o equivalente.</t>
  </si>
  <si>
    <t>ABRAZADERA 2 1/2"</t>
  </si>
  <si>
    <t>ABRAZADERA tipo mecano o equivalente. Banda soporte de 2 1/2" para tubo apretado ref. BSAAG212+tornillos.</t>
  </si>
  <si>
    <t>ABRAZA FIJADOR 2 1/2</t>
  </si>
  <si>
    <t>Abrazadera tipo fijador galvanizado para tubo de Ø= 2 1/2" + tornillos marca mecano ref FPAG212 o equivalente.</t>
  </si>
  <si>
    <t>GABINETE 77X77X22</t>
  </si>
  <si>
    <t>Gabinete de 77x77x22 cm con canastilla para manguera red contra incendios</t>
  </si>
  <si>
    <t>MANGUERA 1 1/2" *30M</t>
  </si>
  <si>
    <t>Manguera de 1 1/2 * 30 M a 150 PSI</t>
  </si>
  <si>
    <t>LLAVE SPANNER</t>
  </si>
  <si>
    <t>Llave spanner</t>
  </si>
  <si>
    <t>BOQUILLA POLICAR11/2</t>
  </si>
  <si>
    <t>Boquilla para manguera de 1 1/2" en Policarbonato.</t>
  </si>
  <si>
    <t>HACHA PICO 4 1/2"</t>
  </si>
  <si>
    <t>Hacha pico de 4 1/2" con cabo de madera</t>
  </si>
  <si>
    <t>EXTINTOR ABC MULT 10</t>
  </si>
  <si>
    <t>Extintor polvo quimico tipo ABC multipropósito de 10 lb</t>
  </si>
  <si>
    <t>VALVULA UL/FM 1 1/2</t>
  </si>
  <si>
    <t>Válvula  Bronce 1 1/2" UL/FM para gabinete contra incendio</t>
  </si>
  <si>
    <t>SIAMESA 3" HIER BRON</t>
  </si>
  <si>
    <t>Siamesa de 3" en Hierro Bronce</t>
  </si>
  <si>
    <t>SIAMESA 4" HIER BRON</t>
  </si>
  <si>
    <t xml:space="preserve">Siamesa de 4" en Hierro </t>
  </si>
  <si>
    <t>VALVULA COMP BRON 2½</t>
  </si>
  <si>
    <t>Válvula Compuerta bronce 2 1/2" RW</t>
  </si>
  <si>
    <t>VALVULA COMP BRON 3</t>
  </si>
  <si>
    <t>Válvula Compuerta bronce 3" RW</t>
  </si>
  <si>
    <t>CHEQUE CORTIN 2 1/2"</t>
  </si>
  <si>
    <t>Cheque cortina de 2 1/2"</t>
  </si>
  <si>
    <t>CHEQUE CORTIN 1 1/4"</t>
  </si>
  <si>
    <t>Cheque cortina de 1 1/4"</t>
  </si>
  <si>
    <t>VALVULA OS&amp;Y 3"</t>
  </si>
  <si>
    <t>Válvula CONTROL OS&amp;Y DE 3"</t>
  </si>
  <si>
    <t>SENSOR FLUJO PALETA</t>
  </si>
  <si>
    <t>Switch de flujo tipo paleta</t>
  </si>
  <si>
    <t>CHEQUE INCENDIO 3"</t>
  </si>
  <si>
    <t>Cheque vertical de 3" para red contra incendio con aprobación UL FM</t>
  </si>
  <si>
    <t>MANOMETRO GLICERINA</t>
  </si>
  <si>
    <t>Manómetro en glicerina de  0 a 200 psi</t>
  </si>
  <si>
    <t>VALVULA PRUEBA INCEN</t>
  </si>
  <si>
    <t>Válvula de prueba según la NFPA13</t>
  </si>
  <si>
    <t>VALVULA MARIPOSA 2</t>
  </si>
  <si>
    <t>Válvula mariposa de 2" en redes contra incendio.</t>
  </si>
  <si>
    <t>UNION RANUR FLEX 2</t>
  </si>
  <si>
    <t>Unión ranurada flexible de 2" ul/fm</t>
  </si>
  <si>
    <t>UNION RANURADA 2</t>
  </si>
  <si>
    <t>Unión ranurada de 2" ul/fm</t>
  </si>
  <si>
    <t>TUBERIA A-C SCH40 2</t>
  </si>
  <si>
    <t xml:space="preserve">Tubería ACERO CARBONO SCH40 Ø= 2" </t>
  </si>
  <si>
    <t>TEE RANURADA2</t>
  </si>
  <si>
    <t>Tee ranurada 2" ul/fm</t>
  </si>
  <si>
    <t>VALVULA DESAIREADO ½</t>
  </si>
  <si>
    <t>Válvula desaireadora automática de 1/2"</t>
  </si>
  <si>
    <t>UNION RANUR FLEX21/2</t>
  </si>
  <si>
    <t>Unión ranurada flexible de 2 1/2" ul/fm</t>
  </si>
  <si>
    <t>VALV DRENAJE INCE 2"</t>
  </si>
  <si>
    <t>Válvula de bola para drenaje de 2" en redes contra incendio.</t>
  </si>
  <si>
    <t>TUBERIA A-C SCH40 2½</t>
  </si>
  <si>
    <t xml:space="preserve">Tubería ACERO CARBONO SCH40 Ø= 2 1/2" </t>
  </si>
  <si>
    <t>TEE RANURADA3X21/2</t>
  </si>
  <si>
    <t>Tee ranurada 3x2 1/2" ul/fm</t>
  </si>
  <si>
    <t>TUBERIA A-C SCH40 1</t>
  </si>
  <si>
    <t xml:space="preserve">Tubería ACERO CARBONO SCH40 Ø= 1" </t>
  </si>
  <si>
    <t>CODO ROSC 1X1/2UL/FM</t>
  </si>
  <si>
    <t>Codo roscado 1" x 1/2" UL/FM.</t>
  </si>
  <si>
    <t>CODO ROSC 1" UL/FM</t>
  </si>
  <si>
    <t>Codo roscado 1" UL/FM.</t>
  </si>
  <si>
    <t>CODO 90 RANUR 1UL</t>
  </si>
  <si>
    <t>Codo 90º ranurado, Ø= 1" UL/FM.</t>
  </si>
  <si>
    <t>TEE RANURA1X1/2</t>
  </si>
  <si>
    <t>Tee ranurada 1x1/2" ul/fm</t>
  </si>
  <si>
    <t>UNION RANUR FLEX 1</t>
  </si>
  <si>
    <t>Unión ranurada flexible de 1" ul/fm</t>
  </si>
  <si>
    <t>ROSCA 1 TARRAJA</t>
  </si>
  <si>
    <t>Elaboración de Rosca de 1 con tarraja</t>
  </si>
  <si>
    <t>RANURA 1</t>
  </si>
  <si>
    <t>Elaboración de ranura de 1"</t>
  </si>
  <si>
    <t>SOPORTE C CONCRETO1"</t>
  </si>
  <si>
    <t>SOPORTE TIPO C EN CONCRETO. soporte para tubo de 1"</t>
  </si>
  <si>
    <t>TUBERIA A-C SCH40 1¼</t>
  </si>
  <si>
    <t xml:space="preserve">Tubería ACERO CARBONO SCH40 Ø= 1 1/4" </t>
  </si>
  <si>
    <t>SOPORTE C CERCHA11/4</t>
  </si>
  <si>
    <t>SOPORTE TIPO C CERCHA. soporte para tubo de 1 1/4"</t>
  </si>
  <si>
    <t>CODO 90 RANUR 11/4UL</t>
  </si>
  <si>
    <t>Codo 90º ranurado, Ø= 1 1/4" UL/FM.</t>
  </si>
  <si>
    <t>TEE RANURADA11/2</t>
  </si>
  <si>
    <t>Tee ranurada 1 1/2" ul/fm</t>
  </si>
  <si>
    <t>TEE RANURA 11/2X11/4</t>
  </si>
  <si>
    <t>Tee ranurada 1 1/2x1 1/4" ul/fm</t>
  </si>
  <si>
    <t>REDUC RANUR 1½X11/4</t>
  </si>
  <si>
    <t>Reducción ranurada 1 1/2" x 1 1/4"</t>
  </si>
  <si>
    <t>UNION RANURADA 1 1/4</t>
  </si>
  <si>
    <t>Unión ranurada de 1 1/4" ul/fm</t>
  </si>
  <si>
    <t>RANURA 1 1/4</t>
  </si>
  <si>
    <t>Elaboración de ranura de 1 1/4"</t>
  </si>
  <si>
    <t>ROSCA 1 1/4 TARRAJA</t>
  </si>
  <si>
    <t>Elaboración de Rosca de 1 1/4 con tarraja</t>
  </si>
  <si>
    <t>TUBERIA A-C SCH40 1½</t>
  </si>
  <si>
    <t xml:space="preserve">Tubería ACERO CARBONO SCH40 Ø= 1 1/2" </t>
  </si>
  <si>
    <t>CODO ROSC 11/2X1/2UL</t>
  </si>
  <si>
    <t>Codo roscado 1 1/2" x 1/2" UL/FM.</t>
  </si>
  <si>
    <t>CODO 90 RANUR 11/2UL</t>
  </si>
  <si>
    <t>Codo 90º ranurado, Ø= 1 1/2" UL/FM.</t>
  </si>
  <si>
    <t>UNION RANURADA 1 1/2</t>
  </si>
  <si>
    <t>Unión ranurada de 1 1/2" ul/fm</t>
  </si>
  <si>
    <t>REDUC ROSCADA 1½X1</t>
  </si>
  <si>
    <t>Reducción roscada 1 1/2" x 1"</t>
  </si>
  <si>
    <t>RANURA 1 1/2</t>
  </si>
  <si>
    <t>Elaboración de ranura de 1 1/2"</t>
  </si>
  <si>
    <t>SOPORTE 4 CONCRETO1½</t>
  </si>
  <si>
    <t>SOPORTE TIPO 4 EN CONCRETO. soporte colgante en losa de concreto para tubo de 11/2"</t>
  </si>
  <si>
    <t>SOPORTE 2B CERCHA1½</t>
  </si>
  <si>
    <t>SOPORTE 2B EN CERCHA LATERAL. soporte para tubo de 11/2"</t>
  </si>
  <si>
    <t>CODO 90 RANUR 2 UL</t>
  </si>
  <si>
    <t>Codo 90º ranurado, Ø= 2" UL/FM.</t>
  </si>
  <si>
    <t>REDUC RANUR 2X1½</t>
  </si>
  <si>
    <t>Reducción ranurada 2" x 1 1/2"</t>
  </si>
  <si>
    <t>RANURA 2</t>
  </si>
  <si>
    <t>Elaboración de ranura de 2"</t>
  </si>
  <si>
    <t>SOPORTE 4 CONCRETO2</t>
  </si>
  <si>
    <t>SOPORTE TIPO 4 EN CONCRETO. soporte colgante en losa de concreto para tubo de 2"</t>
  </si>
  <si>
    <t>SOPORTE 4 CERCHA2</t>
  </si>
  <si>
    <t>SOPORTE TIPO 4 EN CERCHA. soporte colgante en cercha para tubo de 2"</t>
  </si>
  <si>
    <t>SOPORTE 2B CONCRETO2</t>
  </si>
  <si>
    <t>SOPORTE 2B EN CONCRETO. soporte para tubo de 2"</t>
  </si>
  <si>
    <t>SOPORTE 3 RISER 2</t>
  </si>
  <si>
    <t>SOPORTE TIPO 3 PARA RISER. soporte para tubo de 2"</t>
  </si>
  <si>
    <t>CODO 90 RANUR 21/2UL</t>
  </si>
  <si>
    <t>Codo 90º ranurado, Ø= 2 1/2" UL/FM.</t>
  </si>
  <si>
    <t>TEE RANURADA21/2</t>
  </si>
  <si>
    <t>Tee ranurada 2 1/2" ul/fm</t>
  </si>
  <si>
    <t>REDUC RANUR 2½X1½</t>
  </si>
  <si>
    <t>Reducción ranurada 2 1/2" x 1 1/2"</t>
  </si>
  <si>
    <t>UNION RANURADA 2 1/2</t>
  </si>
  <si>
    <t>Unión ranurada de 2 1/2" ul/fm</t>
  </si>
  <si>
    <t>RANURA 2 1/2</t>
  </si>
  <si>
    <t>Elaboración de ranura de 2 1/2"</t>
  </si>
  <si>
    <t>SOPORTE 4 CONCRETO2½</t>
  </si>
  <si>
    <t>SOPORTE TIPO 4 EN CONCRETO. soporte colgante en losa de concreto para tubo de 21/2"</t>
  </si>
  <si>
    <t>SOPORTE 3 RISER 2½</t>
  </si>
  <si>
    <t>SOPORTE TIPO 3 PARA RISER. soporte para tubo de 21/2"</t>
  </si>
  <si>
    <t>TUBERIA A-C SCH40 3</t>
  </si>
  <si>
    <t xml:space="preserve">Tubería ACERO CARBONO SCH40 Ø= 3" </t>
  </si>
  <si>
    <t>CODO 90 RANUR 3"UL/F</t>
  </si>
  <si>
    <t>Codo 90º ranurado, Ø= 3" UL/FM.</t>
  </si>
  <si>
    <t>TEE RANURADA3"</t>
  </si>
  <si>
    <t>Tee ranurada 3" ul/fm</t>
  </si>
  <si>
    <t>REDUC RANUR 3X2½</t>
  </si>
  <si>
    <t>Reducción ranurada 3" x 2 1/2"</t>
  </si>
  <si>
    <t>REDUC RANUR 3X1½</t>
  </si>
  <si>
    <t>Reducción ranurada 3" x 1 1/2"</t>
  </si>
  <si>
    <t>UNION RANURADA 3</t>
  </si>
  <si>
    <t>Unión ranurada de 3" ul/fm</t>
  </si>
  <si>
    <t>RANURA 3</t>
  </si>
  <si>
    <t>Elaboración de ranura de 3"</t>
  </si>
  <si>
    <t>ABRAZA HORQUILLA3</t>
  </si>
  <si>
    <t>ABRAZADERA tipo horquilla para tubo de 3" marca mecano ref. AHAG300+tornillos o equivalente.</t>
  </si>
  <si>
    <t>ABRAZADERA 3"</t>
  </si>
  <si>
    <t>ABRAZADERA tipo mecano o equivalente. Banda soporte de 3" para tubo apretado  ref. BSAAG300+tornillos.</t>
  </si>
  <si>
    <t>TUBERIA A-C SCH40 4</t>
  </si>
  <si>
    <t xml:space="preserve">Tubería ACERO CARBONO SCH40 Ø= 4" </t>
  </si>
  <si>
    <t>CODO 90 RANUR 4"UL/F</t>
  </si>
  <si>
    <t>Codo 90º ranurado, Ø= 4" UL/FM.</t>
  </si>
  <si>
    <t>TEE RANURADA4"</t>
  </si>
  <si>
    <t>Tee ranurada 4" ul/fm</t>
  </si>
  <si>
    <t>UNION RANURADA 4</t>
  </si>
  <si>
    <t>Unión ranurada de 4" ul/fm</t>
  </si>
  <si>
    <t>ABRAZADERA 4"</t>
  </si>
  <si>
    <t>ABRAZADERA tipo mecano o equivalente. Banda soporte de 4" para tubo apretado  ref. BSAAG400+tornillos.</t>
  </si>
  <si>
    <t>SOPORTE C SANDUCHE4"</t>
  </si>
  <si>
    <t>SOPORTE TIPO C  SANDUCHE EN CERCHA soporte para tubo de 4"</t>
  </si>
  <si>
    <t>ABRAZA HORQUILLA4</t>
  </si>
  <si>
    <t>ABRAZADERA tipo horquilla para tubo de 4" marca mecano ref. AHAG400+tornillos o equivalente.</t>
  </si>
  <si>
    <t>TUBERIA A-C SCH40 6</t>
  </si>
  <si>
    <t xml:space="preserve">Tubería ACERO CARBONO SCH40 Ø= 6" </t>
  </si>
  <si>
    <t>CODO 90 RANUR 6"UL/F</t>
  </si>
  <si>
    <t>Codo 90º ranurado, Ø= 6" UL/FM.</t>
  </si>
  <si>
    <t>TEE RANURADA 6X4</t>
  </si>
  <si>
    <t>Tee ranurada 6x4" ul/fm</t>
  </si>
  <si>
    <t>UNION RANURADA 6</t>
  </si>
  <si>
    <t>Unión ranurada de 6" ul/fm</t>
  </si>
  <si>
    <t>RANURA 6</t>
  </si>
  <si>
    <t>Elaboración de ranura de 6"</t>
  </si>
  <si>
    <t>ABRAZADERA 6"</t>
  </si>
  <si>
    <t>ABRAZADERA tipo mecano o equivalente. Banda soporte de 6" para tubo apretado  ref. BSAAG600+tornillos.</t>
  </si>
  <si>
    <t>ABRAZA HORQUILLA6</t>
  </si>
  <si>
    <t>ABRAZADERA tipo horquilla para tubo de 6" marca mecano ref. AHAG600+tornillos o equivalente.</t>
  </si>
  <si>
    <t>TUBERIA HIERRO DUC 4</t>
  </si>
  <si>
    <t xml:space="preserve">Tubería de HIERRO DUCTIL de 4" </t>
  </si>
  <si>
    <t>VALVULA COMP TAPA 2½</t>
  </si>
  <si>
    <t>Válvula Compuerta bronce 2 1/2" con tapa y cadena</t>
  </si>
  <si>
    <t>ADAPT 2 1/2X11/2</t>
  </si>
  <si>
    <t>Adaptador bronce  de 2 1/2"x 11/2" para válvula de hidrante.</t>
  </si>
  <si>
    <t>CODO 90 HIERDUCTIL4"</t>
  </si>
  <si>
    <t>Codo 90º Hierro Dúctil, Ø= 4"</t>
  </si>
  <si>
    <t>TEE BRIDADA 4"</t>
  </si>
  <si>
    <t>Tee  BRIDADA DE HIERRO DUCTIL DE Ø= 4"</t>
  </si>
  <si>
    <t>CODO 90 BRIDADO 4"</t>
  </si>
  <si>
    <t>Codo 90º BRIDADO DE HIERRO DUCTIL DE Ø= 4"</t>
  </si>
  <si>
    <t>TEE HIERRO DUCTIL 4"</t>
  </si>
  <si>
    <t>Tee HIERRO DUCTIL 4"</t>
  </si>
  <si>
    <t>UNION VITAULI 4</t>
  </si>
  <si>
    <t>Unión VITAULI 4"</t>
  </si>
  <si>
    <t>UNION DRESSER 4"</t>
  </si>
  <si>
    <t>Unión DRESSER de 4"</t>
  </si>
  <si>
    <t>VALVULA BRIDADA 4"</t>
  </si>
  <si>
    <t>Válvula BRIDADA DE 4"</t>
  </si>
  <si>
    <t>TAPON SOLD A-C4</t>
  </si>
  <si>
    <t>Tapon soldado de a-c  de 4"</t>
  </si>
  <si>
    <t>BRIDA DE 6"</t>
  </si>
  <si>
    <t>Brida de 6"</t>
  </si>
  <si>
    <t>TEE HIERRO DUCTI 4X3</t>
  </si>
  <si>
    <t>Tee HIERRO DUCTIL REDUCIDA DE 4"X3"</t>
  </si>
  <si>
    <t>TEE HIERRO DUC4X21/2</t>
  </si>
  <si>
    <t>Tee HIERRO DUCTIL REDUCIDA DE 4"X2 1/2"</t>
  </si>
  <si>
    <t>REDUC HD 4X2 1/2</t>
  </si>
  <si>
    <t>Reducción HIERRO DUCTIL 4" X 2 1/2"</t>
  </si>
  <si>
    <t>TUBERIA HIERRO DUC 6</t>
  </si>
  <si>
    <t xml:space="preserve">Tubería de HIERRO DUCTIL de 6" </t>
  </si>
  <si>
    <t>CODO 90 HIERDUCTIL6"</t>
  </si>
  <si>
    <t>Codo 90º Hierro Dúctil, Ø= 6".</t>
  </si>
  <si>
    <t>CODO 90 BRIDADO 6"</t>
  </si>
  <si>
    <t>Codo 90º BRIDADO DE HIERRO DUCTIL DE Ø= 6"</t>
  </si>
  <si>
    <t>TEE HIERRO DUCTIL 6</t>
  </si>
  <si>
    <t>Tee HIERRO DUCTIL 6"</t>
  </si>
  <si>
    <t>TEE HIERRO DUC6X4</t>
  </si>
  <si>
    <t>Tee HIERRO DUCTIL REDUCIDA DE 6"X4"</t>
  </si>
  <si>
    <t>TEE BRIDADA 6"</t>
  </si>
  <si>
    <t>Tee  BRIDADA DE HIERRO DUCTIL DE Ø= 6"</t>
  </si>
  <si>
    <t>REDUC HD 6X4</t>
  </si>
  <si>
    <t>Reducción HIERRO DUCTIL 6" X 4"</t>
  </si>
  <si>
    <t>UNION VITAULI 6"</t>
  </si>
  <si>
    <t>Unión Vitauli  DE Ø= 6"</t>
  </si>
  <si>
    <t>GABINETE 77X99X22</t>
  </si>
  <si>
    <t>Gabinete de 77x99x22 cm con canastilla para manguera red contra incendios</t>
  </si>
  <si>
    <t>MANGUERA DOBLCHA11/2</t>
  </si>
  <si>
    <t>Manguera de 1 1/2 x 30 M a 250 PSI  DE DOBLE CHAQUETA</t>
  </si>
  <si>
    <t>BOQUILLA BRONCE 11/2</t>
  </si>
  <si>
    <t>Boquilla de 1 1/2 con punta de BRONCE</t>
  </si>
  <si>
    <t>VIDRIO TEMPLADO 5MM</t>
  </si>
  <si>
    <t>Vidrio templado de 5 mm para gabinete contra incendio de 77x99</t>
  </si>
  <si>
    <t>WELD OUTLET 1/2"</t>
  </si>
  <si>
    <t>Weld outlet 1/2"</t>
  </si>
  <si>
    <t>ROCIADOR QR K5.6 PEN</t>
  </si>
  <si>
    <t>Rociador concealed QR  K 5,6 pendent</t>
  </si>
  <si>
    <t>ROCIADOR STANDAK56PE</t>
  </si>
  <si>
    <t>Rociador estandart K 5 6 pendent</t>
  </si>
  <si>
    <t>ROCIADOR STANDAK56UP</t>
  </si>
  <si>
    <t>Rociador estandart K 5 6 upright</t>
  </si>
  <si>
    <t>VALVULA UL/FM 2 1/2</t>
  </si>
  <si>
    <t>Válvula  Bronce 2 1/2" UL/FM con tapón para toma de bomberos.</t>
  </si>
  <si>
    <t>VALVULA CORTINA ½</t>
  </si>
  <si>
    <t>Válvula Cortina 250 PSI Ø= 1/2", Red White ó equivalente</t>
  </si>
  <si>
    <t>VALVULA CORTINA ¾</t>
  </si>
  <si>
    <t>Válvula Cortina 250 PSI Ø= 3/4", Red White ó equivalente</t>
  </si>
  <si>
    <t>VALVULA HD 3"</t>
  </si>
  <si>
    <t>Válvula 3" hierro dúctil comp el junta hidraúlica</t>
  </si>
  <si>
    <t>UNION PLATINO 3"</t>
  </si>
  <si>
    <t>Unión PLATINO Ø= 3"</t>
  </si>
  <si>
    <t>LUBRICANTE TUBERIA</t>
  </si>
  <si>
    <t>Lubricante para tubería 500 gr</t>
  </si>
  <si>
    <t>HERRAJE Y TAP 20X20</t>
  </si>
  <si>
    <t>Herraje + tapa (1/4) 20x20</t>
  </si>
  <si>
    <t>TAPON REGISTRO 6</t>
  </si>
  <si>
    <t xml:space="preserve">Tapón PVC registro 6" </t>
  </si>
  <si>
    <t>REJILLA T-30X100</t>
  </si>
  <si>
    <t>Rejilla T-30x100 metálica A-36 galvanizada de 300x1500 mm. dentada antideslizante de Colrejillas. Puesta en obra.</t>
  </si>
  <si>
    <t>SOLDADURA 6011 X 1/8</t>
  </si>
  <si>
    <t>Soldadura LIN-6011 x 1/8</t>
  </si>
  <si>
    <t>REJILLAT-30X100MARCO</t>
  </si>
  <si>
    <t>Rejilla con Marco T-30x100 metálica A-36 galvanizada de 300x1000 mm. dentada antideslizante de Colrejillas. Puesta en obra.</t>
  </si>
  <si>
    <t>HERRAJE 70X70</t>
  </si>
  <si>
    <t>Herraje de 70x70 cm. para caja inspeccion de 60x60 cm. Incluye marco y tapa</t>
  </si>
  <si>
    <t>HERRAJE 50X50</t>
  </si>
  <si>
    <t>Herraje de 50x50 cm. para caja inspeccion de 40x40 cm. Incluye marco y tapa</t>
  </si>
  <si>
    <t>FORMAL CAJA INSP40</t>
  </si>
  <si>
    <t>Formaleta para caja inspeccion 40x40 cm.</t>
  </si>
  <si>
    <t>TAPA PREF 40X40X40</t>
  </si>
  <si>
    <t>Tapa prefabricada caja de inspeccion 40x40x40</t>
  </si>
  <si>
    <t>HERRAJE 40X40 METALI</t>
  </si>
  <si>
    <t>Herraje metalico de 40x40 cm en angulo de 2"x1/8". Incluye marco y tapa</t>
  </si>
  <si>
    <t>TAPA METALICA POLIVA</t>
  </si>
  <si>
    <t>Tapa metálica de 20x20cm para caja polivalvula de red de gas en lámina de 6.35mm</t>
  </si>
  <si>
    <t>HERRAJE 90X90</t>
  </si>
  <si>
    <t>Herraje de 90x90 cm. para caja inspección de 80x80 cm. Incluye marco y tapa</t>
  </si>
  <si>
    <t>HERRAJE 120X120</t>
  </si>
  <si>
    <t>Herraje de 120x120 cm. para caja inspeccion de 100x100 cm.</t>
  </si>
  <si>
    <t>CAMARA SIFONADA40X40</t>
  </si>
  <si>
    <t>Cámara sifonada 40x40 cm</t>
  </si>
  <si>
    <t>CAMARA REG 50*50</t>
  </si>
  <si>
    <t>Cámara de registro de 50x50 cm</t>
  </si>
  <si>
    <t>CAMARA REG 120*150</t>
  </si>
  <si>
    <t>Cámara de registro de 120x150 cm</t>
  </si>
  <si>
    <t>REJILLA SUMI HIERRO</t>
  </si>
  <si>
    <t>Rejilla Sumidero Hierro Ductil  trafico pesado EN-124</t>
  </si>
  <si>
    <t>REJA SUMID TIPO B</t>
  </si>
  <si>
    <t>Reja para sumidero tipo B</t>
  </si>
  <si>
    <t>FORMAL SUMIDERO A-B</t>
  </si>
  <si>
    <t>Formaleta Sumidero A o B</t>
  </si>
  <si>
    <t>CUAD RED GAS</t>
  </si>
  <si>
    <t>Cuadrilla instalación redes de gas, 1 Instalador +1 Ayu ent.</t>
  </si>
  <si>
    <t>TEE GALVANIZ 3/4"</t>
  </si>
  <si>
    <t>Tee en acero galvanizado de 3/4"</t>
  </si>
  <si>
    <t>REDUC TUEGAL 3/4X1/2</t>
  </si>
  <si>
    <t>Reducción tuerca galvanizada de 3/4" x 1/2"</t>
  </si>
  <si>
    <t>VALVULA ESF MAN LA ½</t>
  </si>
  <si>
    <t>Válvula esferica de 1/2", maneral largo</t>
  </si>
  <si>
    <t>VALVULA ESF MAN MA ½</t>
  </si>
  <si>
    <t>Válvula esférica de 1/2", maneral tipo mariposa</t>
  </si>
  <si>
    <t>VALVULA ESF MAN LA ¾</t>
  </si>
  <si>
    <t>Válvula esférica de 3/4", maneral largo</t>
  </si>
  <si>
    <t>TUBERIA A-C SCH40 ½</t>
  </si>
  <si>
    <t>Tubería ACERO CARBONO SCH40 de 1/2"</t>
  </si>
  <si>
    <t>CODO 90 GALVAN 1/2</t>
  </si>
  <si>
    <t>Codo 90º acero galvanizado, Ø= 1/2".</t>
  </si>
  <si>
    <t>CODO 90 CALLEGAL1/2"</t>
  </si>
  <si>
    <t>Codo 90º Exterior (calle), en acero galvanizado, Ø= 1/2".</t>
  </si>
  <si>
    <t>NIPLE ACRCARB1/2"X5</t>
  </si>
  <si>
    <t>Niple en acero de carbono de 1/2" x 5 cm</t>
  </si>
  <si>
    <t>NIPLE ACRCARB1/2"X10</t>
  </si>
  <si>
    <t>Niple en acero de carbono de 1/2" x 10 cm</t>
  </si>
  <si>
    <t>CODO 45 ACEROGAL1/2"</t>
  </si>
  <si>
    <t>Codo 45º Acero galvanizado, Ø= 1/2".</t>
  </si>
  <si>
    <t>UNION GALVAN 1/2"</t>
  </si>
  <si>
    <t>Unión acero galvanizado 1/2"</t>
  </si>
  <si>
    <t>TEE GALVANIZ 1/2"</t>
  </si>
  <si>
    <t>Tee en acero galvanizado de 1/2"</t>
  </si>
  <si>
    <t>MANTECA TARRAJA</t>
  </si>
  <si>
    <t>Manteca - Grasa para tarraja</t>
  </si>
  <si>
    <t>TUBERIA A-C SCH40 ¾</t>
  </si>
  <si>
    <t>Tubería ACERO CARBONO SCH40 de 3/4"</t>
  </si>
  <si>
    <t>CODO 90 GALVAN 3/4</t>
  </si>
  <si>
    <t>Codo 90º acero galvanizado, Ø= 3/4".</t>
  </si>
  <si>
    <t>CODO 90 CALLEGAL3/4"</t>
  </si>
  <si>
    <t>Codo 90º Exterior (calle), en acero galvanizado, Ø= 3/4".</t>
  </si>
  <si>
    <t>NIPLE ACRCARB3/4"X5</t>
  </si>
  <si>
    <t>Niple en acero de carbono de 3/4" x 5 cm</t>
  </si>
  <si>
    <t>NIPLE ACRCARB3/4"X11</t>
  </si>
  <si>
    <t>Niple en acero de carbono de 3/4" x 10 cm.</t>
  </si>
  <si>
    <t>UNION GALVAN 3/4"</t>
  </si>
  <si>
    <t>Unión acero galvanizado 3/4"</t>
  </si>
  <si>
    <t>TUBERIA CU L 1/2</t>
  </si>
  <si>
    <t>TUBERÏA COBRE TIPO L DE 1/2"</t>
  </si>
  <si>
    <t>PINTURA SEÑALIZAMARI</t>
  </si>
  <si>
    <t>Pintura de señalización amarillo ocre (1/32 gal)</t>
  </si>
  <si>
    <t>SOLDADURA ANTIMONIO</t>
  </si>
  <si>
    <t>Soldadura de antimonio</t>
  </si>
  <si>
    <t>1/2 lb</t>
  </si>
  <si>
    <t>TUBERIA CU L 3/4</t>
  </si>
  <si>
    <t>TUBERÏA COBRE TIPO L DE 3/4"</t>
  </si>
  <si>
    <t>GABINETE 30X30VALVUL</t>
  </si>
  <si>
    <t>Gabinete de 0.30 x 0.30 mt., para vávula y elevador de red de gas.</t>
  </si>
  <si>
    <t>GABINETE 45X45REGUL1</t>
  </si>
  <si>
    <t>Gabinete de 0.45 x 0.45 mt., con espaldar metálico, para regulación de 1ª etapa.</t>
  </si>
  <si>
    <t>GABINETE 50X50REGUL1</t>
  </si>
  <si>
    <t>Gabinete de 0.50 x 0.50 mt., con espaldar metálico, para regulación de 1ª etapa.</t>
  </si>
  <si>
    <t>GABINETE 60X60X30 ME</t>
  </si>
  <si>
    <t>Gabinete metálico de 0,60x0,60x0,30 m.</t>
  </si>
  <si>
    <t>ABRAZA FIJADOR 1/2</t>
  </si>
  <si>
    <t>Abrazadera tipo fijador galvanizado para tubo de Ø= 1/2" + tornillos marca mecano ref FT2AG012N o equivalente.</t>
  </si>
  <si>
    <t>ABRAZA FIJADOR 3/4</t>
  </si>
  <si>
    <t>Abrazadera tipo fijador galvanizado para tubo de Ø= 3/4" + tornillos marca mecano ref FT2AG034N o equivalente.</t>
  </si>
  <si>
    <t>TUBERIA POLIETI 25MM</t>
  </si>
  <si>
    <t>Tubería polietileno 25mm - Pavco o equivalente.</t>
  </si>
  <si>
    <t>CINTA SEÑALGAS</t>
  </si>
  <si>
    <t>Cinta de señalización para gas</t>
  </si>
  <si>
    <t>TUBERIA POLIETI 20MM</t>
  </si>
  <si>
    <t>Tubería polietileno 20mm - Pavco o equivalente.</t>
  </si>
  <si>
    <t>TUBERIA POLIETI 32MM</t>
  </si>
  <si>
    <t>Tubería polietileno 32mm - Pavco o equivalente.</t>
  </si>
  <si>
    <t>UNION REDUC 32MMX25M</t>
  </si>
  <si>
    <t>Unión reducida en polietileno de 32mm x 25mm</t>
  </si>
  <si>
    <t>TERMOFUSION UNION</t>
  </si>
  <si>
    <t>Termofusión de 2 Pegas para unión de tubería gas.</t>
  </si>
  <si>
    <t>UNION REDUC 25MMX20M</t>
  </si>
  <si>
    <t>Unión reducida en polietileno de 25mm x 20mm</t>
  </si>
  <si>
    <t>TEE POLIET RED 32X20</t>
  </si>
  <si>
    <t>Tee reducida en polietileno de 32mm x 20mm</t>
  </si>
  <si>
    <t>TERMOFUSION TEE</t>
  </si>
  <si>
    <t>Termofusión de 3 Pegas para Tee red de gas.</t>
  </si>
  <si>
    <t>TAPON 32MM</t>
  </si>
  <si>
    <t xml:space="preserve">Tapón en polietileno de 32mm </t>
  </si>
  <si>
    <t>TERMOFUSION TAPON</t>
  </si>
  <si>
    <t>Termofusión de 1 Pega para Tapón red de gas.</t>
  </si>
  <si>
    <t>TAPON 20MM</t>
  </si>
  <si>
    <t xml:space="preserve">Tapón en polietileno de 20mm </t>
  </si>
  <si>
    <t>POLIVALVULA 32MM</t>
  </si>
  <si>
    <t>Poliválvula de 32mm. Tipo Extrucol o equivalente</t>
  </si>
  <si>
    <t>TERMOFUSION POLIVALV</t>
  </si>
  <si>
    <t>Termofusión de 5 Pegas para Polivalvula red de gas.</t>
  </si>
  <si>
    <t>TAPON 25MM1</t>
  </si>
  <si>
    <t xml:space="preserve">Tapón en polietileno de 25mm </t>
  </si>
  <si>
    <t>TEE POLIET 25MM</t>
  </si>
  <si>
    <t>Tee en polietileno de 25mm</t>
  </si>
  <si>
    <t>BOMBA SUMER3/4 HPMON</t>
  </si>
  <si>
    <t>Bomba sumergible de 3/4Hp Monofásica de 3" de descarga</t>
  </si>
  <si>
    <t>UNIVERSAL PVC-P 3"</t>
  </si>
  <si>
    <t>Universal PVC-P 3"</t>
  </si>
  <si>
    <t>ALARMA BOMBASUMERG</t>
  </si>
  <si>
    <t>Alarma bomba sumergible para aguas lluvias.</t>
  </si>
  <si>
    <t>CHEQUE MIPEL 3"</t>
  </si>
  <si>
    <t>Cheque mipel en bronce de 3"</t>
  </si>
  <si>
    <t>ACCESORIOS BOMBA</t>
  </si>
  <si>
    <t>Accesorios complementarios bomba</t>
  </si>
  <si>
    <t>ARRANCADOR 1HP</t>
  </si>
  <si>
    <t>Arrancador Termomagnético para bomba de 1HP</t>
  </si>
  <si>
    <t>FLOTADO ELEC MERCURY</t>
  </si>
  <si>
    <t>Flotador eléctrico americano marca mércury.</t>
  </si>
  <si>
    <t>ARRANCADOR 3HP</t>
  </si>
  <si>
    <t>Arrancador Termomagnético para bomba de 3HP MONOFASICA</t>
  </si>
  <si>
    <t>BOMBA SUMER3 HP MONO</t>
  </si>
  <si>
    <t>Bomba sumergible de 3Hp MONOFASICA de 2" de descarga marca Geoflo o similar de acero inoxidable 220/440voltios 3600rpm.</t>
  </si>
  <si>
    <t>BOMBA 5 HP TRIFASICA</t>
  </si>
  <si>
    <t>Bomba 5 Hp trifásica de 100 galones por minuto</t>
  </si>
  <si>
    <t>FLOTADOR MEC 1"</t>
  </si>
  <si>
    <t>Flotador mecánico de 1"</t>
  </si>
  <si>
    <t>SENSOR PRESIÓN</t>
  </si>
  <si>
    <t>Sensor de presión (PRESOSTATO)</t>
  </si>
  <si>
    <t>VALVULA BOLA 1"</t>
  </si>
  <si>
    <t>Válvula de bola 1"</t>
  </si>
  <si>
    <t>VALVULA PASO 2"</t>
  </si>
  <si>
    <t>Válvula de paso libre de 2"</t>
  </si>
  <si>
    <t>CONTROLES BOMBA</t>
  </si>
  <si>
    <t xml:space="preserve">Controles bomba </t>
  </si>
  <si>
    <t>MOTOBOMBA SUMERGIBLE</t>
  </si>
  <si>
    <t>Motobomba sumergible de 0.5HP monofásica salida 1 1/2". Marca Santa rita o equivalente</t>
  </si>
  <si>
    <t>REJA PARA MOTOBOMBA</t>
  </si>
  <si>
    <t>Reja para motobomba, incluye candado</t>
  </si>
  <si>
    <t>TERMOMAGNETICO</t>
  </si>
  <si>
    <t>Termomagnético marca SIEMENS o su equivalente</t>
  </si>
  <si>
    <t>TANQUE HIDROFLOW</t>
  </si>
  <si>
    <t>Tanque Hidroflow 200lt</t>
  </si>
  <si>
    <t>SWITCH PRESION</t>
  </si>
  <si>
    <t>Switch presión</t>
  </si>
  <si>
    <t>MANOMETRO 100PSI</t>
  </si>
  <si>
    <t>Manometro entre 0 y 100 PSI</t>
  </si>
  <si>
    <t>FLOTADOR ELECTRICO</t>
  </si>
  <si>
    <t>Flotador eléctrico</t>
  </si>
  <si>
    <t>BOMBA 5 HP MONOFASIC</t>
  </si>
  <si>
    <t>Bomba 5 Hp monofásica DE 100 galones por minuto, presion de 90psi</t>
  </si>
  <si>
    <t>CHEQUE RESORTE 2"</t>
  </si>
  <si>
    <t>Cheque resorte de 2" marca helbert o equivalente</t>
  </si>
  <si>
    <t>CHEQUE GRANADA 2"</t>
  </si>
  <si>
    <t>Cheque granada de 2" marca helbert o equivalente.</t>
  </si>
  <si>
    <t>BRIDA DE 2" PARA BOM</t>
  </si>
  <si>
    <t>Brida de 2" para bomba</t>
  </si>
  <si>
    <t>TANQUE HIDROACU 200L</t>
  </si>
  <si>
    <t>Tanque Hidroacumulador de 200 lt MARCA IHM O SIMILAR</t>
  </si>
  <si>
    <t>BOMBA SUMER1/2 HPMON</t>
  </si>
  <si>
    <t>Bomba sumergible de 1/2Hp Monofásica marca Barnes o similar de 110 voltios 120 galones/minuto</t>
  </si>
  <si>
    <t>BOMBA 2 HP MONOFASI</t>
  </si>
  <si>
    <t>Bomba 2 Hp monofásica DE 30 galones por minuto, presion de 60psi</t>
  </si>
  <si>
    <t>TABLERO ARRANCADOR</t>
  </si>
  <si>
    <t xml:space="preserve">Tablero arrancador con alternación y respaldo marca Allen Bradley </t>
  </si>
  <si>
    <t>CHEQUE RESORTE 11/2"</t>
  </si>
  <si>
    <t>Cheque resorte de 11/2" marca helbert o equivalente.</t>
  </si>
  <si>
    <t>BRIDA DE 11/2"</t>
  </si>
  <si>
    <t>Brida de 11/2" para bomba</t>
  </si>
  <si>
    <t>VARIADOR VELOCI 5HP</t>
  </si>
  <si>
    <t>Variador de velocidad para bombas de 5HP alterno incluye  transductor de presión, cofre metálico, contactores para generar la tercera fase</t>
  </si>
  <si>
    <t>BOMBA SUMER5 HP TRIF</t>
  </si>
  <si>
    <t>Bomba sumergible marca Geoflo o similar en acero inoxidable de 8 etapas, descarga en 2" motor eléctrico marca Franklin o similar de 5Hp 220/440 voltios 3600rpm trifásica</t>
  </si>
  <si>
    <t>BOMBA SUMER10 HP TRI</t>
  </si>
  <si>
    <t>Bomba sumergible marca Geoflo o similar en acero inoxidable de 5 etapas, descarga en 3" motor eléctrico marca Franklin o similar de 10Hp 220/440 voltios 3600rpm trifásica</t>
  </si>
  <si>
    <t>VARIADOR VELOCI 10HP</t>
  </si>
  <si>
    <t>Variador de velocidad para bombas de 10HP alterno incluye  transductor de presión, cofre metálico, contactores para generar la tercera fase</t>
  </si>
  <si>
    <t>BOMBA DIESEL 500GPM</t>
  </si>
  <si>
    <t>Suministro e instalación de sistema de bombeo para agua RED CONTRA INCENDIO CON BOMBA DIESEL horizontal con motor diesel de 500 gpm a 125 psi, a 1770 rpm, más una bomba jochey.  Las bombas deben ser UL/FM, montadas en un skid en fábrica, y probadas allí por el fabricante.  El Contratista es responsable de instalar esta bomba en una caseta de bombas, debidamente aferrado el skid de la bomba al piso de la caseta de bombas como indique el fabricante de la bomba.  Incluye una bomba Jockey que debe tener un flujo entre 10 a 20 gpm a una presión de 140 psi.  La bomba principal de 500gpm a 125psi debe ser montada sobre una base de acero, con controlador automático, bomba jockey y controlador de bomba jockey para proveer protección contra incendios.  La bomba deberá abastecerse directamente del tanque de agua.  El sistema deberá entregarse completo con bomba, controladores, incrementadores, válvulas de cheque, válvulas de control, válvulas de alivio, manómetros de presión en la descarga, sistema de combustible diesel y tanque de almacenaje de acpm, baterías que incluyen cargadores, controladores de moto como lo requiere la NFPA20 y como se indica en los planos.  Incluye todos los accesorios, bombas y controladores necesarios, para el funcionamiento de las bombas de acuerdo a NFPA20.</t>
  </si>
  <si>
    <t>BOMBA 7.5HP MONOFASI</t>
  </si>
  <si>
    <t>Bomba 7.5 Hp MONOFASICA de 80-90psi, 100 gpm</t>
  </si>
  <si>
    <t>TANQUE HIDROACU 100L</t>
  </si>
  <si>
    <t>Tanque Hidroacumulador de 100 lt</t>
  </si>
  <si>
    <t>TANQUE HIDROACU 60L</t>
  </si>
  <si>
    <t>Tanque Hidroacumulador de 60 lt</t>
  </si>
  <si>
    <t>TANQUE HIDROACU 500L</t>
  </si>
  <si>
    <t>Tanque Hidroacumulador de 500 lt, metálico marca ihm o similar</t>
  </si>
  <si>
    <t>TANQUE HIDROACU 300L</t>
  </si>
  <si>
    <t>Tanque Hidroacumulador de 300 lt, metálico marca ihm o similar</t>
  </si>
  <si>
    <t>MOTOBOMBA100GPM 10HP</t>
  </si>
  <si>
    <t xml:space="preserve">Motobomba IHM, potencia (P)= 10 HP de 220 voltios motor trifásico, CAUDAL (Q): 100 GPM, Presión de trabajo (cabeza)= 50 m.c.a. </t>
  </si>
  <si>
    <t>MOTOBOMBA 20GPM 5HP</t>
  </si>
  <si>
    <t>Motobomba jockey marca IHM, motor trifásico de 3HP, 220 voltios. Q = 20GPM, Presión de trabajo(cabeza) = 90 m.c.a.</t>
  </si>
  <si>
    <t>SWITCH FLOTADORELECT</t>
  </si>
  <si>
    <t>Switch flotador eléctrico para tanque bajo y tanque alto</t>
  </si>
  <si>
    <t>KIT PRESOST MANOMETR</t>
  </si>
  <si>
    <t>Kit de dos (2) presostato de 30-50PSI y un (1) manómetro en glicerina.</t>
  </si>
  <si>
    <t>KIT ACCINSTBOMBAHIDR</t>
  </si>
  <si>
    <t>Kit de accesorios de instalación hidráulicos y eléctricos a cero metros</t>
  </si>
  <si>
    <t>HERRMENOR%MATERIALES</t>
  </si>
  <si>
    <t>Herramienta menor y otros 2% de los materiales</t>
  </si>
  <si>
    <t>(%)m</t>
  </si>
  <si>
    <t>TANQUE PRFV 10.000L</t>
  </si>
  <si>
    <t>Suministro, transporte e instalación tanque en PRFV o similar  Troncocónico de 10000 litros para almacenamiento de agua potable.</t>
  </si>
  <si>
    <t>SIST BOMBEO 7.5 HP</t>
  </si>
  <si>
    <t>Suministro, transporte e instalación de sistema de bombeo para agua potable con DOS BOMBAS de 7.5 HP, cada una para un CAUDAL DE 4,82 (l/s) y Hd=20,3 (mca).</t>
  </si>
  <si>
    <t>HIDROFLO 200L</t>
  </si>
  <si>
    <t>Tanque hidroacumulador (Hidrofló)  200 Litros</t>
  </si>
  <si>
    <t>TANQUE PRFV 5000L</t>
  </si>
  <si>
    <t xml:space="preserve">Tanque en PRFV o similar  Troncoconico de 5000 litros para almacenamiento de aguas lluvias. </t>
  </si>
  <si>
    <t>SIST BOMBEO ALL</t>
  </si>
  <si>
    <t>Suministro, transporte e instalación de sistema de bombeo para aguas Lluvias sin tratar con DOS BOMBAS, cada una para un CAUDAL DE 3.3 (l/s) y Hd=12 (mca)</t>
  </si>
  <si>
    <t>TANQUE PRFV 1000L</t>
  </si>
  <si>
    <t>Suministro, transporte e instalación tanque en PRFV o similar  Troncoconico de 1000 litros para almacenameinto de agua lluvia filtrada.</t>
  </si>
  <si>
    <t>HIDROFLO 50L</t>
  </si>
  <si>
    <t>Tanque hidroacumulador 50 Litros. Metálico marca IHM o similar.</t>
  </si>
  <si>
    <t>TUBERIA U.PLATINO 3</t>
  </si>
  <si>
    <t>Tubería Unión platino RDE 21 200 PSI, Ø= 3" - Pavco o equivalente.</t>
  </si>
  <si>
    <t>UNION PLATINO REPA3</t>
  </si>
  <si>
    <t>Unión PLATINO DE REPARACION Ø= 3"</t>
  </si>
  <si>
    <t>TUBERIA U.PLATINO 4</t>
  </si>
  <si>
    <t>Tubería Unión platino RDE 21 200 PSI, Ø= 4" - Pavco o equivalente.</t>
  </si>
  <si>
    <t>UNION PLATINO 4"</t>
  </si>
  <si>
    <t>Unión PLATINO Ø= 4"</t>
  </si>
  <si>
    <t>UNION PLATINO REPA4</t>
  </si>
  <si>
    <t>Unión PLATINO DE REPARACION Ø= 4"</t>
  </si>
  <si>
    <t>TUBERIA U.PLATINO 6</t>
  </si>
  <si>
    <t>Tubería Unión platino RDE 21 200 PSI, Ø= 6" - Pavco o equivalente.</t>
  </si>
  <si>
    <t>UNION PLATINO 6"</t>
  </si>
  <si>
    <t>Unión PLATINO Ø= 6"</t>
  </si>
  <si>
    <t>UNION PLATINO REPA6</t>
  </si>
  <si>
    <t>Unión PLATINO DE REPARACION Ø= 6"</t>
  </si>
  <si>
    <t>TUBERIA U.PLATINO 8</t>
  </si>
  <si>
    <t>Tubería Unión platino RDE 21 200 PSI, Ø= 8" - Pavco o equivalente.</t>
  </si>
  <si>
    <t>UNION PLATINO 8"</t>
  </si>
  <si>
    <t>Unión PLATINO Ø= 8"</t>
  </si>
  <si>
    <t>UNION PLATINO REPA8</t>
  </si>
  <si>
    <t>Unión PLATINO DE REPARACION Ø= 8"</t>
  </si>
  <si>
    <t>TUBERIA U.PLATINO 12</t>
  </si>
  <si>
    <t>Tubería Unión platino RDE 21 200 PSI, Ø= 12" - Pavco o equivalente.</t>
  </si>
  <si>
    <t>UNION PLATINO 12"</t>
  </si>
  <si>
    <t>Unión PLATINO Ø= 12"</t>
  </si>
  <si>
    <t>UNION PLATINO REPA12</t>
  </si>
  <si>
    <t>Unión PLATINO DE REPARACION DESLIZANTE Ø= 12"</t>
  </si>
  <si>
    <t>CODO PLATINO 11.25 3</t>
  </si>
  <si>
    <t>Codo GRAN RADIO 11.25 PLATINO, Ø= 3" - Pavco o equivalente.</t>
  </si>
  <si>
    <t>SELLO TUB UNIO MEC3</t>
  </si>
  <si>
    <t>Sello tubería Unión Mecánica de 3"</t>
  </si>
  <si>
    <t>SELLO TUB UNIO MEC4</t>
  </si>
  <si>
    <t>Sello tubería Unión Mecánica de 4"</t>
  </si>
  <si>
    <t>CODO PLATINO 11.25 4</t>
  </si>
  <si>
    <t>Codo GRAN RADIO 11.25 PLATINO, Ø= 4" - Pavco o equivalente.</t>
  </si>
  <si>
    <t>SELLO TUB UNIO MEC6</t>
  </si>
  <si>
    <t>Sello tubería Unión Mecánicade 6"</t>
  </si>
  <si>
    <t>CODO PLATINO 11.25 6</t>
  </si>
  <si>
    <t>Codo GRAN RADIO 11.25 PLATINO, Ø= 6" - Pavco o equivalente.</t>
  </si>
  <si>
    <t>CODO PLATINO 11.25 8</t>
  </si>
  <si>
    <t>Codo GRAN RADIO 11.25 PLATINO, Ø= 8" - Pavco o equivalente.</t>
  </si>
  <si>
    <t>SELLO TUB UNIO MEC8</t>
  </si>
  <si>
    <t>Sello tubería Unión Mecánica de 8"</t>
  </si>
  <si>
    <t>CODO PLATINO 11.2 12</t>
  </si>
  <si>
    <t>Codo GRAN RADIO 11.25 PLATINO, Ø= 12" - Pavco o equivalente.</t>
  </si>
  <si>
    <t>SELLO TUB UNIO MEC12</t>
  </si>
  <si>
    <t>Sello tubería Unión Mecánica de 12"</t>
  </si>
  <si>
    <t>CODO PLATINO 22.5 3"</t>
  </si>
  <si>
    <t>Codo GRAN RADIO 22.5 PLATINO, Ø= 3" - Pavco o equivalente.</t>
  </si>
  <si>
    <t>CODO PLATINO 22.5 4"</t>
  </si>
  <si>
    <t>Codo GRAN RADIO 22.5 PLATINO, Ø= 4" - Pavco o equivalente.</t>
  </si>
  <si>
    <t>CODO PLATINO 22.5 6"</t>
  </si>
  <si>
    <t>Codo GRAN RADIO 22.5 PLATINO, Ø= 6" - Pavco o equivalente.</t>
  </si>
  <si>
    <t>CODO PLATINO 22.5 8</t>
  </si>
  <si>
    <t>Codo GRAN RADIO 22.5 PLATINO, Ø= 8" - Pavco o equivalente.</t>
  </si>
  <si>
    <t>CODO PLATINO 22.5 12</t>
  </si>
  <si>
    <t>Codo GRAN RADIO 22.5 PLATINO, Ø= 12" - Pavco o equivalente.</t>
  </si>
  <si>
    <t>CODO PLATINO 45 3"</t>
  </si>
  <si>
    <t>Codo GRAN RADIO 45 PLATINO, Ø= 3" - Pavco o equivalente.</t>
  </si>
  <si>
    <t>CODO PLATINO 45 4</t>
  </si>
  <si>
    <t>Codo GRAN RADIO 45 PLATINO, Ø= 4" - Pavco o equivalente.</t>
  </si>
  <si>
    <t>CODO PLATINO 45 6"</t>
  </si>
  <si>
    <t>Codo GRAN RADIO 45 PLATINO, Ø= 6" - Pavco o equivalente.</t>
  </si>
  <si>
    <t>CODO PLATINO 45 8"</t>
  </si>
  <si>
    <t>Codo GRAN RADIO 45 PLATINO, Ø= 8" - Pavco o equivalente.</t>
  </si>
  <si>
    <t>CODO PLATINO 45 12"</t>
  </si>
  <si>
    <t>Codo GRAN RADIO 45 PLATINO, Ø= 12" - Pavco o equivalente.</t>
  </si>
  <si>
    <t>CODO PLATINO 90 3"</t>
  </si>
  <si>
    <t>Codo GRAN RADIO 90 PLATINO, Ø= 3" - Pavco o equivalente.</t>
  </si>
  <si>
    <t>CODO PLATINO 90 4"</t>
  </si>
  <si>
    <t>Codo GRAN RADIO 90 PLATINO, Ø= 4" - Pavco o equivalente.</t>
  </si>
  <si>
    <t>CODO PLATINO 90 6"</t>
  </si>
  <si>
    <t>Codo GRAN RADIO 90 PLATINO, Ø= 6" - Pavco o equivalente.</t>
  </si>
  <si>
    <t>CODO PLATINO 90 8"</t>
  </si>
  <si>
    <t>Codo GRAN RADIO 90 PLATINO, Ø= 8" - Pavco o equivalente.</t>
  </si>
  <si>
    <t>CODO PLATINO 90 12"</t>
  </si>
  <si>
    <t>Codo GRAN RADIO 90 PLATINO, Ø= 12" - Pavco o equivalente.</t>
  </si>
  <si>
    <t>TEE PLATINO 4"</t>
  </si>
  <si>
    <t>TEE PLATINO Ø= 4" - Pavco o equivalente</t>
  </si>
  <si>
    <t>HIDRANTE BRIDADO 6"</t>
  </si>
  <si>
    <t>Hidrante BRIDADO  6"</t>
  </si>
  <si>
    <t>VALVULA BRIDADA 6"</t>
  </si>
  <si>
    <t>Válvula BRIDA 6"</t>
  </si>
  <si>
    <t>TAPA VALVULA</t>
  </si>
  <si>
    <t>TAPA VALVULA CON CAJA DE CONCRETO</t>
  </si>
  <si>
    <t>HIDRANTE 4"</t>
  </si>
  <si>
    <t>Hidrante 4"</t>
  </si>
  <si>
    <t>TAPON REGISTRO 4</t>
  </si>
  <si>
    <t xml:space="preserve">Tapón PVC registro 4" </t>
  </si>
  <si>
    <t>VALVULA BRIDADA 3"</t>
  </si>
  <si>
    <t>Válvula BRIDA 3"</t>
  </si>
  <si>
    <t>VALVULA COMPU ELAS4</t>
  </si>
  <si>
    <t>Válvula de compuerta elástica de 100mm (4")</t>
  </si>
  <si>
    <t>VALVULA COMPU ELAS8</t>
  </si>
  <si>
    <t>Válvula de compuerta elástica de 200mm (8")</t>
  </si>
  <si>
    <t>HIDRANTE 3"</t>
  </si>
  <si>
    <t>Hidrante Tráfico Ext. Liso ó J.R.  3"</t>
  </si>
  <si>
    <t>CODO 90 BRIDADO 3"</t>
  </si>
  <si>
    <t>Codo 90º BRIDADO DE HIERRO DUCTIL DE Ø= 3"</t>
  </si>
  <si>
    <t>UNION VITAULI 3</t>
  </si>
  <si>
    <t>Unión VITAULI 3"</t>
  </si>
  <si>
    <t>TUBERIA HIERRO DUC 3</t>
  </si>
  <si>
    <t xml:space="preserve">Tubería de HIERRO DUCTIL de 3" </t>
  </si>
  <si>
    <t>TUBERIA PVC NOVA 600</t>
  </si>
  <si>
    <t>Tubería PVC-Novafort Ø= 600 mm. (24") - Pavco o equivalente.</t>
  </si>
  <si>
    <t>UNION PVC-NOVAF 600</t>
  </si>
  <si>
    <t>Unión PVC-NOVAFORT Ø= 600 mm. (24") - Pavco o equivalente.</t>
  </si>
  <si>
    <t>HIDROSELLO NOVAF 600</t>
  </si>
  <si>
    <t>Hidrosello-Novafort Ø= 600 mm. (24") - Pavco o equivalente.</t>
  </si>
  <si>
    <t>TUBERIA PVC NOVA 675</t>
  </si>
  <si>
    <t>Tubería PVC-Novafort Ø= 675 mm. (27") - Pavco o equivalente.</t>
  </si>
  <si>
    <t>UNION PVC-NOVAF 675</t>
  </si>
  <si>
    <t>Unión PVC-NOVAFORT Ø= 675 mm. (27") - Pavco o equivalente.</t>
  </si>
  <si>
    <t>HIDROSELLO NOVAF 675</t>
  </si>
  <si>
    <t>Hidrosello-Novafort Ø= 675 mm. (27") - Pavco o equivalente.</t>
  </si>
  <si>
    <t>TUBERIA PVC NOVA 750</t>
  </si>
  <si>
    <t>Tubería PVC-Novafort Ø= 30". - Pavco o equivalente.</t>
  </si>
  <si>
    <t>UNION PVC-NOVAF 750</t>
  </si>
  <si>
    <t>Unión PVC-NOVAFORT Ø= 30" - Pavco o equivalente.</t>
  </si>
  <si>
    <t>HIDROSELLO NOVAF 30"</t>
  </si>
  <si>
    <t>Hidrosello-Novafort Ø= 30". - Pavco o equivalente.</t>
  </si>
  <si>
    <t>TAPA PARA MH 1.2 M</t>
  </si>
  <si>
    <t>Tapa en concreto para camara de inspección. Incluye transporte.</t>
  </si>
  <si>
    <t>CUELLO PREFACAMA1.20</t>
  </si>
  <si>
    <t>Cuello prefabricado en concreto para camara de inspección Ø= 1.20m. Incluye transporte.</t>
  </si>
  <si>
    <t>CILINDRO CAM1.2L0.3M</t>
  </si>
  <si>
    <t>Cilindro camara 1.20m de diámetro (long. 0.20m). Incluye transporte</t>
  </si>
  <si>
    <t>CILINDRO CAM1.2L0.5M</t>
  </si>
  <si>
    <t>Cilindro camara 1.20m de diámetro (long. 0.50m). Incluye transporte</t>
  </si>
  <si>
    <t>CILINDRO CAM1.2L1M</t>
  </si>
  <si>
    <t>Cilindro camara 1.20m de diámetro (long. 1.00m). Incluye transporte</t>
  </si>
  <si>
    <t>CILINDRO CAM1.5L1M</t>
  </si>
  <si>
    <t>Cilindro camara 1.50m de diametro (long. 1.00m). Incluye transporte</t>
  </si>
  <si>
    <t>CILINDRO CAM1.5L0.5M</t>
  </si>
  <si>
    <t>Cilindro camara 1.50m de diametro (long. 0.50m). Incluye transporte</t>
  </si>
  <si>
    <t>CILINDRO CAM1.5L0.3M</t>
  </si>
  <si>
    <t>Cilindro camara 1.50m de diametro (long. 0.20m). Incluye transporte</t>
  </si>
  <si>
    <t>CONO PARA CAMARA 1.2</t>
  </si>
  <si>
    <t>Cono concéntrico para camara de 1.20m. Incluye transporte.</t>
  </si>
  <si>
    <t>CONO PARA CAMARA 1.5</t>
  </si>
  <si>
    <t>Cono concéntrico para camara de 1.50m. Incluye transporte</t>
  </si>
  <si>
    <t>SIKADUR 42 ANCLAJE</t>
  </si>
  <si>
    <t>Sikadur 42 anclaje. Grout epoxico para anclaje de pernos y nivelación de maquinaria. Presentación: 5.0kg Rendimientos: 2kg/1lt. Incluye transporte.</t>
  </si>
  <si>
    <t>PELDAÑOMHPREF</t>
  </si>
  <si>
    <t>Peldaño para escala de manhol en varilla de 5/8" (6000PSI) galvanizado en caliente para cilindro prefabricado</t>
  </si>
  <si>
    <t>PELDAÑOMHVACIADO</t>
  </si>
  <si>
    <t>Peldaño para escala de manhol en varilla de 5/8" (6000PSI) galvanizado en caliente para cilindro vaciado en sitio</t>
  </si>
  <si>
    <t>TAPA PREF1.0X1.0X1.0</t>
  </si>
  <si>
    <t>Tapa prefabricada para caja de inspección de 1.0x1.0x1.0</t>
  </si>
  <si>
    <t>Tanque desarenador tipo Fibratore de 3.60 x 0.80 m. de profun  0.95/1.00 m., incluye transporte</t>
  </si>
  <si>
    <t>HERRAJE CAJA</t>
  </si>
  <si>
    <t>Herraje para caja de 0.80 x 0.72 m (medidas internas), incluye marco</t>
  </si>
  <si>
    <t>SUBCONTRATO SONDEO</t>
  </si>
  <si>
    <t xml:space="preserve">Subcontrato sondeo con electroplomería + operario </t>
  </si>
  <si>
    <t>PLANTA ELECTRIC ALQU</t>
  </si>
  <si>
    <t>Alquiler de planta eléctrica diesel para Motobomba Eléctrica Sumergible 2" para achique o para equipos eléctricos hasta de 220 voltios incluye transporte externo.</t>
  </si>
  <si>
    <t>DETECCIÓN DE FUGA</t>
  </si>
  <si>
    <t>Detección de fugas por medio de geófono de alta tecnología.</t>
  </si>
  <si>
    <t>GEOREFERENCIACION</t>
  </si>
  <si>
    <t>TELEVISA</t>
  </si>
  <si>
    <t>LIMPIEZA.</t>
  </si>
  <si>
    <t>Limpieza de cámaras de inspección, limpieza de la tubería de alcantarillado residual,</t>
  </si>
  <si>
    <t>SANITARIO INFANTIL</t>
  </si>
  <si>
    <t>Sanitario infantil blanco Corona completo con grifería</t>
  </si>
  <si>
    <t>ABASTO METALICO</t>
  </si>
  <si>
    <t>Abasto metálico (llave de regulación liviana de 1/2"metálica con manguera metálica)</t>
  </si>
  <si>
    <t>TAPON ROSCADO BRIDA</t>
  </si>
  <si>
    <t>Tapón rosca para brida de fijación</t>
  </si>
  <si>
    <t>SANITARIO ECONOBLANC</t>
  </si>
  <si>
    <t>Sanitario linea económica blanco. Consumo 6lt.</t>
  </si>
  <si>
    <t>SANITARIO FLUXOM</t>
  </si>
  <si>
    <t>Sanitario Corona ref: 02650 con fluxometro (Báltico)</t>
  </si>
  <si>
    <t>SANITARIO DISCAPACIT</t>
  </si>
  <si>
    <t>Sanitario discapacitados, ref. 02640 acuajet de corona</t>
  </si>
  <si>
    <t>ORINAL INFANTIL</t>
  </si>
  <si>
    <t>Orinal infantil con grifería blanco - corona</t>
  </si>
  <si>
    <t>GRIFERIA PUSH 75121</t>
  </si>
  <si>
    <t>Grifería de Push antivandálica, ref 75121 (orinal)</t>
  </si>
  <si>
    <t>GRAPA APAR. SANITARI</t>
  </si>
  <si>
    <t>Grapas para soporte de aparatos sanitarios</t>
  </si>
  <si>
    <t>SIFON BOTELLA LAVAMA</t>
  </si>
  <si>
    <t>Sifón botella lavamanos</t>
  </si>
  <si>
    <t>GRIFERIA BALTA</t>
  </si>
  <si>
    <t>Grifería lavaplatos  *X* SUBCJ LVP 8P PLNCA CPO EXP BALTA PICO PRAKTI Ref. 415070001</t>
  </si>
  <si>
    <t>ORINAL MEDIANO STAFE</t>
  </si>
  <si>
    <t>Orinal mediano Santa Fe para fluxometro</t>
  </si>
  <si>
    <t>GRIFERIA PUSH 71300</t>
  </si>
  <si>
    <t>Grifería automatica de push antivandalica ref 71300. (válvula - orinal)</t>
  </si>
  <si>
    <t>DESAGUE SIFON</t>
  </si>
  <si>
    <t>Desagüe sifón para lavamanos/orinal</t>
  </si>
  <si>
    <t>ORINAL GRANDE COLGAR</t>
  </si>
  <si>
    <t>Orinal de colgar grande, ref 06104 de Corona</t>
  </si>
  <si>
    <t>SIFON BOTELLA ORINAL</t>
  </si>
  <si>
    <t>Sifón botella para orinal grande</t>
  </si>
  <si>
    <t>ORINAL GRANDE</t>
  </si>
  <si>
    <t>Orinal grande blanco</t>
  </si>
  <si>
    <t>VALVULA REGULACION ½</t>
  </si>
  <si>
    <t>Válvula de regulación metálica, con manguera flexible</t>
  </si>
  <si>
    <t>GRIFERIA PUSH SENCIL</t>
  </si>
  <si>
    <t>Grifería tipo push sencilla. (orinal)</t>
  </si>
  <si>
    <t>LAVAMANOS ACUACECOLG</t>
  </si>
  <si>
    <t>Lavamanos acuacer de colgar</t>
  </si>
  <si>
    <t>GRIFERIA ARTESA IND</t>
  </si>
  <si>
    <t>Grifería Artesa individual - Grival</t>
  </si>
  <si>
    <t>LAVAMANOS ACERO EMPO</t>
  </si>
  <si>
    <t>Lavamanos de empotrar en acero inoxidable cal 20 de Ø=0.40 m.</t>
  </si>
  <si>
    <t>GRIFERIA ARTESA 4"</t>
  </si>
  <si>
    <t>Grifería Lavamanos Artesa 4" cromo - Grival</t>
  </si>
  <si>
    <t>LAVAMANOS SAN LORENZ</t>
  </si>
  <si>
    <t>Lavamanos San Lorenzo de Corona</t>
  </si>
  <si>
    <t>GRIFERIA PUSH 71100</t>
  </si>
  <si>
    <t>Grifería institucional de mesa tipo push para lavamanos</t>
  </si>
  <si>
    <t>LAVAMANOS SOBREPO MA</t>
  </si>
  <si>
    <t>Lavamanos de sobreponer, tipo Marcella</t>
  </si>
  <si>
    <t>GRIFERIA MARRUEC IND</t>
  </si>
  <si>
    <t>Grifería metálica, acabado cromado, tipo marruecos (lavamanos)</t>
  </si>
  <si>
    <t>LAVAMANOS DISCAPCOLG</t>
  </si>
  <si>
    <t>Lavamanos de colgar para discapacitados, línea Acuajet.</t>
  </si>
  <si>
    <t>LAVA PINCEL</t>
  </si>
  <si>
    <t>Lavapincel tipo Socoda</t>
  </si>
  <si>
    <t>GRIFERIA PARED</t>
  </si>
  <si>
    <t>Grifería de pared, tipo marruecos</t>
  </si>
  <si>
    <t>SIFON PVC-S TAPON 2"</t>
  </si>
  <si>
    <t>Sifón PVC-S Ø= 2" con tapón</t>
  </si>
  <si>
    <t>LAVAESCOBAS 40X40X25</t>
  </si>
  <si>
    <t>Lavaescobas prefabricado en concreto forrado en granito, fondo gris de 42 x 42 x 25 cm. Incluye transporte.</t>
  </si>
  <si>
    <t>LLAVE BOCAMANGUERA.</t>
  </si>
  <si>
    <t>Llave bocamanguera, incluye niple y codo galvanizado y mano de obra.</t>
  </si>
  <si>
    <t>LAVAESCOBAS 42X60X25</t>
  </si>
  <si>
    <t>Lavaescobas prefabricado en concreto forrado en granito, fonde gris de 42 x 60 x 25 cm. Incluye transporte.</t>
  </si>
  <si>
    <t>LAVAESCOBAS 47X47X30</t>
  </si>
  <si>
    <t>Lavaescobas prefabricado en concreto forrado en granito, fondo gris de 47 x 47 x30 cm. Incluye transporte.</t>
  </si>
  <si>
    <t>MESONACINO160X60POZ1</t>
  </si>
  <si>
    <t>Mesón en acero Inoxidable de 1,60 x 0,60 m, incluye grifería cuello ganzo, sifon y canastilla, incluye pozuelo de 500x500x250</t>
  </si>
  <si>
    <t>MESONACINOX75X60POZ1</t>
  </si>
  <si>
    <t>Mesón en acero inoxidable de 0.75 x 0.60 m, incluye griferia cuello ganzo, sifon y canastilla, incluye pozuelo de 500x 500 x 250</t>
  </si>
  <si>
    <t>MESONACINO145X60POZ1</t>
  </si>
  <si>
    <t>Mesón en acero inoxidable de 1,45 x 0,60 m, incluye griferia cuello ganzo, sifon y canastilla. Incluye pozuelo de 500x500x250</t>
  </si>
  <si>
    <t>MESON CON ESTUFA</t>
  </si>
  <si>
    <t>Mesón en acero inoxidable con estufa de gas de 4 puestos, empotrada al mesón</t>
  </si>
  <si>
    <t>ENTREPAÑOS</t>
  </si>
  <si>
    <t>Entrepaños en acero inoxidable cal 20 AISI 304 (incluye pieamigos para instalación)</t>
  </si>
  <si>
    <t>MESONACINOX75X69POZ1</t>
  </si>
  <si>
    <t>Mesón en acero inoxidable con un pozuelo y entrepaño de 0.75 x 0.69 x 0.86</t>
  </si>
  <si>
    <t>MONOGRIFO DE MESA</t>
  </si>
  <si>
    <t>Monogrifo de mesa</t>
  </si>
  <si>
    <t>CANASTILLA 4"</t>
  </si>
  <si>
    <t>Canastilla lavaplatos 4" sifon en P - Grival</t>
  </si>
  <si>
    <t>MESONACINO145X69POZ2</t>
  </si>
  <si>
    <t>Mesón en acero inoxidable con dos pozuelos y entrepaño, de 1.45 x 0.69 x 0.86 m</t>
  </si>
  <si>
    <t>TORRE LAB AC INOX</t>
  </si>
  <si>
    <t>Torre laboratorio dev 0,60 x 0,69x0,86 m en AC inox cal 16 con dos tomas electricos de 110V y 2 de 220 V. Incluye transportes.</t>
  </si>
  <si>
    <t>MESA LABORAT AC INOX</t>
  </si>
  <si>
    <t>Mesa laboratorio ace inox de 1,20 x 0,60 x 0,86 en ac inox cal 16 con entrepaño</t>
  </si>
  <si>
    <t>POZUELO ACERO INOXID</t>
  </si>
  <si>
    <t>Pozuelo en acero inoxidable de 500x500x250mm, incluye griferia cuello ganso, sifon y canastilla</t>
  </si>
  <si>
    <t>LAVAMANOS ACERO CORR</t>
  </si>
  <si>
    <t>Lavamanos Corrido en Acero Inoxidable AISE 304 cal 18.</t>
  </si>
  <si>
    <t>GRIFER VENTO 4"</t>
  </si>
  <si>
    <t>Grifería Lavamanos Vento 4" color cromo + canastilla sencilla y sifón botella gris - Grival</t>
  </si>
  <si>
    <t>MESON QUASAR 4 POZUE</t>
  </si>
  <si>
    <t>Mesón en quásar con colores pigmentados de 0.60x2.32, con 4 pozuelos de diámetro 0.30m, con faldones y salpicaderos</t>
  </si>
  <si>
    <t>MESON QUASAR 1 POZUE</t>
  </si>
  <si>
    <t>Mesón en quásar con colores pigmentados de 0.80x2.00 con 1 pozuelo</t>
  </si>
  <si>
    <t>MESON QUASAR 3 POZUE</t>
  </si>
  <si>
    <t>Mesón en quásar con colores pigmentados de 0.60X1.80 con 3 pozuelos</t>
  </si>
  <si>
    <t>MESON QUASAR 80X60</t>
  </si>
  <si>
    <t>Mesón en quásar con colores pigmentados de 0.80x0.60 con un pozuelo para adulto</t>
  </si>
  <si>
    <t>MESON QUASAR CURVO</t>
  </si>
  <si>
    <t>Mesón en quásar curvo con colores pigmentados de 0.80x3.09 con un pozuelo</t>
  </si>
  <si>
    <t>MESON QUASAR DOBLE H</t>
  </si>
  <si>
    <t>Mesón en quásar a doble altura con cuatro (4) pozuelos en total</t>
  </si>
  <si>
    <t>GRANO 1-2 S.GIL NEGR</t>
  </si>
  <si>
    <t>Grano San Gil 1-2 color negro.</t>
  </si>
  <si>
    <t>SIFON P</t>
  </si>
  <si>
    <t xml:space="preserve">Sifón P </t>
  </si>
  <si>
    <t>CANASTILLA LAVARR.</t>
  </si>
  <si>
    <t>Canastilla lavarropas 2 pulgadas Acero Inoxidable</t>
  </si>
  <si>
    <t>LAVADERO 60X60 FIBRA</t>
  </si>
  <si>
    <t>Lavadero prefabricado en polímero colado de 60 x 60 cm color blanco</t>
  </si>
  <si>
    <t>LAVAESCOBAS 40X55 B</t>
  </si>
  <si>
    <t>Lavaescobas en granito blanco de 40x55 cm</t>
  </si>
  <si>
    <t>CERA. BLANCO 20X30</t>
  </si>
  <si>
    <t>Cerámica pared Snow blanca 20x30cm</t>
  </si>
  <si>
    <t>INCRUSTACIONES BAÑO</t>
  </si>
  <si>
    <t>Incrustaciones Corona Allegro blanco x 6 und</t>
  </si>
  <si>
    <t>PAPELERA</t>
  </si>
  <si>
    <t>Papelera Ref 04240</t>
  </si>
  <si>
    <t>GANCHO</t>
  </si>
  <si>
    <t>Gancho  ref 4270 tipo corona o equivalente.</t>
  </si>
  <si>
    <t>JABONERA</t>
  </si>
  <si>
    <t>Jabonera ref 04230</t>
  </si>
  <si>
    <t>DISPENSADOR PAPEL400</t>
  </si>
  <si>
    <t>Dispensador de papel higienico en acero inoxidable, con llave capacidad de 400 m.</t>
  </si>
  <si>
    <t>DISPENSADOR PAPEL200</t>
  </si>
  <si>
    <t>Dispensador de papel higienico en acero inoxidable 304, con llave, capacidad 200 m.</t>
  </si>
  <si>
    <t>DISPENSADOR TOALLAS</t>
  </si>
  <si>
    <t>Dispensador para toallas ref. C7615 de Grival</t>
  </si>
  <si>
    <t>DISPENSADOR JABON</t>
  </si>
  <si>
    <t>Dispensador para jabón en spray, referencia C70016 de Grival</t>
  </si>
  <si>
    <t>PLATINA 2" X 3/8"</t>
  </si>
  <si>
    <t>Platina de 2" x 3/8"</t>
  </si>
  <si>
    <t>PELICULA PROTEC AFP</t>
  </si>
  <si>
    <t>Pelicula AFT tipo espejo de 2 micras,porcentaje de luz 70% y  protección de los rayos ultravioleta del 99%</t>
  </si>
  <si>
    <t>PELICULA SAND BLASTI</t>
  </si>
  <si>
    <t>Pelicula sand blasting</t>
  </si>
  <si>
    <t>rollo</t>
  </si>
  <si>
    <t>TELEDUCHA CORRIENTE</t>
  </si>
  <si>
    <t>Tele ducha corriente tipo corona o equivalente</t>
  </si>
  <si>
    <t>GRIFO AHORRADOR</t>
  </si>
  <si>
    <t>Grifo ahorrador llave automática de pared cromo</t>
  </si>
  <si>
    <t>REJILLA PISO10X10MM</t>
  </si>
  <si>
    <t>Rejilla de piso de perforación cuadriculada de 10x10mm</t>
  </si>
  <si>
    <t>LLAVE LAVADERO</t>
  </si>
  <si>
    <t>Llave lavadero Grival con extención. Ref. 977900001 o equivalente</t>
  </si>
  <si>
    <t>REJILLA PISO PLASTIC</t>
  </si>
  <si>
    <t>Rejilla de piso de piso plástica blanca</t>
  </si>
  <si>
    <t>REJILLA TIPO GRANADA</t>
  </si>
  <si>
    <t>Rejilla tragante 4 x 3</t>
  </si>
  <si>
    <t>PTS 80X40X2MM</t>
  </si>
  <si>
    <t xml:space="preserve">PTS 80 x 40 x 2.0 mm. </t>
  </si>
  <si>
    <t>PLATINA 1 1/2X3/16</t>
  </si>
  <si>
    <t>Platina de 1 1/2" x 3/16"</t>
  </si>
  <si>
    <t>PIVOTE METALICO</t>
  </si>
  <si>
    <t>Pivote metálico</t>
  </si>
  <si>
    <t>MANIJA ACERO INOX 13</t>
  </si>
  <si>
    <t>Manija en acero inoxidable de L=13 cm</t>
  </si>
  <si>
    <t>CERRADURA DOBLEMACHO</t>
  </si>
  <si>
    <t>Cerradura Yale doble macho 987</t>
  </si>
  <si>
    <t>PIVOTE PISO</t>
  </si>
  <si>
    <t>Pivote de piso</t>
  </si>
  <si>
    <t>PICAPORTE</t>
  </si>
  <si>
    <t>Picaporte</t>
  </si>
  <si>
    <t>CERRADURA PICOLORO</t>
  </si>
  <si>
    <t>Cerradura Yale embutir pico loro de seguridad</t>
  </si>
  <si>
    <t>PTS 30X30X3MM</t>
  </si>
  <si>
    <t>PTS 30 x 30 x 3 mm.</t>
  </si>
  <si>
    <t>EMPAQUE NEOPREN</t>
  </si>
  <si>
    <t>Empaque de neopreno</t>
  </si>
  <si>
    <t>PINTURA BASE ACEITE</t>
  </si>
  <si>
    <t>PASADOR</t>
  </si>
  <si>
    <t>Pasador metálico</t>
  </si>
  <si>
    <t>ICOPOR 30MM</t>
  </si>
  <si>
    <t>Lámina de icopor de 30 mm de 1.0 x 2.0 m.</t>
  </si>
  <si>
    <t>ICOPOR 40MM</t>
  </si>
  <si>
    <t>Lámina de icopor de 40 mm de 1.0 x 1.0 m.</t>
  </si>
  <si>
    <t>CERRADURA BAÑO</t>
  </si>
  <si>
    <t>Cerradura para puerta de baño ref 5302 tipo Yale o su equivalente</t>
  </si>
  <si>
    <t>BISAGRA ALA GALV</t>
  </si>
  <si>
    <t>Bisagra de ala galvanizada, trabajo pesado de 6"</t>
  </si>
  <si>
    <t>PTS 80X40X2.5MM</t>
  </si>
  <si>
    <t xml:space="preserve">PTS 80 x 40 x 2.5 mm. </t>
  </si>
  <si>
    <t>PLATINA 2" X1/2"</t>
  </si>
  <si>
    <t>Platina de 2" x 1/2"</t>
  </si>
  <si>
    <t>VARILLA LISA 3/4"</t>
  </si>
  <si>
    <t>Varilla de 3/4" lisa</t>
  </si>
  <si>
    <t>BISAGRA PESADA</t>
  </si>
  <si>
    <t>Bisagra metálica trabajo pesado en platina de   4" x 1 1/2"  x 3/16"</t>
  </si>
  <si>
    <t>FALLEBA METAL6</t>
  </si>
  <si>
    <t>Falleba metálica de piso de 6"</t>
  </si>
  <si>
    <t>CANDADO SEGURIDAD</t>
  </si>
  <si>
    <t>Candado seguridad CISA 26510-77 o equivalente</t>
  </si>
  <si>
    <t>RODACHINES METÁLICOS</t>
  </si>
  <si>
    <t>Rodachines metálicos de 3" para puerta corrediza</t>
  </si>
  <si>
    <t>PTS 70X70X3MM</t>
  </si>
  <si>
    <t xml:space="preserve">PTS 70 x 70 x 3 mm </t>
  </si>
  <si>
    <t>CHAPA CANDADO</t>
  </si>
  <si>
    <t>Chapa candado para puertas metálicas pesadas Vera o equivalente</t>
  </si>
  <si>
    <t>MALLA ONDULADA</t>
  </si>
  <si>
    <t>Malla ondulada ojo Nº2 calibre 10</t>
  </si>
  <si>
    <t>FALLEBA DE 5/8"</t>
  </si>
  <si>
    <t>Falleba de 5/8"</t>
  </si>
  <si>
    <t>BISAGRA 2 1/2" X 4"</t>
  </si>
  <si>
    <t>Bisagra de trabajo pesado de 2 1/2" x 4"</t>
  </si>
  <si>
    <t>ANGULO 1" X 1/8"</t>
  </si>
  <si>
    <t>Ángulo de 1" x 1/8"  CS</t>
  </si>
  <si>
    <t>TUBERIA NEGRA ½ C16</t>
  </si>
  <si>
    <t xml:space="preserve">Tubería negra de 1.5mm 1/2" </t>
  </si>
  <si>
    <t>LAMINA 3MM</t>
  </si>
  <si>
    <t xml:space="preserve">Lámina metálica de 2 x 1m,  e= 3mm </t>
  </si>
  <si>
    <t>VIGA METAL  WX14X22</t>
  </si>
  <si>
    <t>Viga metalica W x 14 x 22</t>
  </si>
  <si>
    <t>COLUMNA CONDUVEN</t>
  </si>
  <si>
    <t>Columna conduven de 200x200x5.5mm, por 12 ml</t>
  </si>
  <si>
    <t>PTS 160X65X3.4</t>
  </si>
  <si>
    <t xml:space="preserve">PTS 160 x 65 x 3.4 mm </t>
  </si>
  <si>
    <t>PTS 60X60X3MM</t>
  </si>
  <si>
    <t>PTS 60 x 60 x 3 mm</t>
  </si>
  <si>
    <t>PTS 50X50X3MM</t>
  </si>
  <si>
    <t xml:space="preserve">PTS 50 x 50 x 3 mm </t>
  </si>
  <si>
    <t>RIEL METALICO</t>
  </si>
  <si>
    <t>Riel Metalico</t>
  </si>
  <si>
    <t>RODACHIN</t>
  </si>
  <si>
    <t>Rodachin</t>
  </si>
  <si>
    <t>PTS 90X90X3MM</t>
  </si>
  <si>
    <t>PTS 90 x 90 x 3 mm</t>
  </si>
  <si>
    <t>PTS 100X100X3 (4X4")</t>
  </si>
  <si>
    <t>PTS 100 x 100 x 3 mm (4" x 4"), Tubería estructural.</t>
  </si>
  <si>
    <t>BISAGRA 2"X4"</t>
  </si>
  <si>
    <t>Bisagra de trabajo pesado de 2" x 4"</t>
  </si>
  <si>
    <t>PTS 50X25X3MM (2X1")</t>
  </si>
  <si>
    <t xml:space="preserve">PTS 50 x 25 x 3 mm (2" x 1"). </t>
  </si>
  <si>
    <t>PUERTA METALICA</t>
  </si>
  <si>
    <t>Puerta metálica calibre 20 con chapa de seguridad y anticorrosivo.</t>
  </si>
  <si>
    <t>RODACHIN PESADO</t>
  </si>
  <si>
    <t>Rodachin para colgante pesado</t>
  </si>
  <si>
    <t>PUERT CORTA 1.2X2.15</t>
  </si>
  <si>
    <t>Puerta batiente corta fuego de 1 hoja, certificada bajo norma americana (ul), de 180 min  de 1.20x 2.15 m</t>
  </si>
  <si>
    <t>TORNILLO 6X1 LAM</t>
  </si>
  <si>
    <t>Tornillo lámina ranurado de 6 x 1".</t>
  </si>
  <si>
    <t>CERRADURA SAFE SIENA</t>
  </si>
  <si>
    <t>Cerradura Manija Siena Entrada Principal</t>
  </si>
  <si>
    <t>PUERTA LAMINA 60X120</t>
  </si>
  <si>
    <t>Puerta (marco y ala) en lamina calibre 18 troquelada 0,60x1,20m, accabado según diseño</t>
  </si>
  <si>
    <t>PUERTA LAMINA 80X120</t>
  </si>
  <si>
    <t>Puerta (marco y ala) en lamina calibre 18 troquelada 0,80x1,20m, accabado según diseño</t>
  </si>
  <si>
    <t>PUERTA LAMINA 90X210</t>
  </si>
  <si>
    <t>Puerta (marco y ala) en lamina calibre 18 troquelada 0,90x1,20m, accabado según diseño</t>
  </si>
  <si>
    <t>P.CORREDIZA 1X120</t>
  </si>
  <si>
    <t>Puerta (marco y ala) en lamina calibre 18 , entamborada, corrediza 1,00x1,20</t>
  </si>
  <si>
    <t>RIEL P. EN LAMINA</t>
  </si>
  <si>
    <t xml:space="preserve">Riel superior con sistema corredizo Ducloset simple </t>
  </si>
  <si>
    <t>TUBERIA NEGRA LIVI 2</t>
  </si>
  <si>
    <t>Tubería negra liviana de 2" x 2.5mm</t>
  </si>
  <si>
    <t>BARROTE12MM</t>
  </si>
  <si>
    <t>Barrote cuadrado de 12mm</t>
  </si>
  <si>
    <t>PLATINA 2 1/2"X1/4"</t>
  </si>
  <si>
    <t xml:space="preserve">Platina de 2 1/2" x 1/4" </t>
  </si>
  <si>
    <t>ANGULO 2" X 3/16"</t>
  </si>
  <si>
    <t>Ángulo de 2" x 3/16"</t>
  </si>
  <si>
    <t>LAMINA 1/2" UN</t>
  </si>
  <si>
    <t>Lámina de 1/2" de 1.20 x 2.40 m.</t>
  </si>
  <si>
    <t>VARILLA LISA 5/8"</t>
  </si>
  <si>
    <t>Varilla de 5/8" lisa</t>
  </si>
  <si>
    <t>PLATINA 2 1/2" X1/2"</t>
  </si>
  <si>
    <t>Platina de 2 1/2" x 1/2"</t>
  </si>
  <si>
    <t>LAMINA 1/2" M2</t>
  </si>
  <si>
    <t>Lámina de 1/2"</t>
  </si>
  <si>
    <t>TUBOGAL2"CAL16</t>
  </si>
  <si>
    <t>Tubería galvanizada tipo acueducto 2" Cal.16</t>
  </si>
  <si>
    <t>TUBOGALV.3/4"CAL.16</t>
  </si>
  <si>
    <t>Tubería galvanizada 3/4" Cal. 16</t>
  </si>
  <si>
    <t>TUBOGALV.11/2"CAL.16</t>
  </si>
  <si>
    <t>Tubería galvanizada 11/2" Cal. 16</t>
  </si>
  <si>
    <t>PLATINA4"X6"X1/4"</t>
  </si>
  <si>
    <t>Platina 4"x6"x1/4"</t>
  </si>
  <si>
    <t>CHAZO EXPA 1/2" X 4"</t>
  </si>
  <si>
    <t>Chazo concreto expansivo 1/2" x 4"</t>
  </si>
  <si>
    <t>BROCA1/2CONCRETO</t>
  </si>
  <si>
    <t>Broca de 1/2" x 12"  para concreto</t>
  </si>
  <si>
    <t>PLACA DRYWALL STANDA</t>
  </si>
  <si>
    <t>Placa stándar en yeso para paredes, cielos y revestimientos de Drywall rh (1.22*2.44*12.7 m.m (1/2"))</t>
  </si>
  <si>
    <t>PARAL 6 CMS DRYWALL</t>
  </si>
  <si>
    <t>Paral vertical 6 cm. En lámina de acero galvanizado para muro en placas de yeso</t>
  </si>
  <si>
    <t>PERFIL CANAL6CMDRYWA</t>
  </si>
  <si>
    <t>Perfil canal horizontal de 6 cmx2.44m. En lámina de acero galvanizado para muro en drywall</t>
  </si>
  <si>
    <t>CINTA FIBRAVIDRIO</t>
  </si>
  <si>
    <t>Cinta en fibra de vidrio* 90 m-Topex-</t>
  </si>
  <si>
    <t>TORNILLO STAN DE 6X1</t>
  </si>
  <si>
    <t>Tornillo standar de 6 x 1"</t>
  </si>
  <si>
    <t>TORNILLO EXTRAPLANO</t>
  </si>
  <si>
    <t>Tornillo extraplano</t>
  </si>
  <si>
    <t>MASILLA GYPTEC</t>
  </si>
  <si>
    <t>Masilla acrílica para interiores en  drywall (5galones)</t>
  </si>
  <si>
    <t>PERFIL ESQUINMURODRY</t>
  </si>
  <si>
    <t>Perfil esquinero plastico de 32 x 32 mm</t>
  </si>
  <si>
    <t>PLACA SUPERBO20MM</t>
  </si>
  <si>
    <t>Lámina de Fibrocemento SuperBoard de 1.22x2.44x20 mm.</t>
  </si>
  <si>
    <t>CANAL92 SUPERBOARD</t>
  </si>
  <si>
    <t>Canal 92 metálico L= 2.44 m. cal. 20, para muro en superboard.</t>
  </si>
  <si>
    <t>PERFIL VERTICAL SUPE</t>
  </si>
  <si>
    <t>Perfil vertical paral calibre 20 placas de fibrocemento de 2.44 m</t>
  </si>
  <si>
    <t>PARAL 9 CM DRYWALL</t>
  </si>
  <si>
    <t>Paral 9 cm para placas de yeso  calibre 26</t>
  </si>
  <si>
    <t>CANAL 9 CM DRYWALL</t>
  </si>
  <si>
    <t>Canal 9 cm para placas de yeso calibre 26</t>
  </si>
  <si>
    <t>TORNILLO 7X7/16"</t>
  </si>
  <si>
    <t>Tornillo de 7 x 7/16"</t>
  </si>
  <si>
    <t>PLACA SUPERBO10MM</t>
  </si>
  <si>
    <t>Lámina de Fibrocemento SuperBoard de 1.22x2.44x10 mm.</t>
  </si>
  <si>
    <t>MEDIACAÑA PVC</t>
  </si>
  <si>
    <t xml:space="preserve">Perfil  media caña en PVC de 6 cm por 3.05 m </t>
  </si>
  <si>
    <t>ANGULO CALIBRE 26</t>
  </si>
  <si>
    <t>Ángulo perimetral calibre 26, longitud 2.44 m,  para cielo raso en Drywall</t>
  </si>
  <si>
    <t>PERFILVIGUETAS</t>
  </si>
  <si>
    <t>Perfil Viguetas cal. 26 de 2.44m</t>
  </si>
  <si>
    <t>PERFILOMEGCIELOCAL26</t>
  </si>
  <si>
    <t>Perfil Omega 63 Cal. 26 de 2,44m</t>
  </si>
  <si>
    <t>CINTA PAPEL</t>
  </si>
  <si>
    <t>cinta papel rollo x 75ml</t>
  </si>
  <si>
    <t>ANGULO DE CUELGA</t>
  </si>
  <si>
    <t>Ángulo de cuelga,  para cielo raso en Drywall</t>
  </si>
  <si>
    <t>PERFILVIGUETASCAL20</t>
  </si>
  <si>
    <t>Perfil Viguetas cal 20</t>
  </si>
  <si>
    <t>PERFILOMEGCAL20</t>
  </si>
  <si>
    <t>Perfil Omega 63 Cal. 20 de 2,44m</t>
  </si>
  <si>
    <t>PERFIL FILETE EN Z</t>
  </si>
  <si>
    <t>Perfil en z plastico de 3.05 m</t>
  </si>
  <si>
    <t>CHAZO PARA DRYWALL</t>
  </si>
  <si>
    <t>Chazo plástico para drywall</t>
  </si>
  <si>
    <t>PINTURA VINILO TIP2</t>
  </si>
  <si>
    <t>Pintura vinilo tipo II tipo intervinil o equivalente</t>
  </si>
  <si>
    <t>BLOQCATALAN</t>
  </si>
  <si>
    <t>BLOQUE CATALÁN 15x10x30 color (A) OLIVA, MARRON, CHOCOLATE, OCRE, ROJO, TERRACOTA R-13Mpa. puesto en obra</t>
  </si>
  <si>
    <t>COLOR MINERAL</t>
  </si>
  <si>
    <t>Color mineral</t>
  </si>
  <si>
    <t>REMATECORTAGOTERAS</t>
  </si>
  <si>
    <t xml:space="preserve">Remate cortagoteras vaciado en concreto a la vista de 21 Mpa. ancho= 20 cm. E= 5  cm. sobre muro en ladrillo catalán e= 15 cm. Incluye formaleta en super T de 19 mm. para acabado a la vista, biseles, cortagoteras y todos los demás elementos necesarios para su correcta construcción. Según diseño. No incluye refuerzo. </t>
  </si>
  <si>
    <t>TUBERIA NEGRA PES 2½</t>
  </si>
  <si>
    <t>Tubería negra pesada de 2 1/2" x 2,77 mm.</t>
  </si>
  <si>
    <t>CIZALLA 1/2</t>
  </si>
  <si>
    <t>Cizalla palanca 1/2 (alquiler)</t>
  </si>
  <si>
    <t>PTS 70X70X2.5MM</t>
  </si>
  <si>
    <t>PTS 70 x 70 x 2.5 mm</t>
  </si>
  <si>
    <t>TUBERIA NEGRA 2½</t>
  </si>
  <si>
    <t>Tubería negra diametro de 2 1/2" x 2.5mm</t>
  </si>
  <si>
    <t>MALLA ESLABONA CAL10</t>
  </si>
  <si>
    <t>Malla eslabonada galvanizada calibre 10 ojo 5</t>
  </si>
  <si>
    <t>TUBERIA GALVANI 1.9"</t>
  </si>
  <si>
    <t>Tubería galvanizada de 2" pulg. Calibre 1,90 mm 2 x 0.075 pg 59.94 x 16.946k . Incluye transporte</t>
  </si>
  <si>
    <t>ANGULO 1 1/2" X 1/8</t>
  </si>
  <si>
    <t>Ángulo de 1 1/2" x1/8" (A36, A572/G50)</t>
  </si>
  <si>
    <t>GRAPA MET GALV</t>
  </si>
  <si>
    <t>Grapa galvanizada.</t>
  </si>
  <si>
    <t>ALAMBRE GALVAN CAL12</t>
  </si>
  <si>
    <t>Alambre galvanizado calibre 12 ó 12.5 para malla</t>
  </si>
  <si>
    <t>ESTACON Ø9 2.2M</t>
  </si>
  <si>
    <t>Estacón de madera inmunizada diametro 9 cm y altura  2.20 m</t>
  </si>
  <si>
    <t>PINTURA BITUMINOSANE</t>
  </si>
  <si>
    <t>Pintura bituminosa negra</t>
  </si>
  <si>
    <t>ESTACON Ø9 3.0M</t>
  </si>
  <si>
    <t>Estacón de madera inmunizada diámetro 9 cm y altura 3.0 m</t>
  </si>
  <si>
    <t>MALLA POLIPROPILENO</t>
  </si>
  <si>
    <t>Malla polipropileno 25*30 mm</t>
  </si>
  <si>
    <t>NYLON</t>
  </si>
  <si>
    <t>Nylon 0,40 mm x 100 metro</t>
  </si>
  <si>
    <t>CABLE ACERO GALV 3/8</t>
  </si>
  <si>
    <t>Cable acero galvanizado 3/8"</t>
  </si>
  <si>
    <t>PTS 120X60X2MM</t>
  </si>
  <si>
    <t>PTS de 120 x 60 x 2 mm, Tubería Estructural Cerrada.</t>
  </si>
  <si>
    <t>PTS 60X60X2MM</t>
  </si>
  <si>
    <t xml:space="preserve">PTS 60 x 60 x 2 mm, Tubería Estructural Cerrada. </t>
  </si>
  <si>
    <t>PUERTA VIDRI 3.5X2.7</t>
  </si>
  <si>
    <t xml:space="preserve">Puerta vidriera sistema PC7038 tradicional de 3.50 x 2.70 m </t>
  </si>
  <si>
    <t>FALLEBA BASCU 12</t>
  </si>
  <si>
    <t>Falleba báscula de 12"</t>
  </si>
  <si>
    <t>TIRADERAS DOBLE FIN</t>
  </si>
  <si>
    <t>Tiradera doble fin</t>
  </si>
  <si>
    <t>CRISTAL TEMPLADO 8MM</t>
  </si>
  <si>
    <t>Cristal claro templado de 8 mm.</t>
  </si>
  <si>
    <t>CRISTAL TEMPLADO 6MM</t>
  </si>
  <si>
    <t>Cristal claro templado de 6 mm.</t>
  </si>
  <si>
    <t>VENTANA CORR 3.4X1.5</t>
  </si>
  <si>
    <t>Ventana corrediza sistema PC8025 tradicional de 3.40 x 1.50 m.</t>
  </si>
  <si>
    <t>VENTANA CORR 3.4X1.8</t>
  </si>
  <si>
    <t>Ventana corrediza sistema PC 8025 tradicional de 3.40 x 1.80 m.</t>
  </si>
  <si>
    <t>VENTANA PROYECTANTE</t>
  </si>
  <si>
    <t>Ventana proyectante sistema PC 3138, de 2.20  x 0.50 m.</t>
  </si>
  <si>
    <t>CRISTAL TEMPLADO 4MM</t>
  </si>
  <si>
    <t>Cristal claro templado de 4 mm.</t>
  </si>
  <si>
    <t>VENTANA CORR 1.5X1.8</t>
  </si>
  <si>
    <t>Ventana corrediza sistema PC 8025 de 1.50 x 1.80 m.</t>
  </si>
  <si>
    <t>VENTANA COR 1.9X1.57</t>
  </si>
  <si>
    <t xml:space="preserve">Ventana corrediza en aluminio anodizado de (1.90x1.57m aproximados)  sistema 3831/5020-2 calidad tipo alumina, (PP/XO), marco de 52mm, ensamble mecánico con tornillos, perfiles verticales y horizontales reforzados, cerradura una cara, guias platicas, empaques de neopreno, cristal templado de 8mm, división en tubular de 2" x 1", persiana en la parte superior ALN 315 de 0.30 cm de altura. </t>
  </si>
  <si>
    <t>VENTANA PERS0 49X165</t>
  </si>
  <si>
    <t xml:space="preserve">Ventana en aluminio anodizado de (0.49x1.65 m aproximados)  sistema 38-31 P (P/O), persiana en ALN-315, cristal templado de 8mm. </t>
  </si>
  <si>
    <t>VENTANA PERS3.45X0.3</t>
  </si>
  <si>
    <t>Ventana en aluminio anodizado de (3.45x0.30 m aproximados)  tipo persiana (PPPP), sistema 38-31 P, persiana en ALN-315.</t>
  </si>
  <si>
    <t>PTS 70X70X3.5MM</t>
  </si>
  <si>
    <t>PTS 70 x 70 x 3.5 mm, Tubería estructural.</t>
  </si>
  <si>
    <t>SOPORTE VID SENCILLO</t>
  </si>
  <si>
    <t>Soporte sencillo para vidrio en aluminio solido satinado</t>
  </si>
  <si>
    <t>SOPORTE VID DOBLE</t>
  </si>
  <si>
    <t>Soporte doble para vidrio en aluminio satinado</t>
  </si>
  <si>
    <t>SOPORTE VID 4 PUNTOS</t>
  </si>
  <si>
    <t>Soporte de 4 puntos para vidrio en aluminio solido satinado</t>
  </si>
  <si>
    <t>VIDRIO PER TEM LAM10</t>
  </si>
  <si>
    <t>Vidrio perforado templado-laminado de 10 mm.</t>
  </si>
  <si>
    <t>EQUIPO INST VENTANER</t>
  </si>
  <si>
    <t>Equipo para instalación de ventanería</t>
  </si>
  <si>
    <t>PERFIL ALUM T-103</t>
  </si>
  <si>
    <t>Tubería rectangular de aluminio anodizado color natural de 3x1½" (T-103) e= 1.6 mm.</t>
  </si>
  <si>
    <t>PERFIL ALUM ALN-173</t>
  </si>
  <si>
    <t>Perfil SILLAR Y CABEZAL ALN-173 de alumina en aluminio anodizado color natural, sistema VP-3831.</t>
  </si>
  <si>
    <t>PERFIL ALUM ALN-174</t>
  </si>
  <si>
    <t>Perfil JAMBA ALN-174 de alumina en aluminio anodizado color natural, sistema VP-3831.</t>
  </si>
  <si>
    <t>PERFIL ALUM ALN-177</t>
  </si>
  <si>
    <t>Perfil PISAVIDRIO ALN-177 de alumina en aluminio anodizado color natural, sistema VP-3831.</t>
  </si>
  <si>
    <t>PERFIL ALUM ALN-292</t>
  </si>
  <si>
    <t>Perfil DIVISOR ALN-292 de alumina en aluminio anodizado color natural, sistema VP-3831.</t>
  </si>
  <si>
    <t>PERFIL ALUM ALN-315</t>
  </si>
  <si>
    <t>Perfil PERSIANA ALN-315 de alumina en aluminio anodizado color natural, sistema VP-3831.</t>
  </si>
  <si>
    <t>EMPAQUE ESPAGUETTI</t>
  </si>
  <si>
    <t>Empaque cuña espaguetti ref. 040307</t>
  </si>
  <si>
    <t>MANIJA ACERO INO 316</t>
  </si>
  <si>
    <t xml:space="preserve">Manija en acero inoxidable de L= 316 mm. </t>
  </si>
  <si>
    <t>BISAGRA TACOALUMINIO</t>
  </si>
  <si>
    <t>Bisagra Taco de aluminio para trabajo pesado de 3"x1½"x½".</t>
  </si>
  <si>
    <t>PERFIL ALUM U-A-069</t>
  </si>
  <si>
    <t>Tubería en "U" de aluminio anodizado color natural de 3x1½" RECIBIDOR (U-A-069) e= 1.6 mm.</t>
  </si>
  <si>
    <t>PERFIL ALUM ALN-392</t>
  </si>
  <si>
    <t>Perfil CABEZAL ALN-392 de alumina en aluminio anodizado color natural, sistema VP-744</t>
  </si>
  <si>
    <t>PERFIL ALUM ALN-387</t>
  </si>
  <si>
    <t>Perfil SILLAR ALN-387 de alumina en aluminio anodizado color natural, sistema VP-744</t>
  </si>
  <si>
    <t>PERFIL ALUM ALN-393</t>
  </si>
  <si>
    <t>Perfil JAMBA ALN-393 de alumina en aluminio anodizado color natural, sistema VP-744</t>
  </si>
  <si>
    <t>PERFIL ALUM ALN-391</t>
  </si>
  <si>
    <t>Perfil ENGANCHE ALN-391 de alumina en aluminio anodizado color natural, sistema VP-744</t>
  </si>
  <si>
    <t>PERFIL ALUM ALN-388</t>
  </si>
  <si>
    <t>Perfil TRASLAPE ALN-388 de alumina en aluminio anodizado color natural, sistema VP-744</t>
  </si>
  <si>
    <t>PERFIL ALUM ALN-389</t>
  </si>
  <si>
    <t>Perfil HORIZONTAL SUPERIOR ALN-389 de alumina en aluminio anodizado color natural, sistema VP-744</t>
  </si>
  <si>
    <t>PERFIL ALUM ALN-390</t>
  </si>
  <si>
    <t>Perfil HORIZONTAL INFERIOR ALN-390 de alumina en aluminio anodizado color natural, sistema VP-744</t>
  </si>
  <si>
    <t>EMPAQUE NEOPREN EN U</t>
  </si>
  <si>
    <t>Empaque de neopreno en "U"</t>
  </si>
  <si>
    <t>RODACHIN PC-744</t>
  </si>
  <si>
    <t>Rodachin para sistema PC-744</t>
  </si>
  <si>
    <t>CERRADSEGUROCHAPA</t>
  </si>
  <si>
    <t>Cerradura Seguro Chapa para sistema PC-744</t>
  </si>
  <si>
    <t>BRAZO ESCUALIZAB 10"</t>
  </si>
  <si>
    <t>Brazo escualizable de 10" para sistema VP-3831.</t>
  </si>
  <si>
    <t>CERRADURA MANIJASENC</t>
  </si>
  <si>
    <t>Cerradura Manija sencilla sistema VP-3831</t>
  </si>
  <si>
    <t>PERFIL ALUM ALN-175</t>
  </si>
  <si>
    <t>Perfil ADAPTADOR ALN-175 de alumina en aluminio anodizado color natural, sistema VP-3831.</t>
  </si>
  <si>
    <t>ANGULO 3" X 5/16"</t>
  </si>
  <si>
    <t>Ángulo de 3"X3"x5/16" (A36, A572/G50)</t>
  </si>
  <si>
    <t>PERFIL ALUM T-101</t>
  </si>
  <si>
    <t xml:space="preserve">Tubería rectangular de aluminio anodizado color natural de 4x1¾" (T-101) </t>
  </si>
  <si>
    <t>ALA PUERTMAD97X220</t>
  </si>
  <si>
    <t>Ala de Puerta en triplex e= 4 mm., entamborada de 0.97 x 2.20 m. e= 4 cm.</t>
  </si>
  <si>
    <t>MARCO METALI 105X225</t>
  </si>
  <si>
    <t xml:space="preserve">Marco metálico para puerta en lámina cold rolled calibre 20 doblada, para muro de e= 15 cm. vano de 1.05x2.25 m. </t>
  </si>
  <si>
    <t>BISAGRA COBRE 3"</t>
  </si>
  <si>
    <t>Bisagra para puerta en cobre nudo cabeza redonda de 3" (Fixser)</t>
  </si>
  <si>
    <t>ALA PUERTMAD77X220</t>
  </si>
  <si>
    <t>Ala de Puerta en triplex e= 4mm., entamborada de 0.77 x 2.20 m. e= 4 cm.</t>
  </si>
  <si>
    <t>MARCO METALI 85X225</t>
  </si>
  <si>
    <t xml:space="preserve">Marco metálico para puerta en lámina cold rolled calibre 20 doblada, para muro de e= 15 cm. vano de 0.85x2.25 m. </t>
  </si>
  <si>
    <t>MARCO METALI 90X225</t>
  </si>
  <si>
    <t xml:space="preserve">Marco metálico para puerta en lámina cold rolled calibre 20 doblada, para muro de e= 15 cm. vano de 0.90x2.25 m. </t>
  </si>
  <si>
    <t>ALA PUERTMAD82X220</t>
  </si>
  <si>
    <t>Ala de Puerta en triplex e= 4 mm.,entamborada de 0.82 x 2.20 m. e= 4 cm.</t>
  </si>
  <si>
    <t>ALA PUERTMAD1.12X2.2</t>
  </si>
  <si>
    <t>Ala de Puerta en triplex e= 4 mm., entamborada de 1.12 x 2.20 m. e= 4 cm.</t>
  </si>
  <si>
    <t>MARCO METALI 120X225</t>
  </si>
  <si>
    <t xml:space="preserve">Marco metálico para puerta en lámina cold rolled calibre 20 doblada, para muro de e= 15 cm. vano de 1.20x2.25 m. </t>
  </si>
  <si>
    <t>MARCO METALI 210X220</t>
  </si>
  <si>
    <t xml:space="preserve">Marco metálico para puerta en lámina cold rolled calibre 20 doblada, para muro de e= 15 cm. vano de 2.10x2.25 m. </t>
  </si>
  <si>
    <t>ALA PUERTMAD2.02X2.2</t>
  </si>
  <si>
    <t>Ala de Puerta en triplex e= 4 mm., entamborada de 2.02 x 2.20 m. e= 4 cm.</t>
  </si>
  <si>
    <t>ANGULO 3/4" X 1/8"</t>
  </si>
  <si>
    <t>Ángulo de 1  3/4"x 1/8" (A36, A572/G50)</t>
  </si>
  <si>
    <t>LAMINA ALFAJOR CAL14</t>
  </si>
  <si>
    <t>Lámina de alfajor de 1.0 x 3.0 m., calibre 14</t>
  </si>
  <si>
    <t>REJILLA ALU1.9 X0.40</t>
  </si>
  <si>
    <t>Rejilla en aluminio anodizado natural</t>
  </si>
  <si>
    <t>SOPORTE DISCAPACITAD</t>
  </si>
  <si>
    <t>Soportes para Discapacitados de L=60 cm. Ø= 1¼" en Acero Inoxidable.</t>
  </si>
  <si>
    <t>LAMINA ALFAJOR 4MM</t>
  </si>
  <si>
    <t>Lámina de alfajor de 4mm</t>
  </si>
  <si>
    <t>HUNTDOUGLAS PERSIANA</t>
  </si>
  <si>
    <t>Persiana tipo HunterDouglas referencia R84 lisa</t>
  </si>
  <si>
    <t>CUAD INST PERSIANA</t>
  </si>
  <si>
    <t>Cuadrilla instalación persiana</t>
  </si>
  <si>
    <t>EQUIPO INST PERSIANA</t>
  </si>
  <si>
    <t>Equipo para instalación de persiana tipo HunterDouglas Referencia R84</t>
  </si>
  <si>
    <t>LAMINA GALVAN CAL 20</t>
  </si>
  <si>
    <t>Lámina galvanizada calibre 20 de 1.2 x 2.40 m.</t>
  </si>
  <si>
    <t>TORNILLO 10-16-3/4"</t>
  </si>
  <si>
    <t>Tornillo Autoperforante zincado cabeza hezagonal Nº 10-16-3/4" con arandela de neopreno.</t>
  </si>
  <si>
    <t>AGARRADERA ABATIBLE</t>
  </si>
  <si>
    <t>Agarradera abatible para discapacitados para sanitario de 1 1/2"</t>
  </si>
  <si>
    <t>HUNTDOUGLAS FAC LISO</t>
  </si>
  <si>
    <t>Fachada tipo Hunter Douglas Ref FS 300 liso material Aluzinc cal 26 (incluye suministro+instalación)</t>
  </si>
  <si>
    <t>HUNTDOUGLAS REMATE</t>
  </si>
  <si>
    <t>Perfil en C como remate de vanos de Ventanas y puertas contra la Fachada Hunter Douglas FS 300 (incluye suministro+instalación)</t>
  </si>
  <si>
    <t>HUNTDOUGLAS ESTRÍA</t>
  </si>
  <si>
    <t>Perfil estria entre muro de concreto y fachada FS 300  en aluzinc cal 24 (incluye suministro+instalación)</t>
  </si>
  <si>
    <t>HUNTDOUGLAS DILAT PE</t>
  </si>
  <si>
    <t>Dilatación perimetral en Z en PVC 1" x 1" (incluye instalación)</t>
  </si>
  <si>
    <t>HUNTDOUGLAS REF.MADE</t>
  </si>
  <si>
    <t>Refuerzos en Madera para Fijacion de carpinteria Metalica y/o Puertas y ventanas (incluye instalación)</t>
  </si>
  <si>
    <t>ALFAJIA METALICA</t>
  </si>
  <si>
    <t>Alfajía metálica + pintura del color de la fachada</t>
  </si>
  <si>
    <t>HERRAEQUIPO</t>
  </si>
  <si>
    <t>Herramienta menor 5%(m.o de equipo)</t>
  </si>
  <si>
    <t>(%)eq</t>
  </si>
  <si>
    <t>PANEL FACHADAPERFOR</t>
  </si>
  <si>
    <t>Panel fachada Ref. FS 300, perforación # 110</t>
  </si>
  <si>
    <t>REMATE INFERIFACHADA</t>
  </si>
  <si>
    <t>Remate inferior para fachada, desarrollo 0.61 m., cal 26</t>
  </si>
  <si>
    <t>HUNTDOUGLAS FAC PERF</t>
  </si>
  <si>
    <t>Fachada tipo Hunter Douglas Ref FS 300 Microperforada #110 (Incluye suministro e instalación)</t>
  </si>
  <si>
    <t>PARAL CENTRAL 15-20</t>
  </si>
  <si>
    <t>Paral central o exterior de 0.155 a 0.204 x 1.80m, para unidades sanitarias, en acero inoxidable AISI 304, CAL 20 e= 3 cm.</t>
  </si>
  <si>
    <t>PARAL CENTRAL 25-30</t>
  </si>
  <si>
    <t>Paral central o exterior de 0.255 a 0.304 x 1.80m, para unidades sanitarias, en acero inoxidable AISI 304, CAL 20 e= 3 cm.</t>
  </si>
  <si>
    <t>PARAL CENTRAL 30-50</t>
  </si>
  <si>
    <t>Paral central o exterior de 0.304 a 0.504 x 1.80m, para unidades sanitarias, en acero inoxidable AISI 304, CAL 20 e= 3 cm.</t>
  </si>
  <si>
    <t>PARAL CENTRAL 50-75</t>
  </si>
  <si>
    <t>Paral central o exterior de 0.504 a 0.754 x 1.80m, para unidades sanitarias, en acero inoxidable AISI 304, CAL 20 e= 3 cm.</t>
  </si>
  <si>
    <t>PUERTA ACERO</t>
  </si>
  <si>
    <t>Puerta de 0.50 a 0.60 x 1.60 m. en acero inoxidable AISI 304, cal 20, e= 3 cm.</t>
  </si>
  <si>
    <t>PUERTA ACERO 60-80</t>
  </si>
  <si>
    <t>Puerta de 0.60 a 0.80 x 1.60 m. en acero inoxidable AISI 304, cal 20, e= 3 cm.</t>
  </si>
  <si>
    <t>PUERTA ACERO 80-90</t>
  </si>
  <si>
    <t>Puerta de 0.80 a 0.90 x 1.60 m. en acero inoxidable AISI 304, cal 20, e= 3 cm.</t>
  </si>
  <si>
    <t>DIVISION ORINAL</t>
  </si>
  <si>
    <t>División para orinal de 0.46 x 0.96 m. en acero inoxidable AISI 304, cal 20, e= 3 cm.</t>
  </si>
  <si>
    <t>TABIQUE MAYOR 1.44</t>
  </si>
  <si>
    <t>Tabique Liso mayor de 1.23/1.44 x 1.60 m.</t>
  </si>
  <si>
    <t>TABIQUE MAYOR 1.54</t>
  </si>
  <si>
    <t>TRITURA + TTE 1"</t>
  </si>
  <si>
    <t>Triturado 1" con transporte</t>
  </si>
  <si>
    <t>Teja de Barro (Española) de 40x17x16 cm.</t>
  </si>
  <si>
    <t>SOLERA ABARCO 2X4X6</t>
  </si>
  <si>
    <t>Solera Abarco 2"x4"x6 varas</t>
  </si>
  <si>
    <t>BARNIZ</t>
  </si>
  <si>
    <t>Barniz brillante exterior a base de aceite, tipo Pintuco-Pintulux</t>
  </si>
  <si>
    <t>BASE TAPAPOROS</t>
  </si>
  <si>
    <t xml:space="preserve">Base tapa poros incoloro Ultralac o similar	</t>
  </si>
  <si>
    <t>INMUNIZANTE MADERA</t>
  </si>
  <si>
    <t xml:space="preserve">Inmunizante madera incoloro </t>
  </si>
  <si>
    <t>PERMOFIT</t>
  </si>
  <si>
    <t>Tela Asfáltica Permofit (Largo= 20, ancho= 1.2 m. e= 1.2 mm) Rollo x 24 m2.</t>
  </si>
  <si>
    <t>TABLILLA CIPRES</t>
  </si>
  <si>
    <t>Tablilla Ciprés de 8x1 cm.</t>
  </si>
  <si>
    <t>TORNIG09</t>
  </si>
  <si>
    <t>Tornillos galvanizados (Juego)</t>
  </si>
  <si>
    <t>CUAD CUBIERTA</t>
  </si>
  <si>
    <t>Cuadrilla Cubierta</t>
  </si>
  <si>
    <t>CIRCULAR MANUAL</t>
  </si>
  <si>
    <t>Sierra circular manual (alquiler) + transporte</t>
  </si>
  <si>
    <t>TEJA STANDINGSEAMC26</t>
  </si>
  <si>
    <t>Teja de Acero Galvanizado Standing Seam de 11/2" cal. 26.</t>
  </si>
  <si>
    <t>JUEGO CLIPTORNILLOFI</t>
  </si>
  <si>
    <t>Juego de Clip y tornillo para fijación de teja tipo Standing Seam. X 12un.</t>
  </si>
  <si>
    <t>CUAD MONT CUBIERTAS</t>
  </si>
  <si>
    <t>Cuadrilla de Montaje de Cubiertas.</t>
  </si>
  <si>
    <t>MONTACARGA 2.5 TONEL</t>
  </si>
  <si>
    <t>Montacargas de 2,5 toneladadas, con operador y combustible (alquiler)</t>
  </si>
  <si>
    <t>TEJA EXIPLAST</t>
  </si>
  <si>
    <t>Teja Traslúcida Exiplast, PRFV e= 1.3 mm. clase 5.</t>
  </si>
  <si>
    <t>EMPALME FIBRAVIDRIO</t>
  </si>
  <si>
    <t>Empalme de Teja tipo Exiplast con fibra de vidrio y resina.</t>
  </si>
  <si>
    <t>PERFIL H</t>
  </si>
  <si>
    <t>Perfil H</t>
  </si>
  <si>
    <t>PERFIL U</t>
  </si>
  <si>
    <t>Perfil U</t>
  </si>
  <si>
    <t>PERFIL AL 150X75</t>
  </si>
  <si>
    <t>Perfil Aluminio anonizado 150x75</t>
  </si>
  <si>
    <t>LAMINA POLICARBAL8MM</t>
  </si>
  <si>
    <t>Lámina en policarbonato alveolar de 8mm y todos los elementos para su correcta instalación.</t>
  </si>
  <si>
    <t>TEJA METECTO MONOROF</t>
  </si>
  <si>
    <t>Teja monoroof A-42 P1000 G-4 cal 28 e=0,04 m.</t>
  </si>
  <si>
    <t>REMATES DE CUBIERTA</t>
  </si>
  <si>
    <t>Remates de cubierta Sandwich</t>
  </si>
  <si>
    <t>TORNILLO AUTOROSCANT</t>
  </si>
  <si>
    <t>Tornillo autoroscante de cubierta</t>
  </si>
  <si>
    <t>TORNILLO REMATE</t>
  </si>
  <si>
    <t>Tornillo autoroscante de remate</t>
  </si>
  <si>
    <t>CLIP DE FIJACIÓN</t>
  </si>
  <si>
    <t>Clip de fijación para cubiertas en paneles tipo Metecno.</t>
  </si>
  <si>
    <t xml:space="preserve">      SUMINISTRO, TR</t>
  </si>
  <si>
    <t>Teja de paneles Metecno o su equivalente, ref: TECHMET DRY CAL26</t>
  </si>
  <si>
    <t>REMATES LAMINACAL24"</t>
  </si>
  <si>
    <t>Lámina Cal.24, para remate en teja METECNO.</t>
  </si>
  <si>
    <t>REMATES TPO METECN</t>
  </si>
  <si>
    <t>Remate TPO para teja METECNO.</t>
  </si>
  <si>
    <t>MEMBRANA PVC</t>
  </si>
  <si>
    <t>Membrana sintetica PVC</t>
  </si>
  <si>
    <t>TEJA SANDWICHDECK525</t>
  </si>
  <si>
    <t xml:space="preserve">Teja sandwich deck  ref 525 C en aluzinc cal 26 por ambas caras +  poliuretano inyectado de 30 mm. </t>
  </si>
  <si>
    <t>CUMBRERA TEJASANDWIC</t>
  </si>
  <si>
    <t>Cumbrera (caballete) en aluzinc cal 26</t>
  </si>
  <si>
    <t>REMATE CUBIERTASANDW</t>
  </si>
  <si>
    <t>Remate superior cubierta en aluzinc</t>
  </si>
  <si>
    <t>TEJA SANDWICHDECK333</t>
  </si>
  <si>
    <t xml:space="preserve">Teja sandwich deck ref. 333 C en aluzinc cal. 26 y cal. 28 pintado una cara +  poliuretano inyectado de 30 mm. </t>
  </si>
  <si>
    <t>CUBIERTA TERMOAJOVER</t>
  </si>
  <si>
    <t>Cubierta termoacústica tipo ajover o equivalente</t>
  </si>
  <si>
    <t>TEJA MONOROOF 50MM</t>
  </si>
  <si>
    <t>Teja monoroof A-42 P1000 G-4 cal 28 e=50mm</t>
  </si>
  <si>
    <t>REMATE CAL 24 D405MM</t>
  </si>
  <si>
    <t>Remate calibre 24 desarrollo 405mm</t>
  </si>
  <si>
    <t>REMATE CAL 24 D610MM</t>
  </si>
  <si>
    <t>Remate calibre 24 desarrollo 610mm</t>
  </si>
  <si>
    <t>TORNI. AUTOR 6.3X150</t>
  </si>
  <si>
    <t>Tornillo autorroscante 6.3x150+neop+ cap</t>
  </si>
  <si>
    <t>TORNI.AUTOP 6.3X100</t>
  </si>
  <si>
    <t>Tornillo Autoperforante 6,3x100+NEOP</t>
  </si>
  <si>
    <t>TORNI.AUTOP 6.3X20</t>
  </si>
  <si>
    <t>Tornillo Autoroscante 6,3x20+Neop</t>
  </si>
  <si>
    <t>ANCLAJE ZAMAC</t>
  </si>
  <si>
    <t>Anclaje zamac</t>
  </si>
  <si>
    <t>CANOA CAL 24.</t>
  </si>
  <si>
    <t>Canoa Galvanizada Cal.24, L= 0.60 m.</t>
  </si>
  <si>
    <t>EMBUDO GALVA CAL22</t>
  </si>
  <si>
    <t>Embudo galvanizado Calibre 22</t>
  </si>
  <si>
    <t>CODO GALVAN CANOAS</t>
  </si>
  <si>
    <t>Codo Galvanizado Calibre 26, para canoas.</t>
  </si>
  <si>
    <t>CUAD LATONERIA</t>
  </si>
  <si>
    <t>Cuadrilla Latoneria</t>
  </si>
  <si>
    <t>CANOA CAL 20.</t>
  </si>
  <si>
    <t>Canoa Galvanizada Cal.20, L= 1.00 m.</t>
  </si>
  <si>
    <t>RUANA CAL 22 L=40</t>
  </si>
  <si>
    <t>Ruana galvanizada C22 L=0.40m</t>
  </si>
  <si>
    <t>LÁMINA COLDROLLCAL22</t>
  </si>
  <si>
    <t>Lámina cold rolled calibre 22</t>
  </si>
  <si>
    <t>LAMINA COLDROLLCAL16</t>
  </si>
  <si>
    <t>Lámina cold rolled calibre 16</t>
  </si>
  <si>
    <t>FRESCASA 3 1/2"</t>
  </si>
  <si>
    <t>Frescasa de 3 1/2 "</t>
  </si>
  <si>
    <t>PERFIL PPAL CELL</t>
  </si>
  <si>
    <t>Perfil Principal cielo Cell 15x15  L=1.2m</t>
  </si>
  <si>
    <t>PERFIL SECUND CELL</t>
  </si>
  <si>
    <t>Perfil secundario cielo Cell 15x15 L=0.6m</t>
  </si>
  <si>
    <t>PERNO DE OJO CELL</t>
  </si>
  <si>
    <t>Perno de ojo y cargas CELL</t>
  </si>
  <si>
    <t>UNION CELL</t>
  </si>
  <si>
    <t>Unión para cielo falso tipo CELL</t>
  </si>
  <si>
    <t>PERFIL U CELL</t>
  </si>
  <si>
    <t>Perfil U de remate  cielo Cell L=1.2m</t>
  </si>
  <si>
    <t>LAMINA COLDROLLCAL20</t>
  </si>
  <si>
    <t>Lámina cold rolled calibre 20 (1,2 X 2,4 m)</t>
  </si>
  <si>
    <t>TEJA SHINGLE</t>
  </si>
  <si>
    <t>Teja shingle color por defininir</t>
  </si>
  <si>
    <t>TRONCO MADERA</t>
  </si>
  <si>
    <t>Estructura en madera pino pátula inmunizada de  5"</t>
  </si>
  <si>
    <t>ACIDO NITRICO</t>
  </si>
  <si>
    <t>Acido nitrico x 20 litros</t>
  </si>
  <si>
    <t>HIDROSOLVE</t>
  </si>
  <si>
    <t>Hidrosolve x 200 litros</t>
  </si>
  <si>
    <t>MOTONIVELADORA</t>
  </si>
  <si>
    <t>Motoniveladora</t>
  </si>
  <si>
    <t>COMPACT SD70</t>
  </si>
  <si>
    <t>Compactador SD70</t>
  </si>
  <si>
    <t>CUADRILLA PAVIMENTO</t>
  </si>
  <si>
    <t>Cuadrilla Pavimento: 1 Encargado + 2 Rastrilleros + 1 Ligador + 6 Ayudantes</t>
  </si>
  <si>
    <t>COMPACT ROD+OPE+COMB</t>
  </si>
  <si>
    <t>Compactador Rodillo DD-24 + Operador + Combustible</t>
  </si>
  <si>
    <t>Finisher Black Nouse 1500 + Operador + Combustible</t>
  </si>
  <si>
    <t>MEZCLAS ASF MAM25</t>
  </si>
  <si>
    <t>Mezcla asfáltica de alto modulo con asfalto tipo V MAM-25</t>
  </si>
  <si>
    <t>Tn</t>
  </si>
  <si>
    <t>MICROAGLOMER ASF F13</t>
  </si>
  <si>
    <t>Microaglomerado F-13 tipo II</t>
  </si>
  <si>
    <t>MEZCLA MSC-19</t>
  </si>
  <si>
    <t>Mezcla asfáltica MSC-19</t>
  </si>
  <si>
    <t>TOPELLAN 11X25X60</t>
  </si>
  <si>
    <t>Topellanta prefabricado sin pintar de 11x25x60 cm.</t>
  </si>
  <si>
    <t>DEFENSA VIAL</t>
  </si>
  <si>
    <t>Defensa vial. Comprende tramo recto, tramo curvo, poste o paral, tramo terminal, tornillos galvanizados, tuercas, arandelas, anclaje, pintura de cara expuesta de defensa y paral completo (pintura 18 negra aplicada con pistola, anticorrosivo 10-070 y 13-350).</t>
  </si>
  <si>
    <t>TORNILLOMETALICOS3/8</t>
  </si>
  <si>
    <t xml:space="preserve">Tornillos metalicos de 3/8" </t>
  </si>
  <si>
    <t>PLASTICO EN FRIO</t>
  </si>
  <si>
    <t>Plastico en frio con resistencia al deslizamiento</t>
  </si>
  <si>
    <t>galón</t>
  </si>
  <si>
    <t>MICROESFERA VIDRIO</t>
  </si>
  <si>
    <t>Microesfera de vidrio</t>
  </si>
  <si>
    <t>CAMTUR</t>
  </si>
  <si>
    <t xml:space="preserve">Carro turbo	</t>
  </si>
  <si>
    <t>CARRDEL</t>
  </si>
  <si>
    <t xml:space="preserve">Carro delineador	</t>
  </si>
  <si>
    <t>TACHA REFLECTIVA</t>
  </si>
  <si>
    <t xml:space="preserve">Tacha reflectiva </t>
  </si>
  <si>
    <t>PEGANTE EPOXICO</t>
  </si>
  <si>
    <t>Pegante epoxico</t>
  </si>
  <si>
    <t>TACHON DE 40 CM</t>
  </si>
  <si>
    <t>Tachon de 40 cm</t>
  </si>
  <si>
    <t>ANCLEJE TACHON</t>
  </si>
  <si>
    <t>Elemento de anclaje tachon</t>
  </si>
  <si>
    <t>BORRAD</t>
  </si>
  <si>
    <t>Borrado de marca viales con maquina abrasiva</t>
  </si>
  <si>
    <t>DELIM ARM</t>
  </si>
  <si>
    <t>Delimitador de carril armadillo (82x20x12 cm)</t>
  </si>
  <si>
    <t>ANCLAJE SEGR</t>
  </si>
  <si>
    <t>Elemento anclaje segregador</t>
  </si>
  <si>
    <t>DELIM PROINBAL</t>
  </si>
  <si>
    <t>Delimitador carril amarillo (100x15x5 cm)</t>
  </si>
  <si>
    <t>PLANTILLAS GIA</t>
  </si>
  <si>
    <t>Plantillas</t>
  </si>
  <si>
    <t>CAMION</t>
  </si>
  <si>
    <t>Camión</t>
  </si>
  <si>
    <t>EQUIPO LIMPIEZA</t>
  </si>
  <si>
    <t>Equipo de limpieza (soplador)</t>
  </si>
  <si>
    <t>BOYA</t>
  </si>
  <si>
    <t xml:space="preserve">Boya plastica de 20cm x 20cm x 5cm modelo tortuga </t>
  </si>
  <si>
    <t>CHAZO</t>
  </si>
  <si>
    <t xml:space="preserve">Chazo expansivo </t>
  </si>
  <si>
    <t>TACHON AMARILLO 40</t>
  </si>
  <si>
    <t>Tachon Amarillo de 40 x 15 x 8 cm con reflectivos incluye 2 pernos</t>
  </si>
  <si>
    <t>MATERIALES AVISO</t>
  </si>
  <si>
    <t>Avisos según especificaciones INVIAS, incluye transporte</t>
  </si>
  <si>
    <t>SI90*90</t>
  </si>
  <si>
    <t>Señal vertical tipo SI-SR-SP 90 x 90 cm</t>
  </si>
  <si>
    <t>DELIN SENCILLO</t>
  </si>
  <si>
    <t>Señal Vertical Especial Delineador (Sencillo) de Obstáculo 0.30 x 0.80 m reflectivo tipo IX amarillo en tubería de 3" (4 mm de espesor) Altura 3 m</t>
  </si>
  <si>
    <t>DELI DOBLE</t>
  </si>
  <si>
    <t>Señal Vertical Especial Delineador (Doble) de Obstáculo 0.60 x 0.80 m reflectivo tipo IX amarillo en tubería de 3" (4 mm de espesor) Altura 3 m</t>
  </si>
  <si>
    <t>AVISO VERTICAL 60X60</t>
  </si>
  <si>
    <t>Avisos según especificaciones INVIAS, 60 x 60 incluye transporte</t>
  </si>
  <si>
    <t>SEÑAL VERT 45X45</t>
  </si>
  <si>
    <t>Avisos según especificaciones INVIAS, 45 x 45 incluye transporte</t>
  </si>
  <si>
    <t>PLANTINA MET #6</t>
  </si>
  <si>
    <t xml:space="preserve">Platina metalica espesor 1/2", forma trapezoidal, dimenciones: base mayor 10cm, base menor 5cm, largo 45cm  </t>
  </si>
  <si>
    <t>TAPON LAMINA GALV</t>
  </si>
  <si>
    <t xml:space="preserve">Tapon en lamina galvanizada cal 16 de 2,40x1,20  </t>
  </si>
  <si>
    <t>PLATINA MET #1</t>
  </si>
  <si>
    <t>Cartela metalica de espesor 9mm, forma triangular dimenciones laterales 15x15cm</t>
  </si>
  <si>
    <t>PLATINA MET #4</t>
  </si>
  <si>
    <t>Platina metalica de espesor 9mm, forma triangular dimenciones laterales 8x8 cm</t>
  </si>
  <si>
    <t>PERNO ANCLAJE 3/4"</t>
  </si>
  <si>
    <t>Peron de acero para anclaje, diametro 3/4" de 95cm de longitud</t>
  </si>
  <si>
    <t>ALAMBRE QUEMADO</t>
  </si>
  <si>
    <t>Alambre quemado</t>
  </si>
  <si>
    <t>PERFORACIONES</t>
  </si>
  <si>
    <t xml:space="preserve">Perforaciones </t>
  </si>
  <si>
    <t>TUBO GALV 8" L=6M</t>
  </si>
  <si>
    <t>Tubo galvanizado de 8" de 8,18mm de espesor, longitud 6m</t>
  </si>
  <si>
    <t>PLACA MET CIRC 42CM</t>
  </si>
  <si>
    <t>Placa metalica circular con diametro 42cm y espesor 1", con 8-10 perforaciones de 3/4" (No. de perforaciones , según diseño estructural y dimensión del panel) y una perforación de 8" central.</t>
  </si>
  <si>
    <t>PLACA MET CIRC 33CM</t>
  </si>
  <si>
    <t>Platina metalica circular con diametro de 13" y espesor de 1/2", con 6-8 perforaciones de 3/4" (No. de perforaciones segun diseño estructural) y una perforación de 6" central.</t>
  </si>
  <si>
    <t>PLATINA MET #3</t>
  </si>
  <si>
    <t xml:space="preserve">Platina metalica de espesor 6mm, forma circular  de diametro 33cm, con perforacion central de 8" y corte lateral de 6" </t>
  </si>
  <si>
    <t>PINTURA CROMT. WASH</t>
  </si>
  <si>
    <t>Pintura cromato wash, anticorrosivo</t>
  </si>
  <si>
    <t>TUERCA SEGURIDAD 3/4</t>
  </si>
  <si>
    <t xml:space="preserve">Tuercas de seguridad 2H de 3/4" </t>
  </si>
  <si>
    <t>TUBO GALV 6" L=6M</t>
  </si>
  <si>
    <t>Tubo galvanizado de 6" de 6mm de espesor, longitud 6m</t>
  </si>
  <si>
    <t>ARANDELA GALVA 3/4"</t>
  </si>
  <si>
    <t xml:space="preserve">Arandela galvanizada 3/4" </t>
  </si>
  <si>
    <t>CONCRET SOLADO E=5CM</t>
  </si>
  <si>
    <t>Concreto solado e=5cm, incluye preparación y vaciado</t>
  </si>
  <si>
    <t>RADIOGRAFIA SOLDADUR</t>
  </si>
  <si>
    <t xml:space="preserve">Radiografia o ensayo de soldadura </t>
  </si>
  <si>
    <t>VARILA 1/2 CORRUGADA</t>
  </si>
  <si>
    <t xml:space="preserve">Varilla de 1/2" corrugada </t>
  </si>
  <si>
    <t>AYUDANTE ESTRUC MET</t>
  </si>
  <si>
    <t>Ayudante estructura metalica</t>
  </si>
  <si>
    <t>CORTADORA ANG ELECT</t>
  </si>
  <si>
    <t xml:space="preserve">Cortadora de Angulo Electrica </t>
  </si>
  <si>
    <t>CARRO GRUA0.5</t>
  </si>
  <si>
    <t>Carro grua (carromacho) 8Ton incluye operario y aparejador</t>
  </si>
  <si>
    <t>CORTADORA TUBO ELECT</t>
  </si>
  <si>
    <t>Cortadora de Tubo Electrica</t>
  </si>
  <si>
    <t>EQUIPO SOL ELECT</t>
  </si>
  <si>
    <t>Equipo de soldadura electrica. Incluye transporte</t>
  </si>
  <si>
    <t>TRANSPORTE ESTRUCTUR</t>
  </si>
  <si>
    <t>Transporte estructuras</t>
  </si>
  <si>
    <t>m3-km</t>
  </si>
  <si>
    <t>SISTEMA FIJA PANEL</t>
  </si>
  <si>
    <t xml:space="preserve">Sistema especial para filación de panel </t>
  </si>
  <si>
    <t>TORNILO 3/4 G5</t>
  </si>
  <si>
    <t>Tornilo A-325 de 3/4" grado 5</t>
  </si>
  <si>
    <t>PLATINA MET #2</t>
  </si>
  <si>
    <t>Platina metalica de espesor 9mm, forma triangular dimenciones laterales 10x10cm</t>
  </si>
  <si>
    <t>TUBO GALV 2" L=6M</t>
  </si>
  <si>
    <t>Tubo galvanizado de 2" de 3mm de espesor, longitud 6m</t>
  </si>
  <si>
    <t>PLATINA 2" X 3/16</t>
  </si>
  <si>
    <t>Platina de 2" x 3/16</t>
  </si>
  <si>
    <t>TORNILO 3/4 X 2 G5</t>
  </si>
  <si>
    <t>Tornillo A-325 Tipo 1 de 3/4" x 2 grado 5</t>
  </si>
  <si>
    <t>TORNILLO 3/8 X 3 G5</t>
  </si>
  <si>
    <t>Tornilo A-325 de 3/8" x 3 grado 5</t>
  </si>
  <si>
    <t>TUERCA SEGURIDAD 3/8</t>
  </si>
  <si>
    <t>Tuerca de seguridad 3/8"</t>
  </si>
  <si>
    <t>ARANDELA GALVA 3/8"</t>
  </si>
  <si>
    <t>Arandela galvalizada 3/8"</t>
  </si>
  <si>
    <t>PINTURA AL HORNO</t>
  </si>
  <si>
    <t>Pintura al horno</t>
  </si>
  <si>
    <t>ESMALTE BLANCO</t>
  </si>
  <si>
    <t>Esmalte blanco</t>
  </si>
  <si>
    <t>SISTEM FIJA PANEL</t>
  </si>
  <si>
    <t xml:space="preserve">Sistema fijaciíon panel bandera </t>
  </si>
  <si>
    <t>REFLECTIVO T XI BLAN</t>
  </si>
  <si>
    <t>Reflectivo tipo XI blacno de 0.9</t>
  </si>
  <si>
    <t>REFLECTIVO TP XI VER</t>
  </si>
  <si>
    <t>Reflectivo tipo XI verde de 1.22</t>
  </si>
  <si>
    <t>LAMINA GALV C-20</t>
  </si>
  <si>
    <t xml:space="preserve">Lamina galvanizada C-20 2.4x1.2 m </t>
  </si>
  <si>
    <t>WASH COMPT A Y B</t>
  </si>
  <si>
    <t>Wash componente A y componente B</t>
  </si>
  <si>
    <t>PTS 50X50X2MM</t>
  </si>
  <si>
    <t>PTS 50x50x2mm, tuberpia estructural</t>
  </si>
  <si>
    <t>GRUA TELESCOPICA</t>
  </si>
  <si>
    <t>Grua telescopica 20 ton</t>
  </si>
  <si>
    <t>CORTADORA LAMINA</t>
  </si>
  <si>
    <t xml:space="preserve">Cortadora de lamina electrica </t>
  </si>
  <si>
    <t>EQUIPO PLOTTER CORTE</t>
  </si>
  <si>
    <t xml:space="preserve">Equipo de plotter de corte automatico </t>
  </si>
  <si>
    <t>EQUIPO SERIGRAFIA</t>
  </si>
  <si>
    <t xml:space="preserve">Equipo de serigrafia manual </t>
  </si>
  <si>
    <t>REFLECTIVO TP XI BLA</t>
  </si>
  <si>
    <t>LAMINA GALV C-22</t>
  </si>
  <si>
    <t>Lámina galvanizada C-22 de 2.4x1.2</t>
  </si>
  <si>
    <t>TUBO GALV 3" L=6M</t>
  </si>
  <si>
    <t>tubo galvanizado de 3" de 4mm de espesor, longitud de 6m</t>
  </si>
  <si>
    <t>TUBO CUADRADO 1-1/2</t>
  </si>
  <si>
    <t>Tubo cuadrado 1 - 1/2</t>
  </si>
  <si>
    <t>TORNILLO AUTOPERFORA</t>
  </si>
  <si>
    <t>Tornillo autoperforante</t>
  </si>
  <si>
    <t>TORNILLO 3/8 G5</t>
  </si>
  <si>
    <t>Tornillo de 3/8 grado 5, de 15 cm de longitud</t>
  </si>
  <si>
    <t>TRONZADORA MECANICA</t>
  </si>
  <si>
    <t xml:space="preserve">Tronzadora mecanica </t>
  </si>
  <si>
    <t>S I75X90</t>
  </si>
  <si>
    <t>Señal vertical tipo SI 75 x 90 cm</t>
  </si>
  <si>
    <t>ALUMINAANTIDESLIZANT</t>
  </si>
  <si>
    <t>Alumina antideslizante</t>
  </si>
  <si>
    <t>EQUIAP</t>
  </si>
  <si>
    <t xml:space="preserve">Equipo Aplicador	</t>
  </si>
  <si>
    <t>INF DESTINOS</t>
  </si>
  <si>
    <t>SIC 01 - INFORMACIÓN DESTINOS</t>
  </si>
  <si>
    <t>TPTSEÑ</t>
  </si>
  <si>
    <t xml:space="preserve">Transporte de señales verticales	</t>
  </si>
  <si>
    <t>PLANOS GAS INSTITUCI</t>
  </si>
  <si>
    <t>PLANOS GAS</t>
  </si>
  <si>
    <t xml:space="preserve">Elaboración de planos de gas para lo instalado y legalizado, para edificios Tipo I (hasta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 </t>
  </si>
  <si>
    <t>PLANOS ACUEDUCTO</t>
  </si>
  <si>
    <t>PLANOS RECORD</t>
  </si>
  <si>
    <t>ELABOR INFORME BOMBE</t>
  </si>
  <si>
    <t>LEVANTAM TOPO AMARRE</t>
  </si>
  <si>
    <t>LAVADO ALCANTARILLAD</t>
  </si>
  <si>
    <t>Limpieza de cámaras de inspección, limpieza de la tubería de alcantarillado residual, lluvia o combinada que se construyó.  Se contrata mínimo dos horas</t>
  </si>
  <si>
    <t>TRANSITO</t>
  </si>
  <si>
    <t>Tránsito Kern Dkm-1</t>
  </si>
  <si>
    <t>CORDON BARRERA U50</t>
  </si>
  <si>
    <t>Cordón bordillo  recto 15x35x80 (U50)</t>
  </si>
  <si>
    <t>CORDON BAR U10 (35)</t>
  </si>
  <si>
    <t>Cordón bordillo barrera 15x35x60 (U10)</t>
  </si>
  <si>
    <t>CORDON BAR U10 (45)</t>
  </si>
  <si>
    <t>Cordón bordillo barrera 15x45x60 (U10)</t>
  </si>
  <si>
    <t>JUEGO CORDONES REBAJ</t>
  </si>
  <si>
    <t>Juego de cordones en concreto de 21 MPa para rebaje, consta de 6 piezas de 60x45x15cm cada una.</t>
  </si>
  <si>
    <t>MALLA NYLON ANTITRIP</t>
  </si>
  <si>
    <t xml:space="preserve">Malla antitrips tipo nylon </t>
  </si>
  <si>
    <t>PERFIL ALUM ALN-364</t>
  </si>
  <si>
    <t xml:space="preserve">Perfil en aluminio tipo ALN364 </t>
  </si>
  <si>
    <t>TORNILLO CHAZO2"</t>
  </si>
  <si>
    <t>Tornillo de 2" con chazo</t>
  </si>
  <si>
    <t>MALLA GAVION</t>
  </si>
  <si>
    <t>Malla para gavión</t>
  </si>
  <si>
    <t>ALCORQUE ESQUINERO40</t>
  </si>
  <si>
    <t>Alcorque prefabricado esquinero de 40cm</t>
  </si>
  <si>
    <t>ALCORQUE MAINT20</t>
  </si>
  <si>
    <t>Alcorque maint de 20 (interno)</t>
  </si>
  <si>
    <t>ALCORQUE MAINT40</t>
  </si>
  <si>
    <t>Alcorque maint de 40 (interno)</t>
  </si>
  <si>
    <t>ALCORQUE MAINT80</t>
  </si>
  <si>
    <t>Alcorque maint de 80 (interno)</t>
  </si>
  <si>
    <t>CORDON25X25X40</t>
  </si>
  <si>
    <t>Cordón prefabricado de 25x25x40m, CHAFLAN, incluye transporte</t>
  </si>
  <si>
    <t>BORESTANADR</t>
  </si>
  <si>
    <t xml:space="preserve">BORDILLO Tipo MEP (standard) 15 cm,  incluye transporte </t>
  </si>
  <si>
    <t>BORDIRECTO</t>
  </si>
  <si>
    <t>BORDILLO Recto Tipo MEP 15 cm</t>
  </si>
  <si>
    <t>TUBERIA PVC PER65MM</t>
  </si>
  <si>
    <t>Tubería PVC perforada (filtro) de Ø=65mm.</t>
  </si>
  <si>
    <t>TUBERIA PVC PER100MM</t>
  </si>
  <si>
    <t>Tubería PVC perforada (filtro) de Ø=100mm, (4")</t>
  </si>
  <si>
    <t>TUBERIA PVC PER200MM</t>
  </si>
  <si>
    <t>Tubería PVC perforada (filtro) de Ø=200mm, (8")</t>
  </si>
  <si>
    <t>TRITURA + TTE 1 1/2"</t>
  </si>
  <si>
    <t>Material granular -Triturado de 1 1/2" con transporte</t>
  </si>
  <si>
    <t>CUAD MOVIM TIERRA</t>
  </si>
  <si>
    <t>Cuadrilla de Movimiento de tierra</t>
  </si>
  <si>
    <t>CLAVO ACERO 1"</t>
  </si>
  <si>
    <t>Caja de Clavo de acero liso de 1". (500gr)</t>
  </si>
  <si>
    <t>GEOTEXTIL NT 1600S</t>
  </si>
  <si>
    <t>Geotextil no tejido, NT 1600 S. Ancho del rollo: 3,8m. Incluye transporte del material.</t>
  </si>
  <si>
    <t>GEOTEXTIL NT 1800</t>
  </si>
  <si>
    <t>Geotextil no tejido, NT 1800 Ancho del rollo: 3,8m. Incluye transporte del material.</t>
  </si>
  <si>
    <t>GEOTEXTIL NT 2000</t>
  </si>
  <si>
    <t>Geotextil no tejido, NT 2000 Ancho del rollo: 3,8m. Incluye transporte del material.</t>
  </si>
  <si>
    <t>GEOTEXTIL NT 2500</t>
  </si>
  <si>
    <t>Geotextil no tejido, NT 2500 (ancho= 3.8 m. X 150 m)</t>
  </si>
  <si>
    <t>GEOTEXTIL NT 3000</t>
  </si>
  <si>
    <t>Geotextil no tejido, NT 3000- Pavco o equivalente (h=3.80m)</t>
  </si>
  <si>
    <t>GEOTEXTIL NT 3000M</t>
  </si>
  <si>
    <t>Geotextil no tejido, NT 3000 - Pavco o equivalente (h=3.50m)</t>
  </si>
  <si>
    <t>GEOTEXTIL NT 5000</t>
  </si>
  <si>
    <t>Geotextil no tejido, NT 5000 Ancho del rollo: 3,8m. Incluye transporte del material.</t>
  </si>
  <si>
    <t>GEOTEXTIL NT 6000</t>
  </si>
  <si>
    <t>Geotextil no tejido, NT 6000 Ancho del rollo: 3,8m. Incluye transporte del material.</t>
  </si>
  <si>
    <t>GEOTEXTIL NT 7000</t>
  </si>
  <si>
    <t>Geotextil no tejido, NT 7000 Ancho del rollo: 3,8m. Incluye transporte del material.</t>
  </si>
  <si>
    <t>GEOTEXT NT REPAV 400</t>
  </si>
  <si>
    <t>Geotextil no tejido, NT REPAV 400. Ancho del rollo: 3,8m. Incluye transporte del material.</t>
  </si>
  <si>
    <t>GEOTEXT NT REPAV 450</t>
  </si>
  <si>
    <t>Geotextil no tejido, NT REPAV 450. Ancho del rollo: 3,8m. Incluye transporte del material.</t>
  </si>
  <si>
    <t>GEOTEXTIL TEJ 1400</t>
  </si>
  <si>
    <t>Geotextil Tejido 1400 Ancho del rollo: 3,85m. Incluye transporte del material.</t>
  </si>
  <si>
    <t>GEOTEXTIL TEJ 1700</t>
  </si>
  <si>
    <t>Geotextil Tejido 1700 Ancho del rollo:3,85m. Incluye transporte del material.</t>
  </si>
  <si>
    <t>GEOTEXTIL TEJ 2100</t>
  </si>
  <si>
    <t>Geotextil Tejido 2100 Ancho del rollo:3,85m. Incluye transporte del material.</t>
  </si>
  <si>
    <t>GEOTEXTIL TEJ 2400</t>
  </si>
  <si>
    <t>Geotextil Tejido 2400 Ancho del rollo:3,85m. Incluye transporte del material.</t>
  </si>
  <si>
    <t>UNION PVC FILTRO 4"</t>
  </si>
  <si>
    <t>Unión PVC-Filtro de Ø= 4" (100 mm)</t>
  </si>
  <si>
    <t>TAPON PVC 4" FILTRO</t>
  </si>
  <si>
    <t>Tapón PVC-Filtro de Ø= 4" (100 mm)</t>
  </si>
  <si>
    <t>UNION PVC FILTRO 6"</t>
  </si>
  <si>
    <t>Unión PVC-Filtro de Ø= 6" (160mm)</t>
  </si>
  <si>
    <t>TAPON PVC 6" FILTRO</t>
  </si>
  <si>
    <t>Tapón PVC-Filtro de Ø= 6" (160mm)</t>
  </si>
  <si>
    <t>TUBERIA PVC PER160MM</t>
  </si>
  <si>
    <t>Tubería PVC perforada (filtro) de Ø=160mm, (6")</t>
  </si>
  <si>
    <t>GEODREN TB65 0,5M</t>
  </si>
  <si>
    <t>Geodren Circular TB65mm. 0,5m de ancho. Tipo pavco. Incluye tubería perforada de 65mm.</t>
  </si>
  <si>
    <t>GEODREN TB65 1,0M</t>
  </si>
  <si>
    <t>Geodren Circular TB65mm. 1,0m de ancho. Tipo pavco. Incluye tubería perforada de 65mm.</t>
  </si>
  <si>
    <t>GEODREN TB100 0,5M</t>
  </si>
  <si>
    <t>Geodren Circular TB100mm. 0,5m de ancho. Tipo pavco. Incluye tubería perforada de 100mm.</t>
  </si>
  <si>
    <t>GEODREN TB100 1,0M</t>
  </si>
  <si>
    <t>Geodren Circular TB100mm. 1,0m de ancho. Tipo pavco. Incluye tubería perforada de 100mm.</t>
  </si>
  <si>
    <t>GEODREN TB100 2,0M</t>
  </si>
  <si>
    <t>Geodren Circular TB100mm. 2,0m de ancho. Tipo pavco. Incluye tubería perforada de 100mm.</t>
  </si>
  <si>
    <t>GEODREN PLANAR 0,5M</t>
  </si>
  <si>
    <t>Geodren planar de 0,5m de ancho. Tipo pavco.</t>
  </si>
  <si>
    <t>GEODREN PLANAR 1,0M</t>
  </si>
  <si>
    <t>Geodren planar de 1,0m de ancho. Tipo pavco.</t>
  </si>
  <si>
    <t>GEODREN PLANAR 2,0M</t>
  </si>
  <si>
    <t>Geodren planar de 2,0m de ancho. Tipo pavco.</t>
  </si>
  <si>
    <t>GEOTEXTIL TR 4000</t>
  </si>
  <si>
    <t>Geotextil tipo TR 4000 PAVCO o similar</t>
  </si>
  <si>
    <t>SEMILLAS</t>
  </si>
  <si>
    <t>Semillas para empradizar (especie Mani Forrajero)</t>
  </si>
  <si>
    <t>SIKAFLEX 15 LM SL</t>
  </si>
  <si>
    <t>Sikaflexl 5 LM SL. Sellador elastico de poliuretano autonivelanta resistente a carburantes. Rendimiento: 1 un de 22.7kg rinde 189ml en junta de 1cm x 1cm. 1,2kg /lt. Incluye transporte</t>
  </si>
  <si>
    <t>PROTECTOR BRONCE</t>
  </si>
  <si>
    <t>Protector en bronce de 40 x 3 mm</t>
  </si>
  <si>
    <t>ANGULO BRONCE2"X1/8"</t>
  </si>
  <si>
    <t>Ángulo en bronce de 2" x 1/8"</t>
  </si>
  <si>
    <t>SIKATOP SEAL 107</t>
  </si>
  <si>
    <t>Sikatop Seal 107. Recubrimiento impermeable para tanques y obras hidrahulicas. Presentacion: 20 kg. Rendimiento: 2kg/m2/1mm de espesor</t>
  </si>
  <si>
    <t>MANTO FIBERG P3 (M2)</t>
  </si>
  <si>
    <t>Manto fiberglass P-3 de 50 gr x m2</t>
  </si>
  <si>
    <t>AISLANTE</t>
  </si>
  <si>
    <t>Aislante protector</t>
  </si>
  <si>
    <t>SIKA SARNA S-327 15L</t>
  </si>
  <si>
    <t>Sika sarnafil S-327 15L. Membrana a base de polivinilo de cloruro PVC plastificado, reforzado con fibra de poliéster, de alta reflectividad, espesor 1.5 mm. Presentación: rollo de 2.00x20m</t>
  </si>
  <si>
    <t>SIKAPLAN 12 D</t>
  </si>
  <si>
    <t>Sikaplan 12D. Membrana a base de PVC. Presentación: rollo de 1.55x20m.</t>
  </si>
  <si>
    <t>SIKA METALSHEET</t>
  </si>
  <si>
    <t>Sika Metal Sheet. Lamina de acero galvanizado revestida con PVC. Presentación: 2x1 m.</t>
  </si>
  <si>
    <t>SIKAFLEX 221</t>
  </si>
  <si>
    <t>SikaFlex 221. Adhesivo de poliuretano, monocomponente multipropósito de alta calidad. Presentación: 600cm3.</t>
  </si>
  <si>
    <t>SIKA PRIMER 206</t>
  </si>
  <si>
    <t>Sika Primer 206. Presentación: 1 Litro.</t>
  </si>
  <si>
    <t>SIKA SARNA S-327 12L</t>
  </si>
  <si>
    <t>Sika sarnafil S-327 12L. Membrana a base de polivinilo de cloruro PVC plastificado, reforzado con fibra de poliéster, de alta reflectividad, espesor 1.5 mm. Presentación: rollo de 50 m2</t>
  </si>
  <si>
    <t>SIKA GEOTEXTILPP2500</t>
  </si>
  <si>
    <t>Geotextil Sika PP 2500 o equivalente, no tejido de 250 gm/m2 Presentacion Rollo de 1.80 x 100m. Rendimiento: 1 x 1 m2</t>
  </si>
  <si>
    <t>SIKA SARNA G-476 15L</t>
  </si>
  <si>
    <t>Sika sarnafil G-476 15L. Membrana de PVC, reforzado con fibra de poliéster, sin protección UV, espesor 1.5 mm. Presentación: rollo de 2x20 m</t>
  </si>
  <si>
    <t>SIKA LAM DRENAJE 32T</t>
  </si>
  <si>
    <t>Sika drenaje 32 T. Lámina drenante de polietileno de alta densidad. Presentación:  rollo de 2x25 m.</t>
  </si>
  <si>
    <t>SIKA LAM DRENAJE T20</t>
  </si>
  <si>
    <t>Sika drenaje T 20. Lámina drenante con reserva de agua en polietileno de alta densidad. Presentación:  Lámina de 1x2 m.</t>
  </si>
  <si>
    <t>BRONCOELASTICO</t>
  </si>
  <si>
    <t>Broncoelástico Gris 24kg - 5gl</t>
  </si>
  <si>
    <t>BRONCOPOLIESTER</t>
  </si>
  <si>
    <t>Tela de refuerzo para impermeabilizar - Broncopoliéster</t>
  </si>
  <si>
    <t>RODILLO 9" FELPA</t>
  </si>
  <si>
    <t>Rodillo 9" profesional felpa acrílica</t>
  </si>
  <si>
    <t>IMPER. MANTO BICAPA</t>
  </si>
  <si>
    <t>Impermeabilización de losa en concreto expuesta a la intemperie, con sistema manto bicapa acabado granulado (manto asfalto modificado refuerzo Poliester + Sufridor 2+3 mm)</t>
  </si>
  <si>
    <t>IMPER. MANTO MONOCAP</t>
  </si>
  <si>
    <t xml:space="preserve">Impermeabilización de losa con acabado final, con sistema manto monocapa 3 poliester (sistema manto asfalto modificado refuerzo poliester 3mm). </t>
  </si>
  <si>
    <t>BOLARDO METALICO</t>
  </si>
  <si>
    <t>Bolardo vaciado en hierro nodular bajo norma ASTM -A536</t>
  </si>
  <si>
    <t>BANCA COLECTIVAHIERR</t>
  </si>
  <si>
    <t xml:space="preserve">Suministro, transporte y colocación de banca colectiva silla con respaldo. Estructura en hierro Nodular pintados con Epoxy-Poliester aplicación electro-estática en polvo color verde nocturno, mas listones en teka cepillados y pulidos , con tratamiento para intemperie con impracolor. Incluye anclaje epóxico y  todas las especificaciones y detalles de los planos técnicos de fabricación y arquitectónicos. </t>
  </si>
  <si>
    <t>BANCA INDIVIDUALHIER</t>
  </si>
  <si>
    <t xml:space="preserve">Suministro, transporte y colocación de banca individual, silla con respaldo. Estructura en hierro Nodular pintados con Epoxy-Poliester aplicación electro-estática en polvo color verde nocturno, mas listones en teka cepillados y pulidos , con tratamiento para intemperie con impracolor. Incluye anclaje epóxico y  todas las especificaciones y detalles de los planos técnicos de fabricación y arquitectónicos. </t>
  </si>
  <si>
    <t>BANCA COLECTIVAPREFA</t>
  </si>
  <si>
    <t>Suministro, transporte y colocación de banca prefabricada tipo prisma-cimbrados o equivalente. Incluye anclajes y todas las especificaciones y detalles de los planos técnicos de fabricación y arquitectónicos. Incluye concreto de 21 Mpa para anclaje, acabado a la vista, excavación, ajustes de piso, cargue y botada de escombros.</t>
  </si>
  <si>
    <t>BANCA INDIVIDUAL0.60</t>
  </si>
  <si>
    <t>Suministro, transporte e instalación de silla individual de 0.60 m de largo, estructura en hierro Nodular, con capacidad para una (1) persona, pintada con una base anticorrosiva y una capa en poliuretano color verde nocturno</t>
  </si>
  <si>
    <t>TUBOS ENTERRADOS</t>
  </si>
  <si>
    <t>Tubos enterrados para juego infantil</t>
  </si>
  <si>
    <t>BANCA CONC.1.6X0.33</t>
  </si>
  <si>
    <t>Banca en concreto prefabricada de 1,60m de largo , 0,33m de ancho y 0,45m de alto. Tipo Blokeproyectos</t>
  </si>
  <si>
    <t>BANCA TIPO A</t>
  </si>
  <si>
    <t>BUTACO CUBO TIPO A en concreto de 21 Mpa DE 0.45 X 0.50 m</t>
  </si>
  <si>
    <t>BANCA TIPO B</t>
  </si>
  <si>
    <t>BUTACO CURVO TIPO B en concreto de 21 Mpa. DE 0.87 X 0.50 m</t>
  </si>
  <si>
    <t>BANCA TIPO C</t>
  </si>
  <si>
    <t>BUTACO CUÑA TIPO C en concreto de 21 Mpa. DE 0.60 X 0.50 m</t>
  </si>
  <si>
    <t>ESP1</t>
  </si>
  <si>
    <t>ESPALDAR EN CONCRETO DE 1.27 x 0.30 x 0.05, incluye marco metalico en platina 3/16" y PTS de 1" y 2" en 2.0mm, con pintura electroestatica negra</t>
  </si>
  <si>
    <t>APOYA</t>
  </si>
  <si>
    <t>APOYABRAZOS, marco metalico en PTS de1" y 2" en 2.0 mm con pintura electroestatica negra</t>
  </si>
  <si>
    <t>BANCA PREF MOD B</t>
  </si>
  <si>
    <t>Banca Modular prefabricada tipo B</t>
  </si>
  <si>
    <t>TOTEM</t>
  </si>
  <si>
    <t>Totem en acero</t>
  </si>
  <si>
    <t>MATERIALES EL TITAN NUMERO TRES</t>
  </si>
  <si>
    <t>IDEAS &amp; SOLUCIONES CIVILES DE COLOMBIA</t>
  </si>
  <si>
    <t>VIVIENDAS Y PROYECTOS S.A.</t>
  </si>
  <si>
    <t>TEH S.A.S.</t>
  </si>
  <si>
    <t>TECNIFLUIDOS LIMITADA</t>
  </si>
  <si>
    <t>SOLU FERRETEROS S.A.S.</t>
  </si>
  <si>
    <t>SKY CORD S.A.S.</t>
  </si>
  <si>
    <t>POSTEQUIPOS S.A.</t>
  </si>
  <si>
    <t>MIDO INGENIERIA S.A.S</t>
  </si>
  <si>
    <t>MEXIXHEM COLOMBIA S.A.S</t>
  </si>
  <si>
    <t>HOLOS INGENIERIA S.A.S</t>
  </si>
  <si>
    <t>HILTI COLOMBIA S.A.S.</t>
  </si>
  <si>
    <t>FUREL S.A.</t>
  </si>
  <si>
    <t>FIBRATORE S.A.</t>
  </si>
  <si>
    <t>G Y J FERRETERIA S.A.</t>
  </si>
  <si>
    <t>ENETEL S.A.S.</t>
  </si>
  <si>
    <t>EQUIPOS G&amp;S S.A.S</t>
  </si>
  <si>
    <t>DOBLAMOS S.A.</t>
  </si>
  <si>
    <t>ALMETALCO S.A.S.</t>
  </si>
  <si>
    <t>PROAGUAS</t>
  </si>
  <si>
    <t>ALFAGRES S.A.</t>
  </si>
  <si>
    <t>ARRENDAEQUIPOS S.A.S.</t>
  </si>
  <si>
    <t>CADEMAC S.A.S</t>
  </si>
  <si>
    <t>CASA FERRETERA S.A.</t>
  </si>
  <si>
    <t>CONHIME S.A.S.</t>
  </si>
  <si>
    <t>COTIVIDRIOS LA 30 S.A.S.</t>
  </si>
  <si>
    <t>DEPOSITO EN CONCRETO LTDA</t>
  </si>
  <si>
    <t>KOSTAMAR S.A.S.</t>
  </si>
  <si>
    <t>MUNDIAL DE TORNILLOS S.A.</t>
  </si>
  <si>
    <t>MLLA CONTRUCCIONES S.A.S.</t>
  </si>
  <si>
    <t>Construcción de ANCLAJE EPÓXICO sobre estructura de concreto existente para varillas de acero de diámetro hasta 5/8". Incluye el suministro, transporte e instalación del epóxico, perforación mecánica del concreto con broca de diámetro 3/4" más del diámetro de la barra de acero a anclar y una profundidad mínima de 16 cm, fijación de la barra y todo lo necesario para su correcto funcionamiento según recomendaciones del proveedor del epóxico. El acero del anclaje se pagará en su respectivo ítem.</t>
  </si>
  <si>
    <t>Construcción de ANCLAJE EPÓXICO sobre estructura de concreto existente para varillas de acero de diámetro hasta 3/4". Incluye el suministro, transporte e instalación del epóxico, perforación mecánica del concreto con broca de diámetro 7/8" más del diámetro de la barra de acero a anclar y una profundidad mínima de 22 cm, fijación de la barra y todo lo necesario para su correcto funcionamiento según recomendaciones del proveedor del epóxico. El acero del anclaje se pagará en su respectivo ítem.</t>
  </si>
  <si>
    <t>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</si>
  <si>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TRAGANTE DOBLE 4",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</si>
  <si>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TRAGANTE DOBLE 6",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t>
  </si>
  <si>
    <t>Suministro, transporte e instalación de VALVULA DE CONTROL OS&amp;Y, 3" incluye "Tamper suiche" deberá ser una válvula indicadora aprobada por U.L o F.M (O.S.&amp;Y.). Debe instalarse luego de la válvula principal de control, un switch de flujo aprobado por UL o FM Incluye todos los elementos requeridos para su correcta instalación y funcionamiento.</t>
  </si>
  <si>
    <t>Suministro, transporte e instalación de VÁLVULA DE CHEQUE de 3" debe ser aprobada con UL FM e instalarse entre la válvula de control y el switch de alarma. La válvula cheque debe poderse instalar en posición vertical u horizontal de acuerdo con el listado asignado a ella. Incluye dos manómetros en glicerina y de 0 a 200 psi y todos los elementos requeridos para su correcta instalación y funcionamiento.</t>
  </si>
  <si>
    <t>Suministro, transporte e instalación de VÁLVULA DE PRUEBA de acuerdo a NFPA 13 del sistema de regaderas ser una válvula aprobada por U.L o F.M. Debe instalarse con un orificio de descarga de 1/2" o 3/4" (dependerá del orificio del rociador) equivalente a la descarga de un rociador (al abrir la válvula de prueba la alarma de flujo debe activarse). Incluye todos los elementos requeridos para su correcta instalación y funcionamiento.</t>
  </si>
  <si>
    <t>Suministro, transporte e instalación de VÁLVULA MARIPOSA de 2" incluyendo tubería y uniones para cada sistema. Deberá ser una válvula aprobada por U.L o F.M. Incluye todos los elementos requeridos para su correcta instalación y funcionamiento.</t>
  </si>
  <si>
    <t>Suministro, transporte e instalación de VÁLVULA DESAIREADORA automática de 1/2" de diámetro. Deberá ser una válvula aprobada por U.L o F.M. Incluye todos los elementos requeridos para su correcta instalación y funcionamiento.</t>
  </si>
  <si>
    <t>Suministro, transporte e instalación de VÁLVULA DE BOLA para drenaje de 2" incluyendo tubería y uniones para cada sistema. Deberá ser una válvula aprobada por U.L o F.M. Incluye todos los elementos requeridos para su correcta instalación y funcionamiento.</t>
  </si>
  <si>
    <t>Suministro, transporte e instalación de WELD OUTLET ½". Incluye todos los elementos requeridos para su correcta instalación y funcionamiento.</t>
  </si>
  <si>
    <t>Suministro, transporte e instalación de WELD OUTLET 1½". Incluye  todos los elementos requeridos para su correcta instalación y funcionamiento.</t>
  </si>
  <si>
    <t>Suministro, transporte e instalación de WELD OUTLET 1. Incluye todos los elementos requeridos para su correcta instalación y funcionamiento.</t>
  </si>
  <si>
    <t>Suministro, transporte e instalación de WELD OUTLET 11/4. Incluye todos los elementos requeridos para su correcta instalación y funcionamiento.</t>
  </si>
  <si>
    <t>Suministro, transporte e instalación de ROCIADOR CONCEALED QR K 5,6 pendent. Deben ser aprobados por UL FM deben ser distribuidos de acuerdo a los planos. Incluye todos los elementos requeridos para su correcta instalación y funcionamiento.</t>
  </si>
  <si>
    <t>Suministro, transporte e instalación de ROCIADOR ESTANDART K 5,6 pendent. Deben ser aprobados por UL FM deben ser distribuidos de acuerdo a los planos. Incluye todos los elementos requeridos para su correcta instalación y funcionamiento.</t>
  </si>
  <si>
    <t>Suministro, transporte e instalación de ROCIADOR ESTANDART K 5,6 upright. Deben ser aprobados por UL FM deben ser distribuidos de acuerdo a los planos. Incluye todos los elementos requeridos para su correcta instalación y funcionamiento.</t>
  </si>
  <si>
    <t>Suministro, transporte e instalación de DETECTOR DE FLUJO tipo paleta aprobada por U.L o F.M. Debe detectar, como mínimo, el flujo de agua equivalente a un rociador con orificio de 1/2 pulgada o de 3/4" dependiendo del diámetro de las regaderas. Este flujo debe resultar en una alarma auditiva en el edificio dentro de los siguientes 5 minutos luego que este flujo se inicia. Incluye todos los elementos requeridos para su correcta instalación y funcionamiento.</t>
  </si>
  <si>
    <t>Colocación de REJILLA T-30x100 metálica, de 300x1500 mm., en acero ASTM A-36 galvanizado por inmersión en caliente (NTC 3320), calidad Colrejillas o equivalente, compuesta de platina portante de 1"x3/16", platina de amarre de 3/4"x3/16", superficie dentada antideslizante de alta seguridad, soldadura bajo proceso MIG. Incluye mariposa de fijación (clip) metálica galvanizada, recibidor en ángulo galvanizado de 1½"x3/16", anticorrosivo gris y esmalte color negro, anclaje a concreto y todos los elementos necesarios para su correcta instalación y funcionamiento. Según diseño. Para instalar sobre cárcamo en concreto de 40x40 cm. que se pagará en su ítem respectivo.</t>
  </si>
  <si>
    <t>Colocación de REJILLA con marco T-30x100 metálica, de 300x1000 mm., para inspección, en acero ASTM A-36 galvanizado por inmersión en caliente (NTC 3320), calidad Colrejillas o equivalente, compuesta de platina portante de 1"x3/16", platina de amarre de 3/4"x3/16", superficie dentada antideslizante de alta seguridad, ángulo de marco de 1¼"x3/16", soldadura bajo proceso MIG. Incluye mariposa de fijación (clip) metálica galvanizada, recibidor en ángulo galvanizado de 1½"x3/16", anticorrosivo gris y esmalte color negro, anclaje a concreto y todos los elementos necesarios para su correcta instalación y funcionamiento. Según diseño. Para instalar sobre cárcamo en concreto de 40x40 cm. que se pagará en su ítem respectivo.</t>
  </si>
  <si>
    <t>Construcción de CAJA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t>
  </si>
  <si>
    <t>Construcción de CAJA DE INSPECCION y/o empalme de 40x40x80 cm. medidas internas, en concreto de 21 Mpa, mortero 1:4 con impermeabilizante integral de morteros Sika 1 o equivalente. Incluye suministro,  transporte e instalación de los materiales, tapa, herraje, formaleta, vibrado y todos los elementos necesarios para su correcta construcción y funcionamiento. Según diseño y especificaciones de E.P.M. La excavación, llenos, entresuelo y acero de refuerzo se pagarán en su ítem respectivo.</t>
  </si>
  <si>
    <t>Construcción de CAJA DE INSPECCIÓN y/o EMPALME de 40x40x40 cm en concreto de 17.5Mpa, medidas internas (L=40cm). Incluye suministro,  transporte e instalación de los materiales, tapa y herraje y todos los elementos necesarios para su correcta construcción y funcionamiento. Según normas técnicas de EEPP de Medellín. La excavación, llenos, entresuelo y acero de refuerzo se pagarán en su ítem respectivo.</t>
  </si>
  <si>
    <t>Construcción de EMBOQUILLADA de tubería en pared para cámara de inspección, según especificaciones técnicas de EEPP de Medellín. Incluye suministro, transporte e instalación de los materiales y todo lo necesario para su correcta ejecución.</t>
  </si>
  <si>
    <t>Construcción de CAJA DESARENADORA 30x30x40 cm en concreto de 17.5Mpa, medidas internas (L=40cm). Incluye suministro, transporte e instalación de herraje (marco y tapa de 40x40 cm en ángulo de 2"x1/8")  y todos los elementos necesarios para su correcta construcción y funcionamiento. Según normas técnicas de EEPP de Medellín. La excavación, llenos, entresuelo y acero de refuerzo se pagarán en su ítem respectivo.</t>
  </si>
  <si>
    <t>Construcción de CAJA PARA POLIVÁLVULA de 0.40 x0.40 x0.15m. en concreto de 21 Mpa. Incluye suministro  transporte e instalación de los materiales, tapa metálica en lamina de 6.35mm, base de concreto de 0.132x 0.40 x 0.15m. y todos los elementos necesarios para su correcta construcción y funcionamiento.</t>
  </si>
  <si>
    <t>Suministro, transporte y colocación de TAPA DE CÁRCAMO de 50*50 cm. prefabricada en concreto de 21Mpa. Incluye acero de refuerzo y todo lo necesario para su correcta construcción y funcionamiento. Según diseño.</t>
  </si>
  <si>
    <t>Construcción de cajas de TRAMPA DE GRASAS de 60 x 60 x altura hasta 120 cm. en concreto de 21Mpa. con impermeabilizante integral tipo Sika1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t>
  </si>
  <si>
    <t>Construcción de CAJA DE REGISTRO de 80 x 80 x altura hasta 120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</si>
  <si>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Construcción de CAJA DE REGISTRO de 100 x 100 x altura hasta 120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</si>
  <si>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Construcción de CAJAS SINFONADAS de 40 x 40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</si>
  <si>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Construcción de CAJA SINFONADA de 50 x 50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</si>
  <si>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Construcción de CAJA DESARENADORA de 120 x 150 cm en concreto de 21Mpa con impermeabilizante integral tipo Sika o equivalente, con concrefibra el piso y tapa en concreto, la tapa con su respectivo herraje. Incluye suministro, transporte e instalación de los materiales y todos los demás elementos necesarios para su correcta instalación y funcionamiento.</t>
  </si>
  <si>
    <t>Suministro, transporte e instalación de REJILLA (sumidero tipo Apolo) en Hierro Ductil de 0.80m x 0.50m para trafico pesado. Incluye marco y rejilla en hierro ductil y pasadores en acero templado</t>
  </si>
  <si>
    <t>Suministro, transporte e instalación de VÁLVULA esférica de 1/2" de maneral largo. Incluye suministro y transporte de los materiales y todos los accesorios necesarios para su correcta instalación y funcionamiento.</t>
  </si>
  <si>
    <t>Suministro, transporte e instalación de VÁLVULA esférica de 1/2", maneral mariposa. Incluye suministro y transporte de los materiales y todo lo necesario para su correcta instalación y funcionamiento.</t>
  </si>
  <si>
    <t>Suministro, transporte e instalación de VÁLVULA esférica de 3/4" de maneral largo. Incluye suministro y transporte de los materiales y todos los accesorios necesarios para su correcta instalación y funcionamiento.</t>
  </si>
  <si>
    <t>Suministro, transporte e instalación de TUBERÍA de acero de carbono SCH40 1/2". Incluye el suministro y transporte de los materiales, accesorios, materiales varios como estopa, traba química fuerza alta y media, fundente, soldadura de antimonio, pintura anticorrosiva y todos los elementos necesarios para su correcta instalación y funcionamiento.</t>
  </si>
  <si>
    <t>Suministro, transporte e instalación de TUBERÍA de acero de carbono SCH40 3/4". Incluye el suministro y transporte de los materiales, accesorios, materiales varios como estopa, traba química fuerza alta y media, fundente, soldadura de antimonio, pintura anticorrosiva y todos los elementos necesarios para su correcta instalación y funcionamiento.</t>
  </si>
  <si>
    <t>Suministro, transporte e instalación de TUBERÍA de CU TL Ø 1/2". Incluye suministro y transporte de los materiales, accesorios, materiales varios como estopa, pintura de señalización, traba química fuerza alta y media, fundente, soldadura de antimonio y todo lo necesario para su correcta instalación y funcionamiento.</t>
  </si>
  <si>
    <t>Suministro, transporte e instalación de TUBERÍA de CU TL Ø 3/4". Incluye suministro y transporte de los materiales, accesorios, perno anclaje hilti HX 3/8*1+7/8 o equivalente, abrazaderas con platina de sujeción de 3/4, materiales varios como estopa, pintura de señalización, traba química fuerza alta y media, fundente, soldadura de antimonio y todo lo necesario para su correcta instalación y funcionamiento.</t>
  </si>
  <si>
    <t>Suministro, transporte e instalación de GABINETE metálico de 30 x 30 X 5 cm de fondo con espaldar metálico tipo Tapasel o equivalente para válvula y levador(transición de polietileno a acero), con visor troquelado. Incluye todos los elementos y accesorios necesarios para su correcta instalación y funcionamiento.</t>
  </si>
  <si>
    <t>Suministro, transporte e instalación de GABINETE metálico de 45 x 45 x 16 cm de fondo con espaldar metálico tipo Tapasel o equivalente para un medidor según Guía de Diseño de Gas de EPM de Medellín, con visor troquelado. Incluye suministro y transporte de los materiales y todos los elementos y accesorios necesarios para su correcta instalación y funcionamiento.</t>
  </si>
  <si>
    <t>Suministro, transporte e instalación de GABINETE metálico de 50 x 50 x 25 cm de fondo con espaldar metálico tipo Tapasel o equivalente para un medidor según Guía de Diseño de Gas de EPM de Medellín, con visor troquelado. Incluye suministro y transporte de los materiales y todos los elementos y accesorios necesarios para su correcta instalación y funcionamiento.</t>
  </si>
  <si>
    <t>Suministro, transporte e instalación de GABINETE metálico de 0,60x0,60x0,22 para gas. Incluye suministro y transporte de los materiales y todo lo necesario para su correcta instalación y funcionamiento.</t>
  </si>
  <si>
    <t>Suministro, transporte e instalación de FIJACIÓN para tubería de A-C SHC40 de 1/2" redes de gas. Incluye perno de expansión, fijador para tubo perpendicular al perfil, perfil sencillo, todo estos accesorios marca Mekano o equivalente y todos los accesorios y elementos necesarios para su correcta instalación y funcionamiento.</t>
  </si>
  <si>
    <t>Suministro, transporte e instalación de FIJACIÓN para tubería de A-C SHC40 de 3/4" redes de gas. Incluye perno de expansión, fijador para tubo perpendicular al perfil, perfil sencillo, todo estos accesorios marca Mekano o equivalente y todos los accesorios y elementos necesarios para su correcta instalación y funcionamiento.</t>
  </si>
  <si>
    <t>Suministro, transporte e instalación de TUBERÍA ASTM A53 con costura sch 40 diámetro 6",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</si>
  <si>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4",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</si>
  <si>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1",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</si>
  <si>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1 1/4",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</si>
  <si>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1 1/2",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</si>
  <si>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</si>
  <si>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2 1/2",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</si>
  <si>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Suministro, transporte e instalación de TUBERÍA ASTM A53 con costura sch 40 diámetro 3", incluye todos los accesorios con certificación UL/FM ranurados que se requieran para su correcta instalación. Estos deberán estar correctamente ranurados, sin presentar fugas, fisuras o cualquier otra clase de anomalía. Incluye además los soportes de la tubería sobre concreto o cercha, incluye la pintura anticorrosiva y esmaltada para señalización. Incluye las perforaciones (canchas) de paredes o pisos que lo requieran incluyendo cargue, transporte y botada de escombros en botaderos oficiales o donde indique la interventoría. Está se instalará para la red contra incendios que se encuentre expuesta.</t>
  </si>
  <si>
    <t>Construcción de CAJA MEDIDOR de acueducto, desmonte e instalación de medidor existente no incluye la tubería de acometida. Incluye caja de andén, codos o medios codos de cobre, universal, machos cobre, accesorios necesarios para su adecuada reinstalación de acuerdo a las normas de EE.PP.M. Todos los accesorios serán del diámetro del medidor y acometida.</t>
  </si>
  <si>
    <t>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</si>
  <si>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e instalación de TANQUE DE FIBRA de vidrio con capacidad para 10 m3 con dimensiones de diámetro 2.60 metros, altura de 2 metros tapa plana en la parte superior del tanque, fabricado en Resina poliéster semiflexible. Fibra de vidrio Tela Matt 700 de 450gramos/metro2 y Woven Roving de 800, cilindro vertical de fondo plano. Norma de fabricación 2888 icontec. Incluye las perforaciones para succión, purga, rebose, llenado y según diseños hidráulicos.</t>
  </si>
  <si>
    <t>Suministro, transporte e instalación de TANQUE DE FIBRA de vidrio con capacidad para 12 m3 con dimensiones de diámetro 2.63 metros, altura de 2.2 metros tapa plana en la parte superior del tanque, fabricado en Resina poliéster semiflexible. Fibra de vidrio Tela Matt 700 de 450gramos/metro2 y Woven Roving de 800, cilindro vertical de fondo plano. Norma de fabricación 2888 icontec. Incluye las perforaciones para succión, purga, rebose, llenado y según diseños hidráulicos.</t>
  </si>
  <si>
    <t>Suministro, transporte e instalación de MEDIDOR en 1/2" con acometida de 1/2" (el ítem no incluye la tubería de acometida pues está en otro ítem)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1/2".  La rotura de pavimento, cargue, transporte,  botada de escombros y pavimentación o parcheo no están incluidas pues se tendrán en cuenta en su ítem respectivo.</t>
  </si>
  <si>
    <t>Suministro, transporte e instalación de MEDIDOR en 1" con acometida de 1" (el ítem no incluye la tubería de acometida pues está en otro ítem)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La rotura de pavimento, cargue, transporte, botada de escombros y pavimentación o parcheo no están incluidas pues se tendrán en cuenta en su ítem respectivo.</t>
  </si>
  <si>
    <t>Suministro, transporte e instalación de MEDIDOR en 1" con acometida de 1 1/2" (el ítem no incluye la tubería de acometida pues está en otro ítem) incluye caja de andén, tee partida o collar de derivación según como se requiera, válvula de incorporación, codos o medios codos de cobre, llave de corte universal, universal, machos cobre, filtro de 1 1/2",válvula de paso, cheque y accesorios necesarios para su adecuada instalación de acuerdo a las normas de EE.PP.M. Todos los accesorios serán en 1 1/2". La rotura de pavimento, cargue, transporte, botada de escombros y pavimentación o parcheo no están incluidas pues se tendrán en cuenta en su ítem respectivo.</t>
  </si>
  <si>
    <t>Suministro, transporte e instalación de MEDIDOR en 1 1/2" con acometida de 1 1/2" (el ítem no incluye la tubería de acometida pues está en otro ítem) incluye caja de andén, tee partida o collar de derivación según como se requiera, válvula de incorporación, codos o medios codos de cobre, llave de corte universal, universal, machos cobre, filtro de 1 1/2",válvula de paso, cheque y accesorios necesarios para su adecuada instalación de acuerdo a las normas de EE.PP.M. Todos los accesorios serán en 1 1/2". La rotura de pavimento, cargue, transporte, botada de escombros y pavimentación o parcheo no están incluidas pues se tendrán en cuenta en su ítem respectivo.</t>
  </si>
  <si>
    <t>Suministro, transporte e instalación de MEDIDOR en 1 1/2" con acometida de 1 1/2" (el ítem  incluye 6 metros de tubería de acometida) incluye caja de andén, tee partida, válvula de incorporación, codos o medios codos de cobre, llave de corte universal, universal, machos cobre, filtro de 1 1/2",válvula de paso, cheque y accesorios necesarios para su adecuada instalación de acuerdo a las normas de EE.PP.M. Todos los accesorios serán en 1 1/2". Incluye la rotura de pavimento, cargue, transporte, botada de escombros y pavimentación o parcheo.</t>
  </si>
  <si>
    <t>Suministro, transporte e instalación de VÁLVULA compuerta marca RW 1/2" o equivalente. Se entregará debidamente instalada sin presencia de fugas ni fisuras, sometida al sistema ya presurizado. Incluye todos los elementos requeridos para su correcta instalación y funcionamiento.</t>
  </si>
  <si>
    <t>Suministro, transporte e instalación de VÁLVULA compuerta marca RW 3/4" o equivalente. Se entregará debidamente instalada sin presencia de fugas ni fisuras, sometida al sistema ya presurizado. Incluye todos los elementos requeridos para su correcta instalación y funcionamiento</t>
  </si>
  <si>
    <t>Suministro, transporte e instalación de VÁLVULA compuerta marca RW 1" o equivalente. Se entregará debidamente instalada sin presencia de fugas ni fisuras, sometida al sistema ya presurizado. Incluye todos los elementos requeridos para su correcta instalación y funcionamiento.</t>
  </si>
  <si>
    <t>Suministro, transporte e instalación de VÁLVULA compuerta marca RW 1 1/2" o equivalente. Se entregará debidamente instalada sin presencia de fugas ni fisuras, sometida al sistema ya presurizado. Incluye todos los elementos requeridos para su correcta instalación y funcionamiento.</t>
  </si>
  <si>
    <t>Suministro, transporte e instalación de VÁLVULA compuerta marca RW 1 1/4" o equivalente. Se entregará debidamente instalada sin presencia de fugas ni fisuras, sometida al sistema ya presurizado. Incluye todos los elementos requeridos para su correcta instalación y funcionamiento.</t>
  </si>
  <si>
    <t>Suministro, transporte e instalación de VÁLVULA compuerta marca RW 2" o equivalente. Se entregará debidamente instalada sin presencia de fugas ni fisuras, sometida al sistema ya presurizado. Incluye todos los elementos requeridos para su correcta instalación y funcionamiento.</t>
  </si>
  <si>
    <t>Suministro, transporte e instalación de VÁLVULA flotador completa de 1/2" de cobre . Se entregará debidamente instalada sin presencia de fugas ni fisuras, sometida al sistema ya presurizado. Incluye todos los elementos requeridos para su correcta instalación y funcionamiento.</t>
  </si>
  <si>
    <t>Suministro, transporte e instalación de VÁLVULA flotador completa 1" de cobre. Se entregará debidamente instalada sin presencia de fugas ni fisuras, sometida al sistema ya presurizado. Incluye todos los elementos requeridos para su correcta instalación y funcionamiento.</t>
  </si>
  <si>
    <t>Suministro, transporte e instalación de VÁLVULA flotador completa 11/2" de cobre. Se entregará debidamente instalada sin presencia de fugas ni fisuras, sometida al sistema ya presurizado. Incluye todos los elementos requeridos para su correcta instalación y funcionamiento.</t>
  </si>
  <si>
    <t>Suministro, transporte e instalación de VÁLVULA SOLENOIDE DE 2". Se entregará debidamente instalada en el sentido de flujo requerido en los diseños sin presencia de fugas ni fisuras, sometida al sistema ya presurizado. Incluye todos los elementos requeridos para su correcta instalación y funcionamiento.</t>
  </si>
  <si>
    <t>Suministro, transporte e instalación de VÁLVULA de retención (Cheque) 2". Se entregará debidamente instalada en el sentido de flujo requerido en los diseños sin presencia de fugas ni fisuras, sometida al sistema ya presurizado. Incluye todos los elementos requeridos para su correcta instalación y funcionamiento.</t>
  </si>
  <si>
    <t>Suministro, transporte e instalación de VÁLVULA reguladora de presión 2" 50mm. Se entregará debidamente instalada en el sentido de flujo requerido en los diseños sin presencia de fugas ni fisuras, sometida al sistema ya presurizado. Incluye todos los elementos requeridos para su correcta instalación y funcionamiento.</t>
  </si>
  <si>
    <t>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t>
  </si>
  <si>
    <t>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</si>
  <si>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</si>
  <si>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</si>
  <si>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e Instalación de TUBERÍA PVC-P, RDE 21, 200 PSI, diámetro 1 1/2", incluye todos los accesorios en PVC de diámetro 1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</si>
  <si>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e Instalación de TUBERÍA PVC-P, RDE 21, 200 PSI, diámetro 1 1/4", incluye todos los accesorios en PVC de diámetro 1 1/4"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</si>
  <si>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Suministro, transporte y colocación de JUNTA DE DILATACIÓN compuesta por dos ángulos de 2"x 1/8" y una  platina de 3"x 1/2" en la parte superior, rellena con neopreno, e icopor de 5 x 50 cm en la parte inferior. Incluye sellante de poliuretano elastomérico resistente a carburantes de alto desempeño, autonivelante y de bajo modulo de elasticidad de 1cm de profundidad y 5 cm de ancho, tornillos de fijación para la platina y los ángulos, sikaflex y todos los elementos necesarios para su correcta instalación.</t>
  </si>
  <si>
    <t>Suministro, transporte y colocación de PISO en royal beta dorada en 2 cm de espesor. Incluye cortes a máquina, pega con adhesivo, lechada y todo lo necesario para su correcta instalación.</t>
  </si>
  <si>
    <t>Enchape para pavimento rígido en ADOQUÍN tipo ANTIKA, 3 piezas, espesor 4 cm. color BLANCO ARENA. Modulación según losas de pavimento. Incluye suministro y transporte de los materiales,corte de piezas, material de pega, aseo y limpieza y todos los demás elementos necesarios para su correcta construcción y funcionamiento según diseño y recomendaciones del M.E.P.</t>
  </si>
  <si>
    <t>Suministro,  transporte, preparación y VACIADO DE CONCRETO PERMEABLE o de granulometría discontinua triturado 3/8 e=0,10 m PIGMENTADO de colores varios para ESTANCIA, según especificaciones. Incluye , formaleta y todo lo necesario para su correcta instalación y recibo por parte de la interventoría. incluye excavación y conformación del material resultante curado, protección hasta la entrega final y todos los demás elementos necesarios para su correcta construcción según diseño y medidas establecidas en planos.</t>
  </si>
  <si>
    <t>Aplicación de PINTURA de ALTA VISIBILIDAD, DE GRAN ADHERENCIA Y RESISTENCIA tipo tráfico para línea de paso de cebra con ancho min= 0.50 m y max=0.70 m, color amarillo o blanco, aplicado según normas y especificaciones de la Secretaría de Transportes y Tránsito de Medellín. Incluye el suministro y el transporte del material  y todo lo necesario para su correcta aplicación y funcionamiento.</t>
  </si>
  <si>
    <t>Alquiler de equipo para el armado de losa (OBRA FALSA) a doble altura (h=5.5 m), bajo el sistema de andamio de carga apuntalado, con capacidad de 24 toneladas por torre, incluye andamio de carga (puntales y travesaños), acoples, vigas de carga, tableros para alineación, gata base y gata jota, tapas laterales de losa, no incluye casetón, ni teleras para base de losa (área de calculo 754 m2).</t>
  </si>
  <si>
    <t>Alquiler de equipo para el armado de losa (OBRA FALSA) a doble altura (h=5.5 m), bajo el sistema de andamio  de carga, con capacidad de 16 toneladas por torre, incluye andamio de carga, acoples, vigas de carga, tableros para alineación, tornillo nivelación superior e inferior, no incluye:  tapas laterales de losa, casetón, teleras para base de losa (área de calculo 300m2).</t>
  </si>
  <si>
    <t>Suministro, transporte y colocación de CONCRETO de 21 Mpa(3000 psi), para muros y antepechos espesor 12 cm, incluye formaleta metálica para acabado a la vista ambas caras, vibrado, doble malla D-106,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</si>
  <si>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Suministro, transporte y colocación de CONCRETO de 21 Mpa(3000 psi), para muro espesor 10 cm, para una altura de 2.40 m, incluye formaleta en madera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</si>
  <si>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Suministro, transporte y colocación de CONCRETO de 21 Mpa(3000 psi), para muro espesor 12 cm,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</si>
  <si>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Suministro, transporte y colocación de CONCRETO de 21 Mpa(3000 psi), para muro espesor 15 cm, para una altura de 2.40 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</si>
  <si>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Suministro, transporte y colocación de CONCRETO de 21 Mpa(3000 psi), para muro  espesor 17 cm, incluye formaleta SÚPER T para acabado a la vista ambas caras, vibrado,  doble malla D-131,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tambien dar el curado necesario y retirar las formaletas cuando el concreto haya alcanzado su curado inicial. La interventoría indicará donde y cuando deben hacerse reparaciones u ordenar la demolición y reposición, por cuenta del contratista, del elemento cuando este lo considere necesario. El acero de refuerzo esta incluido en su ítem respectivo.</t>
  </si>
  <si>
    <t>Suministro, transporte e impermeabilización de TANQUE CON MEMBRANA de PVC tipo Sikaplan 12 NTR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y todos los elementos necesarios para su correcta instalación y funcionamiento.</t>
  </si>
  <si>
    <t>Construcción de ESCALAS EN CONCRETO de 21 Mpa a la vista. Contrahuella de 17.5cm, huella de 30 cm y losa de piso de 10 cm. Incluye: encofrado, desencofrado, elementos de curado y protección. El entresuelo o base granular y acero de refuerzo se pagará en su item respectivo Según detalle.</t>
  </si>
  <si>
    <t>VIGA DE FUNDACIÓN en concreto de 21 Mpa. expuesta de 0.20 x 0.40 m. Incluye suministro, transporte y colocación del concreto, mano de obra, formaleta completa, vibrado, protección, curado y todos los demás elementos necesario para su correcta construcción. No incluye acero de refuerzo.</t>
  </si>
  <si>
    <t>VIGA DE FUNDACIÓN en concreto de 21 Mpa. expuesta de 0.30 x 0.40 m. Incluye suministro, transporte y colocación del concreto, mano de obra, formaleta completa, vibrado, protección, curado y todos los demás elementos necesario para su correcta construcción. No incluye acero de refuerzo.</t>
  </si>
  <si>
    <t>VIGA DE FUNDACIÓN en concreto de 21 Mpa. expuesta de 0.50 x 0.40 m. Incluye suministro, transporte y colocación del concreto, mano de obra, formaleta completa, vibrado, protección, curado y todos los demás elementos necesario para su correcta construcción. No incluye acero de refuerzo.</t>
  </si>
  <si>
    <t>Suministro, transporte y colocación de CONCRETO PREMEZCLADO de 21 Mpa - 3000 psi para ZAPATAS, dimensiones según diseño. Incluye: transporte interno, armado, vaciado, bombeo, vibrado, curado, protección y todos los demás elementos necesarios para su correcta construcción. El acero de refuerzo se pagará en su ítem respectivo.</t>
  </si>
  <si>
    <t xml:space="preserve">Construcción de VIGA DE FUNDACIÓN de 0.15 m X 0.25 m. EN CONCRETO DE 21 Mpa. Incluye suministro y transporte de los materiales, formaleta y todos los elementos necesarios para su correcta ejecución y funcionamiento. </t>
  </si>
  <si>
    <t>ACARREO INTERNO de materiales en condiciones de fácil acceso, 0 - 100 metros</t>
  </si>
  <si>
    <t>ACARREO INTERNO de materiales para lugares de dificil acceso, pendiente, escalas y senderos en piedra o en tierra. Entre 0 a 100 m.  (Incluye cargue, suministro y llenado de canecas de 5 galónes)</t>
  </si>
  <si>
    <t>ACARREO INTERNO de materiales para lugares de dificil acceso, pendiente, escalas y senderos en piedra o en tierra. Entre 0 a 50 m.  (Incluye cargue, suministro y llenado de canecas de 5 galónes)</t>
  </si>
  <si>
    <t>ACARREO INTERNO de materiales en mula, para lugares de dificil acceso, pendiente, escalas y senderos en piedra o en tierra. Hasta 100 metros (Incluye mula y arriero, ensillado, alimentación de la mula, cargue y descargue de materiales, 100 kilos por viaje).</t>
  </si>
  <si>
    <t>Suministro, transporte y colocación de BASE GRANULAR de máximo Ø 1½", reacomodado con medios MANUALES y compactado al 100% mínimo del ensayo del proctor modificado, según normas para la construcción de pavimentos del INVIAS, y todo lo necesario para su correcta construcción y funcionamiento. Su medida será tomada en sitio ya compactado.</t>
  </si>
  <si>
    <t>Suministro, transporte y colocación de SUBBASE GRANULAR de máximo Ø 2½", reacomodado con medios MANUALES y compactado al 100% mínimo del ensayo del proctor modificado según normas para la construcción de pavimentos del INVIAS. Incluye todo lo necesario para su correcta construcción y funcionamiento. Su medida será tomada en sitio ya compactado.</t>
  </si>
  <si>
    <t>EXTRACCIÓN de tronco y raices de arbol, cargue, transporte y botada de materiales sobrantes en botaderos oficiales o donde lo indique la interventoría.</t>
  </si>
  <si>
    <t>DEMOLICIÓN DE CAJA de 50X50 cm y 75 cm de profundidad de red de semáforo, incluye cargue, transporte y botada de escombros, manual o mecánicamente, de cualquier resistencia, y retiro de cualquier tipo de acabado (revoques y enchapes) e instalaciones embebidas, además recuperación de los materiales aprovechables o su transporte hasta el sitio que lo indique la interventoría.</t>
  </si>
  <si>
    <t>DEMOLICIÓN DE PEDESTAL  para equipo de control semádorico, incluye cargue, transporte y botada de escombros, manual o mecánicamente, de cualquier resistencia, y retiro de cualquier tipo de acabado (revoques y enchapes) e instalaciones embebidas, compresor neumático con martillo, además recuperación de los materiales aprovechables o su transporte hasta el sitio que lo indique la interventoría.</t>
  </si>
  <si>
    <t>DEMOLICIÓN Y/O DESMONTE de vivienda en material NO CONVENCIONAL, aquellas que están compuestas en su mayoría por canceles de material prefabricado de fácil desarme, así como también de tablones, guaduas, caña, estirilla, madera en general, incluye el retiro de redes de servicio publico interiores, hasta los contadores; estos últimos incluidos pero  se deberán reintegrar a la EDU bajo oficio; y el cargue, transporte y disposición final en botaderos oficiales. Los recintes para contención contra edificaciones vecinas en el momento de requerirse según autorización y aprobación de interventoria se pagaran en su respectivo ítem. incluye la demolición o desmonte del piso de la unidad de vivienda, hasta dejarla a nivel de terreno, si es primer nivel o a nivel de losa o si esta en un entrepiso. De todas formas esta ultima actividad debe desarrollarse solo después que se determine que no presentará afectaciones por humedad a viviendas vecinas. La medida es el área de la unidad de vivienda en planta por nivel, aclarando que una unidad de vivienda es aquella que tiene una entrada absolutamente independiente desde la vía publica.</t>
  </si>
  <si>
    <t>ROCERÍA Y LIMPIEZA, Incluye cargue, transporte y botada de material en botaderos oficiales o donde indique la interventoría, hasta cualquier altura de la vegetación, incluye desenraice de árboles hasta la altura de la vegetación y de diámetro inferiores a 10 cm. La rocería se realizará a ras de piso. Se utilizará guadaña o machete.</t>
  </si>
  <si>
    <t>Suministro, transporte e instalación de TUBERÍA 4" DE HIERRO DÚCTIL CENTRIFUGADA EN CEMENTO O CPVC esta última bajo la norma AWWWC900 o AWWAC906 listada para sistemas contra incendio de diámetro 4", se debe apretar y bloquear toda la tubería subterránea, donde sea requerido, de acuerdo al requerimiento de NFPA 24  anclándola en los puntos de cambio de dirección, usando solamente bloques de diseño aprobado.  Incluye todos los accesorios codos, tees, niples de transición de HIERRO DÚCTIL a la tubería de acero al carbono ASTM A53, deberán ser en hierro dúctil y podrán ser unidos con flanches. Todos los accesorios y tuberías deberán estar correctamente instalados, sin presentar fugas, fisuras o cualquier otra clase de anomalía. Incluye además los soportes de la tubería sobre concreto anclajes, incluye la pintura anticorrosiva y esmaltada para señalización.</t>
  </si>
  <si>
    <t>Suministro, transporte e instalación de TUBERÍA 6" DE HIERRO DÚCTIL CENTRIFUGADA EN CEMENTO O CPVC esta última bajo la norma AWWWC900 o AWWAC906 listada para sistemas contra incendio de diámetro 6", se debe apretar y bloquear toda la tubería subterránea, donde sea requerido, de acuerdo al requerimiento de NFPA 24 anclándola en los puntos de cambio de dirección, usando solamente bloques de diseño aprobado. Incluye todos los accesorios codos, tees, niples de transición de HIERRO DÚCTIL a la tubería de acero al carbono ASTM A53, deberán ser en hierro dúctil y podrán ser unidos con flanches. Todos los accesorios y tuberías deberán estar correctamente instalados, sin presentar fugas, fisuras o cualquier otra clase de anomalía. Incluye además los soportes de la tubería sobre concreto anclajes, incluye la pintura anticorrosiva y esmaltada para señalización.</t>
  </si>
  <si>
    <t>Suministro, transporte e instalación de TUBERÍA polietileno 25mm. Incluye suministro y transporte de los materiales, cinta de señalización, tendido de tubería, llenos compactación con arenilla y todos los elementos necesarios para su correcta instalación y funcionamiento.</t>
  </si>
  <si>
    <t>Suministro, transporte e instalación de TUBERÍA polietileno 20mm. Incluye suministro y transporte de los materiales, cinta de señalización, tendido de tubería, llenos compactación con arenilla y todos los elementos necesarios para su correcta instalación y funcionamiento.</t>
  </si>
  <si>
    <t>Suministro, transporte e instalación de TUBERÍA polietileno 32mm. Incluye suministro y transporte de los materiales, cinta de señalización, tendido de tubería, llenos compactación con arenilla y todos los elementos necesarios para su correcta instalación y funcionamiento.</t>
  </si>
  <si>
    <t>Suministro, transporte e instalación de UNIÓN REDUCIDA de 32 x 25 mm en polietileno. Incluye suministro y transporte de los materiales, termofusión del accesorio y todos los elementos necesarios para su correcta instalación y funcionamiento.</t>
  </si>
  <si>
    <t>Suministro, transporte e instalación de UNIÓN REDUCIDA de 25 x 20 mm en polietileno. Incluye suministro y transporte de los materiales, termofusión del accesorio y todos los elementos necesarios para su correcta instalación y funcionamiento.</t>
  </si>
  <si>
    <t>Suministro, transporte e instalación de TEE REDUCIDA de 32 x 25 mm en polietileno. Incluye suministro y transporte de los materiales, termofusión del accesorio y todos los elementos necesarios para su correcta instalación y funcionamiento.</t>
  </si>
  <si>
    <t>Suministro, transporte e instalación de  de 32APÓNmm en polietileno. Incluye suministro y transporte de los materiales, termofusión del accesorio y todos los elementos necesarios para su correcta instalación y funcionamiento.</t>
  </si>
  <si>
    <t>Suministro, transporte e instalación de TAPÓN de 20mm en polietileno. Incluye suministro y transporte de los materiales, termofusión del accesorio y todos los elementos necesarios para su correcta instalación y funcionamiento.</t>
  </si>
  <si>
    <t>Suministro, transporte e instalación de POLIVÁLVULA de 32mm en polietileno. Incluye suministro y transporte de los materiales, termofusión del accesorio y todos los elementos necesarios para su correcta instalación y funcionamiento.</t>
  </si>
  <si>
    <t>Suministro, transporte e instalación de TEE de 25 mm en polietileno. Incluye suministro y transporte de los materiales, termofusión del accesorio y todos los elementos necesarios para su correcta instalación y funcionamiento.</t>
  </si>
  <si>
    <t>REFERENCIACIÓN TUBERÍA red externa. Incluye transporte del material, placa metálica con especificaciones y contenido según guía de EE.PP.MM. para gas natural y todos los elementos necesarios para su correcta instalación.</t>
  </si>
  <si>
    <t>Suministro, transporte e instalación de TAPÓN de 25mm en polietileno. Incluye suministro y transporte de los materiales, termofusión del accesorio y todos los elementos necesarios para su correcta instalación y funcionamiento.</t>
  </si>
  <si>
    <t>Suministro, transporte e instalación de referenciación de MOJONES DE CONCRETO para cambios de dirección y cada 10 metros de recorrido de la tubería de gas de polietileno. Incluye transporte del material, señalización gravada en el concreto con contenido según guía de EE.PP.MM. para gas natural y todos los elementos necesarios para su correcta instalación.</t>
  </si>
  <si>
    <t>Suministro, transporte e instalación de BOMBA SUMERGIBLE para aguas lluvias 3/4HP descarga de 3",  incluye cheque mipel de 3" universal, flotador eléctrico  mércury o similar, arrancador termomagnético, alarma para mal funcionamiento de bomba, accesorios eléctricos y de pvc y todos los accesorios para su correcto funcionamiento.</t>
  </si>
  <si>
    <t>Suministro, transporte e instalación de BOMBA SUMERGIBLE para aguas lluvias 3HP descarga de 2" marca Geoflo o similar en acero inoxidable de 9 etapas, 220/440 voltios 3600 rpm 3 fases,  incluye cheque mipel de 3" universal, flotador eléctrico  mércury o similar, arrancador termomagnético, alarma para mal funcionamiento de bomba, accesorios eléctricos y de pvc y todos los accesorios para su correcto funcionamiento.</t>
  </si>
  <si>
    <t>Suministro, transporte e instalación de BOMBA 80-100 GPM 90 PSI marca tipo IHM o equivalente modelo 5HP-10MT trifásica de 220v diámetro de succión por descarga 2". Incluye arrancador termomagnético de protección, preostato, manómetros, swicht flotador eléctrico para tanque bajo y demás accesorios que se requieran para su correcto funcionamiento en succión negativa. Potencia 10 HP.</t>
  </si>
  <si>
    <t>Suministro, transporte e instalación de MOTOBOMBA SUMERGIBLE de 0.5 HP salida a 1 1/2", marca barnes o equivalente. Incluye  todos los accesorios requeridos para su correcta instalación y operación tales como: válvulas, reducciones, niples, granada, codos, tes, pegantes, pintura, letreros de señalización, cajas eléctricas, cableados eléctricos, reja o cajón metálico para protección y todos los elementos necesarios para su correcta instalación y funcionamiento.</t>
  </si>
  <si>
    <t>Suministro, transporte e instalación de MOTOBOMBA de 5HP monofásica Marca IHM modelo 15H-5M o su equivalente. Incluye tanque hidroflow de 200 lt, Termomagnético marca SIEMENS o su equivalente, flotador eléctrico, swiche presión, manómetro y todos los accesorios requeridos para su correcta instalación y operación tales como: cheques, bridas, válvulas, reducciones, niples, granada, codos, tes, pegantes, pintura, letreros de señalización, cajas eléctricas, cableados eléctricos y todos los elementos necesarios para su correcta instalación y funcionamiento.</t>
  </si>
  <si>
    <t>Suministro, transporte e instalación de sistema de bombeo con UNA BOMBA SUMERGIBLE de 1/2HP descarga de 3",  incluye cheque mipel de 3" universal, flotador eléctrico  mércury o similar, arrancador termomagnético, alarma para mal funcionamiento de bomba, accesorios eléctricos y de pvc y todos los accesorios para su correcto funcionamiento.</t>
  </si>
  <si>
    <t>Suministro, transporte e instalación TANQUE HIDROACUMULADOR (hidroflow) 100 Litros para red de acueducto. Incluye accesorios de conexión tanque, bomba y red. Deberá quedar correctamente instalado y se entregará funcionando en conjunto con el sistema de bombeo. Se deberá garantizar su hermeticidad y resistencia a las presiones requeridas.</t>
  </si>
  <si>
    <t>Suministro, transporte e instalación TANQUE HIDROACUMULADOR (hidroflow) 60 Litros para red contra incendios. Incluye accesorios de conexión tanque, bomba y red. Deberá quedar correctamente instalado y se entregará funcionando en conjunto con el sistema de bombeo. Se deberá garantizar su hermeticidad y resistencia a las presiones requeridas.</t>
  </si>
  <si>
    <t>Suministro, transporte e instalación TANQUE HIDROACUMULADOR 500 Litros. Deberá quedar correctamente instalado y se entregará funcionando en conjunto con el sistema de bombeo. Se deberá garantizar su hermeticidad y resistencia a las presiones requeridas.</t>
  </si>
  <si>
    <t>Suministro, transporte e instalación TANQUE HIDROACUMULADOR 300 Litros. Deberá quedar correctamente instalado y se entregará funcionando en conjunto con el sistema de bombeo. Se deberá garantizar su hermeticidad y resistencia a las presiones requeridas.</t>
  </si>
  <si>
    <t>Suministro, transporte e instalación TANQUE en PRFV o similar  Tronco-cónico de 10.000 litros para almacenamiento de agua potable.  Deberá quedar correctamente instalado según especificaciones técnicas y de diseño.</t>
  </si>
  <si>
    <t>Suministro, transporte e instalación de SISTEMA DE BOMBEO para agua potable con DOS BOMBAS, cada una para un CAUDAL DE 4,82 (l/s) y Hd=20,3 (m.c.a). Incluye también suiche presión, manómetro, instalación y mano de obra, flotadores eléctricos y demás accesorios que se requieran para su correcto funcionamiento.</t>
  </si>
  <si>
    <t>Suministro, transporte e instalación TANQUE HIDRONEUMATICO (Hidrofló)  200 Litros. Deberá quedar correctamente instalado y se entregará funcionando en conjunto con el sistema de bombeo. Se deberá garantizar su hermeticidad y resistencia a las presiones requeridas.</t>
  </si>
  <si>
    <t>Suministro, transporte e instalación TANQUE en PRFV o similar  Tronco-conico de 5000 litros para almacenamiento de aguas lluvias. Deberá quedar correctamente instalado. Este tanque debera ir enterrado, debido a que las aguas lluvias llegan hasta éste a gravedad.</t>
  </si>
  <si>
    <t>Suministro, transporte e instalación de SISTEMA DE BOMBEO para aguas lluvias sin tratar con DOS BOMBAS, cada una para un CAUDAL DE 3.3 (l/s) y Hd=12 (mca). Incluye también suiche presión, manómetro, instalación y mano de obra, flotadores eléctricos y demás accesorios que se requieran para su correcto funcionamiento.</t>
  </si>
  <si>
    <t>Suministro, transporte e instalación TANQUE en PRFV o similar  Tronco-conico de 1000 litros para almacenamiento de agua lluvia filtrada.  Deberá quedar correctamente instalado.</t>
  </si>
  <si>
    <t>Suministro, transporte e instalación TANQUE HIDRONEUMATICO (Hidrofló) 50 Litros. Deberá quedar correctamente instalado y se entregará funcionando en conjunto con el sistema de bombeo. Se deberá garantizar su hermeticidad y resistencia a las presiones requeridas.</t>
  </si>
  <si>
    <t>Construcción de ANCLAJES DE CONCRETO de 21 Mpa para tubería de pvc de acueducto o alcantarillado, incluye el suministro, transporte externo e interno y vaciado de concreto de 21 Mpa. Incluye colocación de formaletas, concreto y demás elementos que se requieren para construir estas estructuras. Incluye también la mano de obra, los equipos, herramientas necesarias para la correcta ejecución y funcionamiento de esta actividad. No incluye refuerzo.</t>
  </si>
  <si>
    <t>Construcción de MESA con diámetro de 1,60m y 0,20m de espesor y cañuela con un diámetro de 1,20m y 0,20m de espesor para cámara de inspección de diámetro de 1,20 m, la pendiente transversal de la cañuela será el 15% y debe ser en concreto de 21Mpa esmaltada con cemento, según especificaciones técnicas de EEPP de Medellín. Incluye suministro, transporte e instalación de los materiales, todo lo necesario para su correcta construcción. No incluye acero de refuerzo.</t>
  </si>
  <si>
    <t>Construcción de MESA con diámetro de 1,90m y 0,20m de espesor y cañuela con un diámetro de 1,50m y 0,20m de espesor para cámara de inspección de diámetro de 1,50 m, la pendiente transversal de la cañuela será el 15% y debe ser en concreto de 21Mpa esmaltada con cemento, según especificaciones técnicas de EEPP de Medellín. Incluye suministro, transporte e instalación de los materiales, todo lo necesario para su correcta construcción. No incluye acero de refuerzo.</t>
  </si>
  <si>
    <t>Suministro, transporte y colocación de GANCHO GALVANIZADO para cámara de inspección de cilindro prefabricado, según especificaciones técnicas de EEPP de Medellín. Incluye anclaje con epóxico y todo lo necesario para su correcta instalación.</t>
  </si>
  <si>
    <t>Suministro, transporte y colocación de GANCHO GALVANIZADO para cámara de inspección de cilindro vaciado en sitio, según especificaciones técnicas de EEPP de Medellín. Incluye anclaje con epóxico y todo lo necesario para su correcta instalación.</t>
  </si>
  <si>
    <t>Suministro transporte e instalación de PROTECTOR DE VELOCIDAD en tubería  PVC-NOVAFORT, para cámaras de inspección entre 1.20m a 1.50 de diámetro. Incluye suministro y transporte de los materiales, pernos de fijación en acero inoxidable soldadura pvc líquida, acondicionador de superficie y todos los elementos necesarios para su correcta instalación y funcionamiento.</t>
  </si>
  <si>
    <t>Construcción de PLACA DE SUPERFICIE para cámara de inspección con diámetro interno de 1,20m y 0,15m de espesor, debe ser en concreto de 28 MPa , según especificaciones técnicas de EEPP de Medellín. Incluye suministro, transporte e instalación de los materiales, todo lo necesario para su correcta construcción. Incluye acero de refuerzo No 4 a 0.08m en ambas direcciones y en el perímetro de la tapa 8 varillas No 4. Ver detalle en las normas de Epm.</t>
  </si>
  <si>
    <t xml:space="preserve">REALCE o PROFUNDIZACIÓN de cajas y manjole, en diferentes tamaños, por variación de nivele, incluye demolición de concreto, vaciado de concreto de 21MPA para realce de caja, y todo lo necesario para su correcto funcionamiento, según normas EPM, previa aprobación de la interventoría. </t>
  </si>
  <si>
    <t>REALCE del nivel de los cuellos de las cámaras de inspección existente sobre andenes y ante jardines no en pavimento, hasta 0.35m. incluye demolición, lleno compactado con canguro, vaciado de los ajustes necesarios, el suministro, colocación del concreto y el retiro y posterior colocación de la tapa (tapa recuperada).</t>
  </si>
  <si>
    <t>TANQUE desarenador en fibra tipo Fibratore o equivalente, de 10 lt/seg, de 3.60 x 0.80m., de profundidad entre 0.95/1.00m., incluye suministro, transporte e instalación de concreto de 21 Mpa para tapas  y paredes de 0.0.90 x 3.70 m., herraje  para tapa de 0.80 x 0.72 m (medidas internas y son cinco tapas), marco en ángulo de 2 1/2 " x 3/16" y todos los elementos necesarios para su correcta instalación y funcionamiento, según diseño.</t>
  </si>
  <si>
    <t>DIAGNÓSTICO de estado y desobstrucción mediante sondeo con electroplomería, ref 1500 industrial. Incluye cable de 1" de 25 metros para inspección de tuberías hasta 4". Se contrata mínimo dos horas.</t>
  </si>
  <si>
    <t>DETECCIÓN DE FUGAS por medio de geófono de alta tecnología. Aplicación de tinta especial tres veces mas delgada que el agua, compatible con la cámara. Revisión especial de la tinta compatible con la cámara de infrarrojo, grabaciones con cámara para visión de fuga. Incluye equipo para detección de fugas y técnico especialista. El valor se da para la detección de fugas, independientemente del tiempo que tome detectarla.</t>
  </si>
  <si>
    <t>GEORREFERENCIACIÓN de cámaras de inspección, accesorios y tuberías de alcantarillado para elaborar planos record impresos y en medio digital a EPM. Se utilizará personal</t>
  </si>
  <si>
    <t>LIMPIEZA de cámaras de inspección, limpieza de la tubería de alcantarillado residual, llúvia o combinada que se construyó. Se contrata mínimo dos horas</t>
  </si>
  <si>
    <t>Suministro, transporte y colocación de SANITARIOS DISCAPACITADOS (línea Acuajet ref. 02640 de Corona o equivalente), color blanco, bajo consumo 6lt., diseño de dos piezas, taza redonda, sifón esmaltado, grifería antisifón, anillo abierto, abasto metálico, válvula de regulación metálica con manguera flexible y acabado cromado, brida de fijación con tapón roscado, emboquillado con silicona antihongos y todos los demás elementos necesarios para su correcta instalación y funcionamiento.</t>
  </si>
  <si>
    <t>Suministro, transporte y colocación de GRIFERÍA para lavaplatos (*X* SUBCJ LVP 8P PLNCA CPO EXP BALTA PICO PRAKTI Ref. 415070001), tipo Corona o su equivalente. Incluye todo lo necesario para su correcta construcción y funcionamiento. Incluye Grifería galaxia, abasto metálico, sifón botella y todos los demás elementos necesarios para su correcta instalación y funcionamiento.</t>
  </si>
  <si>
    <t>Suministro, transporte y colocación de SANITARIO BÁLTICO tipo Corona o equivalente, incluye fluxómetro, brida de fijación, tapones con rosca para brida, silicona antihongos, grifería completa, abasto metálico y todos los demás elementos necesarios para su correcta instalación y funcionamiento.</t>
  </si>
  <si>
    <t>Suministro, transporte y colocación de ORINAL MEDIANO Santa Fé ref 10402, línea institucional de corona o equivalente, color blanco con grifería automatica de push antivandalica ref 71300. Incluye grifería, abasto metálico y todos los elementos necesarios para su correcta instalación y funcionamiento.</t>
  </si>
  <si>
    <t>Suministro, transporte y colocación de ORINAL DE COLGAR grande (ref. 06104 de Corona o su equivalente), color blanco, incluye Grifería de Push antivandálica, ref 75121, sifón botella, accesorios de soporte y todos los demás elementos necesarios para su correcta instalación y funcionamiento.</t>
  </si>
  <si>
    <t>Suministro, transporte y colocación de ORINAL GRANDE blanco, incluye grifería tipo push, abasto metálico y todos los demás elementos necesarios para su correcta instalación y funcionamiento.</t>
  </si>
  <si>
    <t>Suministro, transporte y colocación de LAVAMANOS DE COLGAR tipo Acuacer o equivalente. Incluye Grifería Artesa sencilla de Grival o similar, abasto metálico, sifón botella y todos los demás elementos necesarios para su correcta instalación y funcionamiento.</t>
  </si>
  <si>
    <t>Suministro, transporte y colocación de LAVAMANOS BASE ESFÉRICA con un diámetro de 0.40 m., calibre 20, en acero inoxidable satinado tipo Socoda o equivalente. Incluye grifería artesa de Grival o equivalente, abasto metálico, sifón botella, silicona antihongos para el borde del lavamanos, y todos los demás elementos necesarios para su correcta instalación y funcionamiento.</t>
  </si>
  <si>
    <t>Suministro, transporte y colocación de LAVAMANOS corona o equivalente color blanco, tipo San Lorenzo, línea institucional. Incluye grifería metálica institucional de push Corona o equivalente, abasto metálico y todos los demás elementos necesarios para su correcta instalación y funcionamiento.</t>
  </si>
  <si>
    <t>Suministro, transporte y colocación de LAVAMANOS DE SOBREPONER (tipo Marcella o equivalente), color blanco. Incluye grifería metálica con acabado cromado, tipo marruecos o su equivalente, abasto metálico acabado cromado, sifón botella, emboquillado con silicona antihongos y todos los demás elementos necesarios para su correcta instalación y funcionamiento.</t>
  </si>
  <si>
    <t>Suministro, transporte y colocación de LAVAMANOS PARA DISCAPACITADOS (línea Acuajet de Corona o su equivalente) color blanco, de colgar. Incluye grifería metálica con acabado cromado, tipo Marruecos o su equivalente, abasto metálico acabado cromado, sifón botella y todos los demás elementos necesarios para su correcta instalación y funcionamiento.</t>
  </si>
  <si>
    <t>Suministro, transporte y colocación de lavapinceles o LAVAMANOS CORRIDO en acero inoxidable  tipo Socoda o equivalente calidad, de 1,50 x 0,50 m. Incluye grifería de pared tipo marruecos de Grival o su equivalente, sifón, rejilla, abastos metálicos y todos los elementos necesarios para su correcta instalación y funcionamiento.</t>
  </si>
  <si>
    <t>Suministro, transporte y colocación de LAVAESCOBAS prefabricado en concreto forrado en granito de 40 x 40 x 25 cm. fondo gris. Incluye mortero 1:4, llave bocamanguera, sifón y todo los demás elementos necesarios para su correcta instalación y funcionamiento.</t>
  </si>
  <si>
    <t>Suministro, transporte y colocación de LAVAESCOBAS prefabricado en concreto forrado en granito de 42 x 60 x 25 cm. fondo gris. Incluye mortero 1:4, llave bocamanguera, sifón y todo los demás elementos necesarios para su correcta instalación y funcionamiento.</t>
  </si>
  <si>
    <t>Suministro, transporte y colocación de LAVAESCOBAS prefabricado en concreto forrado en granito de 47x47x30 cm. fondo gris. Incluye mortero 1:4, llave bocamanguera, sifón y todo los demás elementos necesarios para su correcta instalación y funcionamiento.</t>
  </si>
  <si>
    <t>Suministro, transporte y colocación de MESÓN en acero inoxidable AISI 304 calibre 18 tipo Socoda o equivalente, de 1.60 x 0.60 m. Incluye pozuelo de 500 x 500 x 250 mm, salpicadero, bordes redondeados, sifón, canastilla, grifería cuello de ganso, abastos con llave metálica, parales (pieamigos en platina de 2" x 3/16" asegurados a la pared mediante 2 pernos de expansión de 3/8" x 4" c/u) de soporte donde sea necesario y todos los demás elementos necesarios para su correcta instalación y funcionamiento.</t>
  </si>
  <si>
    <t>Suministro, transporte y colocación de MESÓN en acero inoxidable AISI 304 calibre 18 tipo Socoda o equivalente, de 0,75 x 0,60 m. Incluye pozuelo de 500 x 500 x 250 mm., salpicadero, bordes redondeados, sifón, canastilla, grifería cuello de ganso, abasto con llave metálica, parales de soporte metálicos (pieamigos en platina de 2" x 3/16" asegurados a la pared mediante 2 pernos de expansión de 3/8" x 4" c/u) donde sea necesario y todos los demás elementos necesarios para su correcta instalación y funcionamiento.</t>
  </si>
  <si>
    <t>Suministro, transporte y colocación de MESÓN en acero inoxidable AISI 304 calibre 18 tipo Socoda o equivalente, de 1,45 x 0,60 m. Incluye pozuelo de 500 x 500 x 250 mm., salpicadero, bordes redondeados, sifón, canastilla, grifería cuello de ganso, abasto con llave metálica, parales de soporte metálicos (pieamigos en platina de 2" x 3/16" asegurados a la pared mediante 2 pernos de expansión de 3/8" x 4" c/u)  donde sea necesario y todos los demás elementos necesarios para su correcta instalación y funcionamiento.</t>
  </si>
  <si>
    <t>Suministro, transporte y colocación de MESÓN en acero inoxidable AISI 304 calibre 20 tipo Socoda o equivalente, de 2.06 x 0.60 m (recto). Incluye juego para estufa de gas de 4 puestos, salpicadero, bordes redondeados, parales (pieamigos en platina de 2" x 3/16" asegurados a la pared mediante 2 pernos de expansión de 3/8" x 4" c/u) de soporte donde sea necesario y todos los demás elementos necesarios para su correcta instalación y funcionamiento.</t>
  </si>
  <si>
    <t>Suministro, transporte y colocación de ENTREPAÑOS en acero inoxidable AISI 304 calibre 20 tipo Socoda o equivalente, de ancho 0.50 m. Incluye bordes redondeados, parales (pieamigos en platina de 2" x 3/16" asegurados a la pared mediante 2 pernos de expansión de 3/8" x 4" c/u) de soporte donde sea necesario y todos los demás elementos necesarios para su correcta instalación y funcionamiento.</t>
  </si>
  <si>
    <t>Suministro, transporte y colocación de MESÓN con ciclos de lavado en acero inoxidable AISI 304 calibre 16 tipo Socoda o equivalente, de 1.45 x 0.69. y un altura de 0.86 m. Incluye un pozuelo de 0.60 x 0.50 m., profundidad de 0.30m., entrepaño en acero inoxidable AISI 304 calibre 18, estructura (refuerzo longitudinal y transversal donde se requiera) y soporte en tubería de acero inoxidable de 1 1/2" calibre 16 (estos elementos serán regulables en acero inoxidable con recubrimiento en plástico en la base de contacto con el piso), salpicadero donde haga contacto con la pared con un altura de  0.10m., bordes redondeados, las uniones en esquina están soldadas completamente y pulidas con el fin de que no perciba la existencia de soldadura en la superficie, esquineras estructurales soldadas completamente a la cubierta y al entrepaño que abarque las patas, sifon, canastilla, grifería, abasto con llave metálica y todos los demás elementos necesarios para su correcta instalación y funcionamiento. Según diseño.</t>
  </si>
  <si>
    <t>Suministro, transporte y colocación de MESÓN con ciclos de lavado en acero inoxidable AISI 304 calibre 16 tipo Socoda o equivalente, de 1.45 x 0.69 m. y un altura de 0.86 m. Incluye dos pozuelos de 0.60 x 0.50 m., profundidad de 0.30m., entrepaño en acero inoxidable AISI 304 calibre 18, estructura (refuerzo longitudinal y transversal donde se requiera) y soporte en tubería de acero inoxidable de 1 1/2" calibre 16 (estos elementos serán regulables en acero inoxidable con recubrimiento en plástico en la base de contacto con el piso), salpicadero donde haga contacto con la pared con un altura de  0.10m., bordes redondeados, las uniones en esquina están soldadas completamente y pulidas con el fin de que no perciba la existencia de soldadura en la superficie, esquineras estructurales soldadas completamente a la cubierta y al entrepaño que abarque las patas, dos sifones, dos canastillas, dos griferías cuello de ganso, dos abastos con llave metálica y todos los demás elementos necesarios para su correcta instalación y funcionamiento. Según diseño.</t>
  </si>
  <si>
    <t>Suministro, transporte y colocación de MUEBLE para laboratorio en acero inoxidable calibre 16 AISI 304. Incluye: torre con un frente de 600 mm., un fondo de 690 mm. y un alto de 860 mm. Puerta frontal con llave, pozuelo de 390x470x180 mm, canastilla, sifón, dos perforaciones  para gas, perforación para suministro de agua, abastos metálico, dos tomas eléctricos para 110 V., dos tomas eléctricos para 220 V., grifería metálica cuello de ganso, dos mesas calibre 16 AISI 304 reforzada de 1200 mm. de largo, 690 mm. de fondo, 860 mm de alto, entrepaño en mesas, patas tubulares con ruedas de 3" de diámetro con freno, amarre en tubería en la parte inferior para garantizar estabilidad y todos los demás elementos necesarios para su correcta instalación y funcionamiento.</t>
  </si>
  <si>
    <t>Suministro, transporte y colocación de POZUELO de 50x50x25 cm. en acero Inoxidable AISI 304 Calibre 18 tipo Colsteel o equivalente. Incluye sifón, canastilla, gritería batiente cuello de ganso, abastos con llave metálica y todos los demás elementos necesarios para su correcta instalación y funcionamiento.</t>
  </si>
  <si>
    <t>Suministro, transporte y colocación de LAVAMANOS corrido, con un ancho 45 cm., una altura de 60 cm. y una profundidad de 30 cm. En acero inoxidable calibre 18 AISI 304. Incluye soporte tipo cirujano para fijación a muro en acero inoxidable, salpicadero en los puntos de contacto con la pared, bordes redondeados embebido hacia el punto de drenaje, grifería metálica tipo Vento 4" color cromo tipo Grival o equivalente cada 70 cm., desagüe con canastilla, sifón, abastos metálico y todos los elementos necesarios para su correcta instalación y funcionamiento.</t>
  </si>
  <si>
    <t>Suministro, transporte y colocación de MESÓN QUÁSAR con colores pigmentados, de 0.60 x 2.32 m. Incluye tres (3) pozuelos de diámetro 0.30 m, salpicadero, faldones, base Muf de 12mm, ángulos de 57 - 58 cm. en platina de hierro 11/2X1/8", Pieamigos de ( 57 - 58 - 77) x 25 cm. en platina de hierro de 11/2X3/16", abasto metálico y todos los demás elementos necesarios para su correcta instalación y funcionamiento.</t>
  </si>
  <si>
    <t>Suministro, transporte y colocación de MESÓN QUÁSAR con colores pigmentados, de 0.80 x 2.00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</si>
  <si>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Suministro, transporte y colocación de MESÓN QUÁSAR con colores pigmentados, de 0.60 x 1.80 m. Incluye tres (3) pozuelos de diámetro 0.30 m, salpicadero, faldones, base Muf de 12mm, ángulos de 57 - 58  cm en platina de hierro 11/2X1/8", Pieamigos de ( 57 - 58 - 77) X25 cm en platina de hierro de 11/2X3/16", abasto metálico y todos los demás elementos necesarios para su correcta instalación y funcionamiento.</t>
  </si>
  <si>
    <t>Suministro, transporte y colocación de MESÓN QUÁSAR con colores pigmentados, de 0.60 x 0.80 m. Incluye tres (1) pozuelos de diámetro 0.30 m, salpicadero, faldones, base Muf de 12mm, ángulos de 57 - 58  cm en platina de hierro 11/2X1/8", Pieamigos de ( 57 - 58 - 77) X25 cm en platina de hierro de 11/2X3/16", abasto metálico y todos los demás elementos necesarios para su correcta instalación y funcionamiento.</t>
  </si>
  <si>
    <t>Suministro, transporte y colocación de MESÓN CURVO QUÁSAR con colores pigmentados, de 0.80 x 3.09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</si>
  <si>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Suministro, transporte y colocación de MESÓN A DOBLE ALTURA QUÁSAR con colores pigmentados, de 2.90 x 0.60 m. Incluye tres (3) pozuelos de diámetro 0.30m y un (1) pozuelo de diámetro 0.40m, salpicadero, faldones, base Muf de 12mm, ángulos de 57 - 58  cm en platina de hierro 11/2X1/8", Pieamigos de ( 57 - 58 - 77) X25 cm en platina de hierro de 11/2X3/16", abasto metálico y todos los demás elementos necesarios para su correcta instalación y funcionamiento.</t>
  </si>
  <si>
    <t>Construcción de MESÓN en concreto de 21Mpa. forrado en grano negro tipo San Gabriel, de ancho=0,60 m., espesor 0,06 m., con faldón de h=0,15 m. y listón de 10 cm en los  puntos en contacto con la pared. Incluye canche, botada de material, molduras para bordes redondeados, acero de refuerzo (6 varillas de 1/4" longitudinalmente y 3 varillas 3/8" L=0.90 m por metro transversalmente), concreto para anclaje, vanos para empotrar lavamanos.</t>
  </si>
  <si>
    <t>Construcción de MESÓN EN CONCRETO a la vista de 21 Mpa de 0.70 m de ancho, espesor 0,08 m., con faldón con una altura de 0,20 m. y un espesor de 0,05 m.  Incluye suministro y transporte de los materiales, formaleta en súper T de 19 mm. para acabado a la vista, moldura para aristas redondeadas, acero de refuerzo (6 varillas de 3/8" longitudinalmente y varillas 3/8" colocadas transversalmente cada 0,25 m.), pulidora para la parte superior, vanos para empotrar lavamanos y todos los demás elementos necesarios para su correcta construcción y funcionamiento.</t>
  </si>
  <si>
    <t>Construcción de LAVAESCOBAS CORRIDO en concreto 21Mpa, con un espesor de 0,10 m., forrado en granito pulido N°1 (En losa de fondo y paredes). Incluye suministro y transporte de los materiales, losa de fondo en concreto de 21 Mpa, espesor de 0,10 m., impermeabilizante integral y concrefibra, llave terminal 1/2" y rejilla cromada 3", varillas y curvas de dilatación en aluminio y todos los demás elementos necesarios para su correcta instalación y funcionamiento. No incluye enchape de baldosín.</t>
  </si>
  <si>
    <t>Suministro, transporte y colocación de LAVADERO PREFABRICADO en polímero colado de 60 x 60 cm color blanco. Incluye sifón, canastilla y todo los demás elementos necesarios para su correcta instalación y funcionamiento.</t>
  </si>
  <si>
    <t>Suministro, transporte y colocación de LAVAESCOBAS PREFABRICADO en concreto forrado en granito de 40x55x30 cm. fondo gris. Incluye mortero 1:4,  sifón, machones en masmposteria, revoque y enchape de machones y todo los demás elementos necesarios para su correcta instalación y funcionamiento.</t>
  </si>
  <si>
    <t>Suministro, transporte y colocación de ACCESORIOS para baño tipo mancesa o equivalente. Incluye jabonera, papelera, toallera y todos los demás elementos necesarios para su correcta construcción y funcionamiento.</t>
  </si>
  <si>
    <t>Suministro, transporte y colocación de PAPELERA ref 04240 tipo Corona o equivalente. Incluye pegacor y todos los demás elementos necesarios para su correcta instalación.</t>
  </si>
  <si>
    <t>Suministro, transporte y colocación de GANCHO ref 04270 tipo Corona o equivalente. Incluye pegacor y todos los demás elementos necesarios para su correcta instalación.</t>
  </si>
  <si>
    <t>Suministro, transporte y colocación de JABONERA ref 04230 tipo Corona o equivalente. Incluye pegacor y todos los demás elementos necesarios para su correcta instalación.</t>
  </si>
  <si>
    <t>Suministro, transporte y colocación de DISPENSADOR DE PAPEL HGIENICO ref AC-DP400A tipo Acuaval o equivalente en acero inoxidable 304 con llave. Incluye todos los elementos necesarios para su correcta instalación.</t>
  </si>
  <si>
    <t>Suministro, transporte y colocación de DISPENSADOR DE PAPEL HGIENICO ref AC-DT200A tipo Acuaval o equivalente, en acero inoxidable 304, con llave. Incluye todos los elementos necesarios para su correcta instalación.</t>
  </si>
  <si>
    <t>Suministro, transporte y colocación de DISPENSADOR DE TOALLAS ref. C 7616 tipo Grival o su equivalente. Incluye todos los elementos necesarios para su correcta instalación y funcionamiento.</t>
  </si>
  <si>
    <t>Suministro, transporte y colocación de DISPENSADOR DE JABON SPRAY, referencia C 70016 tipo Grival o su equivalente. Incluye todos los elementos necesarios para su correcta instalación y funcionamiento.</t>
  </si>
  <si>
    <t>Suministro, transporte y colocación de PELÍCULA AFT tipo espejo de 2 micras con porcentaje de luz del 70% y protección de los rayos ultravioleta del 99% en ventanería y todos los demás elementos necesarios para su correcta instalación y funcionamiento.</t>
  </si>
  <si>
    <t>Suministro, transporte y colocación de franjas en película SAND BLASTING con un ancho de 0,10 m. en vidrieras para marcas de visualización. Altura de instalación de 1,50 m. y todos los demás elementos necesarios para su correcta instalación y funcionamiento.</t>
  </si>
  <si>
    <t>Colocación de GRIFERÍA metálica con acabado en cromo, tipo marruecos de Grival o equivalente. Incluye suministro y transporte de los materiales, regadera cromada, llave con escudo cromados, tubería agua fría, accesorios, válvula economizadora y todos los demás elementos necesarios para su correcta instalación y funcionamiento.</t>
  </si>
  <si>
    <t>Colocación de TELEDUCHA corriente color blanco tipo corona o equivalente. Incluye suministro y transporte de los materiales, regadera cromada, llave con escudo cromados, tubería agua fría, accesorios, válvula economizadora y todos los demás elementos necesarios para su correcta instalación y funcionamiento.</t>
  </si>
  <si>
    <t>Colocación de GRIFO AHORRADOR llave automática de pared cromo de Grival o equivalente. Incluye suministro y transporte de los materiales, regadera cromada, llave con escudo cromados, tubería agua fría, accesorios, válvula economizadora y todos los demás elementos necesarios para su correcta instalación y funcionamiento.</t>
  </si>
  <si>
    <t>Colocación de REJILLA DE PISO de perforación cuadriculada con dimensiones de 10x10mm o equivalente. Incluye suministro e instalación.</t>
  </si>
  <si>
    <t>Suministro, transporte e instalación de LLAVE para lavadero con extensión, acabado cromado. Incluye escudo y todos los elementos requeridos para su correcta instalación y funcionamiento.</t>
  </si>
  <si>
    <t>Suministro, transporte e instalación de LLAVE para lava escobas. Incluye escudo y todos los elementos requeridos para su correcta instalación y funcionamiento.</t>
  </si>
  <si>
    <t>Suministro, transporte e instalación de REJILLA DE PISO 3 x 1,1/2 corriente plástica. Incluye suministro e instalación y todos los demás elementos necesarios para su correcta instalación y funcionamiento.</t>
  </si>
  <si>
    <t>Suministro, transporte e instalación de REJILLA terraza tragante 4 X 3. Incluye suministro e instalación y todos los demás elementos necesarios para su correcta instalación y funcionamiento.</t>
  </si>
  <si>
    <t>Suministro, transporte y colocación de PUERTA REJA METALICA de 0,95 x 2,95 m. ala pivotante conformada por un bastidor en tubería metálica PTS de 80 x 40 mm. x 2 mm, platinas de 1 1/2" x 3/8" colocadas verticalmente cada 0,115 m. y con dos perforaciones circulares de 5/8" c/u, dos varillas lisas de 5/8" colocadas horizontalmente atravesando las platinas. Incluye cerradura de seguridad de primera calidad tipo Yale o equivalente, picaportes, manija en acero inoxidable de 13 cm.  pintura anticorrosiva y adherente, base catalizador, acabado en pintura esmalte tipo poliuretano para exteriores y todos los demás elementos necesarios para su correcta instalación y funcionamiento. Según diseño.</t>
  </si>
  <si>
    <t>Suministro, transporte y colocación de PUERTA REJA METALICA de 0,92 x 2,00 m. ala pivotante conformada por un bastidor en tubería metálica PTS de 80 x 40 mm. x 2 mm, 4 platinas de 1 1/2" x 3/8" colocadas verticalmente cada 0,15 m. y con dos perforaciones circulares de 5/8" c/u, dos varillas lisas de 5/8" colocadas horizontalmente atravesando las platinas. Incluye cerradura de seguridad de primera calidad  tipo yale o equivalente, picaportes, manija en acero inoxidable de 13 cm., pintura anticorrosiva y adherente, base catalizador, acabado en  pintura esmalte  tipo poliuretano para exteriores y todos los demás elementos necesarios para su correcta instalación y funcionamiento. Según diseño.</t>
  </si>
  <si>
    <t>Suministro, transporte y colocación de PUERTA en lámina galvanizada de 1.50 x 2.70 m., dos alas, calibre 18, lisa, entamborada las dos caras, aligerada con poliuretano expandido con un espesor de 0,03 m. las dos alas y el montante,  dos alas pivotantes un cuerpo con visor de 0.50 x 1.10 m., en cristal templado de 6 mm., montante fijo de 1.50 x 0.60 m., en lámina calibre 20. Incluye bastidores para las alas y el montante en tubería PTS de 30 x 30 x 3mm., el cristal del visor se instalará además con pisavidrios, empaque y silicona antihongos en todo su perímetro; manijas en acero inoxidable de 13 cm, cerradura de seguridad de primera calidad de doble cerrojo tipo Yale o su equivalente, wash primer, pintura anticorrosiva y adherente, acabado con esmalte semibrillante color negro tipo Pintuco o su equivalente y todos los elementos necesarios para su correcta instalación y funcionamiento.</t>
  </si>
  <si>
    <t>Suministro, transporte y colocación de PUERTA batiente en lámina galvanizada de 0,80 x 2,70 m., montante con una altura de 0,60m., calibre 18, (marco, ala y montante), entamborada las dos caras, lisa, aligerada con poliuretano expandido con un espesor de 0.03m., para aislamiento acústico. Incluye en celosía fija en lámina galvanizada calibre 18, bastidores para el ala y el montante en tubería en PTS de 30 x 30 x3 mm., wash primer, pintura anticorrosiva y acabado con esmalte semibrillante color a definir por el diseñador, tipo Pintuco o su equivalente, cerradura para baño ref 5302 tipo Yale o su equivalente y demás elementos necesarios para su correcta instalación y funcionamiento, previa aprobación de la interventoría. Según diseños.</t>
  </si>
  <si>
    <t>Suministro, transporte y colocación de PUERTA batiente en lámina galvanizada de 0.70 x 2.70 m., montante con una altura de 0.60 m., calibre 18, (marco, ala y montante), entamborada las dos caras, lisa, aligerada con poliuretano expandido con un espesor de 0.03m., para aislamiento acústico. Incluye en celosía fija en lámina galvanizada calibre 18, bastidores para el ala y el montante en tubería en PTS de 30 x 30 x3 mm., wash primer, pintura anticorrosiva y acabado con esmalte semibrillante color a definir por el diseñador, tipo Pintuco o su equivalente, cerradura para baño ref 5302 tipo Yale o su equivalente y demás elementos necesarios para su correcta instalación y funcionamiento, previa aprobación de la interventoría. Según diseños.</t>
  </si>
  <si>
    <t>Suministro, transporte y colocación de PUERTA batiente en lámina galvanizada de 1.00 x 2.70 m., montante con una altura de 0.60m., en celosía fija en lámina galvanizada calibre 18,  bastidores para el ala y el montante en tubería en PTS de 30 x 30 x3 mm, calibre 18 (marco, ala y montante), entamborada las dos caras, lisa, aligerada con poliuretano expandido con un espesor de e= 0.03m. para aislamiento acústico, wash primer, pintura anticorrosiva y acabado con esmalte semibrillante color negro tipo Pintuco o su equivalente, cerradura de seguridad de primera calidad tipo Yale o su equivalente y demás elementos necesarios para su correcta instalación y funcionamiento, previa aprobación de la interventoría. Según diseños.</t>
  </si>
  <si>
    <t>Suministro, transporte y colocación de PUERTA REJA METALICA de dos alas batientes de 3.00 x 3.00 m., cada ala esta compuesta por un marco en tubería PTS de 80 x 40 x 2 mm., 12 platinas de 1 1/2" x 3/16" (con 4 perforaciones con un diámetro de 3/4" c/u) colocadas verticalmente cada 0,103 m., 4 varillas lisas de acero con un diámetro de 3/4" colocadas horizontalmente atravesando las perforaciones de las platinas. Incluye bisagras de trabajo pesado, pasador portacandado, falleba, platinas de 2" x 1/2" con una longitud de3.0m. Incluye anclajes para adosar a la pared, pintura base anticorrosiva y adherente, catalizador, acabado en pintura poliuretano para exteriores y todos los demás elementos necesarios para su correcta instalación y funcionamiento. Previa aprobación de la interventoría. Según diseño.</t>
  </si>
  <si>
    <t>Suministro, transporte y colocación de PUERTA REJA METALICA corrediza de 1,80 x 3.00 m., compuesta por un marco en tubería PTS de 80 x 40 x 2 mm., 13 platinas de 1 1/2" x 3/16" (con 4 perforaciones con un diámetro de3/4" c/u) colocadas verticalmente cada 0,106 m., 4 varillas lisas de acero con un diámetro de 3/4" colocadas horizontalmente atravesando las perforaciones de las platinas. Incluye riel guía inferior y superior, rodachines, perfil metálico recibidor en U pesado, pasador portacandado, falleba, pintura base anticorrosiva y adherente, catalizador, acabado en pintura poliuretano para exteriores, y todos los demás elementos necesarios para su correcta instalación y funcionamiento y previa aprobación de la interventoría. Según diseño.</t>
  </si>
  <si>
    <t>Suministro, transporte y colocación de PUERTA REJA METALICA fija de 1,65 x 3.00 m., compuesta por un marco en tubería PTS de 80 x 40 x 2 mm., 13 platinas de 1 1/2" x 3/16" (con 4 perforaciones con un diámetro de 3/4" c/u) colocadas verticalmente cada 0,106 m., 4 varillas lisas de acero con un diámetro de 3/4" colocadas horizontalmente atravesando las perforaciones de las platinas. Incluye perfil metálico como elemento de anclaje, pintura base anticorrosiva y adherente, catalizador, acabado en pintura poliuretano para exteriores y todos los demás elementos necesarios para su correcta instalación y funcionamiento y previa aprobación de la interventoría. Las dimensiones son las dadas en los planos y detalles del cuadro de puertas y ventanas. Según diseños.</t>
  </si>
  <si>
    <t>Suministro, transporte y colocación de PUERTA REJA de 2 alas batientes (5.34 x 2.78 m). Con bastidor metálico de 3" x 3" espesor de 3mm, platina metálica de 2" x 3/8", malla ondulada ojo Nº2 calibre 10, ángulo metálico de 1"x 1/8" perimetral pisa malla, 10 bisagras de trabajo pesado de 2 1/2" x 4", chapa candado para trabajo pesado tipo Yale o equivalente, 2 fallebas de 5/8", soldadura. Incluye resane de superficie, pintura poliuretano, catalizador, base anticorrosiva y adherente y todos los demás elementos requeridos para su correcta fabricación e instalación, según diseño. La tubería y las platinas son piezas completas, no se admiten soldaduras intermedias. Según diseño.</t>
  </si>
  <si>
    <t>Suministro, transporte y colocación de PUERTA REJA de 2 alas batientes (4.98 x 2.58m). Con bastidor metálico de 3" x 3" espesor de 3mm, platina metálica de 2" x 3/8", malla ondulada ojo  Nº2 calibre 10, ángulo metálico de 1"x 1/8" perimetral pisa malla, 10 bisagras de trabajo pesado de 2 1/2" x 4", chapa candado para trabajo pesado tipo Yale o equivalente, 2 fallebas de 5/8", soldadura. Incluye resane de superficie,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</si>
  <si>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REJA FIJA (1.4 x 1.5 m). Con platina metálica de 2" x 3/8", soldadura. Incluye resane de superficie, pintura poliuretano, catalizador, base anticorrosiva y adherente y todos los demás elementos requeridos para su correcta fabricación e instalación. Las platinas son piezas completas, no se admiten soldaduras intermedias. Según diseño.</t>
  </si>
  <si>
    <t>Suministro, transporte y colocación de REJA FIJA, con platina metálica de 2" x 3/8", tubo negro calibre 16 diámetro de 1/2", soldadura. Incluye resane de superficie,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</si>
  <si>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FIJA (7.86 x 2.15m). Con bastidor metálico de 3" x 3" espesor de 3mm, platina metálica de 2" x 3/8" y tubería negra calibre 16 de 1/2".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</si>
  <si>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doble (4.87 x 2.07 m), un modulo fijo y un modulo batiente de dos alas. Con bastidor metálico de 3" x 3" espesor de 3mm, platina metálica de 2" x 3/8",  tubería negra calibre 16 de 1/2", 10 bisagras de trabajo pesado de 2 1/2" x 4", chapa candado para trabajo pesado tipo Yale o equivalente, lamina metálica con un espesor de 3mm,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</si>
  <si>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de cuatro módulos (16.34 x 3.9m), un módulo fijo y tres batientes pivotantes. Con bastidor metálico de 3" x 3" espesor de 3mm, platina metálica de 2" x 1/4", columna conduven de 8"x8" espesor 5.5 mm, viga metálica W x 14x 22, tubería negra calibre 16 de 1/2", pivotes metálicos, 12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</si>
  <si>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de cuatro módulos (15.32 x 3.15m), tres fijos y uno batiente. Con  bastidor metálico de 2.5" x 6" espesor de 3.4 mm, PTS  de 2.5" x 2.5" espesor de 3mm, platina metálica de 2" x 1/4", tubería negra calibre 16 de 1/2", 5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</si>
  <si>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batiente de 2 alas (4.84 x 3.15m). Con bastidor metálico de 3" x 3" espesor de 3mm, platina metálica de 2" x 1/4", tubería negra calibre 16 de 1/2", 10 bisagras de trabajo pesado de 2 1/2" x 4", chapa candado para trabajo pesado tipo Yale o equivalente,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</si>
  <si>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REJA FIJA (4.85 x 2.7m). Con bastidor metálico de 3" x 3" espesor de 3mm, PTS de 80 x 40" espesor 2mm, malla ondulada ojo Nº2 calibre 10, ángulo metálico de 1"x 1/8" perimetral pisa malla.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</si>
  <si>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CORREDIZA de (4.85 x 2.08  m aproximados). con bastidor metálico de 2" x 2" espesor de 3 mm, riel y guía metálicos, rodachines, platina metálica 2" x 3/8", tubería negra calibre 16 de 1/2", chapas candado para trabajo pesado tipo Yale o equivalente.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</si>
  <si>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batiente de 2 alas tipo P1 (4.80 x 2.40m). con bastidor metálico de 70 x 70 espesor de 3mm, PTS de 90 x 90 espesor 3mm, platina metálica de 2" x 1/4", tubería negra calibre 16 de 1/2", 10 bisagras de trabajo pesado de 2 1/2" x 4", chapa candado para trabajo pesado tipo Yale o equivalente, 2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</si>
  <si>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batiente de 1 ala tipo P2 (1.60 x 2.40m). con bastidor metálico de 70 x 70 espesor de 3mm, PTS 90 x 90 espesor 3mm, platina metálica de 2" x 1/4", tubería negra calibre 16 de 1/2", 5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La tubería y las platinas son piezas completas, no se admiten soldaduras intermedias. Según diseño.</t>
  </si>
  <si>
    <t>Suministro, transporte y colocación de PUERTA REJA batiente de 1 ala tipo P3 (1.60 x 1.50m). con bastidor metálico de 70 x 70 espesor de 3mm, PTS 90 x 90 espesor 3mm, platina metálica de 2" x 1/4", tubería negra calibre 16 de 1/2", 4 bisagras de trabajo pesado de 2 1/2" x 4", chapa candado para trabajo pesado tipo Yale o equivalente, 1 fallebas de 5/8". Incluye resane de superficie, soldadura, pintura poliuretano, catalizador, base anticorrosiva y adherente y todos los demás elementos requeridos para su correcta fabricación e instalación y las platinas son piezas completas, no se admiten soldaduras intermedias. Según diseño.</t>
  </si>
  <si>
    <t>Suministro, transporte y colocación de PUERTA REJA doble ala ( 3.60 x 2.4 m aproximados). Con bastidor metálico de 4" x 4" espesor de 3mm, bastidor metálico de 2" x 1" espesor de 3mm, platina metálica de 2" x 1/4", tubería negra calibre 16 de 1/2", lamina metálica de 3/16", pernos expansivos de 1/2" x 3", 8 bisagras de trabajo pesado de 2 " x 4", chapa candado para trabajo pesado tipo Yale o equivalente, 2 fallebas de 5/8". Incluye resane de superficie, soldadura, pintura poliuretano, catalizador, base anticorrosiva y adherente y todos los demás elementos requeridos para su correcta fabricación e instalación, según diseño. La tubería y las platinas son piezas completas, no se admiten soldaduras intermedias.</t>
  </si>
  <si>
    <t>Suministro, transporte y colocación de PUERTA REJA doble ala ( 3.01 x 2.24 m Aproximados). Con bastidor metálico de 3" x 3" espesor de 3mm, bastidor metálico de 2" x 1" espesor de 3mm, lamina metálica de 3/16",  8 bisagras de trabajo pesado de 2 " x 4", chapa candado para trabajo pesado tipo Yale o equivalente, 2 fallebas de 5/8", ángulo metálico de 1" x1/8", malla ondulada calibre 10 ojo Nº 2, pernos expansivos de 1/2" x 3". Incluye resane de superficie, soldadura, pintura poliuretano, catalizador, base anticorrosiva y adherente y todos los demás elementos requeridos para su correcta fabricación e instalación, según diseño. La tubería y las platinas son piezas completas, no se admiten soldaduras intermedias.</t>
  </si>
  <si>
    <t>Suministro, transporte y colocación de PUERTA METÁLICA (marco y ala) calibre 20 de 0.8x2.10 m. Incluye chapa de seguridad tipo Yale o equivalente, anticorrosivo y esmalte de acabado y todo los demás elementos requeridos para su correcta fabricación e instalación, según diseño.</t>
  </si>
  <si>
    <t>Suministro, transporte y colocación de PUERTA REJA de 2 alas corredizas de 2.70 x 2.40 m. PTS de 2" x 1" espesor 3 mm, riel superior e inferior, rodamiento para colgante pesado, chapa candado para trabajo pesado tipo Yale o equivalente, soldadura. Incluye resane de superficie, pintura poliuretano, catalizador, base anticorrosiva y adherente y todos los demás elementos requeridos para su correcta fabricación e instalación, según diseño. La tubería son piezas completas, no se admiten soldaduras intermedias. Según diseño.</t>
  </si>
  <si>
    <t>Suministro, transporte y colocación de PUERTA REJA de 1 ala corrediza de 0.80 x 2.40 m. PTS de 2" x 1" espesor 3 mm, riel superior e inferior, rodamiento para colgante pesado, chapa candado para trabajo pesado tipo Yale o equivalente, soldadura. Incluye resane de superficie, pintura poliuretano, catalizador, base anticorrosiva y adherente y todos los demás elementos requeridos para su correcta fabricación y instalación, según diseño. La tubería y las platinas son piezas completas, no se admiten soldaduras intermedias. Según diseño.</t>
  </si>
  <si>
    <t>Suministro, transporte y colocación de PUERTA REJA de 2 alas batientes 2.10 x 2.40 m., con bastidor metálico de 70mm x70mm espesor de 3 mm, platina metálica de 2" x 3/8", tubo negro calibre 16 diámetro de 1/2", PTS metálico de 90mm x 90mm espesor de 3mm para soporte de bastidor, 10 bisagras de trabajo pesado de 2 1/2" x 4", chapa candado para trabajo pesado tipo Yale o equivalente, 2 fallebas de 5/8", lamina de 3/16" para anclaje a muro con pernos de 3/8" x3", soldadura. Incluye resane de superficie, pintura poliuretano, catalizador, base anticorrosiva y adherente y todos los demás elementos requeridos para su correcta fabricación y instalación. La tubería y las platinas son piezas completas, no se admiten soldaduras intermedias. Según diseño.</t>
  </si>
  <si>
    <t>Suministro, transporte y colocación de REJA de 2.0 x 2.0 m. Con bastidor metálico de 70 mm x 70 mm espesor de 3mm, malla ondulada ojo Nº2 calibre 10, ángulo metálico de 1"x 1/8" perimetral pisa malla, lamina de 3/16 para anclaje a muro con pernos de 3/8" x3", soldadura. Incluye resane de superficie, pintura poliuretano, catalizador, base anticorrosiva y adherente y todos los demás elementos requeridos para su correcta fabricación y instalación, según diseño. La tubería y las platinas son piezas completas, no se admiten soldaduras intermedias. Según diseño.</t>
  </si>
  <si>
    <t>Suministro, transporte e instalación de PUERTA batiente corta fuego de 1 hoja, certificada bajo norma americana (ul), de 180 min  de 1.20x 2.15 m. Incluye barra anti pánico de embutir tipo toallero, pintura electrostática negro gofrado y demás elementos que garanticen su buen funcionamiento</t>
  </si>
  <si>
    <t>Suministro e instalación de PUERTA (marco y ala) de 0,60x2,10m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</si>
  <si>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Suministro e instalación de PUERTA (marco y ala) de 0,80x2,10m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</si>
  <si>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Suministro e instalación de PUERTA (marco y ala) de 0,90x2,10m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</si>
  <si>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Suministro e instalación de PUERTA (marco y ala) en lamina calibre 18 , entamborada, corrediza+ pintura anticorrosiva, acabado en pintura poliuretana color negro + lineas troqueladas segun diseño + manija de seguridad de primera calidad tipo safe sienna o similar + falleba satin niquelada de primera calidad + Riel en la parte superior con sistema corredizo Ducloset simple (o similar) en acero templado con pista exterior de acero revestida en nylon, soportado al techo + tope en el sistema corredizo para evitar el traslape de la puerta</t>
  </si>
  <si>
    <t>Suministro e instalación de PUERTA (marco y ala) de 1,00 x2,10m en lamina calibre 18 troquelada según diseño, entamborada, batiente+ pintura anticorrosiva, acabado en pintura poliuretano color gris oscuro + lineas troqueladas segun diseño + manija de seguridad de primera calidad tipo safe sienna o similar + falleba satin niquelada de primera calidad + tope imantado anclado a la pared para mantener la puerta abierta satin niquelado.</t>
  </si>
  <si>
    <t>Instalación de PASAMANOS en muro, en tubería negra liviana de 2". Incluye suministro y transporte de los materiales, platina soldada de 30 cm que se coloca cada 2.0 m y anclado con pernos expansivos al muro, pintura anticorrosivo, pintura de poliuretano; incluye todos los elementos necesarios para su correcta construcción y funcionamiento.</t>
  </si>
  <si>
    <t>Instalación de PASAMANOS metálico con una altura de 0.95 m; ángulo superior e inferior de 2" x 3/16 "; barrotes cuadrados de 12 mm cada 11 cm, platinas pie de amigo y platina de anclaje con un espesor de 1/4" cada 2.5 m y pernos expansivos de 3/8", pintura anticorrosivo y pintura de poliuretano. Incluye suministro y transporte de los materiales, cortes, soldaduras y fijaciones. Incluye todos los elementos necesarios para su correcta construcción y funcionamiento.</t>
  </si>
  <si>
    <t>Instalación de PASAMANOS metálico, tubería superior en PTS rectangular de 2" x 1" x 3 mm, dos platinas verticales de 2 1/2" x 1/2" cada 1.00 m.,  soldadas a una platina superior de 2" x 1/8" y platina formando una "T" de 2" x 1/2" x 1/2" y dos platinas laterales de 2" x 1/8"; en la parte inferior se ancla a piso, losa o escaleras según el caso, con 4 pernos de 1/2", una platina en "T" de 1/2" más platina de 2" x 1/2" x 3/16" y esta a su vez se suelda a un ángulo  de 1" x 1/8" como cortagoteras, varilla circular lisa con un diámetro de 5/8" cada 0.145 m. entre ejes, altura de la varilla de 0.95 m. Incluye suministro y transporte de los materiales, soldadura 6011 x 1/8", base adherente, anticorrosiva y acabado en pintura de poliuretano tipo Pintuco o su equivalente, color semibrillante negro y todos los elementos necesarios para su correcta instalación y funcionamiento y previa aprobación de la interventoría. Según diseño. Los anclajes epóxicos se pagarán en su respectivo ítem.</t>
  </si>
  <si>
    <t>Instalación de PASAMANOS metálico con una altura de 1.10 m; ángulo superior e inferior de 2" x 3/16 "; barrotes cuadrados de 12 mm cada 11 cm, platinas pie de amigo y platina de anclaje con un espesor de 1/4" cada 2.5 m y pernos expansivos de 3/8", pintura poliuretano, catalizador, base anticorrosiva y adherente. Incluye suministro y transporte de los materiales, cortes, soldaduras y fijaciones y todos los elementos necesarios para su correcta instalación y funcionamiento y previa aprobación de la interventoría. Según diseño.</t>
  </si>
  <si>
    <t>Instalación de PASAMANOS en terraza existente. Incluye platina de 2" x 1/2" en la parte superior e inferior, refuerzo en platina de 1/2" cada 2.40 m anclada al muro con pernos, barrotes de 1/2" cuadrados según diseño y todos los elementos necesarios para su correcta instalación y funcionamiento y previa aprobación de la interventoría. Según diseño.</t>
  </si>
  <si>
    <t xml:space="preserve">Suministro, transporte y colocación de PASAMANOS en tubería 2" galvanizada tipo acueducto.  H= 1.35m. Incluye soldadura 6011X1/8 en todas las uniones,  wash primer, pintura tipo Pintulux 3 en 1, 2 manos. Incluye tubos verticales galvanizados de diámetro  3/4"calibre 16 cada 0,10 m , y 2 tubos verticales galvanizados tipo acueducto cada 2,00m de 2", 3 tubos horizontales galvanizados tipo acueducto de 2" y 1 tubo horizontal galvanizado de 1 1/2", fijación con platinas 0.10x0.15x1/4" y 4 pernos de expansión de 1/2" con una longitud mínima de 4". Todo lo necesario para su correcta ejecución segun diseño suministrado. </t>
  </si>
  <si>
    <t>Suministro, transporte y colocación de muros en DRYWALL con placas en yeso 2 CARAS, con un espesor de aprox de 9 cm (ancho del perfil mas espesor de placa). Incluye estructura metálica para armado y soporte parales separados a 61 cm, perfiles esquineros, placa de drywall de 1/2", cinta en fibra de vidrio de 5 cm., tornillería de 6x1", masilla, acabado en vinilo tipo 1 (acabado tipo 4 según normas necesarias hasta obtener una superficie pareja y homogénea), y todos los demás elementos necesarios para su correcta instalación y funcionamiento.</t>
  </si>
  <si>
    <t>Suministro, transporte y colocación de placa en FIBROCEMENTO o equivalente de e= 20 mm (una cara). para remate de muros de fachada, estructura en perfiles de acero galvanizado cal 20 con separación entre parales de 40.6cm, con refuerzo en área vertical cada 3.66 m de altura, tornillos autoperforantes de cabeza extra plana de ½" y 1", junta perdida con cinta de 2" en fibra de vidrio y masilla. Incluye esquineros y tapas y todos los demás elementos necesarios para su correcta instalación y funcionamiento. El acabado en pintura acrílica para exteriores, se pagará en su ítem respectivo. Según detalle y diseño.</t>
  </si>
  <si>
    <t>Suministro, transporte y colocación de muros en DRYWALL, con placas de yeso 2 CARAS un espesor de 12 cm (ancho del perfil mas espesor de placa). Incluye estructura metálica a 61 cm de distancia para armado y soporte, perfiles esquineros, refuerzo de vanos para puertas y ventanas, placa de drywall de 1/2", cinta en fibra de vidrio de 50 mm., tornillería de 6x1 y 7x7/16, masilla, acabado en vinilo tipo 1 de Pintuco o equivalente (tres manos o las necesarias hasta obtener una superficie pareja y homogénea) y todos los demás elementos necesarios para su correcta instalación y funcionamiento.</t>
  </si>
  <si>
    <t>Suministro, transporte y colocación de muros en DRYWALL, 1 cara de fibrocemento y una cara de placa en yeso, con un espesor de 0.07 / 0.08. Incluye estructura metálica para armado y soporte, perfiles esquineros, refuerzo de vanos para puertas y ventanas, placa de fibrocemento de 10 mm (cara exterior) + placa de drywall de 1/2" (cara interior), cinta en fibra de vidrio de 50 mm., tornillería de 6x1 y 7x7/16, masilla y todos los demás elementos necesarios para su correcta instalación y funcionamiento. El acabado en pintura, se pagará en su ítem respectivo. Según detalle y diseño.</t>
  </si>
  <si>
    <t>Suministro, transporte y colocación de CIELO FALSO en drywall. Incluye, placa yeso 1/2", masillado, pintura 3 manos, perfilería de aluminio para soporte con distancia de 61 cm, chazos, cintas, ángulos, cortes, andamios, canes y todo los demás elementos  necesario para su correcta instalación y funcionamiento.</t>
  </si>
  <si>
    <t>Suministro, transporte y colocación de CIELO FALSO suspendido con junta invisible placa en fibrocemento de e= 10 mm. para cielos, estructura en perfiles de acero galvanizado cal 20, con refuerzo en área vertical,  tornillos autoperforantes de cabeza extra plana de 1/2" y 1", junta perdida con cinta de 2" en fibra de vidrio y masilla. Incluye esquineros y tapas y todos los demás elementos necesarios para su correcta instalación y funcionamiento. El acabado en pintura para exteriores, se pagará en su ítem respectivo. Según detalle y diseño.</t>
  </si>
  <si>
    <t>Suministro, transporte y colocación de DRYWALL, diseño curvo, una (1) cara, placa yeso 1/2" , perfilería en lámina galvanizada cal. 26 para soportes perfil paral cada 61 cm. y viguetas cada 90 cm., cuelgas rígidas en ángulo 2x2, acabado nivel 4. Incluye pintura vinilo tipo 2 y acabado con vinilo tipo 1, tres (3) manos o las necesarias para obtener una superficie pareja y homogénea, a satisfacción de la interventoría, tornillos, chazos, cintas, ángulos, masilla, lija, cortes, andamios y todo los demás elementos  necesario para su correcta instalación y funcionamiento. Según diseño.</t>
  </si>
  <si>
    <t>Suministro, transporte y colocación de CERRAMIENTO en tubería negra liviana con un diámetro de 2", espesor de 2.5 mm., cada 18 cm. a ejes, con tapón metálico soldado al tubo, altura total de 3.00 m. Incluye columnetas en mampostería con bloque de concreto catalán color rojo revitado ambas caras, espesor 0.15 m., altura variable según diseño, remate en lagrimal de concreto de 21 Mpa, vaciado in situ, incluye formaleta de primera calidad en súper T de 19 mm. o su equivalente, aristas biseladas, cortagoteras y todo lo necesario para su correcto proceso constructivo y funcionamiento.</t>
  </si>
  <si>
    <t>Suministro, transporte y colocación de CERRAMIENTO en tubería negra pesada, Ø= 2½", e= 2,77 mm. colocada verticalmente, cada 20 cm. h= 2,00 m. soldada sobre platina e= 1/4", con anclajes de Ø= 5/8" cada 40 cm. sobre muro en concreto a la vista de 21 Mpa, reforzado, e= 15 cm. altura variable (mínimo 0,50 m. máximo 1,10 m.). Incluye formaleta en súper "T" de 19 mm. o su equivalente, molduras, vibrado, todos los elementos metálicos con wash primer, pintura anticorrosiva y a base de aceite hasta lograr una superficie homogénea color a definir por el taller de diseño de la EDU y todo lo necesario para su correcto proceso constructivo y funcionamiento. La excavación, botada de material, llenos, viga de fundación y acero de refuerzo, se pagarán en su respectivo ítem. Según Diseño.</t>
  </si>
  <si>
    <t>Suministro, transporte y colocación de CERRAMIENTO en tubular en PTS 70 x 70 espesor 2.5mm, separado 24cm a eje, incluye anticorrosivo y pintura de poliuretano; muro en concreto 3000psi de 20cm de alto x 20cm de espesor; viga de fundación de 30cm x 40cm. Incluye acero de refuerzo según diseño y todo lo necesario para su correcta construcción.</t>
  </si>
  <si>
    <t>Suministro, transporte y colocación de CERRAMIENTO tubular en tubería de 2.5" de diámetro espesor 2.5mm, separado 22cm a eje, altura libre 2.5m, empotrado 0.5m ( altura total del tubo 3m). Incluye pintura poliuretano, catalizador, base anticorrosiva y adherente; ángulo guía de 1"x1/8", muro en concreto 3000psi de 20cm de alto x 20cm de espesor; viga de fundación de 30cm x 40cm. Incluye acero de refuerzo según diseño y todo lo necesario para su correcta construcción.</t>
  </si>
  <si>
    <t>Suministro, transporte y colocación de CERRAMIENTO en malla eslabonada calibre 10 ojo No. 5, tubería galvanizada de 1.9" calibre 14, cerramiento tipo Inder. altura de 3.0m medidos a partir de la cara superior de la viga de fundación, dos hilas de mampostería en bloque de 20x20x40, columna cada 2m de 20cmx20cm, viga de fundación en concreto ciclópeo 40% piedra y concreto de 21Mpa al 60% de 40cm x 30cm, incluye acero de refuerzo y todo lo necesario para su correcta construcción. Según diseño.</t>
  </si>
  <si>
    <t>Suministro, transporte y colocación de MALLA ESLABONADA cal 10 ojo 5, incluye grapas galvanizadas y alambre para su sujeción y todos los elementos necesarios para su correcta instalación y funcionamiento.</t>
  </si>
  <si>
    <t>Suministro, transporte y colocación de MALLA ESLABONADA cal 10 ojo 5. Incluye alambre para su sujeción, vaciado de lagrimal en concreto de 21 Mpa para muro con un espesor de 20 cm, con su respectivo acero de refuerzo, con acabado a la vista y de las mismas dimensiones de los ya existentes. Y todos los elementos necesarios para su correcta instalación y funcionamiento.</t>
  </si>
  <si>
    <t>Suministro, transporte y colocación de ESTACÓN diámetro 9 cm y h = 2.20 m, incluye excavación para empotrar el estacón,  pintura tipo bituminosa negra para proteger la parte enterrada del estacón en una longitud de 50cm, compactación del área aferente para garantizar la estabilidad del estacón y todo lo necesario para su correcta instalación y funcionamiento. Según diseño.</t>
  </si>
  <si>
    <t>Suministro, transporte y colocación de ESTACÓN diámetro 9 cm y con una altura de 3.0 m, incluye excavación para empotrar el estacón, pintura tipo bituminosa negra para proteger la parte enterrada del estacón en una longitud de 60cm, compactación del área aferente para garantizar la estabilidad del estacón y todo lo necesario para su correcta instalación y funcionamiento. Según diseño.</t>
  </si>
  <si>
    <t>Suministro, transporte y colocación de MALLA GALLINERO en polipropileno, ojo de 25x30 mm, incluye grapas metálicas para soporte, hilo nylon para unión de fajas, resistente a intemperie. Según diseño.</t>
  </si>
  <si>
    <t>Suministro, transporte y colocación de CERRAMIENTO para canchas polideportivas con 2 m de altura, en malla eslabonada metálica, calibre 10, ojo 5,5 cm, estructura de soporte en tubería PTS calibre 14, horizontales en tubería de 8 cm * 4 cm, verticales en tubería de 6 cm * 12 cm, platinas de anclaje de 20*20 cm * 1/4", y platina de 1*1/4" cosiendo la malla, incluye pintura anticorrosivo, acabado en esmalte para exteriores, argollas para colocar malla nylon, y todos los demás elementos necesarios para su correcta instalación.</t>
  </si>
  <si>
    <t>Suministro, transporte y colocación de PUERTA VIDRIERA en aluminio anodizado natural y cristal templado de 8 mm., de 3,50 x 2,70 m., sistema PC 7038 tradicional de Alúmina o su equivalente, compuesta por 3 módulos uno fijo y dos corredizos, con montante en cristal templado claro de 6 mm. de 3.50 x 0.60 m. compuesta por dos módulos fijos. Incluye pisavidrios a presión, empaques y silicona antihogos en todo el perímetro del vidrio, rodamientos, cerradura pico de loro 854 doble de primera calidad tipo Yale o su equivalente, falleba báscula de 12" inferior y superior en las alas corredizas, tiraderas doble fin en ambas caras de las alas corredizas y todos los elementos necesarios para su correcta instalación y funcionamiento, previa aprobación de la interventoría.</t>
  </si>
  <si>
    <t>Suministro, transporte y colocación de VENTANA en aluminio anodizado natural y cristal claro templado de 6 mm. de 3,40 x 1,50 m., dividida en cuatro cuerpos verticales, los dos centrales corredizos y los dos de los extremos fijos. Incluye cerradura de seguridad, tiradera doble fin en las alas corredizas, pisavidrios a presión, empaques, silicona estructural antihongos en todo el perímetro de los vidrios, rieles, rodamientos y todos los elementos necesarios para su correcta instalación y funcionamiento, previa aprobación de la interventoría.</t>
  </si>
  <si>
    <t>Suministro, transporte y colocación de VENTANA en aluminio anodizado natural y cristal claro templado de 6 mm., de 3,40 x 1,80 m., montante con una altura de 0.40m., dividida en cuatro cuerpos verticales, los dos centrales corredizos y los dos de los extremos fijos, montante en aluminio anodizado natural sistema PC 8025 tradicional de Alúmina o equivalente, con cristal templado de 6mm dividido en dos cuerpos fijos, de 3.4 x 0.40 m. Incluye cerradura de seguridad, tiradera doble fin en las alas corredizas, pisavidrios a presión, empaques, silicona estructural antihongos en todo el perímetro de los vidrios, rieles rodamientos y todos los elementos necesarios para su correcta instalación y funcionamiento, Se debe colocar perfiles tubulares estructurales en aluminio, que garanticen la rigidez, soporten el peso del vidrio, hagan fácil la maniobrabilidad del elemento sin ningún tipo de deformación y que mantenga su estabilidad, previa aprobación de la interventoría. Las medidas son las dadas en los planos y detalles del cuadro de puertas y ventanas.</t>
  </si>
  <si>
    <t>Suministro, transporte y colocación de VENTANA proyectante en aluminio anodizado color natural, cristal templado de 4mm., color claro, de 2.20 x 0.50 m., la ventana se divide en tres cuerpos proyectantes, incluye silicona antihongos en todo el perímetro de los vidrios, empaques, pisavidrios a presión, cerradura de seguridad, tiraderas y todos los elementos necesarios para su correcta instalación y funcionamiento, según diseño y previa aprobación de interventoría.</t>
  </si>
  <si>
    <t>Suministro, transporte y colocación de VENTANA en aluminio anodizado natural y cristal claro templado de 6 mm., de 1.50 x 1.80 m., montante con una altura de 0.40 m., dividida en dos cuerpos verticales, un corredizo, montante en aluminio anodizado natural con cristal templado de 6mm  de un cuerpo fijo, de 1.50 x 0.40 m. Incluye cerradura de seguridad, tiradera doble fin en el ala corrediza, pisavidrios a presión, empaques, silicona estructural antihongos en todo el perímetro de los vidrios, riel, rodamientos y todos los elementos necesarios para su correcta instalación y funcionamiento, previa aprobación de la interventoría.</t>
  </si>
  <si>
    <t>Suministro, transporte y colocación de VENTANA corrediza en aluminio anodizado natural de 1.90x1.57m., sistema 3831/5020-2 calidad tipo Alúmina o equivalente, (PP/XO), marco de 52mm, ensamble mecánico con tornillos, perfiles verticales y horizontales reforzados, cerradura una cara, guías platicas, empaques de neopreno, cristal templado de 8mm, división en tubular de 2" x 1", persiana en la parte superior ALN 315 de 0.30 cm de altura. Según diseño.</t>
  </si>
  <si>
    <t>Suministro, transporte y colocación de VENTANA en aluminio anodizado de 0.49x1.65 m., sistema 38-31 P de Alúmina o equivalente (P/O), persiana en ALN-315, cristal templado de 8mm. Según diseño.</t>
  </si>
  <si>
    <t>Suministro, transporte y colocación de VENTANA en aluminio anodizado de 3.45x0.30 m., tipo persiana (PPPP), sistema 38-31 P, persiana en ALN-315. Según diseño.</t>
  </si>
  <si>
    <t>Suministro, transporte y colocación de FACHADA FLOTANTE de 13,05 x 4,60 m. en vidrio templado laminado de 10mm y bastidor en perfilaría metálica de sección cuadrada de 0,05 x 0,05 m, con dos perfiles horizontales de 13,50m y 9 verticales de 4,60m, soldada y anclada al suelo, en la parte inferior y superior, compuesta por 16 módulos de vidrio templado de 10mm, 12 módulos de 2,00 x 2,30m, 2 módulos de 0,83 x 2,30m y 2 módulos de 0,67x 2,30m. Incluye sistema de fijación tipo spider y todos los demás elementos necesarios para su correcta instalación y funcionamiento, previa aprobación de la interventoría. Según diseño. Deben colocarse perfiles tubulares estructurales en aluminio que garanticen la total rigidez de la estructura base de la ventana, soporten el peso del vidrio, para que hagan fácil la maniobrabilidad de la ventana, sin ninguna deformación.</t>
  </si>
  <si>
    <t>Suministro, transporte y colocación de VENTANAS VIDRIERAS FIJAS - reforzadas, sistema VP-3831 de alúmina o equivalente. Marco y estructura en aluminio anodizado color natural. Compuesta de marco y parales verticales piso-techo en tubería rectangular de 3x1½" (ref. T-103), cristal templado claro, espesor de 6 mm. Módulo con persiana celosía fija (ref. 315) cada 5 cm. con sistema VP-3831. Incluye pisavidrios a presión (ref. 177), empaques,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</si>
  <si>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VENTANA fijas - corredizas, sistema PC-744 de alúmina o equivalente. Marco y estructura en aluminio anodizado color natural, cristal templado claro, espesor de 6 mm. Incluye empaques-pisavidrio de caucho en "U", cerraduras seguro chapa, rodachines,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</si>
  <si>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VENTANA vidriera fijas - proyectantes - persiana, sistema VP-3831 de alúmina o equivalente. Marco y estructura en aluminio anodizado color natural. Compuesta por vidriera fija con marco y parales verticales en tubería rectangular de 3x1½" (ref. T-103), cristal templado claro, espesor de 6 mm. Montantes con Persiana celosía fija (ref. 315) cada 5 cm. con sistema VP-3831. Cuerpo inferior proyectante en aluminio anodizado natural y cristal templado claro espesor de 6 mm. Incluye pisavidrios a presión (ref. 177), empaques, cerradura de manija, brazos escualizables de 10",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</si>
  <si>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PERSIANA - CELOSÍA FIJA, sistema VP-3831 de alúmina o equivalente. Marco y estructura en aluminio anodizado color natural. Compuesta por celosía fija (ref. 315) cada 5 cm. Incluye tornillos,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</si>
  <si>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FACHADA FLOTANTE, complementado con sistema VP-3831 de alúmina o equivalente. Marco y estructura en aluminio anodizado color natural. Compuesta de marco y parales verticales piso-techo en tubería rectangular de 4x1¾" (ref. T-101) , tubería de 3x1½" (ref. T-103), cristal templado claro, e= 8 mm. Módulo con Persiana celosía fija (ref. 315) cada 5 cm. con sistema VP-3831. Incluye pisavidrios a presión (ref. 177), empaques,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</si>
  <si>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FACHADA FLOTANTE, complementado con sistema VP-3831 de alúmina o equivalente. Marco y estructura en aluminio anodizado color natural. Compuesta de marco y parales verticales piso-techo en tubería rectangular de 4x1¾" (ref. T-101) , tubería de 3x1½" (ref. T-103), cristal templado claro, espesor de 8 mm. Puerta vidriera batiente un(1) ala, de 0.95x2.30 m. Incluye pisavidrios a presión (ref. 177), empaques, chapa de seguridad calidad yale ó equivalente, dos(2) manijas en acero inoxidable doble fin de Ø= 3/4", L= 316mm, bisagras,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</si>
  <si>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y colocación de PUERTA BATIENTE de 1,05x2,25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</si>
  <si>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de 0.84x2,25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</si>
  <si>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de 0.90x2,25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</si>
  <si>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PIVOTANTE de 1.20x2,25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pivote metálico,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</si>
  <si>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PIVOTANTE de 2.10x2,25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pivote metálico,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</si>
  <si>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DOMO en cristal templado de 6mm, de 0.50 x 0.50 m., soporte en lámina galvanizada calibre 18, entamborada lisa y rejilla en celosía en su parte frontal, incluye silicona antihongos en todo el perímetro del vidrio, empaques, PTS de 30x 30 x3 mm, base adherente, pintura anticorrosiva y acabado en pintura sintética tipo pintuco o equivalente, y todos los elementos necesarios para su correcta instalación y funcionamiento, según diseño y previa aprobación de la interventoría. Las medidas son las dadas en los planos y detalles.</t>
  </si>
  <si>
    <t xml:space="preserve">Suministro, transporte y colocación de TAPA PARA CÁRCAMO, de 0.40 x 0.40 m., medidas externas, en lámina de alfajor calibre 14, perforaciones de 1", incluye ángulos de 3 /4" x 1/8" y recibidor de 1"x 1/8" y 3/4", elementos de anclaje y todos los elementos necesarios para su correcta instalación y funcionamiento. Previa aprobación de la interventoría.                                                          </t>
  </si>
  <si>
    <t>Suministro, transporte y colocación de VENTANA EN CELOSÍA de 0.90 x 0.50m., en lámina galvanizada calibre 18, PTS de 30 x 30 x 3 mm., incluye silicona antihongos, base adherente, pintura anticorrosiva y acabado en pintura poliuretano tipo Pintuco o equivalente, color negro semi brillante y todos los elementos necesarios para su correcta instalación y funcionamiento y previa aprobación de interventoría.</t>
  </si>
  <si>
    <t>Suministro, transporte y colocación de REJILLA en aluminio anodizado natural medias aproximadas de 1.98 m x 0.4 m, tipo Alúmina o equivalente referencia 315 con marco perimetral en 244. Incluye abertura de vano, resane y pintura de superficie y todos los demás elementos requeridos para su correcta fabricación y instalación.</t>
  </si>
  <si>
    <t>Suministro, transporte y colocación de BARRA DE SEGURIDAD para discapacitados, con una longitud de 60 cm. y un diámetro de 1¼" en acero inoxidable. Incluye pernos para anclaje, escudos en acero inoxidable y todos los elementos necesarios para su correcta instalación y funcionamiento, según diseño.</t>
  </si>
  <si>
    <t>Suministro, transporte y colocación de ÁNGULO 3"x3"x5/16" para borde de contrahuellas. Incluye soldadura a varillas de 1/2" cada 0.5m dejadas embebidas durante el vaciado del piso con una longitud mínima de 50 cm. y todo lo necesario para su correcta instalación y funcionamiento.</t>
  </si>
  <si>
    <t>Suministro, transporte y colocación de LÁMINA DE ALFAJOR de 4mm de 1.25 m x 0.9 m, con dos aberturas interiores para el paso de los cables del ascensor, incluye dos perfiles PTS de 50x50x3mm de 0.70 m de longitud, ángulo de 2" x 3/16" para apoyo de los PTS, pernos de 1/2" x 3" y todo lo necesario para su correcta instalación y funcionamiento. Según diseño.</t>
  </si>
  <si>
    <t>Suministro, transporte e instalación de CORTASOL tipo HunterDouglas, referencia 84R, en material Aluzinc 0.4mm, Aluminio 0.5mm, liso. Incluye elementos de fijación del panel y todos los elementos necesarios para su correcto montaje.</t>
  </si>
  <si>
    <t>Suministro, transporte e instalación de LAGRIMAL METÁLICO en lámina galvanizada calibre 20, desarrollo de 0,33 m. Incluye las pestañas de 5 cm. accesorios de instalación y amarre al muro, wash primer, base anticorrosiva y adherente acabado con pintura epóxica y todos los elementos necesarios para su correcta instalación y funcionamiento.</t>
  </si>
  <si>
    <t>Suministro, transporte e instalación de LAGRIMAL METÁLICO en lámina galvanizada calibre 20, desarrollo de 0,50 m. Incluida las pestañas de 5 cm. Incluye accesorios de instalación y amarre al muro, wash primer, base anticorrosiva y adherente acabado con pintura epóxica y todos los elementos necesarios para su correcta instalación y funcionamiento. Según diseño.</t>
  </si>
  <si>
    <t>Suministro, transporte y colocación de SELLO para ventanería con SikaFlex 1A o equivalente. Incluye fondo de junta más sello flexible de 6mm x 6mm, cinta de enmascarar y todos los elementos necesarios para su correcto funcionamiento.</t>
  </si>
  <si>
    <t>Suministro, transporte y colocación de AGARRADERA ABATIBLE para discapacitados de diámetro 1 1/2", para sanitario. Incluye todos los demás elementos necesarios para su correcta instalación y funcionamiento.</t>
  </si>
  <si>
    <t>LÁMINA MACHIHEMBRADA LISA de aleación de aluminio y zinc con curvatura leve convexa, con ancho de 30 cm, calibre 24 ó 0.6 mm + pintura poliéster horneable acabado liso con primer epóxico, película de fosfatizado, desengrasante activo sobre la base metálica, instalado en forma vertical con clip de fijación y tornillo autoperforante para revestimiento de fachada. Instalación con perfilería en ce cada 1.20m. Incluye perfil en C como remate de vanos de ventanas y puertas contra la fachada, desarrollo 36 cm en aluzinc cal 24 pintado a una cara, perfil estría entre muro de concreto y fachada cal 24 pintado a una cara, medidas aproximada 10x10x8, dilatación perimetral en Z en PVC de 1x1", refuerzos en madera para fijación de carpintería metálica y/o puertas y ventanas, alfajía metálica con pintura similar a la de la fachada y todos los elementos necesarios para su correcta instalación y funcionamiento. Se deben seguir todas las recomendaciones y especificaciones del fabricante. Según diseño. Color Violeta 7331, Lila 7334, Púrpura 7335.</t>
  </si>
  <si>
    <t>PANEL DE FACHADA MACHIHEMBRADA en Aluzinc, calibre 0.6 mm, tipo 300 FS, tipo Hunter Duglas o equivalente, con perforaciones N110-M1 Ø 4mm, 21% abierto, instalado en forma vertical, acabado en pintura de poliéster horneable, color ocaso 21. Incluye tornillos autoperforantes.</t>
  </si>
  <si>
    <t>REMATE INFERIOR para fachada, desarrollo 0.61 m., Aluzinc perforado cal 26.</t>
  </si>
  <si>
    <t>LÁMINA MACHIHEMBRADA de aleación de aluminio y zinc, con ancho de 33 cm, calibre 26 ó 0.6 mm con pintura poliéster horneable acabado liso con rigidizadores, primera capa epóxica, película de fosfatizado, desengrasante activo sobre la base metálica, instalado para cubiertas con clip de fijación (en C), con aislamiento en fibra de vidrio de 30 mm de espesor. Incluye cumbrera a dos aguas ( Caballete ), remates superior contra lámina en aluzinc cal 26 desarrollo 36 cm pintado a una cara y todo lo necesario para su correcta instalación y funcionamiento.  Según diseño. Color Violeta 7331, Lila 7334, Púrpura 7335.</t>
  </si>
  <si>
    <t>Suministro, transporte e instalación de PARAL central o extremo de 0.155-0.204 m. x 1.80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</si>
  <si>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PARAL central o extremo de 0.255-0.304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</si>
  <si>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PARAL central o extremo de 0.304-0.504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</si>
  <si>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PARAL central o extremo de 0.504-0.754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</si>
  <si>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PUERTA de 0.50-0.60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</si>
  <si>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PUERTA de 0.60-0.80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</si>
  <si>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PUERTA de 0.80-0.90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</si>
  <si>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DIVISIÓN EN PARAL, orinal de 0.46 x 0.96 m. En acero inoxidable AISI 304, calibre 20 acabado satinado, para divisiones de baños, paneles entamborados con un espesor de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 Ver detalle de baños.</t>
  </si>
  <si>
    <t>Suministro, transporte e instalación de TABIQUE Liso de 1.2-1.4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</si>
  <si>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TABIQUE Liso de 1.554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</si>
  <si>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y construcción de cubierta en TEJA DE BARRO Española, alfardas 2"x5" en abarco, larguero 2"x4" (solera) en abarco anclada a viga de amarre con varilla cada 1.5 m., tablilla inmunizada en pino ciprés machiembrada, impermeabilización en frío con tela asfáltica tipo permofit o equivalente. Incluye mortero de pega 1:5 para cada teja, acabado en barniz y todos los elementos necesarios para su correcta construcción y funcionamiento. Medido a lo largo de la pendiente. No incluye estructura ni cargueras.</t>
  </si>
  <si>
    <t>Suministro, transporte y colocación de cubierta en TEJA SIN TRASLAPO en acero galvanizado tipo Standing Seam de Acesco o equivalente, de 1½"(38.1 mm.), calibre 26, sistema sencillo. Incluye Clips de fijación, tornillos y todo lo necesario para su correcta instalación y funcionamiento. Según diseño de cubierta.</t>
  </si>
  <si>
    <t>Suministro, transporte y colocación de cubierta en TEJA TRASLÚCIDA, lámina PRFV con un espesor de 1.3 mm. Clase 5, tipo EXIPLAST o equivalente,. Incluye elementos de fijación, tornillos, empalmes con fibra y resina y todo lo necesario para su correcta instalación y funcionamiento. Según diseño de cubierta.</t>
  </si>
  <si>
    <t>Suministro, transporte e instalación de POLICARBONATO AVEOLAR. Instalado sobre perfiles existente en aluminio anonizado de 150mmx75mm ubicados cada 1m a eje. Incluye todo lo necesario para su correcta construcción y funcionamiento. Según diseño.</t>
  </si>
  <si>
    <t>Suministro, transporte e instalación de fachada en POLICARBONATO AVEOLAR de 6mm y perfilería en aluminio anonizado de 150mm x 75 mm. Incluye fijación con pernos expansivos en pantalla y viga de amarre de fundación y todo lo necesario para su correcta construcción y funcionamiento. Según diseño.</t>
  </si>
  <si>
    <t>Suministro, transporte e instalación de cubierta en teja POLICARBONATO AVEOLAR de 8mm de espesor, incluye elementos de fijación, instalación, transporte y todos los elementos necesarios para su correcta construcción y funcionamiento. Según diseño.</t>
  </si>
  <si>
    <t>Suministro, transporte e instalación de cubierta en paneles tipo METECNO o equivalente, Ref: Monoroof A-42 P/1000 G-4 (conformado de acero galvanizado prepintado cal 28 en cara externa y una cara con acabado en vinilo, inyectado en línea continua con poliuretano expandido de alta densidad, espesor=17 mm), Incluye remates externos e interno de cubierta, elementos de fijación tipo (tornillo 80+CAP+NEOP, tornillo 20+NEOP, anclaje Zamac), sellante base poliuretano tipo Sika Flex 1A o equivalente y todos los demás elementos necesarios para su correcta fabricación e instalación. Según Diseño. Previa aprobación de la interventoría.</t>
  </si>
  <si>
    <t>Suministro, transporte e instalación de cubierta en paneles tipo METECNO o su equivalente, Ref: Techmet Dry (conformado de acero galvanizado prepintado cal 26 en cara externa y acero galvanizado prepintado cal 26 en cara interna, inyectado con poliuretano expandido de alta densidad (38 kg/m3)), espesor=80 mm. Incluye remates externos e interno de cubierta D:610 y D:130 mm, tornillos autoroscantes, sellante base poliuretano y todos los elementos necesarios para su correcta instalación.</t>
  </si>
  <si>
    <t>Suministro, transporte e instalación de cubierta en paneles de ALUZINC o su equivalente, ref: 525 C sandwich deck de HunterDouglas o su equivalente (conformado de aluzinc prepintado cal 26 en cara externa y aluzinc prepintado cal 26 en cara interna, inyectado con poliuretano expandido de alta densidad, espesor=30 mm), Incluye clip de fijación SD, remates externos e interno de cubierta, tornillos autoroscantes, sellante base poliuretano tipo Sika Flex 1A o equivalente, y todos los elementos necesarios para su correcta instalación y funcionamiento. Según Diseño. Previa aprobación de la interventoría.</t>
  </si>
  <si>
    <t>Suministro, transporte e instalación de CABALLETE a dos aguas en aluzinc cal 26. Incluye fijaciones con tonillos autoperforantes, pintura de la cara superior, y todos los demás elementos necesarios para su correcta instalación y funcionamiento.</t>
  </si>
  <si>
    <t>Suministro, transporte e instalación de REMATE SUPERIOR de cubierta de desarrollo 366 mm. en aluzinc, Incluye fijaciones, pintura una cara, y todo los demás elementos necesarios para su correcta instalación y funcionamiento.</t>
  </si>
  <si>
    <t>Suministro, transporte e instalación de cubierta en paneles de ALUZINC SANDWICH deck, Ref: 333 C de HunterDouglas o su equivalente (conformado de aluzinc prepintado cal 26 en cara externa y aluzinc sin pintar cal 28 en cara interna, inyectado con poliuretano expandido de alta densidad, espesor=30 mm). Incluye acabado con pintura de poliéster horneable colo gris ref. 0980, clip de fijación SD, remates externos e interno de cubierta, tornillos autoroscantes punta de broca, sellante base poliuretano tipo Sika Flex 1A o equivalente, andamios y todos los elementos necesarios para su correcta instalación y funcionamiento. Según Diseño. Previa aprobación de la interventoría.</t>
  </si>
  <si>
    <t>Suministro, transporte e instalación de cumbrera CABALLETE a dos aguas en aluzinc cal 26. Incluye fijaciones con tonillos autoperforantes, pintura de la cara superior, andamios y todos los demás elementos necesarios para su correcta instalación y funcionamiento. Según diseño.</t>
  </si>
  <si>
    <t>Suministro, transporte e instalación de CUBIERTA TERMOACÚSTICA trapezoidal tipo ajover o equivalente (lámina metálica con recubrimiento de asfalto, foil de aluminio y recubrimiento en color). Incluye remates internos y externos de cubierta, tornillos autoroscantes y todo lo necesario para su correcta instalación. Según diseño.</t>
  </si>
  <si>
    <t>Suministro, transporte e instalación de cubierta en paneles tipo METECNO o equivalente, Ref: Monoroof A-42 P/1000 G-4 (conformado de acero galvanizado prepintado cal 28 en cara externa y una cara con acabado en vinilo, inyectado en línea continua con poliuretano expandido de alta densidad, espesor=50 mm RAL 9002 Blanco). Incluye remates externos e interno de cubierta, elementos de fijación tipo (tornillo autorroscante 6.3x150+neop+ cap, tornillo autoperforante 6,3x100+NEOP, tornillo autoroscante 6,3x20+Neop, anclaje Zamac), sellante base poliuretano tipo Sika Flex 1A o equivalente y todos los demás elementos necesarios para su correcta fabricación e instalación. Según Diseño. Previa aprobación de la interventoría.</t>
  </si>
  <si>
    <t>Suministro, transporte y colocación de CANOA en "L" en lamina galvanizada calibre 24, desarrollo 0.60 m. con tapa ruana. Incluye embudo galvanizado calibre 16 y codo galvanizado calibre 26 aproximadamente cada 5 m., pintura anticorrosiva, esmalte base aceite y todos los elementos necesarios para su correcta instalación. Se deberá colocar una buena base de apoyo de la canoa en toda su longitud. Según diseño de cubierta.</t>
  </si>
  <si>
    <t>Suministro, transporte y colocación de CANOA en "U" en lamina galvanizada calibre 20, desarrollo 1.0m. con soldadura autógena. Incluye embudos en el mismo material de la canoa, soportes, tornillos autoperforantes, anticorrosivo epóxico por ambas caras, acabado con esmalte en la cara inferior a la vista y todos los elementos necesarios para su correcta instalación y funcionamiento. Según diseño de cubierta.</t>
  </si>
  <si>
    <t>Suministro, transporte y colocación de RUANA en lámina galvanizada calibre 22., desarrollo 40 cm. Incluye canchada de muro, faja de revoque impermeabilizada, con filete., pintura anticorrosiva y a base de aceite, pestaña de 5 cm, y todos los elementos necesarios para su correcta construcción. Según diseño de cubierta.</t>
  </si>
  <si>
    <t>Suministro, transporte y colocación de CANOA según diseño en lamina cold rolled calibre 22, desarrollo 1.00 m. con soldadura autógena. Incluye embudos en el mismo material de la canoa, soportes, tornillos autoperforantes, anticorrosivo, acabado con esmalte y todos los elementos necesarios para su correcta instalación y funcionamiento. Según diseño de cubierta.</t>
  </si>
  <si>
    <t>Suministro, transporte y colocación de REMATE lateral en lamina cold rolled  calibre 16, incluye soportes, tornillos autoperforantes, anticorrosivo, acabado con esmalte y todos los elementos necesarios para su correcta instalación y funcionamiento.  Según diseño.</t>
  </si>
  <si>
    <t>Suministro, transporte e instalación de AISLANTE TÉRMICO y acústico en fibra de vidrio Frescasa de e= 89 mm. (3 1/2") de 0.85 N.R.C. Sin papel tipo Fiber Glass ó equivalente, instalada sobre Cielos rasos en drywall y superboard. Incluye andamios y todos los elementos necesarios para su correcta instalación y funcionamiento. Se deben seguir las especificaciones y recomendaciones del fabricante.</t>
  </si>
  <si>
    <t>Suministro, transporte y colocación de CIELO FALSO tipo cell o equivalente. Conformados por perfiles metálicos (aluzinc), doblados en forma de "U", de dos longitudes: 120cm (principal) y 60cm (secundario). El Cell tiene 5 cm de altura, el espesor es de 1cm. Las retículas son cuadradas y módulos de 15x15 cm.  color negro semibrillante tipo Luxalon 1883 o su equivalente, fijado a losa con perno de ojo y alambre #16. Incluye todo lo necesario para su correcta construcción y funcionamiento.</t>
  </si>
  <si>
    <t>Suministro, transporte y colocación de remate de CIELO FALSO tipo Cell en lamina doblada C. 20 + base anticorrosiva + acabado final en esmalte de poliuretano color negro semibrillante. Incluye todo lo necesario para su correcta construcción y funcionamiento. Según diseño.</t>
  </si>
  <si>
    <t>Suministro, transporte y construcción de CUBIERTA EN TABLILLA tipo techo, teja shingle (color por defininir), estructura en troncos de madera pino pátula inmunizada de  5" ,  incluye elementos de anclaje, impermeabilización en frío con tela asfáltica tipo permofit o equivalente. Incluye  todos los elementos necesarios para su correcta construcción y funcionamiento. Medido a lo largo de la pendiente.</t>
  </si>
  <si>
    <t>Suministro, transporte y aplicación de ÁCIDO NÍTRICO e hidrosolve proporción 1:1:5 para lavada de muros exteriores, con todos los elementos necesarios para su correcta instalación y funcionamiento.</t>
  </si>
  <si>
    <t>Suministro, transporte y aplicación de ÁCIDO NÍTRICO e hidrosolve proporción 1:1:5 para lavada de muros interiores, con todos los elementos necesarios para su correcta instalación y funcionamiento.</t>
  </si>
  <si>
    <t>Suministro, transporte y aplicación de ÁCIDO NÍTRICO e hidrosolve proporción 1:1:5 para lavada de pisos en gres, con todos los elementos necesarios para su correcta instalación y funcionamiento.</t>
  </si>
  <si>
    <t>Suministro, transporte y aplicación de HIDRÓFUGO impermeabilizante del tipo siliconite (Sika transparente o equivalente) o equivalente para mampostería de fachadas, con todos los elementos necesarios para su correcta instalación y funcionamiento.</t>
  </si>
  <si>
    <t>PERFILACIÓN de vía. Incluye escarificación, nivelación y compactación de la superficie.</t>
  </si>
  <si>
    <t>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t>
  </si>
  <si>
    <t>Suministro, transporte y colocación de MEZCLA ASFÁLTICA en caliente para parcheo MDC-19. Compactada con medios mecánicos según normas para la construcción de pavimentos del INVIAS. Incluye riego de liga y todo lo necesario para su correcta construcción y funcionamiento. La excavación y la base se pagan por su respectivo ítem.</t>
  </si>
  <si>
    <t>Suministro, transporte y colocación de MEZCLA ASFÁLTICA en caliente para pavimento MDC-19 (de 0 - 50 m3). Compactada con medios mecánicos según normas para la construcción de pavimentos del INVIAS. Incluye compactador Rodillo tipo DD-24 + Operador + Combustible o equivalente, Cuadrilla Pavimento: 1 Encargado + 2 Rastrilleros + 1 Ligador + 6 Ayudantes y todo lo necesario para su correcta construcción y funcionamiento. La excavación, la base y la emulsión asfáltica se pagan por su respectivo ítem.</t>
  </si>
  <si>
    <t>Suministro, transporte y colocación de MEZCLA ASFÁLTICA en caliente para pavimento MDC-19(de 50 m3 en adelante). Compactada con medios mecánicos según normas para la construcción de pavimentos del INVIAS.  Incluye compactador Rodillo tipo DD-24 + Operador + Combustible o equivalente, Cuadrilla Pavimento: 1 Encargado + 2 Rastrilleros + 1 Ligador + 6 Ayudantes, riego de liga, Finisher tipo Black Nouse 1500 + Operador + Combustible o equivalente y todo lo necesario para su correcta construcción y funcionamiento . La excavación y la base se pagan por su respectivo ítem.</t>
  </si>
  <si>
    <t>Suministro  y aplicación de MEZCLA ASFÁLTICA en caliente de alto módulo MAM-25 e=0.10m, que cumpla con el capitulo 450-13 de la norma INVIAS 2013 y utilizar asfalto normalizado debidamente certificado, incluye: suministro,   transporte, imprimación, colocación con terminadora de asfalto (finisher), y compactación. Su pago será por metro cúbico compacto medido por topografía.</t>
  </si>
  <si>
    <t>Suministro  y aplicación de MICROAGLOMERADO F-13 e=0.038m, para pavimento ( de 0- 50 m3). Compactada con medios mecánicos según normas para la construcción de pavimentos del INVIAS. Incluye todo lo necesario para su correcta construcción y funcionamiento. La excavación, la base y la emulsión asfáltica se pagan por su respectivo ítem.medido por topografía.</t>
  </si>
  <si>
    <t>Suministro, transporte y colocación de MEZCLA ASFÁLTICA en caliente TIPO MSC-19 e= 0.07m para pavimento (de 0 - 50 m3). Compactada con medios mecánicos según normas para la construcción de pavimentos del INVIAS. Incluye todo lo necesario para su correcta construcción y funcionamiento. La excavación, la base y la emulsión asfáltica se pagan por su respectivo ítem.</t>
  </si>
  <si>
    <t>Colocación de TOPELLANTAS PREFABRICADOS de 25 x 60 cm. sin pintar. Incluye el suministro y transporte de los topellantas, mortero de pega 1:5 y aditivo tipo Sikadur 32 o equivalente ( adhesivo epóxico para pega de concreto nuevo o endurecido a una dosificación de 0.08 kg/un) y todos los demás elementos necesarios para su correcta instalación y funcionamiento.</t>
  </si>
  <si>
    <t>Suministro e instalación de MARCAS VIALES con material plástico en frío con resistencia al deslizamiento (flechas direccionales, flechas de fin de carril, textos, pares, triángulos ceda el paso, diamantes ceda el paso, textos de zona, pictograma de zona escolar entre otros). Incluye alúmina antideslizante.</t>
  </si>
  <si>
    <t>Suministro e instalación de MARCAS VIALES con material plástico en frío con resistencia al deslizamiento , Incluye alúmina antideslizante. LINEA BLANCA O AMARILLA, Canalización continua o segmentada (12cm)</t>
  </si>
  <si>
    <t xml:space="preserve">Suministro y aplicación de PINTURA plástico en frío doble componente, para demarcación vial horizontal de LINEA DE 0,40 m para pasos peatonales, lineas de resalto, líneas de pare, cebra, linea de bloqueo, etc. </t>
  </si>
  <si>
    <t>Suministro e instalación de TACHAS REFLECTIVAS: Tacha reflectiva de 10*10 en material plástico con dos caras reflectivas color blanco de 2,5 cm de altura. Incluye suministro e instalación y todo lo necesario para su correcta ejecución. Debe cumplir el artículo 701 - 07 de INVIAS</t>
  </si>
  <si>
    <t>Suministro e instalación de TACHAS REFLECTIVAS: Tachon reflectivo de 40 en material plástico con dos caras reflectivas a. Incluye suministro e instalación y todo lo necesario para su correcta ejecución. Debe cumplir normas vigentes de INVIAS</t>
  </si>
  <si>
    <t xml:space="preserve">Suministro, transporte e instalación de DELIMITADOR EN CARRIL armadillo, en caucho (82x20x13 cm). Incluye  todo lo necesario para su correcta ejecución. </t>
  </si>
  <si>
    <t xml:space="preserve">Suministro, transporte e instalación de DELIMITADOR EN CARRIL amarillo, en caucho (100x15x5 cm). Incluye  todo lo necesario para su correcta ejecución. </t>
  </si>
  <si>
    <t>DEMARCACIÓN GUIA táctil en la vía con plástico en frio de conjunto de cuatro líneas de 30 mm de ancho por 5,0 mm de espesor, separadas 70 mm</t>
  </si>
  <si>
    <t xml:space="preserve">Suministro transporte e instalación de BOYA PLÁSTICA de 20cm x 20cm x 5cm modelo tortuga, Incluye pernos y todo lo necesario para su correcta instalación y funcionamiento </t>
  </si>
  <si>
    <t>Suministro e instalación de DELIMITADOR DE CARRIL, Tachón Plástico Amarillo de (40x15x8cm) en material plástico rígido con reflectivos micro-prismáticos 3M 3 insertados y 4 autoadhesivos distribuidos en las 4 caras. Incluye 2 pernos y todo lo necesario para su correcta ejecución. Debe cumplir normas vigentes de INVIAS.</t>
  </si>
  <si>
    <t>Suministro, transporte e instalación de BANCA MODULAR prefabricada tipo B con espaldar metálico, según diseño arquitectónico.</t>
  </si>
  <si>
    <t>Suministro, transporte e instalación de ESPALDAR en lamina punzonada random 100, de aluminio de 2 mm de espesor y 2 m de ancho , acabado en pintura en polvo electrostática color negro semibrillante. Incluye estructura metálica de soporte en pts con inclinación del 5 °, anclada al asiento en concreto de la banca , platina de soporte y pernos de fijación y todo lo necesario para su perfecta construcción, según diseño.</t>
  </si>
  <si>
    <t>Suministro, transporte y colocación de BANCA PREFABRICADA en concreto de 1,60m x 0,33m tipo BlokeProyectos o equivalente, incluye mortero para su cimentación, nivelación del terreno y todo lo necesario para su correcta colocación.</t>
  </si>
  <si>
    <t>Suministro, transporte e instalación de juego de TUBOS ENTERRADOS, tubo metálico de 3¨con anticorrosivo pintura y boquilla en PVC según diseño.</t>
  </si>
  <si>
    <t>Suministro, transporte e instalación de SILLA INDIVIDUAL de 0.60 m de largo, estructura en hierro modular, con capacidad para una (1) persona, pintada con una base anticorrosiva y una capa en poliuretano color verde nocturno, cumpliendo con el manual de especificaciones de espacio público del Municipio de Medellín y la norma ASTM A536, anclada al piso con concreto de 21 Mpa, con sus respectivos resanes.</t>
  </si>
  <si>
    <t>Suministro, transporte y colocación de BANCA PREFABRICADA tipo prisma-cimbrados o equivalente  incluye: anclaje y todas las especificaciones y detalles de los planos técnicos de fabricación y arquitectónicos. Incluye concreto de 21 Mpa para anclaje, acabado a la vista, excavación, ajustes de piso, cargue y botada de escombros.</t>
  </si>
  <si>
    <t>Suministro, transporte y colocación de BANCA INDIVIDUAL, silla con respaldo. Estructura en hierro Modular pintados con Epóxy-Poliéster aplicación electro-estática en polvo color verde nocturno, mas listones en teka cepillados y pulidos, con tratamiento para intemperie con impracolor. Incluye anclaje epóxico y todas las especificaciones y detalles de los planos técnicos de fabricación y arquitectónicos además de concreto de 21 Mpa. en color para anclaje, acabado a la vista, excavación, ajustes de piso, cargue y botada de escombros. Se debe presentar plano de taller prototipo por el fabricante para su aprobación.</t>
  </si>
  <si>
    <t>Suministro, transporte y colocación de BOLARDO VACIADO en hierro modular bajo norma ASTM-A536 e=0.0012m, con una perforación circular de 0.05m de diámetro en la parte superior. Acabado granallado y aplique de pintura poliuretano color verde nocturno ref 11440 o su equivalente, base integrada al bolardo en hierro modular bajo norma ASTM-A536 de 0.006m de diámetro x 0.30m de longitud para anclar el bolardo al concreto, vaciado de concreto de 21Mpa para fijación de bolardo de 0.2 x 0.2 x h 0.45 m. Incluye demolición de piso en concreto, excavación, resane de superficie y todos los demás elementos requeridos para su correcta instalación y funcionamiento.</t>
  </si>
  <si>
    <t>Suministro, transporte y colocación de BANCA COLECTIVA, silla con respaldo. Estructura en hierro Modular pintados con Epóxy-Poliéster aplicación electro-estática en polvo color verde nocturno, mas listones en teka cepillados y pulidos, con tratamiento para intemperie con impracolor. Incluye anclaje epóxico y  todas las especificaciones y detalles de los planos técnicos de fabricación y arquitectónicos además de concreto de 21 Mpa. en color para anclaje, acabado a la vista, excavación, ajustes de piso, cargue y botada de escombros. Se debe presentar plano de taller prototipo por el fabricante para su aprobación.</t>
  </si>
  <si>
    <t>Suministro e instalación de SEÑALIZACIÓN VERTICAL tipo SP - Preventivas de 0.75 x 0.75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</si>
  <si>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SR - Reglamentaria de 0.75 x 0.75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</si>
  <si>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SI - informativas de 0.90 x 0.90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</si>
  <si>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Especial Delineador (Sencillo) de Obstáculo 0.30 x 0.80 m reflectivo tipo IX amarillo en tubería de 3" (4 mm de espesor) Altura 3 m. Incluye suministro, transporte,  previa aprobación por parte de la Interventoría.y todo lo necesario para su correcta instalación.</t>
  </si>
  <si>
    <t>Suministro e instalación de SEÑALIZACIÓN VERTICAL Especial Delineador (doble) de Obstáculo 0.30 x 0.80 m reflectivo tipo IX amarillo en tubería de 3" (4 mm de espesor) Altura 3 m. Incluye suministro, transporte,  previa aprobación por parte de la Interventoría.y todo lo necesario para su correcta instalación.</t>
  </si>
  <si>
    <t>Suministro e instalación de SEÑALIZACIÓN VERTICAL tipo SI - Informativa de 0.75 x 0.75 m, tablero elaborado en lámina galvanizada calibre 16 y recubierto en reflectivo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</si>
  <si>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SR - Reglamentaria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</si>
  <si>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SP - Preventivas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</si>
  <si>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tipo SI - Informativa de 0.60 x 0.60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</si>
  <si>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SR - Reglamentaria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</si>
  <si>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SP - Preventiva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</si>
  <si>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Ciclorruta tipo SI - Informativa de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</si>
  <si>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Doble sentido tipo SR o SP - Dimenciones 0.45 x 0.45 m, tablero elaborado en lamina galvanizada calibre 16 y recubierto en reflectivi tipo XI (Grado Diamante DG3), estructura tipo pedestal (Prof. 0.80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</si>
  <si>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Suministro e instalación de SEÑALIZACIÓN VERTICAL Duplex tipo SR o SP - Dimenciones 0.60 x 0.60 m, tablero elaborado en lamina galvanizada calibre 16 y recubierto en reflectivi tipo XI (Grado Diamante DG3), estructura tipo pedestal (Prof. 0.50 m y D=0.3 m) elaborada en tubería de 2", recubierta por pintura electrostática según normas y especificaciones del ministerio de vías y transportes. Incluye suministro, transporte, parales, aviso y anclajes, previa aprobación por parte de la Interventoría. Y todo lo necesario para su correcta instalación.</t>
  </si>
  <si>
    <t>Construcción e instalación de SEÑALIZACIÓN VERTICAL para señal vertical Informativa tipo bandera, en tubería galvanizada de 8"  de 7,50 mts de altura. Incluye pedestal en concreto y refuerzo, platinas y placas metálicas, soldadura, pernos de anclaje, pintura anticorrosiva y acabado final, y demás elementos según diseño. Actividades de excavación, llenos y concretos para cimentación se cuentan en su respectivo ítem+. Incluye transporte de materiales.</t>
  </si>
  <si>
    <t>Construcción e instalación de ESTRUCTURA HORIZONTAL para señal vertical Informativa tipo bandera, en tubería galvanizada de 6" y 2"  para tableros en banderas de hasta 7m de longitud. Incluye platinas y placas metálicas, soldadura, pernos de anclaje, pintura anticorrosiva y acabado final, y demás elementos según diseño. Incluye transporte de materiales.</t>
  </si>
  <si>
    <t>Construcción e instalación de ESTRUCTURA HORIZONTAL para señal vertical Informativa tipo bandera, en tubería galvanizada de 6" y 2"  para tableros en banderas de hasta 5m de longitud. Incluye platinas y placas metálicas, soldadura, pernos de anclaje, pintura anticorrosiva y acabado final, y demás elementos según diseño. Incluye transporte de materiales.</t>
  </si>
  <si>
    <t>Construcción e instalación de panel para SEÑALIZACIÓN VERTICAL Informativa tipo bandera, de ancho variable, en lamina calibre 20, con material y texto reflectivo. Incluye  estructura de soporte, tornillos, tuercas, diseño gráfico y demás elementos para su correcta instalación. Incluye transporte de materiales.</t>
  </si>
  <si>
    <t>Suministro e instalación de SEÑALIZACIÓN VERTICAL tipo SI - nomenclatura urbana tipo cruceta con material reflectivo tipo XI en tubería de 3",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</si>
  <si>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tipo SI - informativas de 0.75 x 0.90 m, según normas y especificaciones del ministerio de vías y transportes. Incluye suministro, transporte, parales, aviso y anclajes, previa aprobación por parte de la Interventoría.y todo lo necesario para su correcta instalación.</t>
  </si>
  <si>
    <t>Suministro e instalación de señalización vertical PARA CICLORRUTA. Según Manual de Señalización Vial de 2004. Incluye señal, soporte, anclaje con Concreto de 24.5 MPa y todo lo necesario para su correcta instalación. El tipo de señal será según la interventoría.</t>
  </si>
  <si>
    <t>Elaboración de planos de GAS PARA LO INSTALADO Y LEGALIZADO, para edificios Tipo II (más de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</si>
  <si>
    <t>Elaboración de planos de GAS PARA LO INSTALADO Y LEGALIZADO, para edificios Tipo I (hasta 700 m2): Incluye actualización de planos, trámites ante EPM para asistencia técnica, elaboración de protocolo de hermeticidad, elaboración de acta de entrega, diligenciamiento de formato FC001 última versión de EPM. Incluye memorias finales, planos con sello de construcción definitiva (2 copias), certificación de la instalación por parte de EPM.</t>
  </si>
  <si>
    <t>Elaboración de planos de TUBERÍA, ANCLAJES Y ACCESORIOS DE ACUEDUCTO georeferenciados para entregar impresos y en medio digital a EPM. Incluye gestión ante EPM para su entrega, incluyendo memorias finales, (3 copias de planos y medio magnético para EPM y la EDU).</t>
  </si>
  <si>
    <t>Planos record o planos de OBRA TERMINADA Arquitectónicos, Estructurales, Hidrosanitarios y Eléctricos actualizados elaborados por el Contratista y aprobados por la Interventoria.</t>
  </si>
  <si>
    <t>INFORME DE VERIFICACIÓN OCULAR de las condiciones de la Red Contra Incendio construídas del proyecto, por parte del Cuerpo Oficial de Bomberos de Medellín.</t>
  </si>
  <si>
    <t xml:space="preserve">LEVANTAMIENTO altiplanimétrico y amarre a la red geodesica de los planos definitivos del proyecto aprobados por el grupo de geodesia del departemento administrativo de planeación municipal. Incluye todos los detalles de contornos de predios y edificacion, cercos y cerramientos, paramentos de las  edificaciones vecinas y ejes de vías existentes aledañas al proyecto incluyendo  la rasante de las mismas y redes de servicio público existentes en ellas, ubicar M.H y profundidad de los mismos, andenes, cordones, zonas verdes, cunetas, separadores, postes definiendo el  tipo de uso, cámaras, cajas, sumideros, estructuras, levantamiento de árboles  mayores a 1,0 m de altura (se debe incluir inventario de árboles con especie,  diámetro de tronco, y estado del mismo),  levantamiento de puntos fijos  y destacables - líneas de alta tensión, quebradas o afluentes- y todos los  elementos que marquen discontinuidad en el terreno y los ordenados por la interventoría. Incluye  cálculos de datos topográficos para dibujos en autocad, planos con sus respectivos detalles y datos de trabajo de campo en  medio magnético, entrega de los planos  aprobados ante la entidad competente. Se deberá entregar mínimo tres (3) de los planos aprobados. Las curvas de nivel proyectadas  deben estar georeferenciadas y  tener numeración, con un espaciamiento  entre ellas no mayor a cincuenta (50) centímetros.  </t>
  </si>
  <si>
    <t>GEORREFERENCIACIÓN de cámaras de inspección, accesorios y tuberías de alcantarillado para elaborar planos record impresos y en medio digital a EPM. Se utilizará personal experto con equipo de precisión. Deberá ir acompañado con los formatos diligenciados solicitados por EPM</t>
  </si>
  <si>
    <t>GEORREFERENCIACIÓN de tubería, anclajes y accesorios de acueducto para elaborar planos record impresos y en medio digital a EPM. Se utilizará personal experto con equipo de precisión. Deberá ir acompañado con los formatos diligenciados solicitados por EPM.</t>
  </si>
  <si>
    <t>Suministro, transporte y colocación de CORDÓN PREFABRICADO de 0.15 x 0.35 x 0.80 m. de concreto de 21 Mpa, tres caras, juntas ranuradas, referencia Bordillo Barrera Recto Tipo U50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</si>
  <si>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CORDÓN PREFABRICADO de 0.15 x 0.35 x 0.60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</si>
  <si>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CORDÓN PREFABRICADO de 0.15 x 0.45 x 0.60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</si>
  <si>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juego de CORDÓN PREFABRICADO, de 6 piezas de 0.15x0.45x0.60m cada pieza, referencia Bordillo transición recto U30(según M.E.P) para conformación de rebaje. Incluye excavación, conformación del terreno, ajustes de concreto o pavimento donde sea necesario, mortero 1:4 de asiento y pega en las longitudes más adecuadas para el desarrollo de la obra, y todo lo necesario para su correcta construcción y funcionamiento. Según diseño.</t>
  </si>
  <si>
    <t>Suministro, transporte y colocación de CONCRETO de 21 Mpa para CORDÓN DE CONFINAMIENTO de anden o placa de concreto de 0.15 x 0.35 m. Incluye: acero de refuerzo 2 varillas de 3/8" longitudinalmente y estribos de 1/4" cada 0.20 m, formaleta para acabado a la vista tipo súper T de 19 mm donde sea necesario y todo lo necesario para su correcta construcción y funcionamiento. Según diseño.</t>
  </si>
  <si>
    <t>Suministro, transporte y colocación de concreto de 21 Mpa para CORDÓN DE CONFINAMIENTO de anden o placa de concreto, de 0.10 x 0.30 m. Incluye formaleta en el caso de ser necesario y todo lo necesario para su correcta construcción y funcionamiento. Según diseño.</t>
  </si>
  <si>
    <t>Suministro, transporte y colocación de concreto de 21 Mpa para CORDÓN-BORDILLO DE ANDÉN, de 0,15 x 0,25 m. Incluye formaleta en súper T de 19 mm. para acabado a la vista por 3 caras, vibrado, curado y todos los demás elementos necesarios para  su correcta construcción. Según diseño. No incluye refuerzo.</t>
  </si>
  <si>
    <t>Suministro, transporte y colocación de MALLA ANTITRIPS tipo nylon de 50 hilos en una pulgada. Incluye perfil en aluminio tipo ALN 364 o equivalente, chazos, tornillos y los demás elementos requeridos para su correcta instalación.</t>
  </si>
  <si>
    <t>Suministro, transporte y colocación de MURO GAVIÓN en piedra entre 4" y 10". Incluye malla, piedra, Geotextil NT 1600 y todos los demás elementos requeridos para su correcta instalación y funcionamiento.</t>
  </si>
  <si>
    <t>Construcción de VIGA-ANDÉN AEREA de borde de 0,30 x 0,10 m. con cordón superior de 0.10 x 0,05 m. Todo en concreto de 21 Mpa., incluye formaleta en súper T de 19 mm. para acabado a la vista, malla electrosoldada D-50, vibrado, protección, curado y todos los demás elementos necesarios para su correcto vaciado. No incluye refuerzos. Según diseño.</t>
  </si>
  <si>
    <t>Construcción de LOSETA-TAPA en concreto a la vista de 21 Mpa. De 0.70 x 0.50 x 0.10 m. para cárcamo existente, con 4 ranuras de 0,50 x 0,05 m. espaciadas entre sí cada 0,06 m.  Incluye formaleta, refuerzo en 5 varillas de acero con un diámetro de 1/2" colocadas longitudinalmente y 2 varillas con un diámetro de 1/2" colocadas transversalmente, con pestaña de medidas variables para acomodarse a cordón existente.</t>
  </si>
  <si>
    <t>Construcción de RONDA DE CORONACIÓN, en concreto de 21 Mpa h= 0.3 m. Incluye entresuelo y todo lo necesario para su correcta instalación y funcionamiento.</t>
  </si>
  <si>
    <t>Construcción de JUNTAS PARA ANDENES entre losas de 5X5 mm con cortadora de disco. incluye soporte fondo de junta backedrod o apoyo de masillas sellantes (debe tener un tamaño superior al 20% del ancho de la junta) para la aplicación del sellante de juntas elastomérico de poliuretano de alto desempeño y tiempo de secado rápido. se debe garantizar la aplicación de estos producto por personal autorizado por le fabricante y seguir las recomendaciones y precauciones del productor. Se hará a la distancia que determine la interventoría.</t>
  </si>
  <si>
    <t>Construcción de CONTENEDOR DE RAICES + alcorque de 1,00 x 1,00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</si>
  <si>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RAICES + alcorque de 1,00 x 1,20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</si>
  <si>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RAICES + alcorque de 1,20 x 1,20 m. con una altura de 1,40 m. Según diseño de M.E.P. Incluye excavación para el contenedor, capa de triturado de 3/4" de espesor 20 cm en el fondo y espesor de 1.0 m en arena lavada mezclada con tierra de capote para abono, alcorque prefabricados en concreto de 21 Mpa. y todo lo necesario para su correcta construcción y funcionamiento. Incluye acero de refuerzo.</t>
  </si>
  <si>
    <t>Construcción de CONTENEDOR DE RAICES + alcorque de 1,20 x 1,20 m. con una altura de 1,40 m. Incluye viga de fundación de 0,20 x 0,20 m. en concreto de 17,5 Mpa según (MEP), mampostería en bloque de concreto de 0,15 x 0,20 x 0,40 m. grouting en concreto de 14 Mpa (en los bloques hueco de por medio), acero de refuerzo, alcorque prefabricados en concreto de 21 Mpa. y todos los demás elementos necesarios para su correcta construcción. Según diseño MEP.</t>
  </si>
  <si>
    <t>Construcción de CONTENEDOR DE RAICES + alcorque de 1,60 x 1,20 m. con una altura de 1,40 m. Incluye viga de fundación en concreto de 17.5 Mpa. de 0,20 x 0,20 m. (según MEP), mampostería en bloque de 0,15 x 0,20 x 0,40 m. tipo Indural o equivalente calidad, grouting en concreto de 14 Mpa (en los bloques hueco de por medio), acero de refuerzo, marco para alcorque prefabricado en concreto de 21 Mpa. y todos los demás elementos necesarios para su correcta construcción y funcionamiento. Según detalle de MEP.</t>
  </si>
  <si>
    <t>Construcción de CONTENEDOR DE RAICES + alcorque de 1,60 x 1,60 m. con una altura de 1,40 m. Incluye viga de fundación en concreto de 17.5 Mpa. de 0,20 x 0,20 m. (según MEP), mampostería en bloque de 0,15 x 0,20 x 0,40 m. tipo Indural o equivalente calidad, grouting en concreto de 14 Mpa (en los bloques hueco de por medio), acero de refuerzo, marco para alcorque prefabricado en concreto de 21 Mpa. y todos los demás elementos necesarios para su correcta construcción y funcionamiento. Según detalle de MEP.</t>
  </si>
  <si>
    <t>Suministro, transporte y colocación de CINTA FLEXIBLE para sellar juntas de construcción y dilatación, debe cumplir las normas: ASTM D 2240, DIN 53504,53505,16938. Ancho 15cm. Incluye todo lo necesario para su correcta colocación.</t>
  </si>
  <si>
    <t>PERFORACIÓN DE CORDÓN de concreto para paso de agua cada 50cm, las medidas de la perforación serán definidas por la interventoría. Incluye resane de la superficie, transporte interno hasta el sitio de cargue y botada de material sobrante en botaderos oficiales o donde indique la interventoría.</t>
  </si>
  <si>
    <t>Suministro, transporte e instalación de FILTROS para abatimiento de nivel freático con tubería perforada con un diámetro de 65mm., con una sección de 0.4 x 0.4 m. Incluye Geotextil NT 1600 de Pavco o equivalente,  triturado de 1" y todos los demás elementos para su correcta construcción y funcionamiento.</t>
  </si>
  <si>
    <t>Suministro, transporte e instalación de FILTROS para abatimiento de nivel freático con tubería perforada con un diámetro de 100mm., con una sección de 0.4 x 0.4 m. Incluye Geotextil NT1600 y triturado de 1" y todos los demás elementos para su correcta construcción y funcionamiento.</t>
  </si>
  <si>
    <t>Suministro, transporte e instalación de FILTROS para abatimiento de nivel freático con tubería perforada con un diámetro de 200mm., con una sección de 0.4 x 0.4 m. Incluye Geotextil y triturado de 1" y todos los demás elementos para su correcta construcción y funcionamiento.</t>
  </si>
  <si>
    <t>Construcción de CAÑUELA en concreto de 17,5 MPa, con un ancho de 0,40m y 0,10m de espesor, canal longitudinal central semicircular de 0,20m de ancho. Incluye suministro, transporte y colocación del concreto, impermeabilización con plastocrete DM, formaleta en madera, protección y curado del concreto, según diseño.</t>
  </si>
  <si>
    <t>Construcción de CAÑUELA en concreto de 17,5 MPa, con un ancho de 0,50m y 0,10m de espesor, canal longitudinal central semicircular de 0,25m de ancho. Incluye suministro, transporte y colocación del concreto, impermeabilización con plastocrete DM, formaleta en madera, protección y curado del concreto, según diseño.</t>
  </si>
  <si>
    <t>Construcción de CAÑUELA en concreto de 17,5 MPa, con un ancho de 0,60m y 0,12m de espesor, canal longitudinal central semicircular de 0,30m de ancho. Incluye suministro, transporte y colocación del concreto, impermeabilización con plastocrete DM, formaleta en madera, protección y curado del concreto, según diseño.</t>
  </si>
  <si>
    <t>Construcción de JUNTAS DE CONSTRUCCIÓN para escaleras, ancho 5cm, espesor 20cm. Incluye sellante de poliuretano elastomérico resistente a carburantes de alto desempeño, autonivelante y de bajo modulo de elasticidad de 1.2 cm de profundidad y 5 cm de ancho. Incluye icopor de 5cm. Se debe garantizar la aplicación de estos producto por personal autorizado por le fabricante y seguir las recomendaciones y precauciones del productor. se hará a la distancia que determine la interventoría.</t>
  </si>
  <si>
    <t>Suministro, transporte y colocación de RECUBRIMIENTO PARA PISOS con base en poliuretano tipo sikalastic -612 MTC o equivalente (sistema para uso pesado-gama alta), acabado antideslizante, impermeable, de alta elasticidad, resistente a la abrasión y a los rayos UV, sobre pisos en concreto o mortero. Incluye suministro y transporte de los materiales, adición de textura con arena de cuarzo, regatas, media cañas y todo lo necesario para su correcta construcción y funcionamiento. La aplicación técnica se debe hacer siguiendo todas las instrucciones y recomendaciones del fabricante.</t>
  </si>
  <si>
    <t>Suministro, transporte y colocación de JUNTA DE CONSTRUCCIÓN compuesta por dos ángulos en bronce de 2"x 1/8" y una  platina en bronce de 3"x 1/2" en la parte superior, rellena con neopreno, el icopor de 5 x 50 cm en la parte inferior. Incluye sellante de poliuretano elastomérico resistente a carburantes de alto desempeño, autonivelante y de bajo modulo de elasticidad de 1cm de profundidad y 5 cm de ancho, tornillos de fijación para la platina y los ángulos, sikaflex 1-A y todos los elementos necesarios para su correcta instalación. Según diseño.</t>
  </si>
  <si>
    <t>Suministro, transporte e impermeabilización para superficies de TANQUES, CANALES, FOSOS Y OBRAS HIDRAULICAS sometidas a presión hidrostática, en concreto o mortero con recubrimiento impermeabilizante en Sikatop Seal 107 o equivalente. La aplicación se hace en dos capas de 1 mm cada una. Incluye suministro y transporte de los materiales, regatas, media cañas y todo lo necesario para su correcta construcción y funcionamiento. La aplicación técnica se debe hacer siguiendo todas las instrucciones y recomendaciones del fabricante.</t>
  </si>
  <si>
    <t>Suministro, transporte e impermeabilización para SUPERFICIES ENTERRADAS, con aditivo tipo igol denso o similar, dos manos con una dosificación de 1kg/m2 cada mano, se debe imprimar previamente la superficie con igol imprimante o equivalente, una mano con una dosificación de 200 gr/m2. incluye todo lo necesario para su correcta aplicación según recomendaciones del proveedor del insumo.</t>
  </si>
  <si>
    <t>Suministro, transporte e impermeabilización de MUROS DE CONTENCIÓN con revoque y con impermeabilización integral tipo Sika 1 o equivalente más igol denso o equivalente más plástico negro grueso (polietileno de baja densidad). Incluye todos los demás elementos necesarios para su correcta construcción.</t>
  </si>
  <si>
    <t>Suministro, transporte e impermeabilización de LOSA EN CONCRETO con manto en asfáltico modificado APP tipo fiberglass P3. Incluye mortero 1:4 espesor 3 a 5 cm, pendientes, emulsión asfáltica, mediacaña, regata y todo lo necesario para su correcta construcción. Es importante garantizarse un elemento aislante protector (polietileno o tela asfáltica) entre el impermeabilizante y el mortero, además de aplicar los productos por personal autorizado por el productor del material.</t>
  </si>
  <si>
    <t>Suministro, transporte e impermeabilización de LOSA EN CONCRETO expuesta a la intemperie, con membrana de PVC de alta reflectividad tipo Sarnafil S-327 15L o equivalente, espesor 1.5 mm. con refuerzo en poliester,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</si>
  <si>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expuesta a la intemperie, con membrana de PVC de alta reflectividad tipo Sarnafil S-327 12L o equivalente, espesor 1.5 mm. con refuerzo en poliester, geotextil Sika NT 2500 y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</si>
  <si>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con membrana de PVC tipo Sarnafil G 476 15L o equivalente,  sin protección UV, espesor 1.5 mm. con refuerzo en poliester, geotextil Sika NT 2500 y geotextil Sika NT 1800 o equivalente, Sikaplan 12D o equivalente, Sika Metal Sheet (perfil plano).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</si>
  <si>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cubiertas verdes sin acumulación, con membrana de PVC tipo Sarnafil G 476 15L o equivalente,  sin protección UV, espesor 1.5 mm. con refuerzo en poliester, geotextil Sika NT 2500 y geotextil Sika NT 1800 o equivalente, Sikaplan 12D o equivalente, Sika Metal Sheet (perfil plano), lamina drenante 32 T.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</si>
  <si>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EN CONCRETO con acabado duro cubiertas verdes con acumulación, con membrana de PVC tipo Sarnafil G 476 15L o equivalente,  sin protección UV, espesor 1.5 mm. con refuerzo en poliester, geotextil Sika NT 2500 y geotextil Sika NT 1800 o equivalente, Sikaplan 12D o equivalente, Sika Metal Sheet (perfil plano), lamina drenante T 20. Incluye desperdicio, perfil de fondo de PVC, Geotextil, SikaPremier 206, SikaFlex 221 y mano de obra).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</si>
  <si>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para SUPERFICIES EN CONCRETO o mortero con recubrimiento elástico impermeable, elaborado a base de resinas acrílicas a dos manos, más tela de poliéster PARA BAÑOS. Incluye suministro y transporte de los materiales, regatas, media cañas y todo lo necesario para su correcta construcción y funcionamiento. La aplicación técnica se debe hacer siguiendo todas las instrucciones y recomendaciones del fabricante.</t>
  </si>
  <si>
    <t>Suministro, transporte e impermeabilización de LOSA EN CONCRETO expuesta a la intemperie, con sistema manto bicapa acabado granulado (manto asfalto modificado refuerzo Poliester + Sufridor 2+3 mm).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</si>
  <si>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Suministro, transporte e impermeabilización de LOSA CON ACABADO FINAL (balcones), con sistema manto monocapa 3 poliester (sistema manto asfalto modificado refuerzo poliester 3mm). Incluye preparación de la superficie y todos los demás elementos necesarios para su correcta aplicación. La aplicación técnica se debe hacer siguiendo todas las instrucciones y recomendaciones del fabricante. El personal que realice la aplicación del recubrimiento debe estar certificado por el Fabricante.</t>
  </si>
  <si>
    <t>4.1.1</t>
  </si>
  <si>
    <t>4.1.2</t>
  </si>
  <si>
    <t>4.1.2.4</t>
  </si>
  <si>
    <t>5.2.2</t>
  </si>
  <si>
    <t>8.1.2.33</t>
  </si>
  <si>
    <t>8.1.2.34</t>
  </si>
  <si>
    <t>8.1.2.35</t>
  </si>
  <si>
    <t>8.1.2.36</t>
  </si>
  <si>
    <t>8.2.10</t>
  </si>
  <si>
    <t>9.2.1.1</t>
  </si>
  <si>
    <t>9.2.1.2</t>
  </si>
  <si>
    <t>9.2.1.3</t>
  </si>
  <si>
    <t>9.2.1.4</t>
  </si>
  <si>
    <t>9.2.1.5</t>
  </si>
  <si>
    <t>9.2.1.6</t>
  </si>
  <si>
    <t>9.2.1.7</t>
  </si>
  <si>
    <t>9.2.1.8</t>
  </si>
  <si>
    <t>9.2.1.9</t>
  </si>
  <si>
    <t>9.2.1.10</t>
  </si>
  <si>
    <t>9.2.1.11</t>
  </si>
  <si>
    <t>9.2.1.12</t>
  </si>
  <si>
    <t>9.2.1.13</t>
  </si>
  <si>
    <t>9.2.1.14</t>
  </si>
  <si>
    <t>9.2.1.15</t>
  </si>
  <si>
    <t>9.2.1.16</t>
  </si>
  <si>
    <t>9.2.1.17</t>
  </si>
  <si>
    <t>9.2.1.18</t>
  </si>
  <si>
    <t>9.2.1.19</t>
  </si>
  <si>
    <t>9.2.1.20</t>
  </si>
  <si>
    <t>9.2.1.21</t>
  </si>
  <si>
    <t>9.2.1.22</t>
  </si>
  <si>
    <t>9.2.1.23</t>
  </si>
  <si>
    <t>9.2.1.24</t>
  </si>
  <si>
    <t>9.2.1.25</t>
  </si>
  <si>
    <t>9.2.1.26</t>
  </si>
  <si>
    <t>9.2.1.27</t>
  </si>
  <si>
    <t>9.2.1.28</t>
  </si>
  <si>
    <t>9.2.1.29</t>
  </si>
  <si>
    <t>9.2.1.30</t>
  </si>
  <si>
    <t>9.2.1.31</t>
  </si>
  <si>
    <t>9.2.1.32</t>
  </si>
  <si>
    <t>9.2.1.33</t>
  </si>
  <si>
    <t>9.2.1.34</t>
  </si>
  <si>
    <t>9.2.1.35</t>
  </si>
  <si>
    <t>9.2.1.36</t>
  </si>
  <si>
    <t>9.2.1.37</t>
  </si>
  <si>
    <t>9.2.1.38</t>
  </si>
  <si>
    <t>9.2.1.39</t>
  </si>
  <si>
    <t>9.10.1.1</t>
  </si>
  <si>
    <t>9.10.1.2</t>
  </si>
  <si>
    <t>9.10.1.3</t>
  </si>
  <si>
    <t>9.10.1.4</t>
  </si>
  <si>
    <t>9.10.1.5</t>
  </si>
  <si>
    <t>9.10.1.6</t>
  </si>
  <si>
    <t>9.10.1.7</t>
  </si>
  <si>
    <t>9.10.1.8</t>
  </si>
  <si>
    <t>9.10.1.9</t>
  </si>
  <si>
    <t>9.10.1.10</t>
  </si>
  <si>
    <t>9.10.1.11</t>
  </si>
  <si>
    <t>9.10.1.12</t>
  </si>
  <si>
    <t>9.10.1.13</t>
  </si>
  <si>
    <t>9.10.1.14</t>
  </si>
  <si>
    <t>9.10.1.15</t>
  </si>
  <si>
    <t>9.10.1.16</t>
  </si>
  <si>
    <t>9.10.1.17</t>
  </si>
  <si>
    <t>9.10.1.18</t>
  </si>
  <si>
    <t>9.10.1.19</t>
  </si>
  <si>
    <t>9.10.1.20</t>
  </si>
  <si>
    <t>9.10.1.21</t>
  </si>
  <si>
    <t>9.10.1.22</t>
  </si>
  <si>
    <t>9.10.1.23</t>
  </si>
  <si>
    <t>9.10.1.24</t>
  </si>
  <si>
    <t>9.10.1.25</t>
  </si>
  <si>
    <t>9.10.1.26</t>
  </si>
  <si>
    <t>9.10.1.27</t>
  </si>
  <si>
    <t>9.12.1.1</t>
  </si>
  <si>
    <t>9.12.1.2</t>
  </si>
  <si>
    <t>9.12.1.3</t>
  </si>
  <si>
    <t>9.12.1.4</t>
  </si>
  <si>
    <t>9.12.1.5</t>
  </si>
  <si>
    <t>13.1.0</t>
  </si>
  <si>
    <t>13.0.0</t>
  </si>
  <si>
    <t>ITEM</t>
  </si>
  <si>
    <t>ACTIVIDAD</t>
  </si>
  <si>
    <t>CANTIDAD</t>
  </si>
  <si>
    <t>VALOR UNITARIO</t>
  </si>
  <si>
    <t>VALOR TOTAL</t>
  </si>
  <si>
    <t>BLOQPNOESTR10X20X40</t>
  </si>
  <si>
    <t>8.1.2.37</t>
  </si>
  <si>
    <t>9.6.0</t>
  </si>
  <si>
    <t>VALVULAS/TUBERIA</t>
  </si>
  <si>
    <t>9.6.6</t>
  </si>
  <si>
    <t>9.6.7</t>
  </si>
  <si>
    <t>9.6.8</t>
  </si>
  <si>
    <t>9.6.9</t>
  </si>
  <si>
    <t>9.6.10</t>
  </si>
  <si>
    <t>9.6.11</t>
  </si>
  <si>
    <t>9.6.12</t>
  </si>
  <si>
    <t>9.6.13</t>
  </si>
  <si>
    <t>PELICULAS</t>
  </si>
  <si>
    <t>14.1.2</t>
  </si>
  <si>
    <t>14.1.3</t>
  </si>
  <si>
    <t>14.1.4</t>
  </si>
  <si>
    <t>15.1.5</t>
  </si>
  <si>
    <t>15.1.10</t>
  </si>
  <si>
    <t>15.2.0</t>
  </si>
  <si>
    <t>15.2.1</t>
  </si>
  <si>
    <t>15.2.2</t>
  </si>
  <si>
    <t>15.2.3</t>
  </si>
  <si>
    <t>16.2.4</t>
  </si>
  <si>
    <t>17.4.11</t>
  </si>
  <si>
    <t>No.</t>
  </si>
  <si>
    <t>12.0.0</t>
  </si>
  <si>
    <t>12.1.0</t>
  </si>
  <si>
    <t>12.1.1</t>
  </si>
  <si>
    <t>12.2.0</t>
  </si>
  <si>
    <t>12.2.1</t>
  </si>
  <si>
    <t>12.2.2</t>
  </si>
  <si>
    <t>12.2.3</t>
  </si>
  <si>
    <t>12.2.4</t>
  </si>
  <si>
    <t>12.2.5</t>
  </si>
  <si>
    <t>12.2.6</t>
  </si>
  <si>
    <t>12.2.7</t>
  </si>
  <si>
    <t>12.2.8</t>
  </si>
  <si>
    <t>12.2.9</t>
  </si>
  <si>
    <t>12.2.10</t>
  </si>
  <si>
    <t>12.2.11</t>
  </si>
  <si>
    <t>12.2.12</t>
  </si>
  <si>
    <t>12.2.13</t>
  </si>
  <si>
    <t>12.2.14</t>
  </si>
  <si>
    <t>12.3.0</t>
  </si>
  <si>
    <t>12.3.1</t>
  </si>
  <si>
    <t>12.3.2</t>
  </si>
  <si>
    <t>12.3.3</t>
  </si>
  <si>
    <t>12.3.4</t>
  </si>
  <si>
    <t>12.3.5</t>
  </si>
  <si>
    <t>12.4.0</t>
  </si>
  <si>
    <t>12.4.1</t>
  </si>
  <si>
    <t>12.4.2</t>
  </si>
  <si>
    <t>12.4.3</t>
  </si>
  <si>
    <t>12.4.4</t>
  </si>
  <si>
    <t>13.1.2</t>
  </si>
  <si>
    <t>13.1.3</t>
  </si>
  <si>
    <t>13.1.4</t>
  </si>
  <si>
    <t>14.1.5</t>
  </si>
  <si>
    <t>14.1.6</t>
  </si>
  <si>
    <t>14.1.7</t>
  </si>
  <si>
    <t>14.1.8</t>
  </si>
  <si>
    <t>14.1.9</t>
  </si>
  <si>
    <t>14.1.10</t>
  </si>
  <si>
    <t>14.1.11</t>
  </si>
  <si>
    <t>14.1.12</t>
  </si>
  <si>
    <t>14.1.13</t>
  </si>
  <si>
    <t>14.2.0</t>
  </si>
  <si>
    <t>14.2.1</t>
  </si>
  <si>
    <t>14.2.1.1</t>
  </si>
  <si>
    <t>14.2.1.2</t>
  </si>
  <si>
    <t>14.2.1.3</t>
  </si>
  <si>
    <t>14.2.1.4</t>
  </si>
  <si>
    <t>14.2.1.5</t>
  </si>
  <si>
    <t>14.2.1.6</t>
  </si>
  <si>
    <t>14.2.1.7</t>
  </si>
  <si>
    <t>14.2.1.8</t>
  </si>
  <si>
    <t>14.2.1.9</t>
  </si>
  <si>
    <t>14.2.1.10</t>
  </si>
  <si>
    <t>14.2.1.11</t>
  </si>
  <si>
    <t>14.2.1.12</t>
  </si>
  <si>
    <t>14.2.1.13</t>
  </si>
  <si>
    <t>14.2.2.1</t>
  </si>
  <si>
    <t>14.2.2.2</t>
  </si>
  <si>
    <t>14.2.2.3</t>
  </si>
  <si>
    <t>14.2.2.4</t>
  </si>
  <si>
    <t>14.2.2.5</t>
  </si>
  <si>
    <t>14.2.2.6</t>
  </si>
  <si>
    <t>14.2.2.7</t>
  </si>
  <si>
    <t>14.2.2.8</t>
  </si>
  <si>
    <t>14.2.2.9</t>
  </si>
  <si>
    <t>14.2.2.10</t>
  </si>
  <si>
    <t>14.2.2.11</t>
  </si>
  <si>
    <t>14.2.2.12</t>
  </si>
  <si>
    <t>14.2.2.13</t>
  </si>
  <si>
    <t>14.2.2.14</t>
  </si>
  <si>
    <t>14.2.2.15</t>
  </si>
  <si>
    <t>14.2.2.16</t>
  </si>
  <si>
    <t>14.2.2.17</t>
  </si>
  <si>
    <t>14.2.2.18</t>
  </si>
  <si>
    <t>14.2.2.19</t>
  </si>
  <si>
    <t>14.2.2.20</t>
  </si>
  <si>
    <t>14.2.3</t>
  </si>
  <si>
    <t>14.2.3.1</t>
  </si>
  <si>
    <t>14.2.3.2</t>
  </si>
  <si>
    <t>14.2.3.3</t>
  </si>
  <si>
    <t>15.2.4</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</si>
  <si>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</si>
  <si>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</si>
  <si>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</si>
  <si>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</si>
  <si>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</si>
  <si>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</si>
  <si>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</si>
  <si>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</si>
  <si>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</si>
  <si>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</si>
  <si>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</si>
  <si>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</si>
  <si>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</si>
  <si>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</si>
  <si>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</si>
  <si>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</si>
  <si>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</si>
  <si>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</si>
  <si>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</si>
  <si>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</si>
  <si>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</si>
  <si>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</si>
  <si>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</si>
  <si>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</si>
  <si>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</si>
  <si>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</si>
  <si>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</si>
  <si>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</si>
  <si>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</si>
  <si>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</si>
  <si>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</si>
  <si>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</si>
  <si>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</si>
  <si>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</si>
  <si>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</si>
  <si>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</si>
  <si>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</si>
  <si>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</si>
  <si>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</si>
  <si>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</si>
  <si>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</si>
  <si>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</si>
  <si>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</si>
  <si>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</si>
  <si>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</si>
  <si>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</si>
  <si>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</si>
  <si>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</si>
  <si>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</si>
  <si>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</si>
  <si>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16.3.0</t>
  </si>
  <si>
    <t>16.3.1</t>
  </si>
  <si>
    <t>16.3.2</t>
  </si>
  <si>
    <t>16.3.3</t>
  </si>
  <si>
    <t>16.3.4</t>
  </si>
  <si>
    <t>16.3.5</t>
  </si>
  <si>
    <t>16.3.6</t>
  </si>
  <si>
    <t>16.3.7</t>
  </si>
  <si>
    <t>16.3.8</t>
  </si>
  <si>
    <t>16.3.9</t>
  </si>
  <si>
    <t>16.3.10</t>
  </si>
  <si>
    <t>16.3.11</t>
  </si>
  <si>
    <t>16.3.12</t>
  </si>
  <si>
    <t>16.3.13</t>
  </si>
  <si>
    <t>16.3.14</t>
  </si>
  <si>
    <t>16.3.15</t>
  </si>
  <si>
    <t>16.3.16</t>
  </si>
  <si>
    <t>16.4.0</t>
  </si>
  <si>
    <t>16.4.1</t>
  </si>
  <si>
    <t>16.4.2</t>
  </si>
  <si>
    <t>16.4.3</t>
  </si>
  <si>
    <t>16.4.4</t>
  </si>
  <si>
    <t>16.4.5</t>
  </si>
  <si>
    <t>16.4.6</t>
  </si>
  <si>
    <t>16.4.7</t>
  </si>
  <si>
    <t>16.4.8</t>
  </si>
  <si>
    <t>16.4.9</t>
  </si>
  <si>
    <t>16.4.10</t>
  </si>
  <si>
    <t>16.4.11</t>
  </si>
  <si>
    <t>16.4.12</t>
  </si>
  <si>
    <t>16.4.13</t>
  </si>
  <si>
    <t>16.4.14</t>
  </si>
  <si>
    <t>16.4.15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</si>
</sst>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quot;$&quot;\ * #,##0.00_-;_-&quot;$&quot;\ * &quot;-&quot;??_-;_-@_-"/>
    <numFmt numFmtId="164" formatCode="_ * #,##0.00_ ;_ * \-#,##0.00_ ;_ * &quot;-&quot;??_ ;_ @_ "/>
    <numFmt numFmtId="165" formatCode="_-* #,##0.00\ _P_t_s_-;\-* #,##0.00\ _P_t_s_-;_-* &quot;-&quot;??\ _P_t_s_-;_-@_-"/>
    <numFmt numFmtId="166" formatCode="_-* #,##0\ _P_t_s_-;\-* #,##0\ _P_t_s_-;_-* &quot;-&quot;\ _P_t_s_-;_-@_-"/>
    <numFmt numFmtId="167" formatCode="0.00000"/>
    <numFmt numFmtId="168" formatCode="###,###,##0.00"/>
    <numFmt numFmtId="169" formatCode="_([$$-240A]\ * #,##0_);_([$$-240A]\ * \(#,##0\);_([$$-240A]\ * &quot;-&quot;_);_(@_)"/>
    <numFmt numFmtId="170" formatCode="_-* #,##0.00\ _€_-;\-* #,##0.00\ _€_-;_-* &quot;-&quot;??\ _€_-;_-@_-"/>
    <numFmt numFmtId="171" formatCode="###,###,##0.00000"/>
    <numFmt numFmtId="172" formatCode="_(* #,##0.00_);_(* \(#,##0.00\);_(* &quot;-&quot;??_);_(@_)"/>
    <numFmt numFmtId="173" formatCode="_(* ##0.00&quot;%&quot;_)"/>
    <numFmt numFmtId="176" formatCode="&quot;$&quot;\ #,##0.00"/>
  </numFmts>
  <fonts count="38" x14ac:knownFonts="1">
    <font>
      <sz val="11"/>
      <color theme="1"/>
      <name val="Calibri"/>
      <family val="2"/>
      <scheme val="minor"/>
    </font>
    <font>
      <sz val="11"/>
      <color theme="1"/>
      <name val="Calibri"/>
      <family val="2"/>
      <scheme val="minor"/>
    </font>
    <font>
      <sz val="8"/>
      <name val="Calibri"/>
      <family val="2"/>
      <scheme val="minor"/>
    </font>
    <font>
      <sz val="10"/>
      <color indexed="8"/>
      <name val="MS Sans Serif"/>
    </font>
    <font>
      <sz val="7.9"/>
      <color indexed="8"/>
      <name val="Arial"/>
      <family val="2"/>
    </font>
    <font>
      <sz val="9"/>
      <color theme="1"/>
      <name val="Tw Cen MT"/>
      <family val="2"/>
    </font>
    <font>
      <b/>
      <sz val="9"/>
      <color theme="1"/>
      <name val="Tw Cen MT"/>
      <family val="2"/>
    </font>
    <font>
      <sz val="11"/>
      <color theme="1"/>
      <name val="Tw Cen MT"/>
      <family val="2"/>
    </font>
    <font>
      <b/>
      <sz val="16"/>
      <name val="Tw Cen MT"/>
      <family val="2"/>
    </font>
    <font>
      <sz val="10"/>
      <color indexed="8"/>
      <name val="Tw Cen MT"/>
      <family val="2"/>
    </font>
    <font>
      <sz val="18"/>
      <name val="Tw Cen MT"/>
      <family val="2"/>
    </font>
    <font>
      <b/>
      <sz val="18"/>
      <name val="Tw Cen MT"/>
      <family val="2"/>
    </font>
    <font>
      <b/>
      <sz val="12"/>
      <name val="Tw Cen MT"/>
      <family val="2"/>
    </font>
    <font>
      <sz val="12"/>
      <name val="Tw Cen MT"/>
      <family val="2"/>
    </font>
    <font>
      <sz val="10"/>
      <name val="Tw Cen MT"/>
      <family val="2"/>
    </font>
    <font>
      <b/>
      <sz val="10"/>
      <name val="Tw Cen MT"/>
      <family val="2"/>
    </font>
    <font>
      <sz val="9"/>
      <name val="Tw Cen MT"/>
      <family val="2"/>
    </font>
    <font>
      <sz val="8"/>
      <name val="Tw Cen MT"/>
      <family val="2"/>
    </font>
    <font>
      <b/>
      <sz val="11"/>
      <name val="Tw Cen MT"/>
      <family val="2"/>
    </font>
    <font>
      <sz val="10"/>
      <name val="Arial"/>
      <family val="2"/>
    </font>
    <font>
      <b/>
      <sz val="11"/>
      <color theme="0"/>
      <name val="Century Gothic"/>
      <family val="2"/>
    </font>
    <font>
      <sz val="10"/>
      <color theme="0"/>
      <name val="Arial"/>
      <family val="2"/>
    </font>
    <font>
      <sz val="11"/>
      <name val="Calibri"/>
      <family val="2"/>
      <scheme val="minor"/>
    </font>
    <font>
      <u/>
      <sz val="10"/>
      <color theme="10"/>
      <name val="Arial"/>
      <family val="2"/>
    </font>
    <font>
      <sz val="10"/>
      <name val="Arial"/>
      <family val="2"/>
    </font>
    <font>
      <sz val="11"/>
      <name val="Arial"/>
      <family val="2"/>
    </font>
    <font>
      <sz val="10"/>
      <color rgb="FF000000"/>
      <name val="Times New Roman"/>
      <family val="1"/>
    </font>
    <font>
      <b/>
      <sz val="9"/>
      <name val="Arial"/>
      <family val="2"/>
    </font>
    <font>
      <sz val="7.5"/>
      <name val="Tahoma"/>
      <family val="2"/>
    </font>
    <font>
      <sz val="7.5"/>
      <color rgb="FF000000"/>
      <name val="Tahoma"/>
      <family val="2"/>
    </font>
    <font>
      <b/>
      <sz val="8"/>
      <name val="Arial"/>
      <family val="2"/>
    </font>
    <font>
      <sz val="8"/>
      <name val="Arial"/>
      <family val="2"/>
    </font>
    <font>
      <b/>
      <sz val="10"/>
      <name val="Arial"/>
      <family val="2"/>
    </font>
    <font>
      <b/>
      <sz val="12"/>
      <name val="Arial"/>
      <family val="2"/>
    </font>
    <font>
      <b/>
      <i/>
      <sz val="10"/>
      <name val="Arial"/>
      <family val="2"/>
    </font>
    <font>
      <b/>
      <sz val="11"/>
      <color indexed="9"/>
      <name val="Arial"/>
      <family val="2"/>
    </font>
    <font>
      <b/>
      <sz val="10"/>
      <color indexed="9"/>
      <name val="Arial"/>
      <family val="2"/>
    </font>
    <font>
      <sz val="11"/>
      <color theme="1"/>
      <name val="Arial"/>
      <family val="2"/>
    </font>
  </fonts>
  <fills count="7">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indexed="55"/>
        <bgColor indexed="64"/>
      </patternFill>
    </fill>
    <fill>
      <patternFill patternType="solid">
        <fgColor theme="1"/>
        <bgColor theme="1"/>
      </patternFill>
    </fill>
    <fill>
      <patternFill patternType="solid">
        <fgColor rgb="FF00B0F0"/>
        <bgColor indexed="64"/>
      </patternFill>
    </fill>
  </fills>
  <borders count="43">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13">
    <xf numFmtId="0" fontId="0" fillId="0" borderId="0"/>
    <xf numFmtId="44" fontId="1" fillId="0" borderId="0" applyFont="0" applyFill="0" applyBorder="0" applyAlignment="0" applyProtection="0"/>
    <xf numFmtId="0" fontId="3" fillId="0" borderId="0"/>
    <xf numFmtId="0" fontId="3" fillId="0" borderId="0"/>
    <xf numFmtId="164" fontId="4" fillId="0" borderId="0" applyFont="0" applyFill="0" applyBorder="0" applyAlignment="0" applyProtection="0"/>
    <xf numFmtId="9" fontId="1" fillId="0" borderId="0" applyFont="0" applyFill="0" applyBorder="0" applyAlignment="0" applyProtection="0"/>
    <xf numFmtId="0" fontId="19" fillId="0" borderId="0"/>
    <xf numFmtId="0" fontId="23" fillId="0" borderId="0" applyNumberFormat="0" applyFill="0" applyBorder="0" applyAlignment="0" applyProtection="0"/>
    <xf numFmtId="166" fontId="24" fillId="0" borderId="0" applyFont="0" applyFill="0" applyBorder="0" applyAlignment="0" applyProtection="0"/>
    <xf numFmtId="0" fontId="24" fillId="0" borderId="0"/>
    <xf numFmtId="0" fontId="26" fillId="0" borderId="0"/>
    <xf numFmtId="170" fontId="24" fillId="0" borderId="0" applyFont="0" applyFill="0" applyBorder="0" applyAlignment="0" applyProtection="0"/>
    <xf numFmtId="172" fontId="19" fillId="0" borderId="0" applyFont="0" applyFill="0" applyBorder="0" applyAlignment="0" applyProtection="0"/>
  </cellStyleXfs>
  <cellXfs count="176">
    <xf numFmtId="0" fontId="0" fillId="0" borderId="0" xfId="0"/>
    <xf numFmtId="0" fontId="5" fillId="0" borderId="0" xfId="0" applyFont="1" applyAlignment="1">
      <alignment horizontal="left"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5" fillId="0" borderId="8" xfId="0" applyFont="1" applyBorder="1" applyAlignment="1">
      <alignment horizontal="left" vertical="center"/>
    </xf>
    <xf numFmtId="0" fontId="5" fillId="0" borderId="8" xfId="0" applyFont="1" applyBorder="1" applyAlignment="1">
      <alignment horizontal="center" vertical="center"/>
    </xf>
    <xf numFmtId="0" fontId="5" fillId="0" borderId="9" xfId="0" applyFont="1" applyBorder="1" applyAlignment="1">
      <alignment horizontal="left" vertical="center"/>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5" fillId="0" borderId="12" xfId="0" applyFont="1" applyBorder="1" applyAlignment="1">
      <alignment horizontal="center" vertical="center"/>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3" xfId="0" applyFont="1" applyBorder="1" applyAlignment="1">
      <alignment horizontal="left" vertical="center"/>
    </xf>
    <xf numFmtId="0" fontId="5" fillId="0" borderId="3" xfId="0" applyFont="1" applyBorder="1" applyAlignment="1">
      <alignment horizontal="center" vertical="center"/>
    </xf>
    <xf numFmtId="0" fontId="5" fillId="0" borderId="19"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16" xfId="0" applyFont="1" applyBorder="1" applyAlignment="1">
      <alignment horizontal="center" vertical="center"/>
    </xf>
    <xf numFmtId="0" fontId="5" fillId="0" borderId="17" xfId="0" applyFont="1" applyBorder="1" applyAlignment="1">
      <alignment horizontal="left" vertical="center"/>
    </xf>
    <xf numFmtId="0" fontId="5" fillId="0" borderId="17" xfId="0" applyFont="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5" fillId="0" borderId="0" xfId="0" applyFont="1"/>
    <xf numFmtId="0" fontId="9" fillId="0" borderId="0" xfId="3" applyFont="1"/>
    <xf numFmtId="0" fontId="12" fillId="0" borderId="0" xfId="3" applyFont="1"/>
    <xf numFmtId="0" fontId="13" fillId="0" borderId="0" xfId="3" applyFont="1"/>
    <xf numFmtId="0" fontId="12" fillId="0" borderId="0" xfId="3" applyFont="1" applyAlignment="1">
      <alignment horizontal="center"/>
    </xf>
    <xf numFmtId="0" fontId="14" fillId="0" borderId="0" xfId="3" applyFont="1"/>
    <xf numFmtId="3" fontId="14" fillId="0" borderId="0" xfId="3" applyNumberFormat="1" applyFont="1"/>
    <xf numFmtId="164" fontId="14" fillId="0" borderId="0" xfId="4" applyFont="1" applyAlignment="1">
      <alignment horizontal="center"/>
    </xf>
    <xf numFmtId="10" fontId="14" fillId="0" borderId="0" xfId="4" applyNumberFormat="1" applyFont="1"/>
    <xf numFmtId="164" fontId="14" fillId="0" borderId="0" xfId="4" applyFont="1"/>
    <xf numFmtId="0" fontId="14" fillId="0" borderId="0" xfId="3" applyFont="1" applyAlignment="1">
      <alignment horizontal="center"/>
    </xf>
    <xf numFmtId="10" fontId="14" fillId="0" borderId="0" xfId="4" applyNumberFormat="1" applyFont="1" applyAlignment="1"/>
    <xf numFmtId="165" fontId="14" fillId="0" borderId="0" xfId="4" applyNumberFormat="1" applyFont="1" applyAlignment="1"/>
    <xf numFmtId="0" fontId="15" fillId="0" borderId="0" xfId="3" applyFont="1"/>
    <xf numFmtId="3" fontId="15" fillId="0" borderId="0" xfId="3" applyNumberFormat="1" applyFont="1"/>
    <xf numFmtId="10" fontId="15" fillId="0" borderId="0" xfId="4" applyNumberFormat="1" applyFont="1"/>
    <xf numFmtId="0" fontId="17" fillId="0" borderId="0" xfId="3" applyFont="1"/>
    <xf numFmtId="10" fontId="14" fillId="0" borderId="0" xfId="4" applyNumberFormat="1" applyFont="1" applyAlignment="1">
      <alignment horizontal="center"/>
    </xf>
    <xf numFmtId="4" fontId="14" fillId="2" borderId="2" xfId="3" applyNumberFormat="1" applyFont="1" applyFill="1" applyBorder="1"/>
    <xf numFmtId="164" fontId="7" fillId="0" borderId="0" xfId="4" applyFont="1" applyFill="1" applyBorder="1" applyAlignment="1" applyProtection="1"/>
    <xf numFmtId="0" fontId="5" fillId="0" borderId="2" xfId="0" applyFont="1" applyBorder="1" applyAlignment="1">
      <alignment horizontal="left" vertical="center" wrapText="1"/>
    </xf>
    <xf numFmtId="10" fontId="14" fillId="0" borderId="0" xfId="5" applyNumberFormat="1" applyFont="1" applyAlignment="1">
      <alignment horizontal="center"/>
    </xf>
    <xf numFmtId="0" fontId="13" fillId="0" borderId="0" xfId="3" applyFont="1" applyAlignment="1">
      <alignment vertical="center"/>
    </xf>
    <xf numFmtId="0" fontId="17" fillId="0" borderId="0" xfId="3" applyFont="1" applyAlignment="1">
      <alignment horizontal="left" vertical="center" wrapText="1"/>
    </xf>
    <xf numFmtId="0" fontId="14" fillId="0" borderId="0" xfId="3" applyFont="1" applyAlignment="1">
      <alignment vertical="center"/>
    </xf>
    <xf numFmtId="0" fontId="9" fillId="0" borderId="0" xfId="3" applyFont="1" applyAlignment="1">
      <alignment horizontal="center"/>
    </xf>
    <xf numFmtId="3" fontId="9" fillId="0" borderId="0" xfId="3" applyNumberFormat="1" applyFont="1" applyAlignment="1">
      <alignment horizontal="center"/>
    </xf>
    <xf numFmtId="10" fontId="9" fillId="0" borderId="0" xfId="3" applyNumberFormat="1" applyFont="1" applyAlignment="1">
      <alignment horizontal="center"/>
    </xf>
    <xf numFmtId="0" fontId="18" fillId="0" borderId="0" xfId="2" applyFont="1" applyAlignment="1">
      <alignment horizontal="center" vertical="center" wrapText="1"/>
    </xf>
    <xf numFmtId="10" fontId="9" fillId="0" borderId="0" xfId="5" applyNumberFormat="1" applyFont="1" applyAlignment="1">
      <alignment horizontal="center"/>
    </xf>
    <xf numFmtId="44" fontId="5" fillId="0" borderId="0" xfId="0" applyNumberFormat="1" applyFont="1" applyAlignment="1">
      <alignment horizontal="center" vertical="center"/>
    </xf>
    <xf numFmtId="17" fontId="5" fillId="0" borderId="0" xfId="0" applyNumberFormat="1" applyFont="1" applyAlignment="1">
      <alignment horizontal="center" vertical="center"/>
    </xf>
    <xf numFmtId="0" fontId="5" fillId="0" borderId="21" xfId="0" applyFont="1" applyBorder="1" applyAlignment="1">
      <alignment horizontal="left" vertical="center"/>
    </xf>
    <xf numFmtId="0" fontId="21" fillId="0" borderId="0" xfId="6" applyFont="1"/>
    <xf numFmtId="0" fontId="22" fillId="0" borderId="0" xfId="6" applyFont="1" applyAlignment="1">
      <alignment horizontal="center"/>
    </xf>
    <xf numFmtId="49" fontId="19" fillId="0" borderId="0" xfId="6" applyNumberFormat="1" applyAlignment="1">
      <alignment horizontal="center"/>
    </xf>
    <xf numFmtId="0" fontId="19" fillId="0" borderId="0" xfId="6"/>
    <xf numFmtId="0" fontId="26" fillId="0" borderId="0" xfId="10" applyAlignment="1">
      <alignment horizontal="left" vertical="top"/>
    </xf>
    <xf numFmtId="0" fontId="30" fillId="0" borderId="22" xfId="9" applyFont="1" applyBorder="1" applyAlignment="1">
      <alignment vertical="center"/>
    </xf>
    <xf numFmtId="0" fontId="31" fillId="0" borderId="22" xfId="9" applyFont="1" applyBorder="1"/>
    <xf numFmtId="0" fontId="31" fillId="0" borderId="23" xfId="9" applyFont="1" applyBorder="1"/>
    <xf numFmtId="0" fontId="31" fillId="0" borderId="2" xfId="9" applyFont="1" applyBorder="1"/>
    <xf numFmtId="0" fontId="24" fillId="0" borderId="0" xfId="9"/>
    <xf numFmtId="0" fontId="31" fillId="0" borderId="22" xfId="9" applyFont="1" applyBorder="1" applyAlignment="1">
      <alignment horizontal="left" vertical="center"/>
    </xf>
    <xf numFmtId="0" fontId="31" fillId="0" borderId="22" xfId="9" applyFont="1" applyBorder="1" applyAlignment="1">
      <alignment horizontal="left" vertical="top" wrapText="1"/>
    </xf>
    <xf numFmtId="0" fontId="31" fillId="0" borderId="22" xfId="9" applyFont="1" applyBorder="1" applyAlignment="1">
      <alignment horizontal="center" vertical="center"/>
    </xf>
    <xf numFmtId="168" fontId="31" fillId="0" borderId="22" xfId="9" applyNumberFormat="1" applyFont="1" applyBorder="1" applyAlignment="1">
      <alignment horizontal="center" vertical="center"/>
    </xf>
    <xf numFmtId="169" fontId="31" fillId="0" borderId="23" xfId="9" applyNumberFormat="1" applyFont="1" applyBorder="1" applyAlignment="1">
      <alignment horizontal="right" vertical="center"/>
    </xf>
    <xf numFmtId="169" fontId="31" fillId="0" borderId="2" xfId="9" applyNumberFormat="1" applyFont="1" applyBorder="1" applyAlignment="1">
      <alignment horizontal="right" vertical="center"/>
    </xf>
    <xf numFmtId="169" fontId="31" fillId="0" borderId="0" xfId="9" applyNumberFormat="1" applyFont="1" applyAlignment="1">
      <alignment horizontal="right" vertical="center"/>
    </xf>
    <xf numFmtId="0" fontId="32" fillId="0" borderId="31" xfId="6" applyFont="1" applyBorder="1" applyAlignment="1">
      <alignment horizontal="center" vertical="center"/>
    </xf>
    <xf numFmtId="0" fontId="32" fillId="0" borderId="10" xfId="6" applyFont="1" applyBorder="1" applyAlignment="1">
      <alignment horizontal="center" vertical="center"/>
    </xf>
    <xf numFmtId="0" fontId="32" fillId="0" borderId="31" xfId="6" applyFont="1" applyBorder="1" applyAlignment="1">
      <alignment horizontal="center" vertical="center" wrapText="1"/>
    </xf>
    <xf numFmtId="0" fontId="32" fillId="0" borderId="10" xfId="6" applyFont="1" applyBorder="1" applyAlignment="1">
      <alignment horizontal="center" vertical="center" wrapText="1"/>
    </xf>
    <xf numFmtId="0" fontId="32" fillId="0" borderId="9" xfId="6" applyFont="1" applyBorder="1" applyAlignment="1">
      <alignment horizontal="left"/>
    </xf>
    <xf numFmtId="0" fontId="32" fillId="0" borderId="2" xfId="6" applyFont="1" applyBorder="1" applyAlignment="1">
      <alignment horizontal="left"/>
    </xf>
    <xf numFmtId="0" fontId="32" fillId="0" borderId="2" xfId="6" applyFont="1" applyBorder="1" applyAlignment="1">
      <alignment horizontal="centerContinuous"/>
    </xf>
    <xf numFmtId="0" fontId="32" fillId="0" borderId="10" xfId="6" applyFont="1" applyBorder="1" applyAlignment="1">
      <alignment horizontal="centerContinuous"/>
    </xf>
    <xf numFmtId="0" fontId="24" fillId="0" borderId="9" xfId="6" applyFont="1" applyBorder="1" applyAlignment="1">
      <alignment horizontal="left" vertical="center" wrapText="1"/>
    </xf>
    <xf numFmtId="0" fontId="24" fillId="0" borderId="2" xfId="6" applyFont="1" applyBorder="1" applyAlignment="1">
      <alignment horizontal="left" vertical="center" wrapText="1"/>
    </xf>
    <xf numFmtId="0" fontId="24" fillId="0" borderId="2" xfId="6" applyFont="1" applyBorder="1" applyAlignment="1">
      <alignment horizontal="center" vertical="center"/>
    </xf>
    <xf numFmtId="171" fontId="24" fillId="0" borderId="2" xfId="6" applyNumberFormat="1" applyFont="1" applyBorder="1" applyAlignment="1">
      <alignment horizontal="center" vertical="center"/>
    </xf>
    <xf numFmtId="169" fontId="24" fillId="0" borderId="2" xfId="6" applyNumberFormat="1" applyFont="1" applyBorder="1" applyAlignment="1">
      <alignment horizontal="right" vertical="center"/>
    </xf>
    <xf numFmtId="3" fontId="0" fillId="0" borderId="10" xfId="12" applyNumberFormat="1" applyFont="1" applyBorder="1" applyAlignment="1">
      <alignment horizontal="right" vertical="center"/>
    </xf>
    <xf numFmtId="0" fontId="32" fillId="0" borderId="4" xfId="6" applyFont="1" applyBorder="1" applyAlignment="1">
      <alignment horizontal="left"/>
    </xf>
    <xf numFmtId="0" fontId="24" fillId="0" borderId="5" xfId="6" applyFont="1" applyBorder="1" applyAlignment="1">
      <alignment horizontal="left"/>
    </xf>
    <xf numFmtId="173" fontId="24" fillId="0" borderId="5" xfId="6" applyNumberFormat="1" applyFont="1" applyBorder="1" applyAlignment="1">
      <alignment horizontal="centerContinuous"/>
    </xf>
    <xf numFmtId="0" fontId="34" fillId="0" borderId="5" xfId="6" applyFont="1" applyBorder="1" applyAlignment="1">
      <alignment horizontal="right"/>
    </xf>
    <xf numFmtId="169" fontId="32" fillId="0" borderId="6" xfId="6" applyNumberFormat="1" applyFont="1" applyBorder="1" applyAlignment="1">
      <alignment vertical="center"/>
    </xf>
    <xf numFmtId="49" fontId="25" fillId="0" borderId="0" xfId="6" applyNumberFormat="1" applyFont="1" applyAlignment="1">
      <alignment horizontal="center" vertical="center"/>
    </xf>
    <xf numFmtId="49" fontId="37" fillId="0" borderId="0" xfId="6" applyNumberFormat="1" applyFont="1" applyAlignment="1">
      <alignment horizontal="center" vertical="center"/>
    </xf>
    <xf numFmtId="49" fontId="20" fillId="0" borderId="0" xfId="6" applyNumberFormat="1" applyFont="1" applyAlignment="1">
      <alignment horizontal="center" vertical="center"/>
    </xf>
    <xf numFmtId="0" fontId="32" fillId="0" borderId="33" xfId="6" applyFont="1" applyBorder="1" applyAlignment="1">
      <alignment horizontal="center" vertical="center"/>
    </xf>
    <xf numFmtId="0" fontId="32" fillId="0" borderId="18" xfId="6" applyFont="1" applyBorder="1" applyAlignment="1">
      <alignment horizontal="center" vertical="center"/>
    </xf>
    <xf numFmtId="0" fontId="19" fillId="0" borderId="0" xfId="6" applyAlignment="1">
      <alignment vertical="center"/>
    </xf>
    <xf numFmtId="0" fontId="32" fillId="0" borderId="9" xfId="6" applyFont="1" applyBorder="1" applyAlignment="1">
      <alignment horizontal="left" vertical="center"/>
    </xf>
    <xf numFmtId="0" fontId="32" fillId="0" borderId="2" xfId="6" applyFont="1" applyBorder="1" applyAlignment="1">
      <alignment horizontal="left" vertical="center"/>
    </xf>
    <xf numFmtId="0" fontId="32" fillId="0" borderId="2" xfId="6" applyFont="1" applyBorder="1" applyAlignment="1">
      <alignment horizontal="centerContinuous" vertical="center"/>
    </xf>
    <xf numFmtId="0" fontId="32" fillId="0" borderId="10" xfId="6" applyFont="1" applyBorder="1" applyAlignment="1">
      <alignment horizontal="centerContinuous" vertical="center"/>
    </xf>
    <xf numFmtId="0" fontId="32" fillId="0" borderId="4" xfId="6" applyFont="1" applyBorder="1" applyAlignment="1">
      <alignment horizontal="left" vertical="center"/>
    </xf>
    <xf numFmtId="0" fontId="24" fillId="0" borderId="5" xfId="6" applyFont="1" applyBorder="1" applyAlignment="1">
      <alignment horizontal="left" vertical="center"/>
    </xf>
    <xf numFmtId="173" fontId="24" fillId="0" borderId="5" xfId="6" applyNumberFormat="1" applyFont="1" applyBorder="1" applyAlignment="1">
      <alignment horizontal="centerContinuous" vertical="center"/>
    </xf>
    <xf numFmtId="0" fontId="34" fillId="0" borderId="5" xfId="6" applyFont="1" applyBorder="1" applyAlignment="1">
      <alignment horizontal="right" vertical="center"/>
    </xf>
    <xf numFmtId="0" fontId="35" fillId="0" borderId="0" xfId="11" applyNumberFormat="1" applyFont="1" applyFill="1" applyBorder="1" applyAlignment="1" applyProtection="1">
      <alignment horizontal="right"/>
    </xf>
    <xf numFmtId="169" fontId="36" fillId="0" borderId="0" xfId="6" applyNumberFormat="1" applyFont="1" applyAlignment="1">
      <alignment horizontal="right"/>
    </xf>
    <xf numFmtId="0" fontId="19" fillId="0" borderId="9" xfId="6" applyBorder="1" applyAlignment="1">
      <alignment horizontal="left" vertical="center" wrapText="1"/>
    </xf>
    <xf numFmtId="49" fontId="20" fillId="5" borderId="2" xfId="6" applyNumberFormat="1" applyFont="1" applyFill="1" applyBorder="1" applyAlignment="1">
      <alignment horizontal="center" vertical="center"/>
    </xf>
    <xf numFmtId="0" fontId="22" fillId="0" borderId="2" xfId="6" applyFont="1" applyBorder="1" applyAlignment="1">
      <alignment horizontal="center"/>
    </xf>
    <xf numFmtId="0" fontId="5" fillId="0" borderId="7" xfId="0" applyFont="1" applyBorder="1" applyAlignment="1">
      <alignment horizontal="left" vertical="center"/>
    </xf>
    <xf numFmtId="0" fontId="5" fillId="0" borderId="4" xfId="0" applyFont="1" applyBorder="1" applyAlignment="1">
      <alignment horizontal="left" vertical="center"/>
    </xf>
    <xf numFmtId="44" fontId="5" fillId="0" borderId="0" xfId="1" applyFont="1" applyFill="1" applyAlignment="1">
      <alignment horizontal="center" vertical="center"/>
    </xf>
    <xf numFmtId="0" fontId="5" fillId="0" borderId="10" xfId="0" applyFont="1" applyBorder="1" applyAlignment="1">
      <alignment horizontal="center" vertic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0" fontId="28" fillId="0" borderId="39" xfId="10" applyFont="1" applyBorder="1" applyAlignment="1">
      <alignment horizontal="center" vertical="center" wrapText="1"/>
    </xf>
    <xf numFmtId="0" fontId="28" fillId="0" borderId="40" xfId="10" applyFont="1" applyBorder="1" applyAlignment="1">
      <alignment horizontal="center" vertical="center" wrapText="1"/>
    </xf>
    <xf numFmtId="0" fontId="28" fillId="0" borderId="41" xfId="10" applyFont="1" applyBorder="1" applyAlignment="1">
      <alignment horizontal="center" vertical="center" wrapText="1"/>
    </xf>
    <xf numFmtId="3" fontId="29" fillId="0" borderId="41" xfId="10" applyNumberFormat="1" applyFont="1" applyBorder="1" applyAlignment="1">
      <alignment horizontal="center" vertical="center" shrinkToFit="1"/>
    </xf>
    <xf numFmtId="167" fontId="29" fillId="0" borderId="39" xfId="10" applyNumberFormat="1" applyFont="1" applyBorder="1" applyAlignment="1">
      <alignment horizontal="center" vertical="center" shrinkToFit="1"/>
    </xf>
    <xf numFmtId="167" fontId="29" fillId="0" borderId="40" xfId="10" applyNumberFormat="1" applyFont="1" applyBorder="1" applyAlignment="1">
      <alignment horizontal="center" vertical="center" shrinkToFit="1"/>
    </xf>
    <xf numFmtId="167" fontId="29" fillId="0" borderId="41" xfId="10" applyNumberFormat="1" applyFont="1" applyBorder="1" applyAlignment="1">
      <alignment horizontal="center" vertical="center" shrinkToFit="1"/>
    </xf>
    <xf numFmtId="169" fontId="36" fillId="4" borderId="38" xfId="6" applyNumberFormat="1" applyFont="1" applyFill="1" applyBorder="1"/>
    <xf numFmtId="0" fontId="18" fillId="0" borderId="0" xfId="2" applyFont="1" applyAlignment="1">
      <alignment horizontal="center" vertical="center"/>
    </xf>
    <xf numFmtId="0" fontId="16" fillId="0" borderId="0" xfId="3" applyFont="1" applyAlignment="1">
      <alignment horizontal="left" vertical="top" wrapText="1"/>
    </xf>
    <xf numFmtId="0" fontId="8" fillId="0" borderId="0" xfId="2" applyFont="1" applyAlignment="1">
      <alignment horizontal="center" vertical="top" wrapText="1"/>
    </xf>
    <xf numFmtId="0" fontId="10" fillId="0" borderId="0" xfId="2" applyFont="1" applyAlignment="1">
      <alignment horizontal="center" vertical="top" wrapText="1"/>
    </xf>
    <xf numFmtId="0" fontId="11" fillId="0" borderId="0" xfId="2" applyFont="1" applyAlignment="1">
      <alignment horizontal="center" vertical="center" wrapText="1"/>
    </xf>
    <xf numFmtId="0" fontId="12" fillId="0" borderId="0" xfId="3" applyFont="1" applyAlignment="1">
      <alignment horizontal="center" vertical="top" wrapText="1"/>
    </xf>
    <xf numFmtId="0" fontId="27" fillId="0" borderId="17" xfId="10" applyFont="1" applyBorder="1" applyAlignment="1">
      <alignment horizontal="center" vertical="center" wrapText="1"/>
    </xf>
    <xf numFmtId="0" fontId="35" fillId="4" borderId="36" xfId="11" applyNumberFormat="1" applyFont="1" applyFill="1" applyBorder="1" applyAlignment="1" applyProtection="1">
      <alignment horizontal="center"/>
    </xf>
    <xf numFmtId="0" fontId="35" fillId="4" borderId="20" xfId="11" applyNumberFormat="1" applyFont="1" applyFill="1" applyBorder="1" applyAlignment="1" applyProtection="1">
      <alignment horizontal="center"/>
    </xf>
    <xf numFmtId="0" fontId="35" fillId="4" borderId="35" xfId="11" applyNumberFormat="1" applyFont="1" applyFill="1" applyBorder="1" applyAlignment="1" applyProtection="1">
      <alignment horizontal="center"/>
    </xf>
    <xf numFmtId="2" fontId="24" fillId="0" borderId="28" xfId="6" applyNumberFormat="1" applyFont="1" applyBorder="1" applyAlignment="1">
      <alignment horizontal="left" vertical="center" wrapText="1"/>
    </xf>
    <xf numFmtId="2" fontId="24" fillId="0" borderId="29" xfId="6" applyNumberFormat="1" applyFont="1" applyBorder="1" applyAlignment="1">
      <alignment horizontal="left" vertical="center" wrapText="1"/>
    </xf>
    <xf numFmtId="2" fontId="24" fillId="0" borderId="30" xfId="6" applyNumberFormat="1" applyFont="1" applyBorder="1" applyAlignment="1">
      <alignment horizontal="left" vertical="center" wrapText="1"/>
    </xf>
    <xf numFmtId="2" fontId="24" fillId="0" borderId="32" xfId="6" applyNumberFormat="1" applyFont="1" applyBorder="1" applyAlignment="1">
      <alignment horizontal="left" vertical="center" wrapText="1"/>
    </xf>
    <xf numFmtId="2" fontId="24" fillId="0" borderId="19" xfId="6" applyNumberFormat="1" applyFont="1" applyBorder="1" applyAlignment="1">
      <alignment horizontal="left" vertical="center" wrapText="1"/>
    </xf>
    <xf numFmtId="2" fontId="24" fillId="0" borderId="33" xfId="6" applyNumberFormat="1" applyFont="1" applyBorder="1" applyAlignment="1">
      <alignment horizontal="left" vertical="center" wrapText="1"/>
    </xf>
    <xf numFmtId="0" fontId="33" fillId="4" borderId="27" xfId="11" applyNumberFormat="1" applyFont="1" applyFill="1" applyBorder="1" applyAlignment="1" applyProtection="1">
      <alignment horizontal="center"/>
    </xf>
    <xf numFmtId="0" fontId="33" fillId="4" borderId="17" xfId="11" applyNumberFormat="1" applyFont="1" applyFill="1" applyBorder="1" applyAlignment="1" applyProtection="1">
      <alignment horizontal="center"/>
    </xf>
    <xf numFmtId="0" fontId="33" fillId="4" borderId="2" xfId="11" applyNumberFormat="1" applyFont="1" applyFill="1" applyBorder="1" applyAlignment="1" applyProtection="1">
      <alignment horizontal="center"/>
    </xf>
    <xf numFmtId="0" fontId="33" fillId="4" borderId="10" xfId="11" applyNumberFormat="1" applyFont="1" applyFill="1" applyBorder="1" applyAlignment="1" applyProtection="1">
      <alignment horizontal="center"/>
    </xf>
    <xf numFmtId="169" fontId="36" fillId="4" borderId="34" xfId="6" applyNumberFormat="1" applyFont="1" applyFill="1" applyBorder="1" applyAlignment="1">
      <alignment horizontal="right"/>
    </xf>
    <xf numFmtId="169" fontId="36" fillId="4" borderId="35" xfId="6" applyNumberFormat="1" applyFont="1" applyFill="1" applyBorder="1" applyAlignment="1">
      <alignment horizontal="right"/>
    </xf>
    <xf numFmtId="0" fontId="35" fillId="4" borderId="36" xfId="11" applyNumberFormat="1" applyFont="1" applyFill="1" applyBorder="1" applyAlignment="1" applyProtection="1">
      <alignment horizontal="right"/>
    </xf>
    <xf numFmtId="0" fontId="35" fillId="4" borderId="20" xfId="11" applyNumberFormat="1" applyFont="1" applyFill="1" applyBorder="1" applyAlignment="1" applyProtection="1">
      <alignment horizontal="right"/>
    </xf>
    <xf numFmtId="0" fontId="35" fillId="4" borderId="37" xfId="11" applyNumberFormat="1" applyFont="1" applyFill="1" applyBorder="1" applyAlignment="1" applyProtection="1">
      <alignment horizontal="right"/>
    </xf>
    <xf numFmtId="0" fontId="33" fillId="4" borderId="24" xfId="11" applyNumberFormat="1" applyFont="1" applyFill="1" applyBorder="1" applyAlignment="1" applyProtection="1">
      <alignment horizontal="center"/>
    </xf>
    <xf numFmtId="0" fontId="33" fillId="4" borderId="25" xfId="11" applyNumberFormat="1" applyFont="1" applyFill="1" applyBorder="1" applyAlignment="1" applyProtection="1">
      <alignment horizontal="center"/>
    </xf>
    <xf numFmtId="0" fontId="33" fillId="4" borderId="26" xfId="11" applyNumberFormat="1" applyFont="1" applyFill="1" applyBorder="1" applyAlignment="1" applyProtection="1">
      <alignment horizontal="center"/>
    </xf>
    <xf numFmtId="2" fontId="24" fillId="0" borderId="2" xfId="6" applyNumberFormat="1" applyFont="1" applyBorder="1" applyAlignment="1">
      <alignment horizontal="left" vertical="center" wrapText="1"/>
    </xf>
    <xf numFmtId="0" fontId="35" fillId="4" borderId="4" xfId="11" applyNumberFormat="1" applyFont="1" applyFill="1" applyBorder="1" applyAlignment="1" applyProtection="1">
      <alignment horizontal="right"/>
    </xf>
    <xf numFmtId="0" fontId="35" fillId="4" borderId="5" xfId="11" applyNumberFormat="1" applyFont="1" applyFill="1" applyBorder="1" applyAlignment="1" applyProtection="1">
      <alignment horizontal="right"/>
    </xf>
    <xf numFmtId="169" fontId="36" fillId="4" borderId="5" xfId="6" applyNumberFormat="1" applyFont="1" applyFill="1" applyBorder="1" applyAlignment="1">
      <alignment horizontal="right"/>
    </xf>
    <xf numFmtId="169" fontId="36" fillId="4" borderId="6" xfId="6" applyNumberFormat="1" applyFont="1" applyFill="1" applyBorder="1" applyAlignment="1">
      <alignment horizontal="right"/>
    </xf>
    <xf numFmtId="0" fontId="32" fillId="0" borderId="24" xfId="6" applyFont="1" applyBorder="1" applyAlignment="1">
      <alignment horizontal="center"/>
    </xf>
    <xf numFmtId="0" fontId="32" fillId="0" borderId="25" xfId="6" applyFont="1" applyBorder="1" applyAlignment="1">
      <alignment horizontal="center"/>
    </xf>
    <xf numFmtId="0" fontId="32" fillId="0" borderId="26" xfId="6" applyFont="1" applyBorder="1" applyAlignment="1">
      <alignment horizontal="center"/>
    </xf>
    <xf numFmtId="2" fontId="19" fillId="0" borderId="28" xfId="6" applyNumberFormat="1" applyBorder="1" applyAlignment="1">
      <alignment horizontal="left" vertical="center" wrapText="1"/>
    </xf>
    <xf numFmtId="169" fontId="36" fillId="4" borderId="38" xfId="6" applyNumberFormat="1" applyFont="1" applyFill="1" applyBorder="1" applyAlignment="1"/>
    <xf numFmtId="0" fontId="34" fillId="0" borderId="34" xfId="6" applyFont="1" applyBorder="1" applyAlignment="1">
      <alignment horizontal="right"/>
    </xf>
    <xf numFmtId="169" fontId="32" fillId="0" borderId="38" xfId="6" applyNumberFormat="1" applyFont="1" applyBorder="1" applyAlignment="1">
      <alignment vertical="center"/>
    </xf>
    <xf numFmtId="0" fontId="19" fillId="0" borderId="42" xfId="6" applyBorder="1"/>
    <xf numFmtId="169" fontId="36" fillId="4" borderId="38" xfId="6" applyNumberFormat="1" applyFont="1" applyFill="1" applyBorder="1" applyAlignment="1">
      <alignment horizontal="center"/>
    </xf>
    <xf numFmtId="0" fontId="19" fillId="0" borderId="0" xfId="6" applyBorder="1"/>
    <xf numFmtId="176" fontId="29" fillId="0" borderId="41" xfId="10" applyNumberFormat="1" applyFont="1" applyBorder="1" applyAlignment="1">
      <alignment horizontal="center" vertical="center" shrinkToFit="1"/>
    </xf>
    <xf numFmtId="176" fontId="29" fillId="0" borderId="0" xfId="10" applyNumberFormat="1" applyFont="1" applyBorder="1" applyAlignment="1">
      <alignment horizontal="center" vertical="center" shrinkToFit="1"/>
    </xf>
    <xf numFmtId="176" fontId="29" fillId="0" borderId="38" xfId="10" applyNumberFormat="1" applyFont="1" applyBorder="1" applyAlignment="1">
      <alignment horizontal="center" vertical="center" shrinkToFit="1"/>
    </xf>
    <xf numFmtId="0" fontId="28" fillId="6" borderId="38" xfId="10" applyFont="1" applyFill="1" applyBorder="1" applyAlignment="1">
      <alignment horizontal="center" vertical="center" wrapText="1"/>
    </xf>
    <xf numFmtId="0" fontId="28" fillId="6" borderId="35" xfId="10" applyFont="1" applyFill="1" applyBorder="1" applyAlignment="1">
      <alignment horizontal="center" vertical="center" wrapText="1"/>
    </xf>
  </cellXfs>
  <cellStyles count="13">
    <cellStyle name="Hipervínculo 2" xfId="7" xr:uid="{F0014307-1641-49EA-99CC-C6974555AA99}"/>
    <cellStyle name="Millares [0] 2" xfId="8" xr:uid="{F5F0BFF3-12FB-43FE-B461-A368306B48BF}"/>
    <cellStyle name="Millares 2" xfId="11" xr:uid="{0FABA6C3-A007-4906-AE00-7DDCD55D642B}"/>
    <cellStyle name="Millares 3" xfId="12" xr:uid="{49C2AB09-A1B4-47B3-A1CB-D9D1476BDB52}"/>
    <cellStyle name="Millares 6" xfId="4" xr:uid="{C6A54D4C-1537-40AA-86F7-65E5C284F68D}"/>
    <cellStyle name="Moneda" xfId="1" builtinId="4"/>
    <cellStyle name="Normal" xfId="0" builtinId="0"/>
    <cellStyle name="Normal 2" xfId="2" xr:uid="{168D27AC-54B8-4E4D-8C1E-7F38B3776403}"/>
    <cellStyle name="Normal 2 2" xfId="9" xr:uid="{8165D2A7-FFC2-4ED7-ADE1-A18B7151C174}"/>
    <cellStyle name="Normal 3" xfId="6" xr:uid="{141BE6DA-8E9C-41E5-90D2-8FC5BF7EF90A}"/>
    <cellStyle name="Normal 4" xfId="10" xr:uid="{33A980E7-6E28-4433-AD99-0A0456FD6CBB}"/>
    <cellStyle name="Normal 5" xfId="3" xr:uid="{6EB5E955-F427-4A1B-9CF7-A87C1CF3F04F}"/>
    <cellStyle name="Porcentaje" xfId="5" builtinId="5"/>
  </cellStyles>
  <dxfs count="2">
    <dxf>
      <font>
        <strike val="0"/>
        <outline val="0"/>
        <shadow val="0"/>
        <u val="none"/>
        <vertAlign val="baseline"/>
        <sz val="1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0"/>
        <name val="Century Gothic"/>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E:\1.%20Documentos\1.%20Presupuestos%20Modelo\9.%20PRESUPUESTO%20ESTADIO%20SAN%20BENITO%20-%20copia.xls" TargetMode="External"/><Relationship Id="rId1" Type="http://schemas.openxmlformats.org/officeDocument/2006/relationships/externalLinkPath" Target="file:///D:\1.%20Documentos\1.%20Presupuestos%20Modelo\9.%20PRESUPUESTO%20ESTADIO%20SAN%20BENITO%20-%20copi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ministrador\Administracion\Documents%20and%20Settings\auxcalidad\Configuraci&#243;n%20local\Archivos%20temporales%20de%20Internet\Content.Outlook\RZEXW0TC\ORDEN%20DE%20COMPRA%20MAYO%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onograma"/>
      <sheetName val="Flujo de Caja"/>
      <sheetName val="programacion y flujo de caja"/>
      <sheetName val="Resumen"/>
      <sheetName val="APUS ELECTRICOS"/>
      <sheetName val="INSUMOS"/>
      <sheetName val="PRESUPUESTO GENERAL"/>
      <sheetName val="APU´S "/>
      <sheetName val="PRECIOS MATERIALES "/>
      <sheetName val="ANALISIS BASICOS"/>
      <sheetName val="MO"/>
      <sheetName val="AUI"/>
      <sheetName val="PTO INTERV"/>
      <sheetName val="FM"/>
      <sheetName val="MEMORIAS 1."/>
      <sheetName val="MEMORIAS 1. CIMENT Y ESTRUCT."/>
      <sheetName val="MEMORIAS 2. PISOS Y ACABADOS"/>
      <sheetName val="MEMORIAS 3. MAMPOSTERIA"/>
      <sheetName val="MEMORIAS 4. HIDROSANITARIAS"/>
      <sheetName val="MEMORIAS 5. AGUAS LLUVIAS"/>
      <sheetName val="MEMORIAS 6. ELECTRICO"/>
      <sheetName val="MEMORIAS 7. PAÑETE, PINTURA"/>
      <sheetName val="MEMORIAS 8. CARPINTERIA METL."/>
      <sheetName val="MEMORIAS 9. CUBIERTA Y ESTRUC."/>
      <sheetName val="MEMORIAS 10. ACCESORIOS"/>
      <sheetName val="MEMORIAS 11. CERRAMIENTO"/>
      <sheetName val="MEMORIAS 12. FILTROS"/>
      <sheetName val="MEMORIAS 14. CERRAMIENTO (2)"/>
      <sheetName val="MEMORIAS 15. FILTROS (2)"/>
      <sheetName val="MEMORIAS 13. LIMPIEZ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1">
          <cell r="E31">
            <v>150000</v>
          </cell>
        </row>
        <row r="120">
          <cell r="E120">
            <v>1990</v>
          </cell>
        </row>
      </sheetData>
      <sheetData sheetId="9">
        <row r="58">
          <cell r="D58">
            <v>12286.020821917808</v>
          </cell>
        </row>
        <row r="68">
          <cell r="E68">
            <v>492322</v>
          </cell>
        </row>
        <row r="75">
          <cell r="E75">
            <v>446272</v>
          </cell>
        </row>
        <row r="82">
          <cell r="E82">
            <v>508300</v>
          </cell>
        </row>
        <row r="108">
          <cell r="E108">
            <v>658154</v>
          </cell>
        </row>
        <row r="130">
          <cell r="E130">
            <v>602391</v>
          </cell>
        </row>
        <row r="140">
          <cell r="E140">
            <v>577333</v>
          </cell>
        </row>
      </sheetData>
      <sheetData sheetId="10"/>
      <sheetData sheetId="11" refreshError="1"/>
      <sheetData sheetId="12" refreshError="1"/>
      <sheetData sheetId="13">
        <row r="39">
          <cell r="D39">
            <v>1.9035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
      <sheetName val="soli trans"/>
      <sheetName val="OC"/>
      <sheetName val="proveedor"/>
      <sheetName val="Hoja3"/>
      <sheetName val="mayo"/>
      <sheetName val="febrero"/>
      <sheetName val="enero"/>
      <sheetName val="dic"/>
      <sheetName val="nov"/>
      <sheetName val="oct"/>
      <sheetName val="sep"/>
      <sheetName val="agosto"/>
      <sheetName val="centro de costos"/>
      <sheetName val="calificacion"/>
      <sheetName val="soli_trans"/>
      <sheetName val="centro_de_costos"/>
      <sheetName val="Consolidado"/>
      <sheetName val="Hoja1"/>
    </sheetNames>
    <sheetDataSet>
      <sheetData sheetId="0" refreshError="1"/>
      <sheetData sheetId="1" refreshError="1"/>
      <sheetData sheetId="2"/>
      <sheetData sheetId="3">
        <row r="1">
          <cell r="A1" t="str">
            <v>Cr 51 Nº 12 B sur 43</v>
          </cell>
        </row>
        <row r="2">
          <cell r="A2" t="str">
            <v>Recogen</v>
          </cell>
        </row>
        <row r="3">
          <cell r="A3" t="str">
            <v>Recogen URGENTE</v>
          </cell>
        </row>
        <row r="4">
          <cell r="A4" t="str">
            <v>Pendiente por definir</v>
          </cell>
        </row>
        <row r="5">
          <cell r="A5" t="str">
            <v>Cr 51 Nº 12 B sur 43 URGENTE</v>
          </cell>
        </row>
        <row r="6">
          <cell r="A6" t="str">
            <v xml:space="preserve">CLL 9 A Nº 54-55 </v>
          </cell>
        </row>
        <row r="7">
          <cell r="A7" t="str">
            <v>Universidad de Medellin</v>
          </cell>
        </row>
        <row r="8">
          <cell r="A8" t="str">
            <v>edificio inteligente</v>
          </cell>
        </row>
        <row r="9">
          <cell r="A9" t="str">
            <v>Carrera 78 No. 32-59 edif. miravalle</v>
          </cell>
        </row>
        <row r="10">
          <cell r="A10" t="str">
            <v>autop. Medellin bogota</v>
          </cell>
        </row>
        <row r="11">
          <cell r="A11" t="str">
            <v>TIGO ENCISO CL 59  31-43</v>
          </cell>
        </row>
        <row r="12">
          <cell r="A12" t="str">
            <v>Plaza Mayor</v>
          </cell>
        </row>
        <row r="13">
          <cell r="A13" t="str">
            <v>cra 65  101-55 estacion esso las brisas</v>
          </cell>
        </row>
        <row r="14">
          <cell r="A14" t="str">
            <v>cl 1A cra 3A estacion de bombeo el centro</v>
          </cell>
        </row>
        <row r="15">
          <cell r="A15" t="str">
            <v>edificio santa teresita cr 78 nº 34 a 80</v>
          </cell>
        </row>
        <row r="16">
          <cell r="A16" t="str">
            <v xml:space="preserve">Cra. 46B No. 70 sur-45 sabaneta </v>
          </cell>
        </row>
        <row r="17">
          <cell r="A17" t="str">
            <v>enviar u de a bloque extencion</v>
          </cell>
        </row>
        <row r="18">
          <cell r="A18" t="str">
            <v>MUSEO U DE A BLOQUE 15</v>
          </cell>
        </row>
        <row r="19">
          <cell r="A19" t="str">
            <v>Cra. 49  83-34 (campo valdes)</v>
          </cell>
        </row>
        <row r="20">
          <cell r="A20" t="str">
            <v>inst. educ. benjamin herrera cl 26  65c-100</v>
          </cell>
        </row>
        <row r="21">
          <cell r="A21" t="str">
            <v xml:space="preserve">carlos vieco cl 40 No. 105-36 </v>
          </cell>
        </row>
        <row r="22">
          <cell r="A22" t="str">
            <v>I.E.carlos galan sarmiento cl 57C No. 65C-100</v>
          </cell>
        </row>
        <row r="23">
          <cell r="A23" t="str">
            <v>enviar u de a bloque 12 primer piso</v>
          </cell>
        </row>
        <row r="24">
          <cell r="A24" t="str">
            <v xml:space="preserve">Torre Miravalle Cra 78 32 – 59 </v>
          </cell>
        </row>
        <row r="25">
          <cell r="A25" t="str">
            <v>Inem Jose felix de restrepo cra.48A 1-125</v>
          </cell>
        </row>
        <row r="26">
          <cell r="A26" t="str">
            <v>U DE A BLOQUE 18 LAB. COMUNICACIONES</v>
          </cell>
        </row>
        <row r="27">
          <cell r="A27" t="str">
            <v>enviar u de a bloque 19 cuarto piso</v>
          </cell>
        </row>
        <row r="28">
          <cell r="A28" t="str">
            <v>Arzobispo tulio botero salazar CL 49A  3A-6</v>
          </cell>
        </row>
        <row r="29">
          <cell r="A29" t="str">
            <v>clinica leon XIII sotano 1</v>
          </cell>
        </row>
        <row r="30">
          <cell r="A30" t="str">
            <v>Cra. 42D  45B sur - 224 la paz Envigado</v>
          </cell>
        </row>
        <row r="31">
          <cell r="A31" t="str">
            <v>A la direccion indicada</v>
          </cell>
        </row>
        <row r="32">
          <cell r="A32" t="str">
            <v>Cra. 78 # 34A-80</v>
          </cell>
        </row>
        <row r="33">
          <cell r="A33" t="str">
            <v>colegio altavista Cl. 18  103-175.</v>
          </cell>
        </row>
        <row r="34">
          <cell r="A34" t="str">
            <v>calle 14B #128-90 bogota</v>
          </cell>
        </row>
        <row r="35">
          <cell r="A35" t="str">
            <v>J &amp; M cll 14 b Nº 128-90 BOGOTA</v>
          </cell>
        </row>
        <row r="36">
          <cell r="A36" t="str">
            <v>centro comercial punto clave local 1147</v>
          </cell>
        </row>
        <row r="38">
          <cell r="A38" t="str">
            <v>Proveedor</v>
          </cell>
        </row>
        <row r="39">
          <cell r="A39" t="str">
            <v>3 M</v>
          </cell>
        </row>
        <row r="40">
          <cell r="A40" t="str">
            <v>3 M</v>
          </cell>
        </row>
        <row r="41">
          <cell r="A41" t="str">
            <v>Accesorios y Herrajes Jaime</v>
          </cell>
        </row>
        <row r="42">
          <cell r="A42" t="str">
            <v>Acinox</v>
          </cell>
        </row>
        <row r="43">
          <cell r="A43" t="str">
            <v>Alquiler San Pio</v>
          </cell>
        </row>
        <row r="44">
          <cell r="A44" t="str">
            <v>Acoplamientos y Mangueras</v>
          </cell>
        </row>
        <row r="45">
          <cell r="A45" t="str">
            <v>Aeroperfiles e Indupuertas</v>
          </cell>
        </row>
        <row r="46">
          <cell r="A46" t="str">
            <v>Alamcenes HJ</v>
          </cell>
        </row>
        <row r="47">
          <cell r="A47" t="str">
            <v>Alcor Ltda</v>
          </cell>
        </row>
        <row r="48">
          <cell r="A48" t="str">
            <v>Almacén Rev</v>
          </cell>
        </row>
        <row r="49">
          <cell r="A49" t="str">
            <v>Almacenes e industrias Roca</v>
          </cell>
        </row>
        <row r="50">
          <cell r="A50" t="str">
            <v>Alfagres s.a.</v>
          </cell>
        </row>
        <row r="51">
          <cell r="A51" t="str">
            <v>American Insap</v>
          </cell>
        </row>
        <row r="52">
          <cell r="A52" t="str">
            <v>Andamios america</v>
          </cell>
        </row>
        <row r="53">
          <cell r="A53" t="str">
            <v>Andamios La Torre</v>
          </cell>
        </row>
        <row r="54">
          <cell r="A54" t="str">
            <v>Andamios y Suministros San Pio</v>
          </cell>
        </row>
        <row r="55">
          <cell r="A55" t="str">
            <v>Andamios y encofrados</v>
          </cell>
        </row>
        <row r="56">
          <cell r="A56" t="str">
            <v>Andres Bolivar</v>
          </cell>
        </row>
        <row r="57">
          <cell r="A57" t="str">
            <v>Angela Aristizabal Hurtado</v>
          </cell>
        </row>
        <row r="58">
          <cell r="A58" t="str">
            <v>Angela Maria Gómez Zapata</v>
          </cell>
        </row>
        <row r="59">
          <cell r="A59" t="str">
            <v>Atlas Copco</v>
          </cell>
        </row>
        <row r="60">
          <cell r="A60" t="str">
            <v>Arrendaequipos</v>
          </cell>
        </row>
        <row r="61">
          <cell r="A61" t="str">
            <v>Arrendaequipos 1</v>
          </cell>
        </row>
        <row r="62">
          <cell r="A62" t="str">
            <v>Arrendamientos Metrocasas LTDA</v>
          </cell>
        </row>
        <row r="63">
          <cell r="A63" t="str">
            <v>Artes y plottes</v>
          </cell>
        </row>
        <row r="64">
          <cell r="A64" t="str">
            <v>Aserio y depositos molina</v>
          </cell>
        </row>
        <row r="65">
          <cell r="A65" t="str">
            <v>Aserrios y Maderas el Rayo</v>
          </cell>
        </row>
        <row r="66">
          <cell r="A66" t="str">
            <v>Asever</v>
          </cell>
        </row>
        <row r="67">
          <cell r="A67" t="str">
            <v xml:space="preserve">Asistec </v>
          </cell>
        </row>
        <row r="68">
          <cell r="A68" t="str">
            <v>attmosfera</v>
          </cell>
        </row>
        <row r="69">
          <cell r="A69" t="str">
            <v>Auto peso</v>
          </cell>
        </row>
        <row r="70">
          <cell r="A70" t="str">
            <v>Bazar Americano</v>
          </cell>
        </row>
        <row r="71">
          <cell r="A71" t="str">
            <v>Bazar del drywall</v>
          </cell>
        </row>
        <row r="72">
          <cell r="A72" t="str">
            <v>BGAVIE</v>
          </cell>
        </row>
        <row r="73">
          <cell r="A73" t="str">
            <v>C.I Soluciones electricas del valle</v>
          </cell>
        </row>
        <row r="74">
          <cell r="A74" t="str">
            <v>C.I. Isolux</v>
          </cell>
        </row>
        <row r="75">
          <cell r="A75" t="str">
            <v>C.I. Merlin</v>
          </cell>
        </row>
        <row r="76">
          <cell r="A76" t="str">
            <v>Cables y Accesorios Eléctricos</v>
          </cell>
        </row>
        <row r="77">
          <cell r="A77" t="str">
            <v>Cementos Argos</v>
          </cell>
        </row>
        <row r="78">
          <cell r="A78" t="str">
            <v>Cademac</v>
          </cell>
        </row>
        <row r="79">
          <cell r="A79" t="str">
            <v>CODIMA</v>
          </cell>
        </row>
        <row r="80">
          <cell r="A80" t="str">
            <v>Carlos Martinez</v>
          </cell>
        </row>
        <row r="81">
          <cell r="A81" t="str">
            <v>Carlos Velez</v>
          </cell>
        </row>
        <row r="82">
          <cell r="A82" t="str">
            <v>Casa del bombillo Nº 3</v>
          </cell>
        </row>
        <row r="83">
          <cell r="A83" t="str">
            <v>Casa Ferretera</v>
          </cell>
        </row>
        <row r="84">
          <cell r="A84" t="str">
            <v>Cauchos Malaca</v>
          </cell>
        </row>
        <row r="85">
          <cell r="A85" t="str">
            <v>Cecicila Gutierrez</v>
          </cell>
        </row>
        <row r="86">
          <cell r="A86" t="str">
            <v>Celsa S.A.</v>
          </cell>
        </row>
        <row r="87">
          <cell r="A87" t="str">
            <v>Cemex</v>
          </cell>
        </row>
        <row r="88">
          <cell r="A88" t="str">
            <v>Cielotek Divitek S.A.</v>
          </cell>
        </row>
        <row r="89">
          <cell r="A89" t="str">
            <v>Coexito</v>
          </cell>
        </row>
        <row r="90">
          <cell r="A90" t="str">
            <v>Colbloques</v>
          </cell>
        </row>
        <row r="91">
          <cell r="A91" t="str">
            <v xml:space="preserve">Colregillas </v>
          </cell>
        </row>
        <row r="92">
          <cell r="A92" t="str">
            <v>Comercial Electrica Ferretera</v>
          </cell>
        </row>
        <row r="93">
          <cell r="A93" t="str">
            <v>Comercializadora mundial ferretera</v>
          </cell>
        </row>
        <row r="94">
          <cell r="A94" t="str">
            <v>Comercializadora el condor</v>
          </cell>
        </row>
        <row r="95">
          <cell r="A95" t="str">
            <v>ComprimAire</v>
          </cell>
        </row>
        <row r="96">
          <cell r="A96" t="str">
            <v>Con Pre S.A.</v>
          </cell>
        </row>
        <row r="97">
          <cell r="A97" t="str">
            <v>Conalquipo</v>
          </cell>
        </row>
        <row r="98">
          <cell r="A98" t="str">
            <v xml:space="preserve">colpisos </v>
          </cell>
        </row>
        <row r="99">
          <cell r="A99" t="str">
            <v>Concretodo</v>
          </cell>
        </row>
        <row r="100">
          <cell r="A100" t="str">
            <v>Conectar S.A</v>
          </cell>
        </row>
        <row r="101">
          <cell r="A101" t="str">
            <v>Conequipos</v>
          </cell>
        </row>
        <row r="102">
          <cell r="A102" t="str">
            <v>Copaques</v>
          </cell>
        </row>
        <row r="103">
          <cell r="A103" t="str">
            <v>Coservicios S.A.</v>
          </cell>
        </row>
        <row r="104">
          <cell r="A104" t="str">
            <v>Curvas Y Accesorios</v>
          </cell>
        </row>
        <row r="105">
          <cell r="A105" t="str">
            <v>Distribuidora panorama</v>
          </cell>
        </row>
        <row r="106">
          <cell r="A106" t="str">
            <v>Daga S.A.</v>
          </cell>
        </row>
        <row r="107">
          <cell r="A107" t="str">
            <v>Deposito de materiales cordoba</v>
          </cell>
        </row>
        <row r="108">
          <cell r="A108" t="str">
            <v>DCS comunicaciones</v>
          </cell>
        </row>
        <row r="109">
          <cell r="A109" t="str">
            <v>Deposito la Esquina</v>
          </cell>
        </row>
        <row r="110">
          <cell r="A110" t="str">
            <v>Deposito La Fe</v>
          </cell>
        </row>
        <row r="111">
          <cell r="A111" t="str">
            <v>Deposito La Kapilla</v>
          </cell>
        </row>
        <row r="112">
          <cell r="A112" t="str">
            <v>Deposito El constructor</v>
          </cell>
        </row>
        <row r="113">
          <cell r="A113" t="str">
            <v>Deposito Jorge Jaramillo &amp; Cía. Ltda.</v>
          </cell>
        </row>
        <row r="114">
          <cell r="A114" t="str">
            <v>Didier</v>
          </cell>
        </row>
        <row r="115">
          <cell r="A115" t="str">
            <v>Degres Ltda.</v>
          </cell>
        </row>
        <row r="116">
          <cell r="A116" t="str">
            <v>Doblamos Ltda.</v>
          </cell>
        </row>
        <row r="117">
          <cell r="A117" t="str">
            <v>Districondor</v>
          </cell>
        </row>
        <row r="118">
          <cell r="A118" t="str">
            <v>Edecol S.A.</v>
          </cell>
        </row>
        <row r="119">
          <cell r="A119" t="str">
            <v>Edospina</v>
          </cell>
        </row>
        <row r="120">
          <cell r="A120" t="str">
            <v>El palacio de las molduras</v>
          </cell>
        </row>
        <row r="121">
          <cell r="A121" t="str">
            <v>Eléctricas de Medellín</v>
          </cell>
        </row>
        <row r="122">
          <cell r="A122" t="str">
            <v>electricos del valle</v>
          </cell>
        </row>
        <row r="123">
          <cell r="A123" t="str">
            <v>Eléctricos Internacional</v>
          </cell>
        </row>
        <row r="124">
          <cell r="A124" t="str">
            <v>Electro elementos</v>
          </cell>
        </row>
        <row r="125">
          <cell r="A125" t="str">
            <v>Electrolumen</v>
          </cell>
        </row>
        <row r="126">
          <cell r="A126" t="str">
            <v>Electropartes Ltda</v>
          </cell>
        </row>
        <row r="127">
          <cell r="A127" t="str">
            <v>Electropartes Ltda 1</v>
          </cell>
        </row>
        <row r="128">
          <cell r="A128" t="str">
            <v>Electrotecnicas</v>
          </cell>
        </row>
        <row r="129">
          <cell r="A129" t="str">
            <v>Electrowatts Ltda</v>
          </cell>
        </row>
        <row r="130">
          <cell r="A130" t="str">
            <v>Elian comunicaciones</v>
          </cell>
        </row>
        <row r="131">
          <cell r="A131" t="str">
            <v>Elesec</v>
          </cell>
        </row>
        <row r="132">
          <cell r="A132" t="str">
            <v>Energizando</v>
          </cell>
        </row>
        <row r="133">
          <cell r="A133" t="str">
            <v>Equielect Ltda</v>
          </cell>
        </row>
        <row r="134">
          <cell r="A134" t="str">
            <v>Equipos AMC</v>
          </cell>
        </row>
        <row r="135">
          <cell r="A135" t="str">
            <v>Equipos Gleason</v>
          </cell>
        </row>
        <row r="136">
          <cell r="A136" t="str">
            <v>El Condor</v>
          </cell>
        </row>
        <row r="137">
          <cell r="A137" t="str">
            <v>Equipos saeco</v>
          </cell>
        </row>
        <row r="138">
          <cell r="A138" t="str">
            <v>Equipos y Equipos</v>
          </cell>
        </row>
        <row r="139">
          <cell r="A139" t="str">
            <v xml:space="preserve">Escalera de madera </v>
          </cell>
        </row>
        <row r="140">
          <cell r="A140" t="str">
            <v>Escapes S.A.</v>
          </cell>
        </row>
        <row r="141">
          <cell r="A141" t="str">
            <v>Estaco Ltda</v>
          </cell>
        </row>
        <row r="142">
          <cell r="A142" t="str">
            <v>ESTACONES EBC</v>
          </cell>
        </row>
        <row r="143">
          <cell r="A143" t="str">
            <v xml:space="preserve">Eurocircuitos </v>
          </cell>
        </row>
        <row r="144">
          <cell r="A144" t="str">
            <v>Evaltec</v>
          </cell>
        </row>
        <row r="145">
          <cell r="A145" t="str">
            <v>Extintores Delta</v>
          </cell>
        </row>
        <row r="146">
          <cell r="A146" t="str">
            <v xml:space="preserve">Eurocircuitos </v>
          </cell>
        </row>
        <row r="147">
          <cell r="A147" t="str">
            <v>Facelec</v>
          </cell>
        </row>
        <row r="148">
          <cell r="A148" t="str">
            <v>Fabri Icopores y plásticos</v>
          </cell>
        </row>
        <row r="149">
          <cell r="A149" t="str">
            <v>Fajobe</v>
          </cell>
        </row>
        <row r="150">
          <cell r="A150" t="str">
            <v>Fernandez &amp; Compañía</v>
          </cell>
        </row>
        <row r="151">
          <cell r="A151" t="str">
            <v>Ferrasa S.A.</v>
          </cell>
        </row>
        <row r="152">
          <cell r="A152" t="str">
            <v>Ferreteria ABZ</v>
          </cell>
        </row>
        <row r="153">
          <cell r="A153" t="str">
            <v>Ferreteria Amistad</v>
          </cell>
        </row>
        <row r="154">
          <cell r="A154" t="str">
            <v>Ferrateria America</v>
          </cell>
        </row>
        <row r="155">
          <cell r="A155" t="str">
            <v>Ferretería Reina</v>
          </cell>
        </row>
        <row r="156">
          <cell r="A156" t="str">
            <v>Ferreteria tama</v>
          </cell>
        </row>
        <row r="157">
          <cell r="A157" t="str">
            <v>Ferreteria Mapa</v>
          </cell>
        </row>
        <row r="158">
          <cell r="A158" t="str">
            <v>Ferreteria Toroga</v>
          </cell>
        </row>
        <row r="159">
          <cell r="A159" t="str">
            <v>Ferretería Unica</v>
          </cell>
        </row>
        <row r="160">
          <cell r="A160" t="str">
            <v>Ferreteros &amp; electricos</v>
          </cell>
        </row>
        <row r="161">
          <cell r="A161" t="str">
            <v>Ferroelectricos Antioquia</v>
          </cell>
        </row>
        <row r="162">
          <cell r="A162" t="str">
            <v>Ferroelectricos Antioquia</v>
          </cell>
        </row>
        <row r="163">
          <cell r="A163" t="str">
            <v>Ferrofigurados</v>
          </cell>
        </row>
        <row r="164">
          <cell r="A164" t="str">
            <v>Ferroindustrial</v>
          </cell>
        </row>
        <row r="165">
          <cell r="A165" t="str">
            <v>Ferrosvel Ltda</v>
          </cell>
        </row>
        <row r="166">
          <cell r="A166" t="str">
            <v>Ferrovalvulas</v>
          </cell>
        </row>
        <row r="167">
          <cell r="A167" t="str">
            <v>Figuraciones s.a ó indufierro</v>
          </cell>
        </row>
        <row r="168">
          <cell r="A168" t="str">
            <v>Fibratore</v>
          </cell>
        </row>
        <row r="169">
          <cell r="A169" t="str">
            <v>Fijaciones Antioquia Ltda</v>
          </cell>
        </row>
        <row r="170">
          <cell r="A170" t="str">
            <v>Fijaciones Orozco</v>
          </cell>
        </row>
        <row r="171">
          <cell r="A171" t="str">
            <v xml:space="preserve">Fivisa </v>
          </cell>
        </row>
        <row r="172">
          <cell r="A172" t="str">
            <v>Francisco Aristizabal</v>
          </cell>
        </row>
        <row r="173">
          <cell r="A173" t="str">
            <v>Francisco Murillo y Cia</v>
          </cell>
        </row>
        <row r="174">
          <cell r="A174" t="str">
            <v>Galco S.A.</v>
          </cell>
        </row>
        <row r="175">
          <cell r="A175" t="str">
            <v>Galvaceros</v>
          </cell>
        </row>
        <row r="176">
          <cell r="A176" t="str">
            <v>Gaviequipos</v>
          </cell>
        </row>
        <row r="177">
          <cell r="A177" t="str">
            <v>Galvaceros</v>
          </cell>
        </row>
        <row r="178">
          <cell r="A178" t="str">
            <v>Genoveva Cano</v>
          </cell>
        </row>
        <row r="179">
          <cell r="A179" t="str">
            <v>Gladis Hoyos</v>
          </cell>
        </row>
        <row r="180">
          <cell r="A180" t="str">
            <v>Hache ese EU</v>
          </cell>
        </row>
        <row r="181">
          <cell r="A181" t="str">
            <v>Hilti Colombia S.A.</v>
          </cell>
        </row>
        <row r="182">
          <cell r="A182" t="str">
            <v>Holsim</v>
          </cell>
        </row>
        <row r="183">
          <cell r="A183" t="str">
            <v xml:space="preserve">Home Center </v>
          </cell>
        </row>
        <row r="184">
          <cell r="A184" t="str">
            <v>Home Service S.A.</v>
          </cell>
        </row>
        <row r="185">
          <cell r="A185" t="str">
            <v>Icomallas</v>
          </cell>
        </row>
        <row r="186">
          <cell r="A186" t="str">
            <v>Igar</v>
          </cell>
        </row>
        <row r="187">
          <cell r="A187" t="str">
            <v>Importaciones Chel</v>
          </cell>
        </row>
        <row r="188">
          <cell r="A188" t="str">
            <v>Importaciones Luis Fernando Gutierres</v>
          </cell>
        </row>
        <row r="189">
          <cell r="A189" t="str">
            <v>Importaciones SHEL LTDA</v>
          </cell>
        </row>
        <row r="190">
          <cell r="A190" t="str">
            <v>Incomsel</v>
          </cell>
        </row>
        <row r="191">
          <cell r="A191" t="str">
            <v>Indural</v>
          </cell>
        </row>
        <row r="192">
          <cell r="A192" t="str">
            <v>Induserchas Ltda</v>
          </cell>
        </row>
        <row r="193">
          <cell r="A193" t="str">
            <v>Industrias Ceno</v>
          </cell>
        </row>
        <row r="194">
          <cell r="A194" t="str">
            <v>Industrias Ingis</v>
          </cell>
        </row>
        <row r="195">
          <cell r="A195" t="str">
            <v>Industrias Roca</v>
          </cell>
        </row>
        <row r="196">
          <cell r="A196" t="str">
            <v>Ingar ltda</v>
          </cell>
        </row>
        <row r="197">
          <cell r="A197" t="str">
            <v>Ingelhierros</v>
          </cell>
        </row>
        <row r="198">
          <cell r="A198" t="str">
            <v>Ingepol</v>
          </cell>
        </row>
        <row r="199">
          <cell r="A199" t="str">
            <v>Ingetrans</v>
          </cell>
        </row>
        <row r="200">
          <cell r="A200" t="str">
            <v>Inmunizar</v>
          </cell>
        </row>
        <row r="201">
          <cell r="A201" t="str">
            <v>Instalaciones  García</v>
          </cell>
        </row>
        <row r="202">
          <cell r="A202" t="str">
            <v>Inverprimos</v>
          </cell>
        </row>
        <row r="203">
          <cell r="A203" t="str">
            <v>Isolux</v>
          </cell>
        </row>
        <row r="204">
          <cell r="A204" t="str">
            <v>Jaime Pulgarin</v>
          </cell>
        </row>
        <row r="205">
          <cell r="A205" t="str">
            <v>jairo piedrahita</v>
          </cell>
        </row>
        <row r="206">
          <cell r="A206" t="str">
            <v>Javier Otalvaro Ortiz</v>
          </cell>
        </row>
        <row r="207">
          <cell r="A207" t="str">
            <v>Jhon Jairo Pulgarin</v>
          </cell>
        </row>
        <row r="208">
          <cell r="A208" t="str">
            <v>Jimenez y Mejia</v>
          </cell>
        </row>
        <row r="209">
          <cell r="A209" t="str">
            <v>Jorge I. Perez</v>
          </cell>
        </row>
        <row r="210">
          <cell r="A210" t="str">
            <v>Juan Mota</v>
          </cell>
        </row>
        <row r="211">
          <cell r="A211" t="str">
            <v>Julio Cesar Valencia Silva</v>
          </cell>
        </row>
        <row r="212">
          <cell r="A212" t="str">
            <v>La distribuidora</v>
          </cell>
        </row>
        <row r="213">
          <cell r="A213" t="str">
            <v>Ladrillera Los Cedros</v>
          </cell>
        </row>
        <row r="214">
          <cell r="A214" t="str">
            <v>Latinoamericana TCA</v>
          </cell>
        </row>
        <row r="215">
          <cell r="A215" t="str">
            <v>Laumayer</v>
          </cell>
        </row>
        <row r="216">
          <cell r="A216" t="str">
            <v xml:space="preserve">Light Land </v>
          </cell>
        </row>
        <row r="217">
          <cell r="A217" t="str">
            <v>Luis Carlos Grisales</v>
          </cell>
        </row>
        <row r="218">
          <cell r="A218" t="str">
            <v>M y M Ferretería</v>
          </cell>
        </row>
        <row r="219">
          <cell r="A219" t="str">
            <v>Maderas G &amp; G</v>
          </cell>
        </row>
        <row r="220">
          <cell r="A220" t="str">
            <v xml:space="preserve">Madecol </v>
          </cell>
        </row>
        <row r="221">
          <cell r="A221" t="str">
            <v>Maderas Hidalgo y/o Diego Leon Perez Florez</v>
          </cell>
        </row>
        <row r="222">
          <cell r="A222" t="str">
            <v>Mallas Medellin</v>
          </cell>
        </row>
        <row r="223">
          <cell r="A223" t="str">
            <v xml:space="preserve">Manofacturas de cemento </v>
          </cell>
        </row>
        <row r="224">
          <cell r="A224" t="str">
            <v>Manufacturas Muñoz</v>
          </cell>
        </row>
        <row r="225">
          <cell r="A225" t="str">
            <v>Mario Echandia</v>
          </cell>
        </row>
        <row r="226">
          <cell r="A226" t="str">
            <v>Mármoles y Granitos</v>
          </cell>
        </row>
        <row r="227">
          <cell r="A227" t="str">
            <v>Materiales y Cerámicas HR</v>
          </cell>
        </row>
        <row r="228">
          <cell r="A228" t="str">
            <v>Mavill Ltda</v>
          </cell>
        </row>
        <row r="229">
          <cell r="A229" t="str">
            <v>Melexa</v>
          </cell>
        </row>
        <row r="230">
          <cell r="A230" t="str">
            <v>Mercaelectro Ltda</v>
          </cell>
        </row>
        <row r="231">
          <cell r="A231" t="str">
            <v>Meridiano</v>
          </cell>
        </row>
        <row r="232">
          <cell r="A232" t="str">
            <v>Metalandes</v>
          </cell>
        </row>
        <row r="233">
          <cell r="A233" t="str">
            <v>Metalmecanica</v>
          </cell>
        </row>
        <row r="234">
          <cell r="A234" t="str">
            <v>Metalurgicas Antioquia</v>
          </cell>
        </row>
        <row r="235">
          <cell r="A235" t="str">
            <v>Metro concreto S.A.</v>
          </cell>
        </row>
        <row r="236">
          <cell r="A236" t="str">
            <v>Motores y Tableros</v>
          </cell>
        </row>
        <row r="237">
          <cell r="A237" t="str">
            <v>Montacarga</v>
          </cell>
        </row>
        <row r="238">
          <cell r="A238" t="str">
            <v>Montajes y Mantenimiento de Torres</v>
          </cell>
        </row>
        <row r="239">
          <cell r="A239" t="str">
            <v>Motores y Suiches</v>
          </cell>
        </row>
        <row r="240">
          <cell r="A240" t="str">
            <v>MTG (Industria metalectrica)</v>
          </cell>
        </row>
        <row r="241">
          <cell r="A241" t="str">
            <v>NOVA FLEX</v>
          </cell>
        </row>
        <row r="242">
          <cell r="A242" t="str">
            <v>Obras en Madera</v>
          </cell>
        </row>
        <row r="243">
          <cell r="A243" t="str">
            <v>Panamericano S.A.</v>
          </cell>
        </row>
        <row r="244">
          <cell r="A244" t="str">
            <v>Papeleria Marion</v>
          </cell>
        </row>
        <row r="245">
          <cell r="A245" t="str">
            <v>Paraconstruir</v>
          </cell>
        </row>
        <row r="246">
          <cell r="A246" t="str">
            <v>Pavco</v>
          </cell>
        </row>
        <row r="247">
          <cell r="A247" t="str">
            <v>Pavco</v>
          </cell>
        </row>
        <row r="248">
          <cell r="A248" t="str">
            <v>PD Colombia</v>
          </cell>
        </row>
        <row r="249">
          <cell r="A249" t="str">
            <v>Pinturas Marinas Industriales</v>
          </cell>
        </row>
        <row r="250">
          <cell r="A250" t="str">
            <v>Pinturas y Contratos</v>
          </cell>
        </row>
        <row r="251">
          <cell r="A251" t="str">
            <v xml:space="preserve">Pinturas y Yesos </v>
          </cell>
        </row>
        <row r="252">
          <cell r="A252" t="str">
            <v>Postelectras Dishierros</v>
          </cell>
        </row>
        <row r="253">
          <cell r="A253" t="str">
            <v>Posteletras</v>
          </cell>
        </row>
        <row r="254">
          <cell r="A254" t="str">
            <v>Postequipos</v>
          </cell>
        </row>
        <row r="255">
          <cell r="A255" t="str">
            <v>Procables</v>
          </cell>
        </row>
        <row r="256">
          <cell r="A256" t="str">
            <v>Producel</v>
          </cell>
        </row>
        <row r="257">
          <cell r="A257" t="str">
            <v>Proveseg</v>
          </cell>
        </row>
        <row r="258">
          <cell r="A258" t="str">
            <v>Quimicos OIT</v>
          </cell>
        </row>
        <row r="259">
          <cell r="A259" t="str">
            <v>R&amp;R extintores</v>
          </cell>
        </row>
        <row r="260">
          <cell r="A260" t="str">
            <v>Raúl Palacio</v>
          </cell>
        </row>
        <row r="261">
          <cell r="A261" t="str">
            <v>Redes Electricas</v>
          </cell>
        </row>
        <row r="262">
          <cell r="A262" t="str">
            <v>Reme s.a</v>
          </cell>
        </row>
        <row r="263">
          <cell r="A263" t="str">
            <v xml:space="preserve">Rentametric </v>
          </cell>
        </row>
        <row r="264">
          <cell r="A264" t="str">
            <v>Representaciones Comerciales y Cia LTDA</v>
          </cell>
        </row>
        <row r="265">
          <cell r="A265" t="str">
            <v>Roy y Alpha S.A.</v>
          </cell>
        </row>
        <row r="266">
          <cell r="A266" t="str">
            <v>Rymel  Ltda</v>
          </cell>
        </row>
        <row r="267">
          <cell r="A267" t="str">
            <v>S J M</v>
          </cell>
        </row>
        <row r="268">
          <cell r="A268" t="str">
            <v>S&amp;E</v>
          </cell>
        </row>
        <row r="269">
          <cell r="A269" t="str">
            <v>Sanimovil Ltda</v>
          </cell>
        </row>
        <row r="270">
          <cell r="A270" t="str">
            <v>Servienvios</v>
          </cell>
        </row>
        <row r="271">
          <cell r="A271" t="str">
            <v>Simelca S.A.</v>
          </cell>
        </row>
        <row r="272">
          <cell r="A272" t="str">
            <v>sigma ingenieria</v>
          </cell>
        </row>
        <row r="273">
          <cell r="A273" t="str">
            <v>Socoda S.A.</v>
          </cell>
        </row>
        <row r="274">
          <cell r="A274" t="str">
            <v>Su Electrico</v>
          </cell>
        </row>
        <row r="275">
          <cell r="A275" t="str">
            <v>Sumecon</v>
          </cell>
        </row>
        <row r="276">
          <cell r="A276" t="str">
            <v>Sparcol S.A.</v>
          </cell>
        </row>
        <row r="277">
          <cell r="A277" t="str">
            <v>Tablecol</v>
          </cell>
        </row>
        <row r="278">
          <cell r="A278" t="str">
            <v>Tabsucol</v>
          </cell>
        </row>
        <row r="279">
          <cell r="A279" t="str">
            <v>Taller Industrial Berlín</v>
          </cell>
        </row>
        <row r="280">
          <cell r="A280" t="str">
            <v>Taller Seguridad</v>
          </cell>
        </row>
        <row r="281">
          <cell r="A281" t="str">
            <v>Transformadores suntec s.a.</v>
          </cell>
        </row>
        <row r="282">
          <cell r="A282" t="str">
            <v>TCC</v>
          </cell>
        </row>
        <row r="283">
          <cell r="A283" t="str">
            <v>terminal norte</v>
          </cell>
        </row>
        <row r="284">
          <cell r="A284" t="str">
            <v>terminal sur</v>
          </cell>
        </row>
        <row r="285">
          <cell r="A285" t="str">
            <v>TH Ltda</v>
          </cell>
        </row>
        <row r="286">
          <cell r="A286" t="str">
            <v>Topaco</v>
          </cell>
        </row>
        <row r="287">
          <cell r="A287" t="str">
            <v>Torhefe</v>
          </cell>
        </row>
        <row r="288">
          <cell r="A288" t="str">
            <v>Tornidín</v>
          </cell>
        </row>
        <row r="289">
          <cell r="A289" t="str">
            <v>Tornidín Itagui</v>
          </cell>
        </row>
        <row r="290">
          <cell r="A290" t="str">
            <v>Tornillos y partes ltda</v>
          </cell>
        </row>
        <row r="291">
          <cell r="A291" t="str">
            <v>Toroga</v>
          </cell>
        </row>
        <row r="292">
          <cell r="A292" t="str">
            <v>toxement</v>
          </cell>
        </row>
        <row r="293">
          <cell r="A293" t="str">
            <v>Transdecol</v>
          </cell>
        </row>
        <row r="294">
          <cell r="A294" t="str">
            <v>Transformadores Maxwel S.A.</v>
          </cell>
        </row>
        <row r="295">
          <cell r="A295" t="str">
            <v xml:space="preserve">Tuvacol </v>
          </cell>
        </row>
        <row r="296">
          <cell r="A296" t="str">
            <v>UMI</v>
          </cell>
        </row>
        <row r="297">
          <cell r="A297" t="str">
            <v>Uniaires</v>
          </cell>
        </row>
        <row r="298">
          <cell r="A298" t="str">
            <v>Unión Eléctrica</v>
          </cell>
        </row>
        <row r="299">
          <cell r="A299" t="str">
            <v>V Y S S.A.</v>
          </cell>
        </row>
        <row r="300">
          <cell r="A300" t="str">
            <v>Vitrinas Medellín</v>
          </cell>
        </row>
        <row r="301">
          <cell r="A301" t="str">
            <v>Vinisol</v>
          </cell>
        </row>
        <row r="302">
          <cell r="A302" t="str">
            <v>Industrias SDT E.U</v>
          </cell>
        </row>
        <row r="303">
          <cell r="A303" t="str">
            <v>copicol (mantenimiento impresora)</v>
          </cell>
        </row>
        <row r="304">
          <cell r="A304" t="str">
            <v>Herrajes y montajes GR CIA LTDA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ow r="1">
          <cell r="A1" t="str">
            <v>CODIGO</v>
          </cell>
        </row>
      </sheetData>
      <sheetData sheetId="18"/>
    </sheetDataSet>
  </externalBook>
</externalLink>
</file>

<file path=xl/persons/person.xml><?xml version="1.0" encoding="utf-8"?>
<personList xmlns="http://schemas.microsoft.com/office/spreadsheetml/2018/threadedcomments" xmlns:x="http://schemas.openxmlformats.org/spreadsheetml/2006/main">
  <person displayName="Luis Fernando Sarmiento Gonzalez" id="{40809396-4A1B-4ACE-ACE8-1D04C5BE065A}" userId="S::lsarmiento@enetel.com.co::de74d417-afa4-4c8c-86e1-b851a17af1e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1495290-E6F3-4D3C-A8F7-534EE56A28C5}" name="Tabla1" displayName="Tabla1" ref="B1:B156" totalsRowShown="0" headerRowDxfId="1">
  <autoFilter ref="B1:B156" xr:uid="{D6B65687-98D2-4A54-BCC9-2F6186EC8654}"/>
  <tableColumns count="1">
    <tableColumn id="2" xr3:uid="{FC3954F8-DAB1-4771-BF34-487D2905E58A}" name="NOMBRE"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6" dT="2023-09-04T16:39:58.66" personId="{40809396-4A1B-4ACE-ACE8-1D04C5BE065A}" id="{AC019D1D-168E-43E0-9995-E9C62F1DB844}">
    <text>TUBERÍA DE POLIETILENO</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12FF7-0BB3-4C47-AE8F-DDF51025C5B9}">
  <sheetPr>
    <tabColor rgb="FF00B050"/>
  </sheetPr>
  <dimension ref="A1:B162"/>
  <sheetViews>
    <sheetView tabSelected="1" zoomScale="90" zoomScaleNormal="90" workbookViewId="0">
      <pane ySplit="1" topLeftCell="A2" activePane="bottomLeft" state="frozen"/>
      <selection pane="bottomLeft" activeCell="C3" sqref="C3"/>
    </sheetView>
  </sheetViews>
  <sheetFormatPr baseColWidth="10" defaultColWidth="11.42578125" defaultRowHeight="12.75" x14ac:dyDescent="0.2"/>
  <cols>
    <col min="1" max="1" width="11.42578125" style="62"/>
    <col min="2" max="2" width="74.42578125" style="61" customWidth="1"/>
    <col min="3" max="16384" width="11.42578125" style="62"/>
  </cols>
  <sheetData>
    <row r="1" spans="1:2" s="59" customFormat="1" ht="14.25" x14ac:dyDescent="0.2">
      <c r="A1" s="112" t="s">
        <v>8975</v>
      </c>
      <c r="B1" s="97" t="s">
        <v>2155</v>
      </c>
    </row>
    <row r="2" spans="1:2" s="60" customFormat="1" ht="15" x14ac:dyDescent="0.25">
      <c r="A2" s="113">
        <v>1</v>
      </c>
      <c r="B2" s="95" t="s">
        <v>2156</v>
      </c>
    </row>
    <row r="3" spans="1:2" s="60" customFormat="1" ht="15" x14ac:dyDescent="0.25">
      <c r="A3" s="113">
        <v>2</v>
      </c>
      <c r="B3" s="95" t="s">
        <v>8390</v>
      </c>
    </row>
    <row r="4" spans="1:2" s="60" customFormat="1" ht="15" x14ac:dyDescent="0.25">
      <c r="A4" s="113">
        <v>3</v>
      </c>
      <c r="B4" s="95" t="s">
        <v>2157</v>
      </c>
    </row>
    <row r="5" spans="1:2" s="60" customFormat="1" ht="15" x14ac:dyDescent="0.25">
      <c r="A5" s="113">
        <v>4</v>
      </c>
      <c r="B5" s="95" t="s">
        <v>2158</v>
      </c>
    </row>
    <row r="6" spans="1:2" s="60" customFormat="1" ht="15" x14ac:dyDescent="0.25">
      <c r="A6" s="113">
        <v>5</v>
      </c>
      <c r="B6" s="95" t="s">
        <v>2159</v>
      </c>
    </row>
    <row r="7" spans="1:2" s="60" customFormat="1" ht="15" x14ac:dyDescent="0.25">
      <c r="A7" s="113">
        <v>6</v>
      </c>
      <c r="B7" s="95" t="s">
        <v>2160</v>
      </c>
    </row>
    <row r="8" spans="1:2" s="60" customFormat="1" ht="15" x14ac:dyDescent="0.25">
      <c r="A8" s="113">
        <v>7</v>
      </c>
      <c r="B8" s="95" t="s">
        <v>2161</v>
      </c>
    </row>
    <row r="9" spans="1:2" s="60" customFormat="1" ht="15" x14ac:dyDescent="0.25">
      <c r="A9" s="113">
        <v>8</v>
      </c>
      <c r="B9" s="95" t="s">
        <v>8391</v>
      </c>
    </row>
    <row r="10" spans="1:2" s="60" customFormat="1" ht="15" x14ac:dyDescent="0.25">
      <c r="A10" s="113">
        <v>9</v>
      </c>
      <c r="B10" s="95" t="s">
        <v>8392</v>
      </c>
    </row>
    <row r="11" spans="1:2" s="60" customFormat="1" ht="15" x14ac:dyDescent="0.25">
      <c r="A11" s="113">
        <v>10</v>
      </c>
      <c r="B11" s="95" t="s">
        <v>2162</v>
      </c>
    </row>
    <row r="12" spans="1:2" s="60" customFormat="1" ht="15" x14ac:dyDescent="0.25">
      <c r="A12" s="113">
        <v>11</v>
      </c>
      <c r="B12" s="95" t="s">
        <v>2163</v>
      </c>
    </row>
    <row r="13" spans="1:2" s="60" customFormat="1" ht="15" x14ac:dyDescent="0.25">
      <c r="A13" s="113">
        <v>12</v>
      </c>
      <c r="B13" s="95" t="s">
        <v>2164</v>
      </c>
    </row>
    <row r="14" spans="1:2" s="60" customFormat="1" ht="15" x14ac:dyDescent="0.25">
      <c r="A14" s="113">
        <v>13</v>
      </c>
      <c r="B14" s="95" t="s">
        <v>2165</v>
      </c>
    </row>
    <row r="15" spans="1:2" s="60" customFormat="1" ht="12.75" customHeight="1" x14ac:dyDescent="0.25">
      <c r="A15" s="113">
        <v>14</v>
      </c>
      <c r="B15" s="95" t="s">
        <v>2166</v>
      </c>
    </row>
    <row r="16" spans="1:2" s="60" customFormat="1" ht="15" x14ac:dyDescent="0.25">
      <c r="A16" s="113">
        <v>15</v>
      </c>
      <c r="B16" s="95" t="s">
        <v>2167</v>
      </c>
    </row>
    <row r="17" spans="1:2" s="60" customFormat="1" ht="15" x14ac:dyDescent="0.25">
      <c r="A17" s="113">
        <v>16</v>
      </c>
      <c r="B17" s="95" t="s">
        <v>8393</v>
      </c>
    </row>
    <row r="18" spans="1:2" s="60" customFormat="1" ht="15" x14ac:dyDescent="0.25">
      <c r="A18" s="113">
        <v>17</v>
      </c>
      <c r="B18" s="95" t="s">
        <v>8394</v>
      </c>
    </row>
    <row r="19" spans="1:2" s="60" customFormat="1" ht="15" x14ac:dyDescent="0.25">
      <c r="A19" s="113">
        <v>18</v>
      </c>
      <c r="B19" s="95" t="s">
        <v>2168</v>
      </c>
    </row>
    <row r="20" spans="1:2" s="60" customFormat="1" ht="15" x14ac:dyDescent="0.25">
      <c r="A20" s="113">
        <v>19</v>
      </c>
      <c r="B20" s="95" t="s">
        <v>2169</v>
      </c>
    </row>
    <row r="21" spans="1:2" s="60" customFormat="1" ht="15" x14ac:dyDescent="0.25">
      <c r="A21" s="113">
        <v>20</v>
      </c>
      <c r="B21" s="95" t="s">
        <v>2170</v>
      </c>
    </row>
    <row r="22" spans="1:2" s="60" customFormat="1" ht="15" x14ac:dyDescent="0.25">
      <c r="A22" s="113">
        <v>21</v>
      </c>
      <c r="B22" s="95" t="s">
        <v>2171</v>
      </c>
    </row>
    <row r="23" spans="1:2" s="60" customFormat="1" ht="15" x14ac:dyDescent="0.25">
      <c r="A23" s="113">
        <v>22</v>
      </c>
      <c r="B23" s="95" t="s">
        <v>2172</v>
      </c>
    </row>
    <row r="24" spans="1:2" s="60" customFormat="1" ht="15" x14ac:dyDescent="0.25">
      <c r="A24" s="113">
        <v>23</v>
      </c>
      <c r="B24" s="95" t="s">
        <v>2173</v>
      </c>
    </row>
    <row r="25" spans="1:2" s="60" customFormat="1" ht="15" x14ac:dyDescent="0.25">
      <c r="A25" s="113">
        <v>24</v>
      </c>
      <c r="B25" s="95" t="s">
        <v>2174</v>
      </c>
    </row>
    <row r="26" spans="1:2" s="60" customFormat="1" ht="15" x14ac:dyDescent="0.25">
      <c r="A26" s="113">
        <v>25</v>
      </c>
      <c r="B26" s="95" t="s">
        <v>2175</v>
      </c>
    </row>
    <row r="27" spans="1:2" s="60" customFormat="1" ht="15" x14ac:dyDescent="0.25">
      <c r="A27" s="113">
        <v>26</v>
      </c>
      <c r="B27" s="95" t="s">
        <v>2176</v>
      </c>
    </row>
    <row r="28" spans="1:2" s="60" customFormat="1" ht="15" x14ac:dyDescent="0.25">
      <c r="A28" s="113">
        <v>27</v>
      </c>
      <c r="B28" s="95" t="s">
        <v>2177</v>
      </c>
    </row>
    <row r="29" spans="1:2" s="60" customFormat="1" ht="15" x14ac:dyDescent="0.25">
      <c r="A29" s="113">
        <v>28</v>
      </c>
      <c r="B29" s="95" t="s">
        <v>2178</v>
      </c>
    </row>
    <row r="30" spans="1:2" s="60" customFormat="1" ht="15" x14ac:dyDescent="0.25">
      <c r="A30" s="113">
        <v>29</v>
      </c>
      <c r="B30" s="95" t="s">
        <v>2179</v>
      </c>
    </row>
    <row r="31" spans="1:2" s="60" customFormat="1" ht="15" x14ac:dyDescent="0.25">
      <c r="A31" s="113">
        <v>30</v>
      </c>
      <c r="B31" s="95" t="s">
        <v>8395</v>
      </c>
    </row>
    <row r="32" spans="1:2" s="60" customFormat="1" ht="15" x14ac:dyDescent="0.25">
      <c r="A32" s="113">
        <v>31</v>
      </c>
      <c r="B32" s="95" t="s">
        <v>2180</v>
      </c>
    </row>
    <row r="33" spans="1:2" s="60" customFormat="1" ht="15" x14ac:dyDescent="0.25">
      <c r="A33" s="113">
        <v>32</v>
      </c>
      <c r="B33" s="95" t="s">
        <v>2181</v>
      </c>
    </row>
    <row r="34" spans="1:2" s="60" customFormat="1" ht="15" x14ac:dyDescent="0.25">
      <c r="A34" s="113">
        <v>33</v>
      </c>
      <c r="B34" s="95" t="s">
        <v>2182</v>
      </c>
    </row>
    <row r="35" spans="1:2" s="60" customFormat="1" ht="15" x14ac:dyDescent="0.25">
      <c r="A35" s="113">
        <v>34</v>
      </c>
      <c r="B35" s="95" t="s">
        <v>2183</v>
      </c>
    </row>
    <row r="36" spans="1:2" s="60" customFormat="1" ht="15" x14ac:dyDescent="0.25">
      <c r="A36" s="113">
        <v>35</v>
      </c>
      <c r="B36" s="95" t="s">
        <v>2184</v>
      </c>
    </row>
    <row r="37" spans="1:2" s="60" customFormat="1" ht="15" x14ac:dyDescent="0.25">
      <c r="A37" s="113">
        <v>36</v>
      </c>
      <c r="B37" s="95" t="s">
        <v>8416</v>
      </c>
    </row>
    <row r="38" spans="1:2" s="60" customFormat="1" ht="15" x14ac:dyDescent="0.25">
      <c r="A38" s="113">
        <v>37</v>
      </c>
      <c r="B38" s="95" t="s">
        <v>2185</v>
      </c>
    </row>
    <row r="39" spans="1:2" s="60" customFormat="1" ht="15" x14ac:dyDescent="0.25">
      <c r="A39" s="113">
        <v>38</v>
      </c>
      <c r="B39" s="95" t="s">
        <v>8417</v>
      </c>
    </row>
    <row r="40" spans="1:2" s="60" customFormat="1" ht="15" x14ac:dyDescent="0.25">
      <c r="A40" s="113">
        <v>39</v>
      </c>
      <c r="B40" s="95" t="s">
        <v>8396</v>
      </c>
    </row>
    <row r="41" spans="1:2" s="60" customFormat="1" ht="15" x14ac:dyDescent="0.25">
      <c r="A41" s="113">
        <v>40</v>
      </c>
      <c r="B41" s="95" t="s">
        <v>8397</v>
      </c>
    </row>
    <row r="42" spans="1:2" s="60" customFormat="1" ht="15" x14ac:dyDescent="0.25">
      <c r="A42" s="113">
        <v>41</v>
      </c>
      <c r="B42" s="95" t="s">
        <v>2186</v>
      </c>
    </row>
    <row r="43" spans="1:2" s="60" customFormat="1" ht="15" x14ac:dyDescent="0.25">
      <c r="A43" s="113">
        <v>42</v>
      </c>
      <c r="B43" s="95" t="s">
        <v>2187</v>
      </c>
    </row>
    <row r="44" spans="1:2" s="60" customFormat="1" ht="15" x14ac:dyDescent="0.25">
      <c r="A44" s="113">
        <v>43</v>
      </c>
      <c r="B44" s="95" t="s">
        <v>2188</v>
      </c>
    </row>
    <row r="45" spans="1:2" s="60" customFormat="1" ht="15" x14ac:dyDescent="0.25">
      <c r="A45" s="113">
        <v>44</v>
      </c>
      <c r="B45" s="95" t="s">
        <v>8388</v>
      </c>
    </row>
    <row r="46" spans="1:2" s="60" customFormat="1" ht="15" x14ac:dyDescent="0.25">
      <c r="A46" s="113">
        <v>45</v>
      </c>
      <c r="B46" s="95" t="s">
        <v>2189</v>
      </c>
    </row>
    <row r="47" spans="1:2" s="60" customFormat="1" ht="15" x14ac:dyDescent="0.25">
      <c r="A47" s="113">
        <v>46</v>
      </c>
      <c r="B47" s="95" t="s">
        <v>2190</v>
      </c>
    </row>
    <row r="48" spans="1:2" s="60" customFormat="1" ht="15" x14ac:dyDescent="0.25">
      <c r="A48" s="113">
        <v>47</v>
      </c>
      <c r="B48" s="95" t="s">
        <v>2191</v>
      </c>
    </row>
    <row r="49" spans="1:2" s="60" customFormat="1" ht="15" x14ac:dyDescent="0.25">
      <c r="A49" s="113">
        <v>48</v>
      </c>
      <c r="B49" s="95" t="s">
        <v>2192</v>
      </c>
    </row>
    <row r="50" spans="1:2" s="60" customFormat="1" ht="15" x14ac:dyDescent="0.25">
      <c r="A50" s="113">
        <v>49</v>
      </c>
      <c r="B50" s="95" t="s">
        <v>2193</v>
      </c>
    </row>
    <row r="51" spans="1:2" s="60" customFormat="1" ht="15" x14ac:dyDescent="0.25">
      <c r="A51" s="113">
        <v>50</v>
      </c>
      <c r="B51" s="95" t="s">
        <v>2194</v>
      </c>
    </row>
    <row r="52" spans="1:2" s="60" customFormat="1" ht="15" x14ac:dyDescent="0.25">
      <c r="A52" s="113">
        <v>51</v>
      </c>
      <c r="B52" s="95" t="s">
        <v>2195</v>
      </c>
    </row>
    <row r="53" spans="1:2" s="60" customFormat="1" ht="15" x14ac:dyDescent="0.25">
      <c r="A53" s="113">
        <v>52</v>
      </c>
      <c r="B53" s="95" t="s">
        <v>8415</v>
      </c>
    </row>
    <row r="54" spans="1:2" s="60" customFormat="1" ht="15" x14ac:dyDescent="0.25">
      <c r="A54" s="113">
        <v>53</v>
      </c>
      <c r="B54" s="95" t="s">
        <v>2196</v>
      </c>
    </row>
    <row r="55" spans="1:2" s="60" customFormat="1" ht="15" x14ac:dyDescent="0.25">
      <c r="A55" s="113">
        <v>54</v>
      </c>
      <c r="B55" s="95" t="s">
        <v>2197</v>
      </c>
    </row>
    <row r="56" spans="1:2" s="60" customFormat="1" ht="15" x14ac:dyDescent="0.25">
      <c r="A56" s="113">
        <v>55</v>
      </c>
      <c r="B56" s="95" t="s">
        <v>2198</v>
      </c>
    </row>
    <row r="57" spans="1:2" s="60" customFormat="1" ht="15" x14ac:dyDescent="0.25">
      <c r="A57" s="113">
        <v>56</v>
      </c>
      <c r="B57" s="95" t="s">
        <v>2199</v>
      </c>
    </row>
    <row r="58" spans="1:2" s="60" customFormat="1" ht="15" x14ac:dyDescent="0.25">
      <c r="A58" s="113">
        <v>57</v>
      </c>
      <c r="B58" s="95" t="s">
        <v>2200</v>
      </c>
    </row>
    <row r="59" spans="1:2" s="60" customFormat="1" ht="15" x14ac:dyDescent="0.25">
      <c r="A59" s="113">
        <v>58</v>
      </c>
      <c r="B59" s="95" t="s">
        <v>2202</v>
      </c>
    </row>
    <row r="60" spans="1:2" s="60" customFormat="1" ht="15" x14ac:dyDescent="0.25">
      <c r="A60" s="113">
        <v>59</v>
      </c>
      <c r="B60" s="95" t="s">
        <v>2203</v>
      </c>
    </row>
    <row r="61" spans="1:2" s="60" customFormat="1" ht="15" x14ac:dyDescent="0.25">
      <c r="A61" s="113">
        <v>60</v>
      </c>
      <c r="B61" s="95" t="s">
        <v>2204</v>
      </c>
    </row>
    <row r="62" spans="1:2" s="60" customFormat="1" ht="15" x14ac:dyDescent="0.25">
      <c r="A62" s="113">
        <v>61</v>
      </c>
      <c r="B62" s="95" t="s">
        <v>2205</v>
      </c>
    </row>
    <row r="63" spans="1:2" s="60" customFormat="1" ht="15" x14ac:dyDescent="0.25">
      <c r="A63" s="113">
        <v>62</v>
      </c>
      <c r="B63" s="95" t="s">
        <v>2206</v>
      </c>
    </row>
    <row r="64" spans="1:2" s="60" customFormat="1" ht="15" x14ac:dyDescent="0.25">
      <c r="A64" s="113">
        <v>63</v>
      </c>
      <c r="B64" s="95" t="s">
        <v>2207</v>
      </c>
    </row>
    <row r="65" spans="1:2" s="60" customFormat="1" ht="15" x14ac:dyDescent="0.25">
      <c r="A65" s="113">
        <v>64</v>
      </c>
      <c r="B65" s="95" t="s">
        <v>2208</v>
      </c>
    </row>
    <row r="66" spans="1:2" s="60" customFormat="1" ht="15" x14ac:dyDescent="0.25">
      <c r="A66" s="113">
        <v>65</v>
      </c>
      <c r="B66" s="95" t="s">
        <v>2209</v>
      </c>
    </row>
    <row r="67" spans="1:2" s="60" customFormat="1" ht="15" x14ac:dyDescent="0.25">
      <c r="A67" s="113">
        <v>66</v>
      </c>
      <c r="B67" s="95" t="s">
        <v>2210</v>
      </c>
    </row>
    <row r="68" spans="1:2" s="60" customFormat="1" ht="15" x14ac:dyDescent="0.25">
      <c r="A68" s="113">
        <v>67</v>
      </c>
      <c r="B68" s="95" t="s">
        <v>2211</v>
      </c>
    </row>
    <row r="69" spans="1:2" s="60" customFormat="1" ht="15" x14ac:dyDescent="0.25">
      <c r="A69" s="113">
        <v>68</v>
      </c>
      <c r="B69" s="95" t="s">
        <v>8389</v>
      </c>
    </row>
    <row r="70" spans="1:2" s="60" customFormat="1" ht="15" x14ac:dyDescent="0.25">
      <c r="A70" s="113">
        <v>69</v>
      </c>
      <c r="B70" s="95" t="s">
        <v>2212</v>
      </c>
    </row>
    <row r="71" spans="1:2" s="60" customFormat="1" ht="15" x14ac:dyDescent="0.25">
      <c r="A71" s="113">
        <v>70</v>
      </c>
      <c r="B71" s="95" t="s">
        <v>8398</v>
      </c>
    </row>
    <row r="72" spans="1:2" s="60" customFormat="1" ht="15" x14ac:dyDescent="0.25">
      <c r="A72" s="113">
        <v>71</v>
      </c>
      <c r="B72" s="95" t="s">
        <v>8399</v>
      </c>
    </row>
    <row r="73" spans="1:2" s="60" customFormat="1" ht="15" x14ac:dyDescent="0.25">
      <c r="A73" s="113">
        <v>72</v>
      </c>
      <c r="B73" s="95" t="s">
        <v>2213</v>
      </c>
    </row>
    <row r="74" spans="1:2" s="60" customFormat="1" ht="15" x14ac:dyDescent="0.25">
      <c r="A74" s="113">
        <v>73</v>
      </c>
      <c r="B74" s="95" t="s">
        <v>2214</v>
      </c>
    </row>
    <row r="75" spans="1:2" s="60" customFormat="1" ht="17.25" customHeight="1" x14ac:dyDescent="0.25">
      <c r="A75" s="113">
        <v>74</v>
      </c>
      <c r="B75" s="95" t="s">
        <v>2215</v>
      </c>
    </row>
    <row r="76" spans="1:2" s="60" customFormat="1" ht="15" x14ac:dyDescent="0.25">
      <c r="A76" s="113">
        <v>75</v>
      </c>
      <c r="B76" s="95" t="s">
        <v>2216</v>
      </c>
    </row>
    <row r="77" spans="1:2" s="60" customFormat="1" ht="15" x14ac:dyDescent="0.25">
      <c r="A77" s="113">
        <v>76</v>
      </c>
      <c r="B77" s="95" t="s">
        <v>2217</v>
      </c>
    </row>
    <row r="78" spans="1:2" s="60" customFormat="1" ht="15" x14ac:dyDescent="0.25">
      <c r="A78" s="113">
        <v>77</v>
      </c>
      <c r="B78" s="95" t="s">
        <v>2218</v>
      </c>
    </row>
    <row r="79" spans="1:2" s="60" customFormat="1" ht="15" x14ac:dyDescent="0.25">
      <c r="A79" s="113">
        <v>78</v>
      </c>
      <c r="B79" s="95" t="s">
        <v>2219</v>
      </c>
    </row>
    <row r="80" spans="1:2" s="60" customFormat="1" ht="15" x14ac:dyDescent="0.25">
      <c r="A80" s="113">
        <v>79</v>
      </c>
      <c r="B80" s="95" t="s">
        <v>2220</v>
      </c>
    </row>
    <row r="81" spans="1:2" s="60" customFormat="1" ht="15" x14ac:dyDescent="0.25">
      <c r="A81" s="113">
        <v>80</v>
      </c>
      <c r="B81" s="95" t="s">
        <v>8402</v>
      </c>
    </row>
    <row r="82" spans="1:2" s="60" customFormat="1" ht="14.25" customHeight="1" x14ac:dyDescent="0.25">
      <c r="A82" s="113">
        <v>81</v>
      </c>
      <c r="B82" s="95" t="s">
        <v>8400</v>
      </c>
    </row>
    <row r="83" spans="1:2" s="60" customFormat="1" ht="15" x14ac:dyDescent="0.25">
      <c r="A83" s="113">
        <v>82</v>
      </c>
      <c r="B83" s="95" t="s">
        <v>8401</v>
      </c>
    </row>
    <row r="84" spans="1:2" s="60" customFormat="1" ht="15" x14ac:dyDescent="0.25">
      <c r="A84" s="113">
        <v>83</v>
      </c>
      <c r="B84" s="95" t="s">
        <v>2221</v>
      </c>
    </row>
    <row r="85" spans="1:2" s="60" customFormat="1" ht="15" x14ac:dyDescent="0.25">
      <c r="A85" s="113">
        <v>84</v>
      </c>
      <c r="B85" s="95" t="s">
        <v>2222</v>
      </c>
    </row>
    <row r="86" spans="1:2" s="60" customFormat="1" ht="15" x14ac:dyDescent="0.25">
      <c r="A86" s="113">
        <v>85</v>
      </c>
      <c r="B86" s="95" t="s">
        <v>2223</v>
      </c>
    </row>
    <row r="87" spans="1:2" s="60" customFormat="1" ht="15" x14ac:dyDescent="0.25">
      <c r="A87" s="113">
        <v>86</v>
      </c>
      <c r="B87" s="95" t="s">
        <v>2224</v>
      </c>
    </row>
    <row r="88" spans="1:2" s="60" customFormat="1" ht="15" x14ac:dyDescent="0.25">
      <c r="A88" s="113">
        <v>87</v>
      </c>
      <c r="B88" s="95" t="s">
        <v>2225</v>
      </c>
    </row>
    <row r="89" spans="1:2" s="60" customFormat="1" ht="15" x14ac:dyDescent="0.25">
      <c r="A89" s="113">
        <v>88</v>
      </c>
      <c r="B89" s="95" t="s">
        <v>2226</v>
      </c>
    </row>
    <row r="90" spans="1:2" s="60" customFormat="1" ht="15" x14ac:dyDescent="0.25">
      <c r="A90" s="113">
        <v>89</v>
      </c>
      <c r="B90" s="95" t="s">
        <v>2227</v>
      </c>
    </row>
    <row r="91" spans="1:2" s="60" customFormat="1" ht="15" x14ac:dyDescent="0.25">
      <c r="A91" s="113">
        <v>90</v>
      </c>
      <c r="B91" s="95" t="s">
        <v>2228</v>
      </c>
    </row>
    <row r="92" spans="1:2" s="60" customFormat="1" ht="15" x14ac:dyDescent="0.25">
      <c r="A92" s="113">
        <v>91</v>
      </c>
      <c r="B92" s="95" t="s">
        <v>2229</v>
      </c>
    </row>
    <row r="93" spans="1:2" s="60" customFormat="1" ht="15" x14ac:dyDescent="0.25">
      <c r="A93" s="113">
        <v>92</v>
      </c>
      <c r="B93" s="95" t="s">
        <v>2230</v>
      </c>
    </row>
    <row r="94" spans="1:2" s="60" customFormat="1" ht="15" x14ac:dyDescent="0.25">
      <c r="A94" s="113">
        <v>93</v>
      </c>
      <c r="B94" s="95" t="s">
        <v>2231</v>
      </c>
    </row>
    <row r="95" spans="1:2" s="60" customFormat="1" ht="15" x14ac:dyDescent="0.25">
      <c r="A95" s="113">
        <v>94</v>
      </c>
      <c r="B95" s="95" t="s">
        <v>2232</v>
      </c>
    </row>
    <row r="96" spans="1:2" s="60" customFormat="1" ht="15" x14ac:dyDescent="0.25">
      <c r="A96" s="113">
        <v>95</v>
      </c>
      <c r="B96" s="95" t="s">
        <v>2233</v>
      </c>
    </row>
    <row r="97" spans="1:2" s="60" customFormat="1" ht="15" x14ac:dyDescent="0.25">
      <c r="A97" s="113">
        <v>96</v>
      </c>
      <c r="B97" s="95" t="s">
        <v>2234</v>
      </c>
    </row>
    <row r="98" spans="1:2" s="60" customFormat="1" ht="15" x14ac:dyDescent="0.25">
      <c r="A98" s="113">
        <v>97</v>
      </c>
      <c r="B98" s="95" t="s">
        <v>2235</v>
      </c>
    </row>
    <row r="99" spans="1:2" s="60" customFormat="1" ht="15" x14ac:dyDescent="0.25">
      <c r="A99" s="113">
        <v>98</v>
      </c>
      <c r="B99" s="95" t="s">
        <v>2236</v>
      </c>
    </row>
    <row r="100" spans="1:2" s="60" customFormat="1" ht="15" x14ac:dyDescent="0.25">
      <c r="A100" s="113">
        <v>99</v>
      </c>
      <c r="B100" s="95" t="s">
        <v>8404</v>
      </c>
    </row>
    <row r="101" spans="1:2" s="60" customFormat="1" ht="15" x14ac:dyDescent="0.25">
      <c r="A101" s="113">
        <v>100</v>
      </c>
      <c r="B101" s="95" t="s">
        <v>8403</v>
      </c>
    </row>
    <row r="102" spans="1:2" s="60" customFormat="1" ht="15" x14ac:dyDescent="0.25">
      <c r="A102" s="113">
        <v>101</v>
      </c>
      <c r="B102" s="95" t="s">
        <v>2237</v>
      </c>
    </row>
    <row r="103" spans="1:2" s="60" customFormat="1" ht="15" x14ac:dyDescent="0.25">
      <c r="A103" s="113">
        <v>102</v>
      </c>
      <c r="B103" s="95" t="s">
        <v>2238</v>
      </c>
    </row>
    <row r="104" spans="1:2" s="60" customFormat="1" ht="15" x14ac:dyDescent="0.25">
      <c r="A104" s="113">
        <v>103</v>
      </c>
      <c r="B104" s="95" t="s">
        <v>8405</v>
      </c>
    </row>
    <row r="105" spans="1:2" s="60" customFormat="1" ht="15" x14ac:dyDescent="0.25">
      <c r="A105" s="113">
        <v>104</v>
      </c>
      <c r="B105" s="95" t="s">
        <v>2239</v>
      </c>
    </row>
    <row r="106" spans="1:2" s="60" customFormat="1" ht="15" x14ac:dyDescent="0.25">
      <c r="A106" s="113">
        <v>105</v>
      </c>
      <c r="B106" s="95" t="s">
        <v>2240</v>
      </c>
    </row>
    <row r="107" spans="1:2" s="60" customFormat="1" ht="15" x14ac:dyDescent="0.25">
      <c r="A107" s="113">
        <v>106</v>
      </c>
      <c r="B107" s="95" t="s">
        <v>8414</v>
      </c>
    </row>
    <row r="108" spans="1:2" s="60" customFormat="1" ht="15" x14ac:dyDescent="0.25">
      <c r="A108" s="113">
        <v>107</v>
      </c>
      <c r="B108" s="95" t="s">
        <v>2241</v>
      </c>
    </row>
    <row r="109" spans="1:2" s="60" customFormat="1" ht="15" x14ac:dyDescent="0.25">
      <c r="A109" s="113">
        <v>108</v>
      </c>
      <c r="B109" s="95" t="s">
        <v>2242</v>
      </c>
    </row>
    <row r="110" spans="1:2" s="60" customFormat="1" ht="15" x14ac:dyDescent="0.25">
      <c r="A110" s="113">
        <v>109</v>
      </c>
      <c r="B110" s="95" t="s">
        <v>2243</v>
      </c>
    </row>
    <row r="111" spans="1:2" s="60" customFormat="1" ht="15.75" customHeight="1" x14ac:dyDescent="0.25">
      <c r="A111" s="113">
        <v>110</v>
      </c>
      <c r="B111" s="95" t="s">
        <v>2244</v>
      </c>
    </row>
    <row r="112" spans="1:2" s="60" customFormat="1" ht="15" x14ac:dyDescent="0.25">
      <c r="A112" s="113">
        <v>111</v>
      </c>
      <c r="B112" s="95" t="s">
        <v>8413</v>
      </c>
    </row>
    <row r="113" spans="1:2" s="60" customFormat="1" ht="15" x14ac:dyDescent="0.25">
      <c r="A113" s="113">
        <v>112</v>
      </c>
      <c r="B113" s="95" t="s">
        <v>2245</v>
      </c>
    </row>
    <row r="114" spans="1:2" s="60" customFormat="1" ht="15" x14ac:dyDescent="0.25">
      <c r="A114" s="113">
        <v>113</v>
      </c>
      <c r="B114" s="95" t="s">
        <v>2246</v>
      </c>
    </row>
    <row r="115" spans="1:2" s="60" customFormat="1" ht="15" x14ac:dyDescent="0.25">
      <c r="A115" s="113">
        <v>114</v>
      </c>
      <c r="B115" s="95" t="s">
        <v>2247</v>
      </c>
    </row>
    <row r="116" spans="1:2" s="60" customFormat="1" ht="15" x14ac:dyDescent="0.25">
      <c r="A116" s="113">
        <v>115</v>
      </c>
      <c r="B116" s="95" t="s">
        <v>2248</v>
      </c>
    </row>
    <row r="117" spans="1:2" s="60" customFormat="1" ht="15" x14ac:dyDescent="0.25">
      <c r="A117" s="113">
        <v>116</v>
      </c>
      <c r="B117" s="95" t="s">
        <v>2249</v>
      </c>
    </row>
    <row r="118" spans="1:2" s="60" customFormat="1" ht="15" x14ac:dyDescent="0.25">
      <c r="A118" s="113">
        <v>117</v>
      </c>
      <c r="B118" s="95" t="s">
        <v>2250</v>
      </c>
    </row>
    <row r="119" spans="1:2" s="60" customFormat="1" ht="15" x14ac:dyDescent="0.25">
      <c r="A119" s="113">
        <v>118</v>
      </c>
      <c r="B119" s="95" t="s">
        <v>2251</v>
      </c>
    </row>
    <row r="120" spans="1:2" s="60" customFormat="1" ht="15" x14ac:dyDescent="0.25">
      <c r="A120" s="113">
        <v>119</v>
      </c>
      <c r="B120" s="95" t="s">
        <v>2252</v>
      </c>
    </row>
    <row r="121" spans="1:2" s="60" customFormat="1" ht="15" x14ac:dyDescent="0.25">
      <c r="A121" s="113">
        <v>120</v>
      </c>
      <c r="B121" s="95" t="s">
        <v>2253</v>
      </c>
    </row>
    <row r="122" spans="1:2" s="60" customFormat="1" ht="15" x14ac:dyDescent="0.25">
      <c r="A122" s="113">
        <v>121</v>
      </c>
      <c r="B122" s="95" t="s">
        <v>8412</v>
      </c>
    </row>
    <row r="123" spans="1:2" s="60" customFormat="1" ht="15" x14ac:dyDescent="0.25">
      <c r="A123" s="113">
        <v>122</v>
      </c>
      <c r="B123" s="95" t="s">
        <v>2254</v>
      </c>
    </row>
    <row r="124" spans="1:2" ht="14.65" customHeight="1" x14ac:dyDescent="0.25">
      <c r="A124" s="113">
        <v>123</v>
      </c>
      <c r="B124" s="95" t="s">
        <v>2255</v>
      </c>
    </row>
    <row r="125" spans="1:2" ht="15" customHeight="1" x14ac:dyDescent="0.25">
      <c r="A125" s="113">
        <v>124</v>
      </c>
      <c r="B125" s="95" t="s">
        <v>2256</v>
      </c>
    </row>
    <row r="126" spans="1:2" ht="15" x14ac:dyDescent="0.25">
      <c r="A126" s="113">
        <v>125</v>
      </c>
      <c r="B126" s="95" t="s">
        <v>2257</v>
      </c>
    </row>
    <row r="127" spans="1:2" ht="15" customHeight="1" x14ac:dyDescent="0.25">
      <c r="A127" s="113">
        <v>126</v>
      </c>
      <c r="B127" s="95" t="s">
        <v>2258</v>
      </c>
    </row>
    <row r="128" spans="1:2" ht="15" customHeight="1" x14ac:dyDescent="0.25">
      <c r="A128" s="113">
        <v>127</v>
      </c>
      <c r="B128" s="95" t="s">
        <v>2259</v>
      </c>
    </row>
    <row r="129" spans="1:2" ht="15" customHeight="1" x14ac:dyDescent="0.25">
      <c r="A129" s="113">
        <v>128</v>
      </c>
      <c r="B129" s="95" t="s">
        <v>8411</v>
      </c>
    </row>
    <row r="130" spans="1:2" ht="15" customHeight="1" x14ac:dyDescent="0.25">
      <c r="A130" s="113">
        <v>129</v>
      </c>
      <c r="B130" s="95" t="s">
        <v>2260</v>
      </c>
    </row>
    <row r="131" spans="1:2" ht="15" customHeight="1" x14ac:dyDescent="0.25">
      <c r="A131" s="113">
        <v>130</v>
      </c>
      <c r="B131" s="96" t="s">
        <v>8410</v>
      </c>
    </row>
    <row r="132" spans="1:2" ht="15" customHeight="1" x14ac:dyDescent="0.25">
      <c r="A132" s="113">
        <v>131</v>
      </c>
      <c r="B132" s="95" t="s">
        <v>2261</v>
      </c>
    </row>
    <row r="133" spans="1:2" ht="15" customHeight="1" x14ac:dyDescent="0.25">
      <c r="A133" s="113">
        <v>132</v>
      </c>
      <c r="B133" s="95" t="s">
        <v>2262</v>
      </c>
    </row>
    <row r="134" spans="1:2" ht="15" customHeight="1" x14ac:dyDescent="0.25">
      <c r="A134" s="113">
        <v>133</v>
      </c>
      <c r="B134" s="96" t="s">
        <v>8409</v>
      </c>
    </row>
    <row r="135" spans="1:2" ht="15" customHeight="1" x14ac:dyDescent="0.25">
      <c r="A135" s="113">
        <v>134</v>
      </c>
      <c r="B135" s="96" t="s">
        <v>2263</v>
      </c>
    </row>
    <row r="136" spans="1:2" ht="15" customHeight="1" x14ac:dyDescent="0.25">
      <c r="A136" s="113">
        <v>135</v>
      </c>
      <c r="B136" s="95" t="s">
        <v>2264</v>
      </c>
    </row>
    <row r="137" spans="1:2" ht="15" customHeight="1" x14ac:dyDescent="0.25">
      <c r="A137" s="113">
        <v>136</v>
      </c>
      <c r="B137" s="95" t="s">
        <v>2265</v>
      </c>
    </row>
    <row r="138" spans="1:2" ht="15" x14ac:dyDescent="0.25">
      <c r="A138" s="113">
        <v>137</v>
      </c>
      <c r="B138" s="95" t="s">
        <v>2266</v>
      </c>
    </row>
    <row r="139" spans="1:2" ht="15" customHeight="1" x14ac:dyDescent="0.25">
      <c r="A139" s="113">
        <v>138</v>
      </c>
      <c r="B139" s="95" t="s">
        <v>2267</v>
      </c>
    </row>
    <row r="140" spans="1:2" ht="15" customHeight="1" x14ac:dyDescent="0.25">
      <c r="A140" s="113">
        <v>139</v>
      </c>
      <c r="B140" s="95" t="s">
        <v>2268</v>
      </c>
    </row>
    <row r="141" spans="1:2" ht="15" customHeight="1" x14ac:dyDescent="0.25">
      <c r="A141" s="113">
        <v>140</v>
      </c>
      <c r="B141" s="96" t="s">
        <v>2269</v>
      </c>
    </row>
    <row r="142" spans="1:2" ht="15" customHeight="1" x14ac:dyDescent="0.25">
      <c r="A142" s="113">
        <v>141</v>
      </c>
      <c r="B142" s="96" t="s">
        <v>2270</v>
      </c>
    </row>
    <row r="143" spans="1:2" ht="15" customHeight="1" x14ac:dyDescent="0.25">
      <c r="A143" s="113">
        <v>142</v>
      </c>
      <c r="B143" s="95" t="s">
        <v>2271</v>
      </c>
    </row>
    <row r="144" spans="1:2" ht="15" customHeight="1" x14ac:dyDescent="0.25">
      <c r="A144" s="113">
        <v>143</v>
      </c>
      <c r="B144" s="95" t="s">
        <v>2272</v>
      </c>
    </row>
    <row r="145" spans="1:2" ht="15" customHeight="1" x14ac:dyDescent="0.25">
      <c r="A145" s="113">
        <v>144</v>
      </c>
      <c r="B145" s="96" t="s">
        <v>8408</v>
      </c>
    </row>
    <row r="146" spans="1:2" ht="15" customHeight="1" x14ac:dyDescent="0.25">
      <c r="A146" s="113">
        <v>145</v>
      </c>
      <c r="B146" s="95" t="s">
        <v>2273</v>
      </c>
    </row>
    <row r="147" spans="1:2" ht="12.75" customHeight="1" x14ac:dyDescent="0.25">
      <c r="A147" s="113">
        <v>146</v>
      </c>
      <c r="B147" s="95" t="s">
        <v>2274</v>
      </c>
    </row>
    <row r="148" spans="1:2" ht="12.75" customHeight="1" x14ac:dyDescent="0.25">
      <c r="A148" s="113">
        <v>147</v>
      </c>
      <c r="B148" s="95" t="s">
        <v>2275</v>
      </c>
    </row>
    <row r="149" spans="1:2" ht="12.75" customHeight="1" x14ac:dyDescent="0.25">
      <c r="A149" s="113">
        <v>148</v>
      </c>
      <c r="B149" s="95" t="s">
        <v>2276</v>
      </c>
    </row>
    <row r="150" spans="1:2" ht="14.25" customHeight="1" x14ac:dyDescent="0.25">
      <c r="A150" s="113">
        <v>149</v>
      </c>
      <c r="B150" s="95" t="s">
        <v>8406</v>
      </c>
    </row>
    <row r="151" spans="1:2" ht="12.75" customHeight="1" x14ac:dyDescent="0.25">
      <c r="A151" s="113">
        <v>150</v>
      </c>
      <c r="B151" s="95" t="s">
        <v>2277</v>
      </c>
    </row>
    <row r="152" spans="1:2" ht="15" x14ac:dyDescent="0.25">
      <c r="A152" s="113">
        <v>151</v>
      </c>
      <c r="B152" s="95" t="s">
        <v>2278</v>
      </c>
    </row>
    <row r="153" spans="1:2" ht="15" x14ac:dyDescent="0.25">
      <c r="A153" s="113">
        <v>152</v>
      </c>
      <c r="B153" s="95" t="s">
        <v>2279</v>
      </c>
    </row>
    <row r="154" spans="1:2" ht="15" x14ac:dyDescent="0.25">
      <c r="A154" s="113">
        <v>153</v>
      </c>
      <c r="B154" s="95" t="s">
        <v>2280</v>
      </c>
    </row>
    <row r="155" spans="1:2" ht="15" x14ac:dyDescent="0.25">
      <c r="A155" s="113">
        <v>154</v>
      </c>
      <c r="B155" s="95" t="s">
        <v>2281</v>
      </c>
    </row>
    <row r="156" spans="1:2" ht="15" x14ac:dyDescent="0.25">
      <c r="A156" s="113">
        <v>155</v>
      </c>
      <c r="B156" s="95" t="s">
        <v>8407</v>
      </c>
    </row>
    <row r="162" spans="2:2" x14ac:dyDescent="0.2">
      <c r="B162" s="61" t="s">
        <v>2282</v>
      </c>
    </row>
  </sheetData>
  <sheetProtection algorithmName="SHA-512" hashValue="Iy6++830LI79S9QSBoZtfiBLJ2989eqc7vkCV9ag15kv4N49tYWa2H5FygHx3kpOz61wFAyS+BVyhZI4bb6VVQ==" saltValue="Ivx0o9vqfQ2+R/3yn+QECQ==" spinCount="100000" sheet="1" objects="1" scenarios="1"/>
  <pageMargins left="0.75" right="0.75" top="1" bottom="1" header="0.3" footer="0.3"/>
  <pageSetup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1:F889"/>
  <sheetViews>
    <sheetView topLeftCell="B1" workbookViewId="0">
      <selection activeCell="E3" sqref="E3"/>
    </sheetView>
  </sheetViews>
  <sheetFormatPr baseColWidth="10" defaultColWidth="9.140625" defaultRowHeight="12" x14ac:dyDescent="0.25"/>
  <cols>
    <col min="1" max="1" width="1.28515625" style="2" customWidth="1"/>
    <col min="2" max="2" width="13.5703125" style="1" customWidth="1"/>
    <col min="3" max="3" width="74.28515625" style="1" bestFit="1" customWidth="1"/>
    <col min="4" max="4" width="13.5703125" style="2" customWidth="1"/>
    <col min="5" max="5" width="21.42578125" style="2" customWidth="1"/>
    <col min="6" max="6" width="12.42578125" style="2" bestFit="1" customWidth="1"/>
    <col min="7" max="7" width="22.5703125" style="2" customWidth="1"/>
    <col min="8" max="16384" width="9.140625" style="2"/>
  </cols>
  <sheetData>
    <row r="1" spans="2:6" ht="12.75" thickBot="1" x14ac:dyDescent="0.3"/>
    <row r="2" spans="2:6" ht="12.75" thickBot="1" x14ac:dyDescent="0.3">
      <c r="B2" s="23" t="s">
        <v>0</v>
      </c>
      <c r="C2" s="24" t="s">
        <v>1</v>
      </c>
      <c r="D2" s="24" t="s">
        <v>2</v>
      </c>
    </row>
    <row r="3" spans="2:6" ht="12.75" thickBot="1" x14ac:dyDescent="0.3">
      <c r="B3" s="115" t="s">
        <v>3</v>
      </c>
      <c r="C3" s="4" t="s">
        <v>4</v>
      </c>
      <c r="D3" s="3" t="s">
        <v>7</v>
      </c>
      <c r="F3" s="116"/>
    </row>
    <row r="4" spans="2:6" x14ac:dyDescent="0.25">
      <c r="B4" s="114" t="s">
        <v>5</v>
      </c>
      <c r="C4" s="5" t="s">
        <v>6</v>
      </c>
      <c r="D4" s="6" t="s">
        <v>8</v>
      </c>
      <c r="E4" s="57"/>
      <c r="F4" s="116"/>
    </row>
    <row r="5" spans="2:6" x14ac:dyDescent="0.25">
      <c r="B5" s="7" t="s">
        <v>10</v>
      </c>
      <c r="C5" s="8" t="s">
        <v>17</v>
      </c>
      <c r="D5" s="9" t="s">
        <v>9</v>
      </c>
      <c r="E5" s="57"/>
      <c r="F5" s="116"/>
    </row>
    <row r="6" spans="2:6" x14ac:dyDescent="0.25">
      <c r="B6" s="7" t="s">
        <v>11</v>
      </c>
      <c r="C6" s="8" t="s">
        <v>18</v>
      </c>
      <c r="D6" s="9" t="s">
        <v>9</v>
      </c>
      <c r="E6" s="57"/>
      <c r="F6" s="116"/>
    </row>
    <row r="7" spans="2:6" x14ac:dyDescent="0.25">
      <c r="B7" s="7" t="s">
        <v>12</v>
      </c>
      <c r="C7" s="8" t="s">
        <v>19</v>
      </c>
      <c r="D7" s="9" t="s">
        <v>9</v>
      </c>
      <c r="E7" s="57"/>
    </row>
    <row r="8" spans="2:6" x14ac:dyDescent="0.25">
      <c r="B8" s="7" t="s">
        <v>13</v>
      </c>
      <c r="C8" s="8" t="s">
        <v>20</v>
      </c>
      <c r="D8" s="9" t="s">
        <v>9</v>
      </c>
      <c r="E8" s="57"/>
    </row>
    <row r="9" spans="2:6" x14ac:dyDescent="0.25">
      <c r="B9" s="7" t="s">
        <v>14</v>
      </c>
      <c r="C9" s="8" t="s">
        <v>21</v>
      </c>
      <c r="D9" s="9" t="s">
        <v>9</v>
      </c>
      <c r="E9" s="57"/>
    </row>
    <row r="10" spans="2:6" x14ac:dyDescent="0.25">
      <c r="B10" s="7" t="s">
        <v>15</v>
      </c>
      <c r="C10" s="8" t="s">
        <v>22</v>
      </c>
      <c r="D10" s="9" t="s">
        <v>9</v>
      </c>
      <c r="E10" s="57"/>
    </row>
    <row r="11" spans="2:6" x14ac:dyDescent="0.25">
      <c r="B11" s="7" t="s">
        <v>16</v>
      </c>
      <c r="C11" s="8" t="s">
        <v>23</v>
      </c>
      <c r="D11" s="9" t="s">
        <v>9</v>
      </c>
      <c r="E11" s="57"/>
    </row>
    <row r="12" spans="2:6" x14ac:dyDescent="0.25">
      <c r="B12" s="7" t="s">
        <v>24</v>
      </c>
      <c r="C12" s="8" t="s">
        <v>30</v>
      </c>
      <c r="D12" s="9" t="s">
        <v>7</v>
      </c>
      <c r="E12" s="57"/>
    </row>
    <row r="13" spans="2:6" x14ac:dyDescent="0.25">
      <c r="B13" s="7" t="s">
        <v>25</v>
      </c>
      <c r="C13" s="8" t="s">
        <v>31</v>
      </c>
      <c r="D13" s="9" t="s">
        <v>7</v>
      </c>
      <c r="E13" s="57"/>
    </row>
    <row r="14" spans="2:6" x14ac:dyDescent="0.25">
      <c r="B14" s="7" t="s">
        <v>26</v>
      </c>
      <c r="C14" s="8" t="s">
        <v>32</v>
      </c>
      <c r="D14" s="9" t="s">
        <v>9</v>
      </c>
      <c r="E14" s="57"/>
    </row>
    <row r="15" spans="2:6" x14ac:dyDescent="0.25">
      <c r="B15" s="7" t="s">
        <v>27</v>
      </c>
      <c r="C15" s="8" t="s">
        <v>33</v>
      </c>
      <c r="D15" s="9" t="s">
        <v>7</v>
      </c>
      <c r="E15" s="57"/>
    </row>
    <row r="16" spans="2:6" x14ac:dyDescent="0.25">
      <c r="B16" s="7" t="s">
        <v>28</v>
      </c>
      <c r="C16" s="8" t="s">
        <v>34</v>
      </c>
      <c r="D16" s="9" t="s">
        <v>7</v>
      </c>
      <c r="E16" s="57"/>
    </row>
    <row r="17" spans="2:5" ht="12.75" thickBot="1" x14ac:dyDescent="0.3">
      <c r="B17" s="10" t="s">
        <v>29</v>
      </c>
      <c r="C17" s="11" t="s">
        <v>35</v>
      </c>
      <c r="D17" s="12" t="s">
        <v>9</v>
      </c>
      <c r="E17" s="57"/>
    </row>
    <row r="18" spans="2:5" x14ac:dyDescent="0.25">
      <c r="B18" s="114" t="s">
        <v>36</v>
      </c>
      <c r="C18" s="5" t="s">
        <v>38</v>
      </c>
      <c r="D18" s="6" t="s">
        <v>9</v>
      </c>
      <c r="E18" s="57"/>
    </row>
    <row r="19" spans="2:5" x14ac:dyDescent="0.25">
      <c r="B19" s="7" t="s">
        <v>37</v>
      </c>
      <c r="C19" s="8" t="s">
        <v>39</v>
      </c>
      <c r="D19" s="9" t="s">
        <v>9</v>
      </c>
      <c r="E19" s="57"/>
    </row>
    <row r="20" spans="2:5" x14ac:dyDescent="0.25">
      <c r="B20" s="7" t="s">
        <v>41</v>
      </c>
      <c r="C20" s="8" t="s">
        <v>40</v>
      </c>
      <c r="D20" s="9" t="s">
        <v>9</v>
      </c>
      <c r="E20" s="57"/>
    </row>
    <row r="21" spans="2:5" x14ac:dyDescent="0.25">
      <c r="B21" s="7" t="s">
        <v>42</v>
      </c>
      <c r="C21" s="8" t="s">
        <v>51</v>
      </c>
      <c r="D21" s="9" t="s">
        <v>9</v>
      </c>
      <c r="E21" s="57"/>
    </row>
    <row r="22" spans="2:5" x14ac:dyDescent="0.25">
      <c r="B22" s="7" t="s">
        <v>43</v>
      </c>
      <c r="C22" s="8" t="s">
        <v>52</v>
      </c>
      <c r="D22" s="9" t="s">
        <v>9</v>
      </c>
      <c r="E22" s="57"/>
    </row>
    <row r="23" spans="2:5" x14ac:dyDescent="0.25">
      <c r="B23" s="7" t="s">
        <v>44</v>
      </c>
      <c r="C23" s="8" t="s">
        <v>53</v>
      </c>
      <c r="D23" s="9" t="s">
        <v>9</v>
      </c>
      <c r="E23" s="57"/>
    </row>
    <row r="24" spans="2:5" x14ac:dyDescent="0.25">
      <c r="B24" s="7" t="s">
        <v>45</v>
      </c>
      <c r="C24" s="8" t="s">
        <v>54</v>
      </c>
      <c r="D24" s="9" t="s">
        <v>9</v>
      </c>
      <c r="E24" s="57"/>
    </row>
    <row r="25" spans="2:5" x14ac:dyDescent="0.25">
      <c r="B25" s="7" t="s">
        <v>46</v>
      </c>
      <c r="C25" s="8" t="s">
        <v>55</v>
      </c>
      <c r="D25" s="9" t="s">
        <v>9</v>
      </c>
      <c r="E25" s="57"/>
    </row>
    <row r="26" spans="2:5" x14ac:dyDescent="0.25">
      <c r="B26" s="7" t="s">
        <v>47</v>
      </c>
      <c r="C26" s="8" t="s">
        <v>1901</v>
      </c>
      <c r="D26" s="9" t="s">
        <v>9</v>
      </c>
      <c r="E26" s="57"/>
    </row>
    <row r="27" spans="2:5" x14ac:dyDescent="0.25">
      <c r="B27" s="7" t="s">
        <v>48</v>
      </c>
      <c r="C27" s="8" t="s">
        <v>1903</v>
      </c>
      <c r="D27" s="9" t="s">
        <v>9</v>
      </c>
      <c r="E27" s="57"/>
    </row>
    <row r="28" spans="2:5" x14ac:dyDescent="0.25">
      <c r="B28" s="7" t="s">
        <v>49</v>
      </c>
      <c r="C28" s="8" t="s">
        <v>56</v>
      </c>
      <c r="D28" s="9" t="s">
        <v>9</v>
      </c>
      <c r="E28" s="57"/>
    </row>
    <row r="29" spans="2:5" x14ac:dyDescent="0.25">
      <c r="B29" s="7" t="s">
        <v>50</v>
      </c>
      <c r="C29" s="8" t="s">
        <v>57</v>
      </c>
      <c r="D29" s="9" t="s">
        <v>7</v>
      </c>
      <c r="E29" s="57"/>
    </row>
    <row r="30" spans="2:5" x14ac:dyDescent="0.25">
      <c r="B30" s="7" t="s">
        <v>1904</v>
      </c>
      <c r="C30" s="8" t="s">
        <v>1902</v>
      </c>
      <c r="D30" s="9" t="s">
        <v>9</v>
      </c>
      <c r="E30" s="57"/>
    </row>
    <row r="31" spans="2:5" x14ac:dyDescent="0.25">
      <c r="B31" s="7" t="s">
        <v>1905</v>
      </c>
      <c r="C31" s="8" t="s">
        <v>58</v>
      </c>
      <c r="D31" s="9" t="s">
        <v>7</v>
      </c>
      <c r="E31" s="57"/>
    </row>
    <row r="32" spans="2:5" ht="12.75" thickBot="1" x14ac:dyDescent="0.3">
      <c r="B32" s="10" t="s">
        <v>1906</v>
      </c>
      <c r="C32" s="11" t="s">
        <v>59</v>
      </c>
      <c r="D32" s="12" t="s">
        <v>9</v>
      </c>
      <c r="E32" s="57"/>
    </row>
    <row r="33" spans="2:5" x14ac:dyDescent="0.25">
      <c r="B33" s="114" t="s">
        <v>60</v>
      </c>
      <c r="C33" s="5" t="s">
        <v>83</v>
      </c>
      <c r="D33" s="6" t="s">
        <v>106</v>
      </c>
      <c r="E33" s="57"/>
    </row>
    <row r="34" spans="2:5" x14ac:dyDescent="0.25">
      <c r="B34" s="7" t="s">
        <v>61</v>
      </c>
      <c r="C34" s="8" t="s">
        <v>84</v>
      </c>
      <c r="D34" s="9" t="s">
        <v>106</v>
      </c>
      <c r="E34" s="57"/>
    </row>
    <row r="35" spans="2:5" x14ac:dyDescent="0.25">
      <c r="B35" s="7" t="s">
        <v>62</v>
      </c>
      <c r="C35" s="8" t="s">
        <v>85</v>
      </c>
      <c r="D35" s="9" t="s">
        <v>106</v>
      </c>
      <c r="E35" s="57"/>
    </row>
    <row r="36" spans="2:5" x14ac:dyDescent="0.25">
      <c r="B36" s="7" t="s">
        <v>63</v>
      </c>
      <c r="C36" s="8" t="s">
        <v>86</v>
      </c>
      <c r="D36" s="9" t="s">
        <v>106</v>
      </c>
      <c r="E36" s="57"/>
    </row>
    <row r="37" spans="2:5" x14ac:dyDescent="0.25">
      <c r="B37" s="7" t="s">
        <v>64</v>
      </c>
      <c r="C37" s="8" t="s">
        <v>87</v>
      </c>
      <c r="D37" s="9" t="s">
        <v>106</v>
      </c>
      <c r="E37" s="57"/>
    </row>
    <row r="38" spans="2:5" x14ac:dyDescent="0.25">
      <c r="B38" s="7" t="s">
        <v>65</v>
      </c>
      <c r="C38" s="8" t="s">
        <v>88</v>
      </c>
      <c r="D38" s="9" t="s">
        <v>106</v>
      </c>
      <c r="E38" s="57"/>
    </row>
    <row r="39" spans="2:5" x14ac:dyDescent="0.25">
      <c r="B39" s="7" t="s">
        <v>66</v>
      </c>
      <c r="C39" s="8" t="s">
        <v>89</v>
      </c>
      <c r="D39" s="9" t="s">
        <v>106</v>
      </c>
      <c r="E39" s="57"/>
    </row>
    <row r="40" spans="2:5" x14ac:dyDescent="0.25">
      <c r="B40" s="7" t="s">
        <v>67</v>
      </c>
      <c r="C40" s="8" t="s">
        <v>90</v>
      </c>
      <c r="D40" s="9" t="s">
        <v>106</v>
      </c>
      <c r="E40" s="57"/>
    </row>
    <row r="41" spans="2:5" x14ac:dyDescent="0.25">
      <c r="B41" s="7" t="s">
        <v>68</v>
      </c>
      <c r="C41" s="8" t="s">
        <v>91</v>
      </c>
      <c r="D41" s="9" t="s">
        <v>106</v>
      </c>
      <c r="E41" s="57"/>
    </row>
    <row r="42" spans="2:5" x14ac:dyDescent="0.25">
      <c r="B42" s="7" t="s">
        <v>69</v>
      </c>
      <c r="C42" s="8" t="s">
        <v>92</v>
      </c>
      <c r="D42" s="9" t="s">
        <v>106</v>
      </c>
      <c r="E42" s="57"/>
    </row>
    <row r="43" spans="2:5" x14ac:dyDescent="0.25">
      <c r="B43" s="7" t="s">
        <v>70</v>
      </c>
      <c r="C43" s="8" t="s">
        <v>93</v>
      </c>
      <c r="D43" s="9" t="s">
        <v>106</v>
      </c>
      <c r="E43" s="57"/>
    </row>
    <row r="44" spans="2:5" x14ac:dyDescent="0.25">
      <c r="B44" s="7" t="s">
        <v>71</v>
      </c>
      <c r="C44" s="8" t="s">
        <v>94</v>
      </c>
      <c r="D44" s="9" t="s">
        <v>106</v>
      </c>
      <c r="E44" s="57"/>
    </row>
    <row r="45" spans="2:5" x14ac:dyDescent="0.25">
      <c r="B45" s="7" t="s">
        <v>72</v>
      </c>
      <c r="C45" s="8" t="s">
        <v>95</v>
      </c>
      <c r="D45" s="9" t="s">
        <v>106</v>
      </c>
      <c r="E45" s="57"/>
    </row>
    <row r="46" spans="2:5" x14ac:dyDescent="0.25">
      <c r="B46" s="7" t="s">
        <v>73</v>
      </c>
      <c r="C46" s="8" t="s">
        <v>96</v>
      </c>
      <c r="D46" s="9" t="s">
        <v>106</v>
      </c>
      <c r="E46" s="57"/>
    </row>
    <row r="47" spans="2:5" x14ac:dyDescent="0.25">
      <c r="B47" s="7" t="s">
        <v>74</v>
      </c>
      <c r="C47" s="8" t="s">
        <v>97</v>
      </c>
      <c r="D47" s="9" t="s">
        <v>106</v>
      </c>
      <c r="E47" s="57"/>
    </row>
    <row r="48" spans="2:5" x14ac:dyDescent="0.25">
      <c r="B48" s="7" t="s">
        <v>75</v>
      </c>
      <c r="C48" s="8" t="s">
        <v>98</v>
      </c>
      <c r="D48" s="9" t="s">
        <v>106</v>
      </c>
      <c r="E48" s="57"/>
    </row>
    <row r="49" spans="2:5" x14ac:dyDescent="0.25">
      <c r="B49" s="7" t="s">
        <v>76</v>
      </c>
      <c r="C49" s="8" t="s">
        <v>99</v>
      </c>
      <c r="D49" s="9" t="s">
        <v>106</v>
      </c>
      <c r="E49" s="57"/>
    </row>
    <row r="50" spans="2:5" x14ac:dyDescent="0.25">
      <c r="B50" s="7" t="s">
        <v>77</v>
      </c>
      <c r="C50" s="8" t="s">
        <v>100</v>
      </c>
      <c r="D50" s="9" t="s">
        <v>106</v>
      </c>
      <c r="E50" s="57"/>
    </row>
    <row r="51" spans="2:5" x14ac:dyDescent="0.25">
      <c r="B51" s="7" t="s">
        <v>78</v>
      </c>
      <c r="C51" s="8" t="s">
        <v>101</v>
      </c>
      <c r="D51" s="9" t="s">
        <v>106</v>
      </c>
      <c r="E51" s="57"/>
    </row>
    <row r="52" spans="2:5" x14ac:dyDescent="0.25">
      <c r="B52" s="7" t="s">
        <v>79</v>
      </c>
      <c r="C52" s="8" t="s">
        <v>102</v>
      </c>
      <c r="D52" s="9" t="s">
        <v>106</v>
      </c>
      <c r="E52" s="57"/>
    </row>
    <row r="53" spans="2:5" x14ac:dyDescent="0.25">
      <c r="B53" s="7" t="s">
        <v>80</v>
      </c>
      <c r="C53" s="8" t="s">
        <v>103</v>
      </c>
      <c r="D53" s="9" t="s">
        <v>106</v>
      </c>
      <c r="E53" s="57"/>
    </row>
    <row r="54" spans="2:5" x14ac:dyDescent="0.25">
      <c r="B54" s="7" t="s">
        <v>81</v>
      </c>
      <c r="C54" s="8" t="s">
        <v>104</v>
      </c>
      <c r="D54" s="9" t="s">
        <v>106</v>
      </c>
      <c r="E54" s="57"/>
    </row>
    <row r="55" spans="2:5" ht="12.75" thickBot="1" x14ac:dyDescent="0.3">
      <c r="B55" s="10" t="s">
        <v>82</v>
      </c>
      <c r="C55" s="11" t="s">
        <v>105</v>
      </c>
      <c r="D55" s="12" t="s">
        <v>106</v>
      </c>
      <c r="E55" s="57"/>
    </row>
    <row r="56" spans="2:5" x14ac:dyDescent="0.25">
      <c r="B56" s="114" t="s">
        <v>119</v>
      </c>
      <c r="C56" s="5" t="s">
        <v>110</v>
      </c>
      <c r="D56" s="6" t="s">
        <v>9</v>
      </c>
      <c r="E56" s="57"/>
    </row>
    <row r="57" spans="2:5" x14ac:dyDescent="0.25">
      <c r="B57" s="7" t="s">
        <v>120</v>
      </c>
      <c r="C57" s="8" t="s">
        <v>111</v>
      </c>
      <c r="D57" s="9" t="s">
        <v>117</v>
      </c>
      <c r="E57" s="57"/>
    </row>
    <row r="58" spans="2:5" x14ac:dyDescent="0.25">
      <c r="B58" s="7" t="s">
        <v>121</v>
      </c>
      <c r="C58" s="8" t="s">
        <v>112</v>
      </c>
      <c r="D58" s="9" t="s">
        <v>9</v>
      </c>
      <c r="E58" s="57"/>
    </row>
    <row r="59" spans="2:5" x14ac:dyDescent="0.25">
      <c r="B59" s="7" t="s">
        <v>122</v>
      </c>
      <c r="C59" s="8" t="s">
        <v>113</v>
      </c>
      <c r="D59" s="9" t="s">
        <v>9</v>
      </c>
      <c r="E59" s="57"/>
    </row>
    <row r="60" spans="2:5" x14ac:dyDescent="0.25">
      <c r="B60" s="7" t="s">
        <v>123</v>
      </c>
      <c r="C60" s="8" t="s">
        <v>114</v>
      </c>
      <c r="D60" s="9" t="s">
        <v>9</v>
      </c>
      <c r="E60" s="57"/>
    </row>
    <row r="61" spans="2:5" x14ac:dyDescent="0.25">
      <c r="B61" s="7" t="s">
        <v>124</v>
      </c>
      <c r="C61" s="8" t="s">
        <v>115</v>
      </c>
      <c r="D61" s="9" t="s">
        <v>9</v>
      </c>
      <c r="E61" s="57"/>
    </row>
    <row r="62" spans="2:5" x14ac:dyDescent="0.25">
      <c r="B62" s="7" t="s">
        <v>125</v>
      </c>
      <c r="C62" s="8" t="s">
        <v>116</v>
      </c>
      <c r="D62" s="9" t="s">
        <v>9</v>
      </c>
      <c r="E62" s="57"/>
    </row>
    <row r="63" spans="2:5" ht="12.75" thickBot="1" x14ac:dyDescent="0.3">
      <c r="B63" s="10" t="s">
        <v>126</v>
      </c>
      <c r="C63" s="11" t="s">
        <v>118</v>
      </c>
      <c r="D63" s="12" t="s">
        <v>9</v>
      </c>
      <c r="E63" s="57"/>
    </row>
    <row r="64" spans="2:5" x14ac:dyDescent="0.25">
      <c r="B64" s="114" t="s">
        <v>128</v>
      </c>
      <c r="C64" s="5" t="s">
        <v>136</v>
      </c>
      <c r="D64" s="6" t="s">
        <v>9</v>
      </c>
      <c r="E64" s="57"/>
    </row>
    <row r="65" spans="2:5" x14ac:dyDescent="0.25">
      <c r="B65" s="13" t="s">
        <v>129</v>
      </c>
      <c r="C65" s="8" t="s">
        <v>137</v>
      </c>
      <c r="D65" s="9" t="s">
        <v>9</v>
      </c>
      <c r="E65" s="57"/>
    </row>
    <row r="66" spans="2:5" x14ac:dyDescent="0.25">
      <c r="B66" s="13" t="s">
        <v>130</v>
      </c>
      <c r="C66" s="8" t="s">
        <v>138</v>
      </c>
      <c r="D66" s="9" t="s">
        <v>9</v>
      </c>
      <c r="E66" s="57"/>
    </row>
    <row r="67" spans="2:5" x14ac:dyDescent="0.25">
      <c r="B67" s="13" t="s">
        <v>131</v>
      </c>
      <c r="C67" s="8" t="s">
        <v>139</v>
      </c>
      <c r="D67" s="9" t="s">
        <v>9</v>
      </c>
      <c r="E67" s="57"/>
    </row>
    <row r="68" spans="2:5" x14ac:dyDescent="0.25">
      <c r="B68" s="13" t="s">
        <v>132</v>
      </c>
      <c r="C68" s="8" t="s">
        <v>140</v>
      </c>
      <c r="D68" s="9" t="s">
        <v>9</v>
      </c>
      <c r="E68" s="57"/>
    </row>
    <row r="69" spans="2:5" x14ac:dyDescent="0.25">
      <c r="B69" s="13" t="s">
        <v>133</v>
      </c>
      <c r="C69" s="8" t="s">
        <v>141</v>
      </c>
      <c r="D69" s="9" t="s">
        <v>9</v>
      </c>
      <c r="E69" s="57"/>
    </row>
    <row r="70" spans="2:5" x14ac:dyDescent="0.25">
      <c r="B70" s="13" t="s">
        <v>134</v>
      </c>
      <c r="C70" s="8" t="s">
        <v>142</v>
      </c>
      <c r="D70" s="9" t="s">
        <v>9</v>
      </c>
      <c r="E70" s="57"/>
    </row>
    <row r="71" spans="2:5" x14ac:dyDescent="0.25">
      <c r="B71" s="13" t="s">
        <v>135</v>
      </c>
      <c r="C71" s="8" t="s">
        <v>143</v>
      </c>
      <c r="D71" s="9" t="s">
        <v>9</v>
      </c>
      <c r="E71" s="57"/>
    </row>
    <row r="72" spans="2:5" ht="12.75" thickBot="1" x14ac:dyDescent="0.3">
      <c r="B72" s="14" t="s">
        <v>127</v>
      </c>
      <c r="C72" s="11" t="s">
        <v>144</v>
      </c>
      <c r="D72" s="12" t="s">
        <v>9</v>
      </c>
      <c r="E72" s="57"/>
    </row>
    <row r="73" spans="2:5" x14ac:dyDescent="0.25">
      <c r="B73" s="114" t="s">
        <v>145</v>
      </c>
      <c r="C73" s="5" t="s">
        <v>147</v>
      </c>
      <c r="D73" s="6" t="s">
        <v>9</v>
      </c>
      <c r="E73" s="57"/>
    </row>
    <row r="74" spans="2:5" x14ac:dyDescent="0.25">
      <c r="B74" s="7" t="s">
        <v>146</v>
      </c>
      <c r="C74" s="8" t="s">
        <v>148</v>
      </c>
      <c r="D74" s="9" t="s">
        <v>9</v>
      </c>
      <c r="E74" s="57"/>
    </row>
    <row r="75" spans="2:5" x14ac:dyDescent="0.25">
      <c r="B75" s="7" t="s">
        <v>1898</v>
      </c>
      <c r="C75" s="15" t="s">
        <v>1895</v>
      </c>
      <c r="D75" s="16" t="s">
        <v>9</v>
      </c>
      <c r="E75" s="57"/>
    </row>
    <row r="76" spans="2:5" x14ac:dyDescent="0.25">
      <c r="B76" s="7" t="s">
        <v>1899</v>
      </c>
      <c r="C76" s="8" t="s">
        <v>1896</v>
      </c>
      <c r="D76" s="9" t="s">
        <v>9</v>
      </c>
      <c r="E76" s="57"/>
    </row>
    <row r="77" spans="2:5" ht="12.75" thickBot="1" x14ac:dyDescent="0.3">
      <c r="B77" s="10" t="s">
        <v>1900</v>
      </c>
      <c r="C77" s="19" t="s">
        <v>1897</v>
      </c>
      <c r="D77" s="20" t="s">
        <v>9</v>
      </c>
      <c r="E77" s="57"/>
    </row>
    <row r="78" spans="2:5" x14ac:dyDescent="0.25">
      <c r="B78" s="114" t="s">
        <v>151</v>
      </c>
      <c r="C78" s="5" t="s">
        <v>155</v>
      </c>
      <c r="D78" s="6" t="s">
        <v>9</v>
      </c>
      <c r="E78" s="57"/>
    </row>
    <row r="79" spans="2:5" x14ac:dyDescent="0.25">
      <c r="B79" s="13" t="s">
        <v>152</v>
      </c>
      <c r="C79" s="8" t="s">
        <v>156</v>
      </c>
      <c r="D79" s="9" t="s">
        <v>9</v>
      </c>
      <c r="E79" s="57"/>
    </row>
    <row r="80" spans="2:5" x14ac:dyDescent="0.25">
      <c r="B80" s="13" t="s">
        <v>149</v>
      </c>
      <c r="C80" s="1" t="s">
        <v>1889</v>
      </c>
      <c r="D80" s="9" t="s">
        <v>9</v>
      </c>
      <c r="E80" s="57"/>
    </row>
    <row r="81" spans="2:5" x14ac:dyDescent="0.25">
      <c r="B81" s="13" t="s">
        <v>150</v>
      </c>
      <c r="C81" s="8" t="s">
        <v>157</v>
      </c>
      <c r="D81" s="9" t="s">
        <v>9</v>
      </c>
      <c r="E81" s="57"/>
    </row>
    <row r="82" spans="2:5" x14ac:dyDescent="0.25">
      <c r="B82" s="13" t="s">
        <v>153</v>
      </c>
      <c r="C82" s="8" t="s">
        <v>158</v>
      </c>
      <c r="D82" s="9" t="s">
        <v>117</v>
      </c>
      <c r="E82" s="57"/>
    </row>
    <row r="83" spans="2:5" x14ac:dyDescent="0.25">
      <c r="B83" s="13" t="s">
        <v>154</v>
      </c>
      <c r="C83" s="8" t="s">
        <v>160</v>
      </c>
      <c r="D83" s="9" t="s">
        <v>9</v>
      </c>
      <c r="E83" s="57"/>
    </row>
    <row r="84" spans="2:5" x14ac:dyDescent="0.25">
      <c r="B84" s="13" t="s">
        <v>1892</v>
      </c>
      <c r="C84" s="8" t="s">
        <v>159</v>
      </c>
      <c r="D84" s="9" t="s">
        <v>9</v>
      </c>
      <c r="E84" s="57"/>
    </row>
    <row r="85" spans="2:5" x14ac:dyDescent="0.25">
      <c r="B85" s="13" t="s">
        <v>1893</v>
      </c>
      <c r="C85" s="17" t="s">
        <v>1890</v>
      </c>
      <c r="D85" s="16" t="s">
        <v>9</v>
      </c>
      <c r="E85" s="57"/>
    </row>
    <row r="86" spans="2:5" ht="12.75" thickBot="1" x14ac:dyDescent="0.3">
      <c r="B86" s="14" t="s">
        <v>1894</v>
      </c>
      <c r="C86" s="58" t="s">
        <v>1891</v>
      </c>
      <c r="D86" s="20" t="s">
        <v>9</v>
      </c>
      <c r="E86" s="57"/>
    </row>
    <row r="87" spans="2:5" x14ac:dyDescent="0.25">
      <c r="B87" s="114" t="s">
        <v>161</v>
      </c>
      <c r="C87" s="18" t="s">
        <v>165</v>
      </c>
      <c r="D87" s="6" t="s">
        <v>9</v>
      </c>
      <c r="E87" s="57"/>
    </row>
    <row r="88" spans="2:5" x14ac:dyDescent="0.25">
      <c r="B88" s="13" t="s">
        <v>162</v>
      </c>
      <c r="C88" s="8" t="s">
        <v>166</v>
      </c>
      <c r="D88" s="9" t="s">
        <v>9</v>
      </c>
      <c r="E88" s="57"/>
    </row>
    <row r="89" spans="2:5" x14ac:dyDescent="0.25">
      <c r="B89" s="13" t="s">
        <v>163</v>
      </c>
      <c r="C89" s="8" t="s">
        <v>168</v>
      </c>
      <c r="D89" s="9" t="s">
        <v>9</v>
      </c>
      <c r="E89" s="57"/>
    </row>
    <row r="90" spans="2:5" ht="12.75" thickBot="1" x14ac:dyDescent="0.3">
      <c r="B90" s="14" t="s">
        <v>164</v>
      </c>
      <c r="C90" s="11" t="s">
        <v>167</v>
      </c>
      <c r="D90" s="12" t="s">
        <v>9</v>
      </c>
      <c r="E90" s="57"/>
    </row>
    <row r="91" spans="2:5" x14ac:dyDescent="0.25">
      <c r="B91" s="114" t="s">
        <v>169</v>
      </c>
      <c r="C91" s="5" t="s">
        <v>173</v>
      </c>
      <c r="D91" s="6" t="s">
        <v>9</v>
      </c>
      <c r="E91" s="57"/>
    </row>
    <row r="92" spans="2:5" x14ac:dyDescent="0.25">
      <c r="B92" s="13" t="s">
        <v>170</v>
      </c>
      <c r="C92" s="1" t="s">
        <v>174</v>
      </c>
      <c r="D92" s="9" t="s">
        <v>9</v>
      </c>
      <c r="E92" s="57"/>
    </row>
    <row r="93" spans="2:5" x14ac:dyDescent="0.25">
      <c r="B93" s="13" t="s">
        <v>171</v>
      </c>
      <c r="C93" s="8" t="s">
        <v>175</v>
      </c>
      <c r="D93" s="9" t="s">
        <v>9</v>
      </c>
      <c r="E93" s="57"/>
    </row>
    <row r="94" spans="2:5" x14ac:dyDescent="0.25">
      <c r="B94" s="13" t="s">
        <v>172</v>
      </c>
      <c r="C94" s="8" t="s">
        <v>176</v>
      </c>
      <c r="D94" s="9" t="s">
        <v>9</v>
      </c>
      <c r="E94" s="57"/>
    </row>
    <row r="95" spans="2:5" x14ac:dyDescent="0.25">
      <c r="B95" s="13" t="s">
        <v>177</v>
      </c>
      <c r="C95" s="8" t="s">
        <v>180</v>
      </c>
      <c r="D95" s="9" t="s">
        <v>9</v>
      </c>
      <c r="E95" s="57"/>
    </row>
    <row r="96" spans="2:5" x14ac:dyDescent="0.25">
      <c r="B96" s="13" t="s">
        <v>178</v>
      </c>
      <c r="C96" s="8" t="s">
        <v>181</v>
      </c>
      <c r="D96" s="9" t="s">
        <v>9</v>
      </c>
      <c r="E96" s="57"/>
    </row>
    <row r="97" spans="2:5" x14ac:dyDescent="0.25">
      <c r="B97" s="13" t="s">
        <v>179</v>
      </c>
      <c r="C97" s="8" t="s">
        <v>182</v>
      </c>
      <c r="D97" s="9" t="s">
        <v>9</v>
      </c>
      <c r="E97" s="57"/>
    </row>
    <row r="98" spans="2:5" x14ac:dyDescent="0.25">
      <c r="B98" s="13" t="s">
        <v>187</v>
      </c>
      <c r="C98" s="8" t="s">
        <v>183</v>
      </c>
      <c r="D98" s="9" t="s">
        <v>9</v>
      </c>
      <c r="E98" s="57"/>
    </row>
    <row r="99" spans="2:5" x14ac:dyDescent="0.25">
      <c r="B99" s="13" t="s">
        <v>188</v>
      </c>
      <c r="C99" s="8" t="s">
        <v>186</v>
      </c>
      <c r="D99" s="9" t="s">
        <v>9</v>
      </c>
      <c r="E99" s="57"/>
    </row>
    <row r="100" spans="2:5" x14ac:dyDescent="0.25">
      <c r="B100" s="13" t="s">
        <v>189</v>
      </c>
      <c r="C100" s="8" t="s">
        <v>184</v>
      </c>
      <c r="D100" s="9" t="s">
        <v>9</v>
      </c>
      <c r="E100" s="57"/>
    </row>
    <row r="101" spans="2:5" x14ac:dyDescent="0.25">
      <c r="B101" s="13" t="s">
        <v>190</v>
      </c>
      <c r="C101" s="8" t="s">
        <v>185</v>
      </c>
      <c r="D101" s="9" t="s">
        <v>9</v>
      </c>
      <c r="E101" s="57"/>
    </row>
    <row r="102" spans="2:5" x14ac:dyDescent="0.25">
      <c r="B102" s="13" t="s">
        <v>191</v>
      </c>
      <c r="C102" s="8" t="s">
        <v>194</v>
      </c>
      <c r="D102" s="9" t="s">
        <v>9</v>
      </c>
      <c r="E102" s="57"/>
    </row>
    <row r="103" spans="2:5" x14ac:dyDescent="0.25">
      <c r="B103" s="13" t="s">
        <v>192</v>
      </c>
      <c r="C103" s="8" t="s">
        <v>195</v>
      </c>
      <c r="D103" s="9" t="s">
        <v>9</v>
      </c>
      <c r="E103" s="57"/>
    </row>
    <row r="104" spans="2:5" ht="12.75" thickBot="1" x14ac:dyDescent="0.3">
      <c r="B104" s="14" t="s">
        <v>193</v>
      </c>
      <c r="C104" s="11" t="s">
        <v>196</v>
      </c>
      <c r="D104" s="12" t="s">
        <v>9</v>
      </c>
      <c r="E104" s="57"/>
    </row>
    <row r="105" spans="2:5" x14ac:dyDescent="0.25">
      <c r="B105" s="114" t="s">
        <v>197</v>
      </c>
      <c r="C105" s="5" t="s">
        <v>205</v>
      </c>
      <c r="D105" s="6" t="s">
        <v>9</v>
      </c>
      <c r="E105" s="57"/>
    </row>
    <row r="106" spans="2:5" x14ac:dyDescent="0.25">
      <c r="B106" s="13" t="s">
        <v>198</v>
      </c>
      <c r="C106" s="8" t="s">
        <v>1887</v>
      </c>
      <c r="D106" s="16" t="s">
        <v>9</v>
      </c>
      <c r="E106" s="57"/>
    </row>
    <row r="107" spans="2:5" x14ac:dyDescent="0.25">
      <c r="B107" s="13" t="s">
        <v>199</v>
      </c>
      <c r="C107" s="1" t="s">
        <v>206</v>
      </c>
      <c r="D107" s="9" t="s">
        <v>9</v>
      </c>
      <c r="E107" s="57"/>
    </row>
    <row r="108" spans="2:5" x14ac:dyDescent="0.25">
      <c r="B108" s="13" t="s">
        <v>200</v>
      </c>
      <c r="C108" s="8" t="s">
        <v>207</v>
      </c>
      <c r="D108" s="9" t="s">
        <v>9</v>
      </c>
      <c r="E108" s="57"/>
    </row>
    <row r="109" spans="2:5" x14ac:dyDescent="0.25">
      <c r="B109" s="13" t="s">
        <v>201</v>
      </c>
      <c r="C109" s="8" t="s">
        <v>208</v>
      </c>
      <c r="D109" s="9" t="s">
        <v>209</v>
      </c>
      <c r="E109" s="57"/>
    </row>
    <row r="110" spans="2:5" x14ac:dyDescent="0.25">
      <c r="B110" s="13" t="s">
        <v>202</v>
      </c>
      <c r="C110" s="8" t="s">
        <v>210</v>
      </c>
      <c r="D110" s="9" t="s">
        <v>9</v>
      </c>
      <c r="E110" s="57"/>
    </row>
    <row r="111" spans="2:5" x14ac:dyDescent="0.25">
      <c r="B111" s="13" t="s">
        <v>203</v>
      </c>
      <c r="C111" s="8" t="s">
        <v>211</v>
      </c>
      <c r="D111" s="9" t="s">
        <v>9</v>
      </c>
      <c r="E111" s="57"/>
    </row>
    <row r="112" spans="2:5" x14ac:dyDescent="0.25">
      <c r="B112" s="13" t="s">
        <v>204</v>
      </c>
      <c r="C112" s="8" t="s">
        <v>214</v>
      </c>
      <c r="D112" s="9" t="s">
        <v>9</v>
      </c>
      <c r="E112" s="57"/>
    </row>
    <row r="113" spans="2:5" x14ac:dyDescent="0.25">
      <c r="B113" s="13" t="s">
        <v>212</v>
      </c>
      <c r="C113" s="8" t="s">
        <v>215</v>
      </c>
      <c r="D113" s="9" t="s">
        <v>9</v>
      </c>
      <c r="E113" s="57"/>
    </row>
    <row r="114" spans="2:5" x14ac:dyDescent="0.25">
      <c r="B114" s="13" t="s">
        <v>213</v>
      </c>
      <c r="C114" s="8" t="s">
        <v>216</v>
      </c>
      <c r="D114" s="9" t="s">
        <v>9</v>
      </c>
      <c r="E114" s="57"/>
    </row>
    <row r="115" spans="2:5" ht="12.75" thickBot="1" x14ac:dyDescent="0.3">
      <c r="B115" s="10" t="s">
        <v>1888</v>
      </c>
      <c r="C115" s="11" t="s">
        <v>217</v>
      </c>
      <c r="D115" s="12" t="s">
        <v>9</v>
      </c>
      <c r="E115" s="57"/>
    </row>
    <row r="116" spans="2:5" x14ac:dyDescent="0.25">
      <c r="B116" s="114" t="s">
        <v>218</v>
      </c>
      <c r="C116" s="5" t="s">
        <v>219</v>
      </c>
      <c r="D116" s="6" t="s">
        <v>9</v>
      </c>
      <c r="E116" s="57"/>
    </row>
    <row r="117" spans="2:5" x14ac:dyDescent="0.25">
      <c r="B117" s="7" t="s">
        <v>226</v>
      </c>
      <c r="C117" s="8" t="s">
        <v>220</v>
      </c>
      <c r="D117" s="9" t="s">
        <v>9</v>
      </c>
      <c r="E117" s="57"/>
    </row>
    <row r="118" spans="2:5" x14ac:dyDescent="0.25">
      <c r="B118" s="13" t="s">
        <v>227</v>
      </c>
      <c r="C118" s="8" t="s">
        <v>221</v>
      </c>
      <c r="D118" s="9" t="s">
        <v>9</v>
      </c>
      <c r="E118" s="57"/>
    </row>
    <row r="119" spans="2:5" x14ac:dyDescent="0.25">
      <c r="B119" s="7" t="s">
        <v>228</v>
      </c>
      <c r="C119" s="8" t="s">
        <v>222</v>
      </c>
      <c r="D119" s="9" t="s">
        <v>9</v>
      </c>
      <c r="E119" s="57"/>
    </row>
    <row r="120" spans="2:5" x14ac:dyDescent="0.25">
      <c r="B120" s="13" t="s">
        <v>229</v>
      </c>
      <c r="C120" s="8" t="s">
        <v>223</v>
      </c>
      <c r="D120" s="9" t="s">
        <v>9</v>
      </c>
      <c r="E120" s="57"/>
    </row>
    <row r="121" spans="2:5" x14ac:dyDescent="0.25">
      <c r="B121" s="7" t="s">
        <v>230</v>
      </c>
      <c r="C121" s="8" t="s">
        <v>224</v>
      </c>
      <c r="D121" s="9" t="s">
        <v>9</v>
      </c>
      <c r="E121" s="57"/>
    </row>
    <row r="122" spans="2:5" x14ac:dyDescent="0.25">
      <c r="B122" s="13" t="s">
        <v>231</v>
      </c>
      <c r="C122" s="8" t="s">
        <v>225</v>
      </c>
      <c r="D122" s="9" t="s">
        <v>9</v>
      </c>
      <c r="E122" s="57"/>
    </row>
    <row r="123" spans="2:5" ht="12.75" thickBot="1" x14ac:dyDescent="0.3">
      <c r="B123" s="10" t="s">
        <v>232</v>
      </c>
      <c r="C123" s="11" t="s">
        <v>2021</v>
      </c>
      <c r="D123" s="12" t="s">
        <v>9</v>
      </c>
      <c r="E123" s="57"/>
    </row>
    <row r="124" spans="2:5" x14ac:dyDescent="0.25">
      <c r="B124" s="114" t="s">
        <v>233</v>
      </c>
      <c r="C124" s="5" t="s">
        <v>241</v>
      </c>
      <c r="D124" s="6" t="s">
        <v>9</v>
      </c>
      <c r="E124" s="57"/>
    </row>
    <row r="125" spans="2:5" x14ac:dyDescent="0.25">
      <c r="B125" s="7" t="s">
        <v>234</v>
      </c>
      <c r="C125" s="15" t="s">
        <v>242</v>
      </c>
      <c r="D125" s="9" t="s">
        <v>9</v>
      </c>
      <c r="E125" s="57"/>
    </row>
    <row r="126" spans="2:5" x14ac:dyDescent="0.25">
      <c r="B126" s="7" t="s">
        <v>235</v>
      </c>
      <c r="C126" s="8" t="s">
        <v>243</v>
      </c>
      <c r="D126" s="9" t="s">
        <v>9</v>
      </c>
      <c r="E126" s="57"/>
    </row>
    <row r="127" spans="2:5" x14ac:dyDescent="0.25">
      <c r="B127" s="7" t="s">
        <v>236</v>
      </c>
      <c r="C127" s="8" t="s">
        <v>244</v>
      </c>
      <c r="D127" s="9" t="s">
        <v>9</v>
      </c>
      <c r="E127" s="57"/>
    </row>
    <row r="128" spans="2:5" x14ac:dyDescent="0.25">
      <c r="B128" s="7" t="s">
        <v>237</v>
      </c>
      <c r="C128" s="1" t="s">
        <v>245</v>
      </c>
      <c r="D128" s="9" t="s">
        <v>9</v>
      </c>
      <c r="E128" s="57"/>
    </row>
    <row r="129" spans="2:5" x14ac:dyDescent="0.25">
      <c r="B129" s="7" t="s">
        <v>238</v>
      </c>
      <c r="C129" s="8" t="s">
        <v>246</v>
      </c>
      <c r="D129" s="9" t="s">
        <v>9</v>
      </c>
      <c r="E129" s="57"/>
    </row>
    <row r="130" spans="2:5" x14ac:dyDescent="0.25">
      <c r="B130" s="7" t="s">
        <v>239</v>
      </c>
      <c r="C130" s="8" t="s">
        <v>247</v>
      </c>
      <c r="D130" s="9" t="s">
        <v>9</v>
      </c>
      <c r="E130" s="57"/>
    </row>
    <row r="131" spans="2:5" ht="12.75" thickBot="1" x14ac:dyDescent="0.3">
      <c r="B131" s="10" t="s">
        <v>240</v>
      </c>
      <c r="C131" s="11" t="s">
        <v>248</v>
      </c>
      <c r="D131" s="12" t="s">
        <v>9</v>
      </c>
      <c r="E131" s="57"/>
    </row>
    <row r="132" spans="2:5" x14ac:dyDescent="0.25">
      <c r="B132" s="114" t="s">
        <v>249</v>
      </c>
      <c r="C132" s="5" t="s">
        <v>253</v>
      </c>
      <c r="D132" s="6" t="s">
        <v>9</v>
      </c>
      <c r="E132" s="57"/>
    </row>
    <row r="133" spans="2:5" x14ac:dyDescent="0.25">
      <c r="B133" s="7" t="s">
        <v>250</v>
      </c>
      <c r="C133" s="8" t="s">
        <v>254</v>
      </c>
      <c r="D133" s="9" t="s">
        <v>9</v>
      </c>
      <c r="E133" s="57"/>
    </row>
    <row r="134" spans="2:5" x14ac:dyDescent="0.25">
      <c r="B134" s="7" t="s">
        <v>251</v>
      </c>
      <c r="C134" s="8" t="s">
        <v>255</v>
      </c>
      <c r="D134" s="9" t="s">
        <v>9</v>
      </c>
      <c r="E134" s="57"/>
    </row>
    <row r="135" spans="2:5" ht="12.75" thickBot="1" x14ac:dyDescent="0.3">
      <c r="B135" s="10" t="s">
        <v>252</v>
      </c>
      <c r="C135" s="11" t="s">
        <v>256</v>
      </c>
      <c r="D135" s="12" t="s">
        <v>9</v>
      </c>
      <c r="E135" s="57"/>
    </row>
    <row r="136" spans="2:5" x14ac:dyDescent="0.25">
      <c r="B136" s="114" t="s">
        <v>257</v>
      </c>
      <c r="C136" s="5" t="s">
        <v>259</v>
      </c>
      <c r="D136" s="6" t="s">
        <v>263</v>
      </c>
      <c r="E136" s="57"/>
    </row>
    <row r="137" spans="2:5" x14ac:dyDescent="0.25">
      <c r="B137" s="7" t="s">
        <v>258</v>
      </c>
      <c r="C137" s="8" t="s">
        <v>260</v>
      </c>
      <c r="D137" s="9" t="s">
        <v>264</v>
      </c>
      <c r="E137" s="57"/>
    </row>
    <row r="138" spans="2:5" x14ac:dyDescent="0.25">
      <c r="B138" s="7" t="s">
        <v>262</v>
      </c>
      <c r="C138" s="21" t="s">
        <v>1983</v>
      </c>
      <c r="D138" s="22" t="s">
        <v>7</v>
      </c>
      <c r="E138" s="57"/>
    </row>
    <row r="139" spans="2:5" ht="12.75" thickBot="1" x14ac:dyDescent="0.3">
      <c r="B139" s="10" t="s">
        <v>2022</v>
      </c>
      <c r="C139" s="11" t="s">
        <v>261</v>
      </c>
      <c r="D139" s="12" t="s">
        <v>264</v>
      </c>
      <c r="E139" s="57"/>
    </row>
    <row r="140" spans="2:5" x14ac:dyDescent="0.25">
      <c r="B140" s="114" t="s">
        <v>265</v>
      </c>
      <c r="C140" s="5" t="s">
        <v>267</v>
      </c>
      <c r="D140" s="6" t="s">
        <v>7</v>
      </c>
      <c r="E140" s="57"/>
    </row>
    <row r="141" spans="2:5" x14ac:dyDescent="0.25">
      <c r="B141" s="7" t="s">
        <v>266</v>
      </c>
      <c r="C141" s="8" t="s">
        <v>268</v>
      </c>
      <c r="D141" s="9" t="s">
        <v>106</v>
      </c>
      <c r="E141" s="57"/>
    </row>
    <row r="142" spans="2:5" x14ac:dyDescent="0.25">
      <c r="B142" s="7" t="s">
        <v>275</v>
      </c>
      <c r="C142" s="8" t="s">
        <v>269</v>
      </c>
      <c r="D142" s="9" t="s">
        <v>106</v>
      </c>
      <c r="E142" s="57"/>
    </row>
    <row r="143" spans="2:5" x14ac:dyDescent="0.25">
      <c r="B143" s="7" t="s">
        <v>276</v>
      </c>
      <c r="C143" s="8" t="s">
        <v>270</v>
      </c>
      <c r="D143" s="9" t="s">
        <v>106</v>
      </c>
      <c r="E143" s="57"/>
    </row>
    <row r="144" spans="2:5" x14ac:dyDescent="0.25">
      <c r="B144" s="7" t="s">
        <v>277</v>
      </c>
      <c r="C144" s="8" t="s">
        <v>271</v>
      </c>
      <c r="D144" s="9" t="s">
        <v>106</v>
      </c>
      <c r="E144" s="57"/>
    </row>
    <row r="145" spans="2:5" x14ac:dyDescent="0.25">
      <c r="B145" s="7" t="s">
        <v>278</v>
      </c>
      <c r="C145" s="8" t="s">
        <v>272</v>
      </c>
      <c r="D145" s="9" t="s">
        <v>106</v>
      </c>
      <c r="E145" s="57"/>
    </row>
    <row r="146" spans="2:5" x14ac:dyDescent="0.25">
      <c r="B146" s="7" t="s">
        <v>279</v>
      </c>
      <c r="C146" s="8" t="s">
        <v>273</v>
      </c>
      <c r="D146" s="9" t="s">
        <v>106</v>
      </c>
      <c r="E146" s="57"/>
    </row>
    <row r="147" spans="2:5" x14ac:dyDescent="0.25">
      <c r="B147" s="7" t="s">
        <v>280</v>
      </c>
      <c r="C147" s="8" t="s">
        <v>274</v>
      </c>
      <c r="D147" s="9" t="s">
        <v>106</v>
      </c>
      <c r="E147" s="57"/>
    </row>
    <row r="148" spans="2:5" x14ac:dyDescent="0.25">
      <c r="B148" s="7" t="s">
        <v>283</v>
      </c>
      <c r="C148" s="8" t="s">
        <v>281</v>
      </c>
      <c r="D148" s="9" t="s">
        <v>106</v>
      </c>
      <c r="E148" s="57"/>
    </row>
    <row r="149" spans="2:5" x14ac:dyDescent="0.25">
      <c r="B149" s="7" t="s">
        <v>284</v>
      </c>
      <c r="C149" s="8" t="s">
        <v>282</v>
      </c>
      <c r="D149" s="9" t="s">
        <v>106</v>
      </c>
      <c r="E149" s="57"/>
    </row>
    <row r="150" spans="2:5" x14ac:dyDescent="0.25">
      <c r="B150" s="7" t="s">
        <v>285</v>
      </c>
      <c r="C150" s="8" t="s">
        <v>312</v>
      </c>
      <c r="D150" s="9" t="s">
        <v>106</v>
      </c>
      <c r="E150" s="57"/>
    </row>
    <row r="151" spans="2:5" x14ac:dyDescent="0.25">
      <c r="B151" s="7" t="s">
        <v>299</v>
      </c>
      <c r="C151" s="8" t="s">
        <v>1879</v>
      </c>
      <c r="D151" s="9" t="s">
        <v>106</v>
      </c>
      <c r="E151" s="57"/>
    </row>
    <row r="152" spans="2:5" x14ac:dyDescent="0.25">
      <c r="B152" s="7" t="s">
        <v>300</v>
      </c>
      <c r="C152" s="8" t="s">
        <v>1880</v>
      </c>
      <c r="D152" s="9" t="s">
        <v>106</v>
      </c>
      <c r="E152" s="57"/>
    </row>
    <row r="153" spans="2:5" x14ac:dyDescent="0.25">
      <c r="B153" s="7" t="s">
        <v>301</v>
      </c>
      <c r="C153" s="8" t="s">
        <v>1881</v>
      </c>
      <c r="D153" s="9" t="s">
        <v>106</v>
      </c>
      <c r="E153" s="57"/>
    </row>
    <row r="154" spans="2:5" x14ac:dyDescent="0.25">
      <c r="B154" s="7" t="s">
        <v>302</v>
      </c>
      <c r="C154" s="8" t="s">
        <v>1882</v>
      </c>
      <c r="D154" s="9" t="s">
        <v>9</v>
      </c>
      <c r="E154" s="57"/>
    </row>
    <row r="155" spans="2:5" x14ac:dyDescent="0.25">
      <c r="B155" s="7" t="s">
        <v>303</v>
      </c>
      <c r="C155" s="8" t="s">
        <v>286</v>
      </c>
      <c r="D155" s="9" t="s">
        <v>106</v>
      </c>
      <c r="E155" s="57"/>
    </row>
    <row r="156" spans="2:5" x14ac:dyDescent="0.25">
      <c r="B156" s="7" t="s">
        <v>304</v>
      </c>
      <c r="C156" s="8" t="s">
        <v>287</v>
      </c>
      <c r="D156" s="9" t="s">
        <v>106</v>
      </c>
      <c r="E156" s="57"/>
    </row>
    <row r="157" spans="2:5" x14ac:dyDescent="0.25">
      <c r="B157" s="7" t="s">
        <v>305</v>
      </c>
      <c r="C157" s="8" t="s">
        <v>288</v>
      </c>
      <c r="D157" s="9" t="s">
        <v>106</v>
      </c>
      <c r="E157" s="57"/>
    </row>
    <row r="158" spans="2:5" x14ac:dyDescent="0.25">
      <c r="B158" s="7" t="s">
        <v>306</v>
      </c>
      <c r="C158" s="8" t="s">
        <v>289</v>
      </c>
      <c r="D158" s="9" t="s">
        <v>9</v>
      </c>
      <c r="E158" s="57"/>
    </row>
    <row r="159" spans="2:5" x14ac:dyDescent="0.25">
      <c r="B159" s="7" t="s">
        <v>307</v>
      </c>
      <c r="C159" s="8" t="s">
        <v>290</v>
      </c>
      <c r="D159" s="9" t="s">
        <v>106</v>
      </c>
      <c r="E159" s="57"/>
    </row>
    <row r="160" spans="2:5" x14ac:dyDescent="0.25">
      <c r="B160" s="7" t="s">
        <v>308</v>
      </c>
      <c r="C160" s="8" t="s">
        <v>291</v>
      </c>
      <c r="D160" s="9" t="s">
        <v>106</v>
      </c>
      <c r="E160" s="57"/>
    </row>
    <row r="161" spans="2:5" x14ac:dyDescent="0.25">
      <c r="B161" s="7" t="s">
        <v>309</v>
      </c>
      <c r="C161" s="8" t="s">
        <v>292</v>
      </c>
      <c r="D161" s="9" t="s">
        <v>106</v>
      </c>
      <c r="E161" s="57"/>
    </row>
    <row r="162" spans="2:5" x14ac:dyDescent="0.25">
      <c r="B162" s="7" t="s">
        <v>310</v>
      </c>
      <c r="C162" s="8" t="s">
        <v>293</v>
      </c>
      <c r="D162" s="9" t="s">
        <v>106</v>
      </c>
      <c r="E162" s="57"/>
    </row>
    <row r="163" spans="2:5" x14ac:dyDescent="0.25">
      <c r="B163" s="7" t="s">
        <v>311</v>
      </c>
      <c r="C163" s="8" t="s">
        <v>294</v>
      </c>
      <c r="D163" s="9" t="s">
        <v>106</v>
      </c>
      <c r="E163" s="57"/>
    </row>
    <row r="164" spans="2:5" x14ac:dyDescent="0.25">
      <c r="B164" s="7" t="s">
        <v>317</v>
      </c>
      <c r="C164" s="8" t="s">
        <v>295</v>
      </c>
      <c r="D164" s="9" t="s">
        <v>9</v>
      </c>
      <c r="E164" s="57"/>
    </row>
    <row r="165" spans="2:5" x14ac:dyDescent="0.25">
      <c r="B165" s="7" t="s">
        <v>318</v>
      </c>
      <c r="C165" s="8" t="s">
        <v>296</v>
      </c>
      <c r="D165" s="9" t="s">
        <v>106</v>
      </c>
      <c r="E165" s="57"/>
    </row>
    <row r="166" spans="2:5" x14ac:dyDescent="0.25">
      <c r="B166" s="7" t="s">
        <v>319</v>
      </c>
      <c r="C166" s="8" t="s">
        <v>297</v>
      </c>
      <c r="D166" s="9" t="s">
        <v>106</v>
      </c>
      <c r="E166" s="57"/>
    </row>
    <row r="167" spans="2:5" x14ac:dyDescent="0.25">
      <c r="B167" s="7" t="s">
        <v>320</v>
      </c>
      <c r="C167" s="8" t="s">
        <v>298</v>
      </c>
      <c r="D167" s="9" t="s">
        <v>106</v>
      </c>
      <c r="E167" s="57"/>
    </row>
    <row r="168" spans="2:5" x14ac:dyDescent="0.25">
      <c r="B168" s="7" t="s">
        <v>1883</v>
      </c>
      <c r="C168" s="8" t="s">
        <v>313</v>
      </c>
      <c r="D168" s="9" t="s">
        <v>106</v>
      </c>
      <c r="E168" s="57"/>
    </row>
    <row r="169" spans="2:5" x14ac:dyDescent="0.25">
      <c r="B169" s="7" t="s">
        <v>1884</v>
      </c>
      <c r="C169" s="8" t="s">
        <v>314</v>
      </c>
      <c r="D169" s="9" t="s">
        <v>106</v>
      </c>
      <c r="E169" s="57"/>
    </row>
    <row r="170" spans="2:5" x14ac:dyDescent="0.25">
      <c r="B170" s="7" t="s">
        <v>1885</v>
      </c>
      <c r="C170" s="8" t="s">
        <v>315</v>
      </c>
      <c r="D170" s="9" t="s">
        <v>106</v>
      </c>
      <c r="E170" s="57"/>
    </row>
    <row r="171" spans="2:5" ht="12.75" thickBot="1" x14ac:dyDescent="0.3">
      <c r="B171" s="10" t="s">
        <v>1886</v>
      </c>
      <c r="C171" s="11" t="s">
        <v>316</v>
      </c>
      <c r="D171" s="12" t="s">
        <v>106</v>
      </c>
      <c r="E171" s="57"/>
    </row>
    <row r="172" spans="2:5" x14ac:dyDescent="0.25">
      <c r="B172" s="114" t="s">
        <v>321</v>
      </c>
      <c r="C172" s="5" t="s">
        <v>331</v>
      </c>
      <c r="D172" s="6" t="s">
        <v>263</v>
      </c>
      <c r="E172" s="57"/>
    </row>
    <row r="173" spans="2:5" x14ac:dyDescent="0.25">
      <c r="B173" s="7" t="s">
        <v>322</v>
      </c>
      <c r="C173" s="8" t="s">
        <v>332</v>
      </c>
      <c r="D173" s="9" t="s">
        <v>263</v>
      </c>
      <c r="E173" s="57"/>
    </row>
    <row r="174" spans="2:5" x14ac:dyDescent="0.25">
      <c r="B174" s="7" t="s">
        <v>323</v>
      </c>
      <c r="C174" s="8" t="s">
        <v>333</v>
      </c>
      <c r="D174" s="9" t="s">
        <v>263</v>
      </c>
      <c r="E174" s="57"/>
    </row>
    <row r="175" spans="2:5" x14ac:dyDescent="0.25">
      <c r="B175" s="7" t="s">
        <v>324</v>
      </c>
      <c r="C175" s="8" t="s">
        <v>334</v>
      </c>
      <c r="D175" s="9" t="s">
        <v>9</v>
      </c>
      <c r="E175" s="57"/>
    </row>
    <row r="176" spans="2:5" x14ac:dyDescent="0.25">
      <c r="B176" s="7" t="s">
        <v>325</v>
      </c>
      <c r="C176" s="8" t="s">
        <v>335</v>
      </c>
      <c r="D176" s="9" t="s">
        <v>263</v>
      </c>
      <c r="E176" s="57"/>
    </row>
    <row r="177" spans="2:5" x14ac:dyDescent="0.25">
      <c r="B177" s="7" t="s">
        <v>326</v>
      </c>
      <c r="C177" s="8" t="s">
        <v>338</v>
      </c>
      <c r="D177" s="9" t="s">
        <v>263</v>
      </c>
      <c r="E177" s="57"/>
    </row>
    <row r="178" spans="2:5" x14ac:dyDescent="0.25">
      <c r="B178" s="7" t="s">
        <v>327</v>
      </c>
      <c r="C178" s="8" t="s">
        <v>336</v>
      </c>
      <c r="D178" s="9" t="s">
        <v>263</v>
      </c>
      <c r="E178" s="57"/>
    </row>
    <row r="179" spans="2:5" x14ac:dyDescent="0.25">
      <c r="B179" s="7" t="s">
        <v>328</v>
      </c>
      <c r="C179" s="8" t="s">
        <v>337</v>
      </c>
      <c r="D179" s="9" t="s">
        <v>263</v>
      </c>
      <c r="E179" s="57"/>
    </row>
    <row r="180" spans="2:5" x14ac:dyDescent="0.25">
      <c r="B180" s="7" t="s">
        <v>329</v>
      </c>
      <c r="C180" s="8" t="s">
        <v>339</v>
      </c>
      <c r="D180" s="9" t="s">
        <v>263</v>
      </c>
      <c r="E180" s="57"/>
    </row>
    <row r="181" spans="2:5" x14ac:dyDescent="0.25">
      <c r="B181" s="7" t="s">
        <v>330</v>
      </c>
      <c r="C181" s="8" t="s">
        <v>340</v>
      </c>
      <c r="D181" s="9" t="s">
        <v>9</v>
      </c>
      <c r="E181" s="57"/>
    </row>
    <row r="182" spans="2:5" x14ac:dyDescent="0.25">
      <c r="B182" s="7" t="s">
        <v>348</v>
      </c>
      <c r="C182" s="8" t="s">
        <v>341</v>
      </c>
      <c r="D182" s="9" t="s">
        <v>9</v>
      </c>
      <c r="E182" s="57"/>
    </row>
    <row r="183" spans="2:5" x14ac:dyDescent="0.25">
      <c r="B183" s="7" t="s">
        <v>349</v>
      </c>
      <c r="C183" s="8" t="s">
        <v>342</v>
      </c>
      <c r="D183" s="9" t="s">
        <v>343</v>
      </c>
      <c r="E183" s="57"/>
    </row>
    <row r="184" spans="2:5" x14ac:dyDescent="0.25">
      <c r="B184" s="7" t="s">
        <v>350</v>
      </c>
      <c r="C184" s="8" t="s">
        <v>344</v>
      </c>
      <c r="D184" s="9" t="s">
        <v>9</v>
      </c>
      <c r="E184" s="57"/>
    </row>
    <row r="185" spans="2:5" x14ac:dyDescent="0.25">
      <c r="B185" s="7" t="s">
        <v>351</v>
      </c>
      <c r="C185" s="8" t="s">
        <v>345</v>
      </c>
      <c r="D185" s="9" t="s">
        <v>9</v>
      </c>
      <c r="E185" s="57"/>
    </row>
    <row r="186" spans="2:5" x14ac:dyDescent="0.25">
      <c r="B186" s="7" t="s">
        <v>352</v>
      </c>
      <c r="C186" s="8" t="s">
        <v>346</v>
      </c>
      <c r="D186" s="9" t="s">
        <v>9</v>
      </c>
      <c r="E186" s="57"/>
    </row>
    <row r="187" spans="2:5" x14ac:dyDescent="0.25">
      <c r="B187" s="7" t="s">
        <v>353</v>
      </c>
      <c r="C187" s="8" t="s">
        <v>347</v>
      </c>
      <c r="D187" s="9" t="s">
        <v>9</v>
      </c>
      <c r="E187" s="57"/>
    </row>
    <row r="188" spans="2:5" x14ac:dyDescent="0.25">
      <c r="B188" s="7" t="s">
        <v>357</v>
      </c>
      <c r="C188" s="8" t="s">
        <v>354</v>
      </c>
      <c r="D188" s="9" t="s">
        <v>9</v>
      </c>
      <c r="E188" s="57"/>
    </row>
    <row r="189" spans="2:5" x14ac:dyDescent="0.25">
      <c r="B189" s="7" t="s">
        <v>358</v>
      </c>
      <c r="C189" s="8" t="s">
        <v>355</v>
      </c>
      <c r="D189" s="9" t="s">
        <v>9</v>
      </c>
      <c r="E189" s="57"/>
    </row>
    <row r="190" spans="2:5" x14ac:dyDescent="0.25">
      <c r="B190" s="7" t="s">
        <v>359</v>
      </c>
      <c r="C190" s="8" t="s">
        <v>356</v>
      </c>
      <c r="D190" s="9" t="s">
        <v>9</v>
      </c>
      <c r="E190" s="57"/>
    </row>
    <row r="191" spans="2:5" x14ac:dyDescent="0.25">
      <c r="B191" s="7" t="s">
        <v>361</v>
      </c>
      <c r="C191" s="8" t="s">
        <v>360</v>
      </c>
      <c r="D191" s="9" t="s">
        <v>9</v>
      </c>
      <c r="E191" s="57"/>
    </row>
    <row r="192" spans="2:5" x14ac:dyDescent="0.25">
      <c r="B192" s="7" t="s">
        <v>362</v>
      </c>
      <c r="C192" s="1" t="s">
        <v>363</v>
      </c>
      <c r="D192" s="9" t="s">
        <v>343</v>
      </c>
      <c r="E192" s="57"/>
    </row>
    <row r="193" spans="2:5" x14ac:dyDescent="0.25">
      <c r="B193" s="7" t="s">
        <v>365</v>
      </c>
      <c r="C193" s="8" t="s">
        <v>364</v>
      </c>
      <c r="D193" s="9" t="s">
        <v>9</v>
      </c>
      <c r="E193" s="57"/>
    </row>
    <row r="194" spans="2:5" x14ac:dyDescent="0.25">
      <c r="B194" s="7" t="s">
        <v>367</v>
      </c>
      <c r="C194" s="8" t="s">
        <v>366</v>
      </c>
      <c r="D194" s="9" t="s">
        <v>9</v>
      </c>
      <c r="E194" s="57"/>
    </row>
    <row r="195" spans="2:5" x14ac:dyDescent="0.25">
      <c r="B195" s="7" t="s">
        <v>370</v>
      </c>
      <c r="C195" s="1" t="s">
        <v>368</v>
      </c>
      <c r="D195" s="9" t="s">
        <v>9</v>
      </c>
      <c r="E195" s="57"/>
    </row>
    <row r="196" spans="2:5" x14ac:dyDescent="0.25">
      <c r="B196" s="7" t="s">
        <v>371</v>
      </c>
      <c r="C196" s="8" t="s">
        <v>369</v>
      </c>
      <c r="D196" s="9" t="s">
        <v>9</v>
      </c>
      <c r="E196" s="57"/>
    </row>
    <row r="197" spans="2:5" x14ac:dyDescent="0.25">
      <c r="B197" s="7" t="s">
        <v>374</v>
      </c>
      <c r="C197" s="8" t="s">
        <v>372</v>
      </c>
      <c r="D197" s="9" t="s">
        <v>9</v>
      </c>
      <c r="E197" s="57"/>
    </row>
    <row r="198" spans="2:5" x14ac:dyDescent="0.25">
      <c r="B198" s="7" t="s">
        <v>375</v>
      </c>
      <c r="C198" s="8" t="s">
        <v>373</v>
      </c>
      <c r="D198" s="9" t="s">
        <v>9</v>
      </c>
      <c r="E198" s="57"/>
    </row>
    <row r="199" spans="2:5" x14ac:dyDescent="0.25">
      <c r="B199" s="7" t="s">
        <v>388</v>
      </c>
      <c r="C199" s="8" t="s">
        <v>376</v>
      </c>
      <c r="D199" s="9" t="s">
        <v>9</v>
      </c>
      <c r="E199" s="57"/>
    </row>
    <row r="200" spans="2:5" x14ac:dyDescent="0.25">
      <c r="B200" s="7" t="s">
        <v>389</v>
      </c>
      <c r="C200" s="8" t="s">
        <v>377</v>
      </c>
      <c r="D200" s="9" t="s">
        <v>9</v>
      </c>
      <c r="E200" s="57"/>
    </row>
    <row r="201" spans="2:5" x14ac:dyDescent="0.25">
      <c r="B201" s="7" t="s">
        <v>390</v>
      </c>
      <c r="C201" s="8" t="s">
        <v>378</v>
      </c>
      <c r="D201" s="9" t="s">
        <v>9</v>
      </c>
      <c r="E201" s="57"/>
    </row>
    <row r="202" spans="2:5" x14ac:dyDescent="0.25">
      <c r="B202" s="7" t="s">
        <v>391</v>
      </c>
      <c r="C202" s="8" t="s">
        <v>379</v>
      </c>
      <c r="D202" s="9" t="s">
        <v>9</v>
      </c>
      <c r="E202" s="57"/>
    </row>
    <row r="203" spans="2:5" x14ac:dyDescent="0.25">
      <c r="B203" s="7" t="s">
        <v>392</v>
      </c>
      <c r="C203" s="8" t="s">
        <v>380</v>
      </c>
      <c r="D203" s="9" t="s">
        <v>9</v>
      </c>
      <c r="E203" s="57"/>
    </row>
    <row r="204" spans="2:5" x14ac:dyDescent="0.25">
      <c r="B204" s="7" t="s">
        <v>393</v>
      </c>
      <c r="C204" s="8" t="s">
        <v>381</v>
      </c>
      <c r="D204" s="9" t="s">
        <v>9</v>
      </c>
      <c r="E204" s="57"/>
    </row>
    <row r="205" spans="2:5" x14ac:dyDescent="0.25">
      <c r="B205" s="7" t="s">
        <v>394</v>
      </c>
      <c r="C205" s="8" t="s">
        <v>382</v>
      </c>
      <c r="D205" s="9" t="s">
        <v>9</v>
      </c>
      <c r="E205" s="57"/>
    </row>
    <row r="206" spans="2:5" x14ac:dyDescent="0.25">
      <c r="B206" s="7" t="s">
        <v>395</v>
      </c>
      <c r="C206" s="8" t="s">
        <v>383</v>
      </c>
      <c r="D206" s="9" t="s">
        <v>9</v>
      </c>
      <c r="E206" s="57"/>
    </row>
    <row r="207" spans="2:5" x14ac:dyDescent="0.25">
      <c r="B207" s="7" t="s">
        <v>396</v>
      </c>
      <c r="C207" s="8" t="s">
        <v>384</v>
      </c>
      <c r="D207" s="9" t="s">
        <v>9</v>
      </c>
      <c r="E207" s="57"/>
    </row>
    <row r="208" spans="2:5" x14ac:dyDescent="0.25">
      <c r="B208" s="7" t="s">
        <v>397</v>
      </c>
      <c r="C208" s="8" t="s">
        <v>385</v>
      </c>
      <c r="D208" s="9" t="s">
        <v>9</v>
      </c>
      <c r="E208" s="57"/>
    </row>
    <row r="209" spans="2:5" x14ac:dyDescent="0.25">
      <c r="B209" s="7" t="s">
        <v>398</v>
      </c>
      <c r="C209" s="8" t="s">
        <v>387</v>
      </c>
      <c r="D209" s="9" t="s">
        <v>263</v>
      </c>
      <c r="E209" s="57"/>
    </row>
    <row r="210" spans="2:5" ht="12.75" thickBot="1" x14ac:dyDescent="0.3">
      <c r="B210" s="10" t="s">
        <v>399</v>
      </c>
      <c r="C210" s="11" t="s">
        <v>386</v>
      </c>
      <c r="D210" s="12" t="s">
        <v>9</v>
      </c>
      <c r="E210" s="57"/>
    </row>
    <row r="211" spans="2:5" x14ac:dyDescent="0.25">
      <c r="B211" s="114" t="s">
        <v>400</v>
      </c>
      <c r="C211" s="5" t="s">
        <v>401</v>
      </c>
      <c r="D211" s="6" t="s">
        <v>9</v>
      </c>
      <c r="E211" s="57"/>
    </row>
    <row r="212" spans="2:5" x14ac:dyDescent="0.25">
      <c r="B212" s="13" t="s">
        <v>421</v>
      </c>
      <c r="C212" s="8" t="s">
        <v>402</v>
      </c>
      <c r="D212" s="9" t="s">
        <v>9</v>
      </c>
      <c r="E212" s="57"/>
    </row>
    <row r="213" spans="2:5" x14ac:dyDescent="0.25">
      <c r="B213" s="13" t="s">
        <v>422</v>
      </c>
      <c r="C213" s="8" t="s">
        <v>403</v>
      </c>
      <c r="D213" s="9" t="s">
        <v>9</v>
      </c>
      <c r="E213" s="57"/>
    </row>
    <row r="214" spans="2:5" x14ac:dyDescent="0.25">
      <c r="B214" s="13" t="s">
        <v>423</v>
      </c>
      <c r="C214" s="8" t="s">
        <v>404</v>
      </c>
      <c r="D214" s="9" t="s">
        <v>9</v>
      </c>
      <c r="E214" s="57"/>
    </row>
    <row r="215" spans="2:5" x14ac:dyDescent="0.25">
      <c r="B215" s="13" t="s">
        <v>424</v>
      </c>
      <c r="C215" s="8" t="s">
        <v>405</v>
      </c>
      <c r="D215" s="9" t="s">
        <v>9</v>
      </c>
      <c r="E215" s="57"/>
    </row>
    <row r="216" spans="2:5" x14ac:dyDescent="0.25">
      <c r="B216" s="13" t="s">
        <v>425</v>
      </c>
      <c r="C216" s="8" t="s">
        <v>406</v>
      </c>
      <c r="D216" s="9" t="s">
        <v>9</v>
      </c>
      <c r="E216" s="57"/>
    </row>
    <row r="217" spans="2:5" x14ac:dyDescent="0.25">
      <c r="B217" s="13" t="s">
        <v>426</v>
      </c>
      <c r="C217" s="8" t="s">
        <v>407</v>
      </c>
      <c r="D217" s="9" t="s">
        <v>9</v>
      </c>
      <c r="E217" s="57"/>
    </row>
    <row r="218" spans="2:5" x14ac:dyDescent="0.25">
      <c r="B218" s="13" t="s">
        <v>427</v>
      </c>
      <c r="C218" s="8" t="s">
        <v>408</v>
      </c>
      <c r="D218" s="9" t="s">
        <v>9</v>
      </c>
      <c r="E218" s="57"/>
    </row>
    <row r="219" spans="2:5" x14ac:dyDescent="0.25">
      <c r="B219" s="13" t="s">
        <v>428</v>
      </c>
      <c r="C219" s="8" t="s">
        <v>409</v>
      </c>
      <c r="D219" s="9" t="s">
        <v>9</v>
      </c>
      <c r="E219" s="57"/>
    </row>
    <row r="220" spans="2:5" x14ac:dyDescent="0.25">
      <c r="B220" s="13" t="s">
        <v>429</v>
      </c>
      <c r="C220" s="8" t="s">
        <v>410</v>
      </c>
      <c r="D220" s="9" t="s">
        <v>9</v>
      </c>
      <c r="E220" s="57"/>
    </row>
    <row r="221" spans="2:5" x14ac:dyDescent="0.25">
      <c r="B221" s="13" t="s">
        <v>430</v>
      </c>
      <c r="C221" s="8" t="s">
        <v>412</v>
      </c>
      <c r="D221" s="9" t="s">
        <v>9</v>
      </c>
      <c r="E221" s="57"/>
    </row>
    <row r="222" spans="2:5" x14ac:dyDescent="0.25">
      <c r="B222" s="13" t="s">
        <v>431</v>
      </c>
      <c r="C222" s="8" t="s">
        <v>411</v>
      </c>
      <c r="D222" s="9" t="s">
        <v>9</v>
      </c>
      <c r="E222" s="57"/>
    </row>
    <row r="223" spans="2:5" x14ac:dyDescent="0.25">
      <c r="B223" s="13" t="s">
        <v>432</v>
      </c>
      <c r="C223" s="8" t="s">
        <v>413</v>
      </c>
      <c r="D223" s="9" t="s">
        <v>9</v>
      </c>
      <c r="E223" s="57"/>
    </row>
    <row r="224" spans="2:5" x14ac:dyDescent="0.25">
      <c r="B224" s="13" t="s">
        <v>433</v>
      </c>
      <c r="C224" s="8" t="s">
        <v>414</v>
      </c>
      <c r="D224" s="9" t="s">
        <v>9</v>
      </c>
      <c r="E224" s="57"/>
    </row>
    <row r="225" spans="2:5" x14ac:dyDescent="0.25">
      <c r="B225" s="13" t="s">
        <v>434</v>
      </c>
      <c r="C225" s="8" t="s">
        <v>415</v>
      </c>
      <c r="D225" s="9" t="s">
        <v>9</v>
      </c>
      <c r="E225" s="57"/>
    </row>
    <row r="226" spans="2:5" x14ac:dyDescent="0.25">
      <c r="B226" s="13" t="s">
        <v>435</v>
      </c>
      <c r="C226" s="8" t="s">
        <v>416</v>
      </c>
      <c r="D226" s="9" t="s">
        <v>9</v>
      </c>
      <c r="E226" s="57"/>
    </row>
    <row r="227" spans="2:5" x14ac:dyDescent="0.25">
      <c r="B227" s="13" t="s">
        <v>436</v>
      </c>
      <c r="C227" s="8" t="s">
        <v>417</v>
      </c>
      <c r="D227" s="9" t="s">
        <v>9</v>
      </c>
      <c r="E227" s="57"/>
    </row>
    <row r="228" spans="2:5" x14ac:dyDescent="0.25">
      <c r="B228" s="13" t="s">
        <v>437</v>
      </c>
      <c r="C228" s="8" t="s">
        <v>418</v>
      </c>
      <c r="D228" s="9" t="s">
        <v>9</v>
      </c>
      <c r="E228" s="57"/>
    </row>
    <row r="229" spans="2:5" x14ac:dyDescent="0.25">
      <c r="B229" s="13" t="s">
        <v>438</v>
      </c>
      <c r="C229" s="8" t="s">
        <v>419</v>
      </c>
      <c r="D229" s="9" t="s">
        <v>9</v>
      </c>
      <c r="E229" s="57"/>
    </row>
    <row r="230" spans="2:5" x14ac:dyDescent="0.25">
      <c r="B230" s="13" t="s">
        <v>439</v>
      </c>
      <c r="C230" s="8" t="s">
        <v>420</v>
      </c>
      <c r="D230" s="9" t="s">
        <v>9</v>
      </c>
      <c r="E230" s="57"/>
    </row>
    <row r="231" spans="2:5" ht="12.75" thickBot="1" x14ac:dyDescent="0.3">
      <c r="B231" s="14" t="s">
        <v>441</v>
      </c>
      <c r="C231" s="11" t="s">
        <v>440</v>
      </c>
      <c r="D231" s="12" t="s">
        <v>9</v>
      </c>
      <c r="E231" s="57"/>
    </row>
    <row r="232" spans="2:5" x14ac:dyDescent="0.25">
      <c r="B232" s="114" t="s">
        <v>442</v>
      </c>
      <c r="C232" s="5" t="s">
        <v>445</v>
      </c>
      <c r="D232" s="6" t="s">
        <v>9</v>
      </c>
      <c r="E232" s="57"/>
    </row>
    <row r="233" spans="2:5" x14ac:dyDescent="0.25">
      <c r="B233" s="7" t="s">
        <v>443</v>
      </c>
      <c r="C233" s="15" t="s">
        <v>446</v>
      </c>
      <c r="D233" s="9" t="s">
        <v>9</v>
      </c>
      <c r="E233" s="57"/>
    </row>
    <row r="234" spans="2:5" x14ac:dyDescent="0.25">
      <c r="B234" s="7" t="s">
        <v>444</v>
      </c>
      <c r="C234" s="15" t="s">
        <v>447</v>
      </c>
      <c r="D234" s="9" t="s">
        <v>9</v>
      </c>
      <c r="E234" s="57"/>
    </row>
    <row r="235" spans="2:5" x14ac:dyDescent="0.25">
      <c r="B235" s="7" t="s">
        <v>454</v>
      </c>
      <c r="C235" s="8" t="s">
        <v>448</v>
      </c>
      <c r="D235" s="9" t="s">
        <v>9</v>
      </c>
      <c r="E235" s="57"/>
    </row>
    <row r="236" spans="2:5" x14ac:dyDescent="0.25">
      <c r="B236" s="7" t="s">
        <v>455</v>
      </c>
      <c r="C236" s="8" t="s">
        <v>449</v>
      </c>
      <c r="D236" s="9" t="s">
        <v>9</v>
      </c>
      <c r="E236" s="57"/>
    </row>
    <row r="237" spans="2:5" x14ac:dyDescent="0.25">
      <c r="B237" s="7" t="s">
        <v>456</v>
      </c>
      <c r="C237" s="8" t="s">
        <v>450</v>
      </c>
      <c r="D237" s="9" t="s">
        <v>9</v>
      </c>
      <c r="E237" s="57"/>
    </row>
    <row r="238" spans="2:5" x14ac:dyDescent="0.25">
      <c r="B238" s="7" t="s">
        <v>457</v>
      </c>
      <c r="C238" s="8" t="s">
        <v>451</v>
      </c>
      <c r="D238" s="9" t="s">
        <v>117</v>
      </c>
      <c r="E238" s="57"/>
    </row>
    <row r="239" spans="2:5" x14ac:dyDescent="0.25">
      <c r="B239" s="7" t="s">
        <v>458</v>
      </c>
      <c r="C239" s="8" t="s">
        <v>453</v>
      </c>
      <c r="D239" s="9" t="s">
        <v>9</v>
      </c>
      <c r="E239" s="57"/>
    </row>
    <row r="240" spans="2:5" ht="12.75" thickBot="1" x14ac:dyDescent="0.3">
      <c r="B240" s="10" t="s">
        <v>459</v>
      </c>
      <c r="C240" s="11" t="s">
        <v>452</v>
      </c>
      <c r="D240" s="12" t="s">
        <v>117</v>
      </c>
      <c r="E240" s="57"/>
    </row>
    <row r="241" spans="2:5" x14ac:dyDescent="0.25">
      <c r="B241" s="114" t="s">
        <v>460</v>
      </c>
      <c r="C241" s="5" t="s">
        <v>468</v>
      </c>
      <c r="D241" s="6" t="s">
        <v>9</v>
      </c>
      <c r="E241" s="57"/>
    </row>
    <row r="242" spans="2:5" x14ac:dyDescent="0.25">
      <c r="B242" s="7" t="s">
        <v>461</v>
      </c>
      <c r="C242" s="15" t="s">
        <v>1877</v>
      </c>
      <c r="D242" s="16" t="s">
        <v>117</v>
      </c>
      <c r="E242" s="57"/>
    </row>
    <row r="243" spans="2:5" x14ac:dyDescent="0.25">
      <c r="B243" s="7" t="s">
        <v>462</v>
      </c>
      <c r="C243" s="8" t="s">
        <v>469</v>
      </c>
      <c r="D243" s="9" t="s">
        <v>9</v>
      </c>
      <c r="E243" s="57"/>
    </row>
    <row r="244" spans="2:5" x14ac:dyDescent="0.25">
      <c r="B244" s="7" t="s">
        <v>463</v>
      </c>
      <c r="C244" s="8" t="s">
        <v>470</v>
      </c>
      <c r="D244" s="9" t="s">
        <v>117</v>
      </c>
      <c r="E244" s="57"/>
    </row>
    <row r="245" spans="2:5" x14ac:dyDescent="0.25">
      <c r="B245" s="7" t="s">
        <v>464</v>
      </c>
      <c r="C245" s="8" t="s">
        <v>471</v>
      </c>
      <c r="D245" s="9" t="s">
        <v>117</v>
      </c>
      <c r="E245" s="57"/>
    </row>
    <row r="246" spans="2:5" x14ac:dyDescent="0.25">
      <c r="B246" s="7" t="s">
        <v>465</v>
      </c>
      <c r="C246" s="8" t="s">
        <v>472</v>
      </c>
      <c r="D246" s="9" t="s">
        <v>9</v>
      </c>
      <c r="E246" s="57"/>
    </row>
    <row r="247" spans="2:5" x14ac:dyDescent="0.25">
      <c r="B247" s="7" t="s">
        <v>466</v>
      </c>
      <c r="C247" s="8" t="s">
        <v>473</v>
      </c>
      <c r="D247" s="9" t="s">
        <v>9</v>
      </c>
      <c r="E247" s="57"/>
    </row>
    <row r="248" spans="2:5" x14ac:dyDescent="0.25">
      <c r="B248" s="7" t="s">
        <v>467</v>
      </c>
      <c r="C248" s="8" t="s">
        <v>474</v>
      </c>
      <c r="D248" s="9" t="s">
        <v>9</v>
      </c>
      <c r="E248" s="57"/>
    </row>
    <row r="249" spans="2:5" x14ac:dyDescent="0.25">
      <c r="B249" s="7" t="s">
        <v>486</v>
      </c>
      <c r="C249" s="8" t="s">
        <v>475</v>
      </c>
      <c r="D249" s="9" t="s">
        <v>9</v>
      </c>
      <c r="E249" s="57"/>
    </row>
    <row r="250" spans="2:5" x14ac:dyDescent="0.25">
      <c r="B250" s="7" t="s">
        <v>487</v>
      </c>
      <c r="C250" s="8" t="s">
        <v>476</v>
      </c>
      <c r="D250" s="9" t="s">
        <v>9</v>
      </c>
      <c r="E250" s="57"/>
    </row>
    <row r="251" spans="2:5" x14ac:dyDescent="0.25">
      <c r="B251" s="7" t="s">
        <v>488</v>
      </c>
      <c r="C251" s="8" t="s">
        <v>477</v>
      </c>
      <c r="D251" s="9" t="s">
        <v>9</v>
      </c>
      <c r="E251" s="57"/>
    </row>
    <row r="252" spans="2:5" x14ac:dyDescent="0.25">
      <c r="B252" s="7" t="s">
        <v>489</v>
      </c>
      <c r="C252" s="8" t="s">
        <v>478</v>
      </c>
      <c r="D252" s="9" t="s">
        <v>9</v>
      </c>
      <c r="E252" s="57"/>
    </row>
    <row r="253" spans="2:5" x14ac:dyDescent="0.25">
      <c r="B253" s="7" t="s">
        <v>490</v>
      </c>
      <c r="C253" s="8" t="s">
        <v>479</v>
      </c>
      <c r="D253" s="9" t="s">
        <v>117</v>
      </c>
      <c r="E253" s="57"/>
    </row>
    <row r="254" spans="2:5" x14ac:dyDescent="0.25">
      <c r="B254" s="7" t="s">
        <v>491</v>
      </c>
      <c r="C254" s="8" t="s">
        <v>480</v>
      </c>
      <c r="D254" s="9" t="s">
        <v>117</v>
      </c>
      <c r="E254" s="57"/>
    </row>
    <row r="255" spans="2:5" x14ac:dyDescent="0.25">
      <c r="B255" s="7" t="s">
        <v>492</v>
      </c>
      <c r="C255" s="8" t="s">
        <v>481</v>
      </c>
      <c r="D255" s="9" t="s">
        <v>9</v>
      </c>
      <c r="E255" s="57"/>
    </row>
    <row r="256" spans="2:5" x14ac:dyDescent="0.25">
      <c r="B256" s="7" t="s">
        <v>493</v>
      </c>
      <c r="C256" s="8" t="s">
        <v>482</v>
      </c>
      <c r="D256" s="9" t="s">
        <v>9</v>
      </c>
      <c r="E256" s="57"/>
    </row>
    <row r="257" spans="2:6" x14ac:dyDescent="0.25">
      <c r="B257" s="7" t="s">
        <v>494</v>
      </c>
      <c r="C257" s="8" t="s">
        <v>483</v>
      </c>
      <c r="D257" s="9" t="s">
        <v>117</v>
      </c>
      <c r="E257" s="57"/>
    </row>
    <row r="258" spans="2:6" x14ac:dyDescent="0.25">
      <c r="B258" s="7" t="s">
        <v>495</v>
      </c>
      <c r="C258" s="8" t="s">
        <v>484</v>
      </c>
      <c r="D258" s="9" t="s">
        <v>117</v>
      </c>
      <c r="E258" s="57"/>
      <c r="F258" s="56"/>
    </row>
    <row r="259" spans="2:6" ht="12.75" thickBot="1" x14ac:dyDescent="0.3">
      <c r="B259" s="10" t="s">
        <v>1878</v>
      </c>
      <c r="C259" s="11" t="s">
        <v>485</v>
      </c>
      <c r="D259" s="12" t="s">
        <v>9</v>
      </c>
      <c r="E259" s="57"/>
    </row>
    <row r="260" spans="2:6" x14ac:dyDescent="0.25">
      <c r="B260" s="114" t="s">
        <v>496</v>
      </c>
      <c r="C260" s="5" t="s">
        <v>1875</v>
      </c>
      <c r="D260" s="6" t="s">
        <v>9</v>
      </c>
      <c r="E260" s="57"/>
    </row>
    <row r="261" spans="2:6" x14ac:dyDescent="0.25">
      <c r="B261" s="13" t="s">
        <v>500</v>
      </c>
      <c r="C261" s="15" t="s">
        <v>1876</v>
      </c>
      <c r="D261" s="16" t="s">
        <v>9</v>
      </c>
      <c r="E261" s="57"/>
    </row>
    <row r="262" spans="2:6" x14ac:dyDescent="0.25">
      <c r="B262" s="13" t="s">
        <v>501</v>
      </c>
      <c r="C262" s="15" t="s">
        <v>497</v>
      </c>
      <c r="D262" s="16" t="s">
        <v>9</v>
      </c>
      <c r="E262" s="57"/>
    </row>
    <row r="263" spans="2:6" x14ac:dyDescent="0.25">
      <c r="B263" s="13" t="s">
        <v>1873</v>
      </c>
      <c r="C263" s="15" t="s">
        <v>498</v>
      </c>
      <c r="D263" s="16" t="s">
        <v>117</v>
      </c>
      <c r="E263" s="57"/>
    </row>
    <row r="264" spans="2:6" ht="12.75" thickBot="1" x14ac:dyDescent="0.3">
      <c r="B264" s="14" t="s">
        <v>1874</v>
      </c>
      <c r="C264" s="19" t="s">
        <v>499</v>
      </c>
      <c r="D264" s="20" t="s">
        <v>117</v>
      </c>
      <c r="E264" s="57"/>
    </row>
    <row r="265" spans="2:6" x14ac:dyDescent="0.25">
      <c r="B265" s="114" t="s">
        <v>502</v>
      </c>
      <c r="C265" s="5" t="s">
        <v>503</v>
      </c>
      <c r="D265" s="6" t="s">
        <v>7</v>
      </c>
      <c r="E265" s="57"/>
    </row>
    <row r="266" spans="2:6" x14ac:dyDescent="0.25">
      <c r="B266" s="13" t="s">
        <v>515</v>
      </c>
      <c r="C266" s="15" t="s">
        <v>504</v>
      </c>
      <c r="D266" s="16" t="s">
        <v>7</v>
      </c>
      <c r="E266" s="57"/>
    </row>
    <row r="267" spans="2:6" x14ac:dyDescent="0.25">
      <c r="B267" s="13" t="s">
        <v>516</v>
      </c>
      <c r="C267" s="15" t="s">
        <v>505</v>
      </c>
      <c r="D267" s="16" t="s">
        <v>117</v>
      </c>
      <c r="E267" s="57"/>
    </row>
    <row r="268" spans="2:6" x14ac:dyDescent="0.25">
      <c r="B268" s="13" t="s">
        <v>517</v>
      </c>
      <c r="C268" s="15" t="s">
        <v>506</v>
      </c>
      <c r="D268" s="16" t="s">
        <v>9</v>
      </c>
      <c r="E268" s="57"/>
    </row>
    <row r="269" spans="2:6" x14ac:dyDescent="0.25">
      <c r="B269" s="13" t="s">
        <v>518</v>
      </c>
      <c r="C269" s="15" t="s">
        <v>507</v>
      </c>
      <c r="D269" s="16" t="s">
        <v>117</v>
      </c>
      <c r="E269" s="57"/>
    </row>
    <row r="270" spans="2:6" x14ac:dyDescent="0.25">
      <c r="B270" s="13" t="s">
        <v>519</v>
      </c>
      <c r="C270" s="15" t="s">
        <v>508</v>
      </c>
      <c r="D270" s="16" t="s">
        <v>117</v>
      </c>
      <c r="E270" s="57"/>
    </row>
    <row r="271" spans="2:6" x14ac:dyDescent="0.25">
      <c r="B271" s="13" t="s">
        <v>520</v>
      </c>
      <c r="C271" s="15" t="s">
        <v>509</v>
      </c>
      <c r="D271" s="16" t="s">
        <v>117</v>
      </c>
      <c r="E271" s="57"/>
    </row>
    <row r="272" spans="2:6" x14ac:dyDescent="0.25">
      <c r="B272" s="13" t="s">
        <v>521</v>
      </c>
      <c r="C272" s="15" t="s">
        <v>510</v>
      </c>
      <c r="D272" s="16" t="s">
        <v>117</v>
      </c>
      <c r="E272" s="57"/>
    </row>
    <row r="273" spans="2:5" x14ac:dyDescent="0.25">
      <c r="B273" s="13" t="s">
        <v>522</v>
      </c>
      <c r="C273" s="15" t="s">
        <v>511</v>
      </c>
      <c r="D273" s="16" t="s">
        <v>117</v>
      </c>
      <c r="E273" s="57"/>
    </row>
    <row r="274" spans="2:5" x14ac:dyDescent="0.25">
      <c r="B274" s="13" t="s">
        <v>523</v>
      </c>
      <c r="C274" s="15" t="s">
        <v>512</v>
      </c>
      <c r="D274" s="16" t="s">
        <v>117</v>
      </c>
      <c r="E274" s="57"/>
    </row>
    <row r="275" spans="2:5" x14ac:dyDescent="0.25">
      <c r="B275" s="13" t="s">
        <v>524</v>
      </c>
      <c r="C275" s="15" t="s">
        <v>513</v>
      </c>
      <c r="D275" s="16" t="s">
        <v>9</v>
      </c>
      <c r="E275" s="57"/>
    </row>
    <row r="276" spans="2:5" x14ac:dyDescent="0.25">
      <c r="B276" s="13" t="s">
        <v>525</v>
      </c>
      <c r="C276" s="15" t="s">
        <v>514</v>
      </c>
      <c r="D276" s="16" t="s">
        <v>9</v>
      </c>
      <c r="E276" s="57"/>
    </row>
    <row r="277" spans="2:5" x14ac:dyDescent="0.25">
      <c r="B277" s="13" t="s">
        <v>534</v>
      </c>
      <c r="C277" s="15" t="s">
        <v>526</v>
      </c>
      <c r="D277" s="16" t="s">
        <v>9</v>
      </c>
      <c r="E277" s="57"/>
    </row>
    <row r="278" spans="2:5" x14ac:dyDescent="0.25">
      <c r="B278" s="13" t="s">
        <v>535</v>
      </c>
      <c r="C278" s="15" t="s">
        <v>1869</v>
      </c>
      <c r="D278" s="16" t="s">
        <v>9</v>
      </c>
      <c r="E278" s="57"/>
    </row>
    <row r="279" spans="2:5" x14ac:dyDescent="0.25">
      <c r="B279" s="13" t="s">
        <v>536</v>
      </c>
      <c r="C279" s="15" t="s">
        <v>1871</v>
      </c>
      <c r="D279" s="16" t="s">
        <v>9</v>
      </c>
      <c r="E279" s="57"/>
    </row>
    <row r="280" spans="2:5" x14ac:dyDescent="0.25">
      <c r="B280" s="13" t="s">
        <v>537</v>
      </c>
      <c r="C280" s="15" t="s">
        <v>527</v>
      </c>
      <c r="D280" s="16" t="s">
        <v>117</v>
      </c>
      <c r="E280" s="57"/>
    </row>
    <row r="281" spans="2:5" x14ac:dyDescent="0.25">
      <c r="B281" s="13" t="s">
        <v>538</v>
      </c>
      <c r="C281" s="15" t="s">
        <v>529</v>
      </c>
      <c r="D281" s="16" t="s">
        <v>117</v>
      </c>
      <c r="E281" s="57"/>
    </row>
    <row r="282" spans="2:5" x14ac:dyDescent="0.25">
      <c r="B282" s="13" t="s">
        <v>539</v>
      </c>
      <c r="C282" s="15" t="s">
        <v>528</v>
      </c>
      <c r="D282" s="16" t="s">
        <v>117</v>
      </c>
      <c r="E282" s="57"/>
    </row>
    <row r="283" spans="2:5" x14ac:dyDescent="0.25">
      <c r="B283" s="13" t="s">
        <v>540</v>
      </c>
      <c r="C283" s="15" t="s">
        <v>530</v>
      </c>
      <c r="D283" s="16" t="s">
        <v>117</v>
      </c>
      <c r="E283" s="57"/>
    </row>
    <row r="284" spans="2:5" x14ac:dyDescent="0.25">
      <c r="B284" s="13" t="s">
        <v>541</v>
      </c>
      <c r="C284" s="15" t="s">
        <v>531</v>
      </c>
      <c r="D284" s="16" t="s">
        <v>117</v>
      </c>
      <c r="E284" s="57"/>
    </row>
    <row r="285" spans="2:5" x14ac:dyDescent="0.25">
      <c r="B285" s="13" t="s">
        <v>1870</v>
      </c>
      <c r="C285" s="15" t="s">
        <v>532</v>
      </c>
      <c r="D285" s="16" t="s">
        <v>117</v>
      </c>
      <c r="E285" s="57"/>
    </row>
    <row r="286" spans="2:5" ht="12.75" thickBot="1" x14ac:dyDescent="0.3">
      <c r="B286" s="14" t="s">
        <v>1872</v>
      </c>
      <c r="C286" s="19" t="s">
        <v>533</v>
      </c>
      <c r="D286" s="20" t="s">
        <v>117</v>
      </c>
      <c r="E286" s="57"/>
    </row>
    <row r="287" spans="2:5" x14ac:dyDescent="0.25">
      <c r="B287" s="114" t="s">
        <v>542</v>
      </c>
      <c r="C287" s="5" t="s">
        <v>543</v>
      </c>
      <c r="D287" s="6" t="s">
        <v>117</v>
      </c>
      <c r="E287" s="57"/>
    </row>
    <row r="288" spans="2:5" x14ac:dyDescent="0.25">
      <c r="B288" s="13" t="s">
        <v>552</v>
      </c>
      <c r="C288" s="15" t="s">
        <v>544</v>
      </c>
      <c r="D288" s="16" t="s">
        <v>9</v>
      </c>
      <c r="E288" s="57"/>
    </row>
    <row r="289" spans="2:5" x14ac:dyDescent="0.25">
      <c r="B289" s="13" t="s">
        <v>553</v>
      </c>
      <c r="C289" s="15" t="s">
        <v>546</v>
      </c>
      <c r="D289" s="16" t="s">
        <v>106</v>
      </c>
      <c r="E289" s="57"/>
    </row>
    <row r="290" spans="2:5" x14ac:dyDescent="0.25">
      <c r="B290" s="13" t="s">
        <v>554</v>
      </c>
      <c r="C290" s="15" t="s">
        <v>545</v>
      </c>
      <c r="D290" s="16" t="s">
        <v>106</v>
      </c>
      <c r="E290" s="57"/>
    </row>
    <row r="291" spans="2:5" x14ac:dyDescent="0.25">
      <c r="B291" s="13" t="s">
        <v>555</v>
      </c>
      <c r="C291" s="15" t="s">
        <v>547</v>
      </c>
      <c r="D291" s="16" t="s">
        <v>106</v>
      </c>
      <c r="E291" s="57"/>
    </row>
    <row r="292" spans="2:5" x14ac:dyDescent="0.25">
      <c r="B292" s="13" t="s">
        <v>556</v>
      </c>
      <c r="C292" s="15" t="s">
        <v>548</v>
      </c>
      <c r="D292" s="16" t="s">
        <v>106</v>
      </c>
      <c r="E292" s="57"/>
    </row>
    <row r="293" spans="2:5" x14ac:dyDescent="0.25">
      <c r="B293" s="13" t="s">
        <v>557</v>
      </c>
      <c r="C293" s="15" t="s">
        <v>549</v>
      </c>
      <c r="D293" s="16" t="s">
        <v>106</v>
      </c>
      <c r="E293" s="57"/>
    </row>
    <row r="294" spans="2:5" x14ac:dyDescent="0.25">
      <c r="B294" s="13" t="s">
        <v>558</v>
      </c>
      <c r="C294" s="15" t="s">
        <v>550</v>
      </c>
      <c r="D294" s="16" t="s">
        <v>106</v>
      </c>
      <c r="E294" s="57"/>
    </row>
    <row r="295" spans="2:5" ht="12.75" thickBot="1" x14ac:dyDescent="0.3">
      <c r="B295" s="14" t="s">
        <v>559</v>
      </c>
      <c r="C295" s="19" t="s">
        <v>551</v>
      </c>
      <c r="D295" s="20" t="s">
        <v>106</v>
      </c>
      <c r="E295" s="57"/>
    </row>
    <row r="296" spans="2:5" x14ac:dyDescent="0.25">
      <c r="B296" s="114" t="s">
        <v>668</v>
      </c>
      <c r="C296" s="5" t="s">
        <v>669</v>
      </c>
      <c r="D296" s="6" t="s">
        <v>9</v>
      </c>
      <c r="E296" s="57"/>
    </row>
    <row r="297" spans="2:5" x14ac:dyDescent="0.25">
      <c r="B297" s="13" t="s">
        <v>675</v>
      </c>
      <c r="C297" s="15" t="s">
        <v>670</v>
      </c>
      <c r="D297" s="16" t="s">
        <v>9</v>
      </c>
      <c r="E297" s="57"/>
    </row>
    <row r="298" spans="2:5" x14ac:dyDescent="0.25">
      <c r="B298" s="13" t="s">
        <v>676</v>
      </c>
      <c r="C298" s="15" t="s">
        <v>1857</v>
      </c>
      <c r="D298" s="16" t="s">
        <v>9</v>
      </c>
      <c r="E298" s="57"/>
    </row>
    <row r="299" spans="2:5" x14ac:dyDescent="0.25">
      <c r="B299" s="13" t="s">
        <v>677</v>
      </c>
      <c r="C299" s="15" t="s">
        <v>671</v>
      </c>
      <c r="D299" s="16" t="s">
        <v>9</v>
      </c>
      <c r="E299" s="57"/>
    </row>
    <row r="300" spans="2:5" x14ac:dyDescent="0.25">
      <c r="B300" s="13" t="s">
        <v>678</v>
      </c>
      <c r="C300" s="15" t="s">
        <v>672</v>
      </c>
      <c r="D300" s="16" t="s">
        <v>9</v>
      </c>
      <c r="E300" s="57"/>
    </row>
    <row r="301" spans="2:5" x14ac:dyDescent="0.25">
      <c r="B301" s="13" t="s">
        <v>679</v>
      </c>
      <c r="C301" s="15" t="s">
        <v>1858</v>
      </c>
      <c r="D301" s="16" t="s">
        <v>9</v>
      </c>
      <c r="E301" s="57"/>
    </row>
    <row r="302" spans="2:5" x14ac:dyDescent="0.25">
      <c r="B302" s="13" t="s">
        <v>682</v>
      </c>
      <c r="C302" s="15" t="s">
        <v>1859</v>
      </c>
      <c r="D302" s="16" t="s">
        <v>9</v>
      </c>
      <c r="E302" s="57"/>
    </row>
    <row r="303" spans="2:5" x14ac:dyDescent="0.25">
      <c r="B303" s="13" t="s">
        <v>683</v>
      </c>
      <c r="C303" s="15" t="s">
        <v>673</v>
      </c>
      <c r="D303" s="16" t="s">
        <v>9</v>
      </c>
      <c r="E303" s="57"/>
    </row>
    <row r="304" spans="2:5" x14ac:dyDescent="0.25">
      <c r="B304" s="13" t="s">
        <v>692</v>
      </c>
      <c r="C304" s="15" t="s">
        <v>674</v>
      </c>
      <c r="D304" s="16" t="s">
        <v>264</v>
      </c>
      <c r="E304" s="57"/>
    </row>
    <row r="305" spans="2:5" x14ac:dyDescent="0.25">
      <c r="B305" s="13" t="s">
        <v>693</v>
      </c>
      <c r="C305" s="15" t="s">
        <v>680</v>
      </c>
      <c r="D305" s="16" t="s">
        <v>9</v>
      </c>
      <c r="E305" s="57"/>
    </row>
    <row r="306" spans="2:5" x14ac:dyDescent="0.25">
      <c r="B306" s="13" t="s">
        <v>694</v>
      </c>
      <c r="C306" s="15" t="s">
        <v>681</v>
      </c>
      <c r="D306" s="16" t="s">
        <v>263</v>
      </c>
      <c r="E306" s="57"/>
    </row>
    <row r="307" spans="2:5" x14ac:dyDescent="0.25">
      <c r="B307" s="13" t="s">
        <v>695</v>
      </c>
      <c r="C307" s="15" t="s">
        <v>684</v>
      </c>
      <c r="D307" s="16" t="s">
        <v>9</v>
      </c>
      <c r="E307" s="57"/>
    </row>
    <row r="308" spans="2:5" x14ac:dyDescent="0.25">
      <c r="B308" s="13" t="s">
        <v>696</v>
      </c>
      <c r="C308" s="15" t="s">
        <v>685</v>
      </c>
      <c r="D308" s="16" t="s">
        <v>9</v>
      </c>
      <c r="E308" s="57"/>
    </row>
    <row r="309" spans="2:5" x14ac:dyDescent="0.25">
      <c r="B309" s="13" t="s">
        <v>697</v>
      </c>
      <c r="C309" s="15" t="s">
        <v>686</v>
      </c>
      <c r="D309" s="16" t="s">
        <v>9</v>
      </c>
      <c r="E309" s="57"/>
    </row>
    <row r="310" spans="2:5" x14ac:dyDescent="0.25">
      <c r="B310" s="13" t="s">
        <v>698</v>
      </c>
      <c r="C310" s="15" t="s">
        <v>687</v>
      </c>
      <c r="D310" s="16" t="s">
        <v>9</v>
      </c>
      <c r="E310" s="57"/>
    </row>
    <row r="311" spans="2:5" x14ac:dyDescent="0.25">
      <c r="B311" s="13" t="s">
        <v>699</v>
      </c>
      <c r="C311" s="15" t="s">
        <v>688</v>
      </c>
      <c r="D311" s="16" t="s">
        <v>9</v>
      </c>
      <c r="E311" s="57"/>
    </row>
    <row r="312" spans="2:5" x14ac:dyDescent="0.25">
      <c r="B312" s="13" t="s">
        <v>739</v>
      </c>
      <c r="C312" s="15" t="s">
        <v>1860</v>
      </c>
      <c r="D312" s="16" t="s">
        <v>9</v>
      </c>
      <c r="E312" s="57"/>
    </row>
    <row r="313" spans="2:5" x14ac:dyDescent="0.25">
      <c r="B313" s="13" t="s">
        <v>1863</v>
      </c>
      <c r="C313" s="15" t="s">
        <v>689</v>
      </c>
      <c r="D313" s="16" t="s">
        <v>9</v>
      </c>
      <c r="E313" s="57"/>
    </row>
    <row r="314" spans="2:5" x14ac:dyDescent="0.25">
      <c r="B314" s="13" t="s">
        <v>1864</v>
      </c>
      <c r="C314" s="15" t="s">
        <v>1861</v>
      </c>
      <c r="D314" s="16" t="s">
        <v>9</v>
      </c>
      <c r="E314" s="57"/>
    </row>
    <row r="315" spans="2:5" x14ac:dyDescent="0.25">
      <c r="B315" s="13" t="s">
        <v>1865</v>
      </c>
      <c r="C315" s="15" t="s">
        <v>690</v>
      </c>
      <c r="D315" s="16" t="s">
        <v>9</v>
      </c>
      <c r="E315" s="57"/>
    </row>
    <row r="316" spans="2:5" x14ac:dyDescent="0.25">
      <c r="B316" s="13" t="s">
        <v>1866</v>
      </c>
      <c r="C316" s="8" t="s">
        <v>691</v>
      </c>
      <c r="D316" s="9" t="s">
        <v>9</v>
      </c>
      <c r="E316" s="57"/>
    </row>
    <row r="317" spans="2:5" x14ac:dyDescent="0.25">
      <c r="B317" s="13" t="s">
        <v>1867</v>
      </c>
      <c r="C317" s="8" t="s">
        <v>1862</v>
      </c>
      <c r="D317" s="9" t="s">
        <v>9</v>
      </c>
      <c r="E317" s="57"/>
    </row>
    <row r="318" spans="2:5" x14ac:dyDescent="0.25">
      <c r="B318" s="13" t="s">
        <v>1868</v>
      </c>
      <c r="C318" s="8" t="s">
        <v>1978</v>
      </c>
      <c r="D318" s="9" t="s">
        <v>9</v>
      </c>
      <c r="E318" s="57"/>
    </row>
    <row r="319" spans="2:5" x14ac:dyDescent="0.25">
      <c r="B319" s="13" t="s">
        <v>2023</v>
      </c>
      <c r="C319" s="15" t="s">
        <v>1979</v>
      </c>
      <c r="D319" s="16" t="s">
        <v>7</v>
      </c>
      <c r="E319" s="57"/>
    </row>
    <row r="320" spans="2:5" x14ac:dyDescent="0.25">
      <c r="B320" s="13" t="s">
        <v>2024</v>
      </c>
      <c r="C320" s="15" t="s">
        <v>1985</v>
      </c>
      <c r="D320" s="16" t="s">
        <v>9</v>
      </c>
      <c r="E320" s="57"/>
    </row>
    <row r="321" spans="2:5" x14ac:dyDescent="0.25">
      <c r="B321" s="13" t="s">
        <v>2025</v>
      </c>
      <c r="C321" s="15" t="s">
        <v>1986</v>
      </c>
      <c r="D321" s="16" t="s">
        <v>9</v>
      </c>
      <c r="E321" s="57"/>
    </row>
    <row r="322" spans="2:5" ht="36" x14ac:dyDescent="0.25">
      <c r="B322" s="13" t="s">
        <v>2026</v>
      </c>
      <c r="C322" s="46" t="s">
        <v>1980</v>
      </c>
      <c r="D322" s="9" t="s">
        <v>117</v>
      </c>
      <c r="E322" s="57"/>
    </row>
    <row r="323" spans="2:5" ht="12.75" thickBot="1" x14ac:dyDescent="0.3">
      <c r="B323" s="14" t="s">
        <v>2027</v>
      </c>
      <c r="C323" s="19" t="s">
        <v>738</v>
      </c>
      <c r="D323" s="20" t="s">
        <v>9</v>
      </c>
      <c r="E323" s="57"/>
    </row>
    <row r="324" spans="2:5" x14ac:dyDescent="0.25">
      <c r="B324" s="114" t="s">
        <v>716</v>
      </c>
      <c r="C324" s="5" t="s">
        <v>717</v>
      </c>
      <c r="D324" s="6" t="s">
        <v>117</v>
      </c>
      <c r="E324" s="57"/>
    </row>
    <row r="325" spans="2:5" x14ac:dyDescent="0.25">
      <c r="B325" s="13" t="s">
        <v>726</v>
      </c>
      <c r="C325" s="15" t="s">
        <v>718</v>
      </c>
      <c r="D325" s="16" t="s">
        <v>117</v>
      </c>
      <c r="E325" s="57"/>
    </row>
    <row r="326" spans="2:5" x14ac:dyDescent="0.25">
      <c r="B326" s="13" t="s">
        <v>727</v>
      </c>
      <c r="C326" s="15" t="s">
        <v>719</v>
      </c>
      <c r="D326" s="16" t="s">
        <v>117</v>
      </c>
      <c r="E326" s="57"/>
    </row>
    <row r="327" spans="2:5" x14ac:dyDescent="0.25">
      <c r="B327" s="13" t="s">
        <v>728</v>
      </c>
      <c r="C327" s="15" t="s">
        <v>720</v>
      </c>
      <c r="D327" s="16" t="s">
        <v>117</v>
      </c>
      <c r="E327" s="57"/>
    </row>
    <row r="328" spans="2:5" x14ac:dyDescent="0.25">
      <c r="B328" s="13" t="s">
        <v>729</v>
      </c>
      <c r="C328" s="15" t="s">
        <v>721</v>
      </c>
      <c r="D328" s="16" t="s">
        <v>117</v>
      </c>
      <c r="E328" s="57"/>
    </row>
    <row r="329" spans="2:5" x14ac:dyDescent="0.25">
      <c r="B329" s="13" t="s">
        <v>730</v>
      </c>
      <c r="C329" s="15" t="s">
        <v>722</v>
      </c>
      <c r="D329" s="16" t="s">
        <v>117</v>
      </c>
      <c r="E329" s="57"/>
    </row>
    <row r="330" spans="2:5" x14ac:dyDescent="0.25">
      <c r="B330" s="13" t="s">
        <v>731</v>
      </c>
      <c r="C330" s="15" t="s">
        <v>723</v>
      </c>
      <c r="D330" s="16" t="s">
        <v>117</v>
      </c>
      <c r="E330" s="57"/>
    </row>
    <row r="331" spans="2:5" x14ac:dyDescent="0.25">
      <c r="B331" s="13" t="s">
        <v>732</v>
      </c>
      <c r="C331" s="15" t="s">
        <v>724</v>
      </c>
      <c r="D331" s="16" t="s">
        <v>117</v>
      </c>
      <c r="E331" s="57"/>
    </row>
    <row r="332" spans="2:5" x14ac:dyDescent="0.25">
      <c r="B332" s="13" t="s">
        <v>733</v>
      </c>
      <c r="C332" s="15" t="s">
        <v>725</v>
      </c>
      <c r="D332" s="16" t="s">
        <v>117</v>
      </c>
      <c r="E332" s="57"/>
    </row>
    <row r="333" spans="2:5" x14ac:dyDescent="0.25">
      <c r="B333" s="13" t="s">
        <v>736</v>
      </c>
      <c r="C333" s="15" t="s">
        <v>734</v>
      </c>
      <c r="D333" s="16" t="s">
        <v>117</v>
      </c>
      <c r="E333" s="57"/>
    </row>
    <row r="334" spans="2:5" ht="12.75" thickBot="1" x14ac:dyDescent="0.3">
      <c r="B334" s="14" t="s">
        <v>737</v>
      </c>
      <c r="C334" s="19" t="s">
        <v>735</v>
      </c>
      <c r="D334" s="20" t="s">
        <v>117</v>
      </c>
      <c r="E334" s="57"/>
    </row>
    <row r="335" spans="2:5" x14ac:dyDescent="0.25">
      <c r="B335" s="114" t="s">
        <v>740</v>
      </c>
      <c r="C335" s="5" t="s">
        <v>741</v>
      </c>
      <c r="D335" s="6" t="s">
        <v>343</v>
      </c>
      <c r="E335" s="57"/>
    </row>
    <row r="336" spans="2:5" x14ac:dyDescent="0.25">
      <c r="B336" s="13" t="s">
        <v>748</v>
      </c>
      <c r="C336" s="15" t="s">
        <v>742</v>
      </c>
      <c r="D336" s="16" t="s">
        <v>7</v>
      </c>
      <c r="E336" s="57"/>
    </row>
    <row r="337" spans="2:5" x14ac:dyDescent="0.25">
      <c r="B337" s="13" t="s">
        <v>749</v>
      </c>
      <c r="C337" s="15" t="s">
        <v>743</v>
      </c>
      <c r="D337" s="16" t="s">
        <v>343</v>
      </c>
      <c r="E337" s="57"/>
    </row>
    <row r="338" spans="2:5" x14ac:dyDescent="0.25">
      <c r="B338" s="13" t="s">
        <v>750</v>
      </c>
      <c r="C338" s="15" t="s">
        <v>744</v>
      </c>
      <c r="D338" s="16" t="s">
        <v>9</v>
      </c>
      <c r="E338" s="57"/>
    </row>
    <row r="339" spans="2:5" x14ac:dyDescent="0.25">
      <c r="B339" s="13" t="s">
        <v>751</v>
      </c>
      <c r="C339" s="15" t="s">
        <v>745</v>
      </c>
      <c r="D339" s="16" t="s">
        <v>9</v>
      </c>
      <c r="E339" s="57"/>
    </row>
    <row r="340" spans="2:5" x14ac:dyDescent="0.25">
      <c r="B340" s="13" t="s">
        <v>752</v>
      </c>
      <c r="C340" s="15" t="s">
        <v>746</v>
      </c>
      <c r="D340" s="16" t="s">
        <v>9</v>
      </c>
      <c r="E340" s="57"/>
    </row>
    <row r="341" spans="2:5" x14ac:dyDescent="0.25">
      <c r="B341" s="13" t="s">
        <v>753</v>
      </c>
      <c r="C341" s="15" t="s">
        <v>747</v>
      </c>
      <c r="D341" s="16" t="s">
        <v>9</v>
      </c>
      <c r="E341" s="57"/>
    </row>
    <row r="342" spans="2:5" x14ac:dyDescent="0.25">
      <c r="B342" s="13" t="s">
        <v>755</v>
      </c>
      <c r="C342" s="15" t="s">
        <v>754</v>
      </c>
      <c r="D342" s="16" t="s">
        <v>9</v>
      </c>
      <c r="E342" s="57"/>
    </row>
    <row r="343" spans="2:5" x14ac:dyDescent="0.25">
      <c r="B343" s="13" t="s">
        <v>760</v>
      </c>
      <c r="C343" s="15" t="s">
        <v>756</v>
      </c>
      <c r="D343" s="16" t="s">
        <v>9</v>
      </c>
      <c r="E343" s="57"/>
    </row>
    <row r="344" spans="2:5" x14ac:dyDescent="0.25">
      <c r="B344" s="13" t="s">
        <v>761</v>
      </c>
      <c r="C344" s="15" t="s">
        <v>757</v>
      </c>
      <c r="D344" s="16" t="s">
        <v>9</v>
      </c>
      <c r="E344" s="57"/>
    </row>
    <row r="345" spans="2:5" x14ac:dyDescent="0.25">
      <c r="B345" s="13" t="s">
        <v>762</v>
      </c>
      <c r="C345" s="15" t="s">
        <v>758</v>
      </c>
      <c r="D345" s="16" t="s">
        <v>9</v>
      </c>
      <c r="E345" s="57"/>
    </row>
    <row r="346" spans="2:5" x14ac:dyDescent="0.25">
      <c r="B346" s="13" t="s">
        <v>763</v>
      </c>
      <c r="C346" s="15" t="s">
        <v>759</v>
      </c>
      <c r="D346" s="16" t="s">
        <v>117</v>
      </c>
      <c r="E346" s="57"/>
    </row>
    <row r="347" spans="2:5" x14ac:dyDescent="0.25">
      <c r="B347" s="13" t="s">
        <v>771</v>
      </c>
      <c r="C347" s="15" t="s">
        <v>764</v>
      </c>
      <c r="D347" s="16" t="s">
        <v>7</v>
      </c>
      <c r="E347" s="57"/>
    </row>
    <row r="348" spans="2:5" x14ac:dyDescent="0.25">
      <c r="B348" s="13" t="s">
        <v>772</v>
      </c>
      <c r="C348" s="15" t="s">
        <v>765</v>
      </c>
      <c r="D348" s="16" t="s">
        <v>9</v>
      </c>
      <c r="E348" s="57"/>
    </row>
    <row r="349" spans="2:5" x14ac:dyDescent="0.25">
      <c r="B349" s="13" t="s">
        <v>773</v>
      </c>
      <c r="C349" s="15" t="s">
        <v>766</v>
      </c>
      <c r="D349" s="16" t="s">
        <v>343</v>
      </c>
      <c r="E349" s="57"/>
    </row>
    <row r="350" spans="2:5" x14ac:dyDescent="0.25">
      <c r="B350" s="13" t="s">
        <v>774</v>
      </c>
      <c r="C350" s="15" t="s">
        <v>767</v>
      </c>
      <c r="D350" s="16" t="s">
        <v>9</v>
      </c>
      <c r="E350" s="57"/>
    </row>
    <row r="351" spans="2:5" x14ac:dyDescent="0.25">
      <c r="B351" s="13" t="s">
        <v>775</v>
      </c>
      <c r="C351" s="15" t="s">
        <v>768</v>
      </c>
      <c r="D351" s="16" t="s">
        <v>343</v>
      </c>
      <c r="E351" s="57"/>
    </row>
    <row r="352" spans="2:5" x14ac:dyDescent="0.25">
      <c r="B352" s="13" t="s">
        <v>776</v>
      </c>
      <c r="C352" s="15" t="s">
        <v>769</v>
      </c>
      <c r="D352" s="16" t="s">
        <v>9</v>
      </c>
      <c r="E352" s="57"/>
    </row>
    <row r="353" spans="2:5" x14ac:dyDescent="0.25">
      <c r="B353" s="13" t="s">
        <v>777</v>
      </c>
      <c r="C353" s="15" t="s">
        <v>770</v>
      </c>
      <c r="D353" s="16" t="s">
        <v>9</v>
      </c>
      <c r="E353" s="57"/>
    </row>
    <row r="354" spans="2:5" x14ac:dyDescent="0.25">
      <c r="B354" s="13" t="s">
        <v>778</v>
      </c>
      <c r="C354" s="15" t="s">
        <v>779</v>
      </c>
      <c r="D354" s="16" t="s">
        <v>9</v>
      </c>
      <c r="E354" s="57"/>
    </row>
    <row r="355" spans="2:5" ht="12.75" thickBot="1" x14ac:dyDescent="0.3">
      <c r="B355" s="14" t="s">
        <v>781</v>
      </c>
      <c r="C355" s="19" t="s">
        <v>780</v>
      </c>
      <c r="D355" s="20" t="s">
        <v>9</v>
      </c>
      <c r="E355" s="57"/>
    </row>
    <row r="356" spans="2:5" x14ac:dyDescent="0.25">
      <c r="B356" s="114" t="s">
        <v>784</v>
      </c>
      <c r="C356" s="5" t="s">
        <v>782</v>
      </c>
      <c r="D356" s="6" t="s">
        <v>9</v>
      </c>
      <c r="E356" s="57"/>
    </row>
    <row r="357" spans="2:5" x14ac:dyDescent="0.25">
      <c r="B357" s="13" t="s">
        <v>785</v>
      </c>
      <c r="C357" s="15" t="s">
        <v>783</v>
      </c>
      <c r="D357" s="16" t="s">
        <v>9</v>
      </c>
      <c r="E357" s="57"/>
    </row>
    <row r="358" spans="2:5" x14ac:dyDescent="0.25">
      <c r="B358" s="13" t="s">
        <v>788</v>
      </c>
      <c r="C358" s="15" t="s">
        <v>786</v>
      </c>
      <c r="D358" s="16" t="s">
        <v>9</v>
      </c>
      <c r="E358" s="57"/>
    </row>
    <row r="359" spans="2:5" x14ac:dyDescent="0.25">
      <c r="B359" s="13" t="s">
        <v>789</v>
      </c>
      <c r="C359" s="15" t="s">
        <v>787</v>
      </c>
      <c r="D359" s="16" t="s">
        <v>9</v>
      </c>
      <c r="E359" s="57"/>
    </row>
    <row r="360" spans="2:5" x14ac:dyDescent="0.25">
      <c r="B360" s="13" t="s">
        <v>794</v>
      </c>
      <c r="C360" s="15" t="s">
        <v>790</v>
      </c>
      <c r="D360" s="16" t="s">
        <v>9</v>
      </c>
      <c r="E360" s="57"/>
    </row>
    <row r="361" spans="2:5" x14ac:dyDescent="0.25">
      <c r="B361" s="13" t="s">
        <v>795</v>
      </c>
      <c r="C361" s="15" t="s">
        <v>791</v>
      </c>
      <c r="D361" s="16" t="s">
        <v>9</v>
      </c>
      <c r="E361" s="57"/>
    </row>
    <row r="362" spans="2:5" x14ac:dyDescent="0.25">
      <c r="B362" s="13" t="s">
        <v>796</v>
      </c>
      <c r="C362" s="15" t="s">
        <v>792</v>
      </c>
      <c r="D362" s="16" t="s">
        <v>9</v>
      </c>
      <c r="E362" s="57"/>
    </row>
    <row r="363" spans="2:5" x14ac:dyDescent="0.25">
      <c r="B363" s="13" t="s">
        <v>797</v>
      </c>
      <c r="C363" s="15" t="s">
        <v>793</v>
      </c>
      <c r="D363" s="16" t="s">
        <v>9</v>
      </c>
      <c r="E363" s="57"/>
    </row>
    <row r="364" spans="2:5" x14ac:dyDescent="0.25">
      <c r="B364" s="13" t="s">
        <v>800</v>
      </c>
      <c r="C364" s="15" t="s">
        <v>798</v>
      </c>
      <c r="D364" s="16" t="s">
        <v>9</v>
      </c>
      <c r="E364" s="57"/>
    </row>
    <row r="365" spans="2:5" x14ac:dyDescent="0.25">
      <c r="B365" s="13" t="s">
        <v>801</v>
      </c>
      <c r="C365" s="15" t="s">
        <v>799</v>
      </c>
      <c r="D365" s="16" t="s">
        <v>9</v>
      </c>
      <c r="E365" s="57"/>
    </row>
    <row r="366" spans="2:5" x14ac:dyDescent="0.25">
      <c r="B366" s="13" t="s">
        <v>807</v>
      </c>
      <c r="C366" s="15" t="s">
        <v>802</v>
      </c>
      <c r="D366" s="16" t="s">
        <v>9</v>
      </c>
      <c r="E366" s="57"/>
    </row>
    <row r="367" spans="2:5" x14ac:dyDescent="0.25">
      <c r="B367" s="13" t="s">
        <v>808</v>
      </c>
      <c r="C367" s="8" t="s">
        <v>803</v>
      </c>
      <c r="D367" s="16" t="s">
        <v>9</v>
      </c>
      <c r="E367" s="57"/>
    </row>
    <row r="368" spans="2:5" x14ac:dyDescent="0.25">
      <c r="B368" s="13" t="s">
        <v>809</v>
      </c>
      <c r="C368" s="8" t="s">
        <v>804</v>
      </c>
      <c r="D368" s="16" t="s">
        <v>9</v>
      </c>
      <c r="E368" s="57"/>
    </row>
    <row r="369" spans="2:5" x14ac:dyDescent="0.25">
      <c r="B369" s="13" t="s">
        <v>810</v>
      </c>
      <c r="C369" s="8" t="s">
        <v>805</v>
      </c>
      <c r="D369" s="16" t="s">
        <v>9</v>
      </c>
      <c r="E369" s="57"/>
    </row>
    <row r="370" spans="2:5" ht="12.75" thickBot="1" x14ac:dyDescent="0.3">
      <c r="B370" s="14" t="s">
        <v>811</v>
      </c>
      <c r="C370" s="11" t="s">
        <v>806</v>
      </c>
      <c r="D370" s="20" t="s">
        <v>9</v>
      </c>
      <c r="E370" s="57"/>
    </row>
    <row r="371" spans="2:5" x14ac:dyDescent="0.25">
      <c r="B371" s="114" t="s">
        <v>826</v>
      </c>
      <c r="C371" s="5" t="s">
        <v>827</v>
      </c>
      <c r="D371" s="6" t="s">
        <v>117</v>
      </c>
      <c r="E371" s="57"/>
    </row>
    <row r="372" spans="2:5" x14ac:dyDescent="0.25">
      <c r="B372" s="13" t="s">
        <v>837</v>
      </c>
      <c r="C372" s="8" t="s">
        <v>828</v>
      </c>
      <c r="D372" s="9" t="s">
        <v>117</v>
      </c>
      <c r="E372" s="57"/>
    </row>
    <row r="373" spans="2:5" x14ac:dyDescent="0.25">
      <c r="B373" s="13" t="s">
        <v>838</v>
      </c>
      <c r="C373" s="8" t="s">
        <v>829</v>
      </c>
      <c r="D373" s="9" t="s">
        <v>117</v>
      </c>
      <c r="E373" s="57"/>
    </row>
    <row r="374" spans="2:5" x14ac:dyDescent="0.25">
      <c r="B374" s="13" t="s">
        <v>839</v>
      </c>
      <c r="C374" s="8" t="s">
        <v>830</v>
      </c>
      <c r="D374" s="9" t="s">
        <v>117</v>
      </c>
      <c r="E374" s="57"/>
    </row>
    <row r="375" spans="2:5" x14ac:dyDescent="0.25">
      <c r="B375" s="13" t="s">
        <v>840</v>
      </c>
      <c r="C375" s="8" t="s">
        <v>831</v>
      </c>
      <c r="D375" s="9" t="s">
        <v>117</v>
      </c>
      <c r="E375" s="57"/>
    </row>
    <row r="376" spans="2:5" x14ac:dyDescent="0.25">
      <c r="B376" s="13" t="s">
        <v>841</v>
      </c>
      <c r="C376" s="8" t="s">
        <v>832</v>
      </c>
      <c r="D376" s="9" t="s">
        <v>117</v>
      </c>
      <c r="E376" s="57"/>
    </row>
    <row r="377" spans="2:5" x14ac:dyDescent="0.25">
      <c r="B377" s="13" t="s">
        <v>842</v>
      </c>
      <c r="C377" s="8" t="s">
        <v>833</v>
      </c>
      <c r="D377" s="9" t="s">
        <v>117</v>
      </c>
      <c r="E377" s="57"/>
    </row>
    <row r="378" spans="2:5" x14ac:dyDescent="0.25">
      <c r="B378" s="13" t="s">
        <v>843</v>
      </c>
      <c r="C378" s="8" t="s">
        <v>834</v>
      </c>
      <c r="D378" s="9" t="s">
        <v>117</v>
      </c>
      <c r="E378" s="57"/>
    </row>
    <row r="379" spans="2:5" x14ac:dyDescent="0.25">
      <c r="B379" s="13" t="s">
        <v>844</v>
      </c>
      <c r="C379" s="8" t="s">
        <v>835</v>
      </c>
      <c r="D379" s="9" t="s">
        <v>117</v>
      </c>
      <c r="E379" s="57"/>
    </row>
    <row r="380" spans="2:5" x14ac:dyDescent="0.25">
      <c r="B380" s="13" t="s">
        <v>845</v>
      </c>
      <c r="C380" s="8" t="s">
        <v>836</v>
      </c>
      <c r="D380" s="9" t="s">
        <v>117</v>
      </c>
      <c r="E380" s="57"/>
    </row>
    <row r="381" spans="2:5" x14ac:dyDescent="0.25">
      <c r="B381" s="13" t="s">
        <v>852</v>
      </c>
      <c r="C381" s="8" t="s">
        <v>846</v>
      </c>
      <c r="D381" s="9" t="s">
        <v>117</v>
      </c>
      <c r="E381" s="57"/>
    </row>
    <row r="382" spans="2:5" x14ac:dyDescent="0.25">
      <c r="B382" s="13" t="s">
        <v>853</v>
      </c>
      <c r="C382" s="8" t="s">
        <v>847</v>
      </c>
      <c r="D382" s="9" t="s">
        <v>117</v>
      </c>
      <c r="E382" s="57"/>
    </row>
    <row r="383" spans="2:5" x14ac:dyDescent="0.25">
      <c r="B383" s="13" t="s">
        <v>854</v>
      </c>
      <c r="C383" s="8" t="s">
        <v>848</v>
      </c>
      <c r="D383" s="9" t="s">
        <v>117</v>
      </c>
      <c r="E383" s="57"/>
    </row>
    <row r="384" spans="2:5" x14ac:dyDescent="0.25">
      <c r="B384" s="13" t="s">
        <v>855</v>
      </c>
      <c r="C384" s="8" t="s">
        <v>849</v>
      </c>
      <c r="D384" s="9" t="s">
        <v>117</v>
      </c>
      <c r="E384" s="57"/>
    </row>
    <row r="385" spans="2:5" x14ac:dyDescent="0.25">
      <c r="B385" s="13" t="s">
        <v>856</v>
      </c>
      <c r="C385" s="8" t="s">
        <v>850</v>
      </c>
      <c r="D385" s="9" t="s">
        <v>117</v>
      </c>
      <c r="E385" s="57"/>
    </row>
    <row r="386" spans="2:5" x14ac:dyDescent="0.25">
      <c r="B386" s="13" t="s">
        <v>857</v>
      </c>
      <c r="C386" s="21" t="s">
        <v>1855</v>
      </c>
      <c r="D386" s="9" t="s">
        <v>117</v>
      </c>
      <c r="E386" s="57"/>
    </row>
    <row r="387" spans="2:5" ht="12.75" thickBot="1" x14ac:dyDescent="0.3">
      <c r="B387" s="14" t="s">
        <v>1856</v>
      </c>
      <c r="C387" s="11" t="s">
        <v>851</v>
      </c>
      <c r="D387" s="12" t="s">
        <v>117</v>
      </c>
      <c r="E387" s="57"/>
    </row>
    <row r="388" spans="2:5" x14ac:dyDescent="0.25">
      <c r="B388" s="114" t="s">
        <v>858</v>
      </c>
      <c r="C388" s="5" t="s">
        <v>859</v>
      </c>
      <c r="D388" s="6" t="s">
        <v>7</v>
      </c>
      <c r="E388" s="57"/>
    </row>
    <row r="389" spans="2:5" x14ac:dyDescent="0.25">
      <c r="B389" s="13" t="s">
        <v>866</v>
      </c>
      <c r="C389" s="8" t="s">
        <v>860</v>
      </c>
      <c r="D389" s="9" t="s">
        <v>9</v>
      </c>
      <c r="E389" s="57"/>
    </row>
    <row r="390" spans="2:5" x14ac:dyDescent="0.25">
      <c r="B390" s="13" t="s">
        <v>867</v>
      </c>
      <c r="C390" s="8" t="s">
        <v>873</v>
      </c>
      <c r="D390" s="9" t="s">
        <v>9</v>
      </c>
      <c r="E390" s="57"/>
    </row>
    <row r="391" spans="2:5" x14ac:dyDescent="0.25">
      <c r="B391" s="13" t="s">
        <v>868</v>
      </c>
      <c r="C391" s="8" t="s">
        <v>861</v>
      </c>
      <c r="D391" s="9" t="s">
        <v>9</v>
      </c>
      <c r="E391" s="57"/>
    </row>
    <row r="392" spans="2:5" x14ac:dyDescent="0.25">
      <c r="B392" s="13" t="s">
        <v>869</v>
      </c>
      <c r="C392" s="8" t="s">
        <v>862</v>
      </c>
      <c r="D392" s="9" t="s">
        <v>9</v>
      </c>
      <c r="E392" s="57"/>
    </row>
    <row r="393" spans="2:5" x14ac:dyDescent="0.25">
      <c r="B393" s="13" t="s">
        <v>870</v>
      </c>
      <c r="C393" s="8" t="s">
        <v>863</v>
      </c>
      <c r="D393" s="9" t="s">
        <v>343</v>
      </c>
      <c r="E393" s="57"/>
    </row>
    <row r="394" spans="2:5" x14ac:dyDescent="0.25">
      <c r="B394" s="13" t="s">
        <v>871</v>
      </c>
      <c r="C394" s="8" t="s">
        <v>864</v>
      </c>
      <c r="D394" s="9" t="s">
        <v>7</v>
      </c>
      <c r="E394" s="57"/>
    </row>
    <row r="395" spans="2:5" x14ac:dyDescent="0.25">
      <c r="B395" s="13" t="s">
        <v>872</v>
      </c>
      <c r="C395" s="21" t="s">
        <v>1849</v>
      </c>
      <c r="D395" s="22" t="s">
        <v>9</v>
      </c>
      <c r="E395" s="57"/>
    </row>
    <row r="396" spans="2:5" x14ac:dyDescent="0.25">
      <c r="B396" s="13" t="s">
        <v>1851</v>
      </c>
      <c r="C396" s="21" t="s">
        <v>1850</v>
      </c>
      <c r="D396" s="22" t="s">
        <v>9</v>
      </c>
      <c r="E396" s="57"/>
    </row>
    <row r="397" spans="2:5" x14ac:dyDescent="0.25">
      <c r="B397" s="13" t="s">
        <v>1853</v>
      </c>
      <c r="C397" s="21" t="s">
        <v>1852</v>
      </c>
      <c r="D397" s="22" t="s">
        <v>9</v>
      </c>
      <c r="E397" s="57"/>
    </row>
    <row r="398" spans="2:5" ht="12.75" thickBot="1" x14ac:dyDescent="0.3">
      <c r="B398" s="14" t="s">
        <v>1854</v>
      </c>
      <c r="C398" s="11" t="s">
        <v>865</v>
      </c>
      <c r="D398" s="12" t="s">
        <v>7</v>
      </c>
      <c r="E398" s="57"/>
    </row>
    <row r="399" spans="2:5" x14ac:dyDescent="0.25">
      <c r="B399" s="114" t="s">
        <v>874</v>
      </c>
      <c r="C399" s="5" t="s">
        <v>875</v>
      </c>
      <c r="D399" s="6" t="s">
        <v>9</v>
      </c>
      <c r="E399" s="57"/>
    </row>
    <row r="400" spans="2:5" x14ac:dyDescent="0.25">
      <c r="B400" s="13" t="s">
        <v>889</v>
      </c>
      <c r="C400" s="8" t="s">
        <v>876</v>
      </c>
      <c r="D400" s="9" t="s">
        <v>9</v>
      </c>
      <c r="E400" s="57"/>
    </row>
    <row r="401" spans="2:5" x14ac:dyDescent="0.25">
      <c r="B401" s="13" t="s">
        <v>890</v>
      </c>
      <c r="C401" s="8" t="s">
        <v>877</v>
      </c>
      <c r="D401" s="9" t="s">
        <v>9</v>
      </c>
      <c r="E401" s="57"/>
    </row>
    <row r="402" spans="2:5" x14ac:dyDescent="0.25">
      <c r="B402" s="13" t="s">
        <v>891</v>
      </c>
      <c r="C402" s="8" t="s">
        <v>878</v>
      </c>
      <c r="D402" s="9" t="s">
        <v>9</v>
      </c>
      <c r="E402" s="57"/>
    </row>
    <row r="403" spans="2:5" x14ac:dyDescent="0.25">
      <c r="B403" s="13" t="s">
        <v>892</v>
      </c>
      <c r="C403" s="8" t="s">
        <v>879</v>
      </c>
      <c r="D403" s="9" t="s">
        <v>9</v>
      </c>
      <c r="E403" s="57"/>
    </row>
    <row r="404" spans="2:5" x14ac:dyDescent="0.25">
      <c r="B404" s="13" t="s">
        <v>893</v>
      </c>
      <c r="C404" s="8" t="s">
        <v>880</v>
      </c>
      <c r="D404" s="9" t="s">
        <v>9</v>
      </c>
      <c r="E404" s="57"/>
    </row>
    <row r="405" spans="2:5" x14ac:dyDescent="0.25">
      <c r="B405" s="13" t="s">
        <v>894</v>
      </c>
      <c r="C405" s="8" t="s">
        <v>881</v>
      </c>
      <c r="D405" s="9" t="s">
        <v>9</v>
      </c>
      <c r="E405" s="57"/>
    </row>
    <row r="406" spans="2:5" x14ac:dyDescent="0.25">
      <c r="B406" s="13" t="s">
        <v>895</v>
      </c>
      <c r="C406" s="8" t="s">
        <v>882</v>
      </c>
      <c r="D406" s="9" t="s">
        <v>9</v>
      </c>
      <c r="E406" s="57"/>
    </row>
    <row r="407" spans="2:5" x14ac:dyDescent="0.25">
      <c r="B407" s="13" t="s">
        <v>896</v>
      </c>
      <c r="C407" s="8" t="s">
        <v>883</v>
      </c>
      <c r="D407" s="9" t="s">
        <v>9</v>
      </c>
      <c r="E407" s="57"/>
    </row>
    <row r="408" spans="2:5" x14ac:dyDescent="0.25">
      <c r="B408" s="13" t="s">
        <v>897</v>
      </c>
      <c r="C408" s="8" t="s">
        <v>884</v>
      </c>
      <c r="D408" s="9" t="s">
        <v>9</v>
      </c>
      <c r="E408" s="57"/>
    </row>
    <row r="409" spans="2:5" x14ac:dyDescent="0.25">
      <c r="B409" s="13" t="s">
        <v>898</v>
      </c>
      <c r="C409" s="8" t="s">
        <v>885</v>
      </c>
      <c r="D409" s="9" t="s">
        <v>9</v>
      </c>
      <c r="E409" s="57"/>
    </row>
    <row r="410" spans="2:5" x14ac:dyDescent="0.25">
      <c r="B410" s="13" t="s">
        <v>899</v>
      </c>
      <c r="C410" s="8" t="s">
        <v>886</v>
      </c>
      <c r="D410" s="9" t="s">
        <v>9</v>
      </c>
      <c r="E410" s="57"/>
    </row>
    <row r="411" spans="2:5" x14ac:dyDescent="0.25">
      <c r="B411" s="13" t="s">
        <v>900</v>
      </c>
      <c r="C411" s="8" t="s">
        <v>887</v>
      </c>
      <c r="D411" s="9" t="s">
        <v>9</v>
      </c>
      <c r="E411" s="57"/>
    </row>
    <row r="412" spans="2:5" x14ac:dyDescent="0.25">
      <c r="B412" s="13" t="s">
        <v>901</v>
      </c>
      <c r="C412" s="8" t="s">
        <v>888</v>
      </c>
      <c r="D412" s="9" t="s">
        <v>9</v>
      </c>
      <c r="E412" s="57"/>
    </row>
    <row r="413" spans="2:5" x14ac:dyDescent="0.25">
      <c r="B413" s="13" t="s">
        <v>907</v>
      </c>
      <c r="C413" s="8" t="s">
        <v>902</v>
      </c>
      <c r="D413" s="9" t="s">
        <v>9</v>
      </c>
      <c r="E413" s="57"/>
    </row>
    <row r="414" spans="2:5" x14ac:dyDescent="0.25">
      <c r="B414" s="13" t="s">
        <v>908</v>
      </c>
      <c r="C414" s="8" t="s">
        <v>903</v>
      </c>
      <c r="D414" s="9" t="s">
        <v>9</v>
      </c>
      <c r="E414" s="57"/>
    </row>
    <row r="415" spans="2:5" x14ac:dyDescent="0.25">
      <c r="B415" s="13" t="s">
        <v>909</v>
      </c>
      <c r="C415" s="8" t="s">
        <v>904</v>
      </c>
      <c r="D415" s="9" t="s">
        <v>9</v>
      </c>
      <c r="E415" s="57"/>
    </row>
    <row r="416" spans="2:5" x14ac:dyDescent="0.25">
      <c r="B416" s="13" t="s">
        <v>910</v>
      </c>
      <c r="C416" s="8" t="s">
        <v>905</v>
      </c>
      <c r="D416" s="9" t="s">
        <v>9</v>
      </c>
      <c r="E416" s="57"/>
    </row>
    <row r="417" spans="2:5" x14ac:dyDescent="0.25">
      <c r="B417" s="13" t="s">
        <v>911</v>
      </c>
      <c r="C417" s="8" t="s">
        <v>906</v>
      </c>
      <c r="D417" s="9" t="s">
        <v>9</v>
      </c>
      <c r="E417" s="57"/>
    </row>
    <row r="418" spans="2:5" x14ac:dyDescent="0.25">
      <c r="B418" s="13" t="s">
        <v>914</v>
      </c>
      <c r="C418" s="8" t="s">
        <v>912</v>
      </c>
      <c r="D418" s="9" t="s">
        <v>9</v>
      </c>
      <c r="E418" s="57"/>
    </row>
    <row r="419" spans="2:5" x14ac:dyDescent="0.25">
      <c r="B419" s="13" t="s">
        <v>915</v>
      </c>
      <c r="C419" s="8" t="s">
        <v>913</v>
      </c>
      <c r="D419" s="9" t="s">
        <v>9</v>
      </c>
      <c r="E419" s="57"/>
    </row>
    <row r="420" spans="2:5" x14ac:dyDescent="0.25">
      <c r="B420" s="13" t="s">
        <v>918</v>
      </c>
      <c r="C420" s="8" t="s">
        <v>916</v>
      </c>
      <c r="D420" s="9" t="s">
        <v>9</v>
      </c>
      <c r="E420" s="57"/>
    </row>
    <row r="421" spans="2:5" x14ac:dyDescent="0.25">
      <c r="B421" s="13" t="s">
        <v>919</v>
      </c>
      <c r="C421" s="21" t="s">
        <v>1977</v>
      </c>
      <c r="D421" s="22" t="s">
        <v>9</v>
      </c>
      <c r="E421" s="57"/>
    </row>
    <row r="422" spans="2:5" ht="12.75" thickBot="1" x14ac:dyDescent="0.3">
      <c r="B422" s="14" t="s">
        <v>2028</v>
      </c>
      <c r="C422" s="11" t="s">
        <v>917</v>
      </c>
      <c r="D422" s="12" t="s">
        <v>9</v>
      </c>
      <c r="E422" s="57"/>
    </row>
    <row r="423" spans="2:5" x14ac:dyDescent="0.25">
      <c r="B423" s="114" t="s">
        <v>920</v>
      </c>
      <c r="C423" s="5" t="s">
        <v>921</v>
      </c>
      <c r="D423" s="6" t="s">
        <v>106</v>
      </c>
      <c r="E423" s="57"/>
    </row>
    <row r="424" spans="2:5" x14ac:dyDescent="0.25">
      <c r="B424" s="13" t="s">
        <v>924</v>
      </c>
      <c r="C424" s="8" t="s">
        <v>922</v>
      </c>
      <c r="D424" s="9" t="s">
        <v>7</v>
      </c>
      <c r="E424" s="57"/>
    </row>
    <row r="425" spans="2:5" ht="12.75" thickBot="1" x14ac:dyDescent="0.3">
      <c r="B425" s="14" t="s">
        <v>925</v>
      </c>
      <c r="C425" s="11" t="s">
        <v>923</v>
      </c>
      <c r="D425" s="12" t="s">
        <v>106</v>
      </c>
      <c r="E425" s="57"/>
    </row>
    <row r="426" spans="2:5" x14ac:dyDescent="0.25">
      <c r="B426" s="114" t="s">
        <v>926</v>
      </c>
      <c r="C426" s="5" t="s">
        <v>927</v>
      </c>
      <c r="D426" s="6" t="s">
        <v>343</v>
      </c>
      <c r="E426" s="57"/>
    </row>
    <row r="427" spans="2:5" x14ac:dyDescent="0.25">
      <c r="B427" s="13" t="s">
        <v>945</v>
      </c>
      <c r="C427" s="8" t="s">
        <v>928</v>
      </c>
      <c r="D427" s="9" t="s">
        <v>7</v>
      </c>
      <c r="E427" s="57"/>
    </row>
    <row r="428" spans="2:5" x14ac:dyDescent="0.25">
      <c r="B428" s="13" t="s">
        <v>946</v>
      </c>
      <c r="C428" s="8" t="s">
        <v>1975</v>
      </c>
      <c r="D428" s="9" t="s">
        <v>1974</v>
      </c>
      <c r="E428" s="57"/>
    </row>
    <row r="429" spans="2:5" x14ac:dyDescent="0.25">
      <c r="B429" s="13" t="s">
        <v>947</v>
      </c>
      <c r="C429" s="8" t="s">
        <v>929</v>
      </c>
      <c r="D429" s="9" t="s">
        <v>343</v>
      </c>
      <c r="E429" s="57"/>
    </row>
    <row r="430" spans="2:5" x14ac:dyDescent="0.25">
      <c r="B430" s="13" t="s">
        <v>948</v>
      </c>
      <c r="C430" s="8" t="s">
        <v>930</v>
      </c>
      <c r="D430" s="9" t="s">
        <v>343</v>
      </c>
      <c r="E430" s="57"/>
    </row>
    <row r="431" spans="2:5" x14ac:dyDescent="0.25">
      <c r="B431" s="13" t="s">
        <v>949</v>
      </c>
      <c r="C431" s="8" t="s">
        <v>931</v>
      </c>
      <c r="D431" s="9" t="s">
        <v>343</v>
      </c>
      <c r="E431" s="57"/>
    </row>
    <row r="432" spans="2:5" x14ac:dyDescent="0.25">
      <c r="B432" s="13" t="s">
        <v>950</v>
      </c>
      <c r="C432" s="8" t="s">
        <v>932</v>
      </c>
      <c r="D432" s="9" t="s">
        <v>343</v>
      </c>
      <c r="E432" s="57"/>
    </row>
    <row r="433" spans="2:5" x14ac:dyDescent="0.25">
      <c r="B433" s="13" t="s">
        <v>951</v>
      </c>
      <c r="C433" s="8" t="s">
        <v>933</v>
      </c>
      <c r="D433" s="9" t="s">
        <v>9</v>
      </c>
      <c r="E433" s="57"/>
    </row>
    <row r="434" spans="2:5" x14ac:dyDescent="0.25">
      <c r="B434" s="13" t="s">
        <v>952</v>
      </c>
      <c r="C434" s="8" t="s">
        <v>934</v>
      </c>
      <c r="D434" s="9" t="s">
        <v>9</v>
      </c>
      <c r="E434" s="57"/>
    </row>
    <row r="435" spans="2:5" x14ac:dyDescent="0.25">
      <c r="B435" s="13" t="s">
        <v>953</v>
      </c>
      <c r="C435" s="8" t="s">
        <v>935</v>
      </c>
      <c r="D435" s="9" t="s">
        <v>9</v>
      </c>
      <c r="E435" s="57"/>
    </row>
    <row r="436" spans="2:5" x14ac:dyDescent="0.25">
      <c r="B436" s="13" t="s">
        <v>954</v>
      </c>
      <c r="C436" s="8" t="s">
        <v>936</v>
      </c>
      <c r="D436" s="9" t="s">
        <v>343</v>
      </c>
      <c r="E436" s="57"/>
    </row>
    <row r="437" spans="2:5" x14ac:dyDescent="0.25">
      <c r="B437" s="13" t="s">
        <v>955</v>
      </c>
      <c r="C437" s="8" t="s">
        <v>937</v>
      </c>
      <c r="D437" s="9" t="s">
        <v>9</v>
      </c>
      <c r="E437" s="57"/>
    </row>
    <row r="438" spans="2:5" x14ac:dyDescent="0.25">
      <c r="B438" s="13" t="s">
        <v>956</v>
      </c>
      <c r="C438" s="8" t="s">
        <v>938</v>
      </c>
      <c r="D438" s="9" t="s">
        <v>343</v>
      </c>
      <c r="E438" s="57"/>
    </row>
    <row r="439" spans="2:5" x14ac:dyDescent="0.25">
      <c r="B439" s="13" t="s">
        <v>957</v>
      </c>
      <c r="C439" s="8" t="s">
        <v>939</v>
      </c>
      <c r="D439" s="9" t="s">
        <v>9</v>
      </c>
      <c r="E439" s="57"/>
    </row>
    <row r="440" spans="2:5" x14ac:dyDescent="0.25">
      <c r="B440" s="13" t="s">
        <v>958</v>
      </c>
      <c r="C440" s="8" t="s">
        <v>940</v>
      </c>
      <c r="D440" s="9" t="s">
        <v>343</v>
      </c>
      <c r="E440" s="57"/>
    </row>
    <row r="441" spans="2:5" x14ac:dyDescent="0.25">
      <c r="B441" s="13" t="s">
        <v>959</v>
      </c>
      <c r="C441" s="8" t="s">
        <v>941</v>
      </c>
      <c r="D441" s="9" t="s">
        <v>343</v>
      </c>
      <c r="E441" s="57"/>
    </row>
    <row r="442" spans="2:5" x14ac:dyDescent="0.25">
      <c r="B442" s="13" t="s">
        <v>960</v>
      </c>
      <c r="C442" s="8" t="s">
        <v>944</v>
      </c>
      <c r="D442" s="9" t="s">
        <v>343</v>
      </c>
      <c r="E442" s="57"/>
    </row>
    <row r="443" spans="2:5" x14ac:dyDescent="0.25">
      <c r="B443" s="13" t="s">
        <v>961</v>
      </c>
      <c r="C443" s="8" t="s">
        <v>942</v>
      </c>
      <c r="D443" s="9" t="s">
        <v>343</v>
      </c>
      <c r="E443" s="57"/>
    </row>
    <row r="444" spans="2:5" x14ac:dyDescent="0.25">
      <c r="B444" s="13" t="s">
        <v>970</v>
      </c>
      <c r="C444" s="8" t="s">
        <v>943</v>
      </c>
      <c r="D444" s="9" t="s">
        <v>343</v>
      </c>
      <c r="E444" s="57"/>
    </row>
    <row r="445" spans="2:5" x14ac:dyDescent="0.25">
      <c r="B445" s="13" t="s">
        <v>971</v>
      </c>
      <c r="C445" s="8" t="s">
        <v>962</v>
      </c>
      <c r="D445" s="9" t="s">
        <v>343</v>
      </c>
      <c r="E445" s="57"/>
    </row>
    <row r="446" spans="2:5" x14ac:dyDescent="0.25">
      <c r="B446" s="13" t="s">
        <v>972</v>
      </c>
      <c r="C446" s="8" t="s">
        <v>963</v>
      </c>
      <c r="D446" s="9" t="s">
        <v>343</v>
      </c>
      <c r="E446" s="57"/>
    </row>
    <row r="447" spans="2:5" x14ac:dyDescent="0.25">
      <c r="B447" s="13" t="s">
        <v>973</v>
      </c>
      <c r="C447" s="8" t="s">
        <v>969</v>
      </c>
      <c r="D447" s="9" t="s">
        <v>9</v>
      </c>
      <c r="E447" s="57"/>
    </row>
    <row r="448" spans="2:5" x14ac:dyDescent="0.25">
      <c r="B448" s="13" t="s">
        <v>974</v>
      </c>
      <c r="C448" s="8" t="s">
        <v>964</v>
      </c>
      <c r="D448" s="9" t="s">
        <v>343</v>
      </c>
      <c r="E448" s="57"/>
    </row>
    <row r="449" spans="2:5" x14ac:dyDescent="0.25">
      <c r="B449" s="13" t="s">
        <v>975</v>
      </c>
      <c r="C449" s="8" t="s">
        <v>965</v>
      </c>
      <c r="D449" s="9" t="s">
        <v>9</v>
      </c>
      <c r="E449" s="57"/>
    </row>
    <row r="450" spans="2:5" x14ac:dyDescent="0.25">
      <c r="B450" s="13" t="s">
        <v>976</v>
      </c>
      <c r="C450" s="8" t="s">
        <v>966</v>
      </c>
      <c r="D450" s="9" t="s">
        <v>9</v>
      </c>
      <c r="E450" s="57"/>
    </row>
    <row r="451" spans="2:5" x14ac:dyDescent="0.25">
      <c r="B451" s="13" t="s">
        <v>977</v>
      </c>
      <c r="C451" s="8" t="s">
        <v>967</v>
      </c>
      <c r="D451" s="9" t="s">
        <v>9</v>
      </c>
      <c r="E451" s="57"/>
    </row>
    <row r="452" spans="2:5" ht="12.75" thickBot="1" x14ac:dyDescent="0.3">
      <c r="B452" s="14" t="s">
        <v>1976</v>
      </c>
      <c r="C452" s="11" t="s">
        <v>968</v>
      </c>
      <c r="D452" s="12" t="s">
        <v>9</v>
      </c>
      <c r="E452" s="57"/>
    </row>
    <row r="453" spans="2:5" x14ac:dyDescent="0.25">
      <c r="B453" s="114" t="s">
        <v>978</v>
      </c>
      <c r="C453" s="5" t="s">
        <v>979</v>
      </c>
      <c r="D453" s="6" t="s">
        <v>117</v>
      </c>
      <c r="E453" s="57"/>
    </row>
    <row r="454" spans="2:5" x14ac:dyDescent="0.25">
      <c r="B454" s="13" t="s">
        <v>991</v>
      </c>
      <c r="C454" s="8" t="s">
        <v>980</v>
      </c>
      <c r="D454" s="9" t="s">
        <v>117</v>
      </c>
      <c r="E454" s="57"/>
    </row>
    <row r="455" spans="2:5" x14ac:dyDescent="0.25">
      <c r="B455" s="13" t="s">
        <v>992</v>
      </c>
      <c r="C455" s="8" t="s">
        <v>981</v>
      </c>
      <c r="D455" s="9" t="s">
        <v>9</v>
      </c>
      <c r="E455" s="57"/>
    </row>
    <row r="456" spans="2:5" x14ac:dyDescent="0.25">
      <c r="B456" s="13" t="s">
        <v>993</v>
      </c>
      <c r="C456" s="8" t="s">
        <v>982</v>
      </c>
      <c r="D456" s="9" t="s">
        <v>117</v>
      </c>
      <c r="E456" s="57"/>
    </row>
    <row r="457" spans="2:5" x14ac:dyDescent="0.25">
      <c r="B457" s="13" t="s">
        <v>994</v>
      </c>
      <c r="C457" s="8" t="s">
        <v>983</v>
      </c>
      <c r="D457" s="9" t="s">
        <v>9</v>
      </c>
      <c r="E457" s="57"/>
    </row>
    <row r="458" spans="2:5" x14ac:dyDescent="0.25">
      <c r="B458" s="13" t="s">
        <v>995</v>
      </c>
      <c r="C458" s="8" t="s">
        <v>984</v>
      </c>
      <c r="D458" s="9" t="s">
        <v>117</v>
      </c>
      <c r="E458" s="57"/>
    </row>
    <row r="459" spans="2:5" x14ac:dyDescent="0.25">
      <c r="B459" s="13" t="s">
        <v>996</v>
      </c>
      <c r="C459" s="8" t="s">
        <v>985</v>
      </c>
      <c r="D459" s="9" t="s">
        <v>9</v>
      </c>
      <c r="E459" s="57"/>
    </row>
    <row r="460" spans="2:5" x14ac:dyDescent="0.25">
      <c r="B460" s="13" t="s">
        <v>997</v>
      </c>
      <c r="C460" s="8" t="s">
        <v>986</v>
      </c>
      <c r="D460" s="9" t="s">
        <v>117</v>
      </c>
      <c r="E460" s="57"/>
    </row>
    <row r="461" spans="2:5" x14ac:dyDescent="0.25">
      <c r="B461" s="13" t="s">
        <v>998</v>
      </c>
      <c r="C461" s="8" t="s">
        <v>987</v>
      </c>
      <c r="D461" s="9" t="s">
        <v>117</v>
      </c>
      <c r="E461" s="57"/>
    </row>
    <row r="462" spans="2:5" x14ac:dyDescent="0.25">
      <c r="B462" s="13" t="s">
        <v>999</v>
      </c>
      <c r="C462" s="8" t="s">
        <v>988</v>
      </c>
      <c r="D462" s="9" t="s">
        <v>9</v>
      </c>
      <c r="E462" s="57"/>
    </row>
    <row r="463" spans="2:5" x14ac:dyDescent="0.25">
      <c r="B463" s="13" t="s">
        <v>1000</v>
      </c>
      <c r="C463" s="8" t="s">
        <v>989</v>
      </c>
      <c r="D463" s="9" t="s">
        <v>9</v>
      </c>
      <c r="E463" s="57"/>
    </row>
    <row r="464" spans="2:5" ht="12.75" thickBot="1" x14ac:dyDescent="0.3">
      <c r="B464" s="14" t="s">
        <v>1001</v>
      </c>
      <c r="C464" s="11" t="s">
        <v>990</v>
      </c>
      <c r="D464" s="12" t="s">
        <v>9</v>
      </c>
      <c r="E464" s="57"/>
    </row>
    <row r="465" spans="2:5" x14ac:dyDescent="0.25">
      <c r="B465" s="114" t="s">
        <v>1008</v>
      </c>
      <c r="C465" s="5" t="s">
        <v>1002</v>
      </c>
      <c r="D465" s="6" t="s">
        <v>117</v>
      </c>
      <c r="E465" s="57"/>
    </row>
    <row r="466" spans="2:5" x14ac:dyDescent="0.25">
      <c r="B466" s="13" t="s">
        <v>1009</v>
      </c>
      <c r="C466" s="8" t="s">
        <v>1003</v>
      </c>
      <c r="D466" s="9" t="s">
        <v>117</v>
      </c>
      <c r="E466" s="57"/>
    </row>
    <row r="467" spans="2:5" x14ac:dyDescent="0.25">
      <c r="B467" s="13" t="s">
        <v>1010</v>
      </c>
      <c r="C467" s="8" t="s">
        <v>1004</v>
      </c>
      <c r="D467" s="9" t="s">
        <v>117</v>
      </c>
      <c r="E467" s="57"/>
    </row>
    <row r="468" spans="2:5" x14ac:dyDescent="0.25">
      <c r="B468" s="13" t="s">
        <v>1011</v>
      </c>
      <c r="C468" s="8" t="s">
        <v>1005</v>
      </c>
      <c r="D468" s="9" t="s">
        <v>117</v>
      </c>
      <c r="E468" s="57"/>
    </row>
    <row r="469" spans="2:5" x14ac:dyDescent="0.25">
      <c r="B469" s="13" t="s">
        <v>1012</v>
      </c>
      <c r="C469" s="8" t="s">
        <v>1006</v>
      </c>
      <c r="D469" s="9" t="s">
        <v>117</v>
      </c>
      <c r="E469" s="57"/>
    </row>
    <row r="470" spans="2:5" x14ac:dyDescent="0.25">
      <c r="B470" s="13" t="s">
        <v>1013</v>
      </c>
      <c r="C470" s="8" t="s">
        <v>1007</v>
      </c>
      <c r="D470" s="9" t="s">
        <v>117</v>
      </c>
      <c r="E470" s="57"/>
    </row>
    <row r="471" spans="2:5" x14ac:dyDescent="0.25">
      <c r="B471" s="13" t="s">
        <v>1017</v>
      </c>
      <c r="C471" s="8" t="s">
        <v>1014</v>
      </c>
      <c r="D471" s="9" t="s">
        <v>117</v>
      </c>
      <c r="E471" s="57"/>
    </row>
    <row r="472" spans="2:5" x14ac:dyDescent="0.25">
      <c r="B472" s="13" t="s">
        <v>1018</v>
      </c>
      <c r="C472" s="8" t="s">
        <v>1015</v>
      </c>
      <c r="D472" s="9" t="s">
        <v>117</v>
      </c>
      <c r="E472" s="57"/>
    </row>
    <row r="473" spans="2:5" x14ac:dyDescent="0.25">
      <c r="B473" s="13" t="s">
        <v>1019</v>
      </c>
      <c r="C473" s="8" t="s">
        <v>1016</v>
      </c>
      <c r="D473" s="9" t="s">
        <v>117</v>
      </c>
      <c r="E473" s="57"/>
    </row>
    <row r="474" spans="2:5" x14ac:dyDescent="0.25">
      <c r="B474" s="13" t="s">
        <v>1025</v>
      </c>
      <c r="C474" s="8" t="s">
        <v>1020</v>
      </c>
      <c r="D474" s="9" t="s">
        <v>117</v>
      </c>
      <c r="E474" s="57"/>
    </row>
    <row r="475" spans="2:5" x14ac:dyDescent="0.25">
      <c r="B475" s="13" t="s">
        <v>1026</v>
      </c>
      <c r="C475" s="8" t="s">
        <v>1021</v>
      </c>
      <c r="D475" s="9" t="s">
        <v>9</v>
      </c>
      <c r="E475" s="57"/>
    </row>
    <row r="476" spans="2:5" x14ac:dyDescent="0.25">
      <c r="B476" s="13" t="s">
        <v>1027</v>
      </c>
      <c r="C476" s="8" t="s">
        <v>1022</v>
      </c>
      <c r="D476" s="9" t="s">
        <v>117</v>
      </c>
      <c r="E476" s="57"/>
    </row>
    <row r="477" spans="2:5" x14ac:dyDescent="0.25">
      <c r="B477" s="13" t="s">
        <v>1028</v>
      </c>
      <c r="C477" s="8" t="s">
        <v>1023</v>
      </c>
      <c r="D477" s="9" t="s">
        <v>117</v>
      </c>
      <c r="E477" s="57"/>
    </row>
    <row r="478" spans="2:5" x14ac:dyDescent="0.25">
      <c r="B478" s="13" t="s">
        <v>1029</v>
      </c>
      <c r="C478" s="8" t="s">
        <v>1024</v>
      </c>
      <c r="D478" s="9" t="s">
        <v>117</v>
      </c>
      <c r="E478" s="57"/>
    </row>
    <row r="479" spans="2:5" x14ac:dyDescent="0.25">
      <c r="B479" s="13" t="s">
        <v>1034</v>
      </c>
      <c r="C479" s="8" t="s">
        <v>1030</v>
      </c>
      <c r="D479" s="9" t="s">
        <v>9</v>
      </c>
      <c r="E479" s="57"/>
    </row>
    <row r="480" spans="2:5" x14ac:dyDescent="0.25">
      <c r="B480" s="13" t="s">
        <v>1035</v>
      </c>
      <c r="C480" s="8" t="s">
        <v>1031</v>
      </c>
      <c r="D480" s="9" t="s">
        <v>9</v>
      </c>
      <c r="E480" s="57"/>
    </row>
    <row r="481" spans="2:5" x14ac:dyDescent="0.25">
      <c r="B481" s="13" t="s">
        <v>1036</v>
      </c>
      <c r="C481" s="8" t="s">
        <v>1032</v>
      </c>
      <c r="D481" s="9" t="s">
        <v>9</v>
      </c>
      <c r="E481" s="57"/>
    </row>
    <row r="482" spans="2:5" x14ac:dyDescent="0.25">
      <c r="B482" s="13" t="s">
        <v>1037</v>
      </c>
      <c r="C482" s="8" t="s">
        <v>1033</v>
      </c>
      <c r="D482" s="9" t="s">
        <v>9</v>
      </c>
      <c r="E482" s="57"/>
    </row>
    <row r="483" spans="2:5" x14ac:dyDescent="0.25">
      <c r="B483" s="7" t="s">
        <v>1039</v>
      </c>
      <c r="C483" s="21" t="s">
        <v>1038</v>
      </c>
      <c r="D483" s="22" t="s">
        <v>117</v>
      </c>
      <c r="E483" s="57"/>
    </row>
    <row r="484" spans="2:5" x14ac:dyDescent="0.25">
      <c r="B484" s="7" t="s">
        <v>1843</v>
      </c>
      <c r="C484" s="21" t="s">
        <v>1846</v>
      </c>
      <c r="D484" s="22" t="s">
        <v>117</v>
      </c>
      <c r="E484" s="57"/>
    </row>
    <row r="485" spans="2:5" x14ac:dyDescent="0.25">
      <c r="B485" s="7" t="s">
        <v>1844</v>
      </c>
      <c r="C485" s="21" t="s">
        <v>1847</v>
      </c>
      <c r="D485" s="22" t="s">
        <v>117</v>
      </c>
      <c r="E485" s="57"/>
    </row>
    <row r="486" spans="2:5" x14ac:dyDescent="0.25">
      <c r="B486" s="7" t="s">
        <v>1845</v>
      </c>
      <c r="C486" s="21" t="s">
        <v>1984</v>
      </c>
      <c r="D486" s="22" t="s">
        <v>7</v>
      </c>
      <c r="E486" s="57"/>
    </row>
    <row r="487" spans="2:5" ht="12.75" thickBot="1" x14ac:dyDescent="0.3">
      <c r="B487" s="10" t="s">
        <v>2029</v>
      </c>
      <c r="C487" s="11" t="s">
        <v>1848</v>
      </c>
      <c r="D487" s="12" t="s">
        <v>117</v>
      </c>
      <c r="E487" s="57"/>
    </row>
    <row r="488" spans="2:5" x14ac:dyDescent="0.25">
      <c r="B488" s="114" t="s">
        <v>1040</v>
      </c>
      <c r="C488" s="5" t="s">
        <v>1042</v>
      </c>
      <c r="D488" s="6" t="s">
        <v>9</v>
      </c>
      <c r="E488" s="57"/>
    </row>
    <row r="489" spans="2:5" x14ac:dyDescent="0.25">
      <c r="B489" s="13" t="s">
        <v>1045</v>
      </c>
      <c r="C489" s="8" t="s">
        <v>1041</v>
      </c>
      <c r="D489" s="9" t="s">
        <v>9</v>
      </c>
      <c r="E489" s="57"/>
    </row>
    <row r="490" spans="2:5" x14ac:dyDescent="0.25">
      <c r="B490" s="13" t="s">
        <v>1046</v>
      </c>
      <c r="C490" s="8" t="s">
        <v>1043</v>
      </c>
      <c r="D490" s="9" t="s">
        <v>9</v>
      </c>
      <c r="E490" s="57"/>
    </row>
    <row r="491" spans="2:5" x14ac:dyDescent="0.25">
      <c r="B491" s="13" t="s">
        <v>1047</v>
      </c>
      <c r="C491" s="21" t="s">
        <v>1839</v>
      </c>
      <c r="D491" s="9" t="s">
        <v>9</v>
      </c>
      <c r="E491" s="57"/>
    </row>
    <row r="492" spans="2:5" x14ac:dyDescent="0.25">
      <c r="B492" s="13" t="s">
        <v>1841</v>
      </c>
      <c r="C492" s="21" t="s">
        <v>1840</v>
      </c>
      <c r="D492" s="9" t="s">
        <v>9</v>
      </c>
      <c r="E492" s="57"/>
    </row>
    <row r="493" spans="2:5" ht="12.75" thickBot="1" x14ac:dyDescent="0.3">
      <c r="B493" s="14" t="s">
        <v>1842</v>
      </c>
      <c r="C493" s="11" t="s">
        <v>1044</v>
      </c>
      <c r="D493" s="12" t="s">
        <v>9</v>
      </c>
      <c r="E493" s="57"/>
    </row>
    <row r="494" spans="2:5" x14ac:dyDescent="0.25">
      <c r="B494" s="114" t="s">
        <v>1048</v>
      </c>
      <c r="C494" s="5" t="s">
        <v>1049</v>
      </c>
      <c r="D494" s="6" t="s">
        <v>9</v>
      </c>
      <c r="E494" s="57"/>
    </row>
    <row r="495" spans="2:5" x14ac:dyDescent="0.25">
      <c r="B495" s="13" t="s">
        <v>1054</v>
      </c>
      <c r="C495" s="15" t="s">
        <v>1050</v>
      </c>
      <c r="D495" s="9" t="s">
        <v>9</v>
      </c>
      <c r="E495" s="57"/>
    </row>
    <row r="496" spans="2:5" x14ac:dyDescent="0.25">
      <c r="B496" s="13" t="s">
        <v>1055</v>
      </c>
      <c r="C496" s="8" t="s">
        <v>1051</v>
      </c>
      <c r="D496" s="9" t="s">
        <v>9</v>
      </c>
      <c r="E496" s="57"/>
    </row>
    <row r="497" spans="2:5" x14ac:dyDescent="0.25">
      <c r="B497" s="13" t="s">
        <v>1056</v>
      </c>
      <c r="C497" s="8" t="s">
        <v>1052</v>
      </c>
      <c r="D497" s="9" t="s">
        <v>9</v>
      </c>
      <c r="E497" s="57"/>
    </row>
    <row r="498" spans="2:5" ht="12.75" thickBot="1" x14ac:dyDescent="0.3">
      <c r="B498" s="14" t="s">
        <v>1057</v>
      </c>
      <c r="C498" s="11" t="s">
        <v>1053</v>
      </c>
      <c r="D498" s="12" t="s">
        <v>9</v>
      </c>
      <c r="E498" s="57"/>
    </row>
    <row r="499" spans="2:5" x14ac:dyDescent="0.25">
      <c r="B499" s="114" t="s">
        <v>1058</v>
      </c>
      <c r="C499" s="5" t="s">
        <v>1059</v>
      </c>
      <c r="D499" s="6" t="s">
        <v>9</v>
      </c>
      <c r="E499" s="57"/>
    </row>
    <row r="500" spans="2:5" x14ac:dyDescent="0.25">
      <c r="B500" s="13" t="s">
        <v>1064</v>
      </c>
      <c r="C500" s="15" t="s">
        <v>1060</v>
      </c>
      <c r="D500" s="9" t="s">
        <v>9</v>
      </c>
      <c r="E500" s="57"/>
    </row>
    <row r="501" spans="2:5" x14ac:dyDescent="0.25">
      <c r="B501" s="13" t="s">
        <v>1065</v>
      </c>
      <c r="C501" s="15" t="s">
        <v>1061</v>
      </c>
      <c r="D501" s="9" t="s">
        <v>9</v>
      </c>
      <c r="E501" s="57"/>
    </row>
    <row r="502" spans="2:5" x14ac:dyDescent="0.25">
      <c r="B502" s="13" t="s">
        <v>1066</v>
      </c>
      <c r="C502" s="15" t="s">
        <v>1062</v>
      </c>
      <c r="D502" s="9" t="s">
        <v>9</v>
      </c>
      <c r="E502" s="57"/>
    </row>
    <row r="503" spans="2:5" x14ac:dyDescent="0.25">
      <c r="B503" s="13" t="s">
        <v>1067</v>
      </c>
      <c r="C503" s="15" t="s">
        <v>1063</v>
      </c>
      <c r="D503" s="9" t="s">
        <v>9</v>
      </c>
      <c r="E503" s="57"/>
    </row>
    <row r="504" spans="2:5" x14ac:dyDescent="0.25">
      <c r="B504" s="13" t="s">
        <v>1070</v>
      </c>
      <c r="C504" s="8" t="s">
        <v>1068</v>
      </c>
      <c r="D504" s="9" t="s">
        <v>9</v>
      </c>
      <c r="E504" s="57"/>
    </row>
    <row r="505" spans="2:5" ht="12.75" thickBot="1" x14ac:dyDescent="0.3">
      <c r="B505" s="14" t="s">
        <v>1071</v>
      </c>
      <c r="C505" s="11" t="s">
        <v>1069</v>
      </c>
      <c r="D505" s="12" t="s">
        <v>9</v>
      </c>
      <c r="E505" s="57"/>
    </row>
    <row r="506" spans="2:5" x14ac:dyDescent="0.25">
      <c r="B506" s="114" t="s">
        <v>1072</v>
      </c>
      <c r="C506" s="5" t="s">
        <v>1073</v>
      </c>
      <c r="D506" s="6" t="s">
        <v>9</v>
      </c>
      <c r="E506" s="57"/>
    </row>
    <row r="507" spans="2:5" x14ac:dyDescent="0.25">
      <c r="B507" s="13" t="s">
        <v>1084</v>
      </c>
      <c r="C507" s="15" t="s">
        <v>1074</v>
      </c>
      <c r="D507" s="9" t="s">
        <v>9</v>
      </c>
      <c r="E507" s="57"/>
    </row>
    <row r="508" spans="2:5" x14ac:dyDescent="0.25">
      <c r="B508" s="13" t="s">
        <v>1085</v>
      </c>
      <c r="C508" s="8" t="s">
        <v>1075</v>
      </c>
      <c r="D508" s="9" t="s">
        <v>9</v>
      </c>
      <c r="E508" s="57"/>
    </row>
    <row r="509" spans="2:5" x14ac:dyDescent="0.25">
      <c r="B509" s="13" t="s">
        <v>1086</v>
      </c>
      <c r="C509" s="8" t="s">
        <v>1076</v>
      </c>
      <c r="D509" s="9" t="s">
        <v>9</v>
      </c>
      <c r="E509" s="57"/>
    </row>
    <row r="510" spans="2:5" x14ac:dyDescent="0.25">
      <c r="B510" s="13" t="s">
        <v>1087</v>
      </c>
      <c r="C510" s="8" t="s">
        <v>1077</v>
      </c>
      <c r="D510" s="9" t="s">
        <v>9</v>
      </c>
      <c r="E510" s="57"/>
    </row>
    <row r="511" spans="2:5" x14ac:dyDescent="0.25">
      <c r="B511" s="13" t="s">
        <v>1088</v>
      </c>
      <c r="C511" s="8" t="s">
        <v>1078</v>
      </c>
      <c r="D511" s="9" t="s">
        <v>9</v>
      </c>
      <c r="E511" s="57"/>
    </row>
    <row r="512" spans="2:5" x14ac:dyDescent="0.25">
      <c r="B512" s="13" t="s">
        <v>1089</v>
      </c>
      <c r="C512" s="8" t="s">
        <v>1079</v>
      </c>
      <c r="D512" s="9" t="s">
        <v>9</v>
      </c>
      <c r="E512" s="57"/>
    </row>
    <row r="513" spans="2:5" x14ac:dyDescent="0.25">
      <c r="B513" s="13" t="s">
        <v>1090</v>
      </c>
      <c r="C513" s="8" t="s">
        <v>1080</v>
      </c>
      <c r="D513" s="9" t="s">
        <v>9</v>
      </c>
      <c r="E513" s="57"/>
    </row>
    <row r="514" spans="2:5" x14ac:dyDescent="0.25">
      <c r="B514" s="13" t="s">
        <v>1091</v>
      </c>
      <c r="C514" s="8" t="s">
        <v>1081</v>
      </c>
      <c r="D514" s="9" t="s">
        <v>9</v>
      </c>
      <c r="E514" s="57"/>
    </row>
    <row r="515" spans="2:5" x14ac:dyDescent="0.25">
      <c r="B515" s="13" t="s">
        <v>1092</v>
      </c>
      <c r="C515" s="8" t="s">
        <v>1082</v>
      </c>
      <c r="D515" s="9" t="s">
        <v>9</v>
      </c>
      <c r="E515" s="57"/>
    </row>
    <row r="516" spans="2:5" x14ac:dyDescent="0.25">
      <c r="B516" s="13" t="s">
        <v>1093</v>
      </c>
      <c r="C516" s="21" t="s">
        <v>1837</v>
      </c>
      <c r="D516" s="9" t="s">
        <v>9</v>
      </c>
      <c r="E516" s="57"/>
    </row>
    <row r="517" spans="2:5" x14ac:dyDescent="0.25">
      <c r="B517" s="13" t="s">
        <v>1834</v>
      </c>
      <c r="C517" s="21" t="s">
        <v>1973</v>
      </c>
      <c r="D517" s="9" t="s">
        <v>9</v>
      </c>
      <c r="E517" s="57"/>
    </row>
    <row r="518" spans="2:5" x14ac:dyDescent="0.25">
      <c r="B518" s="13" t="s">
        <v>1835</v>
      </c>
      <c r="C518" s="8" t="s">
        <v>1838</v>
      </c>
      <c r="D518" s="9" t="s">
        <v>9</v>
      </c>
      <c r="E518" s="57"/>
    </row>
    <row r="519" spans="2:5" ht="12.75" thickBot="1" x14ac:dyDescent="0.3">
      <c r="B519" s="14" t="s">
        <v>1836</v>
      </c>
      <c r="C519" s="11" t="s">
        <v>1083</v>
      </c>
      <c r="D519" s="12" t="s">
        <v>9</v>
      </c>
      <c r="E519" s="57"/>
    </row>
    <row r="520" spans="2:5" x14ac:dyDescent="0.25">
      <c r="B520" s="114" t="s">
        <v>1094</v>
      </c>
      <c r="C520" s="5" t="s">
        <v>1095</v>
      </c>
      <c r="D520" s="6" t="s">
        <v>264</v>
      </c>
      <c r="E520" s="57"/>
    </row>
    <row r="521" spans="2:5" x14ac:dyDescent="0.25">
      <c r="B521" s="13" t="s">
        <v>1101</v>
      </c>
      <c r="C521" s="8" t="s">
        <v>1096</v>
      </c>
      <c r="D521" s="9" t="s">
        <v>343</v>
      </c>
      <c r="E521" s="57"/>
    </row>
    <row r="522" spans="2:5" x14ac:dyDescent="0.25">
      <c r="B522" s="13" t="s">
        <v>1102</v>
      </c>
      <c r="C522" s="8" t="s">
        <v>1097</v>
      </c>
      <c r="D522" s="9" t="s">
        <v>1098</v>
      </c>
      <c r="E522" s="57"/>
    </row>
    <row r="523" spans="2:5" x14ac:dyDescent="0.25">
      <c r="B523" s="13" t="s">
        <v>1103</v>
      </c>
      <c r="C523" s="8" t="s">
        <v>1099</v>
      </c>
      <c r="D523" s="9" t="s">
        <v>9</v>
      </c>
      <c r="E523" s="57"/>
    </row>
    <row r="524" spans="2:5" ht="12.75" thickBot="1" x14ac:dyDescent="0.3">
      <c r="B524" s="14" t="s">
        <v>1104</v>
      </c>
      <c r="C524" s="11" t="s">
        <v>1100</v>
      </c>
      <c r="D524" s="12" t="s">
        <v>9</v>
      </c>
      <c r="E524" s="57"/>
    </row>
    <row r="525" spans="2:5" x14ac:dyDescent="0.25">
      <c r="B525" s="114" t="s">
        <v>1105</v>
      </c>
      <c r="C525" s="5" t="s">
        <v>1106</v>
      </c>
      <c r="D525" s="6" t="s">
        <v>9</v>
      </c>
      <c r="E525" s="57"/>
    </row>
    <row r="526" spans="2:5" x14ac:dyDescent="0.25">
      <c r="B526" s="7" t="s">
        <v>1108</v>
      </c>
      <c r="C526" s="8" t="s">
        <v>1109</v>
      </c>
      <c r="D526" s="9" t="s">
        <v>9</v>
      </c>
      <c r="E526" s="57"/>
    </row>
    <row r="527" spans="2:5" x14ac:dyDescent="0.25">
      <c r="B527" s="7" t="s">
        <v>1110</v>
      </c>
      <c r="C527" s="8" t="s">
        <v>1114</v>
      </c>
      <c r="D527" s="9" t="s">
        <v>9</v>
      </c>
      <c r="E527" s="57"/>
    </row>
    <row r="528" spans="2:5" x14ac:dyDescent="0.25">
      <c r="B528" s="7" t="s">
        <v>1111</v>
      </c>
      <c r="C528" s="8" t="s">
        <v>1115</v>
      </c>
      <c r="D528" s="9" t="s">
        <v>9</v>
      </c>
      <c r="E528" s="57"/>
    </row>
    <row r="529" spans="2:5" x14ac:dyDescent="0.25">
      <c r="B529" s="7" t="s">
        <v>1112</v>
      </c>
      <c r="C529" s="8" t="s">
        <v>1116</v>
      </c>
      <c r="D529" s="9" t="s">
        <v>9</v>
      </c>
      <c r="E529" s="57"/>
    </row>
    <row r="530" spans="2:5" ht="12.75" thickBot="1" x14ac:dyDescent="0.3">
      <c r="B530" s="10" t="s">
        <v>1113</v>
      </c>
      <c r="C530" s="11" t="s">
        <v>1107</v>
      </c>
      <c r="D530" s="12" t="s">
        <v>9</v>
      </c>
      <c r="E530" s="57"/>
    </row>
    <row r="531" spans="2:5" x14ac:dyDescent="0.25">
      <c r="B531" s="114" t="s">
        <v>1117</v>
      </c>
      <c r="C531" s="5" t="s">
        <v>1119</v>
      </c>
      <c r="D531" s="6" t="s">
        <v>263</v>
      </c>
      <c r="E531" s="57"/>
    </row>
    <row r="532" spans="2:5" x14ac:dyDescent="0.25">
      <c r="B532" s="7" t="s">
        <v>1118</v>
      </c>
      <c r="C532" s="8" t="s">
        <v>1120</v>
      </c>
      <c r="D532" s="9" t="s">
        <v>263</v>
      </c>
      <c r="E532" s="57"/>
    </row>
    <row r="533" spans="2:5" x14ac:dyDescent="0.25">
      <c r="B533" s="7" t="s">
        <v>1130</v>
      </c>
      <c r="C533" s="8" t="s">
        <v>1124</v>
      </c>
      <c r="D533" s="9" t="s">
        <v>9</v>
      </c>
      <c r="E533" s="57"/>
    </row>
    <row r="534" spans="2:5" x14ac:dyDescent="0.25">
      <c r="B534" s="7" t="s">
        <v>1131</v>
      </c>
      <c r="C534" s="8" t="s">
        <v>1123</v>
      </c>
      <c r="D534" s="9" t="s">
        <v>9</v>
      </c>
      <c r="E534" s="57"/>
    </row>
    <row r="535" spans="2:5" x14ac:dyDescent="0.25">
      <c r="B535" s="7" t="s">
        <v>1132</v>
      </c>
      <c r="C535" s="8" t="s">
        <v>1122</v>
      </c>
      <c r="D535" s="9" t="s">
        <v>9</v>
      </c>
      <c r="E535" s="57"/>
    </row>
    <row r="536" spans="2:5" x14ac:dyDescent="0.25">
      <c r="B536" s="7" t="s">
        <v>1133</v>
      </c>
      <c r="C536" s="8" t="s">
        <v>1121</v>
      </c>
      <c r="D536" s="9" t="s">
        <v>9</v>
      </c>
      <c r="E536" s="57"/>
    </row>
    <row r="537" spans="2:5" x14ac:dyDescent="0.25">
      <c r="B537" s="7" t="s">
        <v>1134</v>
      </c>
      <c r="C537" s="8" t="s">
        <v>1125</v>
      </c>
      <c r="D537" s="9" t="s">
        <v>9</v>
      </c>
      <c r="E537" s="57"/>
    </row>
    <row r="538" spans="2:5" x14ac:dyDescent="0.25">
      <c r="B538" s="7" t="s">
        <v>1135</v>
      </c>
      <c r="C538" s="8" t="s">
        <v>1126</v>
      </c>
      <c r="D538" s="9" t="s">
        <v>9</v>
      </c>
      <c r="E538" s="57"/>
    </row>
    <row r="539" spans="2:5" x14ac:dyDescent="0.25">
      <c r="B539" s="7" t="s">
        <v>1136</v>
      </c>
      <c r="C539" s="8" t="s">
        <v>1127</v>
      </c>
      <c r="D539" s="9" t="s">
        <v>9</v>
      </c>
      <c r="E539" s="57"/>
    </row>
    <row r="540" spans="2:5" x14ac:dyDescent="0.25">
      <c r="B540" s="7" t="s">
        <v>1137</v>
      </c>
      <c r="C540" s="8" t="s">
        <v>1128</v>
      </c>
      <c r="D540" s="9" t="s">
        <v>9</v>
      </c>
      <c r="E540" s="57"/>
    </row>
    <row r="541" spans="2:5" x14ac:dyDescent="0.25">
      <c r="B541" s="7" t="s">
        <v>1138</v>
      </c>
      <c r="C541" s="8" t="s">
        <v>1129</v>
      </c>
      <c r="D541" s="9" t="s">
        <v>9</v>
      </c>
      <c r="E541" s="57"/>
    </row>
    <row r="542" spans="2:5" x14ac:dyDescent="0.25">
      <c r="B542" s="7" t="s">
        <v>1146</v>
      </c>
      <c r="C542" s="8" t="s">
        <v>1139</v>
      </c>
      <c r="D542" s="9" t="s">
        <v>263</v>
      </c>
      <c r="E542" s="57"/>
    </row>
    <row r="543" spans="2:5" x14ac:dyDescent="0.25">
      <c r="B543" s="7" t="s">
        <v>1147</v>
      </c>
      <c r="C543" s="8" t="s">
        <v>1140</v>
      </c>
      <c r="D543" s="9" t="s">
        <v>263</v>
      </c>
      <c r="E543" s="57"/>
    </row>
    <row r="544" spans="2:5" x14ac:dyDescent="0.25">
      <c r="B544" s="7" t="s">
        <v>1148</v>
      </c>
      <c r="C544" s="8" t="s">
        <v>1141</v>
      </c>
      <c r="D544" s="9" t="s">
        <v>263</v>
      </c>
      <c r="E544" s="57"/>
    </row>
    <row r="545" spans="2:5" x14ac:dyDescent="0.25">
      <c r="B545" s="7" t="s">
        <v>1149</v>
      </c>
      <c r="C545" s="8" t="s">
        <v>1142</v>
      </c>
      <c r="D545" s="9" t="s">
        <v>263</v>
      </c>
      <c r="E545" s="57"/>
    </row>
    <row r="546" spans="2:5" x14ac:dyDescent="0.25">
      <c r="B546" s="7" t="s">
        <v>1150</v>
      </c>
      <c r="C546" s="8" t="s">
        <v>1143</v>
      </c>
      <c r="D546" s="9" t="s">
        <v>263</v>
      </c>
      <c r="E546" s="57"/>
    </row>
    <row r="547" spans="2:5" x14ac:dyDescent="0.25">
      <c r="B547" s="7" t="s">
        <v>1151</v>
      </c>
      <c r="C547" s="8" t="s">
        <v>1144</v>
      </c>
      <c r="D547" s="9" t="s">
        <v>263</v>
      </c>
      <c r="E547" s="57"/>
    </row>
    <row r="548" spans="2:5" x14ac:dyDescent="0.25">
      <c r="B548" s="7" t="s">
        <v>1152</v>
      </c>
      <c r="C548" s="8" t="s">
        <v>1145</v>
      </c>
      <c r="D548" s="9" t="s">
        <v>263</v>
      </c>
      <c r="E548" s="57"/>
    </row>
    <row r="549" spans="2:5" x14ac:dyDescent="0.25">
      <c r="B549" s="7" t="s">
        <v>1156</v>
      </c>
      <c r="C549" s="8" t="s">
        <v>1153</v>
      </c>
      <c r="D549" s="9" t="s">
        <v>9</v>
      </c>
      <c r="E549" s="57"/>
    </row>
    <row r="550" spans="2:5" x14ac:dyDescent="0.25">
      <c r="B550" s="7" t="s">
        <v>1157</v>
      </c>
      <c r="C550" s="8" t="s">
        <v>1154</v>
      </c>
      <c r="D550" s="9" t="s">
        <v>9</v>
      </c>
      <c r="E550" s="57"/>
    </row>
    <row r="551" spans="2:5" ht="12.75" thickBot="1" x14ac:dyDescent="0.3">
      <c r="B551" s="10" t="s">
        <v>1158</v>
      </c>
      <c r="C551" s="11" t="s">
        <v>1155</v>
      </c>
      <c r="D551" s="12" t="s">
        <v>9</v>
      </c>
      <c r="E551" s="57"/>
    </row>
    <row r="552" spans="2:5" x14ac:dyDescent="0.25">
      <c r="B552" s="114" t="s">
        <v>1159</v>
      </c>
      <c r="C552" s="5" t="s">
        <v>1160</v>
      </c>
      <c r="D552" s="6" t="s">
        <v>117</v>
      </c>
      <c r="E552" s="57"/>
    </row>
    <row r="553" spans="2:5" x14ac:dyDescent="0.25">
      <c r="B553" s="13" t="s">
        <v>1162</v>
      </c>
      <c r="C553" s="8" t="s">
        <v>1161</v>
      </c>
      <c r="D553" s="9" t="s">
        <v>9</v>
      </c>
      <c r="E553" s="57"/>
    </row>
    <row r="554" spans="2:5" x14ac:dyDescent="0.25">
      <c r="B554" s="13" t="s">
        <v>1166</v>
      </c>
      <c r="C554" s="8" t="s">
        <v>1163</v>
      </c>
      <c r="D554" s="9" t="s">
        <v>9</v>
      </c>
      <c r="E554" s="57"/>
    </row>
    <row r="555" spans="2:5" x14ac:dyDescent="0.25">
      <c r="B555" s="13" t="s">
        <v>1167</v>
      </c>
      <c r="C555" s="8" t="s">
        <v>1164</v>
      </c>
      <c r="D555" s="9" t="s">
        <v>117</v>
      </c>
      <c r="E555" s="57"/>
    </row>
    <row r="556" spans="2:5" ht="12.75" thickBot="1" x14ac:dyDescent="0.3">
      <c r="B556" s="14" t="s">
        <v>1168</v>
      </c>
      <c r="C556" s="11" t="s">
        <v>1165</v>
      </c>
      <c r="D556" s="12" t="s">
        <v>117</v>
      </c>
      <c r="E556" s="57"/>
    </row>
    <row r="557" spans="2:5" x14ac:dyDescent="0.25">
      <c r="B557" s="114" t="s">
        <v>1169</v>
      </c>
      <c r="C557" s="5" t="s">
        <v>1170</v>
      </c>
      <c r="D557" s="6" t="s">
        <v>9</v>
      </c>
      <c r="E557" s="57"/>
    </row>
    <row r="558" spans="2:5" x14ac:dyDescent="0.25">
      <c r="B558" s="13" t="s">
        <v>1179</v>
      </c>
      <c r="C558" s="8" t="s">
        <v>1171</v>
      </c>
      <c r="D558" s="9" t="s">
        <v>9</v>
      </c>
      <c r="E558" s="57"/>
    </row>
    <row r="559" spans="2:5" x14ac:dyDescent="0.25">
      <c r="B559" s="13" t="s">
        <v>1180</v>
      </c>
      <c r="C559" s="8" t="s">
        <v>1172</v>
      </c>
      <c r="D559" s="9" t="s">
        <v>9</v>
      </c>
      <c r="E559" s="57"/>
    </row>
    <row r="560" spans="2:5" x14ac:dyDescent="0.25">
      <c r="B560" s="13" t="s">
        <v>1181</v>
      </c>
      <c r="C560" s="8" t="s">
        <v>1173</v>
      </c>
      <c r="D560" s="9" t="s">
        <v>343</v>
      </c>
      <c r="E560" s="57"/>
    </row>
    <row r="561" spans="2:5" x14ac:dyDescent="0.25">
      <c r="B561" s="13" t="s">
        <v>1182</v>
      </c>
      <c r="C561" s="8" t="s">
        <v>1174</v>
      </c>
      <c r="D561" s="9" t="s">
        <v>9</v>
      </c>
      <c r="E561" s="57"/>
    </row>
    <row r="562" spans="2:5" x14ac:dyDescent="0.25">
      <c r="B562" s="13" t="s">
        <v>1183</v>
      </c>
      <c r="C562" s="8" t="s">
        <v>1175</v>
      </c>
      <c r="D562" s="9" t="s">
        <v>9</v>
      </c>
      <c r="E562" s="57"/>
    </row>
    <row r="563" spans="2:5" x14ac:dyDescent="0.25">
      <c r="B563" s="13" t="s">
        <v>1184</v>
      </c>
      <c r="C563" s="8" t="s">
        <v>1176</v>
      </c>
      <c r="D563" s="9" t="s">
        <v>9</v>
      </c>
      <c r="E563" s="57"/>
    </row>
    <row r="564" spans="2:5" x14ac:dyDescent="0.25">
      <c r="B564" s="13" t="s">
        <v>1185</v>
      </c>
      <c r="C564" s="8" t="s">
        <v>1177</v>
      </c>
      <c r="D564" s="9" t="s">
        <v>9</v>
      </c>
      <c r="E564" s="57"/>
    </row>
    <row r="565" spans="2:5" ht="12.75" thickBot="1" x14ac:dyDescent="0.3">
      <c r="B565" s="14" t="s">
        <v>1186</v>
      </c>
      <c r="C565" s="11" t="s">
        <v>1178</v>
      </c>
      <c r="D565" s="12" t="s">
        <v>9</v>
      </c>
      <c r="E565" s="57"/>
    </row>
    <row r="566" spans="2:5" x14ac:dyDescent="0.25">
      <c r="B566" s="114" t="s">
        <v>1187</v>
      </c>
      <c r="C566" s="5" t="s">
        <v>1189</v>
      </c>
      <c r="D566" s="6" t="s">
        <v>9</v>
      </c>
      <c r="E566" s="57"/>
    </row>
    <row r="567" spans="2:5" x14ac:dyDescent="0.25">
      <c r="B567" s="7" t="s">
        <v>1188</v>
      </c>
      <c r="C567" s="8" t="s">
        <v>1190</v>
      </c>
      <c r="D567" s="9" t="s">
        <v>9</v>
      </c>
      <c r="E567" s="57"/>
    </row>
    <row r="568" spans="2:5" x14ac:dyDescent="0.25">
      <c r="B568" s="7" t="s">
        <v>1199</v>
      </c>
      <c r="C568" s="8" t="s">
        <v>1191</v>
      </c>
      <c r="D568" s="9" t="s">
        <v>343</v>
      </c>
      <c r="E568" s="57"/>
    </row>
    <row r="569" spans="2:5" x14ac:dyDescent="0.25">
      <c r="B569" s="7" t="s">
        <v>1200</v>
      </c>
      <c r="C569" s="8" t="s">
        <v>1192</v>
      </c>
      <c r="D569" s="9" t="s">
        <v>9</v>
      </c>
      <c r="E569" s="57"/>
    </row>
    <row r="570" spans="2:5" x14ac:dyDescent="0.25">
      <c r="B570" s="7" t="s">
        <v>1201</v>
      </c>
      <c r="C570" s="8" t="s">
        <v>1193</v>
      </c>
      <c r="D570" s="9" t="s">
        <v>9</v>
      </c>
      <c r="E570" s="57"/>
    </row>
    <row r="571" spans="2:5" x14ac:dyDescent="0.25">
      <c r="B571" s="7" t="s">
        <v>1202</v>
      </c>
      <c r="C571" s="8" t="s">
        <v>1196</v>
      </c>
      <c r="D571" s="9" t="s">
        <v>9</v>
      </c>
      <c r="E571" s="57"/>
    </row>
    <row r="572" spans="2:5" x14ac:dyDescent="0.25">
      <c r="B572" s="7" t="s">
        <v>1203</v>
      </c>
      <c r="C572" s="8" t="s">
        <v>1194</v>
      </c>
      <c r="D572" s="9" t="s">
        <v>9</v>
      </c>
      <c r="E572" s="57"/>
    </row>
    <row r="573" spans="2:5" x14ac:dyDescent="0.25">
      <c r="B573" s="7" t="s">
        <v>1204</v>
      </c>
      <c r="C573" s="8" t="s">
        <v>1195</v>
      </c>
      <c r="D573" s="9" t="s">
        <v>9</v>
      </c>
      <c r="E573" s="57"/>
    </row>
    <row r="574" spans="2:5" x14ac:dyDescent="0.25">
      <c r="B574" s="7" t="s">
        <v>1205</v>
      </c>
      <c r="C574" s="8" t="s">
        <v>1197</v>
      </c>
      <c r="D574" s="9" t="s">
        <v>9</v>
      </c>
      <c r="E574" s="57"/>
    </row>
    <row r="575" spans="2:5" ht="12.75" thickBot="1" x14ac:dyDescent="0.3">
      <c r="B575" s="10" t="s">
        <v>1206</v>
      </c>
      <c r="C575" s="11" t="s">
        <v>1198</v>
      </c>
      <c r="D575" s="12" t="s">
        <v>9</v>
      </c>
      <c r="E575" s="57"/>
    </row>
    <row r="576" spans="2:5" x14ac:dyDescent="0.25">
      <c r="B576" s="114" t="s">
        <v>1207</v>
      </c>
      <c r="C576" s="5" t="s">
        <v>1208</v>
      </c>
      <c r="D576" s="6" t="s">
        <v>9</v>
      </c>
      <c r="E576" s="57"/>
    </row>
    <row r="577" spans="2:5" x14ac:dyDescent="0.25">
      <c r="B577" s="13" t="s">
        <v>1220</v>
      </c>
      <c r="C577" s="8" t="s">
        <v>1209</v>
      </c>
      <c r="D577" s="9" t="s">
        <v>9</v>
      </c>
      <c r="E577" s="57"/>
    </row>
    <row r="578" spans="2:5" x14ac:dyDescent="0.25">
      <c r="B578" s="13" t="s">
        <v>1221</v>
      </c>
      <c r="C578" s="8" t="s">
        <v>1211</v>
      </c>
      <c r="D578" s="9" t="s">
        <v>1212</v>
      </c>
      <c r="E578" s="57"/>
    </row>
    <row r="579" spans="2:5" x14ac:dyDescent="0.25">
      <c r="B579" s="13" t="s">
        <v>1222</v>
      </c>
      <c r="C579" s="8" t="s">
        <v>1210</v>
      </c>
      <c r="D579" s="9" t="s">
        <v>1212</v>
      </c>
      <c r="E579" s="57"/>
    </row>
    <row r="580" spans="2:5" x14ac:dyDescent="0.25">
      <c r="B580" s="13" t="s">
        <v>1223</v>
      </c>
      <c r="C580" s="8" t="s">
        <v>1213</v>
      </c>
      <c r="D580" s="9" t="s">
        <v>1212</v>
      </c>
      <c r="E580" s="57"/>
    </row>
    <row r="581" spans="2:5" x14ac:dyDescent="0.25">
      <c r="B581" s="13" t="s">
        <v>1224</v>
      </c>
      <c r="C581" s="8" t="s">
        <v>1214</v>
      </c>
      <c r="D581" s="9" t="s">
        <v>1212</v>
      </c>
      <c r="E581" s="57"/>
    </row>
    <row r="582" spans="2:5" x14ac:dyDescent="0.25">
      <c r="B582" s="13" t="s">
        <v>1225</v>
      </c>
      <c r="C582" s="8" t="s">
        <v>1215</v>
      </c>
      <c r="D582" s="9" t="s">
        <v>1212</v>
      </c>
      <c r="E582" s="57"/>
    </row>
    <row r="583" spans="2:5" x14ac:dyDescent="0.25">
      <c r="B583" s="13" t="s">
        <v>1226</v>
      </c>
      <c r="C583" s="8" t="s">
        <v>1216</v>
      </c>
      <c r="D583" s="9" t="s">
        <v>1212</v>
      </c>
      <c r="E583" s="57"/>
    </row>
    <row r="584" spans="2:5" x14ac:dyDescent="0.25">
      <c r="B584" s="13" t="s">
        <v>1227</v>
      </c>
      <c r="C584" s="8" t="s">
        <v>1217</v>
      </c>
      <c r="D584" s="9" t="s">
        <v>1212</v>
      </c>
      <c r="E584" s="57"/>
    </row>
    <row r="585" spans="2:5" x14ac:dyDescent="0.25">
      <c r="B585" s="13" t="s">
        <v>1228</v>
      </c>
      <c r="C585" s="8" t="s">
        <v>1218</v>
      </c>
      <c r="D585" s="9" t="s">
        <v>1212</v>
      </c>
      <c r="E585" s="57"/>
    </row>
    <row r="586" spans="2:5" x14ac:dyDescent="0.25">
      <c r="B586" s="13" t="s">
        <v>1229</v>
      </c>
      <c r="C586" s="8" t="s">
        <v>1219</v>
      </c>
      <c r="D586" s="9" t="s">
        <v>1212</v>
      </c>
      <c r="E586" s="57"/>
    </row>
    <row r="587" spans="2:5" x14ac:dyDescent="0.25">
      <c r="B587" s="13" t="s">
        <v>1237</v>
      </c>
      <c r="C587" s="8" t="s">
        <v>1230</v>
      </c>
      <c r="D587" s="9" t="s">
        <v>9</v>
      </c>
      <c r="E587" s="57"/>
    </row>
    <row r="588" spans="2:5" x14ac:dyDescent="0.25">
      <c r="B588" s="13" t="s">
        <v>1238</v>
      </c>
      <c r="C588" s="8" t="s">
        <v>1231</v>
      </c>
      <c r="D588" s="9" t="s">
        <v>9</v>
      </c>
      <c r="E588" s="57"/>
    </row>
    <row r="589" spans="2:5" x14ac:dyDescent="0.25">
      <c r="B589" s="13" t="s">
        <v>1239</v>
      </c>
      <c r="C589" s="8" t="s">
        <v>1232</v>
      </c>
      <c r="D589" s="9" t="s">
        <v>9</v>
      </c>
      <c r="E589" s="57"/>
    </row>
    <row r="590" spans="2:5" x14ac:dyDescent="0.25">
      <c r="B590" s="13" t="s">
        <v>1240</v>
      </c>
      <c r="C590" s="8" t="s">
        <v>1233</v>
      </c>
      <c r="D590" s="9" t="s">
        <v>9</v>
      </c>
      <c r="E590" s="57"/>
    </row>
    <row r="591" spans="2:5" x14ac:dyDescent="0.25">
      <c r="B591" s="13" t="s">
        <v>1241</v>
      </c>
      <c r="C591" s="8" t="s">
        <v>1234</v>
      </c>
      <c r="D591" s="9" t="s">
        <v>9</v>
      </c>
      <c r="E591" s="57"/>
    </row>
    <row r="592" spans="2:5" x14ac:dyDescent="0.25">
      <c r="B592" s="13" t="s">
        <v>1242</v>
      </c>
      <c r="C592" s="8" t="s">
        <v>1235</v>
      </c>
      <c r="D592" s="9" t="s">
        <v>9</v>
      </c>
      <c r="E592" s="57"/>
    </row>
    <row r="593" spans="2:6" ht="12.75" thickBot="1" x14ac:dyDescent="0.3">
      <c r="B593" s="14" t="s">
        <v>1243</v>
      </c>
      <c r="C593" s="11" t="s">
        <v>1236</v>
      </c>
      <c r="D593" s="12" t="s">
        <v>9</v>
      </c>
      <c r="E593" s="57"/>
    </row>
    <row r="594" spans="2:6" x14ac:dyDescent="0.25">
      <c r="B594" s="114" t="s">
        <v>1244</v>
      </c>
      <c r="C594" s="5" t="s">
        <v>1245</v>
      </c>
      <c r="D594" s="6" t="s">
        <v>9</v>
      </c>
      <c r="E594" s="57"/>
    </row>
    <row r="595" spans="2:6" x14ac:dyDescent="0.25">
      <c r="B595" s="7" t="s">
        <v>1246</v>
      </c>
      <c r="C595" s="8" t="s">
        <v>1247</v>
      </c>
      <c r="D595" s="9" t="s">
        <v>9</v>
      </c>
      <c r="E595" s="57"/>
    </row>
    <row r="596" spans="2:6" x14ac:dyDescent="0.25">
      <c r="B596" s="7" t="s">
        <v>1257</v>
      </c>
      <c r="C596" s="8" t="s">
        <v>1249</v>
      </c>
      <c r="D596" s="9" t="s">
        <v>9</v>
      </c>
      <c r="E596" s="57"/>
    </row>
    <row r="597" spans="2:6" x14ac:dyDescent="0.25">
      <c r="B597" s="7" t="s">
        <v>1258</v>
      </c>
      <c r="C597" s="8" t="s">
        <v>1248</v>
      </c>
      <c r="D597" s="9" t="s">
        <v>263</v>
      </c>
      <c r="E597" s="57"/>
    </row>
    <row r="598" spans="2:6" x14ac:dyDescent="0.25">
      <c r="B598" s="7" t="s">
        <v>1259</v>
      </c>
      <c r="C598" s="8" t="s">
        <v>1250</v>
      </c>
      <c r="D598" s="9" t="s">
        <v>263</v>
      </c>
      <c r="E598" s="57"/>
    </row>
    <row r="599" spans="2:6" x14ac:dyDescent="0.25">
      <c r="B599" s="7" t="s">
        <v>1260</v>
      </c>
      <c r="C599" s="8" t="s">
        <v>1251</v>
      </c>
      <c r="D599" s="9" t="s">
        <v>263</v>
      </c>
      <c r="E599" s="57"/>
    </row>
    <row r="600" spans="2:6" x14ac:dyDescent="0.25">
      <c r="B600" s="7" t="s">
        <v>1261</v>
      </c>
      <c r="C600" s="8" t="s">
        <v>1252</v>
      </c>
      <c r="D600" s="9" t="s">
        <v>263</v>
      </c>
      <c r="E600" s="57"/>
    </row>
    <row r="601" spans="2:6" x14ac:dyDescent="0.25">
      <c r="B601" s="7" t="s">
        <v>1262</v>
      </c>
      <c r="C601" s="8" t="s">
        <v>1253</v>
      </c>
      <c r="D601" s="9" t="s">
        <v>263</v>
      </c>
      <c r="E601" s="57"/>
    </row>
    <row r="602" spans="2:6" x14ac:dyDescent="0.25">
      <c r="B602" s="7" t="s">
        <v>1263</v>
      </c>
      <c r="C602" s="8" t="s">
        <v>1254</v>
      </c>
      <c r="D602" s="9" t="s">
        <v>263</v>
      </c>
      <c r="E602" s="57"/>
    </row>
    <row r="603" spans="2:6" x14ac:dyDescent="0.25">
      <c r="B603" s="7" t="s">
        <v>1264</v>
      </c>
      <c r="C603" s="8" t="s">
        <v>1255</v>
      </c>
      <c r="D603" s="9" t="s">
        <v>263</v>
      </c>
      <c r="E603" s="57"/>
    </row>
    <row r="604" spans="2:6" ht="12.75" thickBot="1" x14ac:dyDescent="0.3">
      <c r="B604" s="10" t="s">
        <v>1265</v>
      </c>
      <c r="C604" s="11" t="s">
        <v>1256</v>
      </c>
      <c r="D604" s="12" t="s">
        <v>263</v>
      </c>
      <c r="E604" s="57"/>
    </row>
    <row r="605" spans="2:6" x14ac:dyDescent="0.25">
      <c r="B605" s="114" t="s">
        <v>1266</v>
      </c>
      <c r="C605" s="5" t="s">
        <v>1271</v>
      </c>
      <c r="D605" s="6" t="s">
        <v>263</v>
      </c>
      <c r="E605" s="57"/>
      <c r="F605" s="56"/>
    </row>
    <row r="606" spans="2:6" x14ac:dyDescent="0.25">
      <c r="B606" s="13" t="s">
        <v>1278</v>
      </c>
      <c r="C606" s="8" t="s">
        <v>1267</v>
      </c>
      <c r="D606" s="9" t="s">
        <v>263</v>
      </c>
      <c r="E606" s="57"/>
    </row>
    <row r="607" spans="2:6" x14ac:dyDescent="0.25">
      <c r="B607" s="13" t="s">
        <v>1279</v>
      </c>
      <c r="C607" s="8" t="s">
        <v>1268</v>
      </c>
      <c r="D607" s="9" t="s">
        <v>263</v>
      </c>
      <c r="E607" s="57"/>
    </row>
    <row r="608" spans="2:6" x14ac:dyDescent="0.25">
      <c r="B608" s="13" t="s">
        <v>1280</v>
      </c>
      <c r="C608" s="8" t="s">
        <v>1269</v>
      </c>
      <c r="D608" s="9" t="s">
        <v>263</v>
      </c>
      <c r="E608" s="57"/>
    </row>
    <row r="609" spans="2:5" x14ac:dyDescent="0.25">
      <c r="B609" s="13" t="s">
        <v>1281</v>
      </c>
      <c r="C609" s="8" t="s">
        <v>1270</v>
      </c>
      <c r="D609" s="9" t="s">
        <v>263</v>
      </c>
      <c r="E609" s="57"/>
    </row>
    <row r="610" spans="2:5" x14ac:dyDescent="0.25">
      <c r="B610" s="13" t="s">
        <v>1282</v>
      </c>
      <c r="C610" s="8" t="s">
        <v>1272</v>
      </c>
      <c r="D610" s="9" t="s">
        <v>263</v>
      </c>
      <c r="E610" s="57"/>
    </row>
    <row r="611" spans="2:5" x14ac:dyDescent="0.25">
      <c r="B611" s="13" t="s">
        <v>1283</v>
      </c>
      <c r="C611" s="8" t="s">
        <v>1273</v>
      </c>
      <c r="D611" s="9" t="s">
        <v>263</v>
      </c>
      <c r="E611" s="57"/>
    </row>
    <row r="612" spans="2:5" x14ac:dyDescent="0.25">
      <c r="B612" s="13" t="s">
        <v>1284</v>
      </c>
      <c r="C612" s="8" t="s">
        <v>1274</v>
      </c>
      <c r="D612" s="9" t="s">
        <v>263</v>
      </c>
      <c r="E612" s="57"/>
    </row>
    <row r="613" spans="2:5" x14ac:dyDescent="0.25">
      <c r="B613" s="13" t="s">
        <v>1285</v>
      </c>
      <c r="C613" s="8" t="s">
        <v>1275</v>
      </c>
      <c r="D613" s="9" t="s">
        <v>263</v>
      </c>
      <c r="E613" s="57"/>
    </row>
    <row r="614" spans="2:5" x14ac:dyDescent="0.25">
      <c r="B614" s="13" t="s">
        <v>1286</v>
      </c>
      <c r="C614" s="8" t="s">
        <v>1276</v>
      </c>
      <c r="D614" s="9" t="s">
        <v>263</v>
      </c>
      <c r="E614" s="57"/>
    </row>
    <row r="615" spans="2:5" ht="12.75" thickBot="1" x14ac:dyDescent="0.3">
      <c r="B615" s="14" t="s">
        <v>1287</v>
      </c>
      <c r="C615" s="11" t="s">
        <v>1277</v>
      </c>
      <c r="D615" s="12" t="s">
        <v>263</v>
      </c>
      <c r="E615" s="57"/>
    </row>
    <row r="616" spans="2:5" x14ac:dyDescent="0.25">
      <c r="B616" s="114" t="s">
        <v>1288</v>
      </c>
      <c r="C616" s="5" t="s">
        <v>1289</v>
      </c>
      <c r="D616" s="6" t="s">
        <v>9</v>
      </c>
      <c r="E616" s="57"/>
    </row>
    <row r="617" spans="2:5" x14ac:dyDescent="0.25">
      <c r="B617" s="13" t="s">
        <v>1296</v>
      </c>
      <c r="C617" s="8" t="s">
        <v>1290</v>
      </c>
      <c r="D617" s="9" t="s">
        <v>9</v>
      </c>
      <c r="E617" s="57"/>
    </row>
    <row r="618" spans="2:5" x14ac:dyDescent="0.25">
      <c r="B618" s="13" t="s">
        <v>1297</v>
      </c>
      <c r="C618" s="8" t="s">
        <v>1291</v>
      </c>
      <c r="D618" s="9" t="s">
        <v>9</v>
      </c>
      <c r="E618" s="57"/>
    </row>
    <row r="619" spans="2:5" x14ac:dyDescent="0.25">
      <c r="B619" s="13" t="s">
        <v>1298</v>
      </c>
      <c r="C619" s="8" t="s">
        <v>1292</v>
      </c>
      <c r="D619" s="9" t="s">
        <v>9</v>
      </c>
      <c r="E619" s="57"/>
    </row>
    <row r="620" spans="2:5" x14ac:dyDescent="0.25">
      <c r="B620" s="13" t="s">
        <v>1299</v>
      </c>
      <c r="C620" s="8" t="s">
        <v>1293</v>
      </c>
      <c r="D620" s="9" t="s">
        <v>9</v>
      </c>
      <c r="E620" s="57"/>
    </row>
    <row r="621" spans="2:5" x14ac:dyDescent="0.25">
      <c r="B621" s="13" t="s">
        <v>1300</v>
      </c>
      <c r="C621" s="8" t="s">
        <v>1294</v>
      </c>
      <c r="D621" s="9" t="s">
        <v>9</v>
      </c>
      <c r="E621" s="57"/>
    </row>
    <row r="622" spans="2:5" x14ac:dyDescent="0.25">
      <c r="B622" s="13" t="s">
        <v>1301</v>
      </c>
      <c r="C622" s="8" t="s">
        <v>1295</v>
      </c>
      <c r="D622" s="9" t="s">
        <v>9</v>
      </c>
      <c r="E622" s="57"/>
    </row>
    <row r="623" spans="2:5" x14ac:dyDescent="0.25">
      <c r="B623" s="13" t="s">
        <v>1314</v>
      </c>
      <c r="C623" s="8" t="s">
        <v>1302</v>
      </c>
      <c r="D623" s="9" t="s">
        <v>9</v>
      </c>
      <c r="E623" s="57"/>
    </row>
    <row r="624" spans="2:5" x14ac:dyDescent="0.25">
      <c r="B624" s="13" t="s">
        <v>1315</v>
      </c>
      <c r="C624" s="8" t="s">
        <v>1303</v>
      </c>
      <c r="D624" s="9" t="s">
        <v>9</v>
      </c>
      <c r="E624" s="57"/>
    </row>
    <row r="625" spans="2:5" x14ac:dyDescent="0.25">
      <c r="B625" s="13" t="s">
        <v>1316</v>
      </c>
      <c r="C625" s="8" t="s">
        <v>1304</v>
      </c>
      <c r="D625" s="9" t="s">
        <v>9</v>
      </c>
      <c r="E625" s="57"/>
    </row>
    <row r="626" spans="2:5" x14ac:dyDescent="0.25">
      <c r="B626" s="13" t="s">
        <v>1317</v>
      </c>
      <c r="C626" s="8" t="s">
        <v>1305</v>
      </c>
      <c r="D626" s="9" t="s">
        <v>9</v>
      </c>
      <c r="E626" s="57"/>
    </row>
    <row r="627" spans="2:5" x14ac:dyDescent="0.25">
      <c r="B627" s="13" t="s">
        <v>1318</v>
      </c>
      <c r="C627" s="8" t="s">
        <v>1306</v>
      </c>
      <c r="D627" s="9" t="s">
        <v>9</v>
      </c>
      <c r="E627" s="57"/>
    </row>
    <row r="628" spans="2:5" x14ac:dyDescent="0.25">
      <c r="B628" s="13" t="s">
        <v>1319</v>
      </c>
      <c r="C628" s="8" t="s">
        <v>1327</v>
      </c>
      <c r="D628" s="9" t="s">
        <v>9</v>
      </c>
      <c r="E628" s="57"/>
    </row>
    <row r="629" spans="2:5" x14ac:dyDescent="0.25">
      <c r="B629" s="13" t="s">
        <v>1320</v>
      </c>
      <c r="C629" s="8" t="s">
        <v>1307</v>
      </c>
      <c r="D629" s="9" t="s">
        <v>9</v>
      </c>
      <c r="E629" s="57"/>
    </row>
    <row r="630" spans="2:5" x14ac:dyDescent="0.25">
      <c r="B630" s="13" t="s">
        <v>1321</v>
      </c>
      <c r="C630" s="8" t="s">
        <v>1308</v>
      </c>
      <c r="D630" s="9" t="s">
        <v>9</v>
      </c>
      <c r="E630" s="57"/>
    </row>
    <row r="631" spans="2:5" x14ac:dyDescent="0.25">
      <c r="B631" s="13" t="s">
        <v>1322</v>
      </c>
      <c r="C631" s="8" t="s">
        <v>1310</v>
      </c>
      <c r="D631" s="9" t="s">
        <v>9</v>
      </c>
      <c r="E631" s="57"/>
    </row>
    <row r="632" spans="2:5" x14ac:dyDescent="0.25">
      <c r="B632" s="13" t="s">
        <v>1323</v>
      </c>
      <c r="C632" s="8" t="s">
        <v>1309</v>
      </c>
      <c r="D632" s="9" t="s">
        <v>263</v>
      </c>
      <c r="E632" s="57"/>
    </row>
    <row r="633" spans="2:5" x14ac:dyDescent="0.25">
      <c r="B633" s="13" t="s">
        <v>1324</v>
      </c>
      <c r="C633" s="8" t="s">
        <v>1311</v>
      </c>
      <c r="D633" s="9" t="s">
        <v>9</v>
      </c>
      <c r="E633" s="57"/>
    </row>
    <row r="634" spans="2:5" x14ac:dyDescent="0.25">
      <c r="B634" s="13" t="s">
        <v>1325</v>
      </c>
      <c r="C634" s="8" t="s">
        <v>1312</v>
      </c>
      <c r="D634" s="9" t="s">
        <v>9</v>
      </c>
      <c r="E634" s="57"/>
    </row>
    <row r="635" spans="2:5" ht="12.75" thickBot="1" x14ac:dyDescent="0.3">
      <c r="B635" s="14" t="s">
        <v>1326</v>
      </c>
      <c r="C635" s="11" t="s">
        <v>1313</v>
      </c>
      <c r="D635" s="12" t="s">
        <v>9</v>
      </c>
      <c r="E635" s="57"/>
    </row>
    <row r="636" spans="2:5" x14ac:dyDescent="0.25">
      <c r="B636" s="114" t="s">
        <v>1328</v>
      </c>
      <c r="C636" s="5" t="s">
        <v>1329</v>
      </c>
      <c r="D636" s="6" t="s">
        <v>9</v>
      </c>
      <c r="E636" s="57"/>
    </row>
    <row r="637" spans="2:5" x14ac:dyDescent="0.25">
      <c r="B637" s="13" t="s">
        <v>1347</v>
      </c>
      <c r="C637" s="8" t="s">
        <v>1330</v>
      </c>
      <c r="D637" s="9" t="s">
        <v>9</v>
      </c>
      <c r="E637" s="57"/>
    </row>
    <row r="638" spans="2:5" x14ac:dyDescent="0.25">
      <c r="B638" s="13" t="s">
        <v>1348</v>
      </c>
      <c r="C638" s="8" t="s">
        <v>1331</v>
      </c>
      <c r="D638" s="9" t="s">
        <v>9</v>
      </c>
      <c r="E638" s="57"/>
    </row>
    <row r="639" spans="2:5" x14ac:dyDescent="0.25">
      <c r="B639" s="13" t="s">
        <v>1349</v>
      </c>
      <c r="C639" s="8" t="s">
        <v>1332</v>
      </c>
      <c r="D639" s="9" t="s">
        <v>9</v>
      </c>
      <c r="E639" s="57"/>
    </row>
    <row r="640" spans="2:5" x14ac:dyDescent="0.25">
      <c r="B640" s="13" t="s">
        <v>1350</v>
      </c>
      <c r="C640" s="8" t="s">
        <v>1333</v>
      </c>
      <c r="D640" s="9" t="s">
        <v>263</v>
      </c>
      <c r="E640" s="57"/>
    </row>
    <row r="641" spans="2:5" x14ac:dyDescent="0.25">
      <c r="B641" s="13" t="s">
        <v>1351</v>
      </c>
      <c r="C641" s="8" t="s">
        <v>1334</v>
      </c>
      <c r="D641" s="9" t="s">
        <v>263</v>
      </c>
      <c r="E641" s="57"/>
    </row>
    <row r="642" spans="2:5" x14ac:dyDescent="0.25">
      <c r="B642" s="13" t="s">
        <v>1352</v>
      </c>
      <c r="C642" s="8" t="s">
        <v>1335</v>
      </c>
      <c r="D642" s="9" t="s">
        <v>263</v>
      </c>
      <c r="E642" s="57"/>
    </row>
    <row r="643" spans="2:5" x14ac:dyDescent="0.25">
      <c r="B643" s="13" t="s">
        <v>1353</v>
      </c>
      <c r="C643" s="8" t="s">
        <v>1336</v>
      </c>
      <c r="D643" s="9" t="s">
        <v>263</v>
      </c>
      <c r="E643" s="57"/>
    </row>
    <row r="644" spans="2:5" x14ac:dyDescent="0.25">
      <c r="B644" s="13" t="s">
        <v>1354</v>
      </c>
      <c r="C644" s="8" t="s">
        <v>1337</v>
      </c>
      <c r="D644" s="9" t="s">
        <v>263</v>
      </c>
      <c r="E644" s="57"/>
    </row>
    <row r="645" spans="2:5" x14ac:dyDescent="0.25">
      <c r="B645" s="13" t="s">
        <v>1355</v>
      </c>
      <c r="C645" s="8" t="s">
        <v>1338</v>
      </c>
      <c r="D645" s="9" t="s">
        <v>263</v>
      </c>
      <c r="E645" s="57"/>
    </row>
    <row r="646" spans="2:5" x14ac:dyDescent="0.25">
      <c r="B646" s="13" t="s">
        <v>1356</v>
      </c>
      <c r="C646" s="8" t="s">
        <v>1339</v>
      </c>
      <c r="D646" s="9" t="s">
        <v>263</v>
      </c>
      <c r="E646" s="57"/>
    </row>
    <row r="647" spans="2:5" x14ac:dyDescent="0.25">
      <c r="B647" s="13" t="s">
        <v>1357</v>
      </c>
      <c r="C647" s="8" t="s">
        <v>1340</v>
      </c>
      <c r="D647" s="9" t="s">
        <v>263</v>
      </c>
      <c r="E647" s="57"/>
    </row>
    <row r="648" spans="2:5" x14ac:dyDescent="0.25">
      <c r="B648" s="13" t="s">
        <v>1358</v>
      </c>
      <c r="C648" s="8" t="s">
        <v>1341</v>
      </c>
      <c r="D648" s="9" t="s">
        <v>9</v>
      </c>
      <c r="E648" s="57"/>
    </row>
    <row r="649" spans="2:5" x14ac:dyDescent="0.25">
      <c r="B649" s="13" t="s">
        <v>1359</v>
      </c>
      <c r="C649" s="8" t="s">
        <v>1342</v>
      </c>
      <c r="D649" s="9" t="s">
        <v>263</v>
      </c>
      <c r="E649" s="57"/>
    </row>
    <row r="650" spans="2:5" x14ac:dyDescent="0.25">
      <c r="B650" s="13" t="s">
        <v>1360</v>
      </c>
      <c r="C650" s="8" t="s">
        <v>1343</v>
      </c>
      <c r="D650" s="9" t="s">
        <v>263</v>
      </c>
      <c r="E650" s="57"/>
    </row>
    <row r="651" spans="2:5" x14ac:dyDescent="0.25">
      <c r="B651" s="13" t="s">
        <v>1361</v>
      </c>
      <c r="C651" s="8" t="s">
        <v>1344</v>
      </c>
      <c r="D651" s="9" t="s">
        <v>263</v>
      </c>
      <c r="E651" s="57"/>
    </row>
    <row r="652" spans="2:5" x14ac:dyDescent="0.25">
      <c r="B652" s="13" t="s">
        <v>1362</v>
      </c>
      <c r="C652" s="8" t="s">
        <v>1345</v>
      </c>
      <c r="D652" s="9" t="s">
        <v>263</v>
      </c>
      <c r="E652" s="57"/>
    </row>
    <row r="653" spans="2:5" ht="12.75" thickBot="1" x14ac:dyDescent="0.3">
      <c r="B653" s="14" t="s">
        <v>1363</v>
      </c>
      <c r="C653" s="11" t="s">
        <v>1346</v>
      </c>
      <c r="D653" s="12" t="s">
        <v>263</v>
      </c>
      <c r="E653" s="57"/>
    </row>
    <row r="654" spans="2:5" x14ac:dyDescent="0.25">
      <c r="B654" s="114" t="s">
        <v>1364</v>
      </c>
      <c r="C654" s="5" t="s">
        <v>1365</v>
      </c>
      <c r="D654" s="6" t="s">
        <v>9</v>
      </c>
      <c r="E654" s="57"/>
    </row>
    <row r="655" spans="2:5" x14ac:dyDescent="0.25">
      <c r="B655" s="13" t="s">
        <v>1384</v>
      </c>
      <c r="C655" s="8" t="s">
        <v>1366</v>
      </c>
      <c r="D655" s="9" t="s">
        <v>9</v>
      </c>
      <c r="E655" s="57"/>
    </row>
    <row r="656" spans="2:5" x14ac:dyDescent="0.25">
      <c r="B656" s="13" t="s">
        <v>1385</v>
      </c>
      <c r="C656" s="8" t="s">
        <v>1367</v>
      </c>
      <c r="D656" s="9" t="s">
        <v>9</v>
      </c>
      <c r="E656" s="57"/>
    </row>
    <row r="657" spans="2:5" x14ac:dyDescent="0.25">
      <c r="B657" s="13" t="s">
        <v>1386</v>
      </c>
      <c r="C657" s="8" t="s">
        <v>1368</v>
      </c>
      <c r="D657" s="9" t="s">
        <v>9</v>
      </c>
      <c r="E657" s="57"/>
    </row>
    <row r="658" spans="2:5" x14ac:dyDescent="0.25">
      <c r="B658" s="13" t="s">
        <v>1387</v>
      </c>
      <c r="C658" s="8" t="s">
        <v>1369</v>
      </c>
      <c r="D658" s="9" t="s">
        <v>9</v>
      </c>
      <c r="E658" s="57"/>
    </row>
    <row r="659" spans="2:5" x14ac:dyDescent="0.25">
      <c r="B659" s="13" t="s">
        <v>1388</v>
      </c>
      <c r="C659" s="8" t="s">
        <v>1370</v>
      </c>
      <c r="D659" s="9" t="s">
        <v>9</v>
      </c>
      <c r="E659" s="57"/>
    </row>
    <row r="660" spans="2:5" x14ac:dyDescent="0.25">
      <c r="B660" s="13" t="s">
        <v>1389</v>
      </c>
      <c r="C660" s="8" t="s">
        <v>1371</v>
      </c>
      <c r="D660" s="9" t="s">
        <v>9</v>
      </c>
      <c r="E660" s="57"/>
    </row>
    <row r="661" spans="2:5" x14ac:dyDescent="0.25">
      <c r="B661" s="13" t="s">
        <v>1390</v>
      </c>
      <c r="C661" s="8" t="s">
        <v>1373</v>
      </c>
      <c r="D661" s="9" t="s">
        <v>9</v>
      </c>
      <c r="E661" s="57"/>
    </row>
    <row r="662" spans="2:5" x14ac:dyDescent="0.25">
      <c r="B662" s="13" t="s">
        <v>1391</v>
      </c>
      <c r="C662" s="8" t="s">
        <v>1372</v>
      </c>
      <c r="D662" s="9" t="s">
        <v>9</v>
      </c>
      <c r="E662" s="57"/>
    </row>
    <row r="663" spans="2:5" x14ac:dyDescent="0.25">
      <c r="B663" s="13" t="s">
        <v>1392</v>
      </c>
      <c r="C663" s="8" t="s">
        <v>1374</v>
      </c>
      <c r="D663" s="9" t="s">
        <v>9</v>
      </c>
      <c r="E663" s="57"/>
    </row>
    <row r="664" spans="2:5" x14ac:dyDescent="0.25">
      <c r="B664" s="13" t="s">
        <v>1393</v>
      </c>
      <c r="C664" s="8" t="s">
        <v>1375</v>
      </c>
      <c r="D664" s="9" t="s">
        <v>9</v>
      </c>
      <c r="E664" s="57"/>
    </row>
    <row r="665" spans="2:5" x14ac:dyDescent="0.25">
      <c r="B665" s="13" t="s">
        <v>1394</v>
      </c>
      <c r="C665" s="8" t="s">
        <v>1376</v>
      </c>
      <c r="D665" s="9" t="s">
        <v>9</v>
      </c>
      <c r="E665" s="57"/>
    </row>
    <row r="666" spans="2:5" x14ac:dyDescent="0.25">
      <c r="B666" s="13" t="s">
        <v>1395</v>
      </c>
      <c r="C666" s="8" t="s">
        <v>1377</v>
      </c>
      <c r="D666" s="9" t="s">
        <v>9</v>
      </c>
      <c r="E666" s="57"/>
    </row>
    <row r="667" spans="2:5" x14ac:dyDescent="0.25">
      <c r="B667" s="13" t="s">
        <v>1396</v>
      </c>
      <c r="C667" s="8" t="s">
        <v>1378</v>
      </c>
      <c r="D667" s="9" t="s">
        <v>9</v>
      </c>
      <c r="E667" s="57"/>
    </row>
    <row r="668" spans="2:5" x14ac:dyDescent="0.25">
      <c r="B668" s="13" t="s">
        <v>1397</v>
      </c>
      <c r="C668" s="8" t="s">
        <v>1379</v>
      </c>
      <c r="D668" s="9" t="s">
        <v>9</v>
      </c>
      <c r="E668" s="57"/>
    </row>
    <row r="669" spans="2:5" x14ac:dyDescent="0.25">
      <c r="B669" s="13" t="s">
        <v>1398</v>
      </c>
      <c r="C669" s="8" t="s">
        <v>1380</v>
      </c>
      <c r="D669" s="9" t="s">
        <v>9</v>
      </c>
      <c r="E669" s="57"/>
    </row>
    <row r="670" spans="2:5" x14ac:dyDescent="0.25">
      <c r="B670" s="13" t="s">
        <v>1399</v>
      </c>
      <c r="C670" s="8" t="s">
        <v>1381</v>
      </c>
      <c r="D670" s="9" t="s">
        <v>9</v>
      </c>
      <c r="E670" s="57"/>
    </row>
    <row r="671" spans="2:5" x14ac:dyDescent="0.25">
      <c r="B671" s="13" t="s">
        <v>1400</v>
      </c>
      <c r="C671" s="8" t="s">
        <v>1382</v>
      </c>
      <c r="D671" s="9" t="s">
        <v>9</v>
      </c>
      <c r="E671" s="57"/>
    </row>
    <row r="672" spans="2:5" x14ac:dyDescent="0.25">
      <c r="B672" s="13" t="s">
        <v>1401</v>
      </c>
      <c r="C672" s="8" t="s">
        <v>1383</v>
      </c>
      <c r="D672" s="9" t="s">
        <v>9</v>
      </c>
      <c r="E672" s="57"/>
    </row>
    <row r="673" spans="2:5" x14ac:dyDescent="0.25">
      <c r="B673" s="13" t="s">
        <v>1426</v>
      </c>
      <c r="C673" s="8" t="s">
        <v>1402</v>
      </c>
      <c r="D673" s="9" t="s">
        <v>9</v>
      </c>
      <c r="E673" s="57"/>
    </row>
    <row r="674" spans="2:5" x14ac:dyDescent="0.25">
      <c r="B674" s="13" t="s">
        <v>1427</v>
      </c>
      <c r="C674" s="8" t="s">
        <v>1403</v>
      </c>
      <c r="D674" s="9" t="s">
        <v>9</v>
      </c>
      <c r="E674" s="57"/>
    </row>
    <row r="675" spans="2:5" x14ac:dyDescent="0.25">
      <c r="B675" s="13" t="s">
        <v>1428</v>
      </c>
      <c r="C675" s="8" t="s">
        <v>1404</v>
      </c>
      <c r="D675" s="9" t="s">
        <v>9</v>
      </c>
      <c r="E675" s="57"/>
    </row>
    <row r="676" spans="2:5" x14ac:dyDescent="0.25">
      <c r="B676" s="13" t="s">
        <v>1429</v>
      </c>
      <c r="C676" s="8" t="s">
        <v>1405</v>
      </c>
      <c r="D676" s="9" t="s">
        <v>263</v>
      </c>
      <c r="E676" s="57"/>
    </row>
    <row r="677" spans="2:5" x14ac:dyDescent="0.25">
      <c r="B677" s="13" t="s">
        <v>1430</v>
      </c>
      <c r="C677" s="8" t="s">
        <v>1406</v>
      </c>
      <c r="D677" s="9" t="s">
        <v>263</v>
      </c>
      <c r="E677" s="57"/>
    </row>
    <row r="678" spans="2:5" x14ac:dyDescent="0.25">
      <c r="B678" s="13" t="s">
        <v>1431</v>
      </c>
      <c r="C678" s="8" t="s">
        <v>1407</v>
      </c>
      <c r="D678" s="9" t="s">
        <v>263</v>
      </c>
      <c r="E678" s="57"/>
    </row>
    <row r="679" spans="2:5" x14ac:dyDescent="0.25">
      <c r="B679" s="13" t="s">
        <v>1432</v>
      </c>
      <c r="C679" s="8" t="s">
        <v>1408</v>
      </c>
      <c r="D679" s="9" t="s">
        <v>263</v>
      </c>
      <c r="E679" s="57"/>
    </row>
    <row r="680" spans="2:5" x14ac:dyDescent="0.25">
      <c r="B680" s="13" t="s">
        <v>1433</v>
      </c>
      <c r="C680" s="8" t="s">
        <v>1409</v>
      </c>
      <c r="D680" s="9" t="s">
        <v>263</v>
      </c>
      <c r="E680" s="57"/>
    </row>
    <row r="681" spans="2:5" x14ac:dyDescent="0.25">
      <c r="B681" s="13" t="s">
        <v>1434</v>
      </c>
      <c r="C681" s="8" t="s">
        <v>1410</v>
      </c>
      <c r="D681" s="9" t="s">
        <v>263</v>
      </c>
      <c r="E681" s="57"/>
    </row>
    <row r="682" spans="2:5" x14ac:dyDescent="0.25">
      <c r="B682" s="13" t="s">
        <v>1435</v>
      </c>
      <c r="C682" s="8" t="s">
        <v>1411</v>
      </c>
      <c r="D682" s="9" t="s">
        <v>263</v>
      </c>
      <c r="E682" s="57"/>
    </row>
    <row r="683" spans="2:5" x14ac:dyDescent="0.25">
      <c r="B683" s="13" t="s">
        <v>1436</v>
      </c>
      <c r="C683" s="8" t="s">
        <v>1412</v>
      </c>
      <c r="D683" s="9" t="s">
        <v>263</v>
      </c>
      <c r="E683" s="57"/>
    </row>
    <row r="684" spans="2:5" x14ac:dyDescent="0.25">
      <c r="B684" s="13" t="s">
        <v>1437</v>
      </c>
      <c r="C684" s="8" t="s">
        <v>1413</v>
      </c>
      <c r="D684" s="9" t="s">
        <v>9</v>
      </c>
      <c r="E684" s="57"/>
    </row>
    <row r="685" spans="2:5" x14ac:dyDescent="0.25">
      <c r="B685" s="13" t="s">
        <v>1438</v>
      </c>
      <c r="C685" s="8" t="s">
        <v>1414</v>
      </c>
      <c r="D685" s="9" t="s">
        <v>9</v>
      </c>
      <c r="E685" s="57"/>
    </row>
    <row r="686" spans="2:5" x14ac:dyDescent="0.25">
      <c r="B686" s="13" t="s">
        <v>1439</v>
      </c>
      <c r="C686" s="8" t="s">
        <v>1415</v>
      </c>
      <c r="D686" s="9" t="s">
        <v>9</v>
      </c>
      <c r="E686" s="57"/>
    </row>
    <row r="687" spans="2:5" x14ac:dyDescent="0.25">
      <c r="B687" s="13" t="s">
        <v>1440</v>
      </c>
      <c r="C687" s="8" t="s">
        <v>1416</v>
      </c>
      <c r="D687" s="9" t="s">
        <v>9</v>
      </c>
      <c r="E687" s="57"/>
    </row>
    <row r="688" spans="2:5" x14ac:dyDescent="0.25">
      <c r="B688" s="13" t="s">
        <v>1441</v>
      </c>
      <c r="C688" s="8" t="s">
        <v>1417</v>
      </c>
      <c r="D688" s="9" t="s">
        <v>9</v>
      </c>
      <c r="E688" s="57"/>
    </row>
    <row r="689" spans="2:5" x14ac:dyDescent="0.25">
      <c r="B689" s="13" t="s">
        <v>1442</v>
      </c>
      <c r="C689" s="8" t="s">
        <v>1418</v>
      </c>
      <c r="D689" s="9" t="s">
        <v>9</v>
      </c>
      <c r="E689" s="57"/>
    </row>
    <row r="690" spans="2:5" x14ac:dyDescent="0.25">
      <c r="B690" s="13" t="s">
        <v>1443</v>
      </c>
      <c r="C690" s="8" t="s">
        <v>1419</v>
      </c>
      <c r="D690" s="9" t="s">
        <v>9</v>
      </c>
      <c r="E690" s="57"/>
    </row>
    <row r="691" spans="2:5" x14ac:dyDescent="0.25">
      <c r="B691" s="13" t="s">
        <v>1444</v>
      </c>
      <c r="C691" s="8" t="s">
        <v>1420</v>
      </c>
      <c r="D691" s="9" t="s">
        <v>9</v>
      </c>
      <c r="E691" s="57"/>
    </row>
    <row r="692" spans="2:5" x14ac:dyDescent="0.25">
      <c r="B692" s="13" t="s">
        <v>1445</v>
      </c>
      <c r="C692" s="8" t="s">
        <v>1421</v>
      </c>
      <c r="D692" s="9" t="s">
        <v>9</v>
      </c>
      <c r="E692" s="57"/>
    </row>
    <row r="693" spans="2:5" x14ac:dyDescent="0.25">
      <c r="B693" s="13" t="s">
        <v>1446</v>
      </c>
      <c r="C693" s="8" t="s">
        <v>1422</v>
      </c>
      <c r="D693" s="9" t="s">
        <v>9</v>
      </c>
      <c r="E693" s="57"/>
    </row>
    <row r="694" spans="2:5" x14ac:dyDescent="0.25">
      <c r="B694" s="13" t="s">
        <v>1447</v>
      </c>
      <c r="C694" s="8" t="s">
        <v>1423</v>
      </c>
      <c r="D694" s="9" t="s">
        <v>9</v>
      </c>
      <c r="E694" s="57"/>
    </row>
    <row r="695" spans="2:5" x14ac:dyDescent="0.25">
      <c r="B695" s="13" t="s">
        <v>1448</v>
      </c>
      <c r="C695" s="8" t="s">
        <v>1424</v>
      </c>
      <c r="D695" s="9" t="s">
        <v>9</v>
      </c>
      <c r="E695" s="57"/>
    </row>
    <row r="696" spans="2:5" ht="12.75" thickBot="1" x14ac:dyDescent="0.3">
      <c r="B696" s="14" t="s">
        <v>1449</v>
      </c>
      <c r="C696" s="11" t="s">
        <v>1425</v>
      </c>
      <c r="D696" s="12" t="s">
        <v>9</v>
      </c>
      <c r="E696" s="57"/>
    </row>
    <row r="697" spans="2:5" x14ac:dyDescent="0.25">
      <c r="B697" s="114" t="s">
        <v>1450</v>
      </c>
      <c r="C697" s="5" t="s">
        <v>1452</v>
      </c>
      <c r="D697" s="6" t="s">
        <v>9</v>
      </c>
      <c r="E697" s="57"/>
    </row>
    <row r="698" spans="2:5" x14ac:dyDescent="0.25">
      <c r="B698" s="7" t="s">
        <v>1451</v>
      </c>
      <c r="C698" s="8" t="s">
        <v>1453</v>
      </c>
      <c r="D698" s="9" t="s">
        <v>9</v>
      </c>
      <c r="E698" s="57"/>
    </row>
    <row r="699" spans="2:5" x14ac:dyDescent="0.25">
      <c r="B699" s="7" t="s">
        <v>1470</v>
      </c>
      <c r="C699" s="8" t="s">
        <v>1454</v>
      </c>
      <c r="D699" s="9" t="s">
        <v>9</v>
      </c>
      <c r="E699" s="57"/>
    </row>
    <row r="700" spans="2:5" x14ac:dyDescent="0.25">
      <c r="B700" s="7" t="s">
        <v>1471</v>
      </c>
      <c r="C700" s="8" t="s">
        <v>1455</v>
      </c>
      <c r="D700" s="9" t="s">
        <v>9</v>
      </c>
      <c r="E700" s="57"/>
    </row>
    <row r="701" spans="2:5" x14ac:dyDescent="0.25">
      <c r="B701" s="7" t="s">
        <v>1472</v>
      </c>
      <c r="C701" s="8" t="s">
        <v>1456</v>
      </c>
      <c r="D701" s="9" t="s">
        <v>9</v>
      </c>
      <c r="E701" s="57"/>
    </row>
    <row r="702" spans="2:5" x14ac:dyDescent="0.25">
      <c r="B702" s="7" t="s">
        <v>1473</v>
      </c>
      <c r="C702" s="8" t="s">
        <v>1457</v>
      </c>
      <c r="D702" s="9" t="s">
        <v>9</v>
      </c>
      <c r="E702" s="57"/>
    </row>
    <row r="703" spans="2:5" x14ac:dyDescent="0.25">
      <c r="B703" s="7" t="s">
        <v>1474</v>
      </c>
      <c r="C703" s="8" t="s">
        <v>1458</v>
      </c>
      <c r="D703" s="9" t="s">
        <v>9</v>
      </c>
      <c r="E703" s="57"/>
    </row>
    <row r="704" spans="2:5" x14ac:dyDescent="0.25">
      <c r="B704" s="7" t="s">
        <v>1475</v>
      </c>
      <c r="C704" s="8" t="s">
        <v>1459</v>
      </c>
      <c r="D704" s="9" t="s">
        <v>9</v>
      </c>
      <c r="E704" s="57"/>
    </row>
    <row r="705" spans="2:5" x14ac:dyDescent="0.25">
      <c r="B705" s="7" t="s">
        <v>1476</v>
      </c>
      <c r="C705" s="8" t="s">
        <v>1460</v>
      </c>
      <c r="D705" s="9" t="s">
        <v>9</v>
      </c>
      <c r="E705" s="57"/>
    </row>
    <row r="706" spans="2:5" x14ac:dyDescent="0.25">
      <c r="B706" s="7" t="s">
        <v>1477</v>
      </c>
      <c r="C706" s="8" t="s">
        <v>1461</v>
      </c>
      <c r="D706" s="9" t="s">
        <v>9</v>
      </c>
      <c r="E706" s="57"/>
    </row>
    <row r="707" spans="2:5" x14ac:dyDescent="0.25">
      <c r="B707" s="7" t="s">
        <v>1478</v>
      </c>
      <c r="C707" s="8" t="s">
        <v>1462</v>
      </c>
      <c r="D707" s="9" t="s">
        <v>9</v>
      </c>
      <c r="E707" s="57"/>
    </row>
    <row r="708" spans="2:5" x14ac:dyDescent="0.25">
      <c r="B708" s="7" t="s">
        <v>1479</v>
      </c>
      <c r="C708" s="8" t="s">
        <v>1463</v>
      </c>
      <c r="D708" s="9" t="s">
        <v>9</v>
      </c>
      <c r="E708" s="57"/>
    </row>
    <row r="709" spans="2:5" x14ac:dyDescent="0.25">
      <c r="B709" s="7" t="s">
        <v>1480</v>
      </c>
      <c r="C709" s="8" t="s">
        <v>1464</v>
      </c>
      <c r="D709" s="9" t="s">
        <v>9</v>
      </c>
      <c r="E709" s="57"/>
    </row>
    <row r="710" spans="2:5" x14ac:dyDescent="0.25">
      <c r="B710" s="7" t="s">
        <v>1481</v>
      </c>
      <c r="C710" s="8" t="s">
        <v>1514</v>
      </c>
      <c r="D710" s="9" t="s">
        <v>9</v>
      </c>
      <c r="E710" s="57"/>
    </row>
    <row r="711" spans="2:5" x14ac:dyDescent="0.25">
      <c r="B711" s="7" t="s">
        <v>1482</v>
      </c>
      <c r="C711" s="8" t="s">
        <v>1515</v>
      </c>
      <c r="D711" s="9" t="s">
        <v>9</v>
      </c>
      <c r="E711" s="57"/>
    </row>
    <row r="712" spans="2:5" x14ac:dyDescent="0.25">
      <c r="B712" s="7" t="s">
        <v>1483</v>
      </c>
      <c r="C712" s="8" t="s">
        <v>1465</v>
      </c>
      <c r="D712" s="9" t="s">
        <v>9</v>
      </c>
      <c r="E712" s="57"/>
    </row>
    <row r="713" spans="2:5" x14ac:dyDescent="0.25">
      <c r="B713" s="7" t="s">
        <v>1484</v>
      </c>
      <c r="C713" s="8" t="s">
        <v>1466</v>
      </c>
      <c r="D713" s="9" t="s">
        <v>9</v>
      </c>
      <c r="E713" s="57"/>
    </row>
    <row r="714" spans="2:5" x14ac:dyDescent="0.25">
      <c r="B714" s="7" t="s">
        <v>1485</v>
      </c>
      <c r="C714" s="8" t="s">
        <v>1467</v>
      </c>
      <c r="D714" s="9" t="s">
        <v>9</v>
      </c>
      <c r="E714" s="57"/>
    </row>
    <row r="715" spans="2:5" x14ac:dyDescent="0.25">
      <c r="B715" s="7" t="s">
        <v>1486</v>
      </c>
      <c r="C715" s="8" t="s">
        <v>1468</v>
      </c>
      <c r="D715" s="9" t="s">
        <v>9</v>
      </c>
      <c r="E715" s="57"/>
    </row>
    <row r="716" spans="2:5" x14ac:dyDescent="0.25">
      <c r="B716" s="7" t="s">
        <v>1487</v>
      </c>
      <c r="C716" s="8" t="s">
        <v>1469</v>
      </c>
      <c r="D716" s="9" t="s">
        <v>9</v>
      </c>
      <c r="E716" s="57"/>
    </row>
    <row r="717" spans="2:5" x14ac:dyDescent="0.25">
      <c r="B717" s="7" t="s">
        <v>1501</v>
      </c>
      <c r="C717" s="8" t="s">
        <v>1488</v>
      </c>
      <c r="D717" s="9" t="s">
        <v>9</v>
      </c>
      <c r="E717" s="57"/>
    </row>
    <row r="718" spans="2:5" x14ac:dyDescent="0.25">
      <c r="B718" s="7" t="s">
        <v>1502</v>
      </c>
      <c r="C718" s="8" t="s">
        <v>1489</v>
      </c>
      <c r="D718" s="9" t="s">
        <v>263</v>
      </c>
      <c r="E718" s="57"/>
    </row>
    <row r="719" spans="2:5" x14ac:dyDescent="0.25">
      <c r="B719" s="7" t="s">
        <v>1503</v>
      </c>
      <c r="C719" s="8" t="s">
        <v>1490</v>
      </c>
      <c r="D719" s="9" t="s">
        <v>263</v>
      </c>
      <c r="E719" s="57"/>
    </row>
    <row r="720" spans="2:5" x14ac:dyDescent="0.25">
      <c r="B720" s="7" t="s">
        <v>1504</v>
      </c>
      <c r="C720" s="8" t="s">
        <v>1491</v>
      </c>
      <c r="D720" s="9" t="s">
        <v>263</v>
      </c>
      <c r="E720" s="57"/>
    </row>
    <row r="721" spans="2:5" x14ac:dyDescent="0.25">
      <c r="B721" s="7" t="s">
        <v>1505</v>
      </c>
      <c r="C721" s="8" t="s">
        <v>1492</v>
      </c>
      <c r="D721" s="9" t="s">
        <v>263</v>
      </c>
      <c r="E721" s="57"/>
    </row>
    <row r="722" spans="2:5" x14ac:dyDescent="0.25">
      <c r="B722" s="7" t="s">
        <v>1506</v>
      </c>
      <c r="C722" s="8" t="s">
        <v>1493</v>
      </c>
      <c r="D722" s="9" t="s">
        <v>263</v>
      </c>
      <c r="E722" s="57"/>
    </row>
    <row r="723" spans="2:5" x14ac:dyDescent="0.25">
      <c r="B723" s="7" t="s">
        <v>1507</v>
      </c>
      <c r="C723" s="8" t="s">
        <v>1494</v>
      </c>
      <c r="D723" s="9" t="s">
        <v>263</v>
      </c>
      <c r="E723" s="57"/>
    </row>
    <row r="724" spans="2:5" x14ac:dyDescent="0.25">
      <c r="B724" s="7" t="s">
        <v>1508</v>
      </c>
      <c r="C724" s="8" t="s">
        <v>1495</v>
      </c>
      <c r="D724" s="9" t="s">
        <v>263</v>
      </c>
      <c r="E724" s="57"/>
    </row>
    <row r="725" spans="2:5" x14ac:dyDescent="0.25">
      <c r="B725" s="7" t="s">
        <v>1509</v>
      </c>
      <c r="C725" s="8" t="s">
        <v>1496</v>
      </c>
      <c r="D725" s="9" t="s">
        <v>9</v>
      </c>
      <c r="E725" s="57"/>
    </row>
    <row r="726" spans="2:5" x14ac:dyDescent="0.25">
      <c r="B726" s="7" t="s">
        <v>1510</v>
      </c>
      <c r="C726" s="8" t="s">
        <v>1497</v>
      </c>
      <c r="D726" s="9" t="s">
        <v>9</v>
      </c>
      <c r="E726" s="57"/>
    </row>
    <row r="727" spans="2:5" x14ac:dyDescent="0.25">
      <c r="B727" s="7" t="s">
        <v>1511</v>
      </c>
      <c r="C727" s="8" t="s">
        <v>1498</v>
      </c>
      <c r="D727" s="9" t="s">
        <v>9</v>
      </c>
      <c r="E727" s="57"/>
    </row>
    <row r="728" spans="2:5" x14ac:dyDescent="0.25">
      <c r="B728" s="7" t="s">
        <v>1512</v>
      </c>
      <c r="C728" s="8" t="s">
        <v>1499</v>
      </c>
      <c r="D728" s="9" t="s">
        <v>9</v>
      </c>
      <c r="E728" s="57"/>
    </row>
    <row r="729" spans="2:5" ht="12.75" thickBot="1" x14ac:dyDescent="0.3">
      <c r="B729" s="10" t="s">
        <v>1513</v>
      </c>
      <c r="C729" s="11" t="s">
        <v>1500</v>
      </c>
      <c r="D729" s="12" t="s">
        <v>9</v>
      </c>
      <c r="E729" s="57"/>
    </row>
    <row r="730" spans="2:5" x14ac:dyDescent="0.25">
      <c r="B730" s="114" t="s">
        <v>1516</v>
      </c>
      <c r="C730" s="5" t="s">
        <v>1517</v>
      </c>
      <c r="D730" s="6" t="s">
        <v>9</v>
      </c>
      <c r="E730" s="57"/>
    </row>
    <row r="731" spans="2:5" x14ac:dyDescent="0.25">
      <c r="B731" s="7" t="s">
        <v>1542</v>
      </c>
      <c r="C731" s="8" t="s">
        <v>1518</v>
      </c>
      <c r="D731" s="9" t="s">
        <v>9</v>
      </c>
      <c r="E731" s="57"/>
    </row>
    <row r="732" spans="2:5" x14ac:dyDescent="0.25">
      <c r="B732" s="7" t="s">
        <v>1544</v>
      </c>
      <c r="C732" s="8" t="s">
        <v>1519</v>
      </c>
      <c r="D732" s="9" t="s">
        <v>9</v>
      </c>
      <c r="E732" s="57"/>
    </row>
    <row r="733" spans="2:5" x14ac:dyDescent="0.25">
      <c r="B733" s="7" t="s">
        <v>1543</v>
      </c>
      <c r="C733" s="8" t="s">
        <v>1520</v>
      </c>
      <c r="D733" s="9" t="s">
        <v>9</v>
      </c>
      <c r="E733" s="57"/>
    </row>
    <row r="734" spans="2:5" x14ac:dyDescent="0.25">
      <c r="B734" s="7" t="s">
        <v>1545</v>
      </c>
      <c r="C734" s="8" t="s">
        <v>1521</v>
      </c>
      <c r="D734" s="9" t="s">
        <v>9</v>
      </c>
      <c r="E734" s="57"/>
    </row>
    <row r="735" spans="2:5" x14ac:dyDescent="0.25">
      <c r="B735" s="7" t="s">
        <v>1546</v>
      </c>
      <c r="C735" s="8" t="s">
        <v>1522</v>
      </c>
      <c r="D735" s="9" t="s">
        <v>9</v>
      </c>
      <c r="E735" s="57"/>
    </row>
    <row r="736" spans="2:5" x14ac:dyDescent="0.25">
      <c r="B736" s="7" t="s">
        <v>1547</v>
      </c>
      <c r="C736" s="8" t="s">
        <v>1523</v>
      </c>
      <c r="D736" s="9" t="s">
        <v>9</v>
      </c>
      <c r="E736" s="57"/>
    </row>
    <row r="737" spans="2:5" x14ac:dyDescent="0.25">
      <c r="B737" s="7" t="s">
        <v>1548</v>
      </c>
      <c r="C737" s="8" t="s">
        <v>1524</v>
      </c>
      <c r="D737" s="9" t="s">
        <v>9</v>
      </c>
      <c r="E737" s="57"/>
    </row>
    <row r="738" spans="2:5" x14ac:dyDescent="0.25">
      <c r="B738" s="7" t="s">
        <v>1549</v>
      </c>
      <c r="C738" s="8" t="s">
        <v>1525</v>
      </c>
      <c r="D738" s="9" t="s">
        <v>9</v>
      </c>
      <c r="E738" s="57"/>
    </row>
    <row r="739" spans="2:5" x14ac:dyDescent="0.25">
      <c r="B739" s="7" t="s">
        <v>1550</v>
      </c>
      <c r="C739" s="8" t="s">
        <v>1526</v>
      </c>
      <c r="D739" s="9" t="s">
        <v>9</v>
      </c>
      <c r="E739" s="57"/>
    </row>
    <row r="740" spans="2:5" x14ac:dyDescent="0.25">
      <c r="B740" s="7" t="s">
        <v>1551</v>
      </c>
      <c r="C740" s="8" t="s">
        <v>1527</v>
      </c>
      <c r="D740" s="9" t="s">
        <v>9</v>
      </c>
      <c r="E740" s="57"/>
    </row>
    <row r="741" spans="2:5" x14ac:dyDescent="0.25">
      <c r="B741" s="7" t="s">
        <v>1552</v>
      </c>
      <c r="C741" s="8" t="s">
        <v>1528</v>
      </c>
      <c r="D741" s="9" t="s">
        <v>9</v>
      </c>
      <c r="E741" s="57"/>
    </row>
    <row r="742" spans="2:5" x14ac:dyDescent="0.25">
      <c r="B742" s="7" t="s">
        <v>1553</v>
      </c>
      <c r="C742" s="8" t="s">
        <v>1529</v>
      </c>
      <c r="D742" s="9" t="s">
        <v>9</v>
      </c>
      <c r="E742" s="57"/>
    </row>
    <row r="743" spans="2:5" x14ac:dyDescent="0.25">
      <c r="B743" s="7" t="s">
        <v>1554</v>
      </c>
      <c r="C743" s="8" t="s">
        <v>1530</v>
      </c>
      <c r="D743" s="9" t="s">
        <v>9</v>
      </c>
      <c r="E743" s="57"/>
    </row>
    <row r="744" spans="2:5" x14ac:dyDescent="0.25">
      <c r="B744" s="7" t="s">
        <v>1555</v>
      </c>
      <c r="C744" s="8" t="s">
        <v>1531</v>
      </c>
      <c r="D744" s="9" t="s">
        <v>9</v>
      </c>
      <c r="E744" s="57"/>
    </row>
    <row r="745" spans="2:5" x14ac:dyDescent="0.25">
      <c r="B745" s="7" t="s">
        <v>1556</v>
      </c>
      <c r="C745" s="8" t="s">
        <v>1532</v>
      </c>
      <c r="D745" s="9" t="s">
        <v>9</v>
      </c>
      <c r="E745" s="57"/>
    </row>
    <row r="746" spans="2:5" x14ac:dyDescent="0.25">
      <c r="B746" s="7" t="s">
        <v>1557</v>
      </c>
      <c r="C746" s="8" t="s">
        <v>1533</v>
      </c>
      <c r="D746" s="9" t="s">
        <v>9</v>
      </c>
      <c r="E746" s="57"/>
    </row>
    <row r="747" spans="2:5" x14ac:dyDescent="0.25">
      <c r="B747" s="7" t="s">
        <v>1558</v>
      </c>
      <c r="C747" s="8" t="s">
        <v>1534</v>
      </c>
      <c r="D747" s="9" t="s">
        <v>9</v>
      </c>
      <c r="E747" s="57"/>
    </row>
    <row r="748" spans="2:5" x14ac:dyDescent="0.25">
      <c r="B748" s="7" t="s">
        <v>1559</v>
      </c>
      <c r="C748" s="8" t="s">
        <v>1535</v>
      </c>
      <c r="D748" s="9" t="s">
        <v>9</v>
      </c>
      <c r="E748" s="57"/>
    </row>
    <row r="749" spans="2:5" x14ac:dyDescent="0.25">
      <c r="B749" s="7" t="s">
        <v>1560</v>
      </c>
      <c r="C749" s="8" t="s">
        <v>1536</v>
      </c>
      <c r="D749" s="9" t="s">
        <v>9</v>
      </c>
      <c r="E749" s="57"/>
    </row>
    <row r="750" spans="2:5" x14ac:dyDescent="0.25">
      <c r="B750" s="7" t="s">
        <v>1561</v>
      </c>
      <c r="C750" s="8" t="s">
        <v>1537</v>
      </c>
      <c r="D750" s="9" t="s">
        <v>9</v>
      </c>
      <c r="E750" s="57"/>
    </row>
    <row r="751" spans="2:5" x14ac:dyDescent="0.25">
      <c r="B751" s="7" t="s">
        <v>1562</v>
      </c>
      <c r="C751" s="8" t="s">
        <v>1538</v>
      </c>
      <c r="D751" s="9" t="s">
        <v>9</v>
      </c>
      <c r="E751" s="57"/>
    </row>
    <row r="752" spans="2:5" x14ac:dyDescent="0.25">
      <c r="B752" s="7" t="s">
        <v>1563</v>
      </c>
      <c r="C752" s="8" t="s">
        <v>1539</v>
      </c>
      <c r="D752" s="9" t="s">
        <v>9</v>
      </c>
      <c r="E752" s="57"/>
    </row>
    <row r="753" spans="2:5" x14ac:dyDescent="0.25">
      <c r="B753" s="7" t="s">
        <v>1564</v>
      </c>
      <c r="C753" s="8" t="s">
        <v>1540</v>
      </c>
      <c r="D753" s="9" t="s">
        <v>9</v>
      </c>
      <c r="E753" s="57"/>
    </row>
    <row r="754" spans="2:5" x14ac:dyDescent="0.25">
      <c r="B754" s="7" t="s">
        <v>1565</v>
      </c>
      <c r="C754" s="8" t="s">
        <v>1541</v>
      </c>
      <c r="D754" s="9" t="s">
        <v>9</v>
      </c>
      <c r="E754" s="57"/>
    </row>
    <row r="755" spans="2:5" x14ac:dyDescent="0.25">
      <c r="B755" s="7" t="s">
        <v>1569</v>
      </c>
      <c r="C755" s="8" t="s">
        <v>1566</v>
      </c>
      <c r="D755" s="9" t="s">
        <v>9</v>
      </c>
      <c r="E755" s="57"/>
    </row>
    <row r="756" spans="2:5" x14ac:dyDescent="0.25">
      <c r="B756" s="7" t="s">
        <v>1570</v>
      </c>
      <c r="C756" s="8" t="s">
        <v>1567</v>
      </c>
      <c r="D756" s="9" t="s">
        <v>9</v>
      </c>
      <c r="E756" s="57"/>
    </row>
    <row r="757" spans="2:5" x14ac:dyDescent="0.25">
      <c r="B757" s="7" t="s">
        <v>1571</v>
      </c>
      <c r="C757" s="8" t="s">
        <v>1573</v>
      </c>
      <c r="D757" s="9" t="s">
        <v>9</v>
      </c>
      <c r="E757" s="57"/>
    </row>
    <row r="758" spans="2:5" x14ac:dyDescent="0.25">
      <c r="B758" s="7" t="s">
        <v>1572</v>
      </c>
      <c r="C758" s="8" t="s">
        <v>1568</v>
      </c>
      <c r="D758" s="9" t="s">
        <v>9</v>
      </c>
      <c r="E758" s="57"/>
    </row>
    <row r="759" spans="2:5" x14ac:dyDescent="0.25">
      <c r="B759" s="7" t="s">
        <v>1577</v>
      </c>
      <c r="C759" s="8" t="s">
        <v>1574</v>
      </c>
      <c r="D759" s="9" t="s">
        <v>9</v>
      </c>
      <c r="E759" s="57"/>
    </row>
    <row r="760" spans="2:5" x14ac:dyDescent="0.25">
      <c r="B760" s="7" t="s">
        <v>1578</v>
      </c>
      <c r="C760" s="8" t="s">
        <v>1575</v>
      </c>
      <c r="D760" s="9" t="s">
        <v>9</v>
      </c>
      <c r="E760" s="57"/>
    </row>
    <row r="761" spans="2:5" x14ac:dyDescent="0.25">
      <c r="B761" s="7" t="s">
        <v>1579</v>
      </c>
      <c r="C761" s="1" t="s">
        <v>1576</v>
      </c>
      <c r="D761" s="9" t="s">
        <v>9</v>
      </c>
      <c r="E761" s="57"/>
    </row>
    <row r="762" spans="2:5" x14ac:dyDescent="0.25">
      <c r="B762" s="7" t="s">
        <v>1585</v>
      </c>
      <c r="C762" s="8" t="s">
        <v>1580</v>
      </c>
      <c r="D762" s="9" t="s">
        <v>9</v>
      </c>
      <c r="E762" s="57"/>
    </row>
    <row r="763" spans="2:5" x14ac:dyDescent="0.25">
      <c r="B763" s="7" t="s">
        <v>1586</v>
      </c>
      <c r="C763" s="8" t="s">
        <v>1581</v>
      </c>
      <c r="D763" s="9" t="s">
        <v>9</v>
      </c>
      <c r="E763" s="57"/>
    </row>
    <row r="764" spans="2:5" x14ac:dyDescent="0.25">
      <c r="B764" s="7" t="s">
        <v>1587</v>
      </c>
      <c r="C764" s="8" t="s">
        <v>1582</v>
      </c>
      <c r="D764" s="9" t="s">
        <v>9</v>
      </c>
      <c r="E764" s="57"/>
    </row>
    <row r="765" spans="2:5" x14ac:dyDescent="0.25">
      <c r="B765" s="7" t="s">
        <v>1588</v>
      </c>
      <c r="C765" s="8" t="s">
        <v>1583</v>
      </c>
      <c r="D765" s="9" t="s">
        <v>9</v>
      </c>
      <c r="E765" s="57"/>
    </row>
    <row r="766" spans="2:5" x14ac:dyDescent="0.25">
      <c r="B766" s="7" t="s">
        <v>1589</v>
      </c>
      <c r="C766" s="8" t="s">
        <v>1584</v>
      </c>
      <c r="D766" s="9" t="s">
        <v>9</v>
      </c>
      <c r="E766" s="57"/>
    </row>
    <row r="767" spans="2:5" x14ac:dyDescent="0.25">
      <c r="B767" s="7" t="s">
        <v>1596</v>
      </c>
      <c r="C767" s="8" t="s">
        <v>1590</v>
      </c>
      <c r="D767" s="9" t="s">
        <v>263</v>
      </c>
      <c r="E767" s="57"/>
    </row>
    <row r="768" spans="2:5" x14ac:dyDescent="0.25">
      <c r="B768" s="7" t="s">
        <v>1597</v>
      </c>
      <c r="C768" s="8" t="s">
        <v>1591</v>
      </c>
      <c r="D768" s="9" t="s">
        <v>263</v>
      </c>
      <c r="E768" s="57"/>
    </row>
    <row r="769" spans="2:5" x14ac:dyDescent="0.25">
      <c r="B769" s="7" t="s">
        <v>1598</v>
      </c>
      <c r="C769" s="8" t="s">
        <v>1592</v>
      </c>
      <c r="D769" s="9" t="s">
        <v>263</v>
      </c>
      <c r="E769" s="57"/>
    </row>
    <row r="770" spans="2:5" x14ac:dyDescent="0.25">
      <c r="B770" s="7" t="s">
        <v>1599</v>
      </c>
      <c r="C770" s="8" t="s">
        <v>1593</v>
      </c>
      <c r="D770" s="9" t="s">
        <v>263</v>
      </c>
      <c r="E770" s="57"/>
    </row>
    <row r="771" spans="2:5" x14ac:dyDescent="0.25">
      <c r="B771" s="7" t="s">
        <v>1600</v>
      </c>
      <c r="C771" s="8" t="s">
        <v>1594</v>
      </c>
      <c r="D771" s="9" t="s">
        <v>263</v>
      </c>
      <c r="E771" s="57"/>
    </row>
    <row r="772" spans="2:5" x14ac:dyDescent="0.25">
      <c r="B772" s="7" t="s">
        <v>1601</v>
      </c>
      <c r="C772" s="8" t="s">
        <v>1595</v>
      </c>
      <c r="D772" s="9" t="s">
        <v>263</v>
      </c>
      <c r="E772" s="57"/>
    </row>
    <row r="773" spans="2:5" x14ac:dyDescent="0.25">
      <c r="B773" s="7" t="s">
        <v>1609</v>
      </c>
      <c r="C773" s="8" t="s">
        <v>1602</v>
      </c>
      <c r="D773" s="9" t="s">
        <v>263</v>
      </c>
      <c r="E773" s="57"/>
    </row>
    <row r="774" spans="2:5" x14ac:dyDescent="0.25">
      <c r="B774" s="7" t="s">
        <v>1610</v>
      </c>
      <c r="C774" s="8" t="s">
        <v>1603</v>
      </c>
      <c r="D774" s="9" t="s">
        <v>263</v>
      </c>
      <c r="E774" s="57"/>
    </row>
    <row r="775" spans="2:5" x14ac:dyDescent="0.25">
      <c r="B775" s="7" t="s">
        <v>1611</v>
      </c>
      <c r="C775" s="8" t="s">
        <v>1604</v>
      </c>
      <c r="D775" s="9" t="s">
        <v>263</v>
      </c>
      <c r="E775" s="57"/>
    </row>
    <row r="776" spans="2:5" x14ac:dyDescent="0.25">
      <c r="B776" s="7" t="s">
        <v>1612</v>
      </c>
      <c r="C776" s="8" t="s">
        <v>1606</v>
      </c>
      <c r="D776" s="9" t="s">
        <v>263</v>
      </c>
      <c r="E776" s="57"/>
    </row>
    <row r="777" spans="2:5" x14ac:dyDescent="0.25">
      <c r="B777" s="7" t="s">
        <v>1613</v>
      </c>
      <c r="C777" s="8" t="s">
        <v>1605</v>
      </c>
      <c r="D777" s="9" t="s">
        <v>263</v>
      </c>
      <c r="E777" s="57"/>
    </row>
    <row r="778" spans="2:5" x14ac:dyDescent="0.25">
      <c r="B778" s="7" t="s">
        <v>1614</v>
      </c>
      <c r="C778" s="8" t="s">
        <v>1607</v>
      </c>
      <c r="D778" s="9" t="s">
        <v>263</v>
      </c>
      <c r="E778" s="57"/>
    </row>
    <row r="779" spans="2:5" x14ac:dyDescent="0.25">
      <c r="B779" s="7" t="s">
        <v>1615</v>
      </c>
      <c r="C779" s="8" t="s">
        <v>1608</v>
      </c>
      <c r="D779" s="9" t="s">
        <v>263</v>
      </c>
      <c r="E779" s="57"/>
    </row>
    <row r="780" spans="2:5" x14ac:dyDescent="0.25">
      <c r="B780" s="7" t="s">
        <v>1622</v>
      </c>
      <c r="C780" s="8" t="s">
        <v>1616</v>
      </c>
      <c r="D780" s="9" t="s">
        <v>9</v>
      </c>
      <c r="E780" s="57"/>
    </row>
    <row r="781" spans="2:5" x14ac:dyDescent="0.25">
      <c r="B781" s="7" t="s">
        <v>1623</v>
      </c>
      <c r="C781" s="8" t="s">
        <v>1617</v>
      </c>
      <c r="D781" s="9" t="s">
        <v>9</v>
      </c>
      <c r="E781" s="57"/>
    </row>
    <row r="782" spans="2:5" x14ac:dyDescent="0.25">
      <c r="B782" s="7" t="s">
        <v>1624</v>
      </c>
      <c r="C782" s="8" t="s">
        <v>1618</v>
      </c>
      <c r="D782" s="9" t="s">
        <v>9</v>
      </c>
      <c r="E782" s="57"/>
    </row>
    <row r="783" spans="2:5" x14ac:dyDescent="0.25">
      <c r="B783" s="7" t="s">
        <v>1625</v>
      </c>
      <c r="C783" s="8" t="s">
        <v>1619</v>
      </c>
      <c r="D783" s="9" t="s">
        <v>9</v>
      </c>
      <c r="E783" s="57"/>
    </row>
    <row r="784" spans="2:5" x14ac:dyDescent="0.25">
      <c r="B784" s="7" t="s">
        <v>1626</v>
      </c>
      <c r="C784" s="8" t="s">
        <v>1620</v>
      </c>
      <c r="D784" s="9" t="s">
        <v>9</v>
      </c>
      <c r="E784" s="57"/>
    </row>
    <row r="785" spans="2:5" ht="12.75" thickBot="1" x14ac:dyDescent="0.3">
      <c r="B785" s="10" t="s">
        <v>1627</v>
      </c>
      <c r="C785" s="11" t="s">
        <v>1621</v>
      </c>
      <c r="D785" s="12" t="s">
        <v>9</v>
      </c>
      <c r="E785" s="57"/>
    </row>
    <row r="786" spans="2:5" x14ac:dyDescent="0.25">
      <c r="B786" s="114" t="s">
        <v>1628</v>
      </c>
      <c r="C786" s="5" t="s">
        <v>1630</v>
      </c>
      <c r="D786" s="6" t="s">
        <v>9</v>
      </c>
      <c r="E786" s="57"/>
    </row>
    <row r="787" spans="2:5" x14ac:dyDescent="0.25">
      <c r="B787" s="7" t="s">
        <v>1629</v>
      </c>
      <c r="C787" s="8" t="s">
        <v>1633</v>
      </c>
      <c r="D787" s="9" t="s">
        <v>9</v>
      </c>
      <c r="E787" s="57"/>
    </row>
    <row r="788" spans="2:5" x14ac:dyDescent="0.25">
      <c r="B788" s="7" t="s">
        <v>1641</v>
      </c>
      <c r="C788" s="8" t="s">
        <v>1631</v>
      </c>
      <c r="D788" s="9" t="s">
        <v>9</v>
      </c>
      <c r="E788" s="57"/>
    </row>
    <row r="789" spans="2:5" x14ac:dyDescent="0.25">
      <c r="B789" s="7" t="s">
        <v>1642</v>
      </c>
      <c r="C789" s="8" t="s">
        <v>1632</v>
      </c>
      <c r="D789" s="9" t="s">
        <v>9</v>
      </c>
      <c r="E789" s="57"/>
    </row>
    <row r="790" spans="2:5" x14ac:dyDescent="0.25">
      <c r="B790" s="7" t="s">
        <v>1643</v>
      </c>
      <c r="C790" s="8" t="s">
        <v>1634</v>
      </c>
      <c r="D790" s="9" t="s">
        <v>9</v>
      </c>
      <c r="E790" s="57"/>
    </row>
    <row r="791" spans="2:5" x14ac:dyDescent="0.25">
      <c r="B791" s="7" t="s">
        <v>1644</v>
      </c>
      <c r="C791" s="8" t="s">
        <v>1635</v>
      </c>
      <c r="D791" s="9" t="s">
        <v>9</v>
      </c>
      <c r="E791" s="57"/>
    </row>
    <row r="792" spans="2:5" x14ac:dyDescent="0.25">
      <c r="B792" s="7" t="s">
        <v>1645</v>
      </c>
      <c r="C792" s="8" t="s">
        <v>1636</v>
      </c>
      <c r="D792" s="9" t="s">
        <v>9</v>
      </c>
      <c r="E792" s="57"/>
    </row>
    <row r="793" spans="2:5" x14ac:dyDescent="0.25">
      <c r="B793" s="7" t="s">
        <v>1646</v>
      </c>
      <c r="C793" s="8" t="s">
        <v>1637</v>
      </c>
      <c r="D793" s="9" t="s">
        <v>9</v>
      </c>
      <c r="E793" s="57"/>
    </row>
    <row r="794" spans="2:5" x14ac:dyDescent="0.25">
      <c r="B794" s="7" t="s">
        <v>1647</v>
      </c>
      <c r="C794" s="8" t="s">
        <v>1638</v>
      </c>
      <c r="D794" s="9" t="s">
        <v>9</v>
      </c>
      <c r="E794" s="57"/>
    </row>
    <row r="795" spans="2:5" x14ac:dyDescent="0.25">
      <c r="B795" s="7" t="s">
        <v>1648</v>
      </c>
      <c r="C795" s="8" t="s">
        <v>1639</v>
      </c>
      <c r="D795" s="9" t="s">
        <v>9</v>
      </c>
      <c r="E795" s="57"/>
    </row>
    <row r="796" spans="2:5" x14ac:dyDescent="0.25">
      <c r="B796" s="7" t="s">
        <v>1649</v>
      </c>
      <c r="C796" s="8" t="s">
        <v>1640</v>
      </c>
      <c r="D796" s="9" t="s">
        <v>9</v>
      </c>
      <c r="E796" s="57"/>
    </row>
    <row r="797" spans="2:5" x14ac:dyDescent="0.25">
      <c r="B797" s="7" t="s">
        <v>1650</v>
      </c>
      <c r="C797" s="8" t="s">
        <v>1652</v>
      </c>
      <c r="D797" s="9" t="s">
        <v>9</v>
      </c>
      <c r="E797" s="57"/>
    </row>
    <row r="798" spans="2:5" x14ac:dyDescent="0.25">
      <c r="B798" s="7" t="s">
        <v>1651</v>
      </c>
      <c r="C798" s="8" t="s">
        <v>1653</v>
      </c>
      <c r="D798" s="9" t="s">
        <v>9</v>
      </c>
      <c r="E798" s="57"/>
    </row>
    <row r="799" spans="2:5" x14ac:dyDescent="0.25">
      <c r="B799" s="7" t="s">
        <v>1664</v>
      </c>
      <c r="C799" s="8" t="s">
        <v>1654</v>
      </c>
      <c r="D799" s="9" t="s">
        <v>9</v>
      </c>
      <c r="E799" s="57"/>
    </row>
    <row r="800" spans="2:5" x14ac:dyDescent="0.25">
      <c r="B800" s="7" t="s">
        <v>1665</v>
      </c>
      <c r="C800" s="8" t="s">
        <v>1655</v>
      </c>
      <c r="D800" s="9" t="s">
        <v>9</v>
      </c>
      <c r="E800" s="57"/>
    </row>
    <row r="801" spans="2:5" x14ac:dyDescent="0.25">
      <c r="B801" s="7" t="s">
        <v>1666</v>
      </c>
      <c r="C801" s="8" t="s">
        <v>1656</v>
      </c>
      <c r="D801" s="9" t="s">
        <v>9</v>
      </c>
      <c r="E801" s="57"/>
    </row>
    <row r="802" spans="2:5" x14ac:dyDescent="0.25">
      <c r="B802" s="7" t="s">
        <v>1667</v>
      </c>
      <c r="C802" s="8" t="s">
        <v>1657</v>
      </c>
      <c r="D802" s="9" t="s">
        <v>9</v>
      </c>
      <c r="E802" s="57"/>
    </row>
    <row r="803" spans="2:5" x14ac:dyDescent="0.25">
      <c r="B803" s="7" t="s">
        <v>1668</v>
      </c>
      <c r="C803" s="8" t="s">
        <v>1658</v>
      </c>
      <c r="D803" s="9" t="s">
        <v>9</v>
      </c>
      <c r="E803" s="57"/>
    </row>
    <row r="804" spans="2:5" x14ac:dyDescent="0.25">
      <c r="B804" s="7" t="s">
        <v>1669</v>
      </c>
      <c r="C804" s="8" t="s">
        <v>1659</v>
      </c>
      <c r="D804" s="9" t="s">
        <v>9</v>
      </c>
      <c r="E804" s="57"/>
    </row>
    <row r="805" spans="2:5" x14ac:dyDescent="0.25">
      <c r="B805" s="7" t="s">
        <v>1670</v>
      </c>
      <c r="C805" s="8" t="s">
        <v>1660</v>
      </c>
      <c r="D805" s="9" t="s">
        <v>9</v>
      </c>
      <c r="E805" s="57"/>
    </row>
    <row r="806" spans="2:5" x14ac:dyDescent="0.25">
      <c r="B806" s="7" t="s">
        <v>1671</v>
      </c>
      <c r="C806" s="8" t="s">
        <v>1661</v>
      </c>
      <c r="D806" s="9" t="s">
        <v>9</v>
      </c>
      <c r="E806" s="57"/>
    </row>
    <row r="807" spans="2:5" x14ac:dyDescent="0.25">
      <c r="B807" s="7" t="s">
        <v>1672</v>
      </c>
      <c r="C807" s="8" t="s">
        <v>1662</v>
      </c>
      <c r="D807" s="9" t="s">
        <v>9</v>
      </c>
      <c r="E807" s="57"/>
    </row>
    <row r="808" spans="2:5" x14ac:dyDescent="0.25">
      <c r="B808" s="7" t="s">
        <v>1673</v>
      </c>
      <c r="C808" s="8" t="s">
        <v>1663</v>
      </c>
      <c r="D808" s="9" t="s">
        <v>9</v>
      </c>
      <c r="E808" s="57"/>
    </row>
    <row r="809" spans="2:5" x14ac:dyDescent="0.25">
      <c r="B809" s="7" t="s">
        <v>1677</v>
      </c>
      <c r="C809" s="8" t="s">
        <v>1674</v>
      </c>
      <c r="D809" s="9" t="s">
        <v>9</v>
      </c>
      <c r="E809" s="57"/>
    </row>
    <row r="810" spans="2:5" x14ac:dyDescent="0.25">
      <c r="B810" s="7" t="s">
        <v>1678</v>
      </c>
      <c r="C810" s="8" t="s">
        <v>1675</v>
      </c>
      <c r="D810" s="9" t="s">
        <v>9</v>
      </c>
      <c r="E810" s="57"/>
    </row>
    <row r="811" spans="2:5" x14ac:dyDescent="0.25">
      <c r="B811" s="7" t="s">
        <v>1679</v>
      </c>
      <c r="C811" s="8" t="s">
        <v>1676</v>
      </c>
      <c r="D811" s="9" t="s">
        <v>9</v>
      </c>
      <c r="E811" s="57"/>
    </row>
    <row r="812" spans="2:5" x14ac:dyDescent="0.25">
      <c r="B812" s="7" t="s">
        <v>1683</v>
      </c>
      <c r="C812" s="8" t="s">
        <v>1680</v>
      </c>
      <c r="D812" s="9" t="s">
        <v>9</v>
      </c>
      <c r="E812" s="57"/>
    </row>
    <row r="813" spans="2:5" x14ac:dyDescent="0.25">
      <c r="B813" s="7" t="s">
        <v>1684</v>
      </c>
      <c r="C813" s="8" t="s">
        <v>1681</v>
      </c>
      <c r="D813" s="9" t="s">
        <v>9</v>
      </c>
      <c r="E813" s="57"/>
    </row>
    <row r="814" spans="2:5" x14ac:dyDescent="0.25">
      <c r="B814" s="7" t="s">
        <v>1685</v>
      </c>
      <c r="C814" s="8" t="s">
        <v>1682</v>
      </c>
      <c r="D814" s="9" t="s">
        <v>9</v>
      </c>
      <c r="E814" s="57"/>
    </row>
    <row r="815" spans="2:5" x14ac:dyDescent="0.25">
      <c r="B815" s="7" t="s">
        <v>1697</v>
      </c>
      <c r="C815" s="8" t="s">
        <v>1686</v>
      </c>
      <c r="D815" s="9" t="s">
        <v>9</v>
      </c>
      <c r="E815" s="57"/>
    </row>
    <row r="816" spans="2:5" x14ac:dyDescent="0.25">
      <c r="B816" s="7" t="s">
        <v>1698</v>
      </c>
      <c r="C816" s="8" t="s">
        <v>1687</v>
      </c>
      <c r="D816" s="9" t="s">
        <v>9</v>
      </c>
      <c r="E816" s="57"/>
    </row>
    <row r="817" spans="2:5" x14ac:dyDescent="0.25">
      <c r="B817" s="7" t="s">
        <v>1699</v>
      </c>
      <c r="C817" s="8" t="s">
        <v>1688</v>
      </c>
      <c r="D817" s="9" t="s">
        <v>9</v>
      </c>
      <c r="E817" s="57"/>
    </row>
    <row r="818" spans="2:5" x14ac:dyDescent="0.25">
      <c r="B818" s="7" t="s">
        <v>1700</v>
      </c>
      <c r="C818" s="8" t="s">
        <v>1689</v>
      </c>
      <c r="D818" s="9" t="s">
        <v>9</v>
      </c>
      <c r="E818" s="57"/>
    </row>
    <row r="819" spans="2:5" x14ac:dyDescent="0.25">
      <c r="B819" s="7" t="s">
        <v>1701</v>
      </c>
      <c r="C819" s="8" t="s">
        <v>1690</v>
      </c>
      <c r="D819" s="9" t="s">
        <v>9</v>
      </c>
      <c r="E819" s="57"/>
    </row>
    <row r="820" spans="2:5" x14ac:dyDescent="0.25">
      <c r="B820" s="7" t="s">
        <v>1702</v>
      </c>
      <c r="C820" s="8" t="s">
        <v>1691</v>
      </c>
      <c r="D820" s="9" t="s">
        <v>9</v>
      </c>
      <c r="E820" s="57"/>
    </row>
    <row r="821" spans="2:5" x14ac:dyDescent="0.25">
      <c r="B821" s="7" t="s">
        <v>1703</v>
      </c>
      <c r="C821" s="8" t="s">
        <v>1692</v>
      </c>
      <c r="D821" s="9" t="s">
        <v>9</v>
      </c>
      <c r="E821" s="57"/>
    </row>
    <row r="822" spans="2:5" x14ac:dyDescent="0.25">
      <c r="B822" s="7" t="s">
        <v>1704</v>
      </c>
      <c r="C822" s="8" t="s">
        <v>1693</v>
      </c>
      <c r="D822" s="9" t="s">
        <v>9</v>
      </c>
      <c r="E822" s="57"/>
    </row>
    <row r="823" spans="2:5" x14ac:dyDescent="0.25">
      <c r="B823" s="7" t="s">
        <v>1705</v>
      </c>
      <c r="C823" s="8" t="s">
        <v>1694</v>
      </c>
      <c r="D823" s="9" t="s">
        <v>9</v>
      </c>
      <c r="E823" s="57"/>
    </row>
    <row r="824" spans="2:5" x14ac:dyDescent="0.25">
      <c r="B824" s="7" t="s">
        <v>1706</v>
      </c>
      <c r="C824" s="8" t="s">
        <v>1695</v>
      </c>
      <c r="D824" s="9" t="s">
        <v>9</v>
      </c>
      <c r="E824" s="57"/>
    </row>
    <row r="825" spans="2:5" ht="12.75" thickBot="1" x14ac:dyDescent="0.3">
      <c r="B825" s="10" t="s">
        <v>1707</v>
      </c>
      <c r="C825" s="11" t="s">
        <v>1696</v>
      </c>
      <c r="D825" s="12" t="s">
        <v>9</v>
      </c>
      <c r="E825" s="57"/>
    </row>
    <row r="826" spans="2:5" x14ac:dyDescent="0.25">
      <c r="B826" s="114" t="s">
        <v>1708</v>
      </c>
      <c r="C826" s="5" t="s">
        <v>1710</v>
      </c>
      <c r="D826" s="6" t="s">
        <v>9</v>
      </c>
      <c r="E826" s="57"/>
    </row>
    <row r="827" spans="2:5" x14ac:dyDescent="0.25">
      <c r="B827" s="7" t="s">
        <v>1709</v>
      </c>
      <c r="C827" s="8" t="s">
        <v>1711</v>
      </c>
      <c r="D827" s="9" t="s">
        <v>9</v>
      </c>
      <c r="E827" s="57"/>
    </row>
    <row r="828" spans="2:5" x14ac:dyDescent="0.25">
      <c r="B828" s="7" t="s">
        <v>1717</v>
      </c>
      <c r="C828" s="8" t="s">
        <v>1712</v>
      </c>
      <c r="D828" s="9" t="s">
        <v>9</v>
      </c>
      <c r="E828" s="57"/>
    </row>
    <row r="829" spans="2:5" x14ac:dyDescent="0.25">
      <c r="B829" s="7" t="s">
        <v>1718</v>
      </c>
      <c r="C829" s="8" t="s">
        <v>1713</v>
      </c>
      <c r="D829" s="9" t="s">
        <v>9</v>
      </c>
      <c r="E829" s="57"/>
    </row>
    <row r="830" spans="2:5" x14ac:dyDescent="0.25">
      <c r="B830" s="7" t="s">
        <v>1719</v>
      </c>
      <c r="C830" s="8" t="s">
        <v>1714</v>
      </c>
      <c r="D830" s="9" t="s">
        <v>117</v>
      </c>
      <c r="E830" s="57"/>
    </row>
    <row r="831" spans="2:5" x14ac:dyDescent="0.25">
      <c r="B831" s="7" t="s">
        <v>1720</v>
      </c>
      <c r="C831" s="8" t="s">
        <v>1715</v>
      </c>
      <c r="D831" s="9" t="s">
        <v>9</v>
      </c>
      <c r="E831" s="57"/>
    </row>
    <row r="832" spans="2:5" x14ac:dyDescent="0.25">
      <c r="B832" s="7" t="s">
        <v>1721</v>
      </c>
      <c r="C832" s="21" t="s">
        <v>1981</v>
      </c>
      <c r="D832" s="22" t="s">
        <v>117</v>
      </c>
      <c r="E832" s="57"/>
    </row>
    <row r="833" spans="2:5" ht="12.75" thickBot="1" x14ac:dyDescent="0.3">
      <c r="B833" s="10" t="s">
        <v>2030</v>
      </c>
      <c r="C833" s="11" t="s">
        <v>1716</v>
      </c>
      <c r="D833" s="12" t="s">
        <v>9</v>
      </c>
      <c r="E833" s="57"/>
    </row>
    <row r="834" spans="2:5" x14ac:dyDescent="0.25">
      <c r="B834" s="114" t="s">
        <v>1722</v>
      </c>
      <c r="C834" s="5" t="s">
        <v>1727</v>
      </c>
      <c r="D834" s="6" t="s">
        <v>9</v>
      </c>
      <c r="E834" s="57"/>
    </row>
    <row r="835" spans="2:5" x14ac:dyDescent="0.25">
      <c r="B835" s="7" t="s">
        <v>1723</v>
      </c>
      <c r="C835" s="8" t="s">
        <v>1728</v>
      </c>
      <c r="D835" s="9" t="s">
        <v>9</v>
      </c>
      <c r="E835" s="57"/>
    </row>
    <row r="836" spans="2:5" x14ac:dyDescent="0.25">
      <c r="B836" s="7" t="s">
        <v>1724</v>
      </c>
      <c r="C836" s="8" t="s">
        <v>1729</v>
      </c>
      <c r="D836" s="9" t="s">
        <v>117</v>
      </c>
      <c r="E836" s="57"/>
    </row>
    <row r="837" spans="2:5" x14ac:dyDescent="0.25">
      <c r="B837" s="7" t="s">
        <v>1725</v>
      </c>
      <c r="C837" s="8" t="s">
        <v>1730</v>
      </c>
      <c r="D837" s="9" t="s">
        <v>117</v>
      </c>
      <c r="E837" s="57"/>
    </row>
    <row r="838" spans="2:5" x14ac:dyDescent="0.25">
      <c r="B838" s="7" t="s">
        <v>1726</v>
      </c>
      <c r="C838" s="8" t="s">
        <v>1731</v>
      </c>
      <c r="D838" s="9" t="s">
        <v>117</v>
      </c>
      <c r="E838" s="57"/>
    </row>
    <row r="839" spans="2:5" x14ac:dyDescent="0.25">
      <c r="B839" s="7" t="s">
        <v>1736</v>
      </c>
      <c r="C839" s="8" t="s">
        <v>1732</v>
      </c>
      <c r="D839" s="9" t="s">
        <v>117</v>
      </c>
      <c r="E839" s="57"/>
    </row>
    <row r="840" spans="2:5" x14ac:dyDescent="0.25">
      <c r="B840" s="7" t="s">
        <v>1737</v>
      </c>
      <c r="C840" s="8" t="s">
        <v>1733</v>
      </c>
      <c r="D840" s="9" t="s">
        <v>117</v>
      </c>
      <c r="E840" s="57"/>
    </row>
    <row r="841" spans="2:5" x14ac:dyDescent="0.25">
      <c r="B841" s="7" t="s">
        <v>1738</v>
      </c>
      <c r="C841" s="8" t="s">
        <v>1734</v>
      </c>
      <c r="D841" s="9" t="s">
        <v>117</v>
      </c>
      <c r="E841" s="57"/>
    </row>
    <row r="842" spans="2:5" x14ac:dyDescent="0.25">
      <c r="B842" s="7" t="s">
        <v>1739</v>
      </c>
      <c r="C842" s="8" t="s">
        <v>1735</v>
      </c>
      <c r="D842" s="9" t="s">
        <v>117</v>
      </c>
      <c r="E842" s="57"/>
    </row>
    <row r="843" spans="2:5" x14ac:dyDescent="0.25">
      <c r="B843" s="7" t="s">
        <v>1746</v>
      </c>
      <c r="C843" s="8" t="s">
        <v>1740</v>
      </c>
      <c r="D843" s="9" t="s">
        <v>117</v>
      </c>
      <c r="E843" s="57"/>
    </row>
    <row r="844" spans="2:5" x14ac:dyDescent="0.25">
      <c r="B844" s="7" t="s">
        <v>1747</v>
      </c>
      <c r="C844" s="8" t="s">
        <v>1741</v>
      </c>
      <c r="D844" s="9" t="s">
        <v>117</v>
      </c>
      <c r="E844" s="57"/>
    </row>
    <row r="845" spans="2:5" x14ac:dyDescent="0.25">
      <c r="B845" s="7" t="s">
        <v>1748</v>
      </c>
      <c r="C845" s="8" t="s">
        <v>1742</v>
      </c>
      <c r="D845" s="9" t="s">
        <v>117</v>
      </c>
      <c r="E845" s="57"/>
    </row>
    <row r="846" spans="2:5" x14ac:dyDescent="0.25">
      <c r="B846" s="7" t="s">
        <v>1749</v>
      </c>
      <c r="C846" s="8" t="s">
        <v>1743</v>
      </c>
      <c r="D846" s="9" t="s">
        <v>117</v>
      </c>
      <c r="E846" s="57"/>
    </row>
    <row r="847" spans="2:5" x14ac:dyDescent="0.25">
      <c r="B847" s="7" t="s">
        <v>1750</v>
      </c>
      <c r="C847" s="8" t="s">
        <v>1744</v>
      </c>
      <c r="D847" s="9" t="s">
        <v>117</v>
      </c>
      <c r="E847" s="57"/>
    </row>
    <row r="848" spans="2:5" x14ac:dyDescent="0.25">
      <c r="B848" s="7" t="s">
        <v>1751</v>
      </c>
      <c r="C848" s="8" t="s">
        <v>1745</v>
      </c>
      <c r="D848" s="9" t="s">
        <v>117</v>
      </c>
      <c r="E848" s="57"/>
    </row>
    <row r="849" spans="2:5" x14ac:dyDescent="0.25">
      <c r="B849" s="7" t="s">
        <v>1782</v>
      </c>
      <c r="C849" s="8" t="s">
        <v>1752</v>
      </c>
      <c r="D849" s="9" t="s">
        <v>117</v>
      </c>
      <c r="E849" s="57"/>
    </row>
    <row r="850" spans="2:5" x14ac:dyDescent="0.25">
      <c r="B850" s="7" t="s">
        <v>1783</v>
      </c>
      <c r="C850" s="8" t="s">
        <v>1753</v>
      </c>
      <c r="D850" s="9" t="s">
        <v>117</v>
      </c>
      <c r="E850" s="57"/>
    </row>
    <row r="851" spans="2:5" x14ac:dyDescent="0.25">
      <c r="B851" s="7" t="s">
        <v>1784</v>
      </c>
      <c r="C851" s="8" t="s">
        <v>1754</v>
      </c>
      <c r="D851" s="9" t="s">
        <v>117</v>
      </c>
      <c r="E851" s="57"/>
    </row>
    <row r="852" spans="2:5" x14ac:dyDescent="0.25">
      <c r="B852" s="7" t="s">
        <v>1785</v>
      </c>
      <c r="C852" s="8" t="s">
        <v>1755</v>
      </c>
      <c r="D852" s="9" t="s">
        <v>117</v>
      </c>
      <c r="E852" s="57"/>
    </row>
    <row r="853" spans="2:5" x14ac:dyDescent="0.25">
      <c r="B853" s="7" t="s">
        <v>1786</v>
      </c>
      <c r="C853" s="8" t="s">
        <v>1756</v>
      </c>
      <c r="D853" s="9" t="s">
        <v>117</v>
      </c>
      <c r="E853" s="57"/>
    </row>
    <row r="854" spans="2:5" x14ac:dyDescent="0.25">
      <c r="B854" s="7" t="s">
        <v>1787</v>
      </c>
      <c r="C854" s="8" t="s">
        <v>1757</v>
      </c>
      <c r="D854" s="9" t="s">
        <v>117</v>
      </c>
      <c r="E854" s="57"/>
    </row>
    <row r="855" spans="2:5" x14ac:dyDescent="0.25">
      <c r="B855" s="7" t="s">
        <v>1788</v>
      </c>
      <c r="C855" s="8" t="s">
        <v>1758</v>
      </c>
      <c r="D855" s="9" t="s">
        <v>117</v>
      </c>
      <c r="E855" s="57"/>
    </row>
    <row r="856" spans="2:5" x14ac:dyDescent="0.25">
      <c r="B856" s="7" t="s">
        <v>1789</v>
      </c>
      <c r="C856" s="8" t="s">
        <v>1759</v>
      </c>
      <c r="D856" s="9" t="s">
        <v>117</v>
      </c>
      <c r="E856" s="57"/>
    </row>
    <row r="857" spans="2:5" x14ac:dyDescent="0.25">
      <c r="B857" s="7" t="s">
        <v>1790</v>
      </c>
      <c r="C857" s="8" t="s">
        <v>1760</v>
      </c>
      <c r="D857" s="9" t="s">
        <v>117</v>
      </c>
      <c r="E857" s="57"/>
    </row>
    <row r="858" spans="2:5" x14ac:dyDescent="0.25">
      <c r="B858" s="7" t="s">
        <v>1791</v>
      </c>
      <c r="C858" s="8" t="s">
        <v>1761</v>
      </c>
      <c r="D858" s="9" t="s">
        <v>117</v>
      </c>
      <c r="E858" s="57"/>
    </row>
    <row r="859" spans="2:5" x14ac:dyDescent="0.25">
      <c r="B859" s="7" t="s">
        <v>1792</v>
      </c>
      <c r="C859" s="8" t="s">
        <v>1762</v>
      </c>
      <c r="D859" s="9" t="s">
        <v>117</v>
      </c>
      <c r="E859" s="57"/>
    </row>
    <row r="860" spans="2:5" x14ac:dyDescent="0.25">
      <c r="B860" s="7" t="s">
        <v>1793</v>
      </c>
      <c r="C860" s="8" t="s">
        <v>1763</v>
      </c>
      <c r="D860" s="9" t="s">
        <v>9</v>
      </c>
      <c r="E860" s="57"/>
    </row>
    <row r="861" spans="2:5" x14ac:dyDescent="0.25">
      <c r="B861" s="7" t="s">
        <v>1794</v>
      </c>
      <c r="C861" s="8" t="s">
        <v>1764</v>
      </c>
      <c r="D861" s="9" t="s">
        <v>117</v>
      </c>
      <c r="E861" s="57"/>
    </row>
    <row r="862" spans="2:5" x14ac:dyDescent="0.25">
      <c r="B862" s="7" t="s">
        <v>1795</v>
      </c>
      <c r="C862" s="8" t="s">
        <v>1765</v>
      </c>
      <c r="D862" s="9" t="s">
        <v>9</v>
      </c>
      <c r="E862" s="57"/>
    </row>
    <row r="863" spans="2:5" x14ac:dyDescent="0.25">
      <c r="B863" s="7" t="s">
        <v>1796</v>
      </c>
      <c r="C863" s="8" t="s">
        <v>1766</v>
      </c>
      <c r="D863" s="9" t="s">
        <v>117</v>
      </c>
      <c r="E863" s="57"/>
    </row>
    <row r="864" spans="2:5" x14ac:dyDescent="0.25">
      <c r="B864" s="7" t="s">
        <v>1797</v>
      </c>
      <c r="C864" s="8" t="s">
        <v>1767</v>
      </c>
      <c r="D864" s="9" t="s">
        <v>117</v>
      </c>
      <c r="E864" s="57"/>
    </row>
    <row r="865" spans="2:5" x14ac:dyDescent="0.25">
      <c r="B865" s="7" t="s">
        <v>1798</v>
      </c>
      <c r="C865" s="8" t="s">
        <v>1768</v>
      </c>
      <c r="D865" s="9" t="s">
        <v>117</v>
      </c>
      <c r="E865" s="57"/>
    </row>
    <row r="866" spans="2:5" x14ac:dyDescent="0.25">
      <c r="B866" s="7" t="s">
        <v>1799</v>
      </c>
      <c r="C866" s="8" t="s">
        <v>1769</v>
      </c>
      <c r="D866" s="9" t="s">
        <v>117</v>
      </c>
      <c r="E866" s="57"/>
    </row>
    <row r="867" spans="2:5" x14ac:dyDescent="0.25">
      <c r="B867" s="7" t="s">
        <v>1800</v>
      </c>
      <c r="C867" s="8" t="s">
        <v>1770</v>
      </c>
      <c r="D867" s="9" t="s">
        <v>117</v>
      </c>
      <c r="E867" s="57"/>
    </row>
    <row r="868" spans="2:5" x14ac:dyDescent="0.25">
      <c r="B868" s="7" t="s">
        <v>1801</v>
      </c>
      <c r="C868" s="8" t="s">
        <v>1772</v>
      </c>
      <c r="D868" s="9" t="s">
        <v>117</v>
      </c>
      <c r="E868" s="57"/>
    </row>
    <row r="869" spans="2:5" x14ac:dyDescent="0.25">
      <c r="B869" s="7" t="s">
        <v>1802</v>
      </c>
      <c r="C869" s="8" t="s">
        <v>1773</v>
      </c>
      <c r="D869" s="9" t="s">
        <v>117</v>
      </c>
      <c r="E869" s="57"/>
    </row>
    <row r="870" spans="2:5" x14ac:dyDescent="0.25">
      <c r="B870" s="7" t="s">
        <v>1803</v>
      </c>
      <c r="C870" s="8" t="s">
        <v>1774</v>
      </c>
      <c r="D870" s="9" t="s">
        <v>117</v>
      </c>
      <c r="E870" s="57"/>
    </row>
    <row r="871" spans="2:5" x14ac:dyDescent="0.25">
      <c r="B871" s="7" t="s">
        <v>1804</v>
      </c>
      <c r="C871" s="8" t="s">
        <v>1771</v>
      </c>
      <c r="D871" s="9" t="s">
        <v>117</v>
      </c>
      <c r="E871" s="57"/>
    </row>
    <row r="872" spans="2:5" x14ac:dyDescent="0.25">
      <c r="B872" s="7" t="s">
        <v>1805</v>
      </c>
      <c r="C872" s="8" t="s">
        <v>1775</v>
      </c>
      <c r="D872" s="9" t="s">
        <v>117</v>
      </c>
      <c r="E872" s="57"/>
    </row>
    <row r="873" spans="2:5" x14ac:dyDescent="0.25">
      <c r="B873" s="7" t="s">
        <v>1806</v>
      </c>
      <c r="C873" s="8" t="s">
        <v>1776</v>
      </c>
      <c r="D873" s="9" t="s">
        <v>117</v>
      </c>
      <c r="E873" s="57"/>
    </row>
    <row r="874" spans="2:5" x14ac:dyDescent="0.25">
      <c r="B874" s="7" t="s">
        <v>1807</v>
      </c>
      <c r="C874" s="8" t="s">
        <v>1777</v>
      </c>
      <c r="D874" s="9" t="s">
        <v>9</v>
      </c>
      <c r="E874" s="57"/>
    </row>
    <row r="875" spans="2:5" x14ac:dyDescent="0.25">
      <c r="B875" s="7" t="s">
        <v>1808</v>
      </c>
      <c r="C875" s="8" t="s">
        <v>1778</v>
      </c>
      <c r="D875" s="9" t="s">
        <v>9</v>
      </c>
      <c r="E875" s="57"/>
    </row>
    <row r="876" spans="2:5" x14ac:dyDescent="0.25">
      <c r="B876" s="7" t="s">
        <v>1809</v>
      </c>
      <c r="C876" s="8" t="s">
        <v>1779</v>
      </c>
      <c r="D876" s="9" t="s">
        <v>9</v>
      </c>
      <c r="E876" s="57"/>
    </row>
    <row r="877" spans="2:5" x14ac:dyDescent="0.25">
      <c r="B877" s="7" t="s">
        <v>1810</v>
      </c>
      <c r="C877" s="8" t="s">
        <v>1780</v>
      </c>
      <c r="D877" s="9" t="s">
        <v>9</v>
      </c>
      <c r="E877" s="57"/>
    </row>
    <row r="878" spans="2:5" ht="12.75" thickBot="1" x14ac:dyDescent="0.3">
      <c r="B878" s="10" t="s">
        <v>1811</v>
      </c>
      <c r="C878" s="11" t="s">
        <v>1781</v>
      </c>
      <c r="D878" s="12" t="s">
        <v>117</v>
      </c>
      <c r="E878" s="57"/>
    </row>
    <row r="879" spans="2:5" x14ac:dyDescent="0.25">
      <c r="B879" s="114" t="s">
        <v>1812</v>
      </c>
      <c r="C879" s="5" t="s">
        <v>1814</v>
      </c>
      <c r="D879" s="6" t="s">
        <v>9</v>
      </c>
      <c r="E879" s="57"/>
    </row>
    <row r="880" spans="2:5" x14ac:dyDescent="0.25">
      <c r="B880" s="7" t="s">
        <v>1813</v>
      </c>
      <c r="C880" s="8" t="s">
        <v>1815</v>
      </c>
      <c r="D880" s="9" t="s">
        <v>9</v>
      </c>
      <c r="E880" s="57"/>
    </row>
    <row r="881" spans="2:5" x14ac:dyDescent="0.25">
      <c r="B881" s="7" t="s">
        <v>1825</v>
      </c>
      <c r="C881" s="8" t="s">
        <v>1816</v>
      </c>
      <c r="D881" s="9" t="s">
        <v>9</v>
      </c>
      <c r="E881" s="57"/>
    </row>
    <row r="882" spans="2:5" x14ac:dyDescent="0.25">
      <c r="B882" s="7" t="s">
        <v>1826</v>
      </c>
      <c r="C882" s="8" t="s">
        <v>1817</v>
      </c>
      <c r="D882" s="9" t="s">
        <v>9</v>
      </c>
      <c r="E882" s="57"/>
    </row>
    <row r="883" spans="2:5" x14ac:dyDescent="0.25">
      <c r="B883" s="7" t="s">
        <v>1827</v>
      </c>
      <c r="C883" s="8" t="s">
        <v>1818</v>
      </c>
      <c r="D883" s="9" t="s">
        <v>9</v>
      </c>
      <c r="E883" s="57"/>
    </row>
    <row r="884" spans="2:5" x14ac:dyDescent="0.25">
      <c r="B884" s="7" t="s">
        <v>1828</v>
      </c>
      <c r="C884" s="8" t="s">
        <v>1819</v>
      </c>
      <c r="D884" s="9" t="s">
        <v>9</v>
      </c>
      <c r="E884" s="57"/>
    </row>
    <row r="885" spans="2:5" x14ac:dyDescent="0.25">
      <c r="B885" s="7" t="s">
        <v>1829</v>
      </c>
      <c r="C885" s="8" t="s">
        <v>1820</v>
      </c>
      <c r="D885" s="9" t="s">
        <v>9</v>
      </c>
      <c r="E885" s="57"/>
    </row>
    <row r="886" spans="2:5" x14ac:dyDescent="0.25">
      <c r="B886" s="7" t="s">
        <v>1830</v>
      </c>
      <c r="C886" s="8" t="s">
        <v>1821</v>
      </c>
      <c r="D886" s="9" t="s">
        <v>9</v>
      </c>
      <c r="E886" s="57"/>
    </row>
    <row r="887" spans="2:5" x14ac:dyDescent="0.25">
      <c r="B887" s="7" t="s">
        <v>1831</v>
      </c>
      <c r="C887" s="8" t="s">
        <v>1822</v>
      </c>
      <c r="D887" s="9" t="s">
        <v>9</v>
      </c>
      <c r="E887" s="57"/>
    </row>
    <row r="888" spans="2:5" x14ac:dyDescent="0.25">
      <c r="B888" s="7" t="s">
        <v>1832</v>
      </c>
      <c r="C888" s="8" t="s">
        <v>1823</v>
      </c>
      <c r="D888" s="9" t="s">
        <v>9</v>
      </c>
      <c r="E888" s="57"/>
    </row>
    <row r="889" spans="2:5" ht="12.75" thickBot="1" x14ac:dyDescent="0.3">
      <c r="B889" s="10" t="s">
        <v>1833</v>
      </c>
      <c r="C889" s="11" t="s">
        <v>1824</v>
      </c>
      <c r="D889" s="12" t="s">
        <v>9</v>
      </c>
      <c r="E889" s="57"/>
    </row>
  </sheetData>
  <sheetProtection algorithmName="SHA-512" hashValue="+Er5wPPt9aUiuudv98Ip9ezxc34N6R1xfxf1c05QUoZE7tm+3jnHI+nHExWBuz7Zovj4tJkAs4aZuCApb6jamQ==" saltValue="ekCrG4SdpHE+SQTqE3HbDQ==" spinCount="100000" sheet="1" objects="1" scenarios="1"/>
  <autoFilter ref="B2:D889" xr:uid="{00000000-0001-0000-0000-000000000000}"/>
  <phoneticPr fontId="2"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B057-DC0A-4D03-9DA4-38515920596E}">
  <sheetPr>
    <tabColor rgb="FF00B050"/>
  </sheetPr>
  <dimension ref="B1:D136"/>
  <sheetViews>
    <sheetView topLeftCell="B1" workbookViewId="0">
      <selection activeCell="E4" sqref="E4"/>
    </sheetView>
  </sheetViews>
  <sheetFormatPr baseColWidth="10" defaultColWidth="11.42578125" defaultRowHeight="12" x14ac:dyDescent="0.2"/>
  <cols>
    <col min="1" max="1" width="1.140625" style="26" customWidth="1"/>
    <col min="2" max="2" width="11.42578125" style="26"/>
    <col min="3" max="3" width="68.7109375" style="26" bestFit="1" customWidth="1"/>
    <col min="4" max="4" width="15" style="26" customWidth="1"/>
    <col min="5" max="16384" width="11.42578125" style="26"/>
  </cols>
  <sheetData>
    <row r="1" spans="2:4" ht="12.75" thickBot="1" x14ac:dyDescent="0.25"/>
    <row r="2" spans="2:4" ht="12.75" thickBot="1" x14ac:dyDescent="0.25">
      <c r="B2" s="23" t="s">
        <v>0</v>
      </c>
      <c r="C2" s="24" t="s">
        <v>1</v>
      </c>
      <c r="D2" s="25" t="s">
        <v>2</v>
      </c>
    </row>
    <row r="3" spans="2:4" x14ac:dyDescent="0.2">
      <c r="B3" s="13" t="s">
        <v>107</v>
      </c>
      <c r="C3" s="15" t="s">
        <v>108</v>
      </c>
      <c r="D3" s="119" t="s">
        <v>109</v>
      </c>
    </row>
    <row r="4" spans="2:4" x14ac:dyDescent="0.2">
      <c r="B4" s="7" t="s">
        <v>586</v>
      </c>
      <c r="C4" s="8" t="s">
        <v>560</v>
      </c>
      <c r="D4" s="117" t="s">
        <v>109</v>
      </c>
    </row>
    <row r="5" spans="2:4" x14ac:dyDescent="0.2">
      <c r="B5" s="7" t="s">
        <v>587</v>
      </c>
      <c r="C5" s="8" t="s">
        <v>561</v>
      </c>
      <c r="D5" s="117" t="s">
        <v>109</v>
      </c>
    </row>
    <row r="6" spans="2:4" x14ac:dyDescent="0.2">
      <c r="B6" s="7" t="s">
        <v>588</v>
      </c>
      <c r="C6" s="8" t="s">
        <v>562</v>
      </c>
      <c r="D6" s="117" t="s">
        <v>109</v>
      </c>
    </row>
    <row r="7" spans="2:4" x14ac:dyDescent="0.2">
      <c r="B7" s="7" t="s">
        <v>589</v>
      </c>
      <c r="C7" s="8" t="s">
        <v>563</v>
      </c>
      <c r="D7" s="117" t="s">
        <v>109</v>
      </c>
    </row>
    <row r="8" spans="2:4" x14ac:dyDescent="0.2">
      <c r="B8" s="7" t="s">
        <v>590</v>
      </c>
      <c r="C8" s="8" t="s">
        <v>564</v>
      </c>
      <c r="D8" s="117" t="s">
        <v>584</v>
      </c>
    </row>
    <row r="9" spans="2:4" x14ac:dyDescent="0.2">
      <c r="B9" s="7" t="s">
        <v>591</v>
      </c>
      <c r="C9" s="8" t="s">
        <v>565</v>
      </c>
      <c r="D9" s="117" t="s">
        <v>584</v>
      </c>
    </row>
    <row r="10" spans="2:4" x14ac:dyDescent="0.2">
      <c r="B10" s="7" t="s">
        <v>592</v>
      </c>
      <c r="C10" s="8" t="s">
        <v>566</v>
      </c>
      <c r="D10" s="117" t="s">
        <v>584</v>
      </c>
    </row>
    <row r="11" spans="2:4" x14ac:dyDescent="0.2">
      <c r="B11" s="7" t="s">
        <v>593</v>
      </c>
      <c r="C11" s="8" t="s">
        <v>567</v>
      </c>
      <c r="D11" s="117" t="s">
        <v>109</v>
      </c>
    </row>
    <row r="12" spans="2:4" x14ac:dyDescent="0.2">
      <c r="B12" s="7" t="s">
        <v>594</v>
      </c>
      <c r="C12" s="8" t="s">
        <v>568</v>
      </c>
      <c r="D12" s="117" t="s">
        <v>585</v>
      </c>
    </row>
    <row r="13" spans="2:4" x14ac:dyDescent="0.2">
      <c r="B13" s="7" t="s">
        <v>595</v>
      </c>
      <c r="C13" s="8" t="s">
        <v>569</v>
      </c>
      <c r="D13" s="117" t="s">
        <v>109</v>
      </c>
    </row>
    <row r="14" spans="2:4" x14ac:dyDescent="0.2">
      <c r="B14" s="7" t="s">
        <v>596</v>
      </c>
      <c r="C14" s="8" t="s">
        <v>570</v>
      </c>
      <c r="D14" s="117" t="s">
        <v>109</v>
      </c>
    </row>
    <row r="15" spans="2:4" x14ac:dyDescent="0.2">
      <c r="B15" s="7" t="s">
        <v>597</v>
      </c>
      <c r="C15" s="8" t="s">
        <v>571</v>
      </c>
      <c r="D15" s="117" t="s">
        <v>109</v>
      </c>
    </row>
    <row r="16" spans="2:4" x14ac:dyDescent="0.2">
      <c r="B16" s="7" t="s">
        <v>598</v>
      </c>
      <c r="C16" s="8" t="s">
        <v>572</v>
      </c>
      <c r="D16" s="117" t="s">
        <v>109</v>
      </c>
    </row>
    <row r="17" spans="2:4" x14ac:dyDescent="0.2">
      <c r="B17" s="7" t="s">
        <v>599</v>
      </c>
      <c r="C17" s="8" t="s">
        <v>573</v>
      </c>
      <c r="D17" s="117" t="s">
        <v>109</v>
      </c>
    </row>
    <row r="18" spans="2:4" x14ac:dyDescent="0.2">
      <c r="B18" s="7" t="s">
        <v>600</v>
      </c>
      <c r="C18" s="8" t="s">
        <v>574</v>
      </c>
      <c r="D18" s="117" t="s">
        <v>585</v>
      </c>
    </row>
    <row r="19" spans="2:4" x14ac:dyDescent="0.2">
      <c r="B19" s="7" t="s">
        <v>601</v>
      </c>
      <c r="C19" s="8" t="s">
        <v>575</v>
      </c>
      <c r="D19" s="117" t="s">
        <v>585</v>
      </c>
    </row>
    <row r="20" spans="2:4" x14ac:dyDescent="0.2">
      <c r="B20" s="7" t="s">
        <v>602</v>
      </c>
      <c r="C20" s="8" t="s">
        <v>576</v>
      </c>
      <c r="D20" s="117" t="s">
        <v>585</v>
      </c>
    </row>
    <row r="21" spans="2:4" x14ac:dyDescent="0.2">
      <c r="B21" s="7" t="s">
        <v>603</v>
      </c>
      <c r="C21" s="8" t="s">
        <v>577</v>
      </c>
      <c r="D21" s="117" t="s">
        <v>109</v>
      </c>
    </row>
    <row r="22" spans="2:4" x14ac:dyDescent="0.2">
      <c r="B22" s="7" t="s">
        <v>604</v>
      </c>
      <c r="C22" s="8" t="s">
        <v>578</v>
      </c>
      <c r="D22" s="117" t="s">
        <v>109</v>
      </c>
    </row>
    <row r="23" spans="2:4" x14ac:dyDescent="0.2">
      <c r="B23" s="7" t="s">
        <v>605</v>
      </c>
      <c r="C23" s="8" t="s">
        <v>579</v>
      </c>
      <c r="D23" s="117" t="s">
        <v>585</v>
      </c>
    </row>
    <row r="24" spans="2:4" x14ac:dyDescent="0.2">
      <c r="B24" s="7" t="s">
        <v>606</v>
      </c>
      <c r="C24" s="8" t="s">
        <v>580</v>
      </c>
      <c r="D24" s="117" t="s">
        <v>109</v>
      </c>
    </row>
    <row r="25" spans="2:4" x14ac:dyDescent="0.2">
      <c r="B25" s="7" t="s">
        <v>607</v>
      </c>
      <c r="C25" s="8" t="s">
        <v>581</v>
      </c>
      <c r="D25" s="117" t="s">
        <v>585</v>
      </c>
    </row>
    <row r="26" spans="2:4" x14ac:dyDescent="0.2">
      <c r="B26" s="7" t="s">
        <v>608</v>
      </c>
      <c r="C26" s="8" t="s">
        <v>582</v>
      </c>
      <c r="D26" s="117" t="s">
        <v>584</v>
      </c>
    </row>
    <row r="27" spans="2:4" x14ac:dyDescent="0.2">
      <c r="B27" s="7" t="s">
        <v>609</v>
      </c>
      <c r="C27" s="8" t="s">
        <v>583</v>
      </c>
      <c r="D27" s="117" t="s">
        <v>584</v>
      </c>
    </row>
    <row r="28" spans="2:4" x14ac:dyDescent="0.2">
      <c r="B28" s="7" t="s">
        <v>614</v>
      </c>
      <c r="C28" s="8" t="s">
        <v>610</v>
      </c>
      <c r="D28" s="117" t="s">
        <v>584</v>
      </c>
    </row>
    <row r="29" spans="2:4" x14ac:dyDescent="0.2">
      <c r="B29" s="7" t="s">
        <v>615</v>
      </c>
      <c r="C29" s="8" t="s">
        <v>611</v>
      </c>
      <c r="D29" s="117" t="s">
        <v>109</v>
      </c>
    </row>
    <row r="30" spans="2:4" x14ac:dyDescent="0.2">
      <c r="B30" s="7" t="s">
        <v>616</v>
      </c>
      <c r="C30" s="8" t="s">
        <v>612</v>
      </c>
      <c r="D30" s="117" t="s">
        <v>109</v>
      </c>
    </row>
    <row r="31" spans="2:4" x14ac:dyDescent="0.2">
      <c r="B31" s="7" t="s">
        <v>617</v>
      </c>
      <c r="C31" s="8" t="s">
        <v>613</v>
      </c>
      <c r="D31" s="117" t="s">
        <v>109</v>
      </c>
    </row>
    <row r="32" spans="2:4" x14ac:dyDescent="0.2">
      <c r="B32" s="7" t="s">
        <v>620</v>
      </c>
      <c r="C32" s="8" t="s">
        <v>619</v>
      </c>
      <c r="D32" s="117" t="s">
        <v>109</v>
      </c>
    </row>
    <row r="33" spans="2:4" x14ac:dyDescent="0.2">
      <c r="B33" s="7" t="s">
        <v>621</v>
      </c>
      <c r="C33" s="8" t="s">
        <v>618</v>
      </c>
      <c r="D33" s="117" t="s">
        <v>109</v>
      </c>
    </row>
    <row r="34" spans="2:4" x14ac:dyDescent="0.2">
      <c r="B34" s="7" t="s">
        <v>628</v>
      </c>
      <c r="C34" s="8" t="s">
        <v>622</v>
      </c>
      <c r="D34" s="117" t="s">
        <v>109</v>
      </c>
    </row>
    <row r="35" spans="2:4" x14ac:dyDescent="0.2">
      <c r="B35" s="7" t="s">
        <v>629</v>
      </c>
      <c r="C35" s="8" t="s">
        <v>623</v>
      </c>
      <c r="D35" s="117" t="s">
        <v>584</v>
      </c>
    </row>
    <row r="36" spans="2:4" x14ac:dyDescent="0.2">
      <c r="B36" s="7" t="s">
        <v>630</v>
      </c>
      <c r="C36" s="8" t="s">
        <v>624</v>
      </c>
      <c r="D36" s="117" t="s">
        <v>584</v>
      </c>
    </row>
    <row r="37" spans="2:4" x14ac:dyDescent="0.2">
      <c r="B37" s="7" t="s">
        <v>631</v>
      </c>
      <c r="C37" s="8" t="s">
        <v>625</v>
      </c>
      <c r="D37" s="117" t="s">
        <v>109</v>
      </c>
    </row>
    <row r="38" spans="2:4" x14ac:dyDescent="0.2">
      <c r="B38" s="7" t="s">
        <v>632</v>
      </c>
      <c r="C38" s="8" t="s">
        <v>626</v>
      </c>
      <c r="D38" s="117" t="s">
        <v>109</v>
      </c>
    </row>
    <row r="39" spans="2:4" x14ac:dyDescent="0.2">
      <c r="B39" s="7" t="s">
        <v>633</v>
      </c>
      <c r="C39" s="8" t="s">
        <v>627</v>
      </c>
      <c r="D39" s="117" t="s">
        <v>109</v>
      </c>
    </row>
    <row r="40" spans="2:4" x14ac:dyDescent="0.2">
      <c r="B40" s="7" t="s">
        <v>646</v>
      </c>
      <c r="C40" s="8" t="s">
        <v>634</v>
      </c>
      <c r="D40" s="117" t="s">
        <v>585</v>
      </c>
    </row>
    <row r="41" spans="2:4" x14ac:dyDescent="0.2">
      <c r="B41" s="7" t="s">
        <v>647</v>
      </c>
      <c r="C41" s="8" t="s">
        <v>635</v>
      </c>
      <c r="D41" s="117" t="s">
        <v>109</v>
      </c>
    </row>
    <row r="42" spans="2:4" x14ac:dyDescent="0.2">
      <c r="B42" s="7" t="s">
        <v>648</v>
      </c>
      <c r="C42" s="8" t="s">
        <v>636</v>
      </c>
      <c r="D42" s="117" t="s">
        <v>109</v>
      </c>
    </row>
    <row r="43" spans="2:4" x14ac:dyDescent="0.2">
      <c r="B43" s="7" t="s">
        <v>649</v>
      </c>
      <c r="C43" s="8" t="s">
        <v>637</v>
      </c>
      <c r="D43" s="117" t="s">
        <v>109</v>
      </c>
    </row>
    <row r="44" spans="2:4" x14ac:dyDescent="0.2">
      <c r="B44" s="7" t="s">
        <v>650</v>
      </c>
      <c r="C44" s="8" t="s">
        <v>638</v>
      </c>
      <c r="D44" s="117" t="s">
        <v>109</v>
      </c>
    </row>
    <row r="45" spans="2:4" x14ac:dyDescent="0.2">
      <c r="B45" s="7" t="s">
        <v>651</v>
      </c>
      <c r="C45" s="8" t="s">
        <v>639</v>
      </c>
      <c r="D45" s="117" t="s">
        <v>109</v>
      </c>
    </row>
    <row r="46" spans="2:4" x14ac:dyDescent="0.2">
      <c r="B46" s="7" t="s">
        <v>652</v>
      </c>
      <c r="C46" s="8" t="s">
        <v>640</v>
      </c>
      <c r="D46" s="117" t="s">
        <v>584</v>
      </c>
    </row>
    <row r="47" spans="2:4" x14ac:dyDescent="0.2">
      <c r="B47" s="7" t="s">
        <v>653</v>
      </c>
      <c r="C47" s="8" t="s">
        <v>641</v>
      </c>
      <c r="D47" s="117" t="s">
        <v>584</v>
      </c>
    </row>
    <row r="48" spans="2:4" x14ac:dyDescent="0.2">
      <c r="B48" s="7" t="s">
        <v>654</v>
      </c>
      <c r="C48" s="8" t="s">
        <v>642</v>
      </c>
      <c r="D48" s="117" t="s">
        <v>109</v>
      </c>
    </row>
    <row r="49" spans="2:4" x14ac:dyDescent="0.2">
      <c r="B49" s="7" t="s">
        <v>655</v>
      </c>
      <c r="C49" s="8" t="s">
        <v>643</v>
      </c>
      <c r="D49" s="117" t="s">
        <v>585</v>
      </c>
    </row>
    <row r="50" spans="2:4" x14ac:dyDescent="0.2">
      <c r="B50" s="7" t="s">
        <v>656</v>
      </c>
      <c r="C50" s="8" t="s">
        <v>644</v>
      </c>
      <c r="D50" s="117" t="s">
        <v>585</v>
      </c>
    </row>
    <row r="51" spans="2:4" x14ac:dyDescent="0.2">
      <c r="B51" s="7" t="s">
        <v>657</v>
      </c>
      <c r="C51" s="8" t="s">
        <v>645</v>
      </c>
      <c r="D51" s="117" t="s">
        <v>109</v>
      </c>
    </row>
    <row r="52" spans="2:4" x14ac:dyDescent="0.2">
      <c r="B52" s="7" t="s">
        <v>663</v>
      </c>
      <c r="C52" s="8" t="s">
        <v>658</v>
      </c>
      <c r="D52" s="117" t="s">
        <v>9</v>
      </c>
    </row>
    <row r="53" spans="2:4" x14ac:dyDescent="0.2">
      <c r="B53" s="7" t="s">
        <v>664</v>
      </c>
      <c r="C53" s="8" t="s">
        <v>659</v>
      </c>
      <c r="D53" s="117" t="s">
        <v>584</v>
      </c>
    </row>
    <row r="54" spans="2:4" x14ac:dyDescent="0.2">
      <c r="B54" s="7" t="s">
        <v>665</v>
      </c>
      <c r="C54" s="8" t="s">
        <v>660</v>
      </c>
      <c r="D54" s="117" t="s">
        <v>9</v>
      </c>
    </row>
    <row r="55" spans="2:4" x14ac:dyDescent="0.2">
      <c r="B55" s="7" t="s">
        <v>666</v>
      </c>
      <c r="C55" s="8" t="s">
        <v>661</v>
      </c>
      <c r="D55" s="117" t="s">
        <v>584</v>
      </c>
    </row>
    <row r="56" spans="2:4" x14ac:dyDescent="0.2">
      <c r="B56" s="7" t="s">
        <v>667</v>
      </c>
      <c r="C56" s="8" t="s">
        <v>662</v>
      </c>
      <c r="D56" s="117" t="s">
        <v>584</v>
      </c>
    </row>
    <row r="57" spans="2:4" x14ac:dyDescent="0.2">
      <c r="B57" s="7" t="s">
        <v>700</v>
      </c>
      <c r="C57" s="8" t="s">
        <v>701</v>
      </c>
      <c r="D57" s="117" t="s">
        <v>9</v>
      </c>
    </row>
    <row r="58" spans="2:4" x14ac:dyDescent="0.2">
      <c r="B58" s="7" t="s">
        <v>708</v>
      </c>
      <c r="C58" s="8" t="s">
        <v>702</v>
      </c>
      <c r="D58" s="117" t="s">
        <v>9</v>
      </c>
    </row>
    <row r="59" spans="2:4" x14ac:dyDescent="0.2">
      <c r="B59" s="7" t="s">
        <v>709</v>
      </c>
      <c r="C59" s="8" t="s">
        <v>703</v>
      </c>
      <c r="D59" s="117" t="s">
        <v>9</v>
      </c>
    </row>
    <row r="60" spans="2:4" x14ac:dyDescent="0.2">
      <c r="B60" s="7" t="s">
        <v>710</v>
      </c>
      <c r="C60" s="8" t="s">
        <v>704</v>
      </c>
      <c r="D60" s="117" t="s">
        <v>9</v>
      </c>
    </row>
    <row r="61" spans="2:4" x14ac:dyDescent="0.2">
      <c r="B61" s="7" t="s">
        <v>711</v>
      </c>
      <c r="C61" s="8" t="s">
        <v>705</v>
      </c>
      <c r="D61" s="117" t="s">
        <v>9</v>
      </c>
    </row>
    <row r="62" spans="2:4" x14ac:dyDescent="0.2">
      <c r="B62" s="7" t="s">
        <v>712</v>
      </c>
      <c r="C62" s="8" t="s">
        <v>706</v>
      </c>
      <c r="D62" s="117" t="s">
        <v>117</v>
      </c>
    </row>
    <row r="63" spans="2:4" x14ac:dyDescent="0.2">
      <c r="B63" s="7" t="s">
        <v>713</v>
      </c>
      <c r="C63" s="8" t="s">
        <v>707</v>
      </c>
      <c r="D63" s="117" t="s">
        <v>117</v>
      </c>
    </row>
    <row r="64" spans="2:4" x14ac:dyDescent="0.2">
      <c r="B64" s="7" t="s">
        <v>715</v>
      </c>
      <c r="C64" s="8" t="s">
        <v>714</v>
      </c>
      <c r="D64" s="117" t="s">
        <v>109</v>
      </c>
    </row>
    <row r="65" spans="2:4" x14ac:dyDescent="0.2">
      <c r="B65" s="7" t="s">
        <v>819</v>
      </c>
      <c r="C65" s="8" t="s">
        <v>812</v>
      </c>
      <c r="D65" s="117" t="s">
        <v>9</v>
      </c>
    </row>
    <row r="66" spans="2:4" x14ac:dyDescent="0.2">
      <c r="B66" s="7" t="s">
        <v>820</v>
      </c>
      <c r="C66" s="8" t="s">
        <v>813</v>
      </c>
      <c r="D66" s="117" t="s">
        <v>9</v>
      </c>
    </row>
    <row r="67" spans="2:4" x14ac:dyDescent="0.2">
      <c r="B67" s="7" t="s">
        <v>821</v>
      </c>
      <c r="C67" s="8" t="s">
        <v>814</v>
      </c>
      <c r="D67" s="117" t="s">
        <v>9</v>
      </c>
    </row>
    <row r="68" spans="2:4" x14ac:dyDescent="0.2">
      <c r="B68" s="7" t="s">
        <v>822</v>
      </c>
      <c r="C68" s="8" t="s">
        <v>815</v>
      </c>
      <c r="D68" s="117" t="s">
        <v>9</v>
      </c>
    </row>
    <row r="69" spans="2:4" x14ac:dyDescent="0.2">
      <c r="B69" s="7" t="s">
        <v>2154</v>
      </c>
      <c r="C69" s="8" t="s">
        <v>1982</v>
      </c>
      <c r="D69" s="117" t="s">
        <v>263</v>
      </c>
    </row>
    <row r="70" spans="2:4" x14ac:dyDescent="0.2">
      <c r="B70" s="7" t="s">
        <v>823</v>
      </c>
      <c r="C70" s="8" t="s">
        <v>816</v>
      </c>
      <c r="D70" s="117" t="s">
        <v>9</v>
      </c>
    </row>
    <row r="71" spans="2:4" x14ac:dyDescent="0.2">
      <c r="B71" s="7" t="s">
        <v>824</v>
      </c>
      <c r="C71" s="8" t="s">
        <v>817</v>
      </c>
      <c r="D71" s="117" t="s">
        <v>9</v>
      </c>
    </row>
    <row r="72" spans="2:4" x14ac:dyDescent="0.2">
      <c r="B72" s="7" t="s">
        <v>825</v>
      </c>
      <c r="C72" s="8" t="s">
        <v>818</v>
      </c>
      <c r="D72" s="117" t="s">
        <v>9</v>
      </c>
    </row>
    <row r="73" spans="2:4" x14ac:dyDescent="0.2">
      <c r="B73" s="7" t="s">
        <v>2096</v>
      </c>
      <c r="C73" s="8" t="s">
        <v>2031</v>
      </c>
      <c r="D73" s="117" t="s">
        <v>109</v>
      </c>
    </row>
    <row r="74" spans="2:4" x14ac:dyDescent="0.2">
      <c r="B74" s="7" t="s">
        <v>2097</v>
      </c>
      <c r="C74" s="8" t="s">
        <v>2032</v>
      </c>
      <c r="D74" s="117" t="s">
        <v>2033</v>
      </c>
    </row>
    <row r="75" spans="2:4" x14ac:dyDescent="0.2">
      <c r="B75" s="7" t="s">
        <v>2098</v>
      </c>
      <c r="C75" s="8" t="s">
        <v>2034</v>
      </c>
      <c r="D75" s="117" t="s">
        <v>2033</v>
      </c>
    </row>
    <row r="76" spans="2:4" x14ac:dyDescent="0.2">
      <c r="B76" s="7" t="s">
        <v>2099</v>
      </c>
      <c r="C76" s="8" t="s">
        <v>2035</v>
      </c>
      <c r="D76" s="117" t="s">
        <v>2033</v>
      </c>
    </row>
    <row r="77" spans="2:4" x14ac:dyDescent="0.2">
      <c r="B77" s="7" t="s">
        <v>2100</v>
      </c>
      <c r="C77" s="8" t="s">
        <v>2036</v>
      </c>
      <c r="D77" s="117" t="s">
        <v>2033</v>
      </c>
    </row>
    <row r="78" spans="2:4" x14ac:dyDescent="0.2">
      <c r="B78" s="7" t="s">
        <v>2101</v>
      </c>
      <c r="C78" s="8" t="s">
        <v>2037</v>
      </c>
      <c r="D78" s="117" t="s">
        <v>109</v>
      </c>
    </row>
    <row r="79" spans="2:4" x14ac:dyDescent="0.2">
      <c r="B79" s="7" t="s">
        <v>2102</v>
      </c>
      <c r="C79" s="8" t="s">
        <v>2038</v>
      </c>
      <c r="D79" s="117" t="s">
        <v>106</v>
      </c>
    </row>
    <row r="80" spans="2:4" x14ac:dyDescent="0.2">
      <c r="B80" s="7" t="s">
        <v>2103</v>
      </c>
      <c r="C80" s="8" t="s">
        <v>2039</v>
      </c>
      <c r="D80" s="117" t="s">
        <v>106</v>
      </c>
    </row>
    <row r="81" spans="2:4" x14ac:dyDescent="0.2">
      <c r="B81" s="7" t="s">
        <v>2104</v>
      </c>
      <c r="C81" s="8" t="s">
        <v>2040</v>
      </c>
      <c r="D81" s="117" t="s">
        <v>106</v>
      </c>
    </row>
    <row r="82" spans="2:4" x14ac:dyDescent="0.2">
      <c r="B82" s="7" t="s">
        <v>2105</v>
      </c>
      <c r="C82" s="8" t="s">
        <v>2041</v>
      </c>
      <c r="D82" s="117" t="s">
        <v>117</v>
      </c>
    </row>
    <row r="83" spans="2:4" x14ac:dyDescent="0.2">
      <c r="B83" s="7" t="s">
        <v>2106</v>
      </c>
      <c r="C83" s="8" t="s">
        <v>2042</v>
      </c>
      <c r="D83" s="117" t="s">
        <v>109</v>
      </c>
    </row>
    <row r="84" spans="2:4" x14ac:dyDescent="0.2">
      <c r="B84" s="7" t="s">
        <v>2107</v>
      </c>
      <c r="C84" s="8" t="s">
        <v>2043</v>
      </c>
      <c r="D84" s="117" t="s">
        <v>109</v>
      </c>
    </row>
    <row r="85" spans="2:4" x14ac:dyDescent="0.2">
      <c r="B85" s="7" t="s">
        <v>2108</v>
      </c>
      <c r="C85" s="8" t="s">
        <v>2044</v>
      </c>
      <c r="D85" s="117" t="s">
        <v>109</v>
      </c>
    </row>
    <row r="86" spans="2:4" x14ac:dyDescent="0.2">
      <c r="B86" s="7" t="s">
        <v>2109</v>
      </c>
      <c r="C86" s="8" t="s">
        <v>2045</v>
      </c>
      <c r="D86" s="117" t="s">
        <v>109</v>
      </c>
    </row>
    <row r="87" spans="2:4" x14ac:dyDescent="0.2">
      <c r="B87" s="7" t="s">
        <v>2110</v>
      </c>
      <c r="C87" s="8" t="s">
        <v>2046</v>
      </c>
      <c r="D87" s="117" t="s">
        <v>109</v>
      </c>
    </row>
    <row r="88" spans="2:4" x14ac:dyDescent="0.2">
      <c r="B88" s="7" t="s">
        <v>2111</v>
      </c>
      <c r="C88" s="8" t="s">
        <v>2047</v>
      </c>
      <c r="D88" s="117" t="s">
        <v>2033</v>
      </c>
    </row>
    <row r="89" spans="2:4" x14ac:dyDescent="0.2">
      <c r="B89" s="7" t="s">
        <v>2112</v>
      </c>
      <c r="C89" s="8" t="s">
        <v>2048</v>
      </c>
      <c r="D89" s="117" t="s">
        <v>2033</v>
      </c>
    </row>
    <row r="90" spans="2:4" x14ac:dyDescent="0.2">
      <c r="B90" s="7" t="s">
        <v>2113</v>
      </c>
      <c r="C90" s="8" t="s">
        <v>2049</v>
      </c>
      <c r="D90" s="117" t="s">
        <v>2033</v>
      </c>
    </row>
    <row r="91" spans="2:4" x14ac:dyDescent="0.2">
      <c r="B91" s="7" t="s">
        <v>2114</v>
      </c>
      <c r="C91" s="8" t="s">
        <v>2050</v>
      </c>
      <c r="D91" s="117" t="s">
        <v>2033</v>
      </c>
    </row>
    <row r="92" spans="2:4" x14ac:dyDescent="0.2">
      <c r="B92" s="7" t="s">
        <v>2115</v>
      </c>
      <c r="C92" s="8" t="s">
        <v>2051</v>
      </c>
      <c r="D92" s="117" t="s">
        <v>117</v>
      </c>
    </row>
    <row r="93" spans="2:4" x14ac:dyDescent="0.2">
      <c r="B93" s="7" t="s">
        <v>2116</v>
      </c>
      <c r="C93" s="8" t="s">
        <v>2052</v>
      </c>
      <c r="D93" s="117" t="s">
        <v>117</v>
      </c>
    </row>
    <row r="94" spans="2:4" x14ac:dyDescent="0.2">
      <c r="B94" s="7" t="s">
        <v>2117</v>
      </c>
      <c r="C94" s="8" t="s">
        <v>2053</v>
      </c>
      <c r="D94" s="117" t="s">
        <v>106</v>
      </c>
    </row>
    <row r="95" spans="2:4" x14ac:dyDescent="0.2">
      <c r="B95" s="7" t="s">
        <v>820</v>
      </c>
      <c r="C95" s="8" t="s">
        <v>2054</v>
      </c>
      <c r="D95" s="117" t="s">
        <v>106</v>
      </c>
    </row>
    <row r="96" spans="2:4" x14ac:dyDescent="0.2">
      <c r="B96" s="7" t="s">
        <v>821</v>
      </c>
      <c r="C96" s="8" t="s">
        <v>2055</v>
      </c>
      <c r="D96" s="117" t="s">
        <v>117</v>
      </c>
    </row>
    <row r="97" spans="2:4" x14ac:dyDescent="0.2">
      <c r="B97" s="7" t="s">
        <v>822</v>
      </c>
      <c r="C97" s="8" t="s">
        <v>2056</v>
      </c>
      <c r="D97" s="117" t="s">
        <v>263</v>
      </c>
    </row>
    <row r="98" spans="2:4" x14ac:dyDescent="0.2">
      <c r="B98" s="7" t="s">
        <v>823</v>
      </c>
      <c r="C98" s="8" t="s">
        <v>2057</v>
      </c>
      <c r="D98" s="117" t="s">
        <v>117</v>
      </c>
    </row>
    <row r="99" spans="2:4" x14ac:dyDescent="0.2">
      <c r="B99" s="7" t="s">
        <v>2118</v>
      </c>
      <c r="C99" s="8" t="s">
        <v>2058</v>
      </c>
      <c r="D99" s="117" t="s">
        <v>109</v>
      </c>
    </row>
    <row r="100" spans="2:4" x14ac:dyDescent="0.2">
      <c r="B100" s="7" t="s">
        <v>824</v>
      </c>
      <c r="C100" s="8" t="s">
        <v>2059</v>
      </c>
      <c r="D100" s="117" t="s">
        <v>117</v>
      </c>
    </row>
    <row r="101" spans="2:4" x14ac:dyDescent="0.2">
      <c r="B101" s="7" t="s">
        <v>2119</v>
      </c>
      <c r="C101" s="8" t="s">
        <v>2060</v>
      </c>
      <c r="D101" s="117" t="s">
        <v>109</v>
      </c>
    </row>
    <row r="102" spans="2:4" x14ac:dyDescent="0.2">
      <c r="B102" s="7" t="s">
        <v>2120</v>
      </c>
      <c r="C102" s="8" t="s">
        <v>2061</v>
      </c>
      <c r="D102" s="117" t="s">
        <v>9</v>
      </c>
    </row>
    <row r="103" spans="2:4" x14ac:dyDescent="0.2">
      <c r="B103" s="7" t="s">
        <v>2121</v>
      </c>
      <c r="C103" s="8" t="s">
        <v>2062</v>
      </c>
      <c r="D103" s="117" t="s">
        <v>109</v>
      </c>
    </row>
    <row r="104" spans="2:4" x14ac:dyDescent="0.2">
      <c r="B104" s="7" t="s">
        <v>2122</v>
      </c>
      <c r="C104" s="8" t="s">
        <v>2063</v>
      </c>
      <c r="D104" s="117" t="s">
        <v>2033</v>
      </c>
    </row>
    <row r="105" spans="2:4" x14ac:dyDescent="0.2">
      <c r="B105" s="7" t="s">
        <v>2123</v>
      </c>
      <c r="C105" s="8" t="s">
        <v>2064</v>
      </c>
      <c r="D105" s="117" t="s">
        <v>2033</v>
      </c>
    </row>
    <row r="106" spans="2:4" x14ac:dyDescent="0.2">
      <c r="B106" s="7" t="s">
        <v>2124</v>
      </c>
      <c r="C106" s="8" t="s">
        <v>2065</v>
      </c>
      <c r="D106" s="117" t="s">
        <v>109</v>
      </c>
    </row>
    <row r="107" spans="2:4" x14ac:dyDescent="0.2">
      <c r="B107" s="7" t="s">
        <v>2125</v>
      </c>
      <c r="C107" s="8" t="s">
        <v>2066</v>
      </c>
      <c r="D107" s="117" t="s">
        <v>109</v>
      </c>
    </row>
    <row r="108" spans="2:4" x14ac:dyDescent="0.2">
      <c r="B108" s="7" t="s">
        <v>2126</v>
      </c>
      <c r="C108" s="8" t="s">
        <v>2067</v>
      </c>
      <c r="D108" s="117" t="s">
        <v>109</v>
      </c>
    </row>
    <row r="109" spans="2:4" x14ac:dyDescent="0.2">
      <c r="B109" s="7" t="s">
        <v>2127</v>
      </c>
      <c r="C109" s="8" t="s">
        <v>2068</v>
      </c>
      <c r="D109" s="117" t="s">
        <v>106</v>
      </c>
    </row>
    <row r="110" spans="2:4" x14ac:dyDescent="0.2">
      <c r="B110" s="7" t="s">
        <v>2128</v>
      </c>
      <c r="C110" s="8" t="s">
        <v>2069</v>
      </c>
      <c r="D110" s="117" t="s">
        <v>109</v>
      </c>
    </row>
    <row r="111" spans="2:4" x14ac:dyDescent="0.2">
      <c r="B111" s="7" t="s">
        <v>2129</v>
      </c>
      <c r="C111" s="8" t="s">
        <v>2070</v>
      </c>
      <c r="D111" s="117" t="s">
        <v>109</v>
      </c>
    </row>
    <row r="112" spans="2:4" x14ac:dyDescent="0.2">
      <c r="B112" s="7" t="s">
        <v>2130</v>
      </c>
      <c r="C112" s="8" t="s">
        <v>2071</v>
      </c>
      <c r="D112" s="117" t="s">
        <v>109</v>
      </c>
    </row>
    <row r="113" spans="2:4" x14ac:dyDescent="0.2">
      <c r="B113" s="7" t="s">
        <v>2131</v>
      </c>
      <c r="C113" s="8" t="s">
        <v>2072</v>
      </c>
      <c r="D113" s="117" t="s">
        <v>2033</v>
      </c>
    </row>
    <row r="114" spans="2:4" x14ac:dyDescent="0.2">
      <c r="B114" s="7" t="s">
        <v>825</v>
      </c>
      <c r="C114" s="8" t="s">
        <v>2073</v>
      </c>
      <c r="D114" s="117" t="s">
        <v>109</v>
      </c>
    </row>
    <row r="115" spans="2:4" x14ac:dyDescent="0.2">
      <c r="B115" s="7" t="s">
        <v>2132</v>
      </c>
      <c r="C115" s="8" t="s">
        <v>2074</v>
      </c>
      <c r="D115" s="117" t="s">
        <v>109</v>
      </c>
    </row>
    <row r="116" spans="2:4" x14ac:dyDescent="0.2">
      <c r="B116" s="7" t="s">
        <v>2133</v>
      </c>
      <c r="C116" s="8" t="s">
        <v>2075</v>
      </c>
      <c r="D116" s="117" t="s">
        <v>109</v>
      </c>
    </row>
    <row r="117" spans="2:4" x14ac:dyDescent="0.2">
      <c r="B117" s="7" t="s">
        <v>2134</v>
      </c>
      <c r="C117" s="8" t="s">
        <v>2076</v>
      </c>
      <c r="D117" s="117" t="s">
        <v>109</v>
      </c>
    </row>
    <row r="118" spans="2:4" x14ac:dyDescent="0.2">
      <c r="B118" s="7" t="s">
        <v>2135</v>
      </c>
      <c r="C118" s="8" t="s">
        <v>2077</v>
      </c>
      <c r="D118" s="117" t="s">
        <v>109</v>
      </c>
    </row>
    <row r="119" spans="2:4" x14ac:dyDescent="0.2">
      <c r="B119" s="7" t="s">
        <v>2136</v>
      </c>
      <c r="C119" s="8" t="s">
        <v>2078</v>
      </c>
      <c r="D119" s="117" t="s">
        <v>2033</v>
      </c>
    </row>
    <row r="120" spans="2:4" x14ac:dyDescent="0.2">
      <c r="B120" s="7" t="s">
        <v>2137</v>
      </c>
      <c r="C120" s="8" t="s">
        <v>2079</v>
      </c>
      <c r="D120" s="117" t="s">
        <v>2033</v>
      </c>
    </row>
    <row r="121" spans="2:4" x14ac:dyDescent="0.2">
      <c r="B121" s="7" t="s">
        <v>2138</v>
      </c>
      <c r="C121" s="8" t="s">
        <v>2080</v>
      </c>
      <c r="D121" s="117" t="s">
        <v>109</v>
      </c>
    </row>
    <row r="122" spans="2:4" x14ac:dyDescent="0.2">
      <c r="B122" s="7" t="s">
        <v>2139</v>
      </c>
      <c r="C122" s="8" t="s">
        <v>2081</v>
      </c>
      <c r="D122" s="117" t="s">
        <v>109</v>
      </c>
    </row>
    <row r="123" spans="2:4" x14ac:dyDescent="0.2">
      <c r="B123" s="7" t="s">
        <v>2140</v>
      </c>
      <c r="C123" s="8" t="s">
        <v>2082</v>
      </c>
      <c r="D123" s="117" t="s">
        <v>109</v>
      </c>
    </row>
    <row r="124" spans="2:4" x14ac:dyDescent="0.2">
      <c r="B124" s="7" t="s">
        <v>2141</v>
      </c>
      <c r="C124" s="8" t="s">
        <v>2083</v>
      </c>
      <c r="D124" s="117" t="s">
        <v>109</v>
      </c>
    </row>
    <row r="125" spans="2:4" x14ac:dyDescent="0.2">
      <c r="B125" s="7" t="s">
        <v>2142</v>
      </c>
      <c r="C125" s="8" t="s">
        <v>2084</v>
      </c>
      <c r="D125" s="117" t="s">
        <v>109</v>
      </c>
    </row>
    <row r="126" spans="2:4" x14ac:dyDescent="0.2">
      <c r="B126" s="7" t="s">
        <v>2143</v>
      </c>
      <c r="C126" s="8" t="s">
        <v>2085</v>
      </c>
      <c r="D126" s="117" t="s">
        <v>109</v>
      </c>
    </row>
    <row r="127" spans="2:4" x14ac:dyDescent="0.2">
      <c r="B127" s="7" t="s">
        <v>2144</v>
      </c>
      <c r="C127" s="8" t="s">
        <v>2086</v>
      </c>
      <c r="D127" s="117" t="s">
        <v>263</v>
      </c>
    </row>
    <row r="128" spans="2:4" x14ac:dyDescent="0.2">
      <c r="B128" s="7" t="s">
        <v>2145</v>
      </c>
      <c r="C128" s="8" t="s">
        <v>2087</v>
      </c>
      <c r="D128" s="117" t="s">
        <v>109</v>
      </c>
    </row>
    <row r="129" spans="2:4" x14ac:dyDescent="0.2">
      <c r="B129" s="7" t="s">
        <v>2146</v>
      </c>
      <c r="C129" s="8" t="s">
        <v>2088</v>
      </c>
      <c r="D129" s="117" t="s">
        <v>109</v>
      </c>
    </row>
    <row r="130" spans="2:4" x14ac:dyDescent="0.2">
      <c r="B130" s="7" t="s">
        <v>2147</v>
      </c>
      <c r="C130" s="8" t="s">
        <v>2089</v>
      </c>
      <c r="D130" s="117" t="s">
        <v>109</v>
      </c>
    </row>
    <row r="131" spans="2:4" x14ac:dyDescent="0.2">
      <c r="B131" s="7" t="s">
        <v>2148</v>
      </c>
      <c r="C131" s="8" t="s">
        <v>2090</v>
      </c>
      <c r="D131" s="117" t="s">
        <v>109</v>
      </c>
    </row>
    <row r="132" spans="2:4" x14ac:dyDescent="0.2">
      <c r="B132" s="7" t="s">
        <v>2149</v>
      </c>
      <c r="C132" s="8" t="s">
        <v>2091</v>
      </c>
      <c r="D132" s="117" t="s">
        <v>109</v>
      </c>
    </row>
    <row r="133" spans="2:4" x14ac:dyDescent="0.2">
      <c r="B133" s="7" t="s">
        <v>2150</v>
      </c>
      <c r="C133" s="8" t="s">
        <v>2092</v>
      </c>
      <c r="D133" s="117" t="s">
        <v>2033</v>
      </c>
    </row>
    <row r="134" spans="2:4" x14ac:dyDescent="0.2">
      <c r="B134" s="7" t="s">
        <v>2151</v>
      </c>
      <c r="C134" s="8" t="s">
        <v>2093</v>
      </c>
      <c r="D134" s="117" t="s">
        <v>2033</v>
      </c>
    </row>
    <row r="135" spans="2:4" x14ac:dyDescent="0.2">
      <c r="B135" s="7" t="s">
        <v>2152</v>
      </c>
      <c r="C135" s="8" t="s">
        <v>2094</v>
      </c>
      <c r="D135" s="117" t="s">
        <v>2033</v>
      </c>
    </row>
    <row r="136" spans="2:4" ht="12.75" thickBot="1" x14ac:dyDescent="0.25">
      <c r="B136" s="10" t="s">
        <v>2153</v>
      </c>
      <c r="C136" s="11" t="s">
        <v>2095</v>
      </c>
      <c r="D136" s="118" t="s">
        <v>2033</v>
      </c>
    </row>
  </sheetData>
  <sheetProtection algorithmName="SHA-512" hashValue="3Px+81+FZCAWntm7XD850odhdpKZP1UhLPWVarBleuzoYaFb32hhSn+ghP3wMEglJqfQ9DKl14u7EJOkWvDg7g==" saltValue="kYxdY6zXIqGMnr+kqkXVDg==" spinCount="100000" sheet="1" objects="1" scenarios="1"/>
  <autoFilter ref="B2:D72" xr:uid="{FB18B057-DC0A-4D03-9DA4-38515920596E}"/>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16F3-B030-45B9-B955-3D1E68A83F96}">
  <sheetPr>
    <tabColor rgb="FF00B050"/>
  </sheetPr>
  <dimension ref="A1:F223"/>
  <sheetViews>
    <sheetView view="pageLayout" zoomScale="70" zoomScaleNormal="110" zoomScalePageLayoutView="70" workbookViewId="0">
      <selection activeCell="A4" sqref="A4:D5"/>
    </sheetView>
  </sheetViews>
  <sheetFormatPr baseColWidth="10" defaultColWidth="10.7109375" defaultRowHeight="12.75" x14ac:dyDescent="0.2"/>
  <cols>
    <col min="1" max="1" width="37.42578125" style="27" customWidth="1"/>
    <col min="2" max="2" width="12.85546875" style="27" customWidth="1"/>
    <col min="3" max="4" width="13.85546875" style="27" customWidth="1"/>
    <col min="5" max="5" width="11.5703125" style="27" customWidth="1"/>
    <col min="6" max="6" width="12.42578125" style="27" bestFit="1" customWidth="1"/>
    <col min="7" max="256" width="11.42578125" style="27"/>
    <col min="257" max="257" width="37.42578125" style="27" customWidth="1"/>
    <col min="258" max="258" width="12.85546875" style="27" customWidth="1"/>
    <col min="259" max="259" width="13.85546875" style="27" customWidth="1"/>
    <col min="260" max="260" width="14.85546875" style="27" customWidth="1"/>
    <col min="261" max="261" width="11.42578125" style="27"/>
    <col min="262" max="262" width="12.42578125" style="27" bestFit="1" customWidth="1"/>
    <col min="263" max="512" width="11.42578125" style="27"/>
    <col min="513" max="513" width="37.42578125" style="27" customWidth="1"/>
    <col min="514" max="514" width="12.85546875" style="27" customWidth="1"/>
    <col min="515" max="515" width="13.85546875" style="27" customWidth="1"/>
    <col min="516" max="516" width="14.85546875" style="27" customWidth="1"/>
    <col min="517" max="517" width="11.42578125" style="27"/>
    <col min="518" max="518" width="12.42578125" style="27" bestFit="1" customWidth="1"/>
    <col min="519" max="768" width="11.42578125" style="27"/>
    <col min="769" max="769" width="37.42578125" style="27" customWidth="1"/>
    <col min="770" max="770" width="12.85546875" style="27" customWidth="1"/>
    <col min="771" max="771" width="13.85546875" style="27" customWidth="1"/>
    <col min="772" max="772" width="14.85546875" style="27" customWidth="1"/>
    <col min="773" max="773" width="11.42578125" style="27"/>
    <col min="774" max="774" width="12.42578125" style="27" bestFit="1" customWidth="1"/>
    <col min="775" max="1024" width="11.42578125" style="27"/>
    <col min="1025" max="1025" width="37.42578125" style="27" customWidth="1"/>
    <col min="1026" max="1026" width="12.85546875" style="27" customWidth="1"/>
    <col min="1027" max="1027" width="13.85546875" style="27" customWidth="1"/>
    <col min="1028" max="1028" width="14.85546875" style="27" customWidth="1"/>
    <col min="1029" max="1029" width="11.42578125" style="27"/>
    <col min="1030" max="1030" width="12.42578125" style="27" bestFit="1" customWidth="1"/>
    <col min="1031" max="1280" width="11.42578125" style="27"/>
    <col min="1281" max="1281" width="37.42578125" style="27" customWidth="1"/>
    <col min="1282" max="1282" width="12.85546875" style="27" customWidth="1"/>
    <col min="1283" max="1283" width="13.85546875" style="27" customWidth="1"/>
    <col min="1284" max="1284" width="14.85546875" style="27" customWidth="1"/>
    <col min="1285" max="1285" width="11.42578125" style="27"/>
    <col min="1286" max="1286" width="12.42578125" style="27" bestFit="1" customWidth="1"/>
    <col min="1287" max="1536" width="11.42578125" style="27"/>
    <col min="1537" max="1537" width="37.42578125" style="27" customWidth="1"/>
    <col min="1538" max="1538" width="12.85546875" style="27" customWidth="1"/>
    <col min="1539" max="1539" width="13.85546875" style="27" customWidth="1"/>
    <col min="1540" max="1540" width="14.85546875" style="27" customWidth="1"/>
    <col min="1541" max="1541" width="11.42578125" style="27"/>
    <col min="1542" max="1542" width="12.42578125" style="27" bestFit="1" customWidth="1"/>
    <col min="1543" max="1792" width="11.42578125" style="27"/>
    <col min="1793" max="1793" width="37.42578125" style="27" customWidth="1"/>
    <col min="1794" max="1794" width="12.85546875" style="27" customWidth="1"/>
    <col min="1795" max="1795" width="13.85546875" style="27" customWidth="1"/>
    <col min="1796" max="1796" width="14.85546875" style="27" customWidth="1"/>
    <col min="1797" max="1797" width="11.42578125" style="27"/>
    <col min="1798" max="1798" width="12.42578125" style="27" bestFit="1" customWidth="1"/>
    <col min="1799" max="2048" width="11.42578125" style="27"/>
    <col min="2049" max="2049" width="37.42578125" style="27" customWidth="1"/>
    <col min="2050" max="2050" width="12.85546875" style="27" customWidth="1"/>
    <col min="2051" max="2051" width="13.85546875" style="27" customWidth="1"/>
    <col min="2052" max="2052" width="14.85546875" style="27" customWidth="1"/>
    <col min="2053" max="2053" width="11.42578125" style="27"/>
    <col min="2054" max="2054" width="12.42578125" style="27" bestFit="1" customWidth="1"/>
    <col min="2055" max="2304" width="11.42578125" style="27"/>
    <col min="2305" max="2305" width="37.42578125" style="27" customWidth="1"/>
    <col min="2306" max="2306" width="12.85546875" style="27" customWidth="1"/>
    <col min="2307" max="2307" width="13.85546875" style="27" customWidth="1"/>
    <col min="2308" max="2308" width="14.85546875" style="27" customWidth="1"/>
    <col min="2309" max="2309" width="11.42578125" style="27"/>
    <col min="2310" max="2310" width="12.42578125" style="27" bestFit="1" customWidth="1"/>
    <col min="2311" max="2560" width="11.42578125" style="27"/>
    <col min="2561" max="2561" width="37.42578125" style="27" customWidth="1"/>
    <col min="2562" max="2562" width="12.85546875" style="27" customWidth="1"/>
    <col min="2563" max="2563" width="13.85546875" style="27" customWidth="1"/>
    <col min="2564" max="2564" width="14.85546875" style="27" customWidth="1"/>
    <col min="2565" max="2565" width="11.42578125" style="27"/>
    <col min="2566" max="2566" width="12.42578125" style="27" bestFit="1" customWidth="1"/>
    <col min="2567" max="2816" width="11.42578125" style="27"/>
    <col min="2817" max="2817" width="37.42578125" style="27" customWidth="1"/>
    <col min="2818" max="2818" width="12.85546875" style="27" customWidth="1"/>
    <col min="2819" max="2819" width="13.85546875" style="27" customWidth="1"/>
    <col min="2820" max="2820" width="14.85546875" style="27" customWidth="1"/>
    <col min="2821" max="2821" width="11.42578125" style="27"/>
    <col min="2822" max="2822" width="12.42578125" style="27" bestFit="1" customWidth="1"/>
    <col min="2823" max="3072" width="11.42578125" style="27"/>
    <col min="3073" max="3073" width="37.42578125" style="27" customWidth="1"/>
    <col min="3074" max="3074" width="12.85546875" style="27" customWidth="1"/>
    <col min="3075" max="3075" width="13.85546875" style="27" customWidth="1"/>
    <col min="3076" max="3076" width="14.85546875" style="27" customWidth="1"/>
    <col min="3077" max="3077" width="11.42578125" style="27"/>
    <col min="3078" max="3078" width="12.42578125" style="27" bestFit="1" customWidth="1"/>
    <col min="3079" max="3328" width="11.42578125" style="27"/>
    <col min="3329" max="3329" width="37.42578125" style="27" customWidth="1"/>
    <col min="3330" max="3330" width="12.85546875" style="27" customWidth="1"/>
    <col min="3331" max="3331" width="13.85546875" style="27" customWidth="1"/>
    <col min="3332" max="3332" width="14.85546875" style="27" customWidth="1"/>
    <col min="3333" max="3333" width="11.42578125" style="27"/>
    <col min="3334" max="3334" width="12.42578125" style="27" bestFit="1" customWidth="1"/>
    <col min="3335" max="3584" width="11.42578125" style="27"/>
    <col min="3585" max="3585" width="37.42578125" style="27" customWidth="1"/>
    <col min="3586" max="3586" width="12.85546875" style="27" customWidth="1"/>
    <col min="3587" max="3587" width="13.85546875" style="27" customWidth="1"/>
    <col min="3588" max="3588" width="14.85546875" style="27" customWidth="1"/>
    <col min="3589" max="3589" width="11.42578125" style="27"/>
    <col min="3590" max="3590" width="12.42578125" style="27" bestFit="1" customWidth="1"/>
    <col min="3591" max="3840" width="11.42578125" style="27"/>
    <col min="3841" max="3841" width="37.42578125" style="27" customWidth="1"/>
    <col min="3842" max="3842" width="12.85546875" style="27" customWidth="1"/>
    <col min="3843" max="3843" width="13.85546875" style="27" customWidth="1"/>
    <col min="3844" max="3844" width="14.85546875" style="27" customWidth="1"/>
    <col min="3845" max="3845" width="11.42578125" style="27"/>
    <col min="3846" max="3846" width="12.42578125" style="27" bestFit="1" customWidth="1"/>
    <col min="3847" max="4096" width="11.42578125" style="27"/>
    <col min="4097" max="4097" width="37.42578125" style="27" customWidth="1"/>
    <col min="4098" max="4098" width="12.85546875" style="27" customWidth="1"/>
    <col min="4099" max="4099" width="13.85546875" style="27" customWidth="1"/>
    <col min="4100" max="4100" width="14.85546875" style="27" customWidth="1"/>
    <col min="4101" max="4101" width="11.42578125" style="27"/>
    <col min="4102" max="4102" width="12.42578125" style="27" bestFit="1" customWidth="1"/>
    <col min="4103" max="4352" width="11.42578125" style="27"/>
    <col min="4353" max="4353" width="37.42578125" style="27" customWidth="1"/>
    <col min="4354" max="4354" width="12.85546875" style="27" customWidth="1"/>
    <col min="4355" max="4355" width="13.85546875" style="27" customWidth="1"/>
    <col min="4356" max="4356" width="14.85546875" style="27" customWidth="1"/>
    <col min="4357" max="4357" width="11.42578125" style="27"/>
    <col min="4358" max="4358" width="12.42578125" style="27" bestFit="1" customWidth="1"/>
    <col min="4359" max="4608" width="11.42578125" style="27"/>
    <col min="4609" max="4609" width="37.42578125" style="27" customWidth="1"/>
    <col min="4610" max="4610" width="12.85546875" style="27" customWidth="1"/>
    <col min="4611" max="4611" width="13.85546875" style="27" customWidth="1"/>
    <col min="4612" max="4612" width="14.85546875" style="27" customWidth="1"/>
    <col min="4613" max="4613" width="11.42578125" style="27"/>
    <col min="4614" max="4614" width="12.42578125" style="27" bestFit="1" customWidth="1"/>
    <col min="4615" max="4864" width="11.42578125" style="27"/>
    <col min="4865" max="4865" width="37.42578125" style="27" customWidth="1"/>
    <col min="4866" max="4866" width="12.85546875" style="27" customWidth="1"/>
    <col min="4867" max="4867" width="13.85546875" style="27" customWidth="1"/>
    <col min="4868" max="4868" width="14.85546875" style="27" customWidth="1"/>
    <col min="4869" max="4869" width="11.42578125" style="27"/>
    <col min="4870" max="4870" width="12.42578125" style="27" bestFit="1" customWidth="1"/>
    <col min="4871" max="5120" width="11.42578125" style="27"/>
    <col min="5121" max="5121" width="37.42578125" style="27" customWidth="1"/>
    <col min="5122" max="5122" width="12.85546875" style="27" customWidth="1"/>
    <col min="5123" max="5123" width="13.85546875" style="27" customWidth="1"/>
    <col min="5124" max="5124" width="14.85546875" style="27" customWidth="1"/>
    <col min="5125" max="5125" width="11.42578125" style="27"/>
    <col min="5126" max="5126" width="12.42578125" style="27" bestFit="1" customWidth="1"/>
    <col min="5127" max="5376" width="11.42578125" style="27"/>
    <col min="5377" max="5377" width="37.42578125" style="27" customWidth="1"/>
    <col min="5378" max="5378" width="12.85546875" style="27" customWidth="1"/>
    <col min="5379" max="5379" width="13.85546875" style="27" customWidth="1"/>
    <col min="5380" max="5380" width="14.85546875" style="27" customWidth="1"/>
    <col min="5381" max="5381" width="11.42578125" style="27"/>
    <col min="5382" max="5382" width="12.42578125" style="27" bestFit="1" customWidth="1"/>
    <col min="5383" max="5632" width="11.42578125" style="27"/>
    <col min="5633" max="5633" width="37.42578125" style="27" customWidth="1"/>
    <col min="5634" max="5634" width="12.85546875" style="27" customWidth="1"/>
    <col min="5635" max="5635" width="13.85546875" style="27" customWidth="1"/>
    <col min="5636" max="5636" width="14.85546875" style="27" customWidth="1"/>
    <col min="5637" max="5637" width="11.42578125" style="27"/>
    <col min="5638" max="5638" width="12.42578125" style="27" bestFit="1" customWidth="1"/>
    <col min="5639" max="5888" width="11.42578125" style="27"/>
    <col min="5889" max="5889" width="37.42578125" style="27" customWidth="1"/>
    <col min="5890" max="5890" width="12.85546875" style="27" customWidth="1"/>
    <col min="5891" max="5891" width="13.85546875" style="27" customWidth="1"/>
    <col min="5892" max="5892" width="14.85546875" style="27" customWidth="1"/>
    <col min="5893" max="5893" width="11.42578125" style="27"/>
    <col min="5894" max="5894" width="12.42578125" style="27" bestFit="1" customWidth="1"/>
    <col min="5895" max="6144" width="11.42578125" style="27"/>
    <col min="6145" max="6145" width="37.42578125" style="27" customWidth="1"/>
    <col min="6146" max="6146" width="12.85546875" style="27" customWidth="1"/>
    <col min="6147" max="6147" width="13.85546875" style="27" customWidth="1"/>
    <col min="6148" max="6148" width="14.85546875" style="27" customWidth="1"/>
    <col min="6149" max="6149" width="11.42578125" style="27"/>
    <col min="6150" max="6150" width="12.42578125" style="27" bestFit="1" customWidth="1"/>
    <col min="6151" max="6400" width="11.42578125" style="27"/>
    <col min="6401" max="6401" width="37.42578125" style="27" customWidth="1"/>
    <col min="6402" max="6402" width="12.85546875" style="27" customWidth="1"/>
    <col min="6403" max="6403" width="13.85546875" style="27" customWidth="1"/>
    <col min="6404" max="6404" width="14.85546875" style="27" customWidth="1"/>
    <col min="6405" max="6405" width="11.42578125" style="27"/>
    <col min="6406" max="6406" width="12.42578125" style="27" bestFit="1" customWidth="1"/>
    <col min="6407" max="6656" width="11.42578125" style="27"/>
    <col min="6657" max="6657" width="37.42578125" style="27" customWidth="1"/>
    <col min="6658" max="6658" width="12.85546875" style="27" customWidth="1"/>
    <col min="6659" max="6659" width="13.85546875" style="27" customWidth="1"/>
    <col min="6660" max="6660" width="14.85546875" style="27" customWidth="1"/>
    <col min="6661" max="6661" width="11.42578125" style="27"/>
    <col min="6662" max="6662" width="12.42578125" style="27" bestFit="1" customWidth="1"/>
    <col min="6663" max="6912" width="11.42578125" style="27"/>
    <col min="6913" max="6913" width="37.42578125" style="27" customWidth="1"/>
    <col min="6914" max="6914" width="12.85546875" style="27" customWidth="1"/>
    <col min="6915" max="6915" width="13.85546875" style="27" customWidth="1"/>
    <col min="6916" max="6916" width="14.85546875" style="27" customWidth="1"/>
    <col min="6917" max="6917" width="11.42578125" style="27"/>
    <col min="6918" max="6918" width="12.42578125" style="27" bestFit="1" customWidth="1"/>
    <col min="6919" max="7168" width="11.42578125" style="27"/>
    <col min="7169" max="7169" width="37.42578125" style="27" customWidth="1"/>
    <col min="7170" max="7170" width="12.85546875" style="27" customWidth="1"/>
    <col min="7171" max="7171" width="13.85546875" style="27" customWidth="1"/>
    <col min="7172" max="7172" width="14.85546875" style="27" customWidth="1"/>
    <col min="7173" max="7173" width="11.42578125" style="27"/>
    <col min="7174" max="7174" width="12.42578125" style="27" bestFit="1" customWidth="1"/>
    <col min="7175" max="7424" width="11.42578125" style="27"/>
    <col min="7425" max="7425" width="37.42578125" style="27" customWidth="1"/>
    <col min="7426" max="7426" width="12.85546875" style="27" customWidth="1"/>
    <col min="7427" max="7427" width="13.85546875" style="27" customWidth="1"/>
    <col min="7428" max="7428" width="14.85546875" style="27" customWidth="1"/>
    <col min="7429" max="7429" width="11.42578125" style="27"/>
    <col min="7430" max="7430" width="12.42578125" style="27" bestFit="1" customWidth="1"/>
    <col min="7431" max="7680" width="11.42578125" style="27"/>
    <col min="7681" max="7681" width="37.42578125" style="27" customWidth="1"/>
    <col min="7682" max="7682" width="12.85546875" style="27" customWidth="1"/>
    <col min="7683" max="7683" width="13.85546875" style="27" customWidth="1"/>
    <col min="7684" max="7684" width="14.85546875" style="27" customWidth="1"/>
    <col min="7685" max="7685" width="11.42578125" style="27"/>
    <col min="7686" max="7686" width="12.42578125" style="27" bestFit="1" customWidth="1"/>
    <col min="7687" max="7936" width="11.42578125" style="27"/>
    <col min="7937" max="7937" width="37.42578125" style="27" customWidth="1"/>
    <col min="7938" max="7938" width="12.85546875" style="27" customWidth="1"/>
    <col min="7939" max="7939" width="13.85546875" style="27" customWidth="1"/>
    <col min="7940" max="7940" width="14.85546875" style="27" customWidth="1"/>
    <col min="7941" max="7941" width="11.42578125" style="27"/>
    <col min="7942" max="7942" width="12.42578125" style="27" bestFit="1" customWidth="1"/>
    <col min="7943" max="8192" width="11.42578125" style="27"/>
    <col min="8193" max="8193" width="37.42578125" style="27" customWidth="1"/>
    <col min="8194" max="8194" width="12.85546875" style="27" customWidth="1"/>
    <col min="8195" max="8195" width="13.85546875" style="27" customWidth="1"/>
    <col min="8196" max="8196" width="14.85546875" style="27" customWidth="1"/>
    <col min="8197" max="8197" width="11.42578125" style="27"/>
    <col min="8198" max="8198" width="12.42578125" style="27" bestFit="1" customWidth="1"/>
    <col min="8199" max="8448" width="11.42578125" style="27"/>
    <col min="8449" max="8449" width="37.42578125" style="27" customWidth="1"/>
    <col min="8450" max="8450" width="12.85546875" style="27" customWidth="1"/>
    <col min="8451" max="8451" width="13.85546875" style="27" customWidth="1"/>
    <col min="8452" max="8452" width="14.85546875" style="27" customWidth="1"/>
    <col min="8453" max="8453" width="11.42578125" style="27"/>
    <col min="8454" max="8454" width="12.42578125" style="27" bestFit="1" customWidth="1"/>
    <col min="8455" max="8704" width="11.42578125" style="27"/>
    <col min="8705" max="8705" width="37.42578125" style="27" customWidth="1"/>
    <col min="8706" max="8706" width="12.85546875" style="27" customWidth="1"/>
    <col min="8707" max="8707" width="13.85546875" style="27" customWidth="1"/>
    <col min="8708" max="8708" width="14.85546875" style="27" customWidth="1"/>
    <col min="8709" max="8709" width="11.42578125" style="27"/>
    <col min="8710" max="8710" width="12.42578125" style="27" bestFit="1" customWidth="1"/>
    <col min="8711" max="8960" width="11.42578125" style="27"/>
    <col min="8961" max="8961" width="37.42578125" style="27" customWidth="1"/>
    <col min="8962" max="8962" width="12.85546875" style="27" customWidth="1"/>
    <col min="8963" max="8963" width="13.85546875" style="27" customWidth="1"/>
    <col min="8964" max="8964" width="14.85546875" style="27" customWidth="1"/>
    <col min="8965" max="8965" width="11.42578125" style="27"/>
    <col min="8966" max="8966" width="12.42578125" style="27" bestFit="1" customWidth="1"/>
    <col min="8967" max="9216" width="11.42578125" style="27"/>
    <col min="9217" max="9217" width="37.42578125" style="27" customWidth="1"/>
    <col min="9218" max="9218" width="12.85546875" style="27" customWidth="1"/>
    <col min="9219" max="9219" width="13.85546875" style="27" customWidth="1"/>
    <col min="9220" max="9220" width="14.85546875" style="27" customWidth="1"/>
    <col min="9221" max="9221" width="11.42578125" style="27"/>
    <col min="9222" max="9222" width="12.42578125" style="27" bestFit="1" customWidth="1"/>
    <col min="9223" max="9472" width="11.42578125" style="27"/>
    <col min="9473" max="9473" width="37.42578125" style="27" customWidth="1"/>
    <col min="9474" max="9474" width="12.85546875" style="27" customWidth="1"/>
    <col min="9475" max="9475" width="13.85546875" style="27" customWidth="1"/>
    <col min="9476" max="9476" width="14.85546875" style="27" customWidth="1"/>
    <col min="9477" max="9477" width="11.42578125" style="27"/>
    <col min="9478" max="9478" width="12.42578125" style="27" bestFit="1" customWidth="1"/>
    <col min="9479" max="9728" width="11.42578125" style="27"/>
    <col min="9729" max="9729" width="37.42578125" style="27" customWidth="1"/>
    <col min="9730" max="9730" width="12.85546875" style="27" customWidth="1"/>
    <col min="9731" max="9731" width="13.85546875" style="27" customWidth="1"/>
    <col min="9732" max="9732" width="14.85546875" style="27" customWidth="1"/>
    <col min="9733" max="9733" width="11.42578125" style="27"/>
    <col min="9734" max="9734" width="12.42578125" style="27" bestFit="1" customWidth="1"/>
    <col min="9735" max="9984" width="11.42578125" style="27"/>
    <col min="9985" max="9985" width="37.42578125" style="27" customWidth="1"/>
    <col min="9986" max="9986" width="12.85546875" style="27" customWidth="1"/>
    <col min="9987" max="9987" width="13.85546875" style="27" customWidth="1"/>
    <col min="9988" max="9988" width="14.85546875" style="27" customWidth="1"/>
    <col min="9989" max="9989" width="11.42578125" style="27"/>
    <col min="9990" max="9990" width="12.42578125" style="27" bestFit="1" customWidth="1"/>
    <col min="9991" max="10240" width="11.42578125" style="27"/>
    <col min="10241" max="10241" width="37.42578125" style="27" customWidth="1"/>
    <col min="10242" max="10242" width="12.85546875" style="27" customWidth="1"/>
    <col min="10243" max="10243" width="13.85546875" style="27" customWidth="1"/>
    <col min="10244" max="10244" width="14.85546875" style="27" customWidth="1"/>
    <col min="10245" max="10245" width="11.42578125" style="27"/>
    <col min="10246" max="10246" width="12.42578125" style="27" bestFit="1" customWidth="1"/>
    <col min="10247" max="10496" width="11.42578125" style="27"/>
    <col min="10497" max="10497" width="37.42578125" style="27" customWidth="1"/>
    <col min="10498" max="10498" width="12.85546875" style="27" customWidth="1"/>
    <col min="10499" max="10499" width="13.85546875" style="27" customWidth="1"/>
    <col min="10500" max="10500" width="14.85546875" style="27" customWidth="1"/>
    <col min="10501" max="10501" width="11.42578125" style="27"/>
    <col min="10502" max="10502" width="12.42578125" style="27" bestFit="1" customWidth="1"/>
    <col min="10503" max="10752" width="11.42578125" style="27"/>
    <col min="10753" max="10753" width="37.42578125" style="27" customWidth="1"/>
    <col min="10754" max="10754" width="12.85546875" style="27" customWidth="1"/>
    <col min="10755" max="10755" width="13.85546875" style="27" customWidth="1"/>
    <col min="10756" max="10756" width="14.85546875" style="27" customWidth="1"/>
    <col min="10757" max="10757" width="11.42578125" style="27"/>
    <col min="10758" max="10758" width="12.42578125" style="27" bestFit="1" customWidth="1"/>
    <col min="10759" max="11008" width="11.42578125" style="27"/>
    <col min="11009" max="11009" width="37.42578125" style="27" customWidth="1"/>
    <col min="11010" max="11010" width="12.85546875" style="27" customWidth="1"/>
    <col min="11011" max="11011" width="13.85546875" style="27" customWidth="1"/>
    <col min="11012" max="11012" width="14.85546875" style="27" customWidth="1"/>
    <col min="11013" max="11013" width="11.42578125" style="27"/>
    <col min="11014" max="11014" width="12.42578125" style="27" bestFit="1" customWidth="1"/>
    <col min="11015" max="11264" width="11.42578125" style="27"/>
    <col min="11265" max="11265" width="37.42578125" style="27" customWidth="1"/>
    <col min="11266" max="11266" width="12.85546875" style="27" customWidth="1"/>
    <col min="11267" max="11267" width="13.85546875" style="27" customWidth="1"/>
    <col min="11268" max="11268" width="14.85546875" style="27" customWidth="1"/>
    <col min="11269" max="11269" width="11.42578125" style="27"/>
    <col min="11270" max="11270" width="12.42578125" style="27" bestFit="1" customWidth="1"/>
    <col min="11271" max="11520" width="11.42578125" style="27"/>
    <col min="11521" max="11521" width="37.42578125" style="27" customWidth="1"/>
    <col min="11522" max="11522" width="12.85546875" style="27" customWidth="1"/>
    <col min="11523" max="11523" width="13.85546875" style="27" customWidth="1"/>
    <col min="11524" max="11524" width="14.85546875" style="27" customWidth="1"/>
    <col min="11525" max="11525" width="11.42578125" style="27"/>
    <col min="11526" max="11526" width="12.42578125" style="27" bestFit="1" customWidth="1"/>
    <col min="11527" max="11776" width="11.42578125" style="27"/>
    <col min="11777" max="11777" width="37.42578125" style="27" customWidth="1"/>
    <col min="11778" max="11778" width="12.85546875" style="27" customWidth="1"/>
    <col min="11779" max="11779" width="13.85546875" style="27" customWidth="1"/>
    <col min="11780" max="11780" width="14.85546875" style="27" customWidth="1"/>
    <col min="11781" max="11781" width="11.42578125" style="27"/>
    <col min="11782" max="11782" width="12.42578125" style="27" bestFit="1" customWidth="1"/>
    <col min="11783" max="12032" width="11.42578125" style="27"/>
    <col min="12033" max="12033" width="37.42578125" style="27" customWidth="1"/>
    <col min="12034" max="12034" width="12.85546875" style="27" customWidth="1"/>
    <col min="12035" max="12035" width="13.85546875" style="27" customWidth="1"/>
    <col min="12036" max="12036" width="14.85546875" style="27" customWidth="1"/>
    <col min="12037" max="12037" width="11.42578125" style="27"/>
    <col min="12038" max="12038" width="12.42578125" style="27" bestFit="1" customWidth="1"/>
    <col min="12039" max="12288" width="11.42578125" style="27"/>
    <col min="12289" max="12289" width="37.42578125" style="27" customWidth="1"/>
    <col min="12290" max="12290" width="12.85546875" style="27" customWidth="1"/>
    <col min="12291" max="12291" width="13.85546875" style="27" customWidth="1"/>
    <col min="12292" max="12292" width="14.85546875" style="27" customWidth="1"/>
    <col min="12293" max="12293" width="11.42578125" style="27"/>
    <col min="12294" max="12294" width="12.42578125" style="27" bestFit="1" customWidth="1"/>
    <col min="12295" max="12544" width="11.42578125" style="27"/>
    <col min="12545" max="12545" width="37.42578125" style="27" customWidth="1"/>
    <col min="12546" max="12546" width="12.85546875" style="27" customWidth="1"/>
    <col min="12547" max="12547" width="13.85546875" style="27" customWidth="1"/>
    <col min="12548" max="12548" width="14.85546875" style="27" customWidth="1"/>
    <col min="12549" max="12549" width="11.42578125" style="27"/>
    <col min="12550" max="12550" width="12.42578125" style="27" bestFit="1" customWidth="1"/>
    <col min="12551" max="12800" width="11.42578125" style="27"/>
    <col min="12801" max="12801" width="37.42578125" style="27" customWidth="1"/>
    <col min="12802" max="12802" width="12.85546875" style="27" customWidth="1"/>
    <col min="12803" max="12803" width="13.85546875" style="27" customWidth="1"/>
    <col min="12804" max="12804" width="14.85546875" style="27" customWidth="1"/>
    <col min="12805" max="12805" width="11.42578125" style="27"/>
    <col min="12806" max="12806" width="12.42578125" style="27" bestFit="1" customWidth="1"/>
    <col min="12807" max="13056" width="11.42578125" style="27"/>
    <col min="13057" max="13057" width="37.42578125" style="27" customWidth="1"/>
    <col min="13058" max="13058" width="12.85546875" style="27" customWidth="1"/>
    <col min="13059" max="13059" width="13.85546875" style="27" customWidth="1"/>
    <col min="13060" max="13060" width="14.85546875" style="27" customWidth="1"/>
    <col min="13061" max="13061" width="11.42578125" style="27"/>
    <col min="13062" max="13062" width="12.42578125" style="27" bestFit="1" customWidth="1"/>
    <col min="13063" max="13312" width="11.42578125" style="27"/>
    <col min="13313" max="13313" width="37.42578125" style="27" customWidth="1"/>
    <col min="13314" max="13314" width="12.85546875" style="27" customWidth="1"/>
    <col min="13315" max="13315" width="13.85546875" style="27" customWidth="1"/>
    <col min="13316" max="13316" width="14.85546875" style="27" customWidth="1"/>
    <col min="13317" max="13317" width="11.42578125" style="27"/>
    <col min="13318" max="13318" width="12.42578125" style="27" bestFit="1" customWidth="1"/>
    <col min="13319" max="13568" width="11.42578125" style="27"/>
    <col min="13569" max="13569" width="37.42578125" style="27" customWidth="1"/>
    <col min="13570" max="13570" width="12.85546875" style="27" customWidth="1"/>
    <col min="13571" max="13571" width="13.85546875" style="27" customWidth="1"/>
    <col min="13572" max="13572" width="14.85546875" style="27" customWidth="1"/>
    <col min="13573" max="13573" width="11.42578125" style="27"/>
    <col min="13574" max="13574" width="12.42578125" style="27" bestFit="1" customWidth="1"/>
    <col min="13575" max="13824" width="11.42578125" style="27"/>
    <col min="13825" max="13825" width="37.42578125" style="27" customWidth="1"/>
    <col min="13826" max="13826" width="12.85546875" style="27" customWidth="1"/>
    <col min="13827" max="13827" width="13.85546875" style="27" customWidth="1"/>
    <col min="13828" max="13828" width="14.85546875" style="27" customWidth="1"/>
    <col min="13829" max="13829" width="11.42578125" style="27"/>
    <col min="13830" max="13830" width="12.42578125" style="27" bestFit="1" customWidth="1"/>
    <col min="13831" max="14080" width="11.42578125" style="27"/>
    <col min="14081" max="14081" width="37.42578125" style="27" customWidth="1"/>
    <col min="14082" max="14082" width="12.85546875" style="27" customWidth="1"/>
    <col min="14083" max="14083" width="13.85546875" style="27" customWidth="1"/>
    <col min="14084" max="14084" width="14.85546875" style="27" customWidth="1"/>
    <col min="14085" max="14085" width="11.42578125" style="27"/>
    <col min="14086" max="14086" width="12.42578125" style="27" bestFit="1" customWidth="1"/>
    <col min="14087" max="14336" width="11.42578125" style="27"/>
    <col min="14337" max="14337" width="37.42578125" style="27" customWidth="1"/>
    <col min="14338" max="14338" width="12.85546875" style="27" customWidth="1"/>
    <col min="14339" max="14339" width="13.85546875" style="27" customWidth="1"/>
    <col min="14340" max="14340" width="14.85546875" style="27" customWidth="1"/>
    <col min="14341" max="14341" width="11.42578125" style="27"/>
    <col min="14342" max="14342" width="12.42578125" style="27" bestFit="1" customWidth="1"/>
    <col min="14343" max="14592" width="11.42578125" style="27"/>
    <col min="14593" max="14593" width="37.42578125" style="27" customWidth="1"/>
    <col min="14594" max="14594" width="12.85546875" style="27" customWidth="1"/>
    <col min="14595" max="14595" width="13.85546875" style="27" customWidth="1"/>
    <col min="14596" max="14596" width="14.85546875" style="27" customWidth="1"/>
    <col min="14597" max="14597" width="11.42578125" style="27"/>
    <col min="14598" max="14598" width="12.42578125" style="27" bestFit="1" customWidth="1"/>
    <col min="14599" max="14848" width="11.42578125" style="27"/>
    <col min="14849" max="14849" width="37.42578125" style="27" customWidth="1"/>
    <col min="14850" max="14850" width="12.85546875" style="27" customWidth="1"/>
    <col min="14851" max="14851" width="13.85546875" style="27" customWidth="1"/>
    <col min="14852" max="14852" width="14.85546875" style="27" customWidth="1"/>
    <col min="14853" max="14853" width="11.42578125" style="27"/>
    <col min="14854" max="14854" width="12.42578125" style="27" bestFit="1" customWidth="1"/>
    <col min="14855" max="15104" width="11.42578125" style="27"/>
    <col min="15105" max="15105" width="37.42578125" style="27" customWidth="1"/>
    <col min="15106" max="15106" width="12.85546875" style="27" customWidth="1"/>
    <col min="15107" max="15107" width="13.85546875" style="27" customWidth="1"/>
    <col min="15108" max="15108" width="14.85546875" style="27" customWidth="1"/>
    <col min="15109" max="15109" width="11.42578125" style="27"/>
    <col min="15110" max="15110" width="12.42578125" style="27" bestFit="1" customWidth="1"/>
    <col min="15111" max="15360" width="11.42578125" style="27"/>
    <col min="15361" max="15361" width="37.42578125" style="27" customWidth="1"/>
    <col min="15362" max="15362" width="12.85546875" style="27" customWidth="1"/>
    <col min="15363" max="15363" width="13.85546875" style="27" customWidth="1"/>
    <col min="15364" max="15364" width="14.85546875" style="27" customWidth="1"/>
    <col min="15365" max="15365" width="11.42578125" style="27"/>
    <col min="15366" max="15366" width="12.42578125" style="27" bestFit="1" customWidth="1"/>
    <col min="15367" max="15616" width="11.42578125" style="27"/>
    <col min="15617" max="15617" width="37.42578125" style="27" customWidth="1"/>
    <col min="15618" max="15618" width="12.85546875" style="27" customWidth="1"/>
    <col min="15619" max="15619" width="13.85546875" style="27" customWidth="1"/>
    <col min="15620" max="15620" width="14.85546875" style="27" customWidth="1"/>
    <col min="15621" max="15621" width="11.42578125" style="27"/>
    <col min="15622" max="15622" width="12.42578125" style="27" bestFit="1" customWidth="1"/>
    <col min="15623" max="15872" width="11.42578125" style="27"/>
    <col min="15873" max="15873" width="37.42578125" style="27" customWidth="1"/>
    <col min="15874" max="15874" width="12.85546875" style="27" customWidth="1"/>
    <col min="15875" max="15875" width="13.85546875" style="27" customWidth="1"/>
    <col min="15876" max="15876" width="14.85546875" style="27" customWidth="1"/>
    <col min="15877" max="15877" width="11.42578125" style="27"/>
    <col min="15878" max="15878" width="12.42578125" style="27" bestFit="1" customWidth="1"/>
    <col min="15879" max="16128" width="11.42578125" style="27"/>
    <col min="16129" max="16129" width="37.42578125" style="27" customWidth="1"/>
    <col min="16130" max="16130" width="12.85546875" style="27" customWidth="1"/>
    <col min="16131" max="16131" width="13.85546875" style="27" customWidth="1"/>
    <col min="16132" max="16132" width="14.85546875" style="27" customWidth="1"/>
    <col min="16133" max="16133" width="11.42578125" style="27"/>
    <col min="16134" max="16134" width="12.42578125" style="27" bestFit="1" customWidth="1"/>
    <col min="16135" max="16384" width="11.42578125" style="27"/>
  </cols>
  <sheetData>
    <row r="1" spans="1:6" ht="20.25" customHeight="1" x14ac:dyDescent="0.2">
      <c r="A1" s="130"/>
      <c r="B1" s="130"/>
      <c r="C1" s="130"/>
      <c r="D1" s="130"/>
    </row>
    <row r="2" spans="1:6" ht="20.25" x14ac:dyDescent="0.2">
      <c r="A2" s="130"/>
      <c r="B2" s="130"/>
      <c r="C2" s="130"/>
      <c r="D2" s="130"/>
    </row>
    <row r="3" spans="1:6" ht="23.25" x14ac:dyDescent="0.2">
      <c r="A3" s="131" t="s">
        <v>1907</v>
      </c>
      <c r="B3" s="131"/>
      <c r="C3" s="131"/>
      <c r="D3" s="131"/>
    </row>
    <row r="4" spans="1:6" ht="15.75" customHeight="1" x14ac:dyDescent="0.2">
      <c r="A4" s="132" t="s">
        <v>1987</v>
      </c>
      <c r="B4" s="132"/>
      <c r="C4" s="132"/>
      <c r="D4" s="132"/>
    </row>
    <row r="5" spans="1:6" ht="34.5" customHeight="1" x14ac:dyDescent="0.2">
      <c r="A5" s="132"/>
      <c r="B5" s="132"/>
      <c r="C5" s="132"/>
      <c r="D5" s="132"/>
    </row>
    <row r="7" spans="1:6" ht="15.75" x14ac:dyDescent="0.25">
      <c r="A7" s="28" t="s">
        <v>1988</v>
      </c>
      <c r="B7" s="29"/>
      <c r="C7" s="29"/>
      <c r="D7" s="29"/>
      <c r="E7" s="29"/>
    </row>
    <row r="8" spans="1:6" ht="15.75" x14ac:dyDescent="0.25">
      <c r="A8" s="28" t="s">
        <v>1908</v>
      </c>
      <c r="B8" s="29"/>
      <c r="C8" s="29"/>
      <c r="D8" s="29"/>
      <c r="E8" s="30" t="s">
        <v>1909</v>
      </c>
    </row>
    <row r="9" spans="1:6" ht="15.75" x14ac:dyDescent="0.25">
      <c r="A9" s="29"/>
      <c r="B9" s="29"/>
      <c r="C9" s="31"/>
      <c r="D9" s="31"/>
      <c r="E9" s="29"/>
      <c r="F9" s="29"/>
    </row>
    <row r="10" spans="1:6" ht="15.75" x14ac:dyDescent="0.25">
      <c r="A10" s="29" t="s">
        <v>1910</v>
      </c>
      <c r="B10" s="29"/>
      <c r="C10" s="32">
        <v>1300000</v>
      </c>
      <c r="D10" s="33"/>
      <c r="E10" s="29"/>
      <c r="F10" s="29"/>
    </row>
    <row r="11" spans="1:6" ht="15.75" x14ac:dyDescent="0.25">
      <c r="A11" s="29" t="s">
        <v>1911</v>
      </c>
      <c r="B11" s="29"/>
      <c r="C11" s="32">
        <v>162000</v>
      </c>
      <c r="D11" s="33"/>
      <c r="E11" s="34"/>
      <c r="F11" s="29"/>
    </row>
    <row r="12" spans="1:6" ht="15.75" x14ac:dyDescent="0.25">
      <c r="A12" s="29" t="s">
        <v>1912</v>
      </c>
      <c r="B12" s="29"/>
      <c r="C12" s="32">
        <f>SUM(C10:C11)</f>
        <v>1462000</v>
      </c>
      <c r="D12" s="33"/>
      <c r="E12" s="34"/>
      <c r="F12" s="29"/>
    </row>
    <row r="13" spans="1:6" ht="15.75" x14ac:dyDescent="0.25">
      <c r="A13" s="29" t="s">
        <v>1913</v>
      </c>
      <c r="B13" s="29"/>
      <c r="C13" s="32">
        <f>+C10/30*365</f>
        <v>15816666.666666668</v>
      </c>
      <c r="D13" s="33"/>
      <c r="E13" s="34">
        <v>1</v>
      </c>
      <c r="F13" s="28"/>
    </row>
    <row r="14" spans="1:6" ht="15.75" x14ac:dyDescent="0.25">
      <c r="A14" s="29" t="s">
        <v>1914</v>
      </c>
      <c r="B14" s="29"/>
      <c r="C14" s="32">
        <f>+C11*12</f>
        <v>1944000</v>
      </c>
      <c r="D14" s="47"/>
      <c r="E14" s="34">
        <f>+C14/C13</f>
        <v>0.12290832455216016</v>
      </c>
      <c r="F14" s="29"/>
    </row>
    <row r="15" spans="1:6" ht="15.75" x14ac:dyDescent="0.25">
      <c r="A15" s="29" t="s">
        <v>1915</v>
      </c>
      <c r="B15" s="29"/>
      <c r="C15" s="32">
        <f>+C13+C14</f>
        <v>17760666.666666668</v>
      </c>
      <c r="D15" s="33"/>
      <c r="E15" s="34"/>
      <c r="F15" s="29"/>
    </row>
    <row r="16" spans="1:6" ht="15.75" x14ac:dyDescent="0.25">
      <c r="A16" s="29"/>
      <c r="B16" s="29"/>
      <c r="C16" s="31"/>
      <c r="D16" s="35"/>
      <c r="E16" s="34"/>
      <c r="F16" s="29"/>
    </row>
    <row r="17" spans="1:6" ht="15.75" x14ac:dyDescent="0.25">
      <c r="A17" s="28" t="s">
        <v>1916</v>
      </c>
      <c r="B17" s="36" t="s">
        <v>1917</v>
      </c>
      <c r="C17" s="31"/>
      <c r="D17" s="31"/>
      <c r="E17" s="34"/>
      <c r="F17" s="29"/>
    </row>
    <row r="18" spans="1:6" ht="15.75" x14ac:dyDescent="0.25">
      <c r="A18" s="29" t="s">
        <v>1918</v>
      </c>
      <c r="B18" s="36" t="s">
        <v>1919</v>
      </c>
      <c r="C18" s="37">
        <v>0.1</v>
      </c>
      <c r="D18" s="32">
        <f>+C15*C18</f>
        <v>1776066.666666667</v>
      </c>
      <c r="E18" s="34">
        <f>+D18/C15</f>
        <v>0.1</v>
      </c>
      <c r="F18" s="29"/>
    </row>
    <row r="19" spans="1:6" ht="15.75" x14ac:dyDescent="0.25">
      <c r="A19" s="29" t="s">
        <v>1920</v>
      </c>
      <c r="B19" s="36" t="str">
        <f>+A18</f>
        <v xml:space="preserve">     Cesantias</v>
      </c>
      <c r="C19" s="37">
        <v>0.12</v>
      </c>
      <c r="D19" s="32">
        <f>+D18*C19</f>
        <v>213128.00000000003</v>
      </c>
      <c r="E19" s="34">
        <f>+D19/C15</f>
        <v>1.2E-2</v>
      </c>
      <c r="F19" s="29"/>
    </row>
    <row r="20" spans="1:6" ht="15.75" x14ac:dyDescent="0.25">
      <c r="A20" s="29" t="s">
        <v>1921</v>
      </c>
      <c r="B20" s="36" t="s">
        <v>1922</v>
      </c>
      <c r="C20" s="37">
        <v>0.5</v>
      </c>
      <c r="D20" s="32">
        <f>+C10*C20</f>
        <v>650000</v>
      </c>
      <c r="E20" s="34">
        <f>+D20/C13</f>
        <v>4.1095890410958902E-2</v>
      </c>
    </row>
    <row r="21" spans="1:6" ht="15.75" x14ac:dyDescent="0.25">
      <c r="A21" s="29" t="s">
        <v>1923</v>
      </c>
      <c r="B21" s="36" t="s">
        <v>1924</v>
      </c>
      <c r="C21" s="37">
        <v>1</v>
      </c>
      <c r="D21" s="32">
        <f>+C12</f>
        <v>1462000</v>
      </c>
      <c r="E21" s="34">
        <f>+D21/C15</f>
        <v>8.2316729852483006E-2</v>
      </c>
      <c r="F21" s="29"/>
    </row>
    <row r="22" spans="1:6" ht="15.75" x14ac:dyDescent="0.25">
      <c r="E22" s="34"/>
      <c r="F22" s="28"/>
    </row>
    <row r="23" spans="1:6" ht="15.75" x14ac:dyDescent="0.25">
      <c r="A23" s="28" t="s">
        <v>1925</v>
      </c>
      <c r="E23" s="34"/>
      <c r="F23" s="29"/>
    </row>
    <row r="24" spans="1:6" ht="15.75" x14ac:dyDescent="0.25">
      <c r="A24" s="29" t="s">
        <v>1992</v>
      </c>
      <c r="B24" s="32">
        <f>85000+79900</f>
        <v>164900</v>
      </c>
      <c r="C24" s="35">
        <v>3</v>
      </c>
      <c r="D24" s="32">
        <f>+B24*C24</f>
        <v>494700</v>
      </c>
      <c r="E24" s="34">
        <f>+D24/C13</f>
        <v>3.1277133825079032E-2</v>
      </c>
      <c r="F24" s="29"/>
    </row>
    <row r="25" spans="1:6" ht="15.75" x14ac:dyDescent="0.25">
      <c r="A25" s="29" t="s">
        <v>1990</v>
      </c>
      <c r="B25" s="32">
        <f>22900+31900+8500+83900+24900+49900</f>
        <v>222000</v>
      </c>
      <c r="C25" s="35">
        <v>1</v>
      </c>
      <c r="D25" s="32">
        <f>+B25*C25</f>
        <v>222000</v>
      </c>
      <c r="E25" s="34">
        <f>+D25/C13</f>
        <v>1.4035827186512117E-2</v>
      </c>
      <c r="F25" s="29"/>
    </row>
    <row r="26" spans="1:6" ht="15.75" x14ac:dyDescent="0.25">
      <c r="E26" s="34"/>
      <c r="F26" s="29"/>
    </row>
    <row r="27" spans="1:6" ht="15.75" x14ac:dyDescent="0.25">
      <c r="A27" s="28" t="s">
        <v>1927</v>
      </c>
      <c r="E27" s="34"/>
      <c r="F27" s="29"/>
    </row>
    <row r="28" spans="1:6" ht="15.75" x14ac:dyDescent="0.25">
      <c r="A28" s="29" t="s">
        <v>1928</v>
      </c>
      <c r="B28" s="36" t="s">
        <v>1926</v>
      </c>
      <c r="C28" s="37">
        <v>0.12</v>
      </c>
      <c r="D28" s="32">
        <f>+C13*C28</f>
        <v>1898000</v>
      </c>
      <c r="E28" s="34">
        <f>+D28/C13</f>
        <v>0.12</v>
      </c>
      <c r="F28" s="29"/>
    </row>
    <row r="29" spans="1:6" ht="15.75" x14ac:dyDescent="0.25">
      <c r="A29" s="29" t="s">
        <v>1989</v>
      </c>
      <c r="B29" s="36" t="s">
        <v>1926</v>
      </c>
      <c r="C29" s="37">
        <v>8.5000000000000006E-2</v>
      </c>
      <c r="D29" s="32">
        <v>0</v>
      </c>
      <c r="E29" s="34">
        <f>+D29/C13</f>
        <v>0</v>
      </c>
      <c r="F29" s="29"/>
    </row>
    <row r="30" spans="1:6" ht="15.75" x14ac:dyDescent="0.25">
      <c r="A30" s="29" t="s">
        <v>1929</v>
      </c>
      <c r="B30" s="36" t="s">
        <v>1926</v>
      </c>
      <c r="C30" s="37">
        <v>6.9599999999999995E-2</v>
      </c>
      <c r="D30" s="32">
        <f>+C13*C30</f>
        <v>1100840</v>
      </c>
      <c r="E30" s="34">
        <f>+D30/C13</f>
        <v>6.9599999999999995E-2</v>
      </c>
      <c r="F30" s="29"/>
    </row>
    <row r="31" spans="1:6" ht="15.75" x14ac:dyDescent="0.25">
      <c r="A31" s="29"/>
      <c r="B31" s="36"/>
      <c r="C31" s="38"/>
      <c r="D31" s="32"/>
      <c r="E31" s="34"/>
      <c r="F31" s="29"/>
    </row>
    <row r="32" spans="1:6" ht="15.75" x14ac:dyDescent="0.25">
      <c r="A32" s="28" t="s">
        <v>1930</v>
      </c>
      <c r="B32" s="36"/>
      <c r="C32" s="38"/>
      <c r="D32" s="32"/>
      <c r="E32" s="34"/>
      <c r="F32" s="29"/>
    </row>
    <row r="33" spans="1:6" ht="15.75" x14ac:dyDescent="0.25">
      <c r="A33" s="29" t="s">
        <v>1931</v>
      </c>
      <c r="B33" s="36" t="s">
        <v>1926</v>
      </c>
      <c r="C33" s="37">
        <v>0.02</v>
      </c>
      <c r="D33" s="32">
        <v>0</v>
      </c>
      <c r="E33" s="34">
        <f>+D33/C13</f>
        <v>0</v>
      </c>
      <c r="F33" s="28"/>
    </row>
    <row r="34" spans="1:6" ht="15.75" x14ac:dyDescent="0.25">
      <c r="A34" s="29" t="s">
        <v>1995</v>
      </c>
      <c r="B34" s="36" t="s">
        <v>1932</v>
      </c>
      <c r="C34" s="37">
        <v>2.5000000000000001E-2</v>
      </c>
      <c r="D34" s="32">
        <f>+C13*C34</f>
        <v>395416.66666666674</v>
      </c>
      <c r="E34" s="34">
        <f>+D34/C13</f>
        <v>2.5000000000000001E-2</v>
      </c>
      <c r="F34" s="29"/>
    </row>
    <row r="35" spans="1:6" ht="15.75" x14ac:dyDescent="0.25">
      <c r="A35" s="29"/>
      <c r="B35" s="36"/>
      <c r="C35" s="38"/>
      <c r="D35" s="32"/>
      <c r="E35" s="34"/>
      <c r="F35" s="29"/>
    </row>
    <row r="36" spans="1:6" ht="15.75" x14ac:dyDescent="0.25">
      <c r="A36" s="28" t="s">
        <v>1933</v>
      </c>
      <c r="B36" s="31"/>
      <c r="C36" s="38"/>
      <c r="D36" s="32"/>
      <c r="E36" s="34"/>
      <c r="F36" s="29"/>
    </row>
    <row r="37" spans="1:6" ht="15.75" x14ac:dyDescent="0.25">
      <c r="A37" s="29" t="s">
        <v>1934</v>
      </c>
      <c r="B37" s="36" t="s">
        <v>1926</v>
      </c>
      <c r="C37" s="37">
        <v>0.03</v>
      </c>
      <c r="D37" s="32">
        <v>0</v>
      </c>
      <c r="E37" s="34">
        <f>+D37/C13</f>
        <v>0</v>
      </c>
      <c r="F37" s="29"/>
    </row>
    <row r="38" spans="1:6" ht="15.75" x14ac:dyDescent="0.25">
      <c r="A38" s="29" t="s">
        <v>1991</v>
      </c>
      <c r="B38" s="36" t="s">
        <v>1926</v>
      </c>
      <c r="C38" s="37">
        <v>0.04</v>
      </c>
      <c r="D38" s="32">
        <f>+C13*C38</f>
        <v>632666.66666666674</v>
      </c>
      <c r="E38" s="34">
        <f>+D38/C13</f>
        <v>0.04</v>
      </c>
      <c r="F38" s="29"/>
    </row>
    <row r="39" spans="1:6" ht="15.75" x14ac:dyDescent="0.25">
      <c r="A39" s="29"/>
      <c r="B39" s="29"/>
      <c r="C39" s="31"/>
      <c r="D39" s="32"/>
      <c r="E39" s="34"/>
      <c r="F39" s="29"/>
    </row>
    <row r="40" spans="1:6" ht="15.75" x14ac:dyDescent="0.25">
      <c r="A40" s="28" t="s">
        <v>1935</v>
      </c>
      <c r="B40" s="28"/>
      <c r="C40" s="39"/>
      <c r="D40" s="40">
        <f>SUM(D18:D39)+C15</f>
        <v>26605484.666666668</v>
      </c>
      <c r="E40" s="41">
        <f>SUM(E18:E39)</f>
        <v>0.53532558127503305</v>
      </c>
      <c r="F40" s="29"/>
    </row>
    <row r="41" spans="1:6" ht="15.75" x14ac:dyDescent="0.25">
      <c r="E41" s="41">
        <f>+E40+E13</f>
        <v>1.535325581275033</v>
      </c>
      <c r="F41" s="29"/>
    </row>
    <row r="42" spans="1:6" ht="15.75" x14ac:dyDescent="0.25">
      <c r="E42" s="29"/>
      <c r="F42" s="29"/>
    </row>
    <row r="43" spans="1:6" ht="15.75" x14ac:dyDescent="0.25">
      <c r="E43" s="29"/>
      <c r="F43" s="29"/>
    </row>
    <row r="44" spans="1:6" ht="15.75" x14ac:dyDescent="0.25">
      <c r="E44" s="29"/>
      <c r="F44" s="29"/>
    </row>
    <row r="45" spans="1:6" ht="15.75" x14ac:dyDescent="0.25">
      <c r="E45" s="29"/>
      <c r="F45" s="29"/>
    </row>
    <row r="46" spans="1:6" ht="15.75" x14ac:dyDescent="0.25">
      <c r="A46" s="28" t="s">
        <v>1936</v>
      </c>
      <c r="F46" s="29"/>
    </row>
    <row r="47" spans="1:6" ht="15.75" customHeight="1" x14ac:dyDescent="0.25">
      <c r="A47" s="129" t="s">
        <v>1937</v>
      </c>
      <c r="B47" s="129"/>
      <c r="C47" s="129"/>
      <c r="D47" s="129"/>
      <c r="E47" s="129"/>
      <c r="F47" s="29"/>
    </row>
    <row r="48" spans="1:6" ht="15.75" customHeight="1" x14ac:dyDescent="0.25">
      <c r="A48" s="129" t="s">
        <v>1938</v>
      </c>
      <c r="B48" s="129"/>
      <c r="C48" s="129"/>
      <c r="D48" s="129"/>
      <c r="E48" s="129"/>
      <c r="F48" s="29"/>
    </row>
    <row r="49" spans="1:6" ht="15.75" customHeight="1" x14ac:dyDescent="0.25">
      <c r="A49" s="129" t="s">
        <v>1939</v>
      </c>
      <c r="B49" s="129"/>
      <c r="C49" s="129"/>
      <c r="D49" s="129"/>
      <c r="E49" s="129"/>
      <c r="F49" s="29"/>
    </row>
    <row r="50" spans="1:6" ht="15.75" customHeight="1" x14ac:dyDescent="0.25">
      <c r="A50" s="129" t="s">
        <v>1940</v>
      </c>
      <c r="B50" s="129"/>
      <c r="C50" s="129"/>
      <c r="D50" s="129"/>
      <c r="E50" s="129"/>
      <c r="F50" s="29"/>
    </row>
    <row r="51" spans="1:6" ht="15.75" customHeight="1" x14ac:dyDescent="0.25">
      <c r="A51" s="129" t="s">
        <v>1941</v>
      </c>
      <c r="B51" s="129"/>
      <c r="C51" s="129"/>
      <c r="D51" s="129"/>
      <c r="E51" s="129"/>
      <c r="F51" s="29"/>
    </row>
    <row r="52" spans="1:6" ht="15.75" x14ac:dyDescent="0.25">
      <c r="A52" s="27" t="s">
        <v>1942</v>
      </c>
      <c r="F52" s="29"/>
    </row>
    <row r="53" spans="1:6" ht="15.75" x14ac:dyDescent="0.25">
      <c r="A53" s="27" t="s">
        <v>1998</v>
      </c>
      <c r="F53" s="29"/>
    </row>
    <row r="54" spans="1:6" ht="15.75" x14ac:dyDescent="0.25">
      <c r="F54" s="29"/>
    </row>
    <row r="55" spans="1:6" ht="31.5" customHeight="1" x14ac:dyDescent="0.25">
      <c r="A55" s="133" t="s">
        <v>1943</v>
      </c>
      <c r="B55" s="133"/>
      <c r="C55" s="133"/>
      <c r="D55" s="133"/>
      <c r="E55" s="133"/>
      <c r="F55" s="29"/>
    </row>
    <row r="56" spans="1:6" ht="15.75" x14ac:dyDescent="0.25">
      <c r="A56" s="29"/>
      <c r="B56" s="29"/>
      <c r="C56" s="29"/>
      <c r="D56" s="29"/>
      <c r="E56" s="29"/>
      <c r="F56" s="29"/>
    </row>
    <row r="57" spans="1:6" ht="15.75" x14ac:dyDescent="0.25">
      <c r="A57" s="29" t="s">
        <v>1944</v>
      </c>
      <c r="B57" s="29"/>
      <c r="C57" s="29"/>
      <c r="D57" s="32">
        <f>+D40</f>
        <v>26605484.666666668</v>
      </c>
      <c r="E57" s="29"/>
      <c r="F57" s="29"/>
    </row>
    <row r="58" spans="1:6" ht="15.75" x14ac:dyDescent="0.25">
      <c r="A58" s="29" t="s">
        <v>1945</v>
      </c>
      <c r="B58" s="29"/>
      <c r="C58" s="42" t="s">
        <v>1946</v>
      </c>
      <c r="D58" s="32">
        <f>365*8</f>
        <v>2920</v>
      </c>
      <c r="E58" s="29"/>
      <c r="F58" s="29"/>
    </row>
    <row r="59" spans="1:6" ht="15.75" x14ac:dyDescent="0.25">
      <c r="A59" s="29" t="s">
        <v>1947</v>
      </c>
      <c r="B59" s="29"/>
      <c r="C59" s="42" t="s">
        <v>1994</v>
      </c>
      <c r="D59" s="32">
        <f>(52*48)</f>
        <v>2496</v>
      </c>
      <c r="E59" s="29"/>
      <c r="F59" s="29"/>
    </row>
    <row r="60" spans="1:6" ht="33.75" x14ac:dyDescent="0.25">
      <c r="A60" s="48" t="s">
        <v>1948</v>
      </c>
      <c r="B60" s="48"/>
      <c r="C60" s="49" t="s">
        <v>1949</v>
      </c>
      <c r="D60" s="50">
        <f>2920-(52+19+3)*8</f>
        <v>2328</v>
      </c>
      <c r="E60" s="29"/>
      <c r="F60" s="29"/>
    </row>
    <row r="61" spans="1:6" ht="15.75" x14ac:dyDescent="0.25">
      <c r="A61" s="29" t="s">
        <v>1950</v>
      </c>
      <c r="B61" s="29"/>
      <c r="C61" s="36" t="s">
        <v>1951</v>
      </c>
      <c r="D61" s="32">
        <f>+D57/D58</f>
        <v>9111.467351598174</v>
      </c>
      <c r="E61" s="34">
        <v>1</v>
      </c>
    </row>
    <row r="62" spans="1:6" ht="15.75" x14ac:dyDescent="0.25">
      <c r="A62" s="29" t="s">
        <v>1952</v>
      </c>
      <c r="C62" s="36" t="s">
        <v>1953</v>
      </c>
      <c r="D62" s="32">
        <f>+D57/D59</f>
        <v>10659.248664529916</v>
      </c>
      <c r="E62" s="34">
        <f>+D62/D61</f>
        <v>1.1698717948717949</v>
      </c>
    </row>
    <row r="63" spans="1:6" ht="15.75" x14ac:dyDescent="0.25">
      <c r="A63" s="29" t="s">
        <v>1954</v>
      </c>
      <c r="C63" s="36" t="s">
        <v>1955</v>
      </c>
      <c r="D63" s="32">
        <f>+D57/D60</f>
        <v>11428.472794959909</v>
      </c>
      <c r="E63" s="34">
        <f>+D63/D61</f>
        <v>1.2542955326460481</v>
      </c>
    </row>
    <row r="64" spans="1:6" ht="15.75" x14ac:dyDescent="0.25">
      <c r="A64" s="29"/>
      <c r="C64" s="36"/>
      <c r="D64" s="35"/>
      <c r="E64" s="34">
        <f>+D63/D62</f>
        <v>1.0721649484536082</v>
      </c>
    </row>
    <row r="65" spans="1:5" ht="15.75" x14ac:dyDescent="0.25">
      <c r="A65" s="28" t="s">
        <v>1936</v>
      </c>
    </row>
    <row r="66" spans="1:5" ht="28.5" customHeight="1" x14ac:dyDescent="0.2">
      <c r="A66" s="129" t="s">
        <v>1956</v>
      </c>
      <c r="B66" s="129"/>
      <c r="C66" s="129"/>
      <c r="D66" s="129"/>
      <c r="E66" s="129"/>
    </row>
    <row r="67" spans="1:5" ht="12.75" customHeight="1" x14ac:dyDescent="0.2">
      <c r="A67" s="129" t="s">
        <v>1996</v>
      </c>
      <c r="B67" s="129"/>
      <c r="C67" s="129"/>
      <c r="D67" s="129"/>
      <c r="E67" s="129"/>
    </row>
    <row r="68" spans="1:5" ht="12.75" customHeight="1" x14ac:dyDescent="0.2">
      <c r="A68" s="129" t="s">
        <v>1997</v>
      </c>
      <c r="B68" s="129"/>
      <c r="C68" s="129"/>
      <c r="D68" s="129"/>
      <c r="E68" s="129"/>
    </row>
    <row r="70" spans="1:5" ht="15.75" x14ac:dyDescent="0.25">
      <c r="A70" s="28" t="s">
        <v>1993</v>
      </c>
    </row>
    <row r="72" spans="1:5" ht="15.75" x14ac:dyDescent="0.25">
      <c r="A72" s="28" t="s">
        <v>1957</v>
      </c>
    </row>
    <row r="73" spans="1:5" ht="15.75" x14ac:dyDescent="0.25">
      <c r="A73" s="29" t="s">
        <v>1958</v>
      </c>
      <c r="C73" s="36" t="s">
        <v>1959</v>
      </c>
      <c r="D73" s="32">
        <f>(+C10/30)*1.2</f>
        <v>52000</v>
      </c>
    </row>
    <row r="74" spans="1:5" ht="15.75" x14ac:dyDescent="0.25">
      <c r="A74" s="29" t="s">
        <v>1960</v>
      </c>
      <c r="C74" s="43">
        <f>+D144</f>
        <v>1.925758876593274</v>
      </c>
      <c r="D74" s="32">
        <f>+D73*C74</f>
        <v>100139.46158285026</v>
      </c>
    </row>
    <row r="75" spans="1:5" ht="15.75" x14ac:dyDescent="0.25">
      <c r="A75" s="29" t="s">
        <v>1961</v>
      </c>
      <c r="C75" s="36"/>
      <c r="D75" s="32">
        <f>+D74/8</f>
        <v>12517.432697856282</v>
      </c>
    </row>
    <row r="76" spans="1:5" ht="15.75" x14ac:dyDescent="0.25">
      <c r="A76" s="29"/>
      <c r="C76" s="36"/>
      <c r="D76" s="32"/>
    </row>
    <row r="77" spans="1:5" ht="15.75" x14ac:dyDescent="0.25">
      <c r="A77" s="29" t="s">
        <v>1962</v>
      </c>
      <c r="C77" s="36" t="s">
        <v>1999</v>
      </c>
      <c r="D77" s="32">
        <f>(+C10/30)*1.5</f>
        <v>65000</v>
      </c>
    </row>
    <row r="78" spans="1:5" ht="15.75" x14ac:dyDescent="0.25">
      <c r="A78" s="29" t="s">
        <v>1960</v>
      </c>
      <c r="C78" s="43">
        <f>+D146</f>
        <v>1.90678686</v>
      </c>
      <c r="D78" s="32">
        <f>+D77*C78</f>
        <v>123941.1459</v>
      </c>
    </row>
    <row r="79" spans="1:5" ht="15.75" x14ac:dyDescent="0.25">
      <c r="A79" s="29" t="s">
        <v>1963</v>
      </c>
      <c r="C79" s="36"/>
      <c r="D79" s="32">
        <f>+D78/8</f>
        <v>15492.6432375</v>
      </c>
    </row>
    <row r="80" spans="1:5" ht="15.75" x14ac:dyDescent="0.25">
      <c r="A80" s="29"/>
      <c r="C80" s="36"/>
      <c r="D80" s="32"/>
    </row>
    <row r="81" spans="1:6" ht="15.75" x14ac:dyDescent="0.25">
      <c r="A81" s="29"/>
      <c r="C81" s="36"/>
      <c r="D81" s="32"/>
    </row>
    <row r="82" spans="1:6" ht="15.75" x14ac:dyDescent="0.25">
      <c r="A82" s="29" t="s">
        <v>1964</v>
      </c>
      <c r="C82" s="36"/>
      <c r="D82" s="32">
        <f>+D78+D74</f>
        <v>224080.60748285026</v>
      </c>
    </row>
    <row r="83" spans="1:6" ht="15.75" x14ac:dyDescent="0.25">
      <c r="A83" s="29" t="s">
        <v>1965</v>
      </c>
      <c r="C83" s="36"/>
      <c r="D83" s="44">
        <f>+D79+D75</f>
        <v>28010.075935356283</v>
      </c>
    </row>
    <row r="84" spans="1:6" ht="15.75" x14ac:dyDescent="0.25">
      <c r="A84" s="29"/>
      <c r="C84" s="36"/>
      <c r="D84" s="35"/>
    </row>
    <row r="85" spans="1:6" ht="15.75" x14ac:dyDescent="0.25">
      <c r="A85" s="28" t="s">
        <v>1966</v>
      </c>
      <c r="C85" s="36" t="s">
        <v>1967</v>
      </c>
      <c r="D85" s="35"/>
      <c r="F85" s="45"/>
    </row>
    <row r="86" spans="1:6" x14ac:dyDescent="0.2">
      <c r="C86" s="36"/>
      <c r="D86" s="35"/>
    </row>
    <row r="87" spans="1:6" ht="15.75" x14ac:dyDescent="0.25">
      <c r="A87" s="28" t="s">
        <v>1968</v>
      </c>
      <c r="D87" s="35"/>
    </row>
    <row r="88" spans="1:6" ht="15.75" x14ac:dyDescent="0.25">
      <c r="A88" s="29" t="s">
        <v>1958</v>
      </c>
      <c r="C88" s="36" t="s">
        <v>1959</v>
      </c>
      <c r="D88" s="32">
        <f>(+$C$10/30)*1.2</f>
        <v>52000</v>
      </c>
    </row>
    <row r="89" spans="1:6" ht="15.75" x14ac:dyDescent="0.25">
      <c r="A89" s="29" t="s">
        <v>1960</v>
      </c>
      <c r="C89" s="43">
        <f>+D144</f>
        <v>1.925758876593274</v>
      </c>
      <c r="D89" s="32">
        <f>+C89*D88</f>
        <v>100139.46158285026</v>
      </c>
    </row>
    <row r="90" spans="1:6" ht="15.75" x14ac:dyDescent="0.25">
      <c r="A90" s="29" t="s">
        <v>1961</v>
      </c>
      <c r="C90" s="36"/>
      <c r="D90" s="32">
        <f>+D89/8</f>
        <v>12517.432697856282</v>
      </c>
    </row>
    <row r="91" spans="1:6" ht="15.75" x14ac:dyDescent="0.25">
      <c r="A91" s="29"/>
      <c r="C91" s="36"/>
      <c r="D91" s="32"/>
    </row>
    <row r="92" spans="1:6" ht="15.75" x14ac:dyDescent="0.25">
      <c r="A92" s="29" t="s">
        <v>1962</v>
      </c>
      <c r="C92" s="36" t="s">
        <v>2016</v>
      </c>
      <c r="D92" s="32">
        <f>(+$C$10/30)*1.8</f>
        <v>78000</v>
      </c>
    </row>
    <row r="93" spans="1:6" ht="15.75" x14ac:dyDescent="0.25">
      <c r="A93" s="29" t="s">
        <v>1960</v>
      </c>
      <c r="C93" s="43">
        <f>+D147</f>
        <v>1.9003899299999998</v>
      </c>
      <c r="D93" s="32">
        <f>+C93*D92</f>
        <v>148230.41453999997</v>
      </c>
    </row>
    <row r="94" spans="1:6" ht="15.75" x14ac:dyDescent="0.25">
      <c r="A94" s="29" t="s">
        <v>1963</v>
      </c>
      <c r="C94" s="36"/>
      <c r="D94" s="32">
        <f>+D93/8</f>
        <v>18528.801817499996</v>
      </c>
    </row>
    <row r="95" spans="1:6" ht="15.75" x14ac:dyDescent="0.25">
      <c r="A95" s="29"/>
      <c r="C95" s="36"/>
      <c r="D95" s="32"/>
    </row>
    <row r="96" spans="1:6" ht="15.75" x14ac:dyDescent="0.25">
      <c r="A96" s="29" t="s">
        <v>1964</v>
      </c>
      <c r="C96" s="36"/>
      <c r="D96" s="32">
        <f>+D93+D89</f>
        <v>248369.87612285023</v>
      </c>
    </row>
    <row r="97" spans="1:4" ht="15.75" x14ac:dyDescent="0.25">
      <c r="A97" s="29" t="s">
        <v>1965</v>
      </c>
      <c r="C97" s="36"/>
      <c r="D97" s="44">
        <f>+D94+D90</f>
        <v>31046.234515356278</v>
      </c>
    </row>
    <row r="98" spans="1:4" ht="15.75" x14ac:dyDescent="0.25">
      <c r="A98" s="29"/>
      <c r="C98" s="36"/>
      <c r="D98" s="32"/>
    </row>
    <row r="99" spans="1:4" ht="15.75" x14ac:dyDescent="0.25">
      <c r="A99" s="28" t="s">
        <v>1969</v>
      </c>
      <c r="D99" s="32"/>
    </row>
    <row r="100" spans="1:4" ht="15.75" x14ac:dyDescent="0.25">
      <c r="A100" s="29" t="s">
        <v>2017</v>
      </c>
      <c r="C100" s="36" t="s">
        <v>1959</v>
      </c>
      <c r="D100" s="32">
        <f>(+$C$10/30)*1.2*2</f>
        <v>104000</v>
      </c>
    </row>
    <row r="101" spans="1:4" ht="15.75" x14ac:dyDescent="0.25">
      <c r="A101" s="29" t="s">
        <v>1960</v>
      </c>
      <c r="C101" s="43">
        <f>+D144</f>
        <v>1.925758876593274</v>
      </c>
      <c r="D101" s="32">
        <f>+C101*D100</f>
        <v>200278.92316570051</v>
      </c>
    </row>
    <row r="102" spans="1:4" ht="15.75" x14ac:dyDescent="0.25">
      <c r="A102" s="29" t="s">
        <v>1961</v>
      </c>
      <c r="C102" s="36"/>
      <c r="D102" s="32">
        <f>+D101/8</f>
        <v>25034.865395712564</v>
      </c>
    </row>
    <row r="103" spans="1:4" ht="15.75" x14ac:dyDescent="0.25">
      <c r="A103" s="29"/>
      <c r="C103" s="36"/>
      <c r="D103" s="32"/>
    </row>
    <row r="104" spans="1:4" ht="15.75" x14ac:dyDescent="0.25">
      <c r="A104" s="29" t="s">
        <v>1962</v>
      </c>
      <c r="C104" s="36" t="s">
        <v>2016</v>
      </c>
      <c r="D104" s="32">
        <f>(+$C$10/30)*1.8</f>
        <v>78000</v>
      </c>
    </row>
    <row r="105" spans="1:4" ht="15.75" x14ac:dyDescent="0.25">
      <c r="A105" s="29" t="s">
        <v>1960</v>
      </c>
      <c r="C105" s="43">
        <f>+D147</f>
        <v>1.9003899299999998</v>
      </c>
      <c r="D105" s="32">
        <f>+C105*D104</f>
        <v>148230.41453999997</v>
      </c>
    </row>
    <row r="106" spans="1:4" ht="15.75" x14ac:dyDescent="0.25">
      <c r="A106" s="29" t="s">
        <v>1963</v>
      </c>
      <c r="C106" s="36"/>
      <c r="D106" s="32">
        <f>+D105/8</f>
        <v>18528.801817499996</v>
      </c>
    </row>
    <row r="107" spans="1:4" ht="15.75" x14ac:dyDescent="0.25">
      <c r="A107" s="29"/>
      <c r="C107" s="36"/>
      <c r="D107" s="32"/>
    </row>
    <row r="108" spans="1:4" ht="15.75" x14ac:dyDescent="0.25">
      <c r="A108" s="29" t="s">
        <v>1964</v>
      </c>
      <c r="C108" s="36"/>
      <c r="D108" s="32">
        <f>+D105+D101</f>
        <v>348509.33770570048</v>
      </c>
    </row>
    <row r="109" spans="1:4" ht="15.75" x14ac:dyDescent="0.25">
      <c r="A109" s="29" t="s">
        <v>1965</v>
      </c>
      <c r="C109" s="36"/>
      <c r="D109" s="44">
        <f>+D106+D102</f>
        <v>43563.66721321256</v>
      </c>
    </row>
    <row r="110" spans="1:4" ht="15.75" x14ac:dyDescent="0.25">
      <c r="A110" s="29"/>
      <c r="C110" s="36"/>
      <c r="D110" s="32"/>
    </row>
    <row r="111" spans="1:4" ht="15.75" x14ac:dyDescent="0.25">
      <c r="A111" s="28" t="s">
        <v>1970</v>
      </c>
      <c r="D111" s="32"/>
    </row>
    <row r="112" spans="1:4" ht="15.75" x14ac:dyDescent="0.25">
      <c r="A112" s="29" t="s">
        <v>1958</v>
      </c>
      <c r="C112" s="36" t="s">
        <v>1959</v>
      </c>
      <c r="D112" s="32">
        <f>(+$C$10/30)*1.2</f>
        <v>52000</v>
      </c>
    </row>
    <row r="113" spans="1:4" ht="15.75" x14ac:dyDescent="0.25">
      <c r="A113" s="29" t="s">
        <v>1960</v>
      </c>
      <c r="C113" s="43">
        <f>+D144</f>
        <v>1.925758876593274</v>
      </c>
      <c r="D113" s="32">
        <f>+C113*D112</f>
        <v>100139.46158285026</v>
      </c>
    </row>
    <row r="114" spans="1:4" ht="15.75" x14ac:dyDescent="0.25">
      <c r="A114" s="29" t="s">
        <v>1961</v>
      </c>
      <c r="C114" s="36"/>
      <c r="D114" s="32">
        <f>+D113/8</f>
        <v>12517.432697856282</v>
      </c>
    </row>
    <row r="115" spans="1:4" ht="15.75" x14ac:dyDescent="0.25">
      <c r="A115" s="29"/>
      <c r="C115" s="36"/>
      <c r="D115" s="32"/>
    </row>
    <row r="116" spans="1:4" ht="15.75" x14ac:dyDescent="0.25">
      <c r="A116" s="29" t="s">
        <v>2018</v>
      </c>
      <c r="C116" s="36" t="s">
        <v>2019</v>
      </c>
      <c r="D116" s="32">
        <f>(+$C$10/30)*2</f>
        <v>86666.666666666672</v>
      </c>
    </row>
    <row r="117" spans="1:4" ht="15.75" x14ac:dyDescent="0.25">
      <c r="A117" s="29" t="s">
        <v>1960</v>
      </c>
      <c r="C117" s="43">
        <f>+D148</f>
        <v>1.89725418</v>
      </c>
      <c r="D117" s="32">
        <f>+C117*D116</f>
        <v>164428.69560000001</v>
      </c>
    </row>
    <row r="118" spans="1:4" ht="15.75" x14ac:dyDescent="0.25">
      <c r="A118" s="29" t="s">
        <v>1963</v>
      </c>
      <c r="C118" s="36"/>
      <c r="D118" s="32">
        <f>+D117/8</f>
        <v>20553.586950000001</v>
      </c>
    </row>
    <row r="119" spans="1:4" ht="15.75" x14ac:dyDescent="0.25">
      <c r="A119" s="29"/>
      <c r="C119" s="36"/>
      <c r="D119" s="32"/>
    </row>
    <row r="120" spans="1:4" ht="15.75" x14ac:dyDescent="0.25">
      <c r="A120" s="29"/>
      <c r="C120" s="36"/>
      <c r="D120" s="32"/>
    </row>
    <row r="121" spans="1:4" ht="15.75" x14ac:dyDescent="0.25">
      <c r="A121" s="29" t="s">
        <v>1964</v>
      </c>
      <c r="C121" s="36"/>
      <c r="D121" s="32">
        <f>+D117+D113</f>
        <v>264568.15718285029</v>
      </c>
    </row>
    <row r="122" spans="1:4" ht="15.75" x14ac:dyDescent="0.25">
      <c r="A122" s="29" t="s">
        <v>1965</v>
      </c>
      <c r="C122" s="36"/>
      <c r="D122" s="44">
        <f>+D118+D114</f>
        <v>33071.019647856287</v>
      </c>
    </row>
    <row r="123" spans="1:4" ht="15.75" x14ac:dyDescent="0.25">
      <c r="A123" s="29"/>
      <c r="C123" s="36"/>
      <c r="D123" s="32"/>
    </row>
    <row r="124" spans="1:4" ht="15.75" x14ac:dyDescent="0.25">
      <c r="A124" s="28" t="s">
        <v>1971</v>
      </c>
      <c r="D124" s="32"/>
    </row>
    <row r="125" spans="1:4" ht="15.75" x14ac:dyDescent="0.25">
      <c r="A125" s="29" t="s">
        <v>1958</v>
      </c>
      <c r="C125" s="36" t="s">
        <v>1959</v>
      </c>
      <c r="D125" s="32">
        <f>(+$C$10/30)*1.2</f>
        <v>52000</v>
      </c>
    </row>
    <row r="126" spans="1:4" ht="15.75" x14ac:dyDescent="0.25">
      <c r="A126" s="29" t="s">
        <v>1960</v>
      </c>
      <c r="C126" s="43">
        <f>+D144</f>
        <v>1.925758876593274</v>
      </c>
      <c r="D126" s="32">
        <f>+C126*D125</f>
        <v>100139.46158285026</v>
      </c>
    </row>
    <row r="127" spans="1:4" ht="15.75" x14ac:dyDescent="0.25">
      <c r="A127" s="29" t="s">
        <v>1961</v>
      </c>
      <c r="C127" s="36"/>
      <c r="D127" s="32">
        <f>+D126/8</f>
        <v>12517.432697856282</v>
      </c>
    </row>
    <row r="128" spans="1:4" ht="15.75" x14ac:dyDescent="0.25">
      <c r="A128" s="29"/>
      <c r="C128" s="36"/>
      <c r="D128" s="32"/>
    </row>
    <row r="129" spans="1:5" ht="15.75" x14ac:dyDescent="0.25">
      <c r="A129" s="29" t="s">
        <v>2018</v>
      </c>
      <c r="C129" s="36" t="s">
        <v>2020</v>
      </c>
      <c r="D129" s="32">
        <f>(+$C$10/30)*2.5*1</f>
        <v>108333.33333333334</v>
      </c>
    </row>
    <row r="130" spans="1:5" ht="15.75" x14ac:dyDescent="0.25">
      <c r="A130" s="29" t="s">
        <v>1960</v>
      </c>
      <c r="C130" s="43">
        <f>+D149</f>
        <v>1.8687815700000001</v>
      </c>
      <c r="D130" s="32">
        <f>+C130*D129</f>
        <v>202451.33675000002</v>
      </c>
    </row>
    <row r="131" spans="1:5" ht="15.75" x14ac:dyDescent="0.25">
      <c r="A131" s="29" t="s">
        <v>1963</v>
      </c>
      <c r="C131" s="36"/>
      <c r="D131" s="32">
        <f>+D130/8</f>
        <v>25306.417093750002</v>
      </c>
    </row>
    <row r="132" spans="1:5" ht="15.75" x14ac:dyDescent="0.25">
      <c r="A132" s="29"/>
      <c r="C132" s="36"/>
      <c r="D132" s="32"/>
    </row>
    <row r="133" spans="1:5" ht="15.75" x14ac:dyDescent="0.25">
      <c r="A133" s="29" t="s">
        <v>1964</v>
      </c>
      <c r="C133" s="36"/>
      <c r="D133" s="32">
        <f>+D130+D126</f>
        <v>302590.79833285027</v>
      </c>
    </row>
    <row r="134" spans="1:5" ht="15.75" x14ac:dyDescent="0.25">
      <c r="A134" s="29" t="s">
        <v>1965</v>
      </c>
      <c r="C134" s="36"/>
      <c r="D134" s="44">
        <f>+D131+D127</f>
        <v>37823.849791606284</v>
      </c>
    </row>
    <row r="136" spans="1:5" ht="15.75" x14ac:dyDescent="0.25">
      <c r="A136" s="28" t="s">
        <v>1936</v>
      </c>
    </row>
    <row r="137" spans="1:5" x14ac:dyDescent="0.2">
      <c r="A137" s="129" t="s">
        <v>1972</v>
      </c>
      <c r="B137" s="129"/>
      <c r="C137" s="129"/>
      <c r="D137" s="129"/>
      <c r="E137" s="129"/>
    </row>
    <row r="139" spans="1:5" ht="24.75" customHeight="1" x14ac:dyDescent="0.2"/>
    <row r="142" spans="1:5" ht="14.25" x14ac:dyDescent="0.2">
      <c r="A142" s="128" t="s">
        <v>2001</v>
      </c>
      <c r="B142" s="128"/>
      <c r="C142" s="128"/>
      <c r="D142" s="128"/>
      <c r="E142" s="128"/>
    </row>
    <row r="143" spans="1:5" ht="72" customHeight="1" x14ac:dyDescent="0.2">
      <c r="A143" s="54" t="s">
        <v>2000</v>
      </c>
      <c r="B143" s="54" t="s">
        <v>2012</v>
      </c>
      <c r="C143" s="54" t="s">
        <v>2013</v>
      </c>
      <c r="D143" s="54" t="s">
        <v>2014</v>
      </c>
      <c r="E143" s="54" t="s">
        <v>2015</v>
      </c>
    </row>
    <row r="144" spans="1:5" x14ac:dyDescent="0.2">
      <c r="A144" s="51" t="s">
        <v>2002</v>
      </c>
      <c r="B144" s="52">
        <f>+C10</f>
        <v>1300000</v>
      </c>
      <c r="C144" s="53">
        <f>+E41</f>
        <v>1.535325581275033</v>
      </c>
      <c r="D144" s="53">
        <f>+C144+(C144*0.2543)</f>
        <v>1.925758876593274</v>
      </c>
      <c r="E144" s="55">
        <f>+C144+(C144*0.0722)</f>
        <v>1.6461760882430905</v>
      </c>
    </row>
    <row r="145" spans="1:5" x14ac:dyDescent="0.2">
      <c r="A145" s="51" t="s">
        <v>2003</v>
      </c>
      <c r="B145" s="52">
        <f>+$B$144*1.2</f>
        <v>1560000</v>
      </c>
      <c r="C145" s="53">
        <v>1.5278</v>
      </c>
      <c r="D145" s="53">
        <f>+C145+(C145*0.2543)</f>
        <v>1.9163195400000002</v>
      </c>
      <c r="E145" s="55">
        <f>+C145+(C145*0.0722)</f>
        <v>1.6381071600000001</v>
      </c>
    </row>
    <row r="146" spans="1:5" x14ac:dyDescent="0.2">
      <c r="A146" s="51" t="s">
        <v>2004</v>
      </c>
      <c r="B146" s="52">
        <f>+$B$144*1.5</f>
        <v>1950000</v>
      </c>
      <c r="C146" s="53">
        <v>1.5202</v>
      </c>
      <c r="D146" s="53">
        <f t="shared" ref="D146:D153" si="0">+C146+(C146*0.2543)</f>
        <v>1.90678686</v>
      </c>
      <c r="E146" s="55">
        <f t="shared" ref="E146:E153" si="1">+C146+(C146*0.0722)</f>
        <v>1.62995844</v>
      </c>
    </row>
    <row r="147" spans="1:5" x14ac:dyDescent="0.2">
      <c r="A147" s="51" t="s">
        <v>2005</v>
      </c>
      <c r="B147" s="52">
        <f>+$B$144*1.8</f>
        <v>2340000</v>
      </c>
      <c r="C147" s="53">
        <v>1.5150999999999999</v>
      </c>
      <c r="D147" s="53">
        <f t="shared" si="0"/>
        <v>1.9003899299999998</v>
      </c>
      <c r="E147" s="55">
        <f t="shared" si="1"/>
        <v>1.62449022</v>
      </c>
    </row>
    <row r="148" spans="1:5" x14ac:dyDescent="0.2">
      <c r="A148" s="51" t="s">
        <v>2006</v>
      </c>
      <c r="B148" s="52">
        <f>+$B$144*2</f>
        <v>2600000</v>
      </c>
      <c r="C148" s="53">
        <v>1.5125999999999999</v>
      </c>
      <c r="D148" s="53">
        <f t="shared" si="0"/>
        <v>1.89725418</v>
      </c>
      <c r="E148" s="55">
        <f t="shared" si="1"/>
        <v>1.6218097199999999</v>
      </c>
    </row>
    <row r="149" spans="1:5" x14ac:dyDescent="0.2">
      <c r="A149" s="51" t="s">
        <v>2007</v>
      </c>
      <c r="B149" s="52">
        <f>+$B$144*2.5</f>
        <v>3250000</v>
      </c>
      <c r="C149" s="53">
        <v>1.4899</v>
      </c>
      <c r="D149" s="53">
        <f t="shared" si="0"/>
        <v>1.8687815700000001</v>
      </c>
      <c r="E149" s="55">
        <f t="shared" si="1"/>
        <v>1.5974707800000001</v>
      </c>
    </row>
    <row r="150" spans="1:5" x14ac:dyDescent="0.2">
      <c r="A150" s="51" t="s">
        <v>2008</v>
      </c>
      <c r="B150" s="52">
        <f>+$B$144*3</f>
        <v>3900000</v>
      </c>
      <c r="C150" s="53">
        <v>1.4899</v>
      </c>
      <c r="D150" s="53">
        <f t="shared" si="0"/>
        <v>1.8687815700000001</v>
      </c>
      <c r="E150" s="55">
        <f t="shared" si="1"/>
        <v>1.5974707800000001</v>
      </c>
    </row>
    <row r="151" spans="1:5" x14ac:dyDescent="0.2">
      <c r="A151" s="51" t="s">
        <v>2009</v>
      </c>
      <c r="B151" s="52">
        <f>+$B$144*4</f>
        <v>5200000</v>
      </c>
      <c r="C151" s="53">
        <v>1.4899</v>
      </c>
      <c r="D151" s="53">
        <f t="shared" si="0"/>
        <v>1.8687815700000001</v>
      </c>
      <c r="E151" s="55">
        <f t="shared" si="1"/>
        <v>1.5974707800000001</v>
      </c>
    </row>
    <row r="152" spans="1:5" x14ac:dyDescent="0.2">
      <c r="A152" s="51" t="s">
        <v>2010</v>
      </c>
      <c r="B152" s="52">
        <f>+$B$144*4.5</f>
        <v>5850000</v>
      </c>
      <c r="C152" s="53">
        <v>1.4899</v>
      </c>
      <c r="D152" s="53">
        <f t="shared" si="0"/>
        <v>1.8687815700000001</v>
      </c>
      <c r="E152" s="55">
        <f t="shared" si="1"/>
        <v>1.5974707800000001</v>
      </c>
    </row>
    <row r="153" spans="1:5" x14ac:dyDescent="0.2">
      <c r="A153" s="51" t="s">
        <v>2011</v>
      </c>
      <c r="B153" s="52">
        <f>+$B$144*5</f>
        <v>6500000</v>
      </c>
      <c r="C153" s="53">
        <v>1.4899</v>
      </c>
      <c r="D153" s="53">
        <f t="shared" si="0"/>
        <v>1.8687815700000001</v>
      </c>
      <c r="E153" s="55">
        <f t="shared" si="1"/>
        <v>1.5974707800000001</v>
      </c>
    </row>
    <row r="154" spans="1:5" x14ac:dyDescent="0.2">
      <c r="A154" s="51"/>
      <c r="B154" s="51"/>
      <c r="C154" s="51"/>
      <c r="D154" s="51"/>
      <c r="E154" s="51"/>
    </row>
    <row r="155" spans="1:5" x14ac:dyDescent="0.2">
      <c r="A155" s="51"/>
      <c r="B155" s="51"/>
      <c r="C155" s="51"/>
      <c r="D155" s="51"/>
      <c r="E155" s="51"/>
    </row>
    <row r="156" spans="1:5" x14ac:dyDescent="0.2">
      <c r="A156" s="51"/>
      <c r="B156" s="51"/>
      <c r="C156" s="51"/>
      <c r="D156" s="51"/>
      <c r="E156" s="51"/>
    </row>
    <row r="157" spans="1:5" x14ac:dyDescent="0.2">
      <c r="A157" s="51"/>
      <c r="B157" s="51"/>
      <c r="C157" s="51"/>
      <c r="D157" s="51"/>
      <c r="E157" s="51"/>
    </row>
    <row r="158" spans="1:5" x14ac:dyDescent="0.2">
      <c r="A158" s="51"/>
      <c r="B158" s="51"/>
      <c r="C158" s="51"/>
      <c r="D158" s="51"/>
      <c r="E158" s="51"/>
    </row>
    <row r="159" spans="1:5" x14ac:dyDescent="0.2">
      <c r="A159" s="51"/>
      <c r="B159" s="51"/>
      <c r="C159" s="51"/>
      <c r="D159" s="51"/>
      <c r="E159" s="51"/>
    </row>
    <row r="160" spans="1:5" x14ac:dyDescent="0.2">
      <c r="A160" s="51"/>
      <c r="B160" s="51"/>
      <c r="C160" s="51"/>
      <c r="D160" s="51"/>
      <c r="E160" s="51"/>
    </row>
    <row r="161" spans="1:5" x14ac:dyDescent="0.2">
      <c r="A161" s="51"/>
      <c r="B161" s="51"/>
      <c r="C161" s="51"/>
      <c r="D161" s="51"/>
      <c r="E161" s="51"/>
    </row>
    <row r="162" spans="1:5" x14ac:dyDescent="0.2">
      <c r="A162" s="51"/>
      <c r="B162" s="51"/>
      <c r="C162" s="51"/>
      <c r="D162" s="51"/>
      <c r="E162" s="51"/>
    </row>
    <row r="163" spans="1:5" x14ac:dyDescent="0.2">
      <c r="A163" s="51"/>
      <c r="B163" s="51"/>
      <c r="C163" s="51"/>
      <c r="D163" s="51"/>
      <c r="E163" s="51"/>
    </row>
    <row r="164" spans="1:5" x14ac:dyDescent="0.2">
      <c r="A164" s="51"/>
      <c r="B164" s="51"/>
      <c r="C164" s="51"/>
      <c r="D164" s="51"/>
      <c r="E164" s="51"/>
    </row>
    <row r="165" spans="1:5" x14ac:dyDescent="0.2">
      <c r="A165" s="51"/>
      <c r="B165" s="51"/>
      <c r="C165" s="51"/>
      <c r="D165" s="51"/>
      <c r="E165" s="51"/>
    </row>
    <row r="166" spans="1:5" x14ac:dyDescent="0.2">
      <c r="A166" s="51"/>
      <c r="B166" s="51"/>
      <c r="C166" s="51"/>
      <c r="D166" s="51"/>
      <c r="E166" s="51"/>
    </row>
    <row r="167" spans="1:5" x14ac:dyDescent="0.2">
      <c r="A167" s="51"/>
      <c r="B167" s="51"/>
      <c r="C167" s="51"/>
      <c r="D167" s="51"/>
      <c r="E167" s="51"/>
    </row>
    <row r="168" spans="1:5" x14ac:dyDescent="0.2">
      <c r="A168" s="51"/>
      <c r="B168" s="51"/>
      <c r="C168" s="51"/>
      <c r="D168" s="51"/>
      <c r="E168" s="51"/>
    </row>
    <row r="169" spans="1:5" x14ac:dyDescent="0.2">
      <c r="A169" s="51"/>
      <c r="B169" s="51"/>
      <c r="C169" s="51"/>
      <c r="D169" s="51"/>
      <c r="E169" s="51"/>
    </row>
    <row r="170" spans="1:5" x14ac:dyDescent="0.2">
      <c r="A170" s="51"/>
      <c r="B170" s="51"/>
      <c r="C170" s="51"/>
      <c r="D170" s="51"/>
      <c r="E170" s="51"/>
    </row>
    <row r="171" spans="1:5" x14ac:dyDescent="0.2">
      <c r="A171" s="51"/>
      <c r="B171" s="51"/>
      <c r="C171" s="51"/>
      <c r="D171" s="51"/>
      <c r="E171" s="51"/>
    </row>
    <row r="172" spans="1:5" ht="15.75" x14ac:dyDescent="0.25">
      <c r="A172" s="28" t="s">
        <v>1988</v>
      </c>
      <c r="B172" s="29"/>
      <c r="C172" s="29"/>
      <c r="D172" s="29"/>
      <c r="E172" s="29"/>
    </row>
    <row r="173" spans="1:5" ht="15.75" x14ac:dyDescent="0.25">
      <c r="A173" s="28" t="s">
        <v>1908</v>
      </c>
      <c r="B173" s="29"/>
      <c r="C173" s="29"/>
      <c r="D173" s="29"/>
      <c r="E173" s="30" t="s">
        <v>1909</v>
      </c>
    </row>
    <row r="174" spans="1:5" ht="15.75" x14ac:dyDescent="0.25">
      <c r="A174" s="29"/>
      <c r="B174" s="29"/>
      <c r="C174" s="31"/>
      <c r="D174" s="31"/>
      <c r="E174" s="29"/>
    </row>
    <row r="175" spans="1:5" ht="15.75" x14ac:dyDescent="0.25">
      <c r="A175" s="29" t="s">
        <v>1910</v>
      </c>
      <c r="B175" s="29"/>
      <c r="C175" s="32">
        <f>1300000*D175</f>
        <v>1560000</v>
      </c>
      <c r="D175" s="33">
        <v>1.2</v>
      </c>
      <c r="E175" s="29"/>
    </row>
    <row r="176" spans="1:5" ht="15.75" x14ac:dyDescent="0.25">
      <c r="A176" s="29" t="s">
        <v>1911</v>
      </c>
      <c r="B176" s="29"/>
      <c r="C176" s="32">
        <v>162000</v>
      </c>
      <c r="D176" s="33"/>
      <c r="E176" s="34"/>
    </row>
    <row r="177" spans="1:5" ht="15.75" x14ac:dyDescent="0.25">
      <c r="A177" s="29" t="s">
        <v>1912</v>
      </c>
      <c r="B177" s="29"/>
      <c r="C177" s="32">
        <f>SUM(C175:C176)</f>
        <v>1722000</v>
      </c>
      <c r="D177" s="33"/>
      <c r="E177" s="34"/>
    </row>
    <row r="178" spans="1:5" ht="15.75" x14ac:dyDescent="0.25">
      <c r="A178" s="29" t="s">
        <v>1913</v>
      </c>
      <c r="B178" s="29"/>
      <c r="C178" s="32">
        <f>+C175/30*365</f>
        <v>18980000</v>
      </c>
      <c r="D178" s="33"/>
      <c r="E178" s="34">
        <v>1</v>
      </c>
    </row>
    <row r="179" spans="1:5" ht="15.75" x14ac:dyDescent="0.25">
      <c r="A179" s="29" t="s">
        <v>1914</v>
      </c>
      <c r="B179" s="29"/>
      <c r="C179" s="32">
        <f>+C176*12</f>
        <v>1944000</v>
      </c>
      <c r="D179" s="47"/>
      <c r="E179" s="34">
        <f>+C179/C178</f>
        <v>0.10242360379346681</v>
      </c>
    </row>
    <row r="180" spans="1:5" ht="15.75" x14ac:dyDescent="0.25">
      <c r="A180" s="29" t="s">
        <v>1915</v>
      </c>
      <c r="B180" s="29"/>
      <c r="C180" s="32">
        <f>+C178+C179</f>
        <v>20924000</v>
      </c>
      <c r="D180" s="33"/>
      <c r="E180" s="34"/>
    </row>
    <row r="181" spans="1:5" ht="15.75" x14ac:dyDescent="0.25">
      <c r="A181" s="29"/>
      <c r="B181" s="29"/>
      <c r="C181" s="31"/>
      <c r="D181" s="35"/>
      <c r="E181" s="34"/>
    </row>
    <row r="182" spans="1:5" ht="15.75" x14ac:dyDescent="0.25">
      <c r="A182" s="28" t="s">
        <v>1916</v>
      </c>
      <c r="B182" s="36" t="s">
        <v>1917</v>
      </c>
      <c r="C182" s="31"/>
      <c r="D182" s="31"/>
      <c r="E182" s="34"/>
    </row>
    <row r="183" spans="1:5" ht="15.75" x14ac:dyDescent="0.25">
      <c r="A183" s="29" t="s">
        <v>1918</v>
      </c>
      <c r="B183" s="36" t="s">
        <v>1919</v>
      </c>
      <c r="C183" s="37">
        <v>0.1</v>
      </c>
      <c r="D183" s="32">
        <f>+C180*C183</f>
        <v>2092400</v>
      </c>
      <c r="E183" s="34">
        <f>+D183/C180</f>
        <v>0.1</v>
      </c>
    </row>
    <row r="184" spans="1:5" ht="15.75" x14ac:dyDescent="0.25">
      <c r="A184" s="29" t="s">
        <v>1920</v>
      </c>
      <c r="B184" s="36" t="str">
        <f>+A183</f>
        <v xml:space="preserve">     Cesantias</v>
      </c>
      <c r="C184" s="37">
        <v>0.12</v>
      </c>
      <c r="D184" s="32">
        <f>+D183*C184</f>
        <v>251088</v>
      </c>
      <c r="E184" s="34">
        <f>+D184/C180</f>
        <v>1.2E-2</v>
      </c>
    </row>
    <row r="185" spans="1:5" ht="15.75" x14ac:dyDescent="0.25">
      <c r="A185" s="29" t="s">
        <v>1921</v>
      </c>
      <c r="B185" s="36" t="s">
        <v>1922</v>
      </c>
      <c r="C185" s="37">
        <v>0.5</v>
      </c>
      <c r="D185" s="32">
        <f>+C175*C185</f>
        <v>780000</v>
      </c>
      <c r="E185" s="34">
        <f>+D185/C178</f>
        <v>4.1095890410958902E-2</v>
      </c>
    </row>
    <row r="186" spans="1:5" ht="15.75" x14ac:dyDescent="0.25">
      <c r="A186" s="29" t="s">
        <v>1923</v>
      </c>
      <c r="B186" s="36" t="s">
        <v>1924</v>
      </c>
      <c r="C186" s="37">
        <v>1</v>
      </c>
      <c r="D186" s="32">
        <f>+C177</f>
        <v>1722000</v>
      </c>
      <c r="E186" s="34">
        <f>+D186/C180</f>
        <v>8.2297839801185241E-2</v>
      </c>
    </row>
    <row r="187" spans="1:5" x14ac:dyDescent="0.2">
      <c r="E187" s="34"/>
    </row>
    <row r="188" spans="1:5" ht="15.75" x14ac:dyDescent="0.25">
      <c r="A188" s="28" t="s">
        <v>1925</v>
      </c>
      <c r="E188" s="34"/>
    </row>
    <row r="189" spans="1:5" ht="15.75" x14ac:dyDescent="0.25">
      <c r="A189" s="29" t="s">
        <v>1992</v>
      </c>
      <c r="B189" s="32">
        <f>85000+79900</f>
        <v>164900</v>
      </c>
      <c r="C189" s="35">
        <v>3</v>
      </c>
      <c r="D189" s="32">
        <v>494700</v>
      </c>
      <c r="E189" s="34">
        <f>+D189/C178</f>
        <v>2.6064278187565858E-2</v>
      </c>
    </row>
    <row r="190" spans="1:5" ht="15.75" x14ac:dyDescent="0.25">
      <c r="A190" s="29" t="s">
        <v>1990</v>
      </c>
      <c r="B190" s="32">
        <f>22900+31900+8500+83900+24900+49900</f>
        <v>222000</v>
      </c>
      <c r="C190" s="35">
        <v>1</v>
      </c>
      <c r="D190" s="32">
        <v>222000</v>
      </c>
      <c r="E190" s="34">
        <f>+D190/C178</f>
        <v>1.1696522655426766E-2</v>
      </c>
    </row>
    <row r="191" spans="1:5" x14ac:dyDescent="0.2">
      <c r="E191" s="34"/>
    </row>
    <row r="192" spans="1:5" ht="15.75" x14ac:dyDescent="0.25">
      <c r="A192" s="28" t="s">
        <v>1927</v>
      </c>
      <c r="E192" s="34"/>
    </row>
    <row r="193" spans="1:5" ht="15.75" x14ac:dyDescent="0.25">
      <c r="A193" s="29" t="s">
        <v>1928</v>
      </c>
      <c r="B193" s="36" t="s">
        <v>1926</v>
      </c>
      <c r="C193" s="37">
        <v>0.12</v>
      </c>
      <c r="D193" s="32">
        <f>+C178*C193</f>
        <v>2277600</v>
      </c>
      <c r="E193" s="34">
        <f>+D193/C178</f>
        <v>0.12</v>
      </c>
    </row>
    <row r="194" spans="1:5" ht="15.75" x14ac:dyDescent="0.25">
      <c r="A194" s="29" t="s">
        <v>1989</v>
      </c>
      <c r="B194" s="36" t="s">
        <v>1926</v>
      </c>
      <c r="C194" s="37">
        <v>8.5000000000000006E-2</v>
      </c>
      <c r="D194" s="32">
        <v>0</v>
      </c>
      <c r="E194" s="34">
        <f>+D194/C178</f>
        <v>0</v>
      </c>
    </row>
    <row r="195" spans="1:5" ht="15.75" x14ac:dyDescent="0.25">
      <c r="A195" s="29" t="s">
        <v>1929</v>
      </c>
      <c r="B195" s="36" t="s">
        <v>1926</v>
      </c>
      <c r="C195" s="37">
        <v>6.9599999999999995E-2</v>
      </c>
      <c r="D195" s="32">
        <f>+C178*C195</f>
        <v>1321008</v>
      </c>
      <c r="E195" s="34">
        <f>+D195/C178</f>
        <v>6.9599999999999995E-2</v>
      </c>
    </row>
    <row r="196" spans="1:5" ht="15.75" x14ac:dyDescent="0.25">
      <c r="A196" s="29"/>
      <c r="B196" s="36"/>
      <c r="C196" s="38"/>
      <c r="D196" s="32"/>
      <c r="E196" s="34"/>
    </row>
    <row r="197" spans="1:5" ht="15.75" x14ac:dyDescent="0.25">
      <c r="A197" s="28" t="s">
        <v>1930</v>
      </c>
      <c r="B197" s="36"/>
      <c r="C197" s="38"/>
      <c r="D197" s="32"/>
      <c r="E197" s="34"/>
    </row>
    <row r="198" spans="1:5" ht="15.75" x14ac:dyDescent="0.25">
      <c r="A198" s="29" t="s">
        <v>1931</v>
      </c>
      <c r="B198" s="36" t="s">
        <v>1926</v>
      </c>
      <c r="C198" s="37">
        <v>0.02</v>
      </c>
      <c r="D198" s="32">
        <v>0</v>
      </c>
      <c r="E198" s="34">
        <f>+D198/C178</f>
        <v>0</v>
      </c>
    </row>
    <row r="199" spans="1:5" ht="15.75" x14ac:dyDescent="0.25">
      <c r="A199" s="29" t="s">
        <v>1995</v>
      </c>
      <c r="B199" s="36" t="s">
        <v>1932</v>
      </c>
      <c r="C199" s="37">
        <v>2.5000000000000001E-2</v>
      </c>
      <c r="D199" s="32">
        <f>+C178*C199</f>
        <v>474500</v>
      </c>
      <c r="E199" s="34">
        <f>+D199/C178</f>
        <v>2.5000000000000001E-2</v>
      </c>
    </row>
    <row r="200" spans="1:5" ht="15.75" x14ac:dyDescent="0.25">
      <c r="A200" s="29"/>
      <c r="B200" s="36"/>
      <c r="C200" s="38"/>
      <c r="D200" s="32"/>
      <c r="E200" s="34"/>
    </row>
    <row r="201" spans="1:5" ht="15.75" x14ac:dyDescent="0.25">
      <c r="A201" s="28" t="s">
        <v>1933</v>
      </c>
      <c r="B201" s="31"/>
      <c r="C201" s="38"/>
      <c r="D201" s="32"/>
      <c r="E201" s="34"/>
    </row>
    <row r="202" spans="1:5" ht="15.75" x14ac:dyDescent="0.25">
      <c r="A202" s="29" t="s">
        <v>1934</v>
      </c>
      <c r="B202" s="36" t="s">
        <v>1926</v>
      </c>
      <c r="C202" s="37">
        <v>0.03</v>
      </c>
      <c r="D202" s="32">
        <v>0</v>
      </c>
      <c r="E202" s="34">
        <f>+D202/C178</f>
        <v>0</v>
      </c>
    </row>
    <row r="203" spans="1:5" ht="15.75" x14ac:dyDescent="0.25">
      <c r="A203" s="29" t="s">
        <v>1991</v>
      </c>
      <c r="B203" s="36" t="s">
        <v>1926</v>
      </c>
      <c r="C203" s="37">
        <v>0.04</v>
      </c>
      <c r="D203" s="32">
        <f>+C178*C203</f>
        <v>759200</v>
      </c>
      <c r="E203" s="34">
        <f>+D203/C178</f>
        <v>0.04</v>
      </c>
    </row>
    <row r="204" spans="1:5" ht="15.75" x14ac:dyDescent="0.25">
      <c r="A204" s="29"/>
      <c r="B204" s="29"/>
      <c r="C204" s="31"/>
      <c r="D204" s="32"/>
      <c r="E204" s="34"/>
    </row>
    <row r="205" spans="1:5" ht="15.75" x14ac:dyDescent="0.25">
      <c r="A205" s="28" t="s">
        <v>1935</v>
      </c>
      <c r="B205" s="28"/>
      <c r="C205" s="39"/>
      <c r="D205" s="40">
        <f>SUM(D183:D204)+C180</f>
        <v>31318496</v>
      </c>
      <c r="E205" s="41">
        <f>SUM(E183:E204)</f>
        <v>0.52775453105513681</v>
      </c>
    </row>
    <row r="206" spans="1:5" x14ac:dyDescent="0.2">
      <c r="E206" s="41">
        <f>+E205+E178</f>
        <v>1.5277545310551368</v>
      </c>
    </row>
    <row r="207" spans="1:5" x14ac:dyDescent="0.2">
      <c r="E207" s="41"/>
    </row>
    <row r="208" spans="1:5" x14ac:dyDescent="0.2">
      <c r="E208" s="41"/>
    </row>
    <row r="209" spans="1:5" x14ac:dyDescent="0.2">
      <c r="E209" s="41"/>
    </row>
    <row r="210" spans="1:5" x14ac:dyDescent="0.2">
      <c r="E210" s="41"/>
    </row>
    <row r="211" spans="1:5" x14ac:dyDescent="0.2">
      <c r="E211" s="41"/>
    </row>
    <row r="212" spans="1:5" x14ac:dyDescent="0.2">
      <c r="E212" s="41"/>
    </row>
    <row r="213" spans="1:5" x14ac:dyDescent="0.2">
      <c r="E213" s="41"/>
    </row>
    <row r="214" spans="1:5" x14ac:dyDescent="0.2">
      <c r="E214" s="41"/>
    </row>
    <row r="215" spans="1:5" x14ac:dyDescent="0.2">
      <c r="A215" s="51"/>
      <c r="B215" s="52"/>
      <c r="C215" s="51"/>
      <c r="D215" s="53"/>
    </row>
    <row r="216" spans="1:5" x14ac:dyDescent="0.2">
      <c r="A216" s="51"/>
      <c r="B216" s="52"/>
      <c r="C216" s="51"/>
      <c r="D216" s="53"/>
    </row>
    <row r="217" spans="1:5" x14ac:dyDescent="0.2">
      <c r="A217" s="51"/>
      <c r="B217" s="52"/>
      <c r="C217" s="51"/>
      <c r="D217" s="53"/>
    </row>
    <row r="218" spans="1:5" x14ac:dyDescent="0.2">
      <c r="A218" s="51"/>
      <c r="B218" s="52"/>
      <c r="C218" s="51"/>
      <c r="D218" s="53"/>
    </row>
    <row r="219" spans="1:5" x14ac:dyDescent="0.2">
      <c r="A219" s="51"/>
      <c r="B219" s="52"/>
      <c r="C219" s="51"/>
      <c r="D219" s="53"/>
    </row>
    <row r="220" spans="1:5" x14ac:dyDescent="0.2">
      <c r="A220" s="51"/>
      <c r="B220" s="52"/>
      <c r="C220" s="51"/>
      <c r="D220" s="53"/>
    </row>
    <row r="221" spans="1:5" x14ac:dyDescent="0.2">
      <c r="A221" s="51"/>
      <c r="B221" s="52"/>
      <c r="C221" s="51"/>
      <c r="D221" s="53"/>
    </row>
    <row r="222" spans="1:5" x14ac:dyDescent="0.2">
      <c r="A222" s="51"/>
      <c r="B222" s="52"/>
      <c r="C222" s="51"/>
      <c r="D222" s="53"/>
    </row>
    <row r="223" spans="1:5" x14ac:dyDescent="0.2">
      <c r="A223" s="51"/>
      <c r="B223" s="52"/>
      <c r="C223" s="51"/>
      <c r="D223" s="53"/>
    </row>
  </sheetData>
  <sheetProtection algorithmName="SHA-512" hashValue="cJL60Kp7zB37l11fbA+DA4su2RZcmogh9mwK8s/R3YcMZlkKDQEivdMyxe7S3j1NnawMZLifimJZCF/wsGRx8g==" saltValue="aGK3lMgnfrY2Ztzqz/HUuA==" spinCount="100000" sheet="1" objects="1" scenarios="1"/>
  <mergeCells count="15">
    <mergeCell ref="A142:E142"/>
    <mergeCell ref="A48:E48"/>
    <mergeCell ref="A1:D1"/>
    <mergeCell ref="A2:D2"/>
    <mergeCell ref="A3:D3"/>
    <mergeCell ref="A4:D5"/>
    <mergeCell ref="A47:E47"/>
    <mergeCell ref="A68:E68"/>
    <mergeCell ref="A137:E137"/>
    <mergeCell ref="A49:E49"/>
    <mergeCell ref="A50:E50"/>
    <mergeCell ref="A51:E51"/>
    <mergeCell ref="A55:E55"/>
    <mergeCell ref="A66:E66"/>
    <mergeCell ref="A67:E67"/>
  </mergeCells>
  <phoneticPr fontId="2" type="noConversion"/>
  <pageMargins left="0.70866141732283472" right="0.70866141732283472" top="0.74803149606299213" bottom="0.74803149606299213" header="0.31496062992125984" footer="0.31496062992125984"/>
  <pageSetup orientation="portrait" horizontalDpi="360" verticalDpi="360" r:id="rId1"/>
  <rowBreaks count="1" manualBreakCount="1">
    <brk id="1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BE918-9130-4A1C-94F2-CEC0D5B8DDE7}">
  <sheetPr>
    <tabColor rgb="FF00B050"/>
  </sheetPr>
  <dimension ref="A1:G77"/>
  <sheetViews>
    <sheetView workbookViewId="0">
      <selection activeCell="F36" sqref="F36"/>
    </sheetView>
  </sheetViews>
  <sheetFormatPr baseColWidth="10" defaultColWidth="8" defaultRowHeight="12.75" x14ac:dyDescent="0.25"/>
  <cols>
    <col min="1" max="1" width="23.42578125" style="63" customWidth="1"/>
    <col min="2" max="2" width="40.42578125" style="63" customWidth="1"/>
    <col min="3" max="4" width="10.7109375" style="63" customWidth="1"/>
    <col min="5" max="5" width="10.42578125" style="63" customWidth="1"/>
    <col min="6" max="6" width="10.140625" style="63" customWidth="1"/>
    <col min="7" max="16384" width="8" style="63"/>
  </cols>
  <sheetData>
    <row r="1" spans="1:7" ht="14.85" customHeight="1" thickBot="1" x14ac:dyDescent="0.3">
      <c r="A1" s="134"/>
      <c r="B1" s="134"/>
      <c r="C1" s="134"/>
      <c r="D1" s="134"/>
      <c r="E1" s="134"/>
      <c r="F1" s="134"/>
    </row>
    <row r="2" spans="1:7" ht="24.95" customHeight="1" thickBot="1" x14ac:dyDescent="0.3">
      <c r="A2" s="174" t="s">
        <v>2283</v>
      </c>
      <c r="B2" s="174" t="s">
        <v>2284</v>
      </c>
      <c r="C2" s="174" t="s">
        <v>2285</v>
      </c>
      <c r="D2" s="174" t="s">
        <v>2286</v>
      </c>
      <c r="E2" s="174" t="s">
        <v>2287</v>
      </c>
      <c r="F2" s="175" t="s">
        <v>2288</v>
      </c>
    </row>
    <row r="3" spans="1:7" ht="13.35" customHeight="1" thickBot="1" x14ac:dyDescent="0.3">
      <c r="A3" s="120" t="s">
        <v>2289</v>
      </c>
      <c r="B3" s="120" t="s">
        <v>2290</v>
      </c>
      <c r="C3" s="120" t="s">
        <v>2291</v>
      </c>
      <c r="D3" s="123">
        <f t="shared" ref="D3:D61" si="0">F3/E3</f>
        <v>33333.903133903135</v>
      </c>
      <c r="E3" s="124">
        <v>1.7549999999999999</v>
      </c>
      <c r="F3" s="173">
        <v>58501</v>
      </c>
      <c r="G3" s="172"/>
    </row>
    <row r="4" spans="1:7" ht="13.7" customHeight="1" thickBot="1" x14ac:dyDescent="0.3">
      <c r="A4" s="121" t="s">
        <v>2292</v>
      </c>
      <c r="B4" s="121" t="s">
        <v>2293</v>
      </c>
      <c r="C4" s="121" t="s">
        <v>2291</v>
      </c>
      <c r="D4" s="123">
        <f t="shared" si="0"/>
        <v>64750.997150997158</v>
      </c>
      <c r="E4" s="125">
        <v>1.7549999999999999</v>
      </c>
      <c r="F4" s="171">
        <v>113638</v>
      </c>
      <c r="G4" s="172"/>
    </row>
    <row r="5" spans="1:7" ht="13.7" customHeight="1" thickBot="1" x14ac:dyDescent="0.3">
      <c r="A5" s="121" t="s">
        <v>2294</v>
      </c>
      <c r="B5" s="121" t="s">
        <v>2295</v>
      </c>
      <c r="C5" s="121" t="s">
        <v>2291</v>
      </c>
      <c r="D5" s="123">
        <f t="shared" si="0"/>
        <v>46667.236467236471</v>
      </c>
      <c r="E5" s="125">
        <v>1.7549999999999999</v>
      </c>
      <c r="F5" s="171">
        <v>81901</v>
      </c>
      <c r="G5" s="172"/>
    </row>
    <row r="6" spans="1:7" ht="13.7" customHeight="1" thickBot="1" x14ac:dyDescent="0.3">
      <c r="A6" s="121" t="s">
        <v>2296</v>
      </c>
      <c r="B6" s="121" t="s">
        <v>2297</v>
      </c>
      <c r="C6" s="121" t="s">
        <v>2291</v>
      </c>
      <c r="D6" s="123">
        <f t="shared" si="0"/>
        <v>60377.777777777781</v>
      </c>
      <c r="E6" s="125">
        <v>1.7549999999999999</v>
      </c>
      <c r="F6" s="171">
        <v>105963</v>
      </c>
      <c r="G6" s="172"/>
    </row>
    <row r="7" spans="1:7" ht="13.7" customHeight="1" thickBot="1" x14ac:dyDescent="0.3">
      <c r="A7" s="121" t="s">
        <v>2298</v>
      </c>
      <c r="B7" s="121" t="s">
        <v>2299</v>
      </c>
      <c r="C7" s="121" t="s">
        <v>2291</v>
      </c>
      <c r="D7" s="123">
        <f t="shared" si="0"/>
        <v>38333.903133903135</v>
      </c>
      <c r="E7" s="125">
        <v>1.7549999999999999</v>
      </c>
      <c r="F7" s="171">
        <v>67276</v>
      </c>
      <c r="G7" s="172"/>
    </row>
    <row r="8" spans="1:7" ht="13.5" customHeight="1" thickBot="1" x14ac:dyDescent="0.3">
      <c r="A8" s="121" t="s">
        <v>2300</v>
      </c>
      <c r="B8" s="121" t="s">
        <v>2301</v>
      </c>
      <c r="C8" s="121" t="s">
        <v>2291</v>
      </c>
      <c r="D8" s="123">
        <f t="shared" si="0"/>
        <v>65794.871794871797</v>
      </c>
      <c r="E8" s="125">
        <v>1.7549999999999999</v>
      </c>
      <c r="F8" s="171">
        <v>115470</v>
      </c>
      <c r="G8" s="172"/>
    </row>
    <row r="9" spans="1:7" ht="13.7" customHeight="1" thickBot="1" x14ac:dyDescent="0.3">
      <c r="A9" s="121" t="s">
        <v>2302</v>
      </c>
      <c r="B9" s="121" t="s">
        <v>2303</v>
      </c>
      <c r="C9" s="121" t="s">
        <v>2291</v>
      </c>
      <c r="D9" s="123">
        <f t="shared" si="0"/>
        <v>38333.903133903135</v>
      </c>
      <c r="E9" s="125">
        <v>1.7549999999999999</v>
      </c>
      <c r="F9" s="171">
        <v>67276</v>
      </c>
      <c r="G9" s="172"/>
    </row>
    <row r="10" spans="1:7" ht="13.7" customHeight="1" thickBot="1" x14ac:dyDescent="0.3">
      <c r="A10" s="121" t="s">
        <v>2304</v>
      </c>
      <c r="B10" s="121" t="s">
        <v>2305</v>
      </c>
      <c r="C10" s="121" t="s">
        <v>2306</v>
      </c>
      <c r="D10" s="123">
        <f t="shared" si="0"/>
        <v>6302</v>
      </c>
      <c r="E10" s="125">
        <v>1</v>
      </c>
      <c r="F10" s="171">
        <v>6302</v>
      </c>
      <c r="G10" s="172"/>
    </row>
    <row r="11" spans="1:7" ht="13.7" customHeight="1" thickBot="1" x14ac:dyDescent="0.3">
      <c r="A11" s="121" t="s">
        <v>2307</v>
      </c>
      <c r="B11" s="121" t="s">
        <v>2308</v>
      </c>
      <c r="C11" s="121" t="s">
        <v>2291</v>
      </c>
      <c r="D11" s="123">
        <f t="shared" si="0"/>
        <v>198902</v>
      </c>
      <c r="E11" s="125">
        <v>1</v>
      </c>
      <c r="F11" s="171">
        <v>198902</v>
      </c>
      <c r="G11" s="172"/>
    </row>
    <row r="12" spans="1:7" ht="13.7" customHeight="1" thickBot="1" x14ac:dyDescent="0.3">
      <c r="A12" s="121" t="s">
        <v>2309</v>
      </c>
      <c r="B12" s="121" t="s">
        <v>2310</v>
      </c>
      <c r="C12" s="121" t="s">
        <v>2291</v>
      </c>
      <c r="D12" s="123">
        <f t="shared" si="0"/>
        <v>198902</v>
      </c>
      <c r="E12" s="125">
        <v>1</v>
      </c>
      <c r="F12" s="171">
        <v>198902</v>
      </c>
      <c r="G12" s="172"/>
    </row>
    <row r="13" spans="1:7" ht="13.7" customHeight="1" thickBot="1" x14ac:dyDescent="0.3">
      <c r="A13" s="121" t="s">
        <v>2311</v>
      </c>
      <c r="B13" s="121" t="s">
        <v>2312</v>
      </c>
      <c r="C13" s="121" t="s">
        <v>2291</v>
      </c>
      <c r="D13" s="123">
        <f t="shared" si="0"/>
        <v>222303</v>
      </c>
      <c r="E13" s="125">
        <v>1</v>
      </c>
      <c r="F13" s="171">
        <v>222303</v>
      </c>
      <c r="G13" s="172"/>
    </row>
    <row r="14" spans="1:7" ht="13.7" customHeight="1" thickBot="1" x14ac:dyDescent="0.3">
      <c r="A14" s="121" t="s">
        <v>2313</v>
      </c>
      <c r="B14" s="121" t="s">
        <v>2314</v>
      </c>
      <c r="C14" s="121" t="s">
        <v>2291</v>
      </c>
      <c r="D14" s="123">
        <f t="shared" si="0"/>
        <v>184277</v>
      </c>
      <c r="E14" s="125">
        <v>1</v>
      </c>
      <c r="F14" s="171">
        <v>184277</v>
      </c>
      <c r="G14" s="172"/>
    </row>
    <row r="15" spans="1:7" ht="13.7" customHeight="1" thickBot="1" x14ac:dyDescent="0.3">
      <c r="A15" s="121" t="s">
        <v>2315</v>
      </c>
      <c r="B15" s="121" t="s">
        <v>2316</v>
      </c>
      <c r="C15" s="121" t="s">
        <v>2291</v>
      </c>
      <c r="D15" s="123">
        <f t="shared" si="0"/>
        <v>387430</v>
      </c>
      <c r="E15" s="125">
        <v>1</v>
      </c>
      <c r="F15" s="171">
        <v>387430</v>
      </c>
      <c r="G15" s="172"/>
    </row>
    <row r="16" spans="1:7" ht="13.7" customHeight="1" thickBot="1" x14ac:dyDescent="0.3">
      <c r="A16" s="121" t="s">
        <v>2317</v>
      </c>
      <c r="B16" s="121" t="s">
        <v>2318</v>
      </c>
      <c r="C16" s="121" t="s">
        <v>2291</v>
      </c>
      <c r="D16" s="123">
        <f t="shared" si="0"/>
        <v>251553</v>
      </c>
      <c r="E16" s="125">
        <v>1</v>
      </c>
      <c r="F16" s="171">
        <v>251553</v>
      </c>
      <c r="G16" s="172"/>
    </row>
    <row r="17" spans="1:7" ht="13.7" customHeight="1" thickBot="1" x14ac:dyDescent="0.3">
      <c r="A17" s="121" t="s">
        <v>2319</v>
      </c>
      <c r="B17" s="121" t="s">
        <v>2320</v>
      </c>
      <c r="C17" s="121" t="s">
        <v>2291</v>
      </c>
      <c r="D17" s="123">
        <f t="shared" si="0"/>
        <v>503107</v>
      </c>
      <c r="E17" s="125">
        <v>1</v>
      </c>
      <c r="F17" s="171">
        <v>503107</v>
      </c>
      <c r="G17" s="172"/>
    </row>
    <row r="18" spans="1:7" ht="13.7" customHeight="1" thickBot="1" x14ac:dyDescent="0.3">
      <c r="A18" s="121" t="s">
        <v>2321</v>
      </c>
      <c r="B18" s="121" t="s">
        <v>2322</v>
      </c>
      <c r="C18" s="121" t="s">
        <v>2291</v>
      </c>
      <c r="D18" s="123">
        <f t="shared" si="0"/>
        <v>318829</v>
      </c>
      <c r="E18" s="125">
        <v>1</v>
      </c>
      <c r="F18" s="171">
        <v>318829</v>
      </c>
      <c r="G18" s="172"/>
    </row>
    <row r="19" spans="1:7" ht="23.1" customHeight="1" thickBot="1" x14ac:dyDescent="0.3">
      <c r="A19" s="121" t="s">
        <v>2323</v>
      </c>
      <c r="B19" s="121" t="s">
        <v>2324</v>
      </c>
      <c r="C19" s="121" t="s">
        <v>2291</v>
      </c>
      <c r="D19" s="123">
        <f t="shared" si="0"/>
        <v>173321</v>
      </c>
      <c r="E19" s="125">
        <v>1</v>
      </c>
      <c r="F19" s="171">
        <v>173321</v>
      </c>
      <c r="G19" s="172"/>
    </row>
    <row r="20" spans="1:7" ht="13.5" customHeight="1" thickBot="1" x14ac:dyDescent="0.3">
      <c r="A20" s="121" t="s">
        <v>2325</v>
      </c>
      <c r="B20" s="121" t="s">
        <v>2326</v>
      </c>
      <c r="C20" s="121" t="s">
        <v>2291</v>
      </c>
      <c r="D20" s="123">
        <f t="shared" si="0"/>
        <v>266178</v>
      </c>
      <c r="E20" s="125">
        <v>1</v>
      </c>
      <c r="F20" s="171">
        <v>266178</v>
      </c>
      <c r="G20" s="172"/>
    </row>
    <row r="21" spans="1:7" ht="13.7" customHeight="1" thickBot="1" x14ac:dyDescent="0.3">
      <c r="A21" s="121" t="s">
        <v>2327</v>
      </c>
      <c r="B21" s="121" t="s">
        <v>2328</v>
      </c>
      <c r="C21" s="121" t="s">
        <v>2291</v>
      </c>
      <c r="D21" s="123">
        <f t="shared" si="0"/>
        <v>251553</v>
      </c>
      <c r="E21" s="125">
        <v>1</v>
      </c>
      <c r="F21" s="171">
        <v>251553</v>
      </c>
      <c r="G21" s="172"/>
    </row>
    <row r="22" spans="1:7" ht="13.7" customHeight="1" thickBot="1" x14ac:dyDescent="0.3">
      <c r="A22" s="121" t="s">
        <v>2329</v>
      </c>
      <c r="B22" s="121" t="s">
        <v>2330</v>
      </c>
      <c r="C22" s="121" t="s">
        <v>2291</v>
      </c>
      <c r="D22" s="123">
        <f t="shared" si="0"/>
        <v>266178</v>
      </c>
      <c r="E22" s="125">
        <v>1</v>
      </c>
      <c r="F22" s="171">
        <v>266178</v>
      </c>
      <c r="G22" s="172"/>
    </row>
    <row r="23" spans="1:7" ht="13.7" customHeight="1" thickBot="1" x14ac:dyDescent="0.3">
      <c r="A23" s="121" t="s">
        <v>2331</v>
      </c>
      <c r="B23" s="121" t="s">
        <v>2332</v>
      </c>
      <c r="C23" s="121" t="s">
        <v>2291</v>
      </c>
      <c r="D23" s="123">
        <f t="shared" si="0"/>
        <v>387430</v>
      </c>
      <c r="E23" s="125">
        <v>1</v>
      </c>
      <c r="F23" s="171">
        <v>387430</v>
      </c>
      <c r="G23" s="172"/>
    </row>
    <row r="24" spans="1:7" ht="13.7" customHeight="1" thickBot="1" x14ac:dyDescent="0.3">
      <c r="A24" s="121" t="s">
        <v>2333</v>
      </c>
      <c r="B24" s="121" t="s">
        <v>2334</v>
      </c>
      <c r="C24" s="121" t="s">
        <v>2291</v>
      </c>
      <c r="D24" s="123">
        <f t="shared" si="0"/>
        <v>184277</v>
      </c>
      <c r="E24" s="125">
        <v>1</v>
      </c>
      <c r="F24" s="171">
        <v>184277</v>
      </c>
      <c r="G24" s="172"/>
    </row>
    <row r="25" spans="1:7" ht="13.7" customHeight="1" thickBot="1" x14ac:dyDescent="0.3">
      <c r="A25" s="121" t="s">
        <v>2335</v>
      </c>
      <c r="B25" s="121" t="s">
        <v>2336</v>
      </c>
      <c r="C25" s="121" t="s">
        <v>2291</v>
      </c>
      <c r="D25" s="123">
        <f t="shared" si="0"/>
        <v>184277</v>
      </c>
      <c r="E25" s="125">
        <v>1</v>
      </c>
      <c r="F25" s="171">
        <v>184277</v>
      </c>
      <c r="G25" s="172"/>
    </row>
    <row r="26" spans="1:7" ht="13.7" customHeight="1" thickBot="1" x14ac:dyDescent="0.3">
      <c r="A26" s="121" t="s">
        <v>2337</v>
      </c>
      <c r="B26" s="121" t="s">
        <v>2338</v>
      </c>
      <c r="C26" s="121" t="s">
        <v>2291</v>
      </c>
      <c r="D26" s="123">
        <f t="shared" si="0"/>
        <v>240438</v>
      </c>
      <c r="E26" s="125">
        <v>1</v>
      </c>
      <c r="F26" s="171">
        <v>240438</v>
      </c>
      <c r="G26" s="172"/>
    </row>
    <row r="27" spans="1:7" ht="32.25" customHeight="1" thickBot="1" x14ac:dyDescent="0.3">
      <c r="A27" s="121" t="s">
        <v>2339</v>
      </c>
      <c r="B27" s="121" t="s">
        <v>2340</v>
      </c>
      <c r="C27" s="121" t="s">
        <v>2291</v>
      </c>
      <c r="D27" s="123">
        <f t="shared" si="0"/>
        <v>222303</v>
      </c>
      <c r="E27" s="125">
        <v>1</v>
      </c>
      <c r="F27" s="171">
        <v>222303</v>
      </c>
      <c r="G27" s="172"/>
    </row>
    <row r="28" spans="1:7" ht="13.5" customHeight="1" thickBot="1" x14ac:dyDescent="0.3">
      <c r="A28" s="121" t="s">
        <v>2341</v>
      </c>
      <c r="B28" s="121" t="s">
        <v>2342</v>
      </c>
      <c r="C28" s="121" t="s">
        <v>2291</v>
      </c>
      <c r="D28" s="123">
        <f t="shared" si="0"/>
        <v>266178</v>
      </c>
      <c r="E28" s="125">
        <v>1</v>
      </c>
      <c r="F28" s="171">
        <v>266178</v>
      </c>
      <c r="G28" s="172"/>
    </row>
    <row r="29" spans="1:7" ht="13.7" customHeight="1" thickBot="1" x14ac:dyDescent="0.3">
      <c r="A29" s="121" t="s">
        <v>2343</v>
      </c>
      <c r="B29" s="121" t="s">
        <v>2344</v>
      </c>
      <c r="C29" s="121" t="s">
        <v>2291</v>
      </c>
      <c r="D29" s="123">
        <f t="shared" si="0"/>
        <v>253724</v>
      </c>
      <c r="E29" s="125">
        <v>1</v>
      </c>
      <c r="F29" s="171">
        <v>253724</v>
      </c>
      <c r="G29" s="172"/>
    </row>
    <row r="30" spans="1:7" ht="13.7" customHeight="1" thickBot="1" x14ac:dyDescent="0.3">
      <c r="A30" s="121" t="s">
        <v>2345</v>
      </c>
      <c r="B30" s="121" t="s">
        <v>2346</v>
      </c>
      <c r="C30" s="121" t="s">
        <v>2291</v>
      </c>
      <c r="D30" s="123">
        <f t="shared" si="0"/>
        <v>745883</v>
      </c>
      <c r="E30" s="125">
        <v>1</v>
      </c>
      <c r="F30" s="171">
        <v>745883</v>
      </c>
      <c r="G30" s="172"/>
    </row>
    <row r="31" spans="1:7" ht="13.7" customHeight="1" thickBot="1" x14ac:dyDescent="0.3">
      <c r="A31" s="121" t="s">
        <v>2347</v>
      </c>
      <c r="B31" s="121" t="s">
        <v>2348</v>
      </c>
      <c r="C31" s="121" t="s">
        <v>2291</v>
      </c>
      <c r="D31" s="123">
        <f t="shared" si="0"/>
        <v>339306</v>
      </c>
      <c r="E31" s="125">
        <v>1</v>
      </c>
      <c r="F31" s="171">
        <v>339306</v>
      </c>
      <c r="G31" s="172"/>
    </row>
    <row r="32" spans="1:7" ht="13.7" customHeight="1" thickBot="1" x14ac:dyDescent="0.3">
      <c r="A32" s="121" t="s">
        <v>2349</v>
      </c>
      <c r="B32" s="121" t="s">
        <v>2350</v>
      </c>
      <c r="C32" s="121" t="s">
        <v>2291</v>
      </c>
      <c r="D32" s="123">
        <f t="shared" si="0"/>
        <v>198902</v>
      </c>
      <c r="E32" s="125">
        <v>1</v>
      </c>
      <c r="F32" s="171">
        <v>198902</v>
      </c>
      <c r="G32" s="172"/>
    </row>
    <row r="33" spans="1:7" ht="13.7" customHeight="1" thickBot="1" x14ac:dyDescent="0.3">
      <c r="A33" s="121" t="s">
        <v>2351</v>
      </c>
      <c r="B33" s="121" t="s">
        <v>2352</v>
      </c>
      <c r="C33" s="121" t="s">
        <v>2291</v>
      </c>
      <c r="D33" s="123">
        <f t="shared" si="0"/>
        <v>193053</v>
      </c>
      <c r="E33" s="125">
        <v>1</v>
      </c>
      <c r="F33" s="171">
        <v>193053</v>
      </c>
      <c r="G33" s="172"/>
    </row>
    <row r="34" spans="1:7" ht="20.85" customHeight="1" thickBot="1" x14ac:dyDescent="0.3">
      <c r="A34" s="121" t="s">
        <v>2353</v>
      </c>
      <c r="B34" s="121" t="s">
        <v>2354</v>
      </c>
      <c r="C34" s="121" t="s">
        <v>2291</v>
      </c>
      <c r="D34" s="123">
        <f t="shared" si="0"/>
        <v>152685</v>
      </c>
      <c r="E34" s="125">
        <v>1</v>
      </c>
      <c r="F34" s="171">
        <v>152685</v>
      </c>
      <c r="G34" s="172"/>
    </row>
    <row r="35" spans="1:7" ht="22.5" customHeight="1" thickBot="1" x14ac:dyDescent="0.3">
      <c r="A35" s="121" t="s">
        <v>2355</v>
      </c>
      <c r="B35" s="121" t="s">
        <v>2356</v>
      </c>
      <c r="C35" s="121" t="s">
        <v>2291</v>
      </c>
      <c r="D35" s="123">
        <f t="shared" si="0"/>
        <v>242224</v>
      </c>
      <c r="E35" s="125">
        <v>1</v>
      </c>
      <c r="F35" s="171">
        <v>242224</v>
      </c>
      <c r="G35" s="172"/>
    </row>
    <row r="36" spans="1:7" ht="13.7" customHeight="1" thickBot="1" x14ac:dyDescent="0.3">
      <c r="A36" s="121" t="s">
        <v>2357</v>
      </c>
      <c r="B36" s="121" t="s">
        <v>2358</v>
      </c>
      <c r="C36" s="121" t="s">
        <v>2291</v>
      </c>
      <c r="D36" s="123">
        <f t="shared" si="0"/>
        <v>193053</v>
      </c>
      <c r="E36" s="125">
        <v>1</v>
      </c>
      <c r="F36" s="171">
        <v>193053</v>
      </c>
      <c r="G36" s="172"/>
    </row>
    <row r="37" spans="1:7" ht="13.7" customHeight="1" thickBot="1" x14ac:dyDescent="0.3">
      <c r="A37" s="121" t="s">
        <v>2359</v>
      </c>
      <c r="B37" s="121" t="s">
        <v>2360</v>
      </c>
      <c r="C37" s="121" t="s">
        <v>2291</v>
      </c>
      <c r="D37" s="123">
        <f t="shared" si="0"/>
        <v>149177</v>
      </c>
      <c r="E37" s="125">
        <v>1</v>
      </c>
      <c r="F37" s="171">
        <v>149177</v>
      </c>
      <c r="G37" s="172"/>
    </row>
    <row r="38" spans="1:7" ht="13.5" customHeight="1" thickBot="1" x14ac:dyDescent="0.3">
      <c r="A38" s="121" t="s">
        <v>2361</v>
      </c>
      <c r="B38" s="121" t="s">
        <v>2362</v>
      </c>
      <c r="C38" s="121" t="s">
        <v>2291</v>
      </c>
      <c r="D38" s="123">
        <f t="shared" si="0"/>
        <v>294454</v>
      </c>
      <c r="E38" s="125">
        <v>1</v>
      </c>
      <c r="F38" s="171">
        <v>294454</v>
      </c>
      <c r="G38" s="172"/>
    </row>
    <row r="39" spans="1:7" ht="13.5" customHeight="1" thickBot="1" x14ac:dyDescent="0.3">
      <c r="A39" s="121" t="s">
        <v>2363</v>
      </c>
      <c r="B39" s="121" t="s">
        <v>2364</v>
      </c>
      <c r="C39" s="121" t="s">
        <v>2291</v>
      </c>
      <c r="D39" s="123">
        <f t="shared" si="0"/>
        <v>342230</v>
      </c>
      <c r="E39" s="125">
        <v>1</v>
      </c>
      <c r="F39" s="171">
        <v>342230</v>
      </c>
      <c r="G39" s="172"/>
    </row>
    <row r="40" spans="1:7" ht="13.7" customHeight="1" thickBot="1" x14ac:dyDescent="0.3">
      <c r="A40" s="121" t="s">
        <v>2365</v>
      </c>
      <c r="B40" s="121" t="s">
        <v>2366</v>
      </c>
      <c r="C40" s="121" t="s">
        <v>2291</v>
      </c>
      <c r="D40" s="123">
        <f t="shared" si="0"/>
        <v>134552</v>
      </c>
      <c r="E40" s="125">
        <v>1</v>
      </c>
      <c r="F40" s="171">
        <f>F7*2</f>
        <v>134552</v>
      </c>
      <c r="G40" s="172"/>
    </row>
    <row r="41" spans="1:7" ht="13.7" customHeight="1" thickBot="1" x14ac:dyDescent="0.3">
      <c r="A41" s="121" t="s">
        <v>2367</v>
      </c>
      <c r="B41" s="121" t="s">
        <v>2368</v>
      </c>
      <c r="C41" s="121" t="s">
        <v>2291</v>
      </c>
      <c r="D41" s="123">
        <f t="shared" si="0"/>
        <v>201828</v>
      </c>
      <c r="E41" s="125">
        <v>1</v>
      </c>
      <c r="F41" s="171">
        <f>F7*3</f>
        <v>201828</v>
      </c>
      <c r="G41" s="172"/>
    </row>
    <row r="42" spans="1:7" ht="23.1" customHeight="1" thickBot="1" x14ac:dyDescent="0.3">
      <c r="A42" s="121" t="s">
        <v>2369</v>
      </c>
      <c r="B42" s="121" t="s">
        <v>2370</v>
      </c>
      <c r="C42" s="121" t="s">
        <v>2291</v>
      </c>
      <c r="D42" s="123">
        <f t="shared" si="0"/>
        <v>549751</v>
      </c>
      <c r="E42" s="125">
        <v>1</v>
      </c>
      <c r="F42" s="171">
        <v>549751</v>
      </c>
      <c r="G42" s="172"/>
    </row>
    <row r="43" spans="1:7" ht="23.1" customHeight="1" thickBot="1" x14ac:dyDescent="0.3">
      <c r="A43" s="121" t="s">
        <v>2371</v>
      </c>
      <c r="B43" s="121" t="s">
        <v>2372</v>
      </c>
      <c r="C43" s="121" t="s">
        <v>2291</v>
      </c>
      <c r="D43" s="123">
        <f t="shared" si="0"/>
        <v>859739</v>
      </c>
      <c r="E43" s="125">
        <v>1</v>
      </c>
      <c r="F43" s="171">
        <v>859739</v>
      </c>
      <c r="G43" s="172"/>
    </row>
    <row r="44" spans="1:7" ht="13.7" customHeight="1" thickBot="1" x14ac:dyDescent="0.3">
      <c r="A44" s="121" t="s">
        <v>2373</v>
      </c>
      <c r="B44" s="121" t="s">
        <v>2374</v>
      </c>
      <c r="C44" s="121" t="s">
        <v>2291</v>
      </c>
      <c r="D44" s="123">
        <f t="shared" si="0"/>
        <v>138713</v>
      </c>
      <c r="E44" s="125">
        <v>1</v>
      </c>
      <c r="F44" s="171">
        <v>138713</v>
      </c>
      <c r="G44" s="172"/>
    </row>
    <row r="45" spans="1:7" ht="13.5" customHeight="1" thickBot="1" x14ac:dyDescent="0.3">
      <c r="A45" s="121" t="s">
        <v>2375</v>
      </c>
      <c r="B45" s="121" t="s">
        <v>2375</v>
      </c>
      <c r="C45" s="121" t="s">
        <v>2376</v>
      </c>
      <c r="D45" s="123">
        <f t="shared" si="0"/>
        <v>251554</v>
      </c>
      <c r="E45" s="125">
        <v>1</v>
      </c>
      <c r="F45" s="171">
        <v>251554</v>
      </c>
      <c r="G45" s="172"/>
    </row>
    <row r="46" spans="1:7" ht="13.5" customHeight="1" thickBot="1" x14ac:dyDescent="0.3">
      <c r="A46" s="121" t="s">
        <v>2377</v>
      </c>
      <c r="B46" s="121" t="s">
        <v>2378</v>
      </c>
      <c r="C46" s="121" t="s">
        <v>2291</v>
      </c>
      <c r="D46" s="123">
        <f t="shared" si="0"/>
        <v>111692.04306555392</v>
      </c>
      <c r="E46" s="125">
        <v>1.5697000000000001</v>
      </c>
      <c r="F46" s="171">
        <v>175323</v>
      </c>
      <c r="G46" s="172"/>
    </row>
    <row r="47" spans="1:7" ht="13.7" customHeight="1" thickBot="1" x14ac:dyDescent="0.3">
      <c r="A47" s="121" t="s">
        <v>2379</v>
      </c>
      <c r="B47" s="121" t="s">
        <v>2380</v>
      </c>
      <c r="C47" s="121" t="s">
        <v>2291</v>
      </c>
      <c r="D47" s="123">
        <f t="shared" si="0"/>
        <v>132694.78244250492</v>
      </c>
      <c r="E47" s="125">
        <v>1.5697000000000001</v>
      </c>
      <c r="F47" s="171">
        <v>208291</v>
      </c>
      <c r="G47" s="172"/>
    </row>
    <row r="48" spans="1:7" ht="13.7" customHeight="1" thickBot="1" x14ac:dyDescent="0.3">
      <c r="A48" s="121" t="s">
        <v>2381</v>
      </c>
      <c r="B48" s="121" t="s">
        <v>2382</v>
      </c>
      <c r="C48" s="121" t="s">
        <v>2291</v>
      </c>
      <c r="D48" s="123">
        <f t="shared" si="0"/>
        <v>82951.554732430071</v>
      </c>
      <c r="E48" s="125">
        <v>1.3336699999999999</v>
      </c>
      <c r="F48" s="171">
        <v>110630</v>
      </c>
      <c r="G48" s="172"/>
    </row>
    <row r="49" spans="1:7" ht="32.450000000000003" customHeight="1" thickBot="1" x14ac:dyDescent="0.3">
      <c r="A49" s="121" t="s">
        <v>2383</v>
      </c>
      <c r="B49" s="121" t="s">
        <v>2384</v>
      </c>
      <c r="C49" s="121" t="s">
        <v>2385</v>
      </c>
      <c r="D49" s="123">
        <f t="shared" si="0"/>
        <v>352053</v>
      </c>
      <c r="E49" s="125">
        <v>1</v>
      </c>
      <c r="F49" s="171">
        <v>352053</v>
      </c>
      <c r="G49" s="172"/>
    </row>
    <row r="50" spans="1:7" ht="23.1" customHeight="1" thickBot="1" x14ac:dyDescent="0.3">
      <c r="A50" s="121" t="s">
        <v>2386</v>
      </c>
      <c r="B50" s="121" t="s">
        <v>2387</v>
      </c>
      <c r="C50" s="121" t="s">
        <v>2388</v>
      </c>
      <c r="D50" s="123">
        <f t="shared" si="0"/>
        <v>212772</v>
      </c>
      <c r="E50" s="125">
        <v>1</v>
      </c>
      <c r="F50" s="171">
        <v>212772</v>
      </c>
      <c r="G50" s="172"/>
    </row>
    <row r="51" spans="1:7" ht="13.5" customHeight="1" thickBot="1" x14ac:dyDescent="0.3">
      <c r="A51" s="121" t="s">
        <v>2389</v>
      </c>
      <c r="B51" s="121" t="s">
        <v>2390</v>
      </c>
      <c r="C51" s="121" t="s">
        <v>2291</v>
      </c>
      <c r="D51" s="123">
        <f t="shared" si="0"/>
        <v>69140.740740740745</v>
      </c>
      <c r="E51" s="125">
        <v>1.7549999999999999</v>
      </c>
      <c r="F51" s="171">
        <v>121342</v>
      </c>
      <c r="G51" s="172"/>
    </row>
    <row r="52" spans="1:7" ht="13.7" customHeight="1" thickBot="1" x14ac:dyDescent="0.3">
      <c r="A52" s="121" t="s">
        <v>2391</v>
      </c>
      <c r="B52" s="121" t="s">
        <v>2392</v>
      </c>
      <c r="C52" s="121" t="s">
        <v>2291</v>
      </c>
      <c r="D52" s="123">
        <f t="shared" si="0"/>
        <v>198902</v>
      </c>
      <c r="E52" s="125">
        <v>1</v>
      </c>
      <c r="F52" s="171">
        <v>198902</v>
      </c>
      <c r="G52" s="172"/>
    </row>
    <row r="53" spans="1:7" ht="13.7" customHeight="1" thickBot="1" x14ac:dyDescent="0.3">
      <c r="A53" s="121" t="s">
        <v>2393</v>
      </c>
      <c r="B53" s="121" t="s">
        <v>2394</v>
      </c>
      <c r="C53" s="121" t="s">
        <v>2306</v>
      </c>
      <c r="D53" s="123">
        <f t="shared" si="0"/>
        <v>40853</v>
      </c>
      <c r="E53" s="125">
        <v>1</v>
      </c>
      <c r="F53" s="171">
        <v>40853</v>
      </c>
      <c r="G53" s="172"/>
    </row>
    <row r="54" spans="1:7" ht="13.7" customHeight="1" thickBot="1" x14ac:dyDescent="0.3">
      <c r="A54" s="121" t="s">
        <v>2395</v>
      </c>
      <c r="B54" s="121" t="s">
        <v>2396</v>
      </c>
      <c r="C54" s="121" t="s">
        <v>2306</v>
      </c>
      <c r="D54" s="123">
        <f t="shared" si="0"/>
        <v>78703</v>
      </c>
      <c r="E54" s="125">
        <v>1</v>
      </c>
      <c r="F54" s="171">
        <v>78703</v>
      </c>
      <c r="G54" s="172"/>
    </row>
    <row r="55" spans="1:7" ht="13.7" customHeight="1" thickBot="1" x14ac:dyDescent="0.3">
      <c r="A55" s="121" t="s">
        <v>2397</v>
      </c>
      <c r="B55" s="121" t="s">
        <v>2398</v>
      </c>
      <c r="C55" s="121" t="s">
        <v>2291</v>
      </c>
      <c r="D55" s="123">
        <f t="shared" si="0"/>
        <v>77393.732193732198</v>
      </c>
      <c r="E55" s="125">
        <v>1.7549999999999999</v>
      </c>
      <c r="F55" s="171">
        <v>135826</v>
      </c>
      <c r="G55" s="172"/>
    </row>
    <row r="56" spans="1:7" ht="13.7" customHeight="1" thickBot="1" x14ac:dyDescent="0.3">
      <c r="A56" s="121" t="s">
        <v>2399</v>
      </c>
      <c r="B56" s="121" t="s">
        <v>2400</v>
      </c>
      <c r="C56" s="121" t="s">
        <v>2291</v>
      </c>
      <c r="D56" s="123">
        <f t="shared" si="0"/>
        <v>112598.8603988604</v>
      </c>
      <c r="E56" s="125">
        <v>1.7549999999999999</v>
      </c>
      <c r="F56" s="171">
        <v>197611</v>
      </c>
      <c r="G56" s="172"/>
    </row>
    <row r="57" spans="1:7" ht="13.7" customHeight="1" thickBot="1" x14ac:dyDescent="0.3">
      <c r="A57" s="121" t="s">
        <v>2401</v>
      </c>
      <c r="B57" s="121" t="s">
        <v>2402</v>
      </c>
      <c r="C57" s="121" t="s">
        <v>2291</v>
      </c>
      <c r="D57" s="123">
        <f t="shared" si="0"/>
        <v>86614.245014245025</v>
      </c>
      <c r="E57" s="125">
        <v>1.7549999999999999</v>
      </c>
      <c r="F57" s="171">
        <v>152008</v>
      </c>
      <c r="G57" s="172"/>
    </row>
    <row r="58" spans="1:7" ht="13.7" customHeight="1" thickBot="1" x14ac:dyDescent="0.3">
      <c r="A58" s="121" t="s">
        <v>2403</v>
      </c>
      <c r="B58" s="121" t="s">
        <v>2404</v>
      </c>
      <c r="C58" s="121" t="s">
        <v>2291</v>
      </c>
      <c r="D58" s="123">
        <f t="shared" si="0"/>
        <v>86614.245014245025</v>
      </c>
      <c r="E58" s="125">
        <v>1.7549999999999999</v>
      </c>
      <c r="F58" s="171">
        <v>152008</v>
      </c>
      <c r="G58" s="172"/>
    </row>
    <row r="59" spans="1:7" ht="13.7" customHeight="1" thickBot="1" x14ac:dyDescent="0.3">
      <c r="A59" s="121" t="s">
        <v>2405</v>
      </c>
      <c r="B59" s="121" t="s">
        <v>2406</v>
      </c>
      <c r="C59" s="121" t="s">
        <v>2291</v>
      </c>
      <c r="D59" s="123">
        <f t="shared" si="0"/>
        <v>129924.21652421654</v>
      </c>
      <c r="E59" s="125">
        <v>1.7549999999999999</v>
      </c>
      <c r="F59" s="171">
        <v>228017</v>
      </c>
      <c r="G59" s="172"/>
    </row>
    <row r="60" spans="1:7" ht="13.7" customHeight="1" thickBot="1" x14ac:dyDescent="0.3">
      <c r="A60" s="121" t="s">
        <v>2407</v>
      </c>
      <c r="B60" s="121" t="s">
        <v>2408</v>
      </c>
      <c r="C60" s="121" t="s">
        <v>2291</v>
      </c>
      <c r="D60" s="123">
        <f t="shared" si="0"/>
        <v>86614.245014245025</v>
      </c>
      <c r="E60" s="125">
        <v>1.7549999999999999</v>
      </c>
      <c r="F60" s="171">
        <v>152008</v>
      </c>
      <c r="G60" s="172"/>
    </row>
    <row r="61" spans="1:7" ht="13.5" customHeight="1" thickBot="1" x14ac:dyDescent="0.3">
      <c r="A61" s="121" t="s">
        <v>2409</v>
      </c>
      <c r="B61" s="121" t="s">
        <v>2410</v>
      </c>
      <c r="C61" s="121" t="s">
        <v>2291</v>
      </c>
      <c r="D61" s="123">
        <f t="shared" si="0"/>
        <v>77393.732193732198</v>
      </c>
      <c r="E61" s="125">
        <v>1.7549999999999999</v>
      </c>
      <c r="F61" s="171">
        <v>135826</v>
      </c>
      <c r="G61" s="172"/>
    </row>
    <row r="62" spans="1:7" ht="13.7" customHeight="1" thickBot="1" x14ac:dyDescent="0.3">
      <c r="A62" s="121" t="s">
        <v>2412</v>
      </c>
      <c r="B62" s="121" t="s">
        <v>2413</v>
      </c>
      <c r="C62" s="121" t="s">
        <v>2291</v>
      </c>
      <c r="D62" s="123">
        <f t="shared" ref="D62:D74" si="1">F62/E62</f>
        <v>66667.236467236478</v>
      </c>
      <c r="E62" s="125">
        <v>1.7549999999999999</v>
      </c>
      <c r="F62" s="171">
        <v>117001</v>
      </c>
      <c r="G62" s="172"/>
    </row>
    <row r="63" spans="1:7" ht="13.7" customHeight="1" thickBot="1" x14ac:dyDescent="0.3">
      <c r="A63" s="121" t="s">
        <v>2414</v>
      </c>
      <c r="B63" s="121" t="s">
        <v>2415</v>
      </c>
      <c r="C63" s="121" t="s">
        <v>2291</v>
      </c>
      <c r="D63" s="123">
        <f t="shared" si="1"/>
        <v>66667.236467236478</v>
      </c>
      <c r="E63" s="125">
        <v>1.7549999999999999</v>
      </c>
      <c r="F63" s="171">
        <v>117001</v>
      </c>
      <c r="G63" s="172"/>
    </row>
    <row r="64" spans="1:7" ht="13.7" customHeight="1" thickBot="1" x14ac:dyDescent="0.3">
      <c r="A64" s="121" t="s">
        <v>2416</v>
      </c>
      <c r="B64" s="121" t="s">
        <v>2417</v>
      </c>
      <c r="C64" s="121" t="s">
        <v>2291</v>
      </c>
      <c r="D64" s="123">
        <f t="shared" si="1"/>
        <v>66667.236467236478</v>
      </c>
      <c r="E64" s="125">
        <v>1.7549999999999999</v>
      </c>
      <c r="F64" s="171">
        <v>117001</v>
      </c>
      <c r="G64" s="172"/>
    </row>
    <row r="65" spans="1:7" ht="13.7" customHeight="1" thickBot="1" x14ac:dyDescent="0.3">
      <c r="A65" s="121" t="s">
        <v>2418</v>
      </c>
      <c r="B65" s="121" t="s">
        <v>2419</v>
      </c>
      <c r="C65" s="121" t="s">
        <v>2291</v>
      </c>
      <c r="D65" s="123">
        <f t="shared" si="1"/>
        <v>119487.16315219468</v>
      </c>
      <c r="E65" s="125">
        <v>1.5697000000000001</v>
      </c>
      <c r="F65" s="171">
        <v>187559</v>
      </c>
      <c r="G65" s="172"/>
    </row>
    <row r="66" spans="1:7" ht="13.7" customHeight="1" thickBot="1" x14ac:dyDescent="0.3">
      <c r="A66" s="121" t="s">
        <v>2420</v>
      </c>
      <c r="B66" s="121" t="s">
        <v>2411</v>
      </c>
      <c r="C66" s="121" t="s">
        <v>2291</v>
      </c>
      <c r="D66" s="123">
        <f t="shared" si="1"/>
        <v>87751.25</v>
      </c>
      <c r="E66" s="125">
        <v>1.6</v>
      </c>
      <c r="F66" s="171">
        <v>140402</v>
      </c>
      <c r="G66" s="172"/>
    </row>
    <row r="67" spans="1:7" ht="11.45" customHeight="1" thickBot="1" x14ac:dyDescent="0.3">
      <c r="A67" s="121" t="s">
        <v>2421</v>
      </c>
      <c r="B67" s="121" t="s">
        <v>2422</v>
      </c>
      <c r="C67" s="121" t="s">
        <v>2291</v>
      </c>
      <c r="D67" s="123">
        <f t="shared" si="1"/>
        <v>53185.18518518519</v>
      </c>
      <c r="E67" s="125">
        <v>1.7549999999999999</v>
      </c>
      <c r="F67" s="171">
        <v>93340</v>
      </c>
      <c r="G67" s="172"/>
    </row>
    <row r="68" spans="1:7" ht="13.5" thickBot="1" x14ac:dyDescent="0.3">
      <c r="A68" s="121" t="s">
        <v>2423</v>
      </c>
      <c r="B68" s="121" t="s">
        <v>2424</v>
      </c>
      <c r="C68" s="121" t="s">
        <v>2291</v>
      </c>
      <c r="D68" s="123">
        <f t="shared" si="1"/>
        <v>86968.091168091167</v>
      </c>
      <c r="E68" s="125">
        <v>1.7549999999999999</v>
      </c>
      <c r="F68" s="171">
        <v>152629</v>
      </c>
      <c r="G68" s="172"/>
    </row>
    <row r="69" spans="1:7" ht="78.75" thickBot="1" x14ac:dyDescent="0.3">
      <c r="A69" s="121" t="s">
        <v>2425</v>
      </c>
      <c r="B69" s="121" t="s">
        <v>2426</v>
      </c>
      <c r="C69" s="121" t="s">
        <v>2427</v>
      </c>
      <c r="D69" s="123">
        <f t="shared" si="1"/>
        <v>851734</v>
      </c>
      <c r="E69" s="125">
        <v>1</v>
      </c>
      <c r="F69" s="171">
        <v>851734</v>
      </c>
      <c r="G69" s="172"/>
    </row>
    <row r="70" spans="1:7" ht="78.75" thickBot="1" x14ac:dyDescent="0.3">
      <c r="A70" s="121" t="s">
        <v>2428</v>
      </c>
      <c r="B70" s="121" t="s">
        <v>2429</v>
      </c>
      <c r="C70" s="121" t="s">
        <v>2427</v>
      </c>
      <c r="D70" s="123">
        <f t="shared" si="1"/>
        <v>1825143</v>
      </c>
      <c r="E70" s="125">
        <v>1</v>
      </c>
      <c r="F70" s="171">
        <v>1825143</v>
      </c>
      <c r="G70" s="172"/>
    </row>
    <row r="71" spans="1:7" ht="13.5" thickBot="1" x14ac:dyDescent="0.3">
      <c r="A71" s="121" t="s">
        <v>2430</v>
      </c>
      <c r="B71" s="121" t="s">
        <v>2431</v>
      </c>
      <c r="C71" s="121" t="s">
        <v>2291</v>
      </c>
      <c r="D71" s="123">
        <f t="shared" si="1"/>
        <v>69141.880341880344</v>
      </c>
      <c r="E71" s="125">
        <v>1.7549999999999999</v>
      </c>
      <c r="F71" s="171">
        <v>121344</v>
      </c>
      <c r="G71" s="172"/>
    </row>
    <row r="72" spans="1:7" ht="13.5" thickBot="1" x14ac:dyDescent="0.3">
      <c r="A72" s="121" t="s">
        <v>2432</v>
      </c>
      <c r="B72" s="121" t="s">
        <v>2433</v>
      </c>
      <c r="C72" s="121" t="s">
        <v>2434</v>
      </c>
      <c r="D72" s="123">
        <f t="shared" si="1"/>
        <v>112000</v>
      </c>
      <c r="E72" s="125">
        <v>1</v>
      </c>
      <c r="F72" s="171">
        <v>112000</v>
      </c>
      <c r="G72" s="172"/>
    </row>
    <row r="73" spans="1:7" ht="13.5" thickBot="1" x14ac:dyDescent="0.3">
      <c r="A73" s="121" t="s">
        <v>2435</v>
      </c>
      <c r="B73" s="121" t="s">
        <v>2436</v>
      </c>
      <c r="C73" s="121" t="s">
        <v>2388</v>
      </c>
      <c r="D73" s="123">
        <f t="shared" si="1"/>
        <v>133622</v>
      </c>
      <c r="E73" s="125">
        <v>1</v>
      </c>
      <c r="F73" s="171">
        <v>133622</v>
      </c>
      <c r="G73" s="172"/>
    </row>
    <row r="74" spans="1:7" ht="13.5" thickBot="1" x14ac:dyDescent="0.3">
      <c r="A74" s="121" t="s">
        <v>2437</v>
      </c>
      <c r="B74" s="121" t="s">
        <v>2438</v>
      </c>
      <c r="C74" s="121" t="s">
        <v>2388</v>
      </c>
      <c r="D74" s="123">
        <f t="shared" si="1"/>
        <v>89081</v>
      </c>
      <c r="E74" s="125">
        <v>1</v>
      </c>
      <c r="F74" s="171">
        <v>89081</v>
      </c>
      <c r="G74" s="172"/>
    </row>
    <row r="75" spans="1:7" ht="13.5" thickBot="1" x14ac:dyDescent="0.3">
      <c r="A75" s="121" t="s">
        <v>2439</v>
      </c>
      <c r="B75" s="121" t="s">
        <v>2440</v>
      </c>
      <c r="C75" s="121" t="s">
        <v>2388</v>
      </c>
      <c r="D75" s="123">
        <f>F75/E75</f>
        <v>103928</v>
      </c>
      <c r="E75" s="125">
        <v>1</v>
      </c>
      <c r="F75" s="171">
        <v>103928</v>
      </c>
      <c r="G75" s="172"/>
    </row>
    <row r="76" spans="1:7" ht="13.5" thickBot="1" x14ac:dyDescent="0.3">
      <c r="A76" s="121" t="s">
        <v>2441</v>
      </c>
      <c r="B76" s="121" t="s">
        <v>2442</v>
      </c>
      <c r="C76" s="121" t="s">
        <v>2388</v>
      </c>
      <c r="D76" s="123">
        <f>F76/E76</f>
        <v>89081</v>
      </c>
      <c r="E76" s="125">
        <v>1</v>
      </c>
      <c r="F76" s="171">
        <v>89081</v>
      </c>
      <c r="G76" s="172"/>
    </row>
    <row r="77" spans="1:7" ht="13.5" thickBot="1" x14ac:dyDescent="0.3">
      <c r="A77" s="122" t="s">
        <v>2443</v>
      </c>
      <c r="B77" s="122" t="s">
        <v>2444</v>
      </c>
      <c r="C77" s="122" t="s">
        <v>2291</v>
      </c>
      <c r="D77" s="123">
        <f t="shared" ref="D62:D77" si="2">F77/E77</f>
        <v>123540.80397528189</v>
      </c>
      <c r="E77" s="126">
        <v>1.5697000000000001</v>
      </c>
      <c r="F77" s="171">
        <v>193922</v>
      </c>
    </row>
  </sheetData>
  <sheetProtection algorithmName="SHA-512" hashValue="jNTl4BfV3gG/EaIZVnS2m8kTEHLbasszi05FCS2KE8+Ay5hkX/DtSaxrZo6/9ZTGqnrr03oxzainW7x+pI8P3Q==" saltValue="THSgYE+KyQzlnMffMXBDnw==" spinCount="100000" sheet="1" objects="1" scenarios="1"/>
  <mergeCells count="1">
    <mergeCell ref="A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F49B-CB95-4F78-AFCC-21AA68C16796}">
  <sheetPr>
    <tabColor rgb="FF00B050"/>
  </sheetPr>
  <dimension ref="A1:F1338"/>
  <sheetViews>
    <sheetView workbookViewId="0">
      <selection activeCell="E4" sqref="E4"/>
    </sheetView>
  </sheetViews>
  <sheetFormatPr baseColWidth="10" defaultColWidth="9.140625" defaultRowHeight="12.75" x14ac:dyDescent="0.2"/>
  <cols>
    <col min="1" max="1" width="8.140625" style="68" customWidth="1"/>
    <col min="2" max="2" width="61.85546875" style="68" customWidth="1"/>
    <col min="3" max="3" width="9.7109375" style="68" customWidth="1"/>
    <col min="4" max="4" width="11.5703125" style="68" customWidth="1"/>
    <col min="5" max="5" width="16.28515625" style="68" customWidth="1"/>
    <col min="6" max="6" width="14.5703125" style="68" customWidth="1"/>
    <col min="7" max="255" width="9.140625" style="68"/>
    <col min="256" max="256" width="8.140625" style="68" customWidth="1"/>
    <col min="257" max="257" width="61.85546875" style="68" customWidth="1"/>
    <col min="258" max="258" width="8.140625" style="68" customWidth="1"/>
    <col min="259" max="259" width="9.5703125" style="68" customWidth="1"/>
    <col min="260" max="260" width="12" style="68" customWidth="1"/>
    <col min="261" max="261" width="15" style="68" customWidth="1"/>
    <col min="262" max="511" width="9.140625" style="68"/>
    <col min="512" max="512" width="8.140625" style="68" customWidth="1"/>
    <col min="513" max="513" width="61.85546875" style="68" customWidth="1"/>
    <col min="514" max="514" width="8.140625" style="68" customWidth="1"/>
    <col min="515" max="515" width="9.5703125" style="68" customWidth="1"/>
    <col min="516" max="516" width="12" style="68" customWidth="1"/>
    <col min="517" max="517" width="15" style="68" customWidth="1"/>
    <col min="518" max="767" width="9.140625" style="68"/>
    <col min="768" max="768" width="8.140625" style="68" customWidth="1"/>
    <col min="769" max="769" width="61.85546875" style="68" customWidth="1"/>
    <col min="770" max="770" width="8.140625" style="68" customWidth="1"/>
    <col min="771" max="771" width="9.5703125" style="68" customWidth="1"/>
    <col min="772" max="772" width="12" style="68" customWidth="1"/>
    <col min="773" max="773" width="15" style="68" customWidth="1"/>
    <col min="774" max="1023" width="9.140625" style="68"/>
    <col min="1024" max="1024" width="8.140625" style="68" customWidth="1"/>
    <col min="1025" max="1025" width="61.85546875" style="68" customWidth="1"/>
    <col min="1026" max="1026" width="8.140625" style="68" customWidth="1"/>
    <col min="1027" max="1027" width="9.5703125" style="68" customWidth="1"/>
    <col min="1028" max="1028" width="12" style="68" customWidth="1"/>
    <col min="1029" max="1029" width="15" style="68" customWidth="1"/>
    <col min="1030" max="1279" width="9.140625" style="68"/>
    <col min="1280" max="1280" width="8.140625" style="68" customWidth="1"/>
    <col min="1281" max="1281" width="61.85546875" style="68" customWidth="1"/>
    <col min="1282" max="1282" width="8.140625" style="68" customWidth="1"/>
    <col min="1283" max="1283" width="9.5703125" style="68" customWidth="1"/>
    <col min="1284" max="1284" width="12" style="68" customWidth="1"/>
    <col min="1285" max="1285" width="15" style="68" customWidth="1"/>
    <col min="1286" max="1535" width="9.140625" style="68"/>
    <col min="1536" max="1536" width="8.140625" style="68" customWidth="1"/>
    <col min="1537" max="1537" width="61.85546875" style="68" customWidth="1"/>
    <col min="1538" max="1538" width="8.140625" style="68" customWidth="1"/>
    <col min="1539" max="1539" width="9.5703125" style="68" customWidth="1"/>
    <col min="1540" max="1540" width="12" style="68" customWidth="1"/>
    <col min="1541" max="1541" width="15" style="68" customWidth="1"/>
    <col min="1542" max="1791" width="9.140625" style="68"/>
    <col min="1792" max="1792" width="8.140625" style="68" customWidth="1"/>
    <col min="1793" max="1793" width="61.85546875" style="68" customWidth="1"/>
    <col min="1794" max="1794" width="8.140625" style="68" customWidth="1"/>
    <col min="1795" max="1795" width="9.5703125" style="68" customWidth="1"/>
    <col min="1796" max="1796" width="12" style="68" customWidth="1"/>
    <col min="1797" max="1797" width="15" style="68" customWidth="1"/>
    <col min="1798" max="2047" width="9.140625" style="68"/>
    <col min="2048" max="2048" width="8.140625" style="68" customWidth="1"/>
    <col min="2049" max="2049" width="61.85546875" style="68" customWidth="1"/>
    <col min="2050" max="2050" width="8.140625" style="68" customWidth="1"/>
    <col min="2051" max="2051" width="9.5703125" style="68" customWidth="1"/>
    <col min="2052" max="2052" width="12" style="68" customWidth="1"/>
    <col min="2053" max="2053" width="15" style="68" customWidth="1"/>
    <col min="2054" max="2303" width="9.140625" style="68"/>
    <col min="2304" max="2304" width="8.140625" style="68" customWidth="1"/>
    <col min="2305" max="2305" width="61.85546875" style="68" customWidth="1"/>
    <col min="2306" max="2306" width="8.140625" style="68" customWidth="1"/>
    <col min="2307" max="2307" width="9.5703125" style="68" customWidth="1"/>
    <col min="2308" max="2308" width="12" style="68" customWidth="1"/>
    <col min="2309" max="2309" width="15" style="68" customWidth="1"/>
    <col min="2310" max="2559" width="9.140625" style="68"/>
    <col min="2560" max="2560" width="8.140625" style="68" customWidth="1"/>
    <col min="2561" max="2561" width="61.85546875" style="68" customWidth="1"/>
    <col min="2562" max="2562" width="8.140625" style="68" customWidth="1"/>
    <col min="2563" max="2563" width="9.5703125" style="68" customWidth="1"/>
    <col min="2564" max="2564" width="12" style="68" customWidth="1"/>
    <col min="2565" max="2565" width="15" style="68" customWidth="1"/>
    <col min="2566" max="2815" width="9.140625" style="68"/>
    <col min="2816" max="2816" width="8.140625" style="68" customWidth="1"/>
    <col min="2817" max="2817" width="61.85546875" style="68" customWidth="1"/>
    <col min="2818" max="2818" width="8.140625" style="68" customWidth="1"/>
    <col min="2819" max="2819" width="9.5703125" style="68" customWidth="1"/>
    <col min="2820" max="2820" width="12" style="68" customWidth="1"/>
    <col min="2821" max="2821" width="15" style="68" customWidth="1"/>
    <col min="2822" max="3071" width="9.140625" style="68"/>
    <col min="3072" max="3072" width="8.140625" style="68" customWidth="1"/>
    <col min="3073" max="3073" width="61.85546875" style="68" customWidth="1"/>
    <col min="3074" max="3074" width="8.140625" style="68" customWidth="1"/>
    <col min="3075" max="3075" width="9.5703125" style="68" customWidth="1"/>
    <col min="3076" max="3076" width="12" style="68" customWidth="1"/>
    <col min="3077" max="3077" width="15" style="68" customWidth="1"/>
    <col min="3078" max="3327" width="9.140625" style="68"/>
    <col min="3328" max="3328" width="8.140625" style="68" customWidth="1"/>
    <col min="3329" max="3329" width="61.85546875" style="68" customWidth="1"/>
    <col min="3330" max="3330" width="8.140625" style="68" customWidth="1"/>
    <col min="3331" max="3331" width="9.5703125" style="68" customWidth="1"/>
    <col min="3332" max="3332" width="12" style="68" customWidth="1"/>
    <col min="3333" max="3333" width="15" style="68" customWidth="1"/>
    <col min="3334" max="3583" width="9.140625" style="68"/>
    <col min="3584" max="3584" width="8.140625" style="68" customWidth="1"/>
    <col min="3585" max="3585" width="61.85546875" style="68" customWidth="1"/>
    <col min="3586" max="3586" width="8.140625" style="68" customWidth="1"/>
    <col min="3587" max="3587" width="9.5703125" style="68" customWidth="1"/>
    <col min="3588" max="3588" width="12" style="68" customWidth="1"/>
    <col min="3589" max="3589" width="15" style="68" customWidth="1"/>
    <col min="3590" max="3839" width="9.140625" style="68"/>
    <col min="3840" max="3840" width="8.140625" style="68" customWidth="1"/>
    <col min="3841" max="3841" width="61.85546875" style="68" customWidth="1"/>
    <col min="3842" max="3842" width="8.140625" style="68" customWidth="1"/>
    <col min="3843" max="3843" width="9.5703125" style="68" customWidth="1"/>
    <col min="3844" max="3844" width="12" style="68" customWidth="1"/>
    <col min="3845" max="3845" width="15" style="68" customWidth="1"/>
    <col min="3846" max="4095" width="9.140625" style="68"/>
    <col min="4096" max="4096" width="8.140625" style="68" customWidth="1"/>
    <col min="4097" max="4097" width="61.85546875" style="68" customWidth="1"/>
    <col min="4098" max="4098" width="8.140625" style="68" customWidth="1"/>
    <col min="4099" max="4099" width="9.5703125" style="68" customWidth="1"/>
    <col min="4100" max="4100" width="12" style="68" customWidth="1"/>
    <col min="4101" max="4101" width="15" style="68" customWidth="1"/>
    <col min="4102" max="4351" width="9.140625" style="68"/>
    <col min="4352" max="4352" width="8.140625" style="68" customWidth="1"/>
    <col min="4353" max="4353" width="61.85546875" style="68" customWidth="1"/>
    <col min="4354" max="4354" width="8.140625" style="68" customWidth="1"/>
    <col min="4355" max="4355" width="9.5703125" style="68" customWidth="1"/>
    <col min="4356" max="4356" width="12" style="68" customWidth="1"/>
    <col min="4357" max="4357" width="15" style="68" customWidth="1"/>
    <col min="4358" max="4607" width="9.140625" style="68"/>
    <col min="4608" max="4608" width="8.140625" style="68" customWidth="1"/>
    <col min="4609" max="4609" width="61.85546875" style="68" customWidth="1"/>
    <col min="4610" max="4610" width="8.140625" style="68" customWidth="1"/>
    <col min="4611" max="4611" width="9.5703125" style="68" customWidth="1"/>
    <col min="4612" max="4612" width="12" style="68" customWidth="1"/>
    <col min="4613" max="4613" width="15" style="68" customWidth="1"/>
    <col min="4614" max="4863" width="9.140625" style="68"/>
    <col min="4864" max="4864" width="8.140625" style="68" customWidth="1"/>
    <col min="4865" max="4865" width="61.85546875" style="68" customWidth="1"/>
    <col min="4866" max="4866" width="8.140625" style="68" customWidth="1"/>
    <col min="4867" max="4867" width="9.5703125" style="68" customWidth="1"/>
    <col min="4868" max="4868" width="12" style="68" customWidth="1"/>
    <col min="4869" max="4869" width="15" style="68" customWidth="1"/>
    <col min="4870" max="5119" width="9.140625" style="68"/>
    <col min="5120" max="5120" width="8.140625" style="68" customWidth="1"/>
    <col min="5121" max="5121" width="61.85546875" style="68" customWidth="1"/>
    <col min="5122" max="5122" width="8.140625" style="68" customWidth="1"/>
    <col min="5123" max="5123" width="9.5703125" style="68" customWidth="1"/>
    <col min="5124" max="5124" width="12" style="68" customWidth="1"/>
    <col min="5125" max="5125" width="15" style="68" customWidth="1"/>
    <col min="5126" max="5375" width="9.140625" style="68"/>
    <col min="5376" max="5376" width="8.140625" style="68" customWidth="1"/>
    <col min="5377" max="5377" width="61.85546875" style="68" customWidth="1"/>
    <col min="5378" max="5378" width="8.140625" style="68" customWidth="1"/>
    <col min="5379" max="5379" width="9.5703125" style="68" customWidth="1"/>
    <col min="5380" max="5380" width="12" style="68" customWidth="1"/>
    <col min="5381" max="5381" width="15" style="68" customWidth="1"/>
    <col min="5382" max="5631" width="9.140625" style="68"/>
    <col min="5632" max="5632" width="8.140625" style="68" customWidth="1"/>
    <col min="5633" max="5633" width="61.85546875" style="68" customWidth="1"/>
    <col min="5634" max="5634" width="8.140625" style="68" customWidth="1"/>
    <col min="5635" max="5635" width="9.5703125" style="68" customWidth="1"/>
    <col min="5636" max="5636" width="12" style="68" customWidth="1"/>
    <col min="5637" max="5637" width="15" style="68" customWidth="1"/>
    <col min="5638" max="5887" width="9.140625" style="68"/>
    <col min="5888" max="5888" width="8.140625" style="68" customWidth="1"/>
    <col min="5889" max="5889" width="61.85546875" style="68" customWidth="1"/>
    <col min="5890" max="5890" width="8.140625" style="68" customWidth="1"/>
    <col min="5891" max="5891" width="9.5703125" style="68" customWidth="1"/>
    <col min="5892" max="5892" width="12" style="68" customWidth="1"/>
    <col min="5893" max="5893" width="15" style="68" customWidth="1"/>
    <col min="5894" max="6143" width="9.140625" style="68"/>
    <col min="6144" max="6144" width="8.140625" style="68" customWidth="1"/>
    <col min="6145" max="6145" width="61.85546875" style="68" customWidth="1"/>
    <col min="6146" max="6146" width="8.140625" style="68" customWidth="1"/>
    <col min="6147" max="6147" width="9.5703125" style="68" customWidth="1"/>
    <col min="6148" max="6148" width="12" style="68" customWidth="1"/>
    <col min="6149" max="6149" width="15" style="68" customWidth="1"/>
    <col min="6150" max="6399" width="9.140625" style="68"/>
    <col min="6400" max="6400" width="8.140625" style="68" customWidth="1"/>
    <col min="6401" max="6401" width="61.85546875" style="68" customWidth="1"/>
    <col min="6402" max="6402" width="8.140625" style="68" customWidth="1"/>
    <col min="6403" max="6403" width="9.5703125" style="68" customWidth="1"/>
    <col min="6404" max="6404" width="12" style="68" customWidth="1"/>
    <col min="6405" max="6405" width="15" style="68" customWidth="1"/>
    <col min="6406" max="6655" width="9.140625" style="68"/>
    <col min="6656" max="6656" width="8.140625" style="68" customWidth="1"/>
    <col min="6657" max="6657" width="61.85546875" style="68" customWidth="1"/>
    <col min="6658" max="6658" width="8.140625" style="68" customWidth="1"/>
    <col min="6659" max="6659" width="9.5703125" style="68" customWidth="1"/>
    <col min="6660" max="6660" width="12" style="68" customWidth="1"/>
    <col min="6661" max="6661" width="15" style="68" customWidth="1"/>
    <col min="6662" max="6911" width="9.140625" style="68"/>
    <col min="6912" max="6912" width="8.140625" style="68" customWidth="1"/>
    <col min="6913" max="6913" width="61.85546875" style="68" customWidth="1"/>
    <col min="6914" max="6914" width="8.140625" style="68" customWidth="1"/>
    <col min="6915" max="6915" width="9.5703125" style="68" customWidth="1"/>
    <col min="6916" max="6916" width="12" style="68" customWidth="1"/>
    <col min="6917" max="6917" width="15" style="68" customWidth="1"/>
    <col min="6918" max="7167" width="9.140625" style="68"/>
    <col min="7168" max="7168" width="8.140625" style="68" customWidth="1"/>
    <col min="7169" max="7169" width="61.85546875" style="68" customWidth="1"/>
    <col min="7170" max="7170" width="8.140625" style="68" customWidth="1"/>
    <col min="7171" max="7171" width="9.5703125" style="68" customWidth="1"/>
    <col min="7172" max="7172" width="12" style="68" customWidth="1"/>
    <col min="7173" max="7173" width="15" style="68" customWidth="1"/>
    <col min="7174" max="7423" width="9.140625" style="68"/>
    <col min="7424" max="7424" width="8.140625" style="68" customWidth="1"/>
    <col min="7425" max="7425" width="61.85546875" style="68" customWidth="1"/>
    <col min="7426" max="7426" width="8.140625" style="68" customWidth="1"/>
    <col min="7427" max="7427" width="9.5703125" style="68" customWidth="1"/>
    <col min="7428" max="7428" width="12" style="68" customWidth="1"/>
    <col min="7429" max="7429" width="15" style="68" customWidth="1"/>
    <col min="7430" max="7679" width="9.140625" style="68"/>
    <col min="7680" max="7680" width="8.140625" style="68" customWidth="1"/>
    <col min="7681" max="7681" width="61.85546875" style="68" customWidth="1"/>
    <col min="7682" max="7682" width="8.140625" style="68" customWidth="1"/>
    <col min="7683" max="7683" width="9.5703125" style="68" customWidth="1"/>
    <col min="7684" max="7684" width="12" style="68" customWidth="1"/>
    <col min="7685" max="7685" width="15" style="68" customWidth="1"/>
    <col min="7686" max="7935" width="9.140625" style="68"/>
    <col min="7936" max="7936" width="8.140625" style="68" customWidth="1"/>
    <col min="7937" max="7937" width="61.85546875" style="68" customWidth="1"/>
    <col min="7938" max="7938" width="8.140625" style="68" customWidth="1"/>
    <col min="7939" max="7939" width="9.5703125" style="68" customWidth="1"/>
    <col min="7940" max="7940" width="12" style="68" customWidth="1"/>
    <col min="7941" max="7941" width="15" style="68" customWidth="1"/>
    <col min="7942" max="8191" width="9.140625" style="68"/>
    <col min="8192" max="8192" width="8.140625" style="68" customWidth="1"/>
    <col min="8193" max="8193" width="61.85546875" style="68" customWidth="1"/>
    <col min="8194" max="8194" width="8.140625" style="68" customWidth="1"/>
    <col min="8195" max="8195" width="9.5703125" style="68" customWidth="1"/>
    <col min="8196" max="8196" width="12" style="68" customWidth="1"/>
    <col min="8197" max="8197" width="15" style="68" customWidth="1"/>
    <col min="8198" max="8447" width="9.140625" style="68"/>
    <col min="8448" max="8448" width="8.140625" style="68" customWidth="1"/>
    <col min="8449" max="8449" width="61.85546875" style="68" customWidth="1"/>
    <col min="8450" max="8450" width="8.140625" style="68" customWidth="1"/>
    <col min="8451" max="8451" width="9.5703125" style="68" customWidth="1"/>
    <col min="8452" max="8452" width="12" style="68" customWidth="1"/>
    <col min="8453" max="8453" width="15" style="68" customWidth="1"/>
    <col min="8454" max="8703" width="9.140625" style="68"/>
    <col min="8704" max="8704" width="8.140625" style="68" customWidth="1"/>
    <col min="8705" max="8705" width="61.85546875" style="68" customWidth="1"/>
    <col min="8706" max="8706" width="8.140625" style="68" customWidth="1"/>
    <col min="8707" max="8707" width="9.5703125" style="68" customWidth="1"/>
    <col min="8708" max="8708" width="12" style="68" customWidth="1"/>
    <col min="8709" max="8709" width="15" style="68" customWidth="1"/>
    <col min="8710" max="8959" width="9.140625" style="68"/>
    <col min="8960" max="8960" width="8.140625" style="68" customWidth="1"/>
    <col min="8961" max="8961" width="61.85546875" style="68" customWidth="1"/>
    <col min="8962" max="8962" width="8.140625" style="68" customWidth="1"/>
    <col min="8963" max="8963" width="9.5703125" style="68" customWidth="1"/>
    <col min="8964" max="8964" width="12" style="68" customWidth="1"/>
    <col min="8965" max="8965" width="15" style="68" customWidth="1"/>
    <col min="8966" max="9215" width="9.140625" style="68"/>
    <col min="9216" max="9216" width="8.140625" style="68" customWidth="1"/>
    <col min="9217" max="9217" width="61.85546875" style="68" customWidth="1"/>
    <col min="9218" max="9218" width="8.140625" style="68" customWidth="1"/>
    <col min="9219" max="9219" width="9.5703125" style="68" customWidth="1"/>
    <col min="9220" max="9220" width="12" style="68" customWidth="1"/>
    <col min="9221" max="9221" width="15" style="68" customWidth="1"/>
    <col min="9222" max="9471" width="9.140625" style="68"/>
    <col min="9472" max="9472" width="8.140625" style="68" customWidth="1"/>
    <col min="9473" max="9473" width="61.85546875" style="68" customWidth="1"/>
    <col min="9474" max="9474" width="8.140625" style="68" customWidth="1"/>
    <col min="9475" max="9475" width="9.5703125" style="68" customWidth="1"/>
    <col min="9476" max="9476" width="12" style="68" customWidth="1"/>
    <col min="9477" max="9477" width="15" style="68" customWidth="1"/>
    <col min="9478" max="9727" width="9.140625" style="68"/>
    <col min="9728" max="9728" width="8.140625" style="68" customWidth="1"/>
    <col min="9729" max="9729" width="61.85546875" style="68" customWidth="1"/>
    <col min="9730" max="9730" width="8.140625" style="68" customWidth="1"/>
    <col min="9731" max="9731" width="9.5703125" style="68" customWidth="1"/>
    <col min="9732" max="9732" width="12" style="68" customWidth="1"/>
    <col min="9733" max="9733" width="15" style="68" customWidth="1"/>
    <col min="9734" max="9983" width="9.140625" style="68"/>
    <col min="9984" max="9984" width="8.140625" style="68" customWidth="1"/>
    <col min="9985" max="9985" width="61.85546875" style="68" customWidth="1"/>
    <col min="9986" max="9986" width="8.140625" style="68" customWidth="1"/>
    <col min="9987" max="9987" width="9.5703125" style="68" customWidth="1"/>
    <col min="9988" max="9988" width="12" style="68" customWidth="1"/>
    <col min="9989" max="9989" width="15" style="68" customWidth="1"/>
    <col min="9990" max="10239" width="9.140625" style="68"/>
    <col min="10240" max="10240" width="8.140625" style="68" customWidth="1"/>
    <col min="10241" max="10241" width="61.85546875" style="68" customWidth="1"/>
    <col min="10242" max="10242" width="8.140625" style="68" customWidth="1"/>
    <col min="10243" max="10243" width="9.5703125" style="68" customWidth="1"/>
    <col min="10244" max="10244" width="12" style="68" customWidth="1"/>
    <col min="10245" max="10245" width="15" style="68" customWidth="1"/>
    <col min="10246" max="10495" width="9.140625" style="68"/>
    <col min="10496" max="10496" width="8.140625" style="68" customWidth="1"/>
    <col min="10497" max="10497" width="61.85546875" style="68" customWidth="1"/>
    <col min="10498" max="10498" width="8.140625" style="68" customWidth="1"/>
    <col min="10499" max="10499" width="9.5703125" style="68" customWidth="1"/>
    <col min="10500" max="10500" width="12" style="68" customWidth="1"/>
    <col min="10501" max="10501" width="15" style="68" customWidth="1"/>
    <col min="10502" max="10751" width="9.140625" style="68"/>
    <col min="10752" max="10752" width="8.140625" style="68" customWidth="1"/>
    <col min="10753" max="10753" width="61.85546875" style="68" customWidth="1"/>
    <col min="10754" max="10754" width="8.140625" style="68" customWidth="1"/>
    <col min="10755" max="10755" width="9.5703125" style="68" customWidth="1"/>
    <col min="10756" max="10756" width="12" style="68" customWidth="1"/>
    <col min="10757" max="10757" width="15" style="68" customWidth="1"/>
    <col min="10758" max="11007" width="9.140625" style="68"/>
    <col min="11008" max="11008" width="8.140625" style="68" customWidth="1"/>
    <col min="11009" max="11009" width="61.85546875" style="68" customWidth="1"/>
    <col min="11010" max="11010" width="8.140625" style="68" customWidth="1"/>
    <col min="11011" max="11011" width="9.5703125" style="68" customWidth="1"/>
    <col min="11012" max="11012" width="12" style="68" customWidth="1"/>
    <col min="11013" max="11013" width="15" style="68" customWidth="1"/>
    <col min="11014" max="11263" width="9.140625" style="68"/>
    <col min="11264" max="11264" width="8.140625" style="68" customWidth="1"/>
    <col min="11265" max="11265" width="61.85546875" style="68" customWidth="1"/>
    <col min="11266" max="11266" width="8.140625" style="68" customWidth="1"/>
    <col min="11267" max="11267" width="9.5703125" style="68" customWidth="1"/>
    <col min="11268" max="11268" width="12" style="68" customWidth="1"/>
    <col min="11269" max="11269" width="15" style="68" customWidth="1"/>
    <col min="11270" max="11519" width="9.140625" style="68"/>
    <col min="11520" max="11520" width="8.140625" style="68" customWidth="1"/>
    <col min="11521" max="11521" width="61.85546875" style="68" customWidth="1"/>
    <col min="11522" max="11522" width="8.140625" style="68" customWidth="1"/>
    <col min="11523" max="11523" width="9.5703125" style="68" customWidth="1"/>
    <col min="11524" max="11524" width="12" style="68" customWidth="1"/>
    <col min="11525" max="11525" width="15" style="68" customWidth="1"/>
    <col min="11526" max="11775" width="9.140625" style="68"/>
    <col min="11776" max="11776" width="8.140625" style="68" customWidth="1"/>
    <col min="11777" max="11777" width="61.85546875" style="68" customWidth="1"/>
    <col min="11778" max="11778" width="8.140625" style="68" customWidth="1"/>
    <col min="11779" max="11779" width="9.5703125" style="68" customWidth="1"/>
    <col min="11780" max="11780" width="12" style="68" customWidth="1"/>
    <col min="11781" max="11781" width="15" style="68" customWidth="1"/>
    <col min="11782" max="12031" width="9.140625" style="68"/>
    <col min="12032" max="12032" width="8.140625" style="68" customWidth="1"/>
    <col min="12033" max="12033" width="61.85546875" style="68" customWidth="1"/>
    <col min="12034" max="12034" width="8.140625" style="68" customWidth="1"/>
    <col min="12035" max="12035" width="9.5703125" style="68" customWidth="1"/>
    <col min="12036" max="12036" width="12" style="68" customWidth="1"/>
    <col min="12037" max="12037" width="15" style="68" customWidth="1"/>
    <col min="12038" max="12287" width="9.140625" style="68"/>
    <col min="12288" max="12288" width="8.140625" style="68" customWidth="1"/>
    <col min="12289" max="12289" width="61.85546875" style="68" customWidth="1"/>
    <col min="12290" max="12290" width="8.140625" style="68" customWidth="1"/>
    <col min="12291" max="12291" width="9.5703125" style="68" customWidth="1"/>
    <col min="12292" max="12292" width="12" style="68" customWidth="1"/>
    <col min="12293" max="12293" width="15" style="68" customWidth="1"/>
    <col min="12294" max="12543" width="9.140625" style="68"/>
    <col min="12544" max="12544" width="8.140625" style="68" customWidth="1"/>
    <col min="12545" max="12545" width="61.85546875" style="68" customWidth="1"/>
    <col min="12546" max="12546" width="8.140625" style="68" customWidth="1"/>
    <col min="12547" max="12547" width="9.5703125" style="68" customWidth="1"/>
    <col min="12548" max="12548" width="12" style="68" customWidth="1"/>
    <col min="12549" max="12549" width="15" style="68" customWidth="1"/>
    <col min="12550" max="12799" width="9.140625" style="68"/>
    <col min="12800" max="12800" width="8.140625" style="68" customWidth="1"/>
    <col min="12801" max="12801" width="61.85546875" style="68" customWidth="1"/>
    <col min="12802" max="12802" width="8.140625" style="68" customWidth="1"/>
    <col min="12803" max="12803" width="9.5703125" style="68" customWidth="1"/>
    <col min="12804" max="12804" width="12" style="68" customWidth="1"/>
    <col min="12805" max="12805" width="15" style="68" customWidth="1"/>
    <col min="12806" max="13055" width="9.140625" style="68"/>
    <col min="13056" max="13056" width="8.140625" style="68" customWidth="1"/>
    <col min="13057" max="13057" width="61.85546875" style="68" customWidth="1"/>
    <col min="13058" max="13058" width="8.140625" style="68" customWidth="1"/>
    <col min="13059" max="13059" width="9.5703125" style="68" customWidth="1"/>
    <col min="13060" max="13060" width="12" style="68" customWidth="1"/>
    <col min="13061" max="13061" width="15" style="68" customWidth="1"/>
    <col min="13062" max="13311" width="9.140625" style="68"/>
    <col min="13312" max="13312" width="8.140625" style="68" customWidth="1"/>
    <col min="13313" max="13313" width="61.85546875" style="68" customWidth="1"/>
    <col min="13314" max="13314" width="8.140625" style="68" customWidth="1"/>
    <col min="13315" max="13315" width="9.5703125" style="68" customWidth="1"/>
    <col min="13316" max="13316" width="12" style="68" customWidth="1"/>
    <col min="13317" max="13317" width="15" style="68" customWidth="1"/>
    <col min="13318" max="13567" width="9.140625" style="68"/>
    <col min="13568" max="13568" width="8.140625" style="68" customWidth="1"/>
    <col min="13569" max="13569" width="61.85546875" style="68" customWidth="1"/>
    <col min="13570" max="13570" width="8.140625" style="68" customWidth="1"/>
    <col min="13571" max="13571" width="9.5703125" style="68" customWidth="1"/>
    <col min="13572" max="13572" width="12" style="68" customWidth="1"/>
    <col min="13573" max="13573" width="15" style="68" customWidth="1"/>
    <col min="13574" max="13823" width="9.140625" style="68"/>
    <col min="13824" max="13824" width="8.140625" style="68" customWidth="1"/>
    <col min="13825" max="13825" width="61.85546875" style="68" customWidth="1"/>
    <col min="13826" max="13826" width="8.140625" style="68" customWidth="1"/>
    <col min="13827" max="13827" width="9.5703125" style="68" customWidth="1"/>
    <col min="13828" max="13828" width="12" style="68" customWidth="1"/>
    <col min="13829" max="13829" width="15" style="68" customWidth="1"/>
    <col min="13830" max="14079" width="9.140625" style="68"/>
    <col min="14080" max="14080" width="8.140625" style="68" customWidth="1"/>
    <col min="14081" max="14081" width="61.85546875" style="68" customWidth="1"/>
    <col min="14082" max="14082" width="8.140625" style="68" customWidth="1"/>
    <col min="14083" max="14083" width="9.5703125" style="68" customWidth="1"/>
    <col min="14084" max="14084" width="12" style="68" customWidth="1"/>
    <col min="14085" max="14085" width="15" style="68" customWidth="1"/>
    <col min="14086" max="14335" width="9.140625" style="68"/>
    <col min="14336" max="14336" width="8.140625" style="68" customWidth="1"/>
    <col min="14337" max="14337" width="61.85546875" style="68" customWidth="1"/>
    <col min="14338" max="14338" width="8.140625" style="68" customWidth="1"/>
    <col min="14339" max="14339" width="9.5703125" style="68" customWidth="1"/>
    <col min="14340" max="14340" width="12" style="68" customWidth="1"/>
    <col min="14341" max="14341" width="15" style="68" customWidth="1"/>
    <col min="14342" max="14591" width="9.140625" style="68"/>
    <col min="14592" max="14592" width="8.140625" style="68" customWidth="1"/>
    <col min="14593" max="14593" width="61.85546875" style="68" customWidth="1"/>
    <col min="14594" max="14594" width="8.140625" style="68" customWidth="1"/>
    <col min="14595" max="14595" width="9.5703125" style="68" customWidth="1"/>
    <col min="14596" max="14596" width="12" style="68" customWidth="1"/>
    <col min="14597" max="14597" width="15" style="68" customWidth="1"/>
    <col min="14598" max="14847" width="9.140625" style="68"/>
    <col min="14848" max="14848" width="8.140625" style="68" customWidth="1"/>
    <col min="14849" max="14849" width="61.85546875" style="68" customWidth="1"/>
    <col min="14850" max="14850" width="8.140625" style="68" customWidth="1"/>
    <col min="14851" max="14851" width="9.5703125" style="68" customWidth="1"/>
    <col min="14852" max="14852" width="12" style="68" customWidth="1"/>
    <col min="14853" max="14853" width="15" style="68" customWidth="1"/>
    <col min="14854" max="15103" width="9.140625" style="68"/>
    <col min="15104" max="15104" width="8.140625" style="68" customWidth="1"/>
    <col min="15105" max="15105" width="61.85546875" style="68" customWidth="1"/>
    <col min="15106" max="15106" width="8.140625" style="68" customWidth="1"/>
    <col min="15107" max="15107" width="9.5703125" style="68" customWidth="1"/>
    <col min="15108" max="15108" width="12" style="68" customWidth="1"/>
    <col min="15109" max="15109" width="15" style="68" customWidth="1"/>
    <col min="15110" max="15359" width="9.140625" style="68"/>
    <col min="15360" max="15360" width="8.140625" style="68" customWidth="1"/>
    <col min="15361" max="15361" width="61.85546875" style="68" customWidth="1"/>
    <col min="15362" max="15362" width="8.140625" style="68" customWidth="1"/>
    <col min="15363" max="15363" width="9.5703125" style="68" customWidth="1"/>
    <col min="15364" max="15364" width="12" style="68" customWidth="1"/>
    <col min="15365" max="15365" width="15" style="68" customWidth="1"/>
    <col min="15366" max="15615" width="9.140625" style="68"/>
    <col min="15616" max="15616" width="8.140625" style="68" customWidth="1"/>
    <col min="15617" max="15617" width="61.85546875" style="68" customWidth="1"/>
    <col min="15618" max="15618" width="8.140625" style="68" customWidth="1"/>
    <col min="15619" max="15619" width="9.5703125" style="68" customWidth="1"/>
    <col min="15620" max="15620" width="12" style="68" customWidth="1"/>
    <col min="15621" max="15621" width="15" style="68" customWidth="1"/>
    <col min="15622" max="15871" width="9.140625" style="68"/>
    <col min="15872" max="15872" width="8.140625" style="68" customWidth="1"/>
    <col min="15873" max="15873" width="61.85546875" style="68" customWidth="1"/>
    <col min="15874" max="15874" width="8.140625" style="68" customWidth="1"/>
    <col min="15875" max="15875" width="9.5703125" style="68" customWidth="1"/>
    <col min="15876" max="15876" width="12" style="68" customWidth="1"/>
    <col min="15877" max="15877" width="15" style="68" customWidth="1"/>
    <col min="15878" max="16127" width="9.140625" style="68"/>
    <col min="16128" max="16128" width="8.140625" style="68" customWidth="1"/>
    <col min="16129" max="16129" width="61.85546875" style="68" customWidth="1"/>
    <col min="16130" max="16130" width="8.140625" style="68" customWidth="1"/>
    <col min="16131" max="16131" width="9.5703125" style="68" customWidth="1"/>
    <col min="16132" max="16132" width="12" style="68" customWidth="1"/>
    <col min="16133" max="16133" width="15" style="68" customWidth="1"/>
    <col min="16134" max="16384" width="9.140625" style="68"/>
  </cols>
  <sheetData>
    <row r="1" spans="1:6" x14ac:dyDescent="0.2">
      <c r="A1" s="64" t="s">
        <v>8946</v>
      </c>
      <c r="B1" s="64" t="s">
        <v>8947</v>
      </c>
      <c r="C1" s="64" t="s">
        <v>2</v>
      </c>
      <c r="D1" s="64" t="s">
        <v>8948</v>
      </c>
      <c r="E1" s="64" t="s">
        <v>8949</v>
      </c>
      <c r="F1" s="64" t="s">
        <v>8950</v>
      </c>
    </row>
    <row r="2" spans="1:6" x14ac:dyDescent="0.2">
      <c r="A2" s="64" t="s">
        <v>2445</v>
      </c>
      <c r="B2" s="64" t="s">
        <v>2446</v>
      </c>
      <c r="C2" s="65"/>
      <c r="D2" s="65"/>
      <c r="E2" s="66"/>
      <c r="F2" s="67"/>
    </row>
    <row r="3" spans="1:6" x14ac:dyDescent="0.2">
      <c r="A3" s="64" t="s">
        <v>2447</v>
      </c>
      <c r="B3" s="64" t="s">
        <v>2448</v>
      </c>
      <c r="C3" s="65"/>
      <c r="D3" s="65"/>
      <c r="E3" s="66"/>
      <c r="F3" s="67"/>
    </row>
    <row r="4" spans="1:6" ht="33.75" x14ac:dyDescent="0.2">
      <c r="A4" s="69" t="s">
        <v>2449</v>
      </c>
      <c r="B4" s="70" t="s">
        <v>2450</v>
      </c>
      <c r="C4" s="71" t="s">
        <v>109</v>
      </c>
      <c r="D4" s="72">
        <v>1</v>
      </c>
      <c r="E4" s="73">
        <f>'Catálogo de APU''s'!F44</f>
        <v>623985.08400000003</v>
      </c>
      <c r="F4" s="74">
        <f>ROUND(D4*E4,0)</f>
        <v>623985</v>
      </c>
    </row>
    <row r="5" spans="1:6" x14ac:dyDescent="0.2">
      <c r="A5" s="64" t="s">
        <v>2451</v>
      </c>
      <c r="B5" s="64" t="s">
        <v>2452</v>
      </c>
      <c r="C5" s="65"/>
      <c r="D5" s="65"/>
      <c r="E5" s="66"/>
      <c r="F5" s="67"/>
    </row>
    <row r="6" spans="1:6" ht="45" x14ac:dyDescent="0.2">
      <c r="A6" s="69" t="s">
        <v>2453</v>
      </c>
      <c r="B6" s="70" t="s">
        <v>8530</v>
      </c>
      <c r="C6" s="71" t="s">
        <v>117</v>
      </c>
      <c r="D6" s="72">
        <v>1</v>
      </c>
      <c r="E6" s="73">
        <f>'Catálogo de APU''s'!F82</f>
        <v>2739.4610000000002</v>
      </c>
      <c r="F6" s="74">
        <f>ROUND(D6*E6,0)</f>
        <v>2739</v>
      </c>
    </row>
    <row r="7" spans="1:6" ht="22.5" x14ac:dyDescent="0.2">
      <c r="A7" s="69" t="s">
        <v>2454</v>
      </c>
      <c r="B7" s="70" t="s">
        <v>2455</v>
      </c>
      <c r="C7" s="71" t="s">
        <v>106</v>
      </c>
      <c r="D7" s="72">
        <v>1</v>
      </c>
      <c r="E7" s="73">
        <f>'Catálogo de APU''s'!F110</f>
        <v>76614.600000000006</v>
      </c>
      <c r="F7" s="74">
        <f>ROUND(D7*E7,0)</f>
        <v>76615</v>
      </c>
    </row>
    <row r="8" spans="1:6" ht="22.5" x14ac:dyDescent="0.2">
      <c r="A8" s="69" t="s">
        <v>2456</v>
      </c>
      <c r="B8" s="70" t="s">
        <v>2457</v>
      </c>
      <c r="C8" s="71" t="s">
        <v>106</v>
      </c>
      <c r="D8" s="72">
        <v>1</v>
      </c>
      <c r="E8" s="73">
        <f>'Catálogo de APU''s'!F142</f>
        <v>49517.599999999999</v>
      </c>
      <c r="F8" s="74">
        <f>ROUND(D8*E8,0)</f>
        <v>49518</v>
      </c>
    </row>
    <row r="9" spans="1:6" ht="33.75" x14ac:dyDescent="0.2">
      <c r="A9" s="69" t="s">
        <v>2458</v>
      </c>
      <c r="B9" s="70" t="s">
        <v>2459</v>
      </c>
      <c r="C9" s="71" t="s">
        <v>117</v>
      </c>
      <c r="D9" s="72">
        <v>1</v>
      </c>
      <c r="E9" s="73">
        <f>'Catálogo de APU''s'!F162</f>
        <v>6897.84</v>
      </c>
      <c r="F9" s="74">
        <f>ROUND(D9*E9,0)</f>
        <v>6898</v>
      </c>
    </row>
    <row r="10" spans="1:6" ht="56.25" x14ac:dyDescent="0.2">
      <c r="A10" s="69" t="s">
        <v>2460</v>
      </c>
      <c r="B10" s="70" t="s">
        <v>2461</v>
      </c>
      <c r="C10" s="71" t="s">
        <v>117</v>
      </c>
      <c r="D10" s="72">
        <v>1</v>
      </c>
      <c r="E10" s="73">
        <f>'Catálogo de APU''s'!F194</f>
        <v>6415.7</v>
      </c>
      <c r="F10" s="74">
        <f>ROUND(D10*E10,0)</f>
        <v>6416</v>
      </c>
    </row>
    <row r="11" spans="1:6" x14ac:dyDescent="0.2">
      <c r="A11" s="64" t="s">
        <v>2462</v>
      </c>
      <c r="B11" s="64" t="s">
        <v>2463</v>
      </c>
      <c r="C11" s="65"/>
      <c r="D11" s="65"/>
      <c r="E11" s="66"/>
      <c r="F11" s="67"/>
    </row>
    <row r="12" spans="1:6" ht="56.25" x14ac:dyDescent="0.2">
      <c r="A12" s="69" t="s">
        <v>2464</v>
      </c>
      <c r="B12" s="70" t="s">
        <v>2465</v>
      </c>
      <c r="C12" s="71" t="s">
        <v>263</v>
      </c>
      <c r="D12" s="72">
        <v>1</v>
      </c>
      <c r="E12" s="73">
        <f>'Catálogo de APU''s'!F236</f>
        <v>25851.115840000006</v>
      </c>
      <c r="F12" s="74">
        <f t="shared" ref="F12:F24" si="0">ROUND(D12*E12,0)</f>
        <v>25851</v>
      </c>
    </row>
    <row r="13" spans="1:6" ht="112.5" x14ac:dyDescent="0.2">
      <c r="A13" s="69" t="s">
        <v>2466</v>
      </c>
      <c r="B13" s="70" t="s">
        <v>2467</v>
      </c>
      <c r="C13" s="71" t="s">
        <v>263</v>
      </c>
      <c r="D13" s="72">
        <v>1</v>
      </c>
      <c r="E13" s="73">
        <f>'Catálogo de APU''s'!F284</f>
        <v>21753.738099999999</v>
      </c>
      <c r="F13" s="74">
        <f>ROUND(D13*E13,0)</f>
        <v>21754</v>
      </c>
    </row>
    <row r="14" spans="1:6" ht="45" x14ac:dyDescent="0.2">
      <c r="A14" s="69" t="s">
        <v>2468</v>
      </c>
      <c r="B14" s="70" t="s">
        <v>2469</v>
      </c>
      <c r="C14" s="71" t="s">
        <v>263</v>
      </c>
      <c r="D14" s="72">
        <v>1</v>
      </c>
      <c r="E14" s="73">
        <f>'Catálogo de APU''s'!F316</f>
        <v>17901.84</v>
      </c>
      <c r="F14" s="74">
        <f t="shared" si="0"/>
        <v>17902</v>
      </c>
    </row>
    <row r="15" spans="1:6" ht="45" x14ac:dyDescent="0.2">
      <c r="A15" s="69" t="s">
        <v>2470</v>
      </c>
      <c r="B15" s="70" t="s">
        <v>2471</v>
      </c>
      <c r="C15" s="71" t="s">
        <v>263</v>
      </c>
      <c r="D15" s="72">
        <v>1</v>
      </c>
      <c r="E15" s="73">
        <f>'Catálogo de APU''s'!F348</f>
        <v>7877.5399999999991</v>
      </c>
      <c r="F15" s="74">
        <f t="shared" si="0"/>
        <v>7878</v>
      </c>
    </row>
    <row r="16" spans="1:6" ht="67.5" x14ac:dyDescent="0.2">
      <c r="A16" s="69" t="s">
        <v>2472</v>
      </c>
      <c r="B16" s="70" t="s">
        <v>2473</v>
      </c>
      <c r="C16" s="71" t="s">
        <v>263</v>
      </c>
      <c r="D16" s="72">
        <v>1</v>
      </c>
      <c r="E16" s="73">
        <f>'Catálogo de APU''s'!F394</f>
        <v>49499.089000000007</v>
      </c>
      <c r="F16" s="74">
        <f t="shared" si="0"/>
        <v>49499</v>
      </c>
    </row>
    <row r="17" spans="1:6" ht="33.75" x14ac:dyDescent="0.2">
      <c r="A17" s="69" t="s">
        <v>2474</v>
      </c>
      <c r="B17" s="70" t="s">
        <v>2476</v>
      </c>
      <c r="C17" s="71" t="s">
        <v>9</v>
      </c>
      <c r="D17" s="72">
        <v>1</v>
      </c>
      <c r="E17" s="73">
        <f>'Catálogo de APU''s'!F425</f>
        <v>330647.78499999997</v>
      </c>
      <c r="F17" s="74">
        <f t="shared" si="0"/>
        <v>330648</v>
      </c>
    </row>
    <row r="18" spans="1:6" ht="67.5" x14ac:dyDescent="0.2">
      <c r="A18" s="69" t="s">
        <v>2475</v>
      </c>
      <c r="B18" s="70" t="s">
        <v>2478</v>
      </c>
      <c r="C18" s="71" t="s">
        <v>263</v>
      </c>
      <c r="D18" s="72">
        <v>1</v>
      </c>
      <c r="E18" s="73">
        <f>'Catálogo de APU''s'!F465</f>
        <v>10936.011</v>
      </c>
      <c r="F18" s="74">
        <f t="shared" si="0"/>
        <v>10936</v>
      </c>
    </row>
    <row r="19" spans="1:6" ht="112.5" x14ac:dyDescent="0.2">
      <c r="A19" s="69" t="s">
        <v>2477</v>
      </c>
      <c r="B19" s="70" t="s">
        <v>2480</v>
      </c>
      <c r="C19" s="71" t="s">
        <v>263</v>
      </c>
      <c r="D19" s="72">
        <v>1</v>
      </c>
      <c r="E19" s="73">
        <f>'Catálogo de APU''s'!F507</f>
        <v>21075.768000000004</v>
      </c>
      <c r="F19" s="74">
        <f t="shared" si="0"/>
        <v>21076</v>
      </c>
    </row>
    <row r="20" spans="1:6" ht="123.75" customHeight="1" x14ac:dyDescent="0.2">
      <c r="A20" s="69" t="s">
        <v>2479</v>
      </c>
      <c r="B20" s="70" t="s">
        <v>2482</v>
      </c>
      <c r="C20" s="71" t="s">
        <v>263</v>
      </c>
      <c r="D20" s="72">
        <v>1</v>
      </c>
      <c r="E20" s="73">
        <f>'Catálogo de APU''s'!F553</f>
        <v>43557.288</v>
      </c>
      <c r="F20" s="74">
        <f t="shared" si="0"/>
        <v>43557</v>
      </c>
    </row>
    <row r="21" spans="1:6" ht="67.5" x14ac:dyDescent="0.2">
      <c r="A21" s="69" t="s">
        <v>2481</v>
      </c>
      <c r="B21" s="70" t="s">
        <v>2484</v>
      </c>
      <c r="C21" s="71" t="s">
        <v>263</v>
      </c>
      <c r="D21" s="72">
        <v>1</v>
      </c>
      <c r="E21" s="73">
        <f>'Catálogo de APU''s'!F593</f>
        <v>55763.725339999997</v>
      </c>
      <c r="F21" s="74">
        <f t="shared" si="0"/>
        <v>55764</v>
      </c>
    </row>
    <row r="22" spans="1:6" ht="90" x14ac:dyDescent="0.2">
      <c r="A22" s="69" t="s">
        <v>2483</v>
      </c>
      <c r="B22" s="70" t="s">
        <v>2486</v>
      </c>
      <c r="C22" s="71" t="s">
        <v>117</v>
      </c>
      <c r="D22" s="72">
        <v>1</v>
      </c>
      <c r="E22" s="73">
        <f>'Catálogo de APU''s'!F645</f>
        <v>30984.646999999997</v>
      </c>
      <c r="F22" s="74">
        <f t="shared" si="0"/>
        <v>30985</v>
      </c>
    </row>
    <row r="23" spans="1:6" ht="33.75" x14ac:dyDescent="0.2">
      <c r="A23" s="69" t="s">
        <v>2485</v>
      </c>
      <c r="B23" s="70" t="s">
        <v>2488</v>
      </c>
      <c r="C23" s="71" t="s">
        <v>117</v>
      </c>
      <c r="D23" s="72">
        <v>1</v>
      </c>
      <c r="E23" s="73">
        <f>'Catálogo de APU''s'!F675</f>
        <v>53880.140909999995</v>
      </c>
      <c r="F23" s="74">
        <f t="shared" si="0"/>
        <v>53880</v>
      </c>
    </row>
    <row r="24" spans="1:6" ht="33.75" x14ac:dyDescent="0.2">
      <c r="A24" s="69" t="s">
        <v>2487</v>
      </c>
      <c r="B24" s="70" t="s">
        <v>2489</v>
      </c>
      <c r="C24" s="71" t="s">
        <v>117</v>
      </c>
      <c r="D24" s="72">
        <v>1</v>
      </c>
      <c r="E24" s="73">
        <f>'Catálogo de APU''s'!F715</f>
        <v>24942.582399999999</v>
      </c>
      <c r="F24" s="74">
        <f t="shared" si="0"/>
        <v>24943</v>
      </c>
    </row>
    <row r="25" spans="1:6" x14ac:dyDescent="0.2">
      <c r="A25" s="64" t="s">
        <v>2490</v>
      </c>
      <c r="B25" s="64" t="s">
        <v>2491</v>
      </c>
      <c r="C25" s="65"/>
      <c r="D25" s="65"/>
      <c r="E25" s="66"/>
      <c r="F25" s="67"/>
    </row>
    <row r="26" spans="1:6" x14ac:dyDescent="0.2">
      <c r="A26" s="64" t="s">
        <v>2492</v>
      </c>
      <c r="B26" s="64" t="s">
        <v>2493</v>
      </c>
      <c r="C26" s="65"/>
      <c r="D26" s="65"/>
      <c r="E26" s="66"/>
      <c r="F26" s="67"/>
    </row>
    <row r="27" spans="1:6" ht="45" x14ac:dyDescent="0.2">
      <c r="A27" s="69" t="s">
        <v>2494</v>
      </c>
      <c r="B27" s="70" t="s">
        <v>2495</v>
      </c>
      <c r="C27" s="71" t="s">
        <v>9</v>
      </c>
      <c r="D27" s="72">
        <v>1</v>
      </c>
      <c r="E27" s="73">
        <f>'Catálogo de APU''s'!F747</f>
        <v>32228.87831</v>
      </c>
      <c r="F27" s="74">
        <f t="shared" ref="F27:F55" si="1">ROUND(D27*E27,0)</f>
        <v>32229</v>
      </c>
    </row>
    <row r="28" spans="1:6" ht="33.75" x14ac:dyDescent="0.2">
      <c r="A28" s="69" t="s">
        <v>2496</v>
      </c>
      <c r="B28" s="70" t="s">
        <v>2497</v>
      </c>
      <c r="C28" s="71" t="s">
        <v>263</v>
      </c>
      <c r="D28" s="72">
        <v>1</v>
      </c>
      <c r="E28" s="73">
        <f>'Catálogo de APU''s'!F779</f>
        <v>3312.1795900000002</v>
      </c>
      <c r="F28" s="74">
        <f t="shared" si="1"/>
        <v>3312</v>
      </c>
    </row>
    <row r="29" spans="1:6" ht="33.75" x14ac:dyDescent="0.2">
      <c r="A29" s="69" t="s">
        <v>2498</v>
      </c>
      <c r="B29" s="70" t="s">
        <v>2499</v>
      </c>
      <c r="C29" s="71" t="s">
        <v>9</v>
      </c>
      <c r="D29" s="72">
        <v>1</v>
      </c>
      <c r="E29" s="73">
        <f>'Catálogo de APU''s'!F813</f>
        <v>8125.9092500000006</v>
      </c>
      <c r="F29" s="74">
        <f t="shared" si="1"/>
        <v>8126</v>
      </c>
    </row>
    <row r="30" spans="1:6" ht="45" x14ac:dyDescent="0.2">
      <c r="A30" s="69" t="s">
        <v>2500</v>
      </c>
      <c r="B30" s="70" t="s">
        <v>2501</v>
      </c>
      <c r="C30" s="71" t="s">
        <v>9</v>
      </c>
      <c r="D30" s="72">
        <v>1</v>
      </c>
      <c r="E30" s="73">
        <f>'Catálogo de APU''s'!F841</f>
        <v>28865.992490000001</v>
      </c>
      <c r="F30" s="74">
        <f t="shared" si="1"/>
        <v>28866</v>
      </c>
    </row>
    <row r="31" spans="1:6" ht="45" x14ac:dyDescent="0.2">
      <c r="A31" s="69" t="s">
        <v>2502</v>
      </c>
      <c r="B31" s="70" t="s">
        <v>2503</v>
      </c>
      <c r="C31" s="71" t="s">
        <v>9</v>
      </c>
      <c r="D31" s="72">
        <v>1</v>
      </c>
      <c r="E31" s="73">
        <f>'Catálogo de APU''s'!F869</f>
        <v>25541.475789999997</v>
      </c>
      <c r="F31" s="74">
        <f t="shared" si="1"/>
        <v>25541</v>
      </c>
    </row>
    <row r="32" spans="1:6" ht="45" x14ac:dyDescent="0.2">
      <c r="A32" s="69" t="s">
        <v>2504</v>
      </c>
      <c r="B32" s="70" t="s">
        <v>2505</v>
      </c>
      <c r="C32" s="71" t="s">
        <v>9</v>
      </c>
      <c r="D32" s="72">
        <v>1</v>
      </c>
      <c r="E32" s="73">
        <f>'Catálogo de APU''s'!F911</f>
        <v>744317.83</v>
      </c>
      <c r="F32" s="74">
        <f t="shared" si="1"/>
        <v>744318</v>
      </c>
    </row>
    <row r="33" spans="1:6" ht="56.25" x14ac:dyDescent="0.2">
      <c r="A33" s="69" t="s">
        <v>2506</v>
      </c>
      <c r="B33" s="70" t="s">
        <v>2507</v>
      </c>
      <c r="C33" s="71" t="s">
        <v>117</v>
      </c>
      <c r="D33" s="72">
        <v>1</v>
      </c>
      <c r="E33" s="73">
        <f>'Catálogo de APU''s'!F943</f>
        <v>28010.468230000002</v>
      </c>
      <c r="F33" s="74">
        <f t="shared" si="1"/>
        <v>28010</v>
      </c>
    </row>
    <row r="34" spans="1:6" ht="45" x14ac:dyDescent="0.2">
      <c r="A34" s="69" t="s">
        <v>2508</v>
      </c>
      <c r="B34" s="70" t="s">
        <v>2509</v>
      </c>
      <c r="C34" s="71" t="s">
        <v>117</v>
      </c>
      <c r="D34" s="72">
        <v>1</v>
      </c>
      <c r="E34" s="73">
        <f>'Catálogo de APU''s'!F979</f>
        <v>32943.074999999997</v>
      </c>
      <c r="F34" s="74">
        <f t="shared" si="1"/>
        <v>32943</v>
      </c>
    </row>
    <row r="35" spans="1:6" ht="56.25" x14ac:dyDescent="0.2">
      <c r="A35" s="69" t="s">
        <v>2510</v>
      </c>
      <c r="B35" s="70" t="s">
        <v>2511</v>
      </c>
      <c r="C35" s="71" t="s">
        <v>263</v>
      </c>
      <c r="D35" s="72">
        <v>1</v>
      </c>
      <c r="E35" s="73">
        <f>'Catálogo de APU''s'!F1005</f>
        <v>6525.02</v>
      </c>
      <c r="F35" s="74">
        <f t="shared" si="1"/>
        <v>6525</v>
      </c>
    </row>
    <row r="36" spans="1:6" ht="33.75" x14ac:dyDescent="0.2">
      <c r="A36" s="69" t="s">
        <v>2512</v>
      </c>
      <c r="B36" s="70" t="s">
        <v>2513</v>
      </c>
      <c r="C36" s="71" t="s">
        <v>117</v>
      </c>
      <c r="D36" s="72">
        <v>1</v>
      </c>
      <c r="E36" s="73">
        <f>'Catálogo de APU''s'!F1033</f>
        <v>10126.766</v>
      </c>
      <c r="F36" s="74">
        <f t="shared" si="1"/>
        <v>10127</v>
      </c>
    </row>
    <row r="37" spans="1:6" ht="33.75" x14ac:dyDescent="0.2">
      <c r="A37" s="69" t="s">
        <v>2514</v>
      </c>
      <c r="B37" s="70" t="s">
        <v>2515</v>
      </c>
      <c r="C37" s="71" t="s">
        <v>263</v>
      </c>
      <c r="D37" s="72">
        <v>1</v>
      </c>
      <c r="E37" s="73">
        <f>'Catálogo de APU''s'!F1067</f>
        <v>5674.5244000000002</v>
      </c>
      <c r="F37" s="74">
        <f t="shared" si="1"/>
        <v>5675</v>
      </c>
    </row>
    <row r="38" spans="1:6" ht="57" customHeight="1" x14ac:dyDescent="0.2">
      <c r="A38" s="69" t="s">
        <v>2516</v>
      </c>
      <c r="B38" s="70" t="s">
        <v>2517</v>
      </c>
      <c r="C38" s="71" t="s">
        <v>263</v>
      </c>
      <c r="D38" s="72">
        <v>1</v>
      </c>
      <c r="E38" s="73">
        <f>'Catálogo de APU''s'!F1094</f>
        <v>14532.099999999999</v>
      </c>
      <c r="F38" s="74">
        <f t="shared" si="1"/>
        <v>14532</v>
      </c>
    </row>
    <row r="39" spans="1:6" ht="22.5" x14ac:dyDescent="0.2">
      <c r="A39" s="69" t="s">
        <v>2518</v>
      </c>
      <c r="B39" s="70" t="s">
        <v>2519</v>
      </c>
      <c r="C39" s="71" t="s">
        <v>9</v>
      </c>
      <c r="D39" s="72">
        <v>1</v>
      </c>
      <c r="E39" s="73">
        <f>'Catálogo de APU''s'!F1122</f>
        <v>102097.7</v>
      </c>
      <c r="F39" s="74">
        <f t="shared" si="1"/>
        <v>102098</v>
      </c>
    </row>
    <row r="40" spans="1:6" ht="33.75" x14ac:dyDescent="0.2">
      <c r="A40" s="69" t="s">
        <v>2520</v>
      </c>
      <c r="B40" s="70" t="s">
        <v>2521</v>
      </c>
      <c r="C40" s="71" t="s">
        <v>9</v>
      </c>
      <c r="D40" s="72">
        <v>1</v>
      </c>
      <c r="E40" s="73">
        <f>'Catálogo de APU''s'!F1164</f>
        <v>54570.0625</v>
      </c>
      <c r="F40" s="74">
        <f t="shared" si="1"/>
        <v>54570</v>
      </c>
    </row>
    <row r="41" spans="1:6" ht="45" x14ac:dyDescent="0.2">
      <c r="A41" s="69" t="s">
        <v>2522</v>
      </c>
      <c r="B41" s="70" t="s">
        <v>2523</v>
      </c>
      <c r="C41" s="71" t="s">
        <v>263</v>
      </c>
      <c r="D41" s="72">
        <v>1</v>
      </c>
      <c r="E41" s="73">
        <f>'Catálogo de APU''s'!F1198</f>
        <v>3560.9946100000002</v>
      </c>
      <c r="F41" s="74">
        <f t="shared" si="1"/>
        <v>3561</v>
      </c>
    </row>
    <row r="42" spans="1:6" ht="45" x14ac:dyDescent="0.2">
      <c r="A42" s="69" t="s">
        <v>2524</v>
      </c>
      <c r="B42" s="70" t="s">
        <v>2525</v>
      </c>
      <c r="C42" s="71" t="s">
        <v>9</v>
      </c>
      <c r="D42" s="72">
        <v>1</v>
      </c>
      <c r="E42" s="73">
        <f>'Catálogo de APU''s'!F1224</f>
        <v>14887.05</v>
      </c>
      <c r="F42" s="74">
        <f t="shared" si="1"/>
        <v>14887</v>
      </c>
    </row>
    <row r="43" spans="1:6" ht="33.75" x14ac:dyDescent="0.2">
      <c r="A43" s="69" t="s">
        <v>2526</v>
      </c>
      <c r="B43" s="70" t="s">
        <v>2528</v>
      </c>
      <c r="C43" s="71" t="s">
        <v>9</v>
      </c>
      <c r="D43" s="72">
        <v>1</v>
      </c>
      <c r="E43" s="73">
        <f>'Catálogo de APU''s'!F1250</f>
        <v>22637.753509999995</v>
      </c>
      <c r="F43" s="74">
        <f t="shared" si="1"/>
        <v>22638</v>
      </c>
    </row>
    <row r="44" spans="1:6" ht="45" x14ac:dyDescent="0.2">
      <c r="A44" s="69" t="s">
        <v>2527</v>
      </c>
      <c r="B44" s="70" t="s">
        <v>2534</v>
      </c>
      <c r="C44" s="71" t="s">
        <v>9</v>
      </c>
      <c r="D44" s="72">
        <v>1</v>
      </c>
      <c r="E44" s="73">
        <f>'Catálogo de APU''s'!F1277</f>
        <v>16090.372499999999</v>
      </c>
      <c r="F44" s="74">
        <f t="shared" si="1"/>
        <v>16090</v>
      </c>
    </row>
    <row r="45" spans="1:6" ht="45" x14ac:dyDescent="0.2">
      <c r="A45" s="69" t="s">
        <v>2529</v>
      </c>
      <c r="B45" s="70" t="s">
        <v>2536</v>
      </c>
      <c r="C45" s="71" t="s">
        <v>9</v>
      </c>
      <c r="D45" s="72">
        <v>1</v>
      </c>
      <c r="E45" s="73">
        <f>'Catálogo de APU''s'!F1311</f>
        <v>534811.15</v>
      </c>
      <c r="F45" s="74">
        <f t="shared" si="1"/>
        <v>534811</v>
      </c>
    </row>
    <row r="46" spans="1:6" ht="56.25" x14ac:dyDescent="0.2">
      <c r="A46" s="69" t="s">
        <v>2530</v>
      </c>
      <c r="B46" s="70" t="s">
        <v>2538</v>
      </c>
      <c r="C46" s="71" t="s">
        <v>117</v>
      </c>
      <c r="D46" s="72">
        <v>1</v>
      </c>
      <c r="E46" s="73">
        <f>'Catálogo de APU''s'!F1345</f>
        <v>37249.829960000003</v>
      </c>
      <c r="F46" s="74">
        <f t="shared" si="1"/>
        <v>37250</v>
      </c>
    </row>
    <row r="47" spans="1:6" ht="45" x14ac:dyDescent="0.2">
      <c r="A47" s="69" t="s">
        <v>2531</v>
      </c>
      <c r="B47" s="70" t="s">
        <v>2540</v>
      </c>
      <c r="C47" s="71" t="s">
        <v>117</v>
      </c>
      <c r="D47" s="72">
        <v>1</v>
      </c>
      <c r="E47" s="73">
        <f>'Catálogo de APU''s'!F1391</f>
        <v>40905.249580000003</v>
      </c>
      <c r="F47" s="74">
        <f t="shared" si="1"/>
        <v>40905</v>
      </c>
    </row>
    <row r="48" spans="1:6" ht="45" x14ac:dyDescent="0.2">
      <c r="A48" s="69" t="s">
        <v>2532</v>
      </c>
      <c r="B48" s="70" t="s">
        <v>2542</v>
      </c>
      <c r="C48" s="71" t="s">
        <v>117</v>
      </c>
      <c r="D48" s="72">
        <v>1</v>
      </c>
      <c r="E48" s="73">
        <f>'Catálogo de APU''s'!F1425</f>
        <v>21746.553260000004</v>
      </c>
      <c r="F48" s="74">
        <f t="shared" si="1"/>
        <v>21747</v>
      </c>
    </row>
    <row r="49" spans="1:6" ht="78.75" x14ac:dyDescent="0.2">
      <c r="A49" s="69" t="s">
        <v>2533</v>
      </c>
      <c r="B49" s="70" t="s">
        <v>2544</v>
      </c>
      <c r="C49" s="71" t="s">
        <v>106</v>
      </c>
      <c r="D49" s="72">
        <v>1</v>
      </c>
      <c r="E49" s="73">
        <f>'Catálogo de APU''s'!F1467</f>
        <v>77928.801990000007</v>
      </c>
      <c r="F49" s="74">
        <f t="shared" si="1"/>
        <v>77929</v>
      </c>
    </row>
    <row r="50" spans="1:6" ht="78.75" x14ac:dyDescent="0.2">
      <c r="A50" s="69" t="s">
        <v>2535</v>
      </c>
      <c r="B50" s="70" t="s">
        <v>2546</v>
      </c>
      <c r="C50" s="71" t="s">
        <v>106</v>
      </c>
      <c r="D50" s="72">
        <v>1</v>
      </c>
      <c r="E50" s="73">
        <f>'Catálogo de APU''s'!F1509</f>
        <v>143135.78198999999</v>
      </c>
      <c r="F50" s="74">
        <f t="shared" si="1"/>
        <v>143136</v>
      </c>
    </row>
    <row r="51" spans="1:6" ht="22.5" x14ac:dyDescent="0.2">
      <c r="A51" s="69" t="s">
        <v>2537</v>
      </c>
      <c r="B51" s="70" t="s">
        <v>2547</v>
      </c>
      <c r="C51" s="71" t="s">
        <v>9</v>
      </c>
      <c r="D51" s="72">
        <v>1</v>
      </c>
      <c r="E51" s="73">
        <f>'Catálogo de APU''s'!F1541</f>
        <v>41525.462499999994</v>
      </c>
      <c r="F51" s="74">
        <f t="shared" si="1"/>
        <v>41525</v>
      </c>
    </row>
    <row r="52" spans="1:6" ht="33.75" x14ac:dyDescent="0.2">
      <c r="A52" s="69" t="s">
        <v>2539</v>
      </c>
      <c r="B52" s="70" t="s">
        <v>2548</v>
      </c>
      <c r="C52" s="71" t="s">
        <v>9</v>
      </c>
      <c r="D52" s="72">
        <v>1</v>
      </c>
      <c r="E52" s="73">
        <f>'Catálogo de APU''s'!F1581</f>
        <v>115929.59374</v>
      </c>
      <c r="F52" s="74">
        <f t="shared" si="1"/>
        <v>115930</v>
      </c>
    </row>
    <row r="53" spans="1:6" ht="45" x14ac:dyDescent="0.2">
      <c r="A53" s="69" t="s">
        <v>2541</v>
      </c>
      <c r="B53" s="70" t="s">
        <v>2549</v>
      </c>
      <c r="C53" s="71" t="s">
        <v>263</v>
      </c>
      <c r="D53" s="72">
        <v>1</v>
      </c>
      <c r="E53" s="73">
        <f>'Catálogo de APU''s'!F1615</f>
        <v>11941.86</v>
      </c>
      <c r="F53" s="74">
        <f t="shared" si="1"/>
        <v>11942</v>
      </c>
    </row>
    <row r="54" spans="1:6" ht="45" x14ac:dyDescent="0.2">
      <c r="A54" s="69" t="s">
        <v>2543</v>
      </c>
      <c r="B54" s="70" t="s">
        <v>2550</v>
      </c>
      <c r="C54" s="71" t="s">
        <v>9</v>
      </c>
      <c r="D54" s="72">
        <v>1</v>
      </c>
      <c r="E54" s="73">
        <f>'Catálogo de APU''s'!F1643</f>
        <v>14810.290309999998</v>
      </c>
      <c r="F54" s="74">
        <f t="shared" si="1"/>
        <v>14810</v>
      </c>
    </row>
    <row r="55" spans="1:6" ht="45" x14ac:dyDescent="0.2">
      <c r="A55" s="69" t="s">
        <v>2545</v>
      </c>
      <c r="B55" s="70" t="s">
        <v>2551</v>
      </c>
      <c r="C55" s="71" t="s">
        <v>9</v>
      </c>
      <c r="D55" s="72">
        <v>1</v>
      </c>
      <c r="E55" s="73">
        <f>'Catálogo de APU''s'!F1671</f>
        <v>24671.19</v>
      </c>
      <c r="F55" s="74">
        <f t="shared" si="1"/>
        <v>24671</v>
      </c>
    </row>
    <row r="56" spans="1:6" x14ac:dyDescent="0.2">
      <c r="A56" s="64" t="s">
        <v>2552</v>
      </c>
      <c r="B56" s="64" t="s">
        <v>2553</v>
      </c>
      <c r="C56" s="65"/>
      <c r="D56" s="65"/>
      <c r="E56" s="66"/>
      <c r="F56" s="67"/>
    </row>
    <row r="57" spans="1:6" ht="90" x14ac:dyDescent="0.2">
      <c r="A57" s="69" t="s">
        <v>2554</v>
      </c>
      <c r="B57" s="70" t="s">
        <v>2555</v>
      </c>
      <c r="C57" s="71" t="s">
        <v>117</v>
      </c>
      <c r="D57" s="72">
        <v>1</v>
      </c>
      <c r="E57" s="73">
        <f>'Catálogo de APU''s'!F1707</f>
        <v>35257.892950000001</v>
      </c>
      <c r="F57" s="74">
        <f t="shared" ref="F57:F86" si="2">ROUND(D57*E57,0)</f>
        <v>35258</v>
      </c>
    </row>
    <row r="58" spans="1:6" ht="90" x14ac:dyDescent="0.2">
      <c r="A58" s="69" t="s">
        <v>2556</v>
      </c>
      <c r="B58" s="70" t="s">
        <v>2557</v>
      </c>
      <c r="C58" s="71" t="s">
        <v>117</v>
      </c>
      <c r="D58" s="72">
        <v>1</v>
      </c>
      <c r="E58" s="73">
        <f>'Catálogo de APU''s'!F1741</f>
        <v>25745.892950000001</v>
      </c>
      <c r="F58" s="74">
        <f t="shared" si="2"/>
        <v>25746</v>
      </c>
    </row>
    <row r="59" spans="1:6" ht="67.5" x14ac:dyDescent="0.2">
      <c r="A59" s="69" t="s">
        <v>2558</v>
      </c>
      <c r="B59" s="70" t="s">
        <v>2559</v>
      </c>
      <c r="C59" s="71" t="s">
        <v>106</v>
      </c>
      <c r="D59" s="72">
        <v>1</v>
      </c>
      <c r="E59" s="73">
        <f>'Catálogo de APU''s'!F1779</f>
        <v>202529.6</v>
      </c>
      <c r="F59" s="74">
        <f t="shared" si="2"/>
        <v>202530</v>
      </c>
    </row>
    <row r="60" spans="1:6" ht="56.25" x14ac:dyDescent="0.2">
      <c r="A60" s="69" t="s">
        <v>2560</v>
      </c>
      <c r="B60" s="70" t="s">
        <v>2561</v>
      </c>
      <c r="C60" s="71" t="s">
        <v>117</v>
      </c>
      <c r="D60" s="72">
        <v>1</v>
      </c>
      <c r="E60" s="73">
        <f>'Catálogo de APU''s'!F1815</f>
        <v>16506.248520000001</v>
      </c>
      <c r="F60" s="74">
        <f t="shared" si="2"/>
        <v>16506</v>
      </c>
    </row>
    <row r="61" spans="1:6" ht="67.5" x14ac:dyDescent="0.2">
      <c r="A61" s="69" t="s">
        <v>2562</v>
      </c>
      <c r="B61" s="70" t="s">
        <v>2563</v>
      </c>
      <c r="C61" s="71" t="s">
        <v>117</v>
      </c>
      <c r="D61" s="72">
        <v>1</v>
      </c>
      <c r="E61" s="73">
        <f>'Catálogo de APU''s'!F1855</f>
        <v>18867.391670000001</v>
      </c>
      <c r="F61" s="74">
        <f t="shared" si="2"/>
        <v>18867</v>
      </c>
    </row>
    <row r="62" spans="1:6" ht="56.25" x14ac:dyDescent="0.2">
      <c r="A62" s="69" t="s">
        <v>2564</v>
      </c>
      <c r="B62" s="70" t="s">
        <v>2565</v>
      </c>
      <c r="C62" s="71" t="s">
        <v>117</v>
      </c>
      <c r="D62" s="72">
        <v>1</v>
      </c>
      <c r="E62" s="73">
        <f>'Catálogo de APU''s'!F1891</f>
        <v>23458.57849</v>
      </c>
      <c r="F62" s="74">
        <f t="shared" si="2"/>
        <v>23459</v>
      </c>
    </row>
    <row r="63" spans="1:6" ht="56.25" x14ac:dyDescent="0.2">
      <c r="A63" s="69" t="s">
        <v>2566</v>
      </c>
      <c r="B63" s="70" t="s">
        <v>2567</v>
      </c>
      <c r="C63" s="71" t="s">
        <v>117</v>
      </c>
      <c r="D63" s="72">
        <v>1</v>
      </c>
      <c r="E63" s="73">
        <f>'Catálogo de APU''s'!F1927</f>
        <v>28553.635860000002</v>
      </c>
      <c r="F63" s="74">
        <f t="shared" si="2"/>
        <v>28554</v>
      </c>
    </row>
    <row r="64" spans="1:6" ht="45" x14ac:dyDescent="0.2">
      <c r="A64" s="69" t="s">
        <v>2568</v>
      </c>
      <c r="B64" s="70" t="s">
        <v>2569</v>
      </c>
      <c r="C64" s="71" t="s">
        <v>263</v>
      </c>
      <c r="D64" s="72">
        <v>1</v>
      </c>
      <c r="E64" s="73">
        <f>'Catálogo de APU''s'!F1959</f>
        <v>4191.01415</v>
      </c>
      <c r="F64" s="74">
        <f t="shared" si="2"/>
        <v>4191</v>
      </c>
    </row>
    <row r="65" spans="1:6" ht="45" x14ac:dyDescent="0.2">
      <c r="A65" s="69" t="s">
        <v>2570</v>
      </c>
      <c r="B65" s="70" t="s">
        <v>2571</v>
      </c>
      <c r="C65" s="71" t="s">
        <v>117</v>
      </c>
      <c r="D65" s="72">
        <v>1</v>
      </c>
      <c r="E65" s="73">
        <f>'Catálogo de APU''s'!F1995</f>
        <v>27627.942499999997</v>
      </c>
      <c r="F65" s="74">
        <f t="shared" si="2"/>
        <v>27628</v>
      </c>
    </row>
    <row r="66" spans="1:6" ht="45" x14ac:dyDescent="0.2">
      <c r="A66" s="69" t="s">
        <v>2572</v>
      </c>
      <c r="B66" s="70" t="s">
        <v>2573</v>
      </c>
      <c r="C66" s="71" t="s">
        <v>117</v>
      </c>
      <c r="D66" s="72">
        <v>1</v>
      </c>
      <c r="E66" s="73">
        <f>'Catálogo de APU''s'!F2031</f>
        <v>32295.083569999999</v>
      </c>
      <c r="F66" s="74">
        <f t="shared" si="2"/>
        <v>32295</v>
      </c>
    </row>
    <row r="67" spans="1:6" ht="56.25" x14ac:dyDescent="0.2">
      <c r="A67" s="69" t="s">
        <v>2574</v>
      </c>
      <c r="B67" s="70" t="s">
        <v>2575</v>
      </c>
      <c r="C67" s="71" t="s">
        <v>117</v>
      </c>
      <c r="D67" s="72">
        <v>1</v>
      </c>
      <c r="E67" s="73">
        <f>'Catálogo de APU''s'!F2059</f>
        <v>25266.614679999999</v>
      </c>
      <c r="F67" s="74">
        <f t="shared" si="2"/>
        <v>25267</v>
      </c>
    </row>
    <row r="68" spans="1:6" ht="56.25" x14ac:dyDescent="0.2">
      <c r="A68" s="69" t="s">
        <v>2576</v>
      </c>
      <c r="B68" s="70" t="s">
        <v>2577</v>
      </c>
      <c r="C68" s="71" t="s">
        <v>117</v>
      </c>
      <c r="D68" s="72">
        <v>1</v>
      </c>
      <c r="E68" s="73">
        <f>'Catálogo de APU''s'!F2087</f>
        <v>30630.202499999999</v>
      </c>
      <c r="F68" s="74">
        <f t="shared" si="2"/>
        <v>30630</v>
      </c>
    </row>
    <row r="69" spans="1:6" ht="45" x14ac:dyDescent="0.2">
      <c r="A69" s="69" t="s">
        <v>2578</v>
      </c>
      <c r="B69" s="70" t="s">
        <v>2579</v>
      </c>
      <c r="C69" s="71" t="s">
        <v>117</v>
      </c>
      <c r="D69" s="72">
        <v>1</v>
      </c>
      <c r="E69" s="73">
        <f>'Catálogo de APU''s'!F2115</f>
        <v>13842.460000000001</v>
      </c>
      <c r="F69" s="74">
        <f t="shared" si="2"/>
        <v>13842</v>
      </c>
    </row>
    <row r="70" spans="1:6" ht="56.25" x14ac:dyDescent="0.2">
      <c r="A70" s="69" t="s">
        <v>2580</v>
      </c>
      <c r="B70" s="70" t="s">
        <v>2581</v>
      </c>
      <c r="C70" s="71" t="s">
        <v>117</v>
      </c>
      <c r="D70" s="72">
        <v>1</v>
      </c>
      <c r="E70" s="73">
        <f>'Catálogo de APU''s'!F2149</f>
        <v>19277.186999999998</v>
      </c>
      <c r="F70" s="74">
        <f t="shared" si="2"/>
        <v>19277</v>
      </c>
    </row>
    <row r="71" spans="1:6" ht="56.25" x14ac:dyDescent="0.2">
      <c r="A71" s="69" t="s">
        <v>2582</v>
      </c>
      <c r="B71" s="70" t="s">
        <v>2583</v>
      </c>
      <c r="C71" s="71" t="s">
        <v>263</v>
      </c>
      <c r="D71" s="72">
        <v>1</v>
      </c>
      <c r="E71" s="73">
        <f>'Catálogo de APU''s'!F2183</f>
        <v>20552.718499999999</v>
      </c>
      <c r="F71" s="74">
        <f t="shared" si="2"/>
        <v>20553</v>
      </c>
    </row>
    <row r="72" spans="1:6" ht="56.25" x14ac:dyDescent="0.2">
      <c r="A72" s="69" t="s">
        <v>2584</v>
      </c>
      <c r="B72" s="70" t="s">
        <v>2585</v>
      </c>
      <c r="C72" s="71" t="s">
        <v>263</v>
      </c>
      <c r="D72" s="72">
        <v>1</v>
      </c>
      <c r="E72" s="73">
        <f>'Catálogo de APU''s'!F2217</f>
        <v>17017.82329</v>
      </c>
      <c r="F72" s="74">
        <f t="shared" si="2"/>
        <v>17018</v>
      </c>
    </row>
    <row r="73" spans="1:6" ht="45" x14ac:dyDescent="0.2">
      <c r="A73" s="69" t="s">
        <v>2586</v>
      </c>
      <c r="B73" s="70" t="s">
        <v>2587</v>
      </c>
      <c r="C73" s="71" t="s">
        <v>117</v>
      </c>
      <c r="D73" s="72">
        <v>1</v>
      </c>
      <c r="E73" s="73">
        <f>'Catálogo de APU''s'!F2251</f>
        <v>22736.146720000001</v>
      </c>
      <c r="F73" s="74">
        <f t="shared" si="2"/>
        <v>22736</v>
      </c>
    </row>
    <row r="74" spans="1:6" ht="45" x14ac:dyDescent="0.2">
      <c r="A74" s="69" t="s">
        <v>2588</v>
      </c>
      <c r="B74" s="70" t="s">
        <v>2589</v>
      </c>
      <c r="C74" s="71" t="s">
        <v>106</v>
      </c>
      <c r="D74" s="72">
        <v>1</v>
      </c>
      <c r="E74" s="73">
        <f>'Catálogo de APU''s'!F2286</f>
        <v>150942.25</v>
      </c>
      <c r="F74" s="74">
        <f t="shared" si="2"/>
        <v>150942</v>
      </c>
    </row>
    <row r="75" spans="1:6" ht="45" x14ac:dyDescent="0.2">
      <c r="A75" s="69" t="s">
        <v>2590</v>
      </c>
      <c r="B75" s="70" t="s">
        <v>2591</v>
      </c>
      <c r="C75" s="71" t="s">
        <v>117</v>
      </c>
      <c r="D75" s="72">
        <v>1</v>
      </c>
      <c r="E75" s="73">
        <f>'Catálogo de APU''s'!F2320</f>
        <v>33954.540860000001</v>
      </c>
      <c r="F75" s="74">
        <f t="shared" si="2"/>
        <v>33955</v>
      </c>
    </row>
    <row r="76" spans="1:6" ht="33.75" x14ac:dyDescent="0.2">
      <c r="A76" s="69" t="s">
        <v>2592</v>
      </c>
      <c r="B76" s="70" t="s">
        <v>2593</v>
      </c>
      <c r="C76" s="71" t="s">
        <v>106</v>
      </c>
      <c r="D76" s="72">
        <v>1</v>
      </c>
      <c r="E76" s="73">
        <f>'Catálogo de APU''s'!F2354</f>
        <v>143629.25</v>
      </c>
      <c r="F76" s="74">
        <f t="shared" si="2"/>
        <v>143629</v>
      </c>
    </row>
    <row r="77" spans="1:6" ht="33.75" x14ac:dyDescent="0.2">
      <c r="A77" s="69" t="s">
        <v>2594</v>
      </c>
      <c r="B77" s="70" t="s">
        <v>2595</v>
      </c>
      <c r="C77" s="71" t="s">
        <v>263</v>
      </c>
      <c r="D77" s="72">
        <v>1</v>
      </c>
      <c r="E77" s="73">
        <f>'Catálogo de APU''s'!F2382</f>
        <v>29759.896000000004</v>
      </c>
      <c r="F77" s="74">
        <f t="shared" si="2"/>
        <v>29760</v>
      </c>
    </row>
    <row r="78" spans="1:6" ht="45" x14ac:dyDescent="0.2">
      <c r="A78" s="69" t="s">
        <v>2596</v>
      </c>
      <c r="B78" s="70" t="s">
        <v>2597</v>
      </c>
      <c r="C78" s="71" t="s">
        <v>9</v>
      </c>
      <c r="D78" s="72">
        <v>1</v>
      </c>
      <c r="E78" s="73">
        <f>'Catálogo de APU''s'!F2416</f>
        <v>8819.2507999999998</v>
      </c>
      <c r="F78" s="74">
        <f t="shared" si="2"/>
        <v>8819</v>
      </c>
    </row>
    <row r="79" spans="1:6" ht="46.5" customHeight="1" x14ac:dyDescent="0.2">
      <c r="A79" s="69" t="s">
        <v>2598</v>
      </c>
      <c r="B79" s="70" t="s">
        <v>2599</v>
      </c>
      <c r="C79" s="71" t="s">
        <v>117</v>
      </c>
      <c r="D79" s="72">
        <v>1</v>
      </c>
      <c r="E79" s="73">
        <f>'Catálogo de APU''s'!F2452</f>
        <v>15188.334239999998</v>
      </c>
      <c r="F79" s="74">
        <f t="shared" si="2"/>
        <v>15188</v>
      </c>
    </row>
    <row r="80" spans="1:6" ht="33.75" x14ac:dyDescent="0.2">
      <c r="A80" s="69" t="s">
        <v>2600</v>
      </c>
      <c r="B80" s="70" t="s">
        <v>2601</v>
      </c>
      <c r="C80" s="71" t="s">
        <v>117</v>
      </c>
      <c r="D80" s="72">
        <v>1</v>
      </c>
      <c r="E80" s="73">
        <f>'Catálogo de APU''s'!F2480</f>
        <v>8451.5020000000004</v>
      </c>
      <c r="F80" s="74">
        <f t="shared" si="2"/>
        <v>8452</v>
      </c>
    </row>
    <row r="81" spans="1:6" ht="123.75" x14ac:dyDescent="0.2">
      <c r="A81" s="69" t="s">
        <v>2602</v>
      </c>
      <c r="B81" s="70" t="s">
        <v>2603</v>
      </c>
      <c r="C81" s="71" t="s">
        <v>117</v>
      </c>
      <c r="D81" s="72">
        <v>1</v>
      </c>
      <c r="E81" s="73">
        <f>'Catálogo de APU''s'!F2526</f>
        <v>42191.835899999998</v>
      </c>
      <c r="F81" s="74">
        <f t="shared" si="2"/>
        <v>42192</v>
      </c>
    </row>
    <row r="82" spans="1:6" ht="157.5" x14ac:dyDescent="0.2">
      <c r="A82" s="69" t="s">
        <v>2604</v>
      </c>
      <c r="B82" s="70" t="s">
        <v>8529</v>
      </c>
      <c r="C82" s="71" t="s">
        <v>117</v>
      </c>
      <c r="D82" s="72">
        <v>1</v>
      </c>
      <c r="E82" s="73">
        <f>'Catálogo de APU''s'!F2554</f>
        <v>38912.450000000004</v>
      </c>
      <c r="F82" s="74">
        <f t="shared" si="2"/>
        <v>38912</v>
      </c>
    </row>
    <row r="83" spans="1:6" ht="58.5" customHeight="1" x14ac:dyDescent="0.2">
      <c r="A83" s="69" t="s">
        <v>2606</v>
      </c>
      <c r="B83" s="70" t="s">
        <v>8528</v>
      </c>
      <c r="C83" s="71" t="s">
        <v>9</v>
      </c>
      <c r="D83" s="72">
        <v>1</v>
      </c>
      <c r="E83" s="73">
        <f>'Catálogo de APU''s'!F2588</f>
        <v>62046.419600000008</v>
      </c>
      <c r="F83" s="74">
        <f t="shared" si="2"/>
        <v>62046</v>
      </c>
    </row>
    <row r="84" spans="1:6" ht="56.25" x14ac:dyDescent="0.2">
      <c r="A84" s="69" t="s">
        <v>2608</v>
      </c>
      <c r="B84" s="70" t="s">
        <v>8527</v>
      </c>
      <c r="C84" s="71" t="s">
        <v>9</v>
      </c>
      <c r="D84" s="72">
        <v>1</v>
      </c>
      <c r="E84" s="73">
        <f>'Catálogo de APU''s'!F2616</f>
        <v>40259.711489999994</v>
      </c>
      <c r="F84" s="74">
        <f t="shared" si="2"/>
        <v>40260</v>
      </c>
    </row>
    <row r="85" spans="1:6" ht="56.25" x14ac:dyDescent="0.2">
      <c r="A85" s="69" t="s">
        <v>2610</v>
      </c>
      <c r="B85" s="70" t="s">
        <v>2611</v>
      </c>
      <c r="C85" s="71" t="s">
        <v>9</v>
      </c>
      <c r="D85" s="72">
        <v>1</v>
      </c>
      <c r="E85" s="73">
        <f>'Catálogo de APU''s'!F2652</f>
        <v>38440.811690000002</v>
      </c>
      <c r="F85" s="74">
        <f t="shared" si="2"/>
        <v>38441</v>
      </c>
    </row>
    <row r="86" spans="1:6" ht="33.75" x14ac:dyDescent="0.2">
      <c r="A86" s="69" t="s">
        <v>2612</v>
      </c>
      <c r="B86" s="70" t="s">
        <v>2613</v>
      </c>
      <c r="C86" s="71" t="s">
        <v>9</v>
      </c>
      <c r="D86" s="72">
        <v>1</v>
      </c>
      <c r="E86" s="73">
        <f>'Catálogo de APU''s'!F2686</f>
        <v>110471.27591</v>
      </c>
      <c r="F86" s="74">
        <f t="shared" si="2"/>
        <v>110471</v>
      </c>
    </row>
    <row r="87" spans="1:6" x14ac:dyDescent="0.2">
      <c r="A87" s="64" t="s">
        <v>2614</v>
      </c>
      <c r="B87" s="64" t="s">
        <v>2615</v>
      </c>
      <c r="C87" s="65"/>
      <c r="D87" s="65"/>
      <c r="E87" s="66"/>
      <c r="F87" s="67"/>
    </row>
    <row r="88" spans="1:6" x14ac:dyDescent="0.2">
      <c r="A88" s="64" t="s">
        <v>2616</v>
      </c>
      <c r="B88" s="64" t="s">
        <v>2617</v>
      </c>
      <c r="C88" s="65"/>
      <c r="D88" s="65"/>
      <c r="E88" s="66"/>
      <c r="F88" s="67"/>
    </row>
    <row r="89" spans="1:6" ht="56.25" x14ac:dyDescent="0.2">
      <c r="A89" s="69" t="s">
        <v>2618</v>
      </c>
      <c r="B89" s="70" t="s">
        <v>2619</v>
      </c>
      <c r="C89" s="71" t="s">
        <v>106</v>
      </c>
      <c r="D89" s="72">
        <v>1</v>
      </c>
      <c r="E89" s="73" cm="1">
        <f t="array" ref="E89">'Catálogo de APU''s'!F2720:F2720</f>
        <v>76154</v>
      </c>
      <c r="F89" s="74">
        <f t="shared" ref="F89:F152" si="3">ROUND(D89*E89,0)</f>
        <v>76154</v>
      </c>
    </row>
    <row r="90" spans="1:6" ht="56.25" x14ac:dyDescent="0.2">
      <c r="A90" s="69" t="s">
        <v>2620</v>
      </c>
      <c r="B90" s="70" t="s">
        <v>2621</v>
      </c>
      <c r="C90" s="71" t="s">
        <v>106</v>
      </c>
      <c r="D90" s="72">
        <v>1</v>
      </c>
      <c r="E90" s="73">
        <v>78610</v>
      </c>
      <c r="F90" s="74">
        <f t="shared" si="3"/>
        <v>78610</v>
      </c>
    </row>
    <row r="91" spans="1:6" ht="56.25" x14ac:dyDescent="0.2">
      <c r="A91" s="69" t="s">
        <v>2622</v>
      </c>
      <c r="B91" s="70" t="s">
        <v>2623</v>
      </c>
      <c r="C91" s="71" t="s">
        <v>106</v>
      </c>
      <c r="D91" s="72">
        <v>1</v>
      </c>
      <c r="E91" s="73">
        <v>90914</v>
      </c>
      <c r="F91" s="74">
        <f t="shared" si="3"/>
        <v>90914</v>
      </c>
    </row>
    <row r="92" spans="1:6" ht="56.25" x14ac:dyDescent="0.2">
      <c r="A92" s="69" t="s">
        <v>2624</v>
      </c>
      <c r="B92" s="70" t="s">
        <v>2625</v>
      </c>
      <c r="C92" s="71" t="s">
        <v>106</v>
      </c>
      <c r="D92" s="72">
        <v>1</v>
      </c>
      <c r="E92" s="73">
        <v>105904</v>
      </c>
      <c r="F92" s="74">
        <f t="shared" si="3"/>
        <v>105904</v>
      </c>
    </row>
    <row r="93" spans="1:6" ht="45" x14ac:dyDescent="0.2">
      <c r="A93" s="69" t="s">
        <v>2626</v>
      </c>
      <c r="B93" s="70" t="s">
        <v>2627</v>
      </c>
      <c r="C93" s="71" t="s">
        <v>106</v>
      </c>
      <c r="D93" s="72">
        <v>1</v>
      </c>
      <c r="E93" s="73">
        <v>26736</v>
      </c>
      <c r="F93" s="74">
        <f t="shared" si="3"/>
        <v>26736</v>
      </c>
    </row>
    <row r="94" spans="1:6" ht="45" x14ac:dyDescent="0.2">
      <c r="A94" s="69" t="s">
        <v>2628</v>
      </c>
      <c r="B94" s="70" t="s">
        <v>2629</v>
      </c>
      <c r="C94" s="71" t="s">
        <v>106</v>
      </c>
      <c r="D94" s="72">
        <v>1</v>
      </c>
      <c r="E94" s="73">
        <v>32556</v>
      </c>
      <c r="F94" s="74">
        <f t="shared" si="3"/>
        <v>32556</v>
      </c>
    </row>
    <row r="95" spans="1:6" ht="56.25" x14ac:dyDescent="0.2">
      <c r="A95" s="69" t="s">
        <v>2630</v>
      </c>
      <c r="B95" s="70" t="s">
        <v>2631</v>
      </c>
      <c r="C95" s="71" t="s">
        <v>106</v>
      </c>
      <c r="D95" s="72">
        <v>1</v>
      </c>
      <c r="E95" s="73">
        <v>46697</v>
      </c>
      <c r="F95" s="74">
        <f t="shared" si="3"/>
        <v>46697</v>
      </c>
    </row>
    <row r="96" spans="1:6" ht="56.25" x14ac:dyDescent="0.2">
      <c r="A96" s="69" t="s">
        <v>2632</v>
      </c>
      <c r="B96" s="70" t="s">
        <v>2633</v>
      </c>
      <c r="C96" s="71" t="s">
        <v>106</v>
      </c>
      <c r="D96" s="72">
        <v>1</v>
      </c>
      <c r="E96" s="73">
        <v>48521</v>
      </c>
      <c r="F96" s="74">
        <f t="shared" si="3"/>
        <v>48521</v>
      </c>
    </row>
    <row r="97" spans="1:6" ht="56.25" x14ac:dyDescent="0.2">
      <c r="A97" s="69" t="s">
        <v>2634</v>
      </c>
      <c r="B97" s="70" t="s">
        <v>2635</v>
      </c>
      <c r="C97" s="71" t="s">
        <v>106</v>
      </c>
      <c r="D97" s="72">
        <v>1</v>
      </c>
      <c r="E97" s="73">
        <v>52169</v>
      </c>
      <c r="F97" s="74">
        <f t="shared" si="3"/>
        <v>52169</v>
      </c>
    </row>
    <row r="98" spans="1:6" ht="56.25" x14ac:dyDescent="0.2">
      <c r="A98" s="69" t="s">
        <v>2636</v>
      </c>
      <c r="B98" s="70" t="s">
        <v>2637</v>
      </c>
      <c r="C98" s="71" t="s">
        <v>106</v>
      </c>
      <c r="D98" s="72">
        <v>1</v>
      </c>
      <c r="E98" s="73">
        <v>63112</v>
      </c>
      <c r="F98" s="74">
        <f t="shared" si="3"/>
        <v>63112</v>
      </c>
    </row>
    <row r="99" spans="1:6" ht="56.25" x14ac:dyDescent="0.2">
      <c r="A99" s="69" t="s">
        <v>2638</v>
      </c>
      <c r="B99" s="70" t="s">
        <v>2639</v>
      </c>
      <c r="C99" s="71" t="s">
        <v>106</v>
      </c>
      <c r="D99" s="72">
        <v>1</v>
      </c>
      <c r="E99" s="73">
        <v>45370</v>
      </c>
      <c r="F99" s="74">
        <f t="shared" si="3"/>
        <v>45370</v>
      </c>
    </row>
    <row r="100" spans="1:6" ht="33.75" x14ac:dyDescent="0.2">
      <c r="A100" s="69" t="s">
        <v>2640</v>
      </c>
      <c r="B100" s="70" t="s">
        <v>2641</v>
      </c>
      <c r="C100" s="71" t="s">
        <v>106</v>
      </c>
      <c r="D100" s="72">
        <v>1</v>
      </c>
      <c r="E100" s="73">
        <v>26843</v>
      </c>
      <c r="F100" s="74">
        <f t="shared" si="3"/>
        <v>26843</v>
      </c>
    </row>
    <row r="101" spans="1:6" ht="22.5" x14ac:dyDescent="0.2">
      <c r="A101" s="69" t="s">
        <v>2642</v>
      </c>
      <c r="B101" s="70" t="s">
        <v>2643</v>
      </c>
      <c r="C101" s="71" t="s">
        <v>106</v>
      </c>
      <c r="D101" s="72">
        <v>1</v>
      </c>
      <c r="E101" s="73">
        <v>50225</v>
      </c>
      <c r="F101" s="74">
        <f t="shared" si="3"/>
        <v>50225</v>
      </c>
    </row>
    <row r="102" spans="1:6" ht="78.75" x14ac:dyDescent="0.2">
      <c r="A102" s="69" t="s">
        <v>2644</v>
      </c>
      <c r="B102" s="70" t="s">
        <v>2645</v>
      </c>
      <c r="C102" s="71" t="s">
        <v>263</v>
      </c>
      <c r="D102" s="72">
        <v>1</v>
      </c>
      <c r="E102" s="73">
        <v>315164</v>
      </c>
      <c r="F102" s="74">
        <f t="shared" si="3"/>
        <v>315164</v>
      </c>
    </row>
    <row r="103" spans="1:6" ht="78.75" x14ac:dyDescent="0.2">
      <c r="A103" s="69" t="s">
        <v>2646</v>
      </c>
      <c r="B103" s="70" t="s">
        <v>2647</v>
      </c>
      <c r="C103" s="71" t="s">
        <v>263</v>
      </c>
      <c r="D103" s="72">
        <v>1</v>
      </c>
      <c r="E103" s="73">
        <v>344791</v>
      </c>
      <c r="F103" s="74">
        <f t="shared" si="3"/>
        <v>344791</v>
      </c>
    </row>
    <row r="104" spans="1:6" ht="78.75" x14ac:dyDescent="0.2">
      <c r="A104" s="69" t="s">
        <v>2648</v>
      </c>
      <c r="B104" s="70" t="s">
        <v>2649</v>
      </c>
      <c r="C104" s="71" t="s">
        <v>263</v>
      </c>
      <c r="D104" s="72">
        <v>1</v>
      </c>
      <c r="E104" s="73">
        <v>384753</v>
      </c>
      <c r="F104" s="74">
        <f t="shared" si="3"/>
        <v>384753</v>
      </c>
    </row>
    <row r="105" spans="1:6" ht="78.75" x14ac:dyDescent="0.2">
      <c r="A105" s="69" t="s">
        <v>2650</v>
      </c>
      <c r="B105" s="70" t="s">
        <v>2651</v>
      </c>
      <c r="C105" s="71" t="s">
        <v>263</v>
      </c>
      <c r="D105" s="72">
        <v>1</v>
      </c>
      <c r="E105" s="73">
        <v>436562</v>
      </c>
      <c r="F105" s="74">
        <f t="shared" si="3"/>
        <v>436562</v>
      </c>
    </row>
    <row r="106" spans="1:6" ht="78.75" x14ac:dyDescent="0.2">
      <c r="A106" s="69" t="s">
        <v>2652</v>
      </c>
      <c r="B106" s="70" t="s">
        <v>2653</v>
      </c>
      <c r="C106" s="71" t="s">
        <v>263</v>
      </c>
      <c r="D106" s="72">
        <v>1</v>
      </c>
      <c r="E106" s="73">
        <v>494561</v>
      </c>
      <c r="F106" s="74">
        <f t="shared" si="3"/>
        <v>494561</v>
      </c>
    </row>
    <row r="107" spans="1:6" ht="78.75" x14ac:dyDescent="0.2">
      <c r="A107" s="69" t="s">
        <v>2654</v>
      </c>
      <c r="B107" s="70" t="s">
        <v>2655</v>
      </c>
      <c r="C107" s="71" t="s">
        <v>263</v>
      </c>
      <c r="D107" s="72">
        <v>1</v>
      </c>
      <c r="E107" s="73">
        <v>560693</v>
      </c>
      <c r="F107" s="74">
        <f t="shared" si="3"/>
        <v>560693</v>
      </c>
    </row>
    <row r="108" spans="1:6" ht="78.75" x14ac:dyDescent="0.2">
      <c r="A108" s="69" t="s">
        <v>2656</v>
      </c>
      <c r="B108" s="70" t="s">
        <v>2657</v>
      </c>
      <c r="C108" s="71" t="s">
        <v>263</v>
      </c>
      <c r="D108" s="72">
        <v>1</v>
      </c>
      <c r="E108" s="73">
        <v>610053</v>
      </c>
      <c r="F108" s="74">
        <f t="shared" si="3"/>
        <v>610053</v>
      </c>
    </row>
    <row r="109" spans="1:6" ht="78.75" x14ac:dyDescent="0.2">
      <c r="A109" s="69" t="s">
        <v>2658</v>
      </c>
      <c r="B109" s="70" t="s">
        <v>2659</v>
      </c>
      <c r="C109" s="71" t="s">
        <v>263</v>
      </c>
      <c r="D109" s="72">
        <v>1</v>
      </c>
      <c r="E109" s="73">
        <v>664401</v>
      </c>
      <c r="F109" s="74">
        <f t="shared" si="3"/>
        <v>664401</v>
      </c>
    </row>
    <row r="110" spans="1:6" ht="78.75" x14ac:dyDescent="0.2">
      <c r="A110" s="69" t="s">
        <v>2660</v>
      </c>
      <c r="B110" s="70" t="s">
        <v>2661</v>
      </c>
      <c r="C110" s="71" t="s">
        <v>263</v>
      </c>
      <c r="D110" s="72">
        <v>1</v>
      </c>
      <c r="E110" s="73">
        <v>371850</v>
      </c>
      <c r="F110" s="74">
        <f t="shared" si="3"/>
        <v>371850</v>
      </c>
    </row>
    <row r="111" spans="1:6" ht="78.75" x14ac:dyDescent="0.2">
      <c r="A111" s="69" t="s">
        <v>2662</v>
      </c>
      <c r="B111" s="70" t="s">
        <v>2663</v>
      </c>
      <c r="C111" s="71" t="s">
        <v>263</v>
      </c>
      <c r="D111" s="72">
        <v>1</v>
      </c>
      <c r="E111" s="73">
        <v>403627</v>
      </c>
      <c r="F111" s="74">
        <f t="shared" si="3"/>
        <v>403627</v>
      </c>
    </row>
    <row r="112" spans="1:6" ht="78.75" x14ac:dyDescent="0.2">
      <c r="A112" s="69" t="s">
        <v>2664</v>
      </c>
      <c r="B112" s="70" t="s">
        <v>2665</v>
      </c>
      <c r="C112" s="71" t="s">
        <v>263</v>
      </c>
      <c r="D112" s="72">
        <v>1</v>
      </c>
      <c r="E112" s="73">
        <v>444409</v>
      </c>
      <c r="F112" s="74">
        <f t="shared" si="3"/>
        <v>444409</v>
      </c>
    </row>
    <row r="113" spans="1:6" ht="78.75" x14ac:dyDescent="0.2">
      <c r="A113" s="69" t="s">
        <v>2666</v>
      </c>
      <c r="B113" s="70" t="s">
        <v>2667</v>
      </c>
      <c r="C113" s="71" t="s">
        <v>263</v>
      </c>
      <c r="D113" s="72">
        <v>1</v>
      </c>
      <c r="E113" s="73">
        <v>497099</v>
      </c>
      <c r="F113" s="74">
        <f t="shared" si="3"/>
        <v>497099</v>
      </c>
    </row>
    <row r="114" spans="1:6" ht="78.75" x14ac:dyDescent="0.2">
      <c r="A114" s="69" t="s">
        <v>2668</v>
      </c>
      <c r="B114" s="70" t="s">
        <v>2669</v>
      </c>
      <c r="C114" s="71" t="s">
        <v>263</v>
      </c>
      <c r="D114" s="72">
        <v>1</v>
      </c>
      <c r="E114" s="73">
        <v>555957</v>
      </c>
      <c r="F114" s="74">
        <f t="shared" si="3"/>
        <v>555957</v>
      </c>
    </row>
    <row r="115" spans="1:6" ht="78.75" x14ac:dyDescent="0.2">
      <c r="A115" s="69" t="s">
        <v>2670</v>
      </c>
      <c r="B115" s="70" t="s">
        <v>2671</v>
      </c>
      <c r="C115" s="71" t="s">
        <v>263</v>
      </c>
      <c r="D115" s="72">
        <v>1</v>
      </c>
      <c r="E115" s="73">
        <v>623229</v>
      </c>
      <c r="F115" s="74">
        <f t="shared" si="3"/>
        <v>623229</v>
      </c>
    </row>
    <row r="116" spans="1:6" ht="78.75" x14ac:dyDescent="0.2">
      <c r="A116" s="69" t="s">
        <v>2672</v>
      </c>
      <c r="B116" s="70" t="s">
        <v>2673</v>
      </c>
      <c r="C116" s="71" t="s">
        <v>263</v>
      </c>
      <c r="D116" s="72">
        <v>1</v>
      </c>
      <c r="E116" s="73">
        <v>673135</v>
      </c>
      <c r="F116" s="74">
        <f t="shared" si="3"/>
        <v>673135</v>
      </c>
    </row>
    <row r="117" spans="1:6" ht="78.75" x14ac:dyDescent="0.2">
      <c r="A117" s="69" t="s">
        <v>2674</v>
      </c>
      <c r="B117" s="70" t="s">
        <v>2675</v>
      </c>
      <c r="C117" s="71" t="s">
        <v>263</v>
      </c>
      <c r="D117" s="72">
        <v>1</v>
      </c>
      <c r="E117" s="73">
        <v>728258</v>
      </c>
      <c r="F117" s="74">
        <f t="shared" si="3"/>
        <v>728258</v>
      </c>
    </row>
    <row r="118" spans="1:6" ht="78.75" x14ac:dyDescent="0.2">
      <c r="A118" s="69" t="s">
        <v>2676</v>
      </c>
      <c r="B118" s="70" t="s">
        <v>2677</v>
      </c>
      <c r="C118" s="71" t="s">
        <v>263</v>
      </c>
      <c r="D118" s="72">
        <v>1</v>
      </c>
      <c r="E118" s="73">
        <v>406519</v>
      </c>
      <c r="F118" s="74">
        <f t="shared" si="3"/>
        <v>406519</v>
      </c>
    </row>
    <row r="119" spans="1:6" ht="78.75" x14ac:dyDescent="0.2">
      <c r="A119" s="69" t="s">
        <v>2678</v>
      </c>
      <c r="B119" s="70" t="s">
        <v>2679</v>
      </c>
      <c r="C119" s="71" t="s">
        <v>263</v>
      </c>
      <c r="D119" s="72">
        <v>1</v>
      </c>
      <c r="E119" s="73">
        <v>445079</v>
      </c>
      <c r="F119" s="74">
        <f t="shared" si="3"/>
        <v>445079</v>
      </c>
    </row>
    <row r="120" spans="1:6" ht="78.75" x14ac:dyDescent="0.2">
      <c r="A120" s="69" t="s">
        <v>2680</v>
      </c>
      <c r="B120" s="70" t="s">
        <v>2681</v>
      </c>
      <c r="C120" s="71" t="s">
        <v>263</v>
      </c>
      <c r="D120" s="72">
        <v>1</v>
      </c>
      <c r="E120" s="73">
        <v>475899</v>
      </c>
      <c r="F120" s="74">
        <f t="shared" si="3"/>
        <v>475899</v>
      </c>
    </row>
    <row r="121" spans="1:6" ht="78.75" x14ac:dyDescent="0.2">
      <c r="A121" s="69" t="s">
        <v>2682</v>
      </c>
      <c r="B121" s="70" t="s">
        <v>2683</v>
      </c>
      <c r="C121" s="71" t="s">
        <v>263</v>
      </c>
      <c r="D121" s="72">
        <v>1</v>
      </c>
      <c r="E121" s="73">
        <v>529198</v>
      </c>
      <c r="F121" s="74">
        <f t="shared" si="3"/>
        <v>529198</v>
      </c>
    </row>
    <row r="122" spans="1:6" ht="78.75" x14ac:dyDescent="0.2">
      <c r="A122" s="69" t="s">
        <v>2684</v>
      </c>
      <c r="B122" s="70" t="s">
        <v>2685</v>
      </c>
      <c r="C122" s="71" t="s">
        <v>263</v>
      </c>
      <c r="D122" s="72">
        <v>1</v>
      </c>
      <c r="E122" s="73">
        <v>589414</v>
      </c>
      <c r="F122" s="74">
        <f t="shared" si="3"/>
        <v>589414</v>
      </c>
    </row>
    <row r="123" spans="1:6" ht="78.75" x14ac:dyDescent="0.2">
      <c r="A123" s="69" t="s">
        <v>2686</v>
      </c>
      <c r="B123" s="70" t="s">
        <v>2687</v>
      </c>
      <c r="C123" s="71" t="s">
        <v>263</v>
      </c>
      <c r="D123" s="72">
        <v>1</v>
      </c>
      <c r="E123" s="73">
        <v>640527</v>
      </c>
      <c r="F123" s="74">
        <f t="shared" si="3"/>
        <v>640527</v>
      </c>
    </row>
    <row r="124" spans="1:6" ht="78.75" x14ac:dyDescent="0.2">
      <c r="A124" s="69" t="s">
        <v>2688</v>
      </c>
      <c r="B124" s="70" t="s">
        <v>2689</v>
      </c>
      <c r="C124" s="71" t="s">
        <v>263</v>
      </c>
      <c r="D124" s="72">
        <v>1</v>
      </c>
      <c r="E124" s="73">
        <v>688026</v>
      </c>
      <c r="F124" s="74">
        <f t="shared" si="3"/>
        <v>688026</v>
      </c>
    </row>
    <row r="125" spans="1:6" ht="78.75" x14ac:dyDescent="0.2">
      <c r="A125" s="69" t="s">
        <v>2690</v>
      </c>
      <c r="B125" s="70" t="s">
        <v>2691</v>
      </c>
      <c r="C125" s="71" t="s">
        <v>263</v>
      </c>
      <c r="D125" s="72">
        <v>1</v>
      </c>
      <c r="E125" s="73">
        <v>731013</v>
      </c>
      <c r="F125" s="74">
        <f t="shared" si="3"/>
        <v>731013</v>
      </c>
    </row>
    <row r="126" spans="1:6" ht="78.75" x14ac:dyDescent="0.2">
      <c r="A126" s="69" t="s">
        <v>2692</v>
      </c>
      <c r="B126" s="70" t="s">
        <v>2693</v>
      </c>
      <c r="C126" s="71" t="s">
        <v>263</v>
      </c>
      <c r="D126" s="72">
        <v>1</v>
      </c>
      <c r="E126" s="73">
        <v>446780</v>
      </c>
      <c r="F126" s="74">
        <f t="shared" si="3"/>
        <v>446780</v>
      </c>
    </row>
    <row r="127" spans="1:6" ht="78.75" x14ac:dyDescent="0.2">
      <c r="A127" s="69" t="s">
        <v>2694</v>
      </c>
      <c r="B127" s="70" t="s">
        <v>2695</v>
      </c>
      <c r="C127" s="71" t="s">
        <v>263</v>
      </c>
      <c r="D127" s="72">
        <v>1</v>
      </c>
      <c r="E127" s="73">
        <v>490384</v>
      </c>
      <c r="F127" s="74">
        <f t="shared" si="3"/>
        <v>490384</v>
      </c>
    </row>
    <row r="128" spans="1:6" ht="78.75" x14ac:dyDescent="0.2">
      <c r="A128" s="69" t="s">
        <v>2696</v>
      </c>
      <c r="B128" s="70" t="s">
        <v>2697</v>
      </c>
      <c r="C128" s="71" t="s">
        <v>263</v>
      </c>
      <c r="D128" s="72">
        <v>1</v>
      </c>
      <c r="E128" s="73">
        <v>540976</v>
      </c>
      <c r="F128" s="74">
        <f t="shared" si="3"/>
        <v>540976</v>
      </c>
    </row>
    <row r="129" spans="1:6" ht="78.75" x14ac:dyDescent="0.2">
      <c r="A129" s="69" t="s">
        <v>2698</v>
      </c>
      <c r="B129" s="70" t="s">
        <v>2699</v>
      </c>
      <c r="C129" s="71" t="s">
        <v>263</v>
      </c>
      <c r="D129" s="72">
        <v>1</v>
      </c>
      <c r="E129" s="73">
        <v>596249</v>
      </c>
      <c r="F129" s="74">
        <f t="shared" si="3"/>
        <v>596249</v>
      </c>
    </row>
    <row r="130" spans="1:6" ht="78.75" x14ac:dyDescent="0.2">
      <c r="A130" s="69" t="s">
        <v>2700</v>
      </c>
      <c r="B130" s="70" t="s">
        <v>2701</v>
      </c>
      <c r="C130" s="71" t="s">
        <v>263</v>
      </c>
      <c r="D130" s="72">
        <v>1</v>
      </c>
      <c r="E130" s="73">
        <v>653815</v>
      </c>
      <c r="F130" s="74">
        <f t="shared" si="3"/>
        <v>653815</v>
      </c>
    </row>
    <row r="131" spans="1:6" ht="78.75" x14ac:dyDescent="0.2">
      <c r="A131" s="69" t="s">
        <v>2702</v>
      </c>
      <c r="B131" s="70" t="s">
        <v>2703</v>
      </c>
      <c r="C131" s="71" t="s">
        <v>263</v>
      </c>
      <c r="D131" s="72">
        <v>1</v>
      </c>
      <c r="E131" s="73">
        <v>711683</v>
      </c>
      <c r="F131" s="74">
        <f t="shared" si="3"/>
        <v>711683</v>
      </c>
    </row>
    <row r="132" spans="1:6" ht="78.75" x14ac:dyDescent="0.2">
      <c r="A132" s="69" t="s">
        <v>2704</v>
      </c>
      <c r="B132" s="70" t="s">
        <v>2705</v>
      </c>
      <c r="C132" s="71" t="s">
        <v>263</v>
      </c>
      <c r="D132" s="72">
        <v>1</v>
      </c>
      <c r="E132" s="73">
        <v>765224</v>
      </c>
      <c r="F132" s="74">
        <f t="shared" si="3"/>
        <v>765224</v>
      </c>
    </row>
    <row r="133" spans="1:6" ht="78.75" x14ac:dyDescent="0.2">
      <c r="A133" s="69" t="s">
        <v>2706</v>
      </c>
      <c r="B133" s="70" t="s">
        <v>2707</v>
      </c>
      <c r="C133" s="71" t="s">
        <v>263</v>
      </c>
      <c r="D133" s="72">
        <v>1</v>
      </c>
      <c r="E133" s="73">
        <v>813299</v>
      </c>
      <c r="F133" s="74">
        <f t="shared" si="3"/>
        <v>813299</v>
      </c>
    </row>
    <row r="134" spans="1:6" ht="78.75" x14ac:dyDescent="0.2">
      <c r="A134" s="69" t="s">
        <v>2708</v>
      </c>
      <c r="B134" s="70" t="s">
        <v>2709</v>
      </c>
      <c r="C134" s="71" t="s">
        <v>263</v>
      </c>
      <c r="D134" s="72">
        <v>1</v>
      </c>
      <c r="E134" s="73">
        <v>887809</v>
      </c>
      <c r="F134" s="74">
        <f t="shared" si="3"/>
        <v>887809</v>
      </c>
    </row>
    <row r="135" spans="1:6" ht="78.75" x14ac:dyDescent="0.2">
      <c r="A135" s="69" t="s">
        <v>2710</v>
      </c>
      <c r="B135" s="70" t="s">
        <v>2711</v>
      </c>
      <c r="C135" s="71" t="s">
        <v>263</v>
      </c>
      <c r="D135" s="72">
        <v>1</v>
      </c>
      <c r="E135" s="73">
        <v>945482</v>
      </c>
      <c r="F135" s="74">
        <f t="shared" si="3"/>
        <v>945482</v>
      </c>
    </row>
    <row r="136" spans="1:6" ht="78.75" x14ac:dyDescent="0.2">
      <c r="A136" s="69" t="s">
        <v>2712</v>
      </c>
      <c r="B136" s="70" t="s">
        <v>2713</v>
      </c>
      <c r="C136" s="71" t="s">
        <v>263</v>
      </c>
      <c r="D136" s="72">
        <v>1</v>
      </c>
      <c r="E136" s="73">
        <v>1002881</v>
      </c>
      <c r="F136" s="74">
        <f t="shared" si="3"/>
        <v>1002881</v>
      </c>
    </row>
    <row r="137" spans="1:6" ht="78.75" x14ac:dyDescent="0.2">
      <c r="A137" s="69" t="s">
        <v>2714</v>
      </c>
      <c r="B137" s="70" t="s">
        <v>2715</v>
      </c>
      <c r="C137" s="71" t="s">
        <v>263</v>
      </c>
      <c r="D137" s="72">
        <v>1</v>
      </c>
      <c r="E137" s="73">
        <v>1059819</v>
      </c>
      <c r="F137" s="74">
        <f t="shared" si="3"/>
        <v>1059819</v>
      </c>
    </row>
    <row r="138" spans="1:6" ht="67.5" x14ac:dyDescent="0.2">
      <c r="A138" s="69" t="s">
        <v>2716</v>
      </c>
      <c r="B138" s="70" t="s">
        <v>2717</v>
      </c>
      <c r="C138" s="71" t="s">
        <v>106</v>
      </c>
      <c r="D138" s="72">
        <v>1</v>
      </c>
      <c r="E138" s="73">
        <v>138453</v>
      </c>
      <c r="F138" s="74">
        <f t="shared" si="3"/>
        <v>138453</v>
      </c>
    </row>
    <row r="139" spans="1:6" ht="67.5" x14ac:dyDescent="0.2">
      <c r="A139" s="69" t="s">
        <v>2718</v>
      </c>
      <c r="B139" s="70" t="s">
        <v>2719</v>
      </c>
      <c r="C139" s="71" t="s">
        <v>106</v>
      </c>
      <c r="D139" s="72">
        <v>1</v>
      </c>
      <c r="E139" s="73">
        <v>163827</v>
      </c>
      <c r="F139" s="74">
        <f t="shared" si="3"/>
        <v>163827</v>
      </c>
    </row>
    <row r="140" spans="1:6" ht="67.5" x14ac:dyDescent="0.2">
      <c r="A140" s="69" t="s">
        <v>2720</v>
      </c>
      <c r="B140" s="70" t="s">
        <v>2721</v>
      </c>
      <c r="C140" s="71" t="s">
        <v>106</v>
      </c>
      <c r="D140" s="72">
        <v>1</v>
      </c>
      <c r="E140" s="73">
        <v>190517</v>
      </c>
      <c r="F140" s="74">
        <f t="shared" si="3"/>
        <v>190517</v>
      </c>
    </row>
    <row r="141" spans="1:6" ht="67.5" x14ac:dyDescent="0.2">
      <c r="A141" s="69" t="s">
        <v>2722</v>
      </c>
      <c r="B141" s="70" t="s">
        <v>2723</v>
      </c>
      <c r="C141" s="71" t="s">
        <v>106</v>
      </c>
      <c r="D141" s="72">
        <v>1</v>
      </c>
      <c r="E141" s="73">
        <v>216748</v>
      </c>
      <c r="F141" s="74">
        <f t="shared" si="3"/>
        <v>216748</v>
      </c>
    </row>
    <row r="142" spans="1:6" ht="67.5" x14ac:dyDescent="0.2">
      <c r="A142" s="69" t="s">
        <v>2724</v>
      </c>
      <c r="B142" s="70" t="s">
        <v>2725</v>
      </c>
      <c r="C142" s="71" t="s">
        <v>106</v>
      </c>
      <c r="D142" s="72">
        <v>1</v>
      </c>
      <c r="E142" s="73">
        <v>241493</v>
      </c>
      <c r="F142" s="74">
        <f t="shared" si="3"/>
        <v>241493</v>
      </c>
    </row>
    <row r="143" spans="1:6" ht="67.5" x14ac:dyDescent="0.2">
      <c r="A143" s="69" t="s">
        <v>2726</v>
      </c>
      <c r="B143" s="70" t="s">
        <v>2727</v>
      </c>
      <c r="C143" s="71" t="s">
        <v>106</v>
      </c>
      <c r="D143" s="72">
        <v>1</v>
      </c>
      <c r="E143" s="73">
        <v>263718</v>
      </c>
      <c r="F143" s="74">
        <f t="shared" si="3"/>
        <v>263718</v>
      </c>
    </row>
    <row r="144" spans="1:6" ht="67.5" x14ac:dyDescent="0.2">
      <c r="A144" s="69" t="s">
        <v>2728</v>
      </c>
      <c r="B144" s="70" t="s">
        <v>2729</v>
      </c>
      <c r="C144" s="71" t="s">
        <v>106</v>
      </c>
      <c r="D144" s="72">
        <v>1</v>
      </c>
      <c r="E144" s="73">
        <v>290979</v>
      </c>
      <c r="F144" s="74">
        <f t="shared" si="3"/>
        <v>290979</v>
      </c>
    </row>
    <row r="145" spans="1:6" ht="45" x14ac:dyDescent="0.2">
      <c r="A145" s="69" t="s">
        <v>2730</v>
      </c>
      <c r="B145" s="70" t="s">
        <v>2731</v>
      </c>
      <c r="C145" s="71" t="s">
        <v>263</v>
      </c>
      <c r="D145" s="72">
        <v>1</v>
      </c>
      <c r="E145" s="73">
        <v>100901</v>
      </c>
      <c r="F145" s="74">
        <f t="shared" si="3"/>
        <v>100901</v>
      </c>
    </row>
    <row r="146" spans="1:6" ht="45" x14ac:dyDescent="0.2">
      <c r="A146" s="69" t="s">
        <v>2732</v>
      </c>
      <c r="B146" s="70" t="s">
        <v>2733</v>
      </c>
      <c r="C146" s="71" t="s">
        <v>263</v>
      </c>
      <c r="D146" s="72">
        <v>1</v>
      </c>
      <c r="E146" s="73">
        <v>32396</v>
      </c>
      <c r="F146" s="74">
        <f t="shared" si="3"/>
        <v>32396</v>
      </c>
    </row>
    <row r="147" spans="1:6" ht="56.25" x14ac:dyDescent="0.2">
      <c r="A147" s="69" t="s">
        <v>2734</v>
      </c>
      <c r="B147" s="70" t="s">
        <v>2735</v>
      </c>
      <c r="C147" s="71" t="s">
        <v>106</v>
      </c>
      <c r="D147" s="72">
        <v>1</v>
      </c>
      <c r="E147" s="73">
        <v>131402</v>
      </c>
      <c r="F147" s="74">
        <f t="shared" si="3"/>
        <v>131402</v>
      </c>
    </row>
    <row r="148" spans="1:6" ht="78.75" x14ac:dyDescent="0.2">
      <c r="A148" s="69" t="s">
        <v>2736</v>
      </c>
      <c r="B148" s="70" t="s">
        <v>2737</v>
      </c>
      <c r="C148" s="71" t="s">
        <v>106</v>
      </c>
      <c r="D148" s="72">
        <v>1</v>
      </c>
      <c r="E148" s="73">
        <v>294648</v>
      </c>
      <c r="F148" s="74">
        <f t="shared" si="3"/>
        <v>294648</v>
      </c>
    </row>
    <row r="149" spans="1:6" ht="45" x14ac:dyDescent="0.2">
      <c r="A149" s="69" t="s">
        <v>2738</v>
      </c>
      <c r="B149" s="70" t="s">
        <v>2739</v>
      </c>
      <c r="C149" s="71" t="s">
        <v>106</v>
      </c>
      <c r="D149" s="72">
        <v>1</v>
      </c>
      <c r="E149" s="73">
        <v>268832</v>
      </c>
      <c r="F149" s="74">
        <f t="shared" si="3"/>
        <v>268832</v>
      </c>
    </row>
    <row r="150" spans="1:6" ht="56.25" x14ac:dyDescent="0.2">
      <c r="A150" s="69" t="s">
        <v>2740</v>
      </c>
      <c r="B150" s="70" t="s">
        <v>2741</v>
      </c>
      <c r="C150" s="71" t="s">
        <v>106</v>
      </c>
      <c r="D150" s="72">
        <v>1</v>
      </c>
      <c r="E150" s="73">
        <v>222592</v>
      </c>
      <c r="F150" s="74">
        <f t="shared" si="3"/>
        <v>222592</v>
      </c>
    </row>
    <row r="151" spans="1:6" ht="68.25" customHeight="1" x14ac:dyDescent="0.2">
      <c r="A151" s="69" t="s">
        <v>2742</v>
      </c>
      <c r="B151" s="70" t="s">
        <v>2743</v>
      </c>
      <c r="C151" s="71" t="s">
        <v>106</v>
      </c>
      <c r="D151" s="72">
        <v>1</v>
      </c>
      <c r="E151" s="73">
        <v>363757</v>
      </c>
      <c r="F151" s="74">
        <f t="shared" si="3"/>
        <v>363757</v>
      </c>
    </row>
    <row r="152" spans="1:6" ht="56.25" x14ac:dyDescent="0.2">
      <c r="A152" s="69" t="s">
        <v>2744</v>
      </c>
      <c r="B152" s="70" t="s">
        <v>2745</v>
      </c>
      <c r="C152" s="71" t="s">
        <v>106</v>
      </c>
      <c r="D152" s="72">
        <v>1</v>
      </c>
      <c r="E152" s="73">
        <v>358757</v>
      </c>
      <c r="F152" s="74">
        <f t="shared" si="3"/>
        <v>358757</v>
      </c>
    </row>
    <row r="153" spans="1:6" ht="22.5" x14ac:dyDescent="0.2">
      <c r="A153" s="69" t="s">
        <v>2746</v>
      </c>
      <c r="B153" s="70" t="s">
        <v>8526</v>
      </c>
      <c r="C153" s="71" t="s">
        <v>9</v>
      </c>
      <c r="D153" s="72">
        <v>1</v>
      </c>
      <c r="E153" s="73">
        <v>343370</v>
      </c>
      <c r="F153" s="74">
        <f>ROUND(D153*E153,0)</f>
        <v>343370</v>
      </c>
    </row>
    <row r="154" spans="1:6" x14ac:dyDescent="0.2">
      <c r="A154" s="64" t="s">
        <v>2748</v>
      </c>
      <c r="B154" s="64" t="s">
        <v>2749</v>
      </c>
      <c r="C154" s="65"/>
      <c r="D154" s="65"/>
      <c r="E154" s="66"/>
      <c r="F154" s="67"/>
    </row>
    <row r="155" spans="1:6" ht="45" x14ac:dyDescent="0.2">
      <c r="A155" s="69" t="s">
        <v>2750</v>
      </c>
      <c r="B155" s="70" t="s">
        <v>2751</v>
      </c>
      <c r="C155" s="71" t="s">
        <v>106</v>
      </c>
      <c r="D155" s="72">
        <v>1</v>
      </c>
      <c r="E155" s="73">
        <v>76790</v>
      </c>
      <c r="F155" s="74">
        <f t="shared" ref="F155:F161" si="4">ROUND(D155*E155,0)</f>
        <v>76790</v>
      </c>
    </row>
    <row r="156" spans="1:6" ht="45" x14ac:dyDescent="0.2">
      <c r="A156" s="69" t="s">
        <v>2752</v>
      </c>
      <c r="B156" s="70" t="s">
        <v>2753</v>
      </c>
      <c r="C156" s="71" t="s">
        <v>106</v>
      </c>
      <c r="D156" s="72">
        <v>1</v>
      </c>
      <c r="E156" s="73">
        <v>39132</v>
      </c>
      <c r="F156" s="74">
        <f t="shared" si="4"/>
        <v>39132</v>
      </c>
    </row>
    <row r="157" spans="1:6" ht="33.75" x14ac:dyDescent="0.2">
      <c r="A157" s="69" t="s">
        <v>2754</v>
      </c>
      <c r="B157" s="70" t="s">
        <v>2755</v>
      </c>
      <c r="C157" s="71" t="s">
        <v>106</v>
      </c>
      <c r="D157" s="72">
        <v>1</v>
      </c>
      <c r="E157" s="73">
        <v>143996</v>
      </c>
      <c r="F157" s="74">
        <f t="shared" si="4"/>
        <v>143996</v>
      </c>
    </row>
    <row r="158" spans="1:6" ht="45" x14ac:dyDescent="0.2">
      <c r="A158" s="69" t="s">
        <v>2756</v>
      </c>
      <c r="B158" s="70" t="s">
        <v>2757</v>
      </c>
      <c r="C158" s="71" t="s">
        <v>106</v>
      </c>
      <c r="D158" s="72">
        <v>1</v>
      </c>
      <c r="E158" s="73">
        <v>106528</v>
      </c>
      <c r="F158" s="74">
        <f t="shared" si="4"/>
        <v>106528</v>
      </c>
    </row>
    <row r="159" spans="1:6" ht="56.25" x14ac:dyDescent="0.2">
      <c r="A159" s="69" t="s">
        <v>2758</v>
      </c>
      <c r="B159" s="70" t="s">
        <v>8524</v>
      </c>
      <c r="C159" s="71" t="s">
        <v>106</v>
      </c>
      <c r="D159" s="72">
        <v>1</v>
      </c>
      <c r="E159" s="73">
        <v>140876</v>
      </c>
      <c r="F159" s="74">
        <f t="shared" si="4"/>
        <v>140876</v>
      </c>
    </row>
    <row r="160" spans="1:6" ht="56.25" x14ac:dyDescent="0.2">
      <c r="A160" s="69" t="s">
        <v>2760</v>
      </c>
      <c r="B160" s="70" t="s">
        <v>8525</v>
      </c>
      <c r="C160" s="71" t="s">
        <v>106</v>
      </c>
      <c r="D160" s="72">
        <v>1</v>
      </c>
      <c r="E160" s="73">
        <v>132831</v>
      </c>
      <c r="F160" s="74">
        <f t="shared" si="4"/>
        <v>132831</v>
      </c>
    </row>
    <row r="161" spans="1:6" ht="22.5" x14ac:dyDescent="0.2">
      <c r="A161" s="69" t="s">
        <v>2762</v>
      </c>
      <c r="B161" s="70" t="s">
        <v>2763</v>
      </c>
      <c r="C161" s="71" t="s">
        <v>106</v>
      </c>
      <c r="D161" s="72">
        <v>1</v>
      </c>
      <c r="E161" s="73">
        <v>98653</v>
      </c>
      <c r="F161" s="74">
        <f t="shared" si="4"/>
        <v>98653</v>
      </c>
    </row>
    <row r="162" spans="1:6" x14ac:dyDescent="0.2">
      <c r="A162" s="64" t="s">
        <v>2764</v>
      </c>
      <c r="B162" s="64" t="s">
        <v>2765</v>
      </c>
      <c r="C162" s="65"/>
      <c r="D162" s="65"/>
      <c r="E162" s="66"/>
      <c r="F162" s="67"/>
    </row>
    <row r="163" spans="1:6" ht="70.5" customHeight="1" x14ac:dyDescent="0.2">
      <c r="A163" s="69" t="s">
        <v>2766</v>
      </c>
      <c r="B163" s="70" t="s">
        <v>2767</v>
      </c>
      <c r="C163" s="71" t="s">
        <v>117</v>
      </c>
      <c r="D163" s="72">
        <v>1</v>
      </c>
      <c r="E163" s="73">
        <v>27940</v>
      </c>
      <c r="F163" s="74">
        <f>ROUND(D163*E163,0)</f>
        <v>27940</v>
      </c>
    </row>
    <row r="164" spans="1:6" ht="213.75" x14ac:dyDescent="0.2">
      <c r="A164" s="69" t="s">
        <v>2768</v>
      </c>
      <c r="B164" s="70" t="s">
        <v>2769</v>
      </c>
      <c r="C164" s="71" t="s">
        <v>117</v>
      </c>
      <c r="D164" s="72">
        <v>1</v>
      </c>
      <c r="E164" s="73">
        <v>32836</v>
      </c>
      <c r="F164" s="74">
        <f>ROUND(D164*E164,0)</f>
        <v>32836</v>
      </c>
    </row>
    <row r="165" spans="1:6" x14ac:dyDescent="0.2">
      <c r="A165" s="64" t="s">
        <v>2770</v>
      </c>
      <c r="B165" s="64" t="s">
        <v>2771</v>
      </c>
      <c r="C165" s="65"/>
      <c r="D165" s="65"/>
      <c r="E165" s="66"/>
      <c r="F165" s="67"/>
    </row>
    <row r="166" spans="1:6" ht="56.25" x14ac:dyDescent="0.2">
      <c r="A166" s="69" t="s">
        <v>2772</v>
      </c>
      <c r="B166" s="70" t="s">
        <v>2773</v>
      </c>
      <c r="C166" s="71" t="s">
        <v>106</v>
      </c>
      <c r="D166" s="72">
        <v>1</v>
      </c>
      <c r="E166" s="73">
        <v>38014</v>
      </c>
      <c r="F166" s="74">
        <f>ROUND(D166*E166,0)</f>
        <v>38014</v>
      </c>
    </row>
    <row r="167" spans="1:6" ht="33.75" x14ac:dyDescent="0.2">
      <c r="A167" s="69" t="s">
        <v>2774</v>
      </c>
      <c r="B167" s="70" t="s">
        <v>2775</v>
      </c>
      <c r="C167" s="71" t="s">
        <v>106</v>
      </c>
      <c r="D167" s="72">
        <v>1</v>
      </c>
      <c r="E167" s="73">
        <v>36892</v>
      </c>
      <c r="F167" s="74">
        <f>ROUND(D167*E167,0)</f>
        <v>36892</v>
      </c>
    </row>
    <row r="168" spans="1:6" x14ac:dyDescent="0.2">
      <c r="A168" s="64" t="s">
        <v>2776</v>
      </c>
      <c r="B168" s="64" t="s">
        <v>2777</v>
      </c>
      <c r="C168" s="65"/>
      <c r="D168" s="65"/>
      <c r="E168" s="66"/>
      <c r="F168" s="67"/>
    </row>
    <row r="169" spans="1:6" x14ac:dyDescent="0.2">
      <c r="A169" s="69" t="s">
        <v>2778</v>
      </c>
      <c r="B169" s="70" t="s">
        <v>8520</v>
      </c>
      <c r="C169" s="71" t="s">
        <v>106</v>
      </c>
      <c r="D169" s="72">
        <v>1</v>
      </c>
      <c r="E169" s="73">
        <v>17660</v>
      </c>
      <c r="F169" s="74">
        <f>ROUND(D169*E169,0)</f>
        <v>17660</v>
      </c>
    </row>
    <row r="170" spans="1:6" ht="33.75" x14ac:dyDescent="0.2">
      <c r="A170" s="69" t="s">
        <v>2780</v>
      </c>
      <c r="B170" s="70" t="s">
        <v>8521</v>
      </c>
      <c r="C170" s="71" t="s">
        <v>106</v>
      </c>
      <c r="D170" s="72">
        <v>1</v>
      </c>
      <c r="E170" s="73">
        <v>49093</v>
      </c>
      <c r="F170" s="74">
        <f>ROUND(D170*E170,0)</f>
        <v>49093</v>
      </c>
    </row>
    <row r="171" spans="1:6" ht="33.75" x14ac:dyDescent="0.2">
      <c r="A171" s="69" t="s">
        <v>2782</v>
      </c>
      <c r="B171" s="70" t="s">
        <v>8522</v>
      </c>
      <c r="C171" s="71" t="s">
        <v>106</v>
      </c>
      <c r="D171" s="72">
        <v>1</v>
      </c>
      <c r="E171" s="73">
        <v>37320</v>
      </c>
      <c r="F171" s="74">
        <f>ROUND(D171*E171,0)</f>
        <v>37320</v>
      </c>
    </row>
    <row r="172" spans="1:6" ht="35.25" customHeight="1" x14ac:dyDescent="0.2">
      <c r="A172" s="69" t="s">
        <v>2784</v>
      </c>
      <c r="B172" s="70" t="s">
        <v>8523</v>
      </c>
      <c r="C172" s="71" t="s">
        <v>106</v>
      </c>
      <c r="D172" s="72">
        <v>1</v>
      </c>
      <c r="E172" s="73">
        <v>96598</v>
      </c>
      <c r="F172" s="74">
        <f>ROUND(D172*E172,0)</f>
        <v>96598</v>
      </c>
    </row>
    <row r="173" spans="1:6" x14ac:dyDescent="0.2">
      <c r="A173" s="64" t="s">
        <v>2786</v>
      </c>
      <c r="B173" s="64" t="s">
        <v>2787</v>
      </c>
      <c r="C173" s="65"/>
      <c r="D173" s="65"/>
      <c r="E173" s="66"/>
      <c r="F173" s="67"/>
    </row>
    <row r="174" spans="1:6" x14ac:dyDescent="0.2">
      <c r="A174" s="64" t="s">
        <v>2788</v>
      </c>
      <c r="B174" s="64" t="s">
        <v>2789</v>
      </c>
      <c r="C174" s="65"/>
      <c r="D174" s="65"/>
      <c r="E174" s="66"/>
      <c r="F174" s="67"/>
    </row>
    <row r="175" spans="1:6" x14ac:dyDescent="0.2">
      <c r="A175" s="64" t="s">
        <v>8864</v>
      </c>
      <c r="B175" s="64" t="s">
        <v>2791</v>
      </c>
      <c r="C175" s="65"/>
      <c r="D175" s="65"/>
      <c r="E175" s="66"/>
      <c r="F175" s="67"/>
    </row>
    <row r="176" spans="1:6" ht="56.25" x14ac:dyDescent="0.2">
      <c r="A176" s="69" t="s">
        <v>2792</v>
      </c>
      <c r="B176" s="70" t="s">
        <v>2793</v>
      </c>
      <c r="C176" s="71" t="s">
        <v>106</v>
      </c>
      <c r="D176" s="72">
        <v>1</v>
      </c>
      <c r="E176" s="73">
        <v>536139</v>
      </c>
      <c r="F176" s="74">
        <f t="shared" ref="F176:F203" si="5">ROUND(D176*E176,0)</f>
        <v>536139</v>
      </c>
    </row>
    <row r="177" spans="1:6" ht="56.25" x14ac:dyDescent="0.2">
      <c r="A177" s="69" t="s">
        <v>2794</v>
      </c>
      <c r="B177" s="70" t="s">
        <v>2795</v>
      </c>
      <c r="C177" s="71" t="s">
        <v>106</v>
      </c>
      <c r="D177" s="72">
        <v>1</v>
      </c>
      <c r="E177" s="73">
        <v>546068</v>
      </c>
      <c r="F177" s="74">
        <f t="shared" si="5"/>
        <v>546068</v>
      </c>
    </row>
    <row r="178" spans="1:6" ht="56.25" x14ac:dyDescent="0.2">
      <c r="A178" s="69" t="s">
        <v>2796</v>
      </c>
      <c r="B178" s="70" t="s">
        <v>2797</v>
      </c>
      <c r="C178" s="71" t="s">
        <v>106</v>
      </c>
      <c r="D178" s="72">
        <v>1</v>
      </c>
      <c r="E178" s="73">
        <v>555585</v>
      </c>
      <c r="F178" s="74">
        <f t="shared" si="5"/>
        <v>555585</v>
      </c>
    </row>
    <row r="179" spans="1:6" ht="56.25" x14ac:dyDescent="0.2">
      <c r="A179" s="69" t="s">
        <v>2798</v>
      </c>
      <c r="B179" s="70" t="s">
        <v>2799</v>
      </c>
      <c r="C179" s="71" t="s">
        <v>106</v>
      </c>
      <c r="D179" s="72">
        <v>1</v>
      </c>
      <c r="E179" s="73">
        <v>564962</v>
      </c>
      <c r="F179" s="74">
        <f t="shared" si="5"/>
        <v>564962</v>
      </c>
    </row>
    <row r="180" spans="1:6" ht="56.25" x14ac:dyDescent="0.2">
      <c r="A180" s="69" t="s">
        <v>2800</v>
      </c>
      <c r="B180" s="70" t="s">
        <v>2801</v>
      </c>
      <c r="C180" s="71" t="s">
        <v>106</v>
      </c>
      <c r="D180" s="72">
        <v>1</v>
      </c>
      <c r="E180" s="73">
        <v>574015</v>
      </c>
      <c r="F180" s="74">
        <f t="shared" si="5"/>
        <v>574015</v>
      </c>
    </row>
    <row r="181" spans="1:6" ht="56.25" x14ac:dyDescent="0.2">
      <c r="A181" s="69" t="s">
        <v>2802</v>
      </c>
      <c r="B181" s="70" t="s">
        <v>2803</v>
      </c>
      <c r="C181" s="71" t="s">
        <v>106</v>
      </c>
      <c r="D181" s="72">
        <v>1</v>
      </c>
      <c r="E181" s="73">
        <v>585533</v>
      </c>
      <c r="F181" s="74">
        <f t="shared" si="5"/>
        <v>585533</v>
      </c>
    </row>
    <row r="182" spans="1:6" ht="56.25" x14ac:dyDescent="0.2">
      <c r="A182" s="69" t="s">
        <v>2804</v>
      </c>
      <c r="B182" s="70" t="s">
        <v>2805</v>
      </c>
      <c r="C182" s="71" t="s">
        <v>106</v>
      </c>
      <c r="D182" s="72">
        <v>1</v>
      </c>
      <c r="E182" s="73">
        <v>593514</v>
      </c>
      <c r="F182" s="74">
        <f t="shared" si="5"/>
        <v>593514</v>
      </c>
    </row>
    <row r="183" spans="1:6" ht="56.25" x14ac:dyDescent="0.2">
      <c r="A183" s="69" t="s">
        <v>2806</v>
      </c>
      <c r="B183" s="70" t="s">
        <v>2807</v>
      </c>
      <c r="C183" s="71" t="s">
        <v>106</v>
      </c>
      <c r="D183" s="72">
        <v>1</v>
      </c>
      <c r="E183" s="73">
        <v>603087</v>
      </c>
      <c r="F183" s="74">
        <f t="shared" si="5"/>
        <v>603087</v>
      </c>
    </row>
    <row r="184" spans="1:6" ht="33.75" x14ac:dyDescent="0.2">
      <c r="A184" s="69" t="s">
        <v>2808</v>
      </c>
      <c r="B184" s="70" t="s">
        <v>2809</v>
      </c>
      <c r="C184" s="71" t="s">
        <v>117</v>
      </c>
      <c r="D184" s="72">
        <v>1</v>
      </c>
      <c r="E184" s="73">
        <v>24229</v>
      </c>
      <c r="F184" s="74">
        <f t="shared" si="5"/>
        <v>24229</v>
      </c>
    </row>
    <row r="185" spans="1:6" ht="56.25" x14ac:dyDescent="0.2">
      <c r="A185" s="69" t="s">
        <v>2810</v>
      </c>
      <c r="B185" s="70" t="s">
        <v>2811</v>
      </c>
      <c r="C185" s="71" t="s">
        <v>106</v>
      </c>
      <c r="D185" s="72">
        <v>1</v>
      </c>
      <c r="E185" s="73">
        <v>469937</v>
      </c>
      <c r="F185" s="74">
        <f t="shared" si="5"/>
        <v>469937</v>
      </c>
    </row>
    <row r="186" spans="1:6" ht="67.5" x14ac:dyDescent="0.2">
      <c r="A186" s="69" t="s">
        <v>2812</v>
      </c>
      <c r="B186" s="70" t="s">
        <v>2813</v>
      </c>
      <c r="C186" s="71" t="s">
        <v>117</v>
      </c>
      <c r="D186" s="72">
        <v>1</v>
      </c>
      <c r="E186" s="73">
        <v>149427</v>
      </c>
      <c r="F186" s="74">
        <f t="shared" si="5"/>
        <v>149427</v>
      </c>
    </row>
    <row r="187" spans="1:6" ht="67.5" x14ac:dyDescent="0.2">
      <c r="A187" s="69" t="s">
        <v>2814</v>
      </c>
      <c r="B187" s="70" t="s">
        <v>2815</v>
      </c>
      <c r="C187" s="71" t="s">
        <v>117</v>
      </c>
      <c r="D187" s="72">
        <v>1</v>
      </c>
      <c r="E187" s="73">
        <v>285973</v>
      </c>
      <c r="F187" s="74">
        <f t="shared" si="5"/>
        <v>285973</v>
      </c>
    </row>
    <row r="188" spans="1:6" ht="56.25" x14ac:dyDescent="0.2">
      <c r="A188" s="69" t="s">
        <v>2816</v>
      </c>
      <c r="B188" s="70" t="s">
        <v>2817</v>
      </c>
      <c r="C188" s="71" t="s">
        <v>106</v>
      </c>
      <c r="D188" s="72">
        <v>1</v>
      </c>
      <c r="E188" s="73">
        <v>557459</v>
      </c>
      <c r="F188" s="74">
        <f t="shared" si="5"/>
        <v>557459</v>
      </c>
    </row>
    <row r="189" spans="1:6" ht="56.25" x14ac:dyDescent="0.2">
      <c r="A189" s="69" t="s">
        <v>2818</v>
      </c>
      <c r="B189" s="70" t="s">
        <v>2819</v>
      </c>
      <c r="C189" s="71" t="s">
        <v>106</v>
      </c>
      <c r="D189" s="72">
        <v>1</v>
      </c>
      <c r="E189" s="73">
        <v>535377</v>
      </c>
      <c r="F189" s="74">
        <f t="shared" si="5"/>
        <v>535377</v>
      </c>
    </row>
    <row r="190" spans="1:6" ht="45" x14ac:dyDescent="0.2">
      <c r="A190" s="69" t="s">
        <v>2820</v>
      </c>
      <c r="B190" s="70" t="s">
        <v>2821</v>
      </c>
      <c r="C190" s="71" t="s">
        <v>106</v>
      </c>
      <c r="D190" s="72">
        <v>1</v>
      </c>
      <c r="E190" s="73">
        <v>610505</v>
      </c>
      <c r="F190" s="74">
        <f t="shared" si="5"/>
        <v>610505</v>
      </c>
    </row>
    <row r="191" spans="1:6" ht="45" x14ac:dyDescent="0.2">
      <c r="A191" s="69" t="s">
        <v>2822</v>
      </c>
      <c r="B191" s="70" t="s">
        <v>2823</v>
      </c>
      <c r="C191" s="71" t="s">
        <v>106</v>
      </c>
      <c r="D191" s="72">
        <v>1</v>
      </c>
      <c r="E191" s="73">
        <v>935858</v>
      </c>
      <c r="F191" s="74">
        <f t="shared" si="5"/>
        <v>935858</v>
      </c>
    </row>
    <row r="192" spans="1:6" ht="45" x14ac:dyDescent="0.2">
      <c r="A192" s="69" t="s">
        <v>2824</v>
      </c>
      <c r="B192" s="70" t="s">
        <v>2825</v>
      </c>
      <c r="C192" s="71" t="s">
        <v>106</v>
      </c>
      <c r="D192" s="72">
        <v>1</v>
      </c>
      <c r="E192" s="73">
        <v>657972</v>
      </c>
      <c r="F192" s="74">
        <f t="shared" si="5"/>
        <v>657972</v>
      </c>
    </row>
    <row r="193" spans="1:6" ht="56.25" x14ac:dyDescent="0.2">
      <c r="A193" s="69" t="s">
        <v>2826</v>
      </c>
      <c r="B193" s="70" t="s">
        <v>2827</v>
      </c>
      <c r="C193" s="71" t="s">
        <v>106</v>
      </c>
      <c r="D193" s="72">
        <v>1</v>
      </c>
      <c r="E193" s="73">
        <v>703176</v>
      </c>
      <c r="F193" s="74">
        <f t="shared" si="5"/>
        <v>703176</v>
      </c>
    </row>
    <row r="194" spans="1:6" ht="45" x14ac:dyDescent="0.2">
      <c r="A194" s="69" t="s">
        <v>2828</v>
      </c>
      <c r="B194" s="70" t="s">
        <v>2829</v>
      </c>
      <c r="C194" s="71" t="s">
        <v>106</v>
      </c>
      <c r="D194" s="72">
        <v>1</v>
      </c>
      <c r="E194" s="73">
        <v>665739</v>
      </c>
      <c r="F194" s="74">
        <f t="shared" si="5"/>
        <v>665739</v>
      </c>
    </row>
    <row r="195" spans="1:6" ht="33.75" x14ac:dyDescent="0.2">
      <c r="A195" s="69" t="s">
        <v>2830</v>
      </c>
      <c r="B195" s="70" t="s">
        <v>2831</v>
      </c>
      <c r="C195" s="71" t="s">
        <v>106</v>
      </c>
      <c r="D195" s="72">
        <v>1</v>
      </c>
      <c r="E195" s="73">
        <v>572351</v>
      </c>
      <c r="F195" s="74">
        <f t="shared" si="5"/>
        <v>572351</v>
      </c>
    </row>
    <row r="196" spans="1:6" ht="45" x14ac:dyDescent="0.2">
      <c r="A196" s="69" t="s">
        <v>2832</v>
      </c>
      <c r="B196" s="70" t="s">
        <v>2833</v>
      </c>
      <c r="C196" s="71" t="s">
        <v>106</v>
      </c>
      <c r="D196" s="72">
        <v>1</v>
      </c>
      <c r="E196" s="73">
        <v>896456</v>
      </c>
      <c r="F196" s="74">
        <f t="shared" si="5"/>
        <v>896456</v>
      </c>
    </row>
    <row r="197" spans="1:6" ht="45" x14ac:dyDescent="0.2">
      <c r="A197" s="69" t="s">
        <v>2834</v>
      </c>
      <c r="B197" s="70" t="s">
        <v>2835</v>
      </c>
      <c r="C197" s="71" t="s">
        <v>117</v>
      </c>
      <c r="D197" s="72">
        <v>1</v>
      </c>
      <c r="E197" s="73">
        <v>72336</v>
      </c>
      <c r="F197" s="74">
        <f t="shared" si="5"/>
        <v>72336</v>
      </c>
    </row>
    <row r="198" spans="1:6" ht="36" customHeight="1" x14ac:dyDescent="0.2">
      <c r="A198" s="69" t="s">
        <v>2836</v>
      </c>
      <c r="B198" s="70" t="s">
        <v>2837</v>
      </c>
      <c r="C198" s="71" t="s">
        <v>106</v>
      </c>
      <c r="D198" s="72">
        <v>1</v>
      </c>
      <c r="E198" s="73">
        <v>517993</v>
      </c>
      <c r="F198" s="74">
        <f t="shared" si="5"/>
        <v>517993</v>
      </c>
    </row>
    <row r="199" spans="1:6" ht="45" x14ac:dyDescent="0.2">
      <c r="A199" s="69" t="s">
        <v>2838</v>
      </c>
      <c r="B199" s="70" t="s">
        <v>2839</v>
      </c>
      <c r="C199" s="71" t="s">
        <v>106</v>
      </c>
      <c r="D199" s="72">
        <v>1</v>
      </c>
      <c r="E199" s="73">
        <v>848824</v>
      </c>
      <c r="F199" s="74">
        <f t="shared" si="5"/>
        <v>848824</v>
      </c>
    </row>
    <row r="200" spans="1:6" ht="45" x14ac:dyDescent="0.2">
      <c r="A200" s="69" t="s">
        <v>2840</v>
      </c>
      <c r="B200" s="70" t="s">
        <v>2841</v>
      </c>
      <c r="C200" s="71" t="s">
        <v>106</v>
      </c>
      <c r="D200" s="72">
        <v>1</v>
      </c>
      <c r="E200" s="73">
        <v>689493</v>
      </c>
      <c r="F200" s="74">
        <f t="shared" si="5"/>
        <v>689493</v>
      </c>
    </row>
    <row r="201" spans="1:6" ht="33.75" x14ac:dyDescent="0.2">
      <c r="A201" s="69" t="s">
        <v>2842</v>
      </c>
      <c r="B201" s="70" t="s">
        <v>2843</v>
      </c>
      <c r="C201" s="71" t="s">
        <v>106</v>
      </c>
      <c r="D201" s="72">
        <v>1</v>
      </c>
      <c r="E201" s="73">
        <v>625716</v>
      </c>
      <c r="F201" s="74">
        <f t="shared" si="5"/>
        <v>625716</v>
      </c>
    </row>
    <row r="202" spans="1:6" ht="69.75" customHeight="1" x14ac:dyDescent="0.2">
      <c r="A202" s="69" t="s">
        <v>2844</v>
      </c>
      <c r="B202" s="70" t="s">
        <v>2845</v>
      </c>
      <c r="C202" s="71" t="s">
        <v>106</v>
      </c>
      <c r="D202" s="72">
        <v>1</v>
      </c>
      <c r="E202" s="73">
        <v>571851</v>
      </c>
      <c r="F202" s="74">
        <f t="shared" si="5"/>
        <v>571851</v>
      </c>
    </row>
    <row r="203" spans="1:6" ht="46.5" customHeight="1" x14ac:dyDescent="0.2">
      <c r="A203" s="69" t="s">
        <v>2846</v>
      </c>
      <c r="B203" s="70" t="s">
        <v>8518</v>
      </c>
      <c r="C203" s="71" t="s">
        <v>106</v>
      </c>
      <c r="D203" s="72">
        <v>1</v>
      </c>
      <c r="E203" s="73">
        <v>609881</v>
      </c>
      <c r="F203" s="74">
        <f t="shared" si="5"/>
        <v>609881</v>
      </c>
    </row>
    <row r="204" spans="1:6" x14ac:dyDescent="0.2">
      <c r="A204" s="64" t="s">
        <v>8865</v>
      </c>
      <c r="B204" s="64" t="s">
        <v>2850</v>
      </c>
      <c r="C204" s="65"/>
      <c r="D204" s="65"/>
      <c r="E204" s="66"/>
      <c r="F204" s="67"/>
    </row>
    <row r="205" spans="1:6" ht="33.75" x14ac:dyDescent="0.2">
      <c r="A205" s="69" t="s">
        <v>2851</v>
      </c>
      <c r="B205" s="70" t="s">
        <v>8519</v>
      </c>
      <c r="C205" s="71" t="s">
        <v>263</v>
      </c>
      <c r="D205" s="72">
        <v>1</v>
      </c>
      <c r="E205" s="73">
        <v>32596</v>
      </c>
      <c r="F205" s="74">
        <f t="shared" ref="F205" si="6">ROUND(D205*E205,0)</f>
        <v>32596</v>
      </c>
    </row>
    <row r="206" spans="1:6" ht="45" x14ac:dyDescent="0.2">
      <c r="A206" s="69" t="s">
        <v>2853</v>
      </c>
      <c r="B206" s="70" t="s">
        <v>8515</v>
      </c>
      <c r="C206" s="71" t="s">
        <v>263</v>
      </c>
      <c r="D206" s="72">
        <v>1</v>
      </c>
      <c r="E206" s="73">
        <v>73337</v>
      </c>
      <c r="F206" s="74">
        <f>ROUND(D206*E206,0)</f>
        <v>73337</v>
      </c>
    </row>
    <row r="207" spans="1:6" ht="45" x14ac:dyDescent="0.2">
      <c r="A207" s="69" t="s">
        <v>2855</v>
      </c>
      <c r="B207" s="70" t="s">
        <v>8516</v>
      </c>
      <c r="C207" s="71" t="s">
        <v>263</v>
      </c>
      <c r="D207" s="72">
        <v>1</v>
      </c>
      <c r="E207" s="73">
        <v>97179</v>
      </c>
      <c r="F207" s="74">
        <f>ROUND(D207*E207,0)</f>
        <v>97179</v>
      </c>
    </row>
    <row r="208" spans="1:6" ht="45" x14ac:dyDescent="0.2">
      <c r="A208" s="69" t="s">
        <v>8866</v>
      </c>
      <c r="B208" s="70" t="s">
        <v>8517</v>
      </c>
      <c r="C208" s="71" t="s">
        <v>263</v>
      </c>
      <c r="D208" s="72">
        <v>1</v>
      </c>
      <c r="E208" s="73">
        <v>150869</v>
      </c>
      <c r="F208" s="74">
        <f>ROUND(D208*E208,0)</f>
        <v>150869</v>
      </c>
    </row>
    <row r="209" spans="1:6" x14ac:dyDescent="0.2">
      <c r="A209" s="64" t="s">
        <v>2857</v>
      </c>
      <c r="B209" s="64" t="s">
        <v>2858</v>
      </c>
      <c r="C209" s="65"/>
      <c r="D209" s="65"/>
      <c r="E209" s="66"/>
      <c r="F209" s="67"/>
    </row>
    <row r="210" spans="1:6" x14ac:dyDescent="0.2">
      <c r="A210" s="64" t="s">
        <v>2859</v>
      </c>
      <c r="B210" s="64" t="s">
        <v>2860</v>
      </c>
      <c r="C210" s="65"/>
      <c r="D210" s="65"/>
      <c r="E210" s="66"/>
      <c r="F210" s="67"/>
    </row>
    <row r="211" spans="1:6" ht="90.75" customHeight="1" x14ac:dyDescent="0.2">
      <c r="A211" s="69" t="s">
        <v>2861</v>
      </c>
      <c r="B211" s="70" t="s">
        <v>2862</v>
      </c>
      <c r="C211" s="71" t="s">
        <v>106</v>
      </c>
      <c r="D211" s="72">
        <v>1</v>
      </c>
      <c r="E211" s="73">
        <v>1042195</v>
      </c>
      <c r="F211" s="74">
        <f t="shared" ref="F211:F227" si="7">ROUND(D211*E211,0)</f>
        <v>1042195</v>
      </c>
    </row>
    <row r="212" spans="1:6" ht="101.25" x14ac:dyDescent="0.2">
      <c r="A212" s="69" t="s">
        <v>2863</v>
      </c>
      <c r="B212" s="70" t="s">
        <v>2864</v>
      </c>
      <c r="C212" s="71" t="s">
        <v>117</v>
      </c>
      <c r="D212" s="72">
        <v>1</v>
      </c>
      <c r="E212" s="73">
        <v>168559</v>
      </c>
      <c r="F212" s="74">
        <f t="shared" si="7"/>
        <v>168559</v>
      </c>
    </row>
    <row r="213" spans="1:6" ht="91.5" customHeight="1" x14ac:dyDescent="0.2">
      <c r="A213" s="69" t="s">
        <v>2865</v>
      </c>
      <c r="B213" s="70" t="s">
        <v>2866</v>
      </c>
      <c r="C213" s="71" t="s">
        <v>106</v>
      </c>
      <c r="D213" s="72">
        <v>1</v>
      </c>
      <c r="E213" s="73">
        <v>919195</v>
      </c>
      <c r="F213" s="74">
        <f t="shared" si="7"/>
        <v>919195</v>
      </c>
    </row>
    <row r="214" spans="1:6" ht="90.75" customHeight="1" x14ac:dyDescent="0.2">
      <c r="A214" s="69" t="s">
        <v>2867</v>
      </c>
      <c r="B214" s="70" t="s">
        <v>2868</v>
      </c>
      <c r="C214" s="71" t="s">
        <v>106</v>
      </c>
      <c r="D214" s="72">
        <v>1</v>
      </c>
      <c r="E214" s="73">
        <v>891586</v>
      </c>
      <c r="F214" s="74">
        <f t="shared" si="7"/>
        <v>891586</v>
      </c>
    </row>
    <row r="215" spans="1:6" ht="78.75" customHeight="1" x14ac:dyDescent="0.2">
      <c r="A215" s="69" t="s">
        <v>2869</v>
      </c>
      <c r="B215" s="70" t="s">
        <v>2870</v>
      </c>
      <c r="C215" s="71" t="s">
        <v>106</v>
      </c>
      <c r="D215" s="72">
        <v>1</v>
      </c>
      <c r="E215" s="73">
        <v>834058</v>
      </c>
      <c r="F215" s="74">
        <f t="shared" si="7"/>
        <v>834058</v>
      </c>
    </row>
    <row r="216" spans="1:6" ht="90" x14ac:dyDescent="0.2">
      <c r="A216" s="69" t="s">
        <v>2871</v>
      </c>
      <c r="B216" s="70" t="s">
        <v>2872</v>
      </c>
      <c r="C216" s="71" t="s">
        <v>106</v>
      </c>
      <c r="D216" s="72">
        <v>1</v>
      </c>
      <c r="E216" s="73">
        <v>807839</v>
      </c>
      <c r="F216" s="74">
        <f t="shared" si="7"/>
        <v>807839</v>
      </c>
    </row>
    <row r="217" spans="1:6" ht="90" x14ac:dyDescent="0.2">
      <c r="A217" s="69" t="s">
        <v>2873</v>
      </c>
      <c r="B217" s="70" t="s">
        <v>2874</v>
      </c>
      <c r="C217" s="71" t="s">
        <v>106</v>
      </c>
      <c r="D217" s="72">
        <v>1</v>
      </c>
      <c r="E217" s="73">
        <v>759649</v>
      </c>
      <c r="F217" s="74">
        <f t="shared" si="7"/>
        <v>759649</v>
      </c>
    </row>
    <row r="218" spans="1:6" ht="90" x14ac:dyDescent="0.2">
      <c r="A218" s="69" t="s">
        <v>2875</v>
      </c>
      <c r="B218" s="70" t="s">
        <v>2876</v>
      </c>
      <c r="C218" s="71" t="s">
        <v>106</v>
      </c>
      <c r="D218" s="72">
        <v>1</v>
      </c>
      <c r="E218" s="73">
        <v>736068</v>
      </c>
      <c r="F218" s="74">
        <f t="shared" si="7"/>
        <v>736068</v>
      </c>
    </row>
    <row r="219" spans="1:6" ht="78.75" x14ac:dyDescent="0.2">
      <c r="A219" s="69" t="s">
        <v>2877</v>
      </c>
      <c r="B219" s="70" t="s">
        <v>2878</v>
      </c>
      <c r="C219" s="71" t="s">
        <v>106</v>
      </c>
      <c r="D219" s="72">
        <v>1</v>
      </c>
      <c r="E219" s="73">
        <v>742985</v>
      </c>
      <c r="F219" s="74">
        <f t="shared" si="7"/>
        <v>742985</v>
      </c>
    </row>
    <row r="220" spans="1:6" ht="78.75" x14ac:dyDescent="0.2">
      <c r="A220" s="69" t="s">
        <v>2879</v>
      </c>
      <c r="B220" s="70" t="s">
        <v>2880</v>
      </c>
      <c r="C220" s="71" t="s">
        <v>263</v>
      </c>
      <c r="D220" s="72">
        <v>1</v>
      </c>
      <c r="E220" s="73">
        <v>742293</v>
      </c>
      <c r="F220" s="74">
        <f t="shared" si="7"/>
        <v>742293</v>
      </c>
    </row>
    <row r="221" spans="1:6" ht="135" x14ac:dyDescent="0.2">
      <c r="A221" s="69" t="s">
        <v>2881</v>
      </c>
      <c r="B221" s="70" t="s">
        <v>2882</v>
      </c>
      <c r="C221" s="71" t="s">
        <v>106</v>
      </c>
      <c r="D221" s="72">
        <v>1</v>
      </c>
      <c r="E221" s="73">
        <v>743947</v>
      </c>
      <c r="F221" s="74">
        <f t="shared" si="7"/>
        <v>743947</v>
      </c>
    </row>
    <row r="222" spans="1:6" ht="135" x14ac:dyDescent="0.2">
      <c r="A222" s="69" t="s">
        <v>2883</v>
      </c>
      <c r="B222" s="70" t="s">
        <v>2884</v>
      </c>
      <c r="C222" s="71" t="s">
        <v>106</v>
      </c>
      <c r="D222" s="72">
        <v>1</v>
      </c>
      <c r="E222" s="73">
        <v>738189</v>
      </c>
      <c r="F222" s="74">
        <f t="shared" si="7"/>
        <v>738189</v>
      </c>
    </row>
    <row r="223" spans="1:6" ht="135" x14ac:dyDescent="0.2">
      <c r="A223" s="69" t="s">
        <v>2885</v>
      </c>
      <c r="B223" s="70" t="s">
        <v>2886</v>
      </c>
      <c r="C223" s="71" t="s">
        <v>106</v>
      </c>
      <c r="D223" s="72">
        <v>1</v>
      </c>
      <c r="E223" s="73">
        <v>736365</v>
      </c>
      <c r="F223" s="74">
        <f t="shared" si="7"/>
        <v>736365</v>
      </c>
    </row>
    <row r="224" spans="1:6" ht="90" x14ac:dyDescent="0.2">
      <c r="A224" s="69" t="s">
        <v>2887</v>
      </c>
      <c r="B224" s="70" t="s">
        <v>2888</v>
      </c>
      <c r="C224" s="71" t="s">
        <v>106</v>
      </c>
      <c r="D224" s="72">
        <v>1</v>
      </c>
      <c r="E224" s="73">
        <v>1234835</v>
      </c>
      <c r="F224" s="74">
        <f t="shared" si="7"/>
        <v>1234835</v>
      </c>
    </row>
    <row r="225" spans="1:6" ht="80.25" customHeight="1" x14ac:dyDescent="0.2">
      <c r="A225" s="69" t="s">
        <v>2889</v>
      </c>
      <c r="B225" s="70" t="s">
        <v>2890</v>
      </c>
      <c r="C225" s="71" t="s">
        <v>106</v>
      </c>
      <c r="D225" s="72">
        <v>1</v>
      </c>
      <c r="E225" s="73">
        <v>833885</v>
      </c>
      <c r="F225" s="74">
        <f t="shared" si="7"/>
        <v>833885</v>
      </c>
    </row>
    <row r="226" spans="1:6" ht="45" x14ac:dyDescent="0.2">
      <c r="A226" s="69" t="s">
        <v>2891</v>
      </c>
      <c r="B226" s="70" t="s">
        <v>2892</v>
      </c>
      <c r="C226" s="71" t="s">
        <v>106</v>
      </c>
      <c r="D226" s="72">
        <v>1</v>
      </c>
      <c r="E226" s="73">
        <v>1281656</v>
      </c>
      <c r="F226" s="74">
        <f t="shared" si="7"/>
        <v>1281656</v>
      </c>
    </row>
    <row r="227" spans="1:6" ht="90" x14ac:dyDescent="0.2">
      <c r="A227" s="69" t="s">
        <v>2893</v>
      </c>
      <c r="B227" s="70" t="s">
        <v>2894</v>
      </c>
      <c r="C227" s="71" t="s">
        <v>117</v>
      </c>
      <c r="D227" s="72">
        <v>1</v>
      </c>
      <c r="E227" s="73">
        <v>189101</v>
      </c>
      <c r="F227" s="74">
        <f t="shared" si="7"/>
        <v>189101</v>
      </c>
    </row>
    <row r="228" spans="1:6" x14ac:dyDescent="0.2">
      <c r="A228" s="64" t="s">
        <v>2895</v>
      </c>
      <c r="B228" s="64" t="s">
        <v>2896</v>
      </c>
      <c r="C228" s="65"/>
      <c r="D228" s="65"/>
      <c r="E228" s="66"/>
      <c r="F228" s="67"/>
    </row>
    <row r="229" spans="1:6" ht="123.75" x14ac:dyDescent="0.2">
      <c r="A229" s="69" t="s">
        <v>2897</v>
      </c>
      <c r="B229" s="70" t="s">
        <v>2898</v>
      </c>
      <c r="C229" s="71" t="s">
        <v>117</v>
      </c>
      <c r="D229" s="72">
        <v>1</v>
      </c>
      <c r="E229" s="73">
        <v>144188</v>
      </c>
      <c r="F229" s="74">
        <f t="shared" ref="F229:F249" si="8">ROUND(D229*E229,0)</f>
        <v>144188</v>
      </c>
    </row>
    <row r="230" spans="1:6" ht="90" x14ac:dyDescent="0.2">
      <c r="A230" s="69" t="s">
        <v>2899</v>
      </c>
      <c r="B230" s="70" t="s">
        <v>2900</v>
      </c>
      <c r="C230" s="71" t="s">
        <v>117</v>
      </c>
      <c r="D230" s="72">
        <v>1</v>
      </c>
      <c r="E230" s="73">
        <v>155880</v>
      </c>
      <c r="F230" s="74">
        <f t="shared" si="8"/>
        <v>155880</v>
      </c>
    </row>
    <row r="231" spans="1:6" ht="135" x14ac:dyDescent="0.2">
      <c r="A231" s="69" t="s">
        <v>2901</v>
      </c>
      <c r="B231" s="70" t="s">
        <v>2902</v>
      </c>
      <c r="C231" s="71" t="s">
        <v>117</v>
      </c>
      <c r="D231" s="72">
        <v>1</v>
      </c>
      <c r="E231" s="73">
        <v>188180</v>
      </c>
      <c r="F231" s="74">
        <f t="shared" si="8"/>
        <v>188180</v>
      </c>
    </row>
    <row r="232" spans="1:6" ht="159.75" customHeight="1" x14ac:dyDescent="0.2">
      <c r="A232" s="69" t="s">
        <v>2903</v>
      </c>
      <c r="B232" s="70" t="s">
        <v>2904</v>
      </c>
      <c r="C232" s="71" t="s">
        <v>117</v>
      </c>
      <c r="D232" s="72">
        <v>1</v>
      </c>
      <c r="E232" s="73">
        <v>331008</v>
      </c>
      <c r="F232" s="74">
        <f t="shared" si="8"/>
        <v>331008</v>
      </c>
    </row>
    <row r="233" spans="1:6" ht="112.5" x14ac:dyDescent="0.2">
      <c r="A233" s="69" t="s">
        <v>2905</v>
      </c>
      <c r="B233" s="70" t="s">
        <v>2906</v>
      </c>
      <c r="C233" s="71" t="s">
        <v>263</v>
      </c>
      <c r="D233" s="72">
        <v>1</v>
      </c>
      <c r="E233" s="73">
        <v>164786</v>
      </c>
      <c r="F233" s="74">
        <f t="shared" si="8"/>
        <v>164786</v>
      </c>
    </row>
    <row r="234" spans="1:6" ht="168.75" x14ac:dyDescent="0.2">
      <c r="A234" s="69" t="s">
        <v>2907</v>
      </c>
      <c r="B234" s="70" t="s">
        <v>2908</v>
      </c>
      <c r="C234" s="71" t="s">
        <v>117</v>
      </c>
      <c r="D234" s="72">
        <v>1</v>
      </c>
      <c r="E234" s="73">
        <v>268448</v>
      </c>
      <c r="F234" s="74">
        <f t="shared" si="8"/>
        <v>268448</v>
      </c>
    </row>
    <row r="235" spans="1:6" ht="168.75" x14ac:dyDescent="0.2">
      <c r="A235" s="69" t="s">
        <v>2909</v>
      </c>
      <c r="B235" s="70" t="s">
        <v>2910</v>
      </c>
      <c r="C235" s="71" t="s">
        <v>117</v>
      </c>
      <c r="D235" s="72">
        <v>1</v>
      </c>
      <c r="E235" s="73">
        <v>303692</v>
      </c>
      <c r="F235" s="74">
        <f t="shared" si="8"/>
        <v>303692</v>
      </c>
    </row>
    <row r="236" spans="1:6" ht="168.75" x14ac:dyDescent="0.2">
      <c r="A236" s="69" t="s">
        <v>2911</v>
      </c>
      <c r="B236" s="70" t="s">
        <v>2912</v>
      </c>
      <c r="C236" s="71" t="s">
        <v>117</v>
      </c>
      <c r="D236" s="72">
        <v>1</v>
      </c>
      <c r="E236" s="73">
        <v>295526</v>
      </c>
      <c r="F236" s="74">
        <f t="shared" si="8"/>
        <v>295526</v>
      </c>
    </row>
    <row r="237" spans="1:6" ht="69" customHeight="1" x14ac:dyDescent="0.2">
      <c r="A237" s="69" t="s">
        <v>2913</v>
      </c>
      <c r="B237" s="70" t="s">
        <v>2914</v>
      </c>
      <c r="C237" s="71" t="s">
        <v>117</v>
      </c>
      <c r="D237" s="72">
        <v>1</v>
      </c>
      <c r="E237" s="73">
        <v>98426</v>
      </c>
      <c r="F237" s="74">
        <f t="shared" si="8"/>
        <v>98426</v>
      </c>
    </row>
    <row r="238" spans="1:6" ht="101.25" x14ac:dyDescent="0.2">
      <c r="A238" s="69" t="s">
        <v>2915</v>
      </c>
      <c r="B238" s="70" t="s">
        <v>2916</v>
      </c>
      <c r="C238" s="71" t="s">
        <v>117</v>
      </c>
      <c r="D238" s="72">
        <v>1</v>
      </c>
      <c r="E238" s="73">
        <v>337655</v>
      </c>
      <c r="F238" s="74">
        <f t="shared" si="8"/>
        <v>337655</v>
      </c>
    </row>
    <row r="239" spans="1:6" ht="56.25" x14ac:dyDescent="0.2">
      <c r="A239" s="69" t="s">
        <v>2917</v>
      </c>
      <c r="B239" s="70" t="s">
        <v>2918</v>
      </c>
      <c r="C239" s="71" t="s">
        <v>117</v>
      </c>
      <c r="D239" s="72">
        <v>1</v>
      </c>
      <c r="E239" s="73">
        <v>108967</v>
      </c>
      <c r="F239" s="74">
        <f t="shared" si="8"/>
        <v>108967</v>
      </c>
    </row>
    <row r="240" spans="1:6" ht="58.5" customHeight="1" x14ac:dyDescent="0.2">
      <c r="A240" s="69" t="s">
        <v>2919</v>
      </c>
      <c r="B240" s="70" t="s">
        <v>2920</v>
      </c>
      <c r="C240" s="71" t="s">
        <v>117</v>
      </c>
      <c r="D240" s="72">
        <v>1</v>
      </c>
      <c r="E240" s="73">
        <v>135155</v>
      </c>
      <c r="F240" s="74">
        <f t="shared" si="8"/>
        <v>135155</v>
      </c>
    </row>
    <row r="241" spans="1:6" ht="90" x14ac:dyDescent="0.2">
      <c r="A241" s="69" t="s">
        <v>2921</v>
      </c>
      <c r="B241" s="70" t="s">
        <v>2922</v>
      </c>
      <c r="C241" s="71" t="s">
        <v>117</v>
      </c>
      <c r="D241" s="72">
        <v>1</v>
      </c>
      <c r="E241" s="73">
        <v>189719</v>
      </c>
      <c r="F241" s="74">
        <f t="shared" si="8"/>
        <v>189719</v>
      </c>
    </row>
    <row r="242" spans="1:6" ht="67.5" x14ac:dyDescent="0.2">
      <c r="A242" s="69" t="s">
        <v>2923</v>
      </c>
      <c r="B242" s="70" t="s">
        <v>2924</v>
      </c>
      <c r="C242" s="71" t="s">
        <v>117</v>
      </c>
      <c r="D242" s="72">
        <v>1</v>
      </c>
      <c r="E242" s="73">
        <v>181315</v>
      </c>
      <c r="F242" s="74">
        <f t="shared" si="8"/>
        <v>181315</v>
      </c>
    </row>
    <row r="243" spans="1:6" ht="78.75" x14ac:dyDescent="0.2">
      <c r="A243" s="69" t="s">
        <v>2925</v>
      </c>
      <c r="B243" s="70" t="s">
        <v>2926</v>
      </c>
      <c r="C243" s="71" t="s">
        <v>117</v>
      </c>
      <c r="D243" s="72">
        <v>1</v>
      </c>
      <c r="E243" s="73">
        <v>135695</v>
      </c>
      <c r="F243" s="74">
        <f t="shared" si="8"/>
        <v>135695</v>
      </c>
    </row>
    <row r="244" spans="1:6" ht="78.75" x14ac:dyDescent="0.2">
      <c r="A244" s="69" t="s">
        <v>2927</v>
      </c>
      <c r="B244" s="70" t="s">
        <v>2928</v>
      </c>
      <c r="C244" s="71" t="s">
        <v>117</v>
      </c>
      <c r="D244" s="72">
        <v>1</v>
      </c>
      <c r="E244" s="73">
        <v>142780</v>
      </c>
      <c r="F244" s="74">
        <f t="shared" si="8"/>
        <v>142780</v>
      </c>
    </row>
    <row r="245" spans="1:6" ht="112.5" x14ac:dyDescent="0.2">
      <c r="A245" s="69" t="s">
        <v>2929</v>
      </c>
      <c r="B245" s="70" t="s">
        <v>2930</v>
      </c>
      <c r="C245" s="71" t="s">
        <v>117</v>
      </c>
      <c r="D245" s="72">
        <v>1</v>
      </c>
      <c r="E245" s="73">
        <v>240741</v>
      </c>
      <c r="F245" s="74">
        <f t="shared" si="8"/>
        <v>240741</v>
      </c>
    </row>
    <row r="246" spans="1:6" ht="123.75" x14ac:dyDescent="0.2">
      <c r="A246" s="69" t="s">
        <v>2931</v>
      </c>
      <c r="B246" s="70" t="s">
        <v>2932</v>
      </c>
      <c r="C246" s="71" t="s">
        <v>117</v>
      </c>
      <c r="D246" s="72">
        <v>1</v>
      </c>
      <c r="E246" s="73">
        <v>241412</v>
      </c>
      <c r="F246" s="74">
        <f t="shared" si="8"/>
        <v>241412</v>
      </c>
    </row>
    <row r="247" spans="1:6" ht="148.5" customHeight="1" x14ac:dyDescent="0.2">
      <c r="A247" s="69" t="s">
        <v>2933</v>
      </c>
      <c r="B247" s="70" t="s">
        <v>2934</v>
      </c>
      <c r="C247" s="71" t="s">
        <v>117</v>
      </c>
      <c r="D247" s="72">
        <v>1</v>
      </c>
      <c r="E247" s="73">
        <v>307223</v>
      </c>
      <c r="F247" s="74">
        <f t="shared" si="8"/>
        <v>307223</v>
      </c>
    </row>
    <row r="248" spans="1:6" ht="135" x14ac:dyDescent="0.2">
      <c r="A248" s="69" t="s">
        <v>2935</v>
      </c>
      <c r="B248" s="70" t="s">
        <v>2936</v>
      </c>
      <c r="C248" s="71" t="s">
        <v>117</v>
      </c>
      <c r="D248" s="72">
        <v>1</v>
      </c>
      <c r="E248" s="73">
        <v>324819</v>
      </c>
      <c r="F248" s="74">
        <f t="shared" si="8"/>
        <v>324819</v>
      </c>
    </row>
    <row r="249" spans="1:6" ht="67.5" x14ac:dyDescent="0.2">
      <c r="A249" s="69" t="s">
        <v>2937</v>
      </c>
      <c r="B249" s="70" t="s">
        <v>2938</v>
      </c>
      <c r="C249" s="71" t="s">
        <v>117</v>
      </c>
      <c r="D249" s="72">
        <v>1</v>
      </c>
      <c r="E249" s="73">
        <v>134093</v>
      </c>
      <c r="F249" s="74">
        <f t="shared" si="8"/>
        <v>134093</v>
      </c>
    </row>
    <row r="250" spans="1:6" x14ac:dyDescent="0.2">
      <c r="A250" s="64" t="s">
        <v>2939</v>
      </c>
      <c r="B250" s="64" t="s">
        <v>2940</v>
      </c>
      <c r="C250" s="65"/>
      <c r="D250" s="65"/>
      <c r="E250" s="66"/>
      <c r="F250" s="67"/>
    </row>
    <row r="251" spans="1:6" ht="78.75" x14ac:dyDescent="0.2">
      <c r="A251" s="69" t="s">
        <v>2941</v>
      </c>
      <c r="B251" s="70" t="s">
        <v>2942</v>
      </c>
      <c r="C251" s="71" t="s">
        <v>263</v>
      </c>
      <c r="D251" s="72">
        <v>1</v>
      </c>
      <c r="E251" s="73">
        <v>66959</v>
      </c>
      <c r="F251" s="74">
        <f t="shared" ref="F251:F311" si="9">ROUND(D251*E251,0)</f>
        <v>66959</v>
      </c>
    </row>
    <row r="252" spans="1:6" ht="78.75" x14ac:dyDescent="0.2">
      <c r="A252" s="69" t="s">
        <v>2943</v>
      </c>
      <c r="B252" s="70" t="s">
        <v>2944</v>
      </c>
      <c r="C252" s="71" t="s">
        <v>263</v>
      </c>
      <c r="D252" s="72">
        <v>1</v>
      </c>
      <c r="E252" s="73">
        <v>83813</v>
      </c>
      <c r="F252" s="74">
        <f t="shared" si="9"/>
        <v>83813</v>
      </c>
    </row>
    <row r="253" spans="1:6" ht="78.75" x14ac:dyDescent="0.2">
      <c r="A253" s="69" t="s">
        <v>2945</v>
      </c>
      <c r="B253" s="70" t="s">
        <v>2946</v>
      </c>
      <c r="C253" s="71" t="s">
        <v>263</v>
      </c>
      <c r="D253" s="72">
        <v>1</v>
      </c>
      <c r="E253" s="73">
        <v>96739</v>
      </c>
      <c r="F253" s="74">
        <f t="shared" si="9"/>
        <v>96739</v>
      </c>
    </row>
    <row r="254" spans="1:6" ht="78.75" x14ac:dyDescent="0.2">
      <c r="A254" s="69" t="s">
        <v>2947</v>
      </c>
      <c r="B254" s="70" t="s">
        <v>2948</v>
      </c>
      <c r="C254" s="71" t="s">
        <v>263</v>
      </c>
      <c r="D254" s="72">
        <v>1</v>
      </c>
      <c r="E254" s="73">
        <v>106591</v>
      </c>
      <c r="F254" s="74">
        <f t="shared" si="9"/>
        <v>106591</v>
      </c>
    </row>
    <row r="255" spans="1:6" ht="78.75" x14ac:dyDescent="0.2">
      <c r="A255" s="69" t="s">
        <v>2949</v>
      </c>
      <c r="B255" s="70" t="s">
        <v>2950</v>
      </c>
      <c r="C255" s="71" t="s">
        <v>263</v>
      </c>
      <c r="D255" s="72">
        <v>1</v>
      </c>
      <c r="E255" s="73">
        <v>105890</v>
      </c>
      <c r="F255" s="74">
        <f t="shared" si="9"/>
        <v>105890</v>
      </c>
    </row>
    <row r="256" spans="1:6" ht="78.75" x14ac:dyDescent="0.2">
      <c r="A256" s="69" t="s">
        <v>2951</v>
      </c>
      <c r="B256" s="70" t="s">
        <v>2952</v>
      </c>
      <c r="C256" s="71" t="s">
        <v>263</v>
      </c>
      <c r="D256" s="72">
        <v>1</v>
      </c>
      <c r="E256" s="73">
        <v>143270</v>
      </c>
      <c r="F256" s="74">
        <f t="shared" si="9"/>
        <v>143270</v>
      </c>
    </row>
    <row r="257" spans="1:6" ht="78.75" x14ac:dyDescent="0.2">
      <c r="A257" s="69" t="s">
        <v>2953</v>
      </c>
      <c r="B257" s="70" t="s">
        <v>2954</v>
      </c>
      <c r="C257" s="71" t="s">
        <v>263</v>
      </c>
      <c r="D257" s="72">
        <v>1</v>
      </c>
      <c r="E257" s="73">
        <v>169726</v>
      </c>
      <c r="F257" s="74">
        <f t="shared" si="9"/>
        <v>169726</v>
      </c>
    </row>
    <row r="258" spans="1:6" ht="78.75" x14ac:dyDescent="0.2">
      <c r="A258" s="69" t="s">
        <v>2955</v>
      </c>
      <c r="B258" s="70" t="s">
        <v>2956</v>
      </c>
      <c r="C258" s="71" t="s">
        <v>263</v>
      </c>
      <c r="D258" s="72">
        <v>1</v>
      </c>
      <c r="E258" s="73">
        <v>197912</v>
      </c>
      <c r="F258" s="74">
        <f t="shared" si="9"/>
        <v>197912</v>
      </c>
    </row>
    <row r="259" spans="1:6" ht="78.75" x14ac:dyDescent="0.2">
      <c r="A259" s="69" t="s">
        <v>2957</v>
      </c>
      <c r="B259" s="70" t="s">
        <v>2958</v>
      </c>
      <c r="C259" s="71" t="s">
        <v>263</v>
      </c>
      <c r="D259" s="72">
        <v>1</v>
      </c>
      <c r="E259" s="73">
        <v>224375</v>
      </c>
      <c r="F259" s="74">
        <f t="shared" si="9"/>
        <v>224375</v>
      </c>
    </row>
    <row r="260" spans="1:6" ht="78.75" x14ac:dyDescent="0.2">
      <c r="A260" s="69" t="s">
        <v>2959</v>
      </c>
      <c r="B260" s="70" t="s">
        <v>2960</v>
      </c>
      <c r="C260" s="71" t="s">
        <v>263</v>
      </c>
      <c r="D260" s="72">
        <v>1</v>
      </c>
      <c r="E260" s="73">
        <v>255441</v>
      </c>
      <c r="F260" s="74">
        <f t="shared" si="9"/>
        <v>255441</v>
      </c>
    </row>
    <row r="261" spans="1:6" ht="78.75" x14ac:dyDescent="0.2">
      <c r="A261" s="69" t="s">
        <v>2961</v>
      </c>
      <c r="B261" s="70" t="s">
        <v>2962</v>
      </c>
      <c r="C261" s="71" t="s">
        <v>263</v>
      </c>
      <c r="D261" s="72">
        <v>1</v>
      </c>
      <c r="E261" s="73">
        <v>306834</v>
      </c>
      <c r="F261" s="74">
        <f t="shared" si="9"/>
        <v>306834</v>
      </c>
    </row>
    <row r="262" spans="1:6" ht="78.75" x14ac:dyDescent="0.2">
      <c r="A262" s="69" t="s">
        <v>2963</v>
      </c>
      <c r="B262" s="70" t="s">
        <v>2964</v>
      </c>
      <c r="C262" s="71" t="s">
        <v>263</v>
      </c>
      <c r="D262" s="72">
        <v>1</v>
      </c>
      <c r="E262" s="73">
        <v>141037</v>
      </c>
      <c r="F262" s="74">
        <f t="shared" si="9"/>
        <v>141037</v>
      </c>
    </row>
    <row r="263" spans="1:6" ht="78.75" x14ac:dyDescent="0.2">
      <c r="A263" s="69" t="s">
        <v>2965</v>
      </c>
      <c r="B263" s="70" t="s">
        <v>2966</v>
      </c>
      <c r="C263" s="71" t="s">
        <v>263</v>
      </c>
      <c r="D263" s="72">
        <v>1</v>
      </c>
      <c r="E263" s="73">
        <v>235147</v>
      </c>
      <c r="F263" s="74">
        <f t="shared" si="9"/>
        <v>235147</v>
      </c>
    </row>
    <row r="264" spans="1:6" ht="78.75" x14ac:dyDescent="0.2">
      <c r="A264" s="69" t="s">
        <v>2967</v>
      </c>
      <c r="B264" s="70" t="s">
        <v>2968</v>
      </c>
      <c r="C264" s="71" t="s">
        <v>263</v>
      </c>
      <c r="D264" s="72">
        <v>1</v>
      </c>
      <c r="E264" s="73">
        <v>258609</v>
      </c>
      <c r="F264" s="74">
        <f t="shared" si="9"/>
        <v>258609</v>
      </c>
    </row>
    <row r="265" spans="1:6" ht="78.75" x14ac:dyDescent="0.2">
      <c r="A265" s="69" t="s">
        <v>2969</v>
      </c>
      <c r="B265" s="70" t="s">
        <v>2970</v>
      </c>
      <c r="C265" s="71" t="s">
        <v>263</v>
      </c>
      <c r="D265" s="72">
        <v>1</v>
      </c>
      <c r="E265" s="73">
        <v>288148</v>
      </c>
      <c r="F265" s="74">
        <f t="shared" si="9"/>
        <v>288148</v>
      </c>
    </row>
    <row r="266" spans="1:6" ht="78.75" x14ac:dyDescent="0.2">
      <c r="A266" s="69" t="s">
        <v>2971</v>
      </c>
      <c r="B266" s="70" t="s">
        <v>2972</v>
      </c>
      <c r="C266" s="71" t="s">
        <v>263</v>
      </c>
      <c r="D266" s="72">
        <v>1</v>
      </c>
      <c r="E266" s="73">
        <v>322628</v>
      </c>
      <c r="F266" s="74">
        <f t="shared" si="9"/>
        <v>322628</v>
      </c>
    </row>
    <row r="267" spans="1:6" ht="78.75" x14ac:dyDescent="0.2">
      <c r="A267" s="69" t="s">
        <v>2973</v>
      </c>
      <c r="B267" s="70" t="s">
        <v>2974</v>
      </c>
      <c r="C267" s="71" t="s">
        <v>263</v>
      </c>
      <c r="D267" s="72">
        <v>1</v>
      </c>
      <c r="E267" s="73">
        <v>393165</v>
      </c>
      <c r="F267" s="74">
        <f t="shared" si="9"/>
        <v>393165</v>
      </c>
    </row>
    <row r="268" spans="1:6" ht="78.75" x14ac:dyDescent="0.2">
      <c r="A268" s="69" t="s">
        <v>2975</v>
      </c>
      <c r="B268" s="70" t="s">
        <v>2976</v>
      </c>
      <c r="C268" s="71" t="s">
        <v>263</v>
      </c>
      <c r="D268" s="72">
        <v>1</v>
      </c>
      <c r="E268" s="73">
        <v>189136</v>
      </c>
      <c r="F268" s="74">
        <f t="shared" si="9"/>
        <v>189136</v>
      </c>
    </row>
    <row r="269" spans="1:6" ht="78.75" x14ac:dyDescent="0.2">
      <c r="A269" s="69" t="s">
        <v>2977</v>
      </c>
      <c r="B269" s="70" t="s">
        <v>2978</v>
      </c>
      <c r="C269" s="71" t="s">
        <v>263</v>
      </c>
      <c r="D269" s="72">
        <v>1</v>
      </c>
      <c r="E269" s="73">
        <v>300190</v>
      </c>
      <c r="F269" s="74">
        <f t="shared" si="9"/>
        <v>300190</v>
      </c>
    </row>
    <row r="270" spans="1:6" ht="78.75" x14ac:dyDescent="0.2">
      <c r="A270" s="69" t="s">
        <v>2979</v>
      </c>
      <c r="B270" s="70" t="s">
        <v>2980</v>
      </c>
      <c r="C270" s="71" t="s">
        <v>263</v>
      </c>
      <c r="D270" s="72">
        <v>1</v>
      </c>
      <c r="E270" s="73">
        <v>389318</v>
      </c>
      <c r="F270" s="74">
        <f t="shared" si="9"/>
        <v>389318</v>
      </c>
    </row>
    <row r="271" spans="1:6" ht="78.75" x14ac:dyDescent="0.2">
      <c r="A271" s="69" t="s">
        <v>2981</v>
      </c>
      <c r="B271" s="70" t="s">
        <v>2982</v>
      </c>
      <c r="C271" s="71" t="s">
        <v>263</v>
      </c>
      <c r="D271" s="72">
        <v>1</v>
      </c>
      <c r="E271" s="73">
        <v>474810</v>
      </c>
      <c r="F271" s="74">
        <f t="shared" si="9"/>
        <v>474810</v>
      </c>
    </row>
    <row r="272" spans="1:6" ht="78.75" x14ac:dyDescent="0.2">
      <c r="A272" s="69" t="s">
        <v>2983</v>
      </c>
      <c r="B272" s="70" t="s">
        <v>2984</v>
      </c>
      <c r="C272" s="71" t="s">
        <v>263</v>
      </c>
      <c r="D272" s="72">
        <v>1</v>
      </c>
      <c r="E272" s="73">
        <v>351155</v>
      </c>
      <c r="F272" s="74">
        <f t="shared" si="9"/>
        <v>351155</v>
      </c>
    </row>
    <row r="273" spans="1:6" ht="78.75" x14ac:dyDescent="0.2">
      <c r="A273" s="69" t="s">
        <v>2985</v>
      </c>
      <c r="B273" s="70" t="s">
        <v>2986</v>
      </c>
      <c r="C273" s="71" t="s">
        <v>263</v>
      </c>
      <c r="D273" s="72">
        <v>1</v>
      </c>
      <c r="E273" s="73">
        <v>459850</v>
      </c>
      <c r="F273" s="74">
        <f t="shared" si="9"/>
        <v>459850</v>
      </c>
    </row>
    <row r="274" spans="1:6" ht="78.75" x14ac:dyDescent="0.2">
      <c r="A274" s="69" t="s">
        <v>2987</v>
      </c>
      <c r="B274" s="70" t="s">
        <v>2988</v>
      </c>
      <c r="C274" s="71" t="s">
        <v>263</v>
      </c>
      <c r="D274" s="72">
        <v>1</v>
      </c>
      <c r="E274" s="73">
        <v>561490</v>
      </c>
      <c r="F274" s="74">
        <f t="shared" si="9"/>
        <v>561490</v>
      </c>
    </row>
    <row r="275" spans="1:6" ht="78.75" x14ac:dyDescent="0.2">
      <c r="A275" s="69" t="s">
        <v>2989</v>
      </c>
      <c r="B275" s="70" t="s">
        <v>2990</v>
      </c>
      <c r="C275" s="71" t="s">
        <v>263</v>
      </c>
      <c r="D275" s="72">
        <v>1</v>
      </c>
      <c r="E275" s="73">
        <v>86177</v>
      </c>
      <c r="F275" s="74">
        <f t="shared" si="9"/>
        <v>86177</v>
      </c>
    </row>
    <row r="276" spans="1:6" ht="78.75" x14ac:dyDescent="0.2">
      <c r="A276" s="69" t="s">
        <v>2991</v>
      </c>
      <c r="B276" s="70" t="s">
        <v>2992</v>
      </c>
      <c r="C276" s="71" t="s">
        <v>263</v>
      </c>
      <c r="D276" s="72">
        <v>1</v>
      </c>
      <c r="E276" s="73">
        <v>109743</v>
      </c>
      <c r="F276" s="74">
        <f t="shared" si="9"/>
        <v>109743</v>
      </c>
    </row>
    <row r="277" spans="1:6" ht="78.75" x14ac:dyDescent="0.2">
      <c r="A277" s="69" t="s">
        <v>2993</v>
      </c>
      <c r="B277" s="70" t="s">
        <v>2994</v>
      </c>
      <c r="C277" s="71" t="s">
        <v>263</v>
      </c>
      <c r="D277" s="72">
        <v>1</v>
      </c>
      <c r="E277" s="73">
        <v>117326</v>
      </c>
      <c r="F277" s="74">
        <f t="shared" si="9"/>
        <v>117326</v>
      </c>
    </row>
    <row r="278" spans="1:6" ht="78.75" x14ac:dyDescent="0.2">
      <c r="A278" s="69" t="s">
        <v>2995</v>
      </c>
      <c r="B278" s="70" t="s">
        <v>2996</v>
      </c>
      <c r="C278" s="71" t="s">
        <v>263</v>
      </c>
      <c r="D278" s="72">
        <v>1</v>
      </c>
      <c r="E278" s="73">
        <v>147999</v>
      </c>
      <c r="F278" s="74">
        <f t="shared" si="9"/>
        <v>147999</v>
      </c>
    </row>
    <row r="279" spans="1:6" ht="78.75" x14ac:dyDescent="0.2">
      <c r="A279" s="69" t="s">
        <v>2997</v>
      </c>
      <c r="B279" s="70" t="s">
        <v>2998</v>
      </c>
      <c r="C279" s="71" t="s">
        <v>263</v>
      </c>
      <c r="D279" s="72">
        <v>1</v>
      </c>
      <c r="E279" s="73">
        <v>175636</v>
      </c>
      <c r="F279" s="74">
        <f t="shared" si="9"/>
        <v>175636</v>
      </c>
    </row>
    <row r="280" spans="1:6" ht="78.75" x14ac:dyDescent="0.2">
      <c r="A280" s="69" t="s">
        <v>2999</v>
      </c>
      <c r="B280" s="70" t="s">
        <v>3000</v>
      </c>
      <c r="C280" s="71" t="s">
        <v>263</v>
      </c>
      <c r="D280" s="72">
        <v>1</v>
      </c>
      <c r="E280" s="73">
        <v>185867</v>
      </c>
      <c r="F280" s="74">
        <f t="shared" si="9"/>
        <v>185867</v>
      </c>
    </row>
    <row r="281" spans="1:6" ht="78.75" x14ac:dyDescent="0.2">
      <c r="A281" s="69" t="s">
        <v>3001</v>
      </c>
      <c r="B281" s="70" t="s">
        <v>3002</v>
      </c>
      <c r="C281" s="71" t="s">
        <v>263</v>
      </c>
      <c r="D281" s="72">
        <v>1</v>
      </c>
      <c r="E281" s="73">
        <v>232649</v>
      </c>
      <c r="F281" s="74">
        <f t="shared" si="9"/>
        <v>232649</v>
      </c>
    </row>
    <row r="282" spans="1:6" ht="78.75" x14ac:dyDescent="0.2">
      <c r="A282" s="69" t="s">
        <v>3003</v>
      </c>
      <c r="B282" s="70" t="s">
        <v>3004</v>
      </c>
      <c r="C282" s="71" t="s">
        <v>263</v>
      </c>
      <c r="D282" s="72">
        <v>1</v>
      </c>
      <c r="E282" s="73">
        <v>264897</v>
      </c>
      <c r="F282" s="74">
        <f t="shared" si="9"/>
        <v>264897</v>
      </c>
    </row>
    <row r="283" spans="1:6" ht="78.75" x14ac:dyDescent="0.2">
      <c r="A283" s="69" t="s">
        <v>3005</v>
      </c>
      <c r="B283" s="70" t="s">
        <v>3006</v>
      </c>
      <c r="C283" s="71" t="s">
        <v>263</v>
      </c>
      <c r="D283" s="72">
        <v>1</v>
      </c>
      <c r="E283" s="73">
        <v>319896</v>
      </c>
      <c r="F283" s="74">
        <f t="shared" si="9"/>
        <v>319896</v>
      </c>
    </row>
    <row r="284" spans="1:6" ht="78.75" x14ac:dyDescent="0.2">
      <c r="A284" s="69" t="s">
        <v>3007</v>
      </c>
      <c r="B284" s="70" t="s">
        <v>3008</v>
      </c>
      <c r="C284" s="71" t="s">
        <v>263</v>
      </c>
      <c r="D284" s="72">
        <v>1</v>
      </c>
      <c r="E284" s="73">
        <v>185232</v>
      </c>
      <c r="F284" s="74">
        <f t="shared" si="9"/>
        <v>185232</v>
      </c>
    </row>
    <row r="285" spans="1:6" ht="78.75" x14ac:dyDescent="0.2">
      <c r="A285" s="69" t="s">
        <v>3009</v>
      </c>
      <c r="B285" s="70" t="s">
        <v>3010</v>
      </c>
      <c r="C285" s="71" t="s">
        <v>263</v>
      </c>
      <c r="D285" s="72">
        <v>1</v>
      </c>
      <c r="E285" s="73">
        <v>244747</v>
      </c>
      <c r="F285" s="74">
        <f t="shared" si="9"/>
        <v>244747</v>
      </c>
    </row>
    <row r="286" spans="1:6" ht="78.75" x14ac:dyDescent="0.2">
      <c r="A286" s="69" t="s">
        <v>3011</v>
      </c>
      <c r="B286" s="70" t="s">
        <v>3012</v>
      </c>
      <c r="C286" s="71" t="s">
        <v>263</v>
      </c>
      <c r="D286" s="72">
        <v>1</v>
      </c>
      <c r="E286" s="73">
        <v>268065</v>
      </c>
      <c r="F286" s="74">
        <f t="shared" si="9"/>
        <v>268065</v>
      </c>
    </row>
    <row r="287" spans="1:6" ht="78.75" x14ac:dyDescent="0.2">
      <c r="A287" s="69" t="s">
        <v>3013</v>
      </c>
      <c r="B287" s="70" t="s">
        <v>3014</v>
      </c>
      <c r="C287" s="71" t="s">
        <v>263</v>
      </c>
      <c r="D287" s="72">
        <v>1</v>
      </c>
      <c r="E287" s="73">
        <v>299181</v>
      </c>
      <c r="F287" s="74">
        <f t="shared" si="9"/>
        <v>299181</v>
      </c>
    </row>
    <row r="288" spans="1:6" ht="78.75" x14ac:dyDescent="0.2">
      <c r="A288" s="69" t="s">
        <v>3015</v>
      </c>
      <c r="B288" s="70" t="s">
        <v>3016</v>
      </c>
      <c r="C288" s="71" t="s">
        <v>263</v>
      </c>
      <c r="D288" s="72">
        <v>1</v>
      </c>
      <c r="E288" s="73">
        <v>335237</v>
      </c>
      <c r="F288" s="74">
        <f t="shared" si="9"/>
        <v>335237</v>
      </c>
    </row>
    <row r="289" spans="1:6" ht="78.75" x14ac:dyDescent="0.2">
      <c r="A289" s="69" t="s">
        <v>3017</v>
      </c>
      <c r="B289" s="70" t="s">
        <v>3018</v>
      </c>
      <c r="C289" s="71" t="s">
        <v>263</v>
      </c>
      <c r="D289" s="72">
        <v>1</v>
      </c>
      <c r="E289" s="73">
        <v>408926</v>
      </c>
      <c r="F289" s="74">
        <f t="shared" si="9"/>
        <v>408926</v>
      </c>
    </row>
    <row r="290" spans="1:6" ht="78.75" x14ac:dyDescent="0.2">
      <c r="A290" s="69" t="s">
        <v>3019</v>
      </c>
      <c r="B290" s="70" t="s">
        <v>3020</v>
      </c>
      <c r="C290" s="71" t="s">
        <v>263</v>
      </c>
      <c r="D290" s="72">
        <v>1</v>
      </c>
      <c r="E290" s="73">
        <v>266282</v>
      </c>
      <c r="F290" s="74">
        <f t="shared" si="9"/>
        <v>266282</v>
      </c>
    </row>
    <row r="291" spans="1:6" ht="78.75" x14ac:dyDescent="0.2">
      <c r="A291" s="69" t="s">
        <v>3021</v>
      </c>
      <c r="B291" s="70" t="s">
        <v>3022</v>
      </c>
      <c r="C291" s="71" t="s">
        <v>263</v>
      </c>
      <c r="D291" s="72">
        <v>1</v>
      </c>
      <c r="E291" s="73">
        <v>312010</v>
      </c>
      <c r="F291" s="74">
        <f t="shared" si="9"/>
        <v>312010</v>
      </c>
    </row>
    <row r="292" spans="1:6" ht="78.75" x14ac:dyDescent="0.2">
      <c r="A292" s="69" t="s">
        <v>3023</v>
      </c>
      <c r="B292" s="70" t="s">
        <v>3024</v>
      </c>
      <c r="C292" s="71" t="s">
        <v>106</v>
      </c>
      <c r="D292" s="72">
        <v>1</v>
      </c>
      <c r="E292" s="73">
        <v>770386</v>
      </c>
      <c r="F292" s="74">
        <f t="shared" si="9"/>
        <v>770386</v>
      </c>
    </row>
    <row r="293" spans="1:6" ht="67.5" x14ac:dyDescent="0.2">
      <c r="A293" s="69" t="s">
        <v>3025</v>
      </c>
      <c r="B293" s="70" t="s">
        <v>3026</v>
      </c>
      <c r="C293" s="71" t="s">
        <v>106</v>
      </c>
      <c r="D293" s="72">
        <v>1</v>
      </c>
      <c r="E293" s="73">
        <v>1344880</v>
      </c>
      <c r="F293" s="74">
        <f t="shared" si="9"/>
        <v>1344880</v>
      </c>
    </row>
    <row r="294" spans="1:6" ht="56.25" x14ac:dyDescent="0.2">
      <c r="A294" s="69" t="s">
        <v>3027</v>
      </c>
      <c r="B294" s="70" t="s">
        <v>3028</v>
      </c>
      <c r="C294" s="71" t="s">
        <v>263</v>
      </c>
      <c r="D294" s="72">
        <v>1</v>
      </c>
      <c r="E294" s="73">
        <v>57180</v>
      </c>
      <c r="F294" s="74">
        <f t="shared" si="9"/>
        <v>57180</v>
      </c>
    </row>
    <row r="295" spans="1:6" ht="56.25" x14ac:dyDescent="0.2">
      <c r="A295" s="69" t="s">
        <v>3029</v>
      </c>
      <c r="B295" s="70" t="s">
        <v>3030</v>
      </c>
      <c r="C295" s="71" t="s">
        <v>263</v>
      </c>
      <c r="D295" s="72">
        <v>1</v>
      </c>
      <c r="E295" s="73">
        <v>72832</v>
      </c>
      <c r="F295" s="74">
        <f t="shared" si="9"/>
        <v>72832</v>
      </c>
    </row>
    <row r="296" spans="1:6" ht="56.25" x14ac:dyDescent="0.2">
      <c r="A296" s="69" t="s">
        <v>3031</v>
      </c>
      <c r="B296" s="70" t="s">
        <v>3032</v>
      </c>
      <c r="C296" s="71" t="s">
        <v>263</v>
      </c>
      <c r="D296" s="72">
        <v>1</v>
      </c>
      <c r="E296" s="73">
        <v>93695</v>
      </c>
      <c r="F296" s="74">
        <f t="shared" si="9"/>
        <v>93695</v>
      </c>
    </row>
    <row r="297" spans="1:6" ht="56.25" x14ac:dyDescent="0.2">
      <c r="A297" s="69" t="s">
        <v>3033</v>
      </c>
      <c r="B297" s="70" t="s">
        <v>3034</v>
      </c>
      <c r="C297" s="71" t="s">
        <v>263</v>
      </c>
      <c r="D297" s="72">
        <v>1</v>
      </c>
      <c r="E297" s="73">
        <v>116470</v>
      </c>
      <c r="F297" s="74">
        <f t="shared" si="9"/>
        <v>116470</v>
      </c>
    </row>
    <row r="298" spans="1:6" ht="56.25" x14ac:dyDescent="0.2">
      <c r="A298" s="69" t="s">
        <v>3035</v>
      </c>
      <c r="B298" s="70" t="s">
        <v>3036</v>
      </c>
      <c r="C298" s="71" t="s">
        <v>263</v>
      </c>
      <c r="D298" s="72">
        <v>1</v>
      </c>
      <c r="E298" s="73">
        <v>173188</v>
      </c>
      <c r="F298" s="74">
        <f t="shared" si="9"/>
        <v>173188</v>
      </c>
    </row>
    <row r="299" spans="1:6" ht="56.25" x14ac:dyDescent="0.2">
      <c r="A299" s="69" t="s">
        <v>3037</v>
      </c>
      <c r="B299" s="70" t="s">
        <v>3038</v>
      </c>
      <c r="C299" s="71" t="s">
        <v>263</v>
      </c>
      <c r="D299" s="72">
        <v>1</v>
      </c>
      <c r="E299" s="73">
        <v>248171</v>
      </c>
      <c r="F299" s="74">
        <f t="shared" si="9"/>
        <v>248171</v>
      </c>
    </row>
    <row r="300" spans="1:6" ht="56.25" x14ac:dyDescent="0.2">
      <c r="A300" s="69" t="s">
        <v>3039</v>
      </c>
      <c r="B300" s="70" t="s">
        <v>3040</v>
      </c>
      <c r="C300" s="71" t="s">
        <v>263</v>
      </c>
      <c r="D300" s="72">
        <v>1</v>
      </c>
      <c r="E300" s="73">
        <v>319260</v>
      </c>
      <c r="F300" s="74">
        <f t="shared" si="9"/>
        <v>319260</v>
      </c>
    </row>
    <row r="301" spans="1:6" ht="56.25" x14ac:dyDescent="0.2">
      <c r="A301" s="69" t="s">
        <v>3041</v>
      </c>
      <c r="B301" s="70" t="s">
        <v>3042</v>
      </c>
      <c r="C301" s="71" t="s">
        <v>263</v>
      </c>
      <c r="D301" s="72">
        <v>1</v>
      </c>
      <c r="E301" s="73">
        <v>459795</v>
      </c>
      <c r="F301" s="74">
        <f t="shared" si="9"/>
        <v>459795</v>
      </c>
    </row>
    <row r="302" spans="1:6" ht="56.25" x14ac:dyDescent="0.2">
      <c r="A302" s="69" t="s">
        <v>3043</v>
      </c>
      <c r="B302" s="70" t="s">
        <v>3044</v>
      </c>
      <c r="C302" s="71" t="s">
        <v>263</v>
      </c>
      <c r="D302" s="72">
        <v>1</v>
      </c>
      <c r="E302" s="73">
        <v>58198</v>
      </c>
      <c r="F302" s="74">
        <f t="shared" si="9"/>
        <v>58198</v>
      </c>
    </row>
    <row r="303" spans="1:6" ht="56.25" x14ac:dyDescent="0.2">
      <c r="A303" s="69" t="s">
        <v>3045</v>
      </c>
      <c r="B303" s="70" t="s">
        <v>3046</v>
      </c>
      <c r="C303" s="71" t="s">
        <v>263</v>
      </c>
      <c r="D303" s="72">
        <v>1</v>
      </c>
      <c r="E303" s="73">
        <v>75899</v>
      </c>
      <c r="F303" s="74">
        <f t="shared" si="9"/>
        <v>75899</v>
      </c>
    </row>
    <row r="304" spans="1:6" ht="56.25" x14ac:dyDescent="0.2">
      <c r="A304" s="69" t="s">
        <v>3047</v>
      </c>
      <c r="B304" s="70" t="s">
        <v>3048</v>
      </c>
      <c r="C304" s="71" t="s">
        <v>263</v>
      </c>
      <c r="D304" s="72">
        <v>1</v>
      </c>
      <c r="E304" s="73">
        <v>97885</v>
      </c>
      <c r="F304" s="74">
        <f t="shared" si="9"/>
        <v>97885</v>
      </c>
    </row>
    <row r="305" spans="1:6" ht="56.25" x14ac:dyDescent="0.2">
      <c r="A305" s="69" t="s">
        <v>3049</v>
      </c>
      <c r="B305" s="70" t="s">
        <v>3050</v>
      </c>
      <c r="C305" s="71" t="s">
        <v>263</v>
      </c>
      <c r="D305" s="72">
        <v>1</v>
      </c>
      <c r="E305" s="73">
        <v>121942</v>
      </c>
      <c r="F305" s="74">
        <f t="shared" si="9"/>
        <v>121942</v>
      </c>
    </row>
    <row r="306" spans="1:6" ht="56.25" x14ac:dyDescent="0.2">
      <c r="A306" s="69" t="s">
        <v>3051</v>
      </c>
      <c r="B306" s="70" t="s">
        <v>3052</v>
      </c>
      <c r="C306" s="71" t="s">
        <v>263</v>
      </c>
      <c r="D306" s="72">
        <v>1</v>
      </c>
      <c r="E306" s="73">
        <v>181737</v>
      </c>
      <c r="F306" s="74">
        <f t="shared" si="9"/>
        <v>181737</v>
      </c>
    </row>
    <row r="307" spans="1:6" ht="56.25" x14ac:dyDescent="0.2">
      <c r="A307" s="69" t="s">
        <v>3053</v>
      </c>
      <c r="B307" s="70" t="s">
        <v>3054</v>
      </c>
      <c r="C307" s="71" t="s">
        <v>263</v>
      </c>
      <c r="D307" s="72">
        <v>1</v>
      </c>
      <c r="E307" s="73">
        <v>254361</v>
      </c>
      <c r="F307" s="74">
        <f t="shared" si="9"/>
        <v>254361</v>
      </c>
    </row>
    <row r="308" spans="1:6" ht="56.25" x14ac:dyDescent="0.2">
      <c r="A308" s="69" t="s">
        <v>3055</v>
      </c>
      <c r="B308" s="70" t="s">
        <v>3056</v>
      </c>
      <c r="C308" s="71" t="s">
        <v>263</v>
      </c>
      <c r="D308" s="72">
        <v>1</v>
      </c>
      <c r="E308" s="73">
        <v>336015</v>
      </c>
      <c r="F308" s="74">
        <f t="shared" si="9"/>
        <v>336015</v>
      </c>
    </row>
    <row r="309" spans="1:6" ht="56.25" x14ac:dyDescent="0.2">
      <c r="A309" s="69" t="s">
        <v>3057</v>
      </c>
      <c r="B309" s="70" t="s">
        <v>3058</v>
      </c>
      <c r="C309" s="71" t="s">
        <v>263</v>
      </c>
      <c r="D309" s="72">
        <v>1</v>
      </c>
      <c r="E309" s="73">
        <v>484501</v>
      </c>
      <c r="F309" s="74">
        <f t="shared" si="9"/>
        <v>484501</v>
      </c>
    </row>
    <row r="310" spans="1:6" ht="90" customHeight="1" x14ac:dyDescent="0.2">
      <c r="A310" s="69" t="s">
        <v>3059</v>
      </c>
      <c r="B310" s="70" t="s">
        <v>3060</v>
      </c>
      <c r="C310" s="71" t="s">
        <v>263</v>
      </c>
      <c r="D310" s="72">
        <v>1</v>
      </c>
      <c r="E310" s="73">
        <v>255778</v>
      </c>
      <c r="F310" s="74">
        <f t="shared" si="9"/>
        <v>255778</v>
      </c>
    </row>
    <row r="311" spans="1:6" ht="101.25" x14ac:dyDescent="0.2">
      <c r="A311" s="69" t="s">
        <v>3061</v>
      </c>
      <c r="B311" s="70" t="s">
        <v>3062</v>
      </c>
      <c r="C311" s="71" t="s">
        <v>263</v>
      </c>
      <c r="D311" s="72">
        <v>1</v>
      </c>
      <c r="E311" s="73">
        <v>288221</v>
      </c>
      <c r="F311" s="74">
        <f t="shared" si="9"/>
        <v>288221</v>
      </c>
    </row>
    <row r="312" spans="1:6" x14ac:dyDescent="0.2">
      <c r="A312" s="64" t="s">
        <v>3063</v>
      </c>
      <c r="B312" s="64" t="s">
        <v>3064</v>
      </c>
      <c r="C312" s="65"/>
      <c r="D312" s="65"/>
      <c r="E312" s="66"/>
      <c r="F312" s="67"/>
    </row>
    <row r="313" spans="1:6" ht="112.5" x14ac:dyDescent="0.2">
      <c r="A313" s="69" t="s">
        <v>3065</v>
      </c>
      <c r="B313" s="70" t="s">
        <v>3066</v>
      </c>
      <c r="C313" s="71" t="s">
        <v>263</v>
      </c>
      <c r="D313" s="72">
        <v>1</v>
      </c>
      <c r="E313" s="73">
        <v>127515</v>
      </c>
      <c r="F313" s="74">
        <f t="shared" ref="F313:F336" si="10">ROUND(D313*E313,0)</f>
        <v>127515</v>
      </c>
    </row>
    <row r="314" spans="1:6" ht="112.5" x14ac:dyDescent="0.2">
      <c r="A314" s="69" t="s">
        <v>3067</v>
      </c>
      <c r="B314" s="70" t="s">
        <v>3068</v>
      </c>
      <c r="C314" s="71" t="s">
        <v>263</v>
      </c>
      <c r="D314" s="72">
        <v>1</v>
      </c>
      <c r="E314" s="73">
        <v>158728</v>
      </c>
      <c r="F314" s="74">
        <f t="shared" si="10"/>
        <v>158728</v>
      </c>
    </row>
    <row r="315" spans="1:6" ht="112.5" x14ac:dyDescent="0.2">
      <c r="A315" s="69" t="s">
        <v>3069</v>
      </c>
      <c r="B315" s="70" t="s">
        <v>3070</v>
      </c>
      <c r="C315" s="71" t="s">
        <v>263</v>
      </c>
      <c r="D315" s="72">
        <v>1</v>
      </c>
      <c r="E315" s="73">
        <v>171478</v>
      </c>
      <c r="F315" s="74">
        <f t="shared" si="10"/>
        <v>171478</v>
      </c>
    </row>
    <row r="316" spans="1:6" ht="112.5" x14ac:dyDescent="0.2">
      <c r="A316" s="69" t="s">
        <v>3071</v>
      </c>
      <c r="B316" s="70" t="s">
        <v>3072</v>
      </c>
      <c r="C316" s="71" t="s">
        <v>263</v>
      </c>
      <c r="D316" s="72">
        <v>1</v>
      </c>
      <c r="E316" s="73">
        <v>184871</v>
      </c>
      <c r="F316" s="74">
        <f t="shared" si="10"/>
        <v>184871</v>
      </c>
    </row>
    <row r="317" spans="1:6" ht="112.5" x14ac:dyDescent="0.2">
      <c r="A317" s="69" t="s">
        <v>3073</v>
      </c>
      <c r="B317" s="70" t="s">
        <v>3074</v>
      </c>
      <c r="C317" s="71" t="s">
        <v>263</v>
      </c>
      <c r="D317" s="72">
        <v>1</v>
      </c>
      <c r="E317" s="73">
        <v>215034</v>
      </c>
      <c r="F317" s="74">
        <f t="shared" si="10"/>
        <v>215034</v>
      </c>
    </row>
    <row r="318" spans="1:6" ht="112.5" x14ac:dyDescent="0.2">
      <c r="A318" s="69" t="s">
        <v>3075</v>
      </c>
      <c r="B318" s="70" t="s">
        <v>3076</v>
      </c>
      <c r="C318" s="71" t="s">
        <v>263</v>
      </c>
      <c r="D318" s="72">
        <v>1</v>
      </c>
      <c r="E318" s="73">
        <v>245636</v>
      </c>
      <c r="F318" s="74">
        <f t="shared" si="10"/>
        <v>245636</v>
      </c>
    </row>
    <row r="319" spans="1:6" ht="112.5" x14ac:dyDescent="0.2">
      <c r="A319" s="69" t="s">
        <v>3077</v>
      </c>
      <c r="B319" s="70" t="s">
        <v>3078</v>
      </c>
      <c r="C319" s="71" t="s">
        <v>263</v>
      </c>
      <c r="D319" s="72">
        <v>1</v>
      </c>
      <c r="E319" s="73">
        <v>263588</v>
      </c>
      <c r="F319" s="74">
        <f t="shared" si="10"/>
        <v>263588</v>
      </c>
    </row>
    <row r="320" spans="1:6" ht="112.5" x14ac:dyDescent="0.2">
      <c r="A320" s="69" t="s">
        <v>3079</v>
      </c>
      <c r="B320" s="70" t="s">
        <v>3080</v>
      </c>
      <c r="C320" s="71" t="s">
        <v>263</v>
      </c>
      <c r="D320" s="72">
        <v>1</v>
      </c>
      <c r="E320" s="73">
        <v>287924</v>
      </c>
      <c r="F320" s="74">
        <f t="shared" si="10"/>
        <v>287924</v>
      </c>
    </row>
    <row r="321" spans="1:6" ht="112.5" x14ac:dyDescent="0.2">
      <c r="A321" s="69" t="s">
        <v>3081</v>
      </c>
      <c r="B321" s="70" t="s">
        <v>3082</v>
      </c>
      <c r="C321" s="71" t="s">
        <v>263</v>
      </c>
      <c r="D321" s="72">
        <v>1</v>
      </c>
      <c r="E321" s="73">
        <v>129587</v>
      </c>
      <c r="F321" s="74">
        <f t="shared" si="10"/>
        <v>129587</v>
      </c>
    </row>
    <row r="322" spans="1:6" ht="112.5" x14ac:dyDescent="0.2">
      <c r="A322" s="69" t="s">
        <v>3083</v>
      </c>
      <c r="B322" s="70" t="s">
        <v>3084</v>
      </c>
      <c r="C322" s="71" t="s">
        <v>263</v>
      </c>
      <c r="D322" s="72">
        <v>1</v>
      </c>
      <c r="E322" s="73">
        <v>163251</v>
      </c>
      <c r="F322" s="74">
        <f t="shared" si="10"/>
        <v>163251</v>
      </c>
    </row>
    <row r="323" spans="1:6" ht="112.5" x14ac:dyDescent="0.2">
      <c r="A323" s="69" t="s">
        <v>3085</v>
      </c>
      <c r="B323" s="70" t="s">
        <v>3086</v>
      </c>
      <c r="C323" s="71" t="s">
        <v>263</v>
      </c>
      <c r="D323" s="72">
        <v>1</v>
      </c>
      <c r="E323" s="73">
        <v>179213</v>
      </c>
      <c r="F323" s="74">
        <f t="shared" si="10"/>
        <v>179213</v>
      </c>
    </row>
    <row r="324" spans="1:6" ht="112.5" x14ac:dyDescent="0.2">
      <c r="A324" s="69" t="s">
        <v>3087</v>
      </c>
      <c r="B324" s="70" t="s">
        <v>3088</v>
      </c>
      <c r="C324" s="71" t="s">
        <v>263</v>
      </c>
      <c r="D324" s="72">
        <v>1</v>
      </c>
      <c r="E324" s="73">
        <v>193064</v>
      </c>
      <c r="F324" s="74">
        <f t="shared" si="10"/>
        <v>193064</v>
      </c>
    </row>
    <row r="325" spans="1:6" ht="112.5" x14ac:dyDescent="0.2">
      <c r="A325" s="69" t="s">
        <v>3089</v>
      </c>
      <c r="B325" s="70" t="s">
        <v>3090</v>
      </c>
      <c r="C325" s="71" t="s">
        <v>263</v>
      </c>
      <c r="D325" s="72">
        <v>1</v>
      </c>
      <c r="E325" s="73">
        <v>223703</v>
      </c>
      <c r="F325" s="74">
        <f t="shared" si="10"/>
        <v>223703</v>
      </c>
    </row>
    <row r="326" spans="1:6" ht="112.5" x14ac:dyDescent="0.2">
      <c r="A326" s="69" t="s">
        <v>3091</v>
      </c>
      <c r="B326" s="70" t="s">
        <v>3092</v>
      </c>
      <c r="C326" s="71" t="s">
        <v>263</v>
      </c>
      <c r="D326" s="72">
        <v>1</v>
      </c>
      <c r="E326" s="73">
        <v>254802</v>
      </c>
      <c r="F326" s="74">
        <f t="shared" si="10"/>
        <v>254802</v>
      </c>
    </row>
    <row r="327" spans="1:6" ht="112.5" x14ac:dyDescent="0.2">
      <c r="A327" s="69" t="s">
        <v>3093</v>
      </c>
      <c r="B327" s="70" t="s">
        <v>3094</v>
      </c>
      <c r="C327" s="71" t="s">
        <v>263</v>
      </c>
      <c r="D327" s="72">
        <v>1</v>
      </c>
      <c r="E327" s="73">
        <v>273454</v>
      </c>
      <c r="F327" s="74">
        <f t="shared" si="10"/>
        <v>273454</v>
      </c>
    </row>
    <row r="328" spans="1:6" ht="112.5" x14ac:dyDescent="0.2">
      <c r="A328" s="69" t="s">
        <v>3095</v>
      </c>
      <c r="B328" s="70" t="s">
        <v>3096</v>
      </c>
      <c r="C328" s="71" t="s">
        <v>263</v>
      </c>
      <c r="D328" s="72">
        <v>1</v>
      </c>
      <c r="E328" s="73">
        <v>297790</v>
      </c>
      <c r="F328" s="74">
        <f t="shared" si="10"/>
        <v>297790</v>
      </c>
    </row>
    <row r="329" spans="1:6" ht="112.5" x14ac:dyDescent="0.2">
      <c r="A329" s="69" t="s">
        <v>3097</v>
      </c>
      <c r="B329" s="70" t="s">
        <v>3098</v>
      </c>
      <c r="C329" s="71" t="s">
        <v>263</v>
      </c>
      <c r="D329" s="72">
        <v>1</v>
      </c>
      <c r="E329" s="73">
        <v>141734</v>
      </c>
      <c r="F329" s="74">
        <f t="shared" si="10"/>
        <v>141734</v>
      </c>
    </row>
    <row r="330" spans="1:6" ht="112.5" x14ac:dyDescent="0.2">
      <c r="A330" s="69" t="s">
        <v>3099</v>
      </c>
      <c r="B330" s="70" t="s">
        <v>3100</v>
      </c>
      <c r="C330" s="71" t="s">
        <v>263</v>
      </c>
      <c r="D330" s="72">
        <v>1</v>
      </c>
      <c r="E330" s="73">
        <v>178062</v>
      </c>
      <c r="F330" s="74">
        <f t="shared" si="10"/>
        <v>178062</v>
      </c>
    </row>
    <row r="331" spans="1:6" ht="112.5" x14ac:dyDescent="0.2">
      <c r="A331" s="69" t="s">
        <v>3101</v>
      </c>
      <c r="B331" s="70" t="s">
        <v>3102</v>
      </c>
      <c r="C331" s="71" t="s">
        <v>263</v>
      </c>
      <c r="D331" s="72">
        <v>1</v>
      </c>
      <c r="E331" s="73">
        <v>194025</v>
      </c>
      <c r="F331" s="74">
        <f t="shared" si="10"/>
        <v>194025</v>
      </c>
    </row>
    <row r="332" spans="1:6" ht="112.5" x14ac:dyDescent="0.2">
      <c r="A332" s="69" t="s">
        <v>3103</v>
      </c>
      <c r="B332" s="70" t="s">
        <v>3104</v>
      </c>
      <c r="C332" s="71" t="s">
        <v>263</v>
      </c>
      <c r="D332" s="72">
        <v>1</v>
      </c>
      <c r="E332" s="73">
        <v>209129</v>
      </c>
      <c r="F332" s="74">
        <f t="shared" si="10"/>
        <v>209129</v>
      </c>
    </row>
    <row r="333" spans="1:6" ht="112.5" x14ac:dyDescent="0.2">
      <c r="A333" s="69" t="s">
        <v>3105</v>
      </c>
      <c r="B333" s="70" t="s">
        <v>3106</v>
      </c>
      <c r="C333" s="71" t="s">
        <v>263</v>
      </c>
      <c r="D333" s="72">
        <v>1</v>
      </c>
      <c r="E333" s="73">
        <v>241203</v>
      </c>
      <c r="F333" s="74">
        <f t="shared" si="10"/>
        <v>241203</v>
      </c>
    </row>
    <row r="334" spans="1:6" ht="112.5" x14ac:dyDescent="0.2">
      <c r="A334" s="69" t="s">
        <v>3107</v>
      </c>
      <c r="B334" s="70" t="s">
        <v>3108</v>
      </c>
      <c r="C334" s="71" t="s">
        <v>263</v>
      </c>
      <c r="D334" s="72">
        <v>1</v>
      </c>
      <c r="E334" s="73">
        <v>273799</v>
      </c>
      <c r="F334" s="74">
        <f t="shared" si="10"/>
        <v>273799</v>
      </c>
    </row>
    <row r="335" spans="1:6" ht="112.5" x14ac:dyDescent="0.2">
      <c r="A335" s="69" t="s">
        <v>3109</v>
      </c>
      <c r="B335" s="70" t="s">
        <v>3110</v>
      </c>
      <c r="C335" s="71" t="s">
        <v>263</v>
      </c>
      <c r="D335" s="72">
        <v>1</v>
      </c>
      <c r="E335" s="73">
        <v>294547</v>
      </c>
      <c r="F335" s="74">
        <f t="shared" si="10"/>
        <v>294547</v>
      </c>
    </row>
    <row r="336" spans="1:6" ht="112.5" x14ac:dyDescent="0.2">
      <c r="A336" s="69" t="s">
        <v>3111</v>
      </c>
      <c r="B336" s="70" t="s">
        <v>3112</v>
      </c>
      <c r="C336" s="71" t="s">
        <v>263</v>
      </c>
      <c r="D336" s="72">
        <v>1</v>
      </c>
      <c r="E336" s="73">
        <v>349909</v>
      </c>
      <c r="F336" s="74">
        <f t="shared" si="10"/>
        <v>349909</v>
      </c>
    </row>
    <row r="337" spans="1:6" x14ac:dyDescent="0.2">
      <c r="A337" s="64" t="s">
        <v>3113</v>
      </c>
      <c r="B337" s="64" t="s">
        <v>3114</v>
      </c>
      <c r="C337" s="65"/>
      <c r="D337" s="65"/>
      <c r="E337" s="66"/>
      <c r="F337" s="67"/>
    </row>
    <row r="338" spans="1:6" ht="78.75" x14ac:dyDescent="0.2">
      <c r="A338" s="69" t="s">
        <v>3115</v>
      </c>
      <c r="B338" s="70" t="s">
        <v>3116</v>
      </c>
      <c r="C338" s="71" t="s">
        <v>106</v>
      </c>
      <c r="D338" s="72">
        <v>1</v>
      </c>
      <c r="E338" s="73">
        <v>1042617</v>
      </c>
      <c r="F338" s="74">
        <f t="shared" ref="F338:F344" si="11">ROUND(D338*E338,0)</f>
        <v>1042617</v>
      </c>
    </row>
    <row r="339" spans="1:6" ht="101.25" x14ac:dyDescent="0.2">
      <c r="A339" s="69" t="s">
        <v>3117</v>
      </c>
      <c r="B339" s="70" t="s">
        <v>3118</v>
      </c>
      <c r="C339" s="71" t="s">
        <v>117</v>
      </c>
      <c r="D339" s="72">
        <v>1</v>
      </c>
      <c r="E339" s="73">
        <v>89341</v>
      </c>
      <c r="F339" s="74">
        <f t="shared" si="11"/>
        <v>89341</v>
      </c>
    </row>
    <row r="340" spans="1:6" ht="67.5" x14ac:dyDescent="0.2">
      <c r="A340" s="69" t="s">
        <v>3119</v>
      </c>
      <c r="B340" s="70" t="s">
        <v>3120</v>
      </c>
      <c r="C340" s="71" t="s">
        <v>117</v>
      </c>
      <c r="D340" s="72">
        <v>1</v>
      </c>
      <c r="E340" s="73">
        <v>126439</v>
      </c>
      <c r="F340" s="74">
        <f t="shared" si="11"/>
        <v>126439</v>
      </c>
    </row>
    <row r="341" spans="1:6" ht="78.75" x14ac:dyDescent="0.2">
      <c r="A341" s="69" t="s">
        <v>3121</v>
      </c>
      <c r="B341" s="70" t="s">
        <v>3122</v>
      </c>
      <c r="C341" s="71" t="s">
        <v>263</v>
      </c>
      <c r="D341" s="72">
        <v>1</v>
      </c>
      <c r="E341" s="73">
        <v>190124</v>
      </c>
      <c r="F341" s="74">
        <f t="shared" si="11"/>
        <v>190124</v>
      </c>
    </row>
    <row r="342" spans="1:6" ht="57.75" customHeight="1" x14ac:dyDescent="0.2">
      <c r="A342" s="69" t="s">
        <v>3123</v>
      </c>
      <c r="B342" s="70" t="s">
        <v>3124</v>
      </c>
      <c r="C342" s="71" t="s">
        <v>106</v>
      </c>
      <c r="D342" s="72">
        <v>1</v>
      </c>
      <c r="E342" s="73">
        <v>1213012</v>
      </c>
      <c r="F342" s="74">
        <f t="shared" si="11"/>
        <v>1213012</v>
      </c>
    </row>
    <row r="343" spans="1:6" ht="81.75" customHeight="1" x14ac:dyDescent="0.2">
      <c r="A343" s="69" t="s">
        <v>3125</v>
      </c>
      <c r="B343" s="70" t="s">
        <v>3126</v>
      </c>
      <c r="C343" s="71" t="s">
        <v>117</v>
      </c>
      <c r="D343" s="72">
        <v>1</v>
      </c>
      <c r="E343" s="73">
        <v>132738</v>
      </c>
      <c r="F343" s="74">
        <f t="shared" si="11"/>
        <v>132738</v>
      </c>
    </row>
    <row r="344" spans="1:6" ht="36" customHeight="1" x14ac:dyDescent="0.2">
      <c r="A344" s="69" t="s">
        <v>3127</v>
      </c>
      <c r="B344" s="70" t="s">
        <v>8514</v>
      </c>
      <c r="C344" s="71" t="s">
        <v>117</v>
      </c>
      <c r="D344" s="72">
        <v>1</v>
      </c>
      <c r="E344" s="73">
        <v>118250</v>
      </c>
      <c r="F344" s="74">
        <f t="shared" si="11"/>
        <v>118250</v>
      </c>
    </row>
    <row r="345" spans="1:6" x14ac:dyDescent="0.2">
      <c r="A345" s="64" t="s">
        <v>3129</v>
      </c>
      <c r="B345" s="64" t="s">
        <v>3130</v>
      </c>
      <c r="C345" s="65"/>
      <c r="D345" s="65"/>
      <c r="E345" s="66"/>
      <c r="F345" s="67"/>
    </row>
    <row r="346" spans="1:6" ht="67.5" x14ac:dyDescent="0.2">
      <c r="A346" s="69" t="s">
        <v>3131</v>
      </c>
      <c r="B346" s="70" t="s">
        <v>3132</v>
      </c>
      <c r="C346" s="71" t="s">
        <v>117</v>
      </c>
      <c r="D346" s="72">
        <v>1</v>
      </c>
      <c r="E346" s="73">
        <v>135155</v>
      </c>
      <c r="F346" s="74">
        <f t="shared" ref="F346:F352" si="12">ROUND(D346*E346,0)</f>
        <v>135155</v>
      </c>
    </row>
    <row r="347" spans="1:6" ht="67.5" x14ac:dyDescent="0.2">
      <c r="A347" s="69" t="s">
        <v>3133</v>
      </c>
      <c r="B347" s="70" t="s">
        <v>3134</v>
      </c>
      <c r="C347" s="71" t="s">
        <v>117</v>
      </c>
      <c r="D347" s="72">
        <v>1</v>
      </c>
      <c r="E347" s="73">
        <v>190593</v>
      </c>
      <c r="F347" s="74">
        <f t="shared" si="12"/>
        <v>190593</v>
      </c>
    </row>
    <row r="348" spans="1:6" ht="67.5" x14ac:dyDescent="0.2">
      <c r="A348" s="69" t="s">
        <v>3135</v>
      </c>
      <c r="B348" s="70" t="s">
        <v>3136</v>
      </c>
      <c r="C348" s="71" t="s">
        <v>106</v>
      </c>
      <c r="D348" s="72">
        <v>1</v>
      </c>
      <c r="E348" s="73">
        <v>767377</v>
      </c>
      <c r="F348" s="74">
        <f t="shared" si="12"/>
        <v>767377</v>
      </c>
    </row>
    <row r="349" spans="1:6" ht="69.75" customHeight="1" x14ac:dyDescent="0.2">
      <c r="A349" s="69" t="s">
        <v>3137</v>
      </c>
      <c r="B349" s="70" t="s">
        <v>3138</v>
      </c>
      <c r="C349" s="71" t="s">
        <v>117</v>
      </c>
      <c r="D349" s="72">
        <v>1</v>
      </c>
      <c r="E349" s="73">
        <v>197530</v>
      </c>
      <c r="F349" s="74">
        <f t="shared" si="12"/>
        <v>197530</v>
      </c>
    </row>
    <row r="350" spans="1:6" ht="33.75" x14ac:dyDescent="0.2">
      <c r="A350" s="69" t="s">
        <v>3139</v>
      </c>
      <c r="B350" s="70" t="s">
        <v>3140</v>
      </c>
      <c r="C350" s="71" t="s">
        <v>263</v>
      </c>
      <c r="D350" s="72">
        <v>1</v>
      </c>
      <c r="E350" s="73">
        <v>31439</v>
      </c>
      <c r="F350" s="74">
        <f t="shared" si="12"/>
        <v>31439</v>
      </c>
    </row>
    <row r="351" spans="1:6" ht="33.75" x14ac:dyDescent="0.2">
      <c r="A351" s="69" t="s">
        <v>3141</v>
      </c>
      <c r="B351" s="70" t="s">
        <v>3142</v>
      </c>
      <c r="C351" s="71" t="s">
        <v>263</v>
      </c>
      <c r="D351" s="72">
        <v>1</v>
      </c>
      <c r="E351" s="73">
        <v>47931</v>
      </c>
      <c r="F351" s="74">
        <f t="shared" si="12"/>
        <v>47931</v>
      </c>
    </row>
    <row r="352" spans="1:6" ht="168.75" x14ac:dyDescent="0.2">
      <c r="A352" s="69" t="s">
        <v>3143</v>
      </c>
      <c r="B352" s="70" t="s">
        <v>8513</v>
      </c>
      <c r="C352" s="71" t="s">
        <v>117</v>
      </c>
      <c r="D352" s="72">
        <v>1</v>
      </c>
      <c r="E352" s="73">
        <v>146862</v>
      </c>
      <c r="F352" s="74">
        <f t="shared" si="12"/>
        <v>146862</v>
      </c>
    </row>
    <row r="353" spans="1:6" x14ac:dyDescent="0.2">
      <c r="A353" s="64" t="s">
        <v>3145</v>
      </c>
      <c r="B353" s="64" t="s">
        <v>3146</v>
      </c>
      <c r="C353" s="65"/>
      <c r="D353" s="65"/>
      <c r="E353" s="66"/>
      <c r="F353" s="67"/>
    </row>
    <row r="354" spans="1:6" ht="168.75" x14ac:dyDescent="0.2">
      <c r="A354" s="69" t="s">
        <v>3147</v>
      </c>
      <c r="B354" s="70" t="s">
        <v>8508</v>
      </c>
      <c r="C354" s="71" t="s">
        <v>117</v>
      </c>
      <c r="D354" s="72">
        <v>1</v>
      </c>
      <c r="E354" s="73">
        <v>191450</v>
      </c>
      <c r="F354" s="74">
        <f>ROUND(D354*E354,0)</f>
        <v>191450</v>
      </c>
    </row>
    <row r="355" spans="1:6" ht="170.25" customHeight="1" x14ac:dyDescent="0.2">
      <c r="A355" s="69" t="s">
        <v>3149</v>
      </c>
      <c r="B355" s="70" t="s">
        <v>8509</v>
      </c>
      <c r="C355" s="71" t="s">
        <v>117</v>
      </c>
      <c r="D355" s="72">
        <v>1</v>
      </c>
      <c r="E355" s="73">
        <v>162063</v>
      </c>
      <c r="F355" s="74">
        <f>ROUND(D355*E355,0)</f>
        <v>162063</v>
      </c>
    </row>
    <row r="356" spans="1:6" ht="168.75" x14ac:dyDescent="0.2">
      <c r="A356" s="69" t="s">
        <v>3151</v>
      </c>
      <c r="B356" s="70" t="s">
        <v>8510</v>
      </c>
      <c r="C356" s="71" t="s">
        <v>117</v>
      </c>
      <c r="D356" s="72">
        <v>1</v>
      </c>
      <c r="E356" s="73">
        <v>184930</v>
      </c>
      <c r="F356" s="74">
        <f>ROUND(D356*E356,0)</f>
        <v>184930</v>
      </c>
    </row>
    <row r="357" spans="1:6" ht="168.75" x14ac:dyDescent="0.2">
      <c r="A357" s="69" t="s">
        <v>3153</v>
      </c>
      <c r="B357" s="70" t="s">
        <v>8511</v>
      </c>
      <c r="C357" s="71" t="s">
        <v>117</v>
      </c>
      <c r="D357" s="72">
        <v>1</v>
      </c>
      <c r="E357" s="73">
        <v>198537</v>
      </c>
      <c r="F357" s="74">
        <f>ROUND(D357*E357,0)</f>
        <v>198537</v>
      </c>
    </row>
    <row r="358" spans="1:6" ht="168.75" x14ac:dyDescent="0.2">
      <c r="A358" s="69" t="s">
        <v>3155</v>
      </c>
      <c r="B358" s="70" t="s">
        <v>8512</v>
      </c>
      <c r="C358" s="71" t="s">
        <v>117</v>
      </c>
      <c r="D358" s="72">
        <v>1</v>
      </c>
      <c r="E358" s="73">
        <v>212687</v>
      </c>
      <c r="F358" s="74">
        <f>ROUND(D358*E358,0)</f>
        <v>212687</v>
      </c>
    </row>
    <row r="359" spans="1:6" x14ac:dyDescent="0.2">
      <c r="A359" s="64" t="s">
        <v>3157</v>
      </c>
      <c r="B359" s="64" t="s">
        <v>3158</v>
      </c>
      <c r="C359" s="65"/>
      <c r="D359" s="65"/>
      <c r="E359" s="66"/>
      <c r="F359" s="67"/>
    </row>
    <row r="360" spans="1:6" ht="56.25" x14ac:dyDescent="0.2">
      <c r="A360" s="69" t="s">
        <v>3159</v>
      </c>
      <c r="B360" s="70" t="s">
        <v>8507</v>
      </c>
      <c r="C360" s="71" t="s">
        <v>117</v>
      </c>
      <c r="D360" s="72">
        <v>1</v>
      </c>
      <c r="E360" s="73">
        <v>134361</v>
      </c>
      <c r="F360" s="74">
        <f>ROUND(D360*E360,0)</f>
        <v>134361</v>
      </c>
    </row>
    <row r="361" spans="1:6" ht="56.25" x14ac:dyDescent="0.2">
      <c r="A361" s="69" t="s">
        <v>3161</v>
      </c>
      <c r="B361" s="70" t="s">
        <v>8506</v>
      </c>
      <c r="C361" s="71" t="s">
        <v>117</v>
      </c>
      <c r="D361" s="72">
        <v>1</v>
      </c>
      <c r="E361" s="73">
        <v>45594</v>
      </c>
      <c r="F361" s="74">
        <f>ROUND(D361*E361,0)</f>
        <v>45594</v>
      </c>
    </row>
    <row r="362" spans="1:6" x14ac:dyDescent="0.2">
      <c r="A362" s="64" t="s">
        <v>3163</v>
      </c>
      <c r="B362" s="64" t="s">
        <v>3164</v>
      </c>
      <c r="C362" s="65"/>
      <c r="D362" s="65"/>
      <c r="E362" s="66"/>
      <c r="F362" s="67"/>
    </row>
    <row r="363" spans="1:6" ht="101.25" x14ac:dyDescent="0.2">
      <c r="A363" s="69" t="s">
        <v>3165</v>
      </c>
      <c r="B363" s="70" t="s">
        <v>3166</v>
      </c>
      <c r="C363" s="71" t="s">
        <v>263</v>
      </c>
      <c r="D363" s="72">
        <v>1</v>
      </c>
      <c r="E363" s="73">
        <v>306046</v>
      </c>
      <c r="F363" s="74">
        <f>ROUND(D363*E363,0)</f>
        <v>306046</v>
      </c>
    </row>
    <row r="364" spans="1:6" ht="67.5" x14ac:dyDescent="0.2">
      <c r="A364" s="69" t="s">
        <v>3167</v>
      </c>
      <c r="B364" s="70" t="s">
        <v>3168</v>
      </c>
      <c r="C364" s="71" t="s">
        <v>263</v>
      </c>
      <c r="D364" s="72">
        <v>1</v>
      </c>
      <c r="E364" s="73">
        <v>239900</v>
      </c>
      <c r="F364" s="74">
        <f>ROUND(D364*E364,0)</f>
        <v>239900</v>
      </c>
    </row>
    <row r="365" spans="1:6" ht="67.5" x14ac:dyDescent="0.2">
      <c r="A365" s="69" t="s">
        <v>3169</v>
      </c>
      <c r="B365" s="70" t="s">
        <v>3170</v>
      </c>
      <c r="C365" s="71" t="s">
        <v>106</v>
      </c>
      <c r="D365" s="72">
        <v>1</v>
      </c>
      <c r="E365" s="73">
        <v>1010634</v>
      </c>
      <c r="F365" s="74">
        <f>ROUND(D365*E365,0)</f>
        <v>1010634</v>
      </c>
    </row>
    <row r="366" spans="1:6" x14ac:dyDescent="0.2">
      <c r="A366" s="64" t="s">
        <v>3171</v>
      </c>
      <c r="B366" s="64" t="s">
        <v>3172</v>
      </c>
      <c r="C366" s="65"/>
      <c r="D366" s="65"/>
      <c r="E366" s="66"/>
      <c r="F366" s="67"/>
    </row>
    <row r="367" spans="1:6" x14ac:dyDescent="0.2">
      <c r="A367" s="64" t="s">
        <v>3173</v>
      </c>
      <c r="B367" s="64" t="s">
        <v>3174</v>
      </c>
      <c r="C367" s="65"/>
      <c r="D367" s="65"/>
      <c r="E367" s="66"/>
      <c r="F367" s="67"/>
    </row>
    <row r="368" spans="1:6" ht="78.75" x14ac:dyDescent="0.2">
      <c r="A368" s="69" t="s">
        <v>3175</v>
      </c>
      <c r="B368" s="70" t="s">
        <v>3176</v>
      </c>
      <c r="C368" s="71" t="s">
        <v>263</v>
      </c>
      <c r="D368" s="72">
        <v>1</v>
      </c>
      <c r="E368" s="73">
        <v>180268</v>
      </c>
      <c r="F368" s="74">
        <f t="shared" ref="F368:F386" si="13">ROUND(D368*E368,0)</f>
        <v>180268</v>
      </c>
    </row>
    <row r="369" spans="1:6" ht="56.25" x14ac:dyDescent="0.2">
      <c r="A369" s="69" t="s">
        <v>3177</v>
      </c>
      <c r="B369" s="70" t="s">
        <v>3178</v>
      </c>
      <c r="C369" s="71" t="s">
        <v>263</v>
      </c>
      <c r="D369" s="72">
        <v>1</v>
      </c>
      <c r="E369" s="73">
        <v>223047</v>
      </c>
      <c r="F369" s="74">
        <f t="shared" si="13"/>
        <v>223047</v>
      </c>
    </row>
    <row r="370" spans="1:6" ht="56.25" x14ac:dyDescent="0.2">
      <c r="A370" s="69" t="s">
        <v>3179</v>
      </c>
      <c r="B370" s="70" t="s">
        <v>3180</v>
      </c>
      <c r="C370" s="71" t="s">
        <v>263</v>
      </c>
      <c r="D370" s="72">
        <v>1</v>
      </c>
      <c r="E370" s="73">
        <v>206389</v>
      </c>
      <c r="F370" s="74">
        <f t="shared" si="13"/>
        <v>206389</v>
      </c>
    </row>
    <row r="371" spans="1:6" ht="78.75" x14ac:dyDescent="0.2">
      <c r="A371" s="69" t="s">
        <v>3181</v>
      </c>
      <c r="B371" s="70" t="s">
        <v>3182</v>
      </c>
      <c r="C371" s="71" t="s">
        <v>263</v>
      </c>
      <c r="D371" s="72">
        <v>1</v>
      </c>
      <c r="E371" s="73">
        <v>258351</v>
      </c>
      <c r="F371" s="74">
        <f t="shared" si="13"/>
        <v>258351</v>
      </c>
    </row>
    <row r="372" spans="1:6" ht="168.75" x14ac:dyDescent="0.2">
      <c r="A372" s="69" t="s">
        <v>3183</v>
      </c>
      <c r="B372" s="70" t="s">
        <v>3184</v>
      </c>
      <c r="C372" s="71" t="s">
        <v>263</v>
      </c>
      <c r="D372" s="72">
        <v>1</v>
      </c>
      <c r="E372" s="73">
        <v>257366</v>
      </c>
      <c r="F372" s="74">
        <f t="shared" si="13"/>
        <v>257366</v>
      </c>
    </row>
    <row r="373" spans="1:6" ht="45" x14ac:dyDescent="0.2">
      <c r="A373" s="69" t="s">
        <v>3185</v>
      </c>
      <c r="B373" s="70" t="s">
        <v>3186</v>
      </c>
      <c r="C373" s="71" t="s">
        <v>263</v>
      </c>
      <c r="D373" s="72">
        <v>1</v>
      </c>
      <c r="E373" s="73">
        <v>43471</v>
      </c>
      <c r="F373" s="74">
        <f t="shared" si="13"/>
        <v>43471</v>
      </c>
    </row>
    <row r="374" spans="1:6" ht="47.25" customHeight="1" x14ac:dyDescent="0.2">
      <c r="A374" s="69" t="s">
        <v>3187</v>
      </c>
      <c r="B374" s="70" t="s">
        <v>3188</v>
      </c>
      <c r="C374" s="71" t="s">
        <v>263</v>
      </c>
      <c r="D374" s="72">
        <v>1</v>
      </c>
      <c r="E374" s="73">
        <v>31010</v>
      </c>
      <c r="F374" s="74">
        <f t="shared" si="13"/>
        <v>31010</v>
      </c>
    </row>
    <row r="375" spans="1:6" ht="33" customHeight="1" x14ac:dyDescent="0.2">
      <c r="A375" s="69" t="s">
        <v>3189</v>
      </c>
      <c r="B375" s="70" t="s">
        <v>3190</v>
      </c>
      <c r="C375" s="71" t="s">
        <v>263</v>
      </c>
      <c r="D375" s="72">
        <v>1</v>
      </c>
      <c r="E375" s="73">
        <v>54523</v>
      </c>
      <c r="F375" s="74">
        <f t="shared" si="13"/>
        <v>54523</v>
      </c>
    </row>
    <row r="376" spans="1:6" ht="45" x14ac:dyDescent="0.2">
      <c r="A376" s="69" t="s">
        <v>3191</v>
      </c>
      <c r="B376" s="70" t="s">
        <v>3192</v>
      </c>
      <c r="C376" s="71" t="s">
        <v>263</v>
      </c>
      <c r="D376" s="72">
        <v>1</v>
      </c>
      <c r="E376" s="73">
        <v>63010</v>
      </c>
      <c r="F376" s="74">
        <f t="shared" si="13"/>
        <v>63010</v>
      </c>
    </row>
    <row r="377" spans="1:6" ht="56.25" x14ac:dyDescent="0.2">
      <c r="A377" s="69" t="s">
        <v>3193</v>
      </c>
      <c r="B377" s="70" t="s">
        <v>3194</v>
      </c>
      <c r="C377" s="71" t="s">
        <v>263</v>
      </c>
      <c r="D377" s="72">
        <v>1</v>
      </c>
      <c r="E377" s="73">
        <v>37340</v>
      </c>
      <c r="F377" s="74">
        <f t="shared" si="13"/>
        <v>37340</v>
      </c>
    </row>
    <row r="378" spans="1:6" ht="45" x14ac:dyDescent="0.2">
      <c r="A378" s="69" t="s">
        <v>3195</v>
      </c>
      <c r="B378" s="70" t="s">
        <v>3196</v>
      </c>
      <c r="C378" s="71" t="s">
        <v>9</v>
      </c>
      <c r="D378" s="72">
        <v>1</v>
      </c>
      <c r="E378" s="73">
        <v>25178</v>
      </c>
      <c r="F378" s="74">
        <f t="shared" si="13"/>
        <v>25178</v>
      </c>
    </row>
    <row r="379" spans="1:6" ht="56.25" x14ac:dyDescent="0.2">
      <c r="A379" s="69" t="s">
        <v>3197</v>
      </c>
      <c r="B379" s="70" t="s">
        <v>3198</v>
      </c>
      <c r="C379" s="71" t="s">
        <v>9</v>
      </c>
      <c r="D379" s="72">
        <v>1</v>
      </c>
      <c r="E379" s="73">
        <v>65676</v>
      </c>
      <c r="F379" s="74">
        <f t="shared" si="13"/>
        <v>65676</v>
      </c>
    </row>
    <row r="380" spans="1:6" ht="45" x14ac:dyDescent="0.2">
      <c r="A380" s="69" t="s">
        <v>3199</v>
      </c>
      <c r="B380" s="70" t="s">
        <v>3200</v>
      </c>
      <c r="C380" s="71" t="s">
        <v>263</v>
      </c>
      <c r="D380" s="72">
        <v>1</v>
      </c>
      <c r="E380" s="73">
        <v>57305</v>
      </c>
      <c r="F380" s="74">
        <f t="shared" si="13"/>
        <v>57305</v>
      </c>
    </row>
    <row r="381" spans="1:6" ht="101.25" x14ac:dyDescent="0.2">
      <c r="A381" s="69" t="s">
        <v>3201</v>
      </c>
      <c r="B381" s="70" t="s">
        <v>3202</v>
      </c>
      <c r="C381" s="71" t="s">
        <v>263</v>
      </c>
      <c r="D381" s="72">
        <v>1</v>
      </c>
      <c r="E381" s="73">
        <v>151783</v>
      </c>
      <c r="F381" s="74">
        <f t="shared" si="13"/>
        <v>151783</v>
      </c>
    </row>
    <row r="382" spans="1:6" ht="45" x14ac:dyDescent="0.2">
      <c r="A382" s="69" t="s">
        <v>3203</v>
      </c>
      <c r="B382" s="70" t="s">
        <v>3204</v>
      </c>
      <c r="C382" s="71" t="s">
        <v>263</v>
      </c>
      <c r="D382" s="72">
        <v>1</v>
      </c>
      <c r="E382" s="73">
        <v>27926</v>
      </c>
      <c r="F382" s="74">
        <f t="shared" si="13"/>
        <v>27926</v>
      </c>
    </row>
    <row r="383" spans="1:6" ht="33.75" x14ac:dyDescent="0.2">
      <c r="A383" s="69" t="s">
        <v>3205</v>
      </c>
      <c r="B383" s="70" t="s">
        <v>3206</v>
      </c>
      <c r="C383" s="71" t="s">
        <v>9</v>
      </c>
      <c r="D383" s="72">
        <v>1</v>
      </c>
      <c r="E383" s="73">
        <v>33594</v>
      </c>
      <c r="F383" s="74">
        <f t="shared" si="13"/>
        <v>33594</v>
      </c>
    </row>
    <row r="384" spans="1:6" ht="78.75" x14ac:dyDescent="0.2">
      <c r="A384" s="69" t="s">
        <v>3207</v>
      </c>
      <c r="B384" s="70" t="s">
        <v>3208</v>
      </c>
      <c r="C384" s="71" t="s">
        <v>263</v>
      </c>
      <c r="D384" s="72">
        <v>1</v>
      </c>
      <c r="E384" s="73">
        <v>183583</v>
      </c>
      <c r="F384" s="74">
        <f t="shared" si="13"/>
        <v>183583</v>
      </c>
    </row>
    <row r="385" spans="1:6" ht="56.25" x14ac:dyDescent="0.2">
      <c r="A385" s="69" t="s">
        <v>3209</v>
      </c>
      <c r="B385" s="70" t="s">
        <v>3210</v>
      </c>
      <c r="C385" s="71" t="s">
        <v>263</v>
      </c>
      <c r="D385" s="72">
        <v>1</v>
      </c>
      <c r="E385" s="73">
        <v>95017</v>
      </c>
      <c r="F385" s="74">
        <f t="shared" si="13"/>
        <v>95017</v>
      </c>
    </row>
    <row r="386" spans="1:6" ht="67.5" x14ac:dyDescent="0.2">
      <c r="A386" s="69" t="s">
        <v>3211</v>
      </c>
      <c r="B386" s="70" t="s">
        <v>3212</v>
      </c>
      <c r="C386" s="71" t="s">
        <v>263</v>
      </c>
      <c r="D386" s="72">
        <v>1</v>
      </c>
      <c r="E386" s="73">
        <v>172889</v>
      </c>
      <c r="F386" s="74">
        <f t="shared" si="13"/>
        <v>172889</v>
      </c>
    </row>
    <row r="387" spans="1:6" x14ac:dyDescent="0.2">
      <c r="A387" s="64" t="s">
        <v>3213</v>
      </c>
      <c r="B387" s="64" t="s">
        <v>3214</v>
      </c>
      <c r="C387" s="65"/>
      <c r="D387" s="65"/>
      <c r="E387" s="66"/>
      <c r="F387" s="67"/>
    </row>
    <row r="388" spans="1:6" ht="56.25" x14ac:dyDescent="0.2">
      <c r="A388" s="69" t="s">
        <v>3215</v>
      </c>
      <c r="B388" s="70" t="s">
        <v>3216</v>
      </c>
      <c r="C388" s="71" t="s">
        <v>263</v>
      </c>
      <c r="D388" s="72">
        <v>1</v>
      </c>
      <c r="E388" s="73">
        <v>81511</v>
      </c>
      <c r="F388" s="74">
        <f t="shared" ref="F388:F393" si="14">ROUND(D388*E388,0)</f>
        <v>81511</v>
      </c>
    </row>
    <row r="389" spans="1:6" ht="67.5" x14ac:dyDescent="0.2">
      <c r="A389" s="69" t="s">
        <v>3217</v>
      </c>
      <c r="B389" s="70" t="s">
        <v>3218</v>
      </c>
      <c r="C389" s="71" t="s">
        <v>263</v>
      </c>
      <c r="D389" s="72">
        <v>1</v>
      </c>
      <c r="E389" s="73">
        <v>38779</v>
      </c>
      <c r="F389" s="74">
        <f t="shared" si="14"/>
        <v>38779</v>
      </c>
    </row>
    <row r="390" spans="1:6" ht="45" x14ac:dyDescent="0.2">
      <c r="A390" s="69" t="s">
        <v>3219</v>
      </c>
      <c r="B390" s="70" t="s">
        <v>3220</v>
      </c>
      <c r="C390" s="71" t="s">
        <v>263</v>
      </c>
      <c r="D390" s="72">
        <v>1</v>
      </c>
      <c r="E390" s="73">
        <v>33963</v>
      </c>
      <c r="F390" s="74">
        <f t="shared" si="14"/>
        <v>33963</v>
      </c>
    </row>
    <row r="391" spans="1:6" ht="45" x14ac:dyDescent="0.2">
      <c r="A391" s="69" t="s">
        <v>3221</v>
      </c>
      <c r="B391" s="70" t="s">
        <v>3222</v>
      </c>
      <c r="C391" s="71" t="s">
        <v>263</v>
      </c>
      <c r="D391" s="72">
        <v>1</v>
      </c>
      <c r="E391" s="73">
        <v>46019</v>
      </c>
      <c r="F391" s="74">
        <f t="shared" si="14"/>
        <v>46019</v>
      </c>
    </row>
    <row r="392" spans="1:6" ht="56.25" x14ac:dyDescent="0.2">
      <c r="A392" s="69" t="s">
        <v>3223</v>
      </c>
      <c r="B392" s="70" t="s">
        <v>3224</v>
      </c>
      <c r="C392" s="71" t="s">
        <v>263</v>
      </c>
      <c r="D392" s="72">
        <v>1</v>
      </c>
      <c r="E392" s="73">
        <v>82991</v>
      </c>
      <c r="F392" s="74">
        <f t="shared" si="14"/>
        <v>82991</v>
      </c>
    </row>
    <row r="393" spans="1:6" ht="101.25" x14ac:dyDescent="0.2">
      <c r="A393" s="69" t="s">
        <v>3225</v>
      </c>
      <c r="B393" s="70" t="s">
        <v>3226</v>
      </c>
      <c r="C393" s="71" t="s">
        <v>9</v>
      </c>
      <c r="D393" s="72">
        <v>1</v>
      </c>
      <c r="E393" s="73">
        <v>113492</v>
      </c>
      <c r="F393" s="74">
        <f t="shared" si="14"/>
        <v>113492</v>
      </c>
    </row>
    <row r="394" spans="1:6" x14ac:dyDescent="0.2">
      <c r="A394" s="64" t="s">
        <v>3227</v>
      </c>
      <c r="B394" s="64" t="s">
        <v>3228</v>
      </c>
      <c r="C394" s="65"/>
      <c r="D394" s="65"/>
      <c r="E394" s="66"/>
      <c r="F394" s="67"/>
    </row>
    <row r="395" spans="1:6" ht="33.75" x14ac:dyDescent="0.2">
      <c r="A395" s="69" t="s">
        <v>3229</v>
      </c>
      <c r="B395" s="70" t="s">
        <v>3230</v>
      </c>
      <c r="C395" s="71" t="s">
        <v>9</v>
      </c>
      <c r="D395" s="72">
        <v>1</v>
      </c>
      <c r="E395" s="73">
        <v>20370</v>
      </c>
      <c r="F395" s="74">
        <f>ROUND(D395*E395,0)</f>
        <v>20370</v>
      </c>
    </row>
    <row r="396" spans="1:6" x14ac:dyDescent="0.2">
      <c r="A396" s="64" t="s">
        <v>3231</v>
      </c>
      <c r="B396" s="64" t="s">
        <v>3232</v>
      </c>
      <c r="C396" s="65"/>
      <c r="D396" s="65"/>
      <c r="E396" s="66"/>
      <c r="F396" s="67"/>
    </row>
    <row r="397" spans="1:6" ht="56.25" x14ac:dyDescent="0.2">
      <c r="A397" s="69" t="s">
        <v>3233</v>
      </c>
      <c r="B397" s="70" t="s">
        <v>3234</v>
      </c>
      <c r="C397" s="71" t="s">
        <v>263</v>
      </c>
      <c r="D397" s="72">
        <v>1</v>
      </c>
      <c r="E397" s="73">
        <v>81573</v>
      </c>
      <c r="F397" s="74">
        <f>ROUND(D397*E397,0)</f>
        <v>81573</v>
      </c>
    </row>
    <row r="398" spans="1:6" ht="78.75" x14ac:dyDescent="0.2">
      <c r="A398" s="69" t="s">
        <v>3235</v>
      </c>
      <c r="B398" s="70" t="s">
        <v>3236</v>
      </c>
      <c r="C398" s="71" t="s">
        <v>9</v>
      </c>
      <c r="D398" s="72">
        <v>1</v>
      </c>
      <c r="E398" s="73">
        <v>133709</v>
      </c>
      <c r="F398" s="74">
        <f>ROUND(D398*E398,0)</f>
        <v>133709</v>
      </c>
    </row>
    <row r="399" spans="1:6" ht="56.25" x14ac:dyDescent="0.2">
      <c r="A399" s="69" t="s">
        <v>3237</v>
      </c>
      <c r="B399" s="70" t="s">
        <v>3238</v>
      </c>
      <c r="C399" s="71" t="s">
        <v>263</v>
      </c>
      <c r="D399" s="72">
        <v>1</v>
      </c>
      <c r="E399" s="73">
        <v>74541</v>
      </c>
      <c r="F399" s="74">
        <f>ROUND(D399*E399,0)</f>
        <v>74541</v>
      </c>
    </row>
    <row r="400" spans="1:6" ht="56.25" x14ac:dyDescent="0.2">
      <c r="A400" s="69" t="s">
        <v>3239</v>
      </c>
      <c r="B400" s="70" t="s">
        <v>3240</v>
      </c>
      <c r="C400" s="71" t="s">
        <v>263</v>
      </c>
      <c r="D400" s="72">
        <v>1</v>
      </c>
      <c r="E400" s="73">
        <v>61645</v>
      </c>
      <c r="F400" s="74">
        <f>ROUND(D400*E400,0)</f>
        <v>61645</v>
      </c>
    </row>
    <row r="401" spans="1:6" ht="91.5" customHeight="1" x14ac:dyDescent="0.2">
      <c r="A401" s="69" t="s">
        <v>3241</v>
      </c>
      <c r="B401" s="70" t="s">
        <v>3242</v>
      </c>
      <c r="C401" s="71" t="s">
        <v>263</v>
      </c>
      <c r="D401" s="72">
        <v>1</v>
      </c>
      <c r="E401" s="73">
        <v>186483</v>
      </c>
      <c r="F401" s="74">
        <f>ROUND(D401*E401,0)</f>
        <v>186483</v>
      </c>
    </row>
    <row r="402" spans="1:6" x14ac:dyDescent="0.2">
      <c r="A402" s="64" t="s">
        <v>3243</v>
      </c>
      <c r="B402" s="64" t="s">
        <v>3244</v>
      </c>
      <c r="C402" s="65"/>
      <c r="D402" s="65"/>
      <c r="E402" s="66"/>
      <c r="F402" s="67"/>
    </row>
    <row r="403" spans="1:6" ht="48" customHeight="1" x14ac:dyDescent="0.2">
      <c r="A403" s="69" t="s">
        <v>3245</v>
      </c>
      <c r="B403" s="70" t="s">
        <v>3246</v>
      </c>
      <c r="C403" s="71" t="s">
        <v>106</v>
      </c>
      <c r="D403" s="72">
        <v>1</v>
      </c>
      <c r="E403" s="73">
        <v>1240481</v>
      </c>
      <c r="F403" s="74">
        <f>ROUND(D403*E403,0)</f>
        <v>1240481</v>
      </c>
    </row>
    <row r="404" spans="1:6" x14ac:dyDescent="0.2">
      <c r="A404" s="64" t="s">
        <v>3247</v>
      </c>
      <c r="B404" s="64" t="s">
        <v>3248</v>
      </c>
      <c r="C404" s="65"/>
      <c r="D404" s="65"/>
      <c r="E404" s="66"/>
      <c r="F404" s="67"/>
    </row>
    <row r="405" spans="1:6" ht="56.25" x14ac:dyDescent="0.2">
      <c r="A405" s="69" t="s">
        <v>3249</v>
      </c>
      <c r="B405" s="70" t="s">
        <v>3250</v>
      </c>
      <c r="C405" s="71" t="s">
        <v>106</v>
      </c>
      <c r="D405" s="72">
        <v>1</v>
      </c>
      <c r="E405" s="73">
        <v>907234</v>
      </c>
      <c r="F405" s="74">
        <f>ROUND(D405*E405,0)</f>
        <v>907234</v>
      </c>
    </row>
    <row r="406" spans="1:6" x14ac:dyDescent="0.2">
      <c r="A406" s="64" t="s">
        <v>3251</v>
      </c>
      <c r="B406" s="64" t="s">
        <v>3252</v>
      </c>
      <c r="C406" s="65"/>
      <c r="D406" s="65"/>
      <c r="E406" s="66"/>
      <c r="F406" s="67"/>
    </row>
    <row r="407" spans="1:6" ht="56.25" x14ac:dyDescent="0.2">
      <c r="A407" s="69" t="s">
        <v>3253</v>
      </c>
      <c r="B407" s="70" t="s">
        <v>3254</v>
      </c>
      <c r="C407" s="71" t="s">
        <v>263</v>
      </c>
      <c r="D407" s="72">
        <v>1</v>
      </c>
      <c r="E407" s="73">
        <v>65401</v>
      </c>
      <c r="F407" s="74">
        <f t="shared" ref="F407:F415" si="15">ROUND(D407*E407,0)</f>
        <v>65401</v>
      </c>
    </row>
    <row r="408" spans="1:6" ht="58.5" customHeight="1" x14ac:dyDescent="0.2">
      <c r="A408" s="69" t="s">
        <v>3255</v>
      </c>
      <c r="B408" s="70" t="s">
        <v>3256</v>
      </c>
      <c r="C408" s="71" t="s">
        <v>263</v>
      </c>
      <c r="D408" s="72">
        <v>1</v>
      </c>
      <c r="E408" s="73">
        <v>113906</v>
      </c>
      <c r="F408" s="74">
        <f t="shared" si="15"/>
        <v>113906</v>
      </c>
    </row>
    <row r="409" spans="1:6" ht="56.25" x14ac:dyDescent="0.2">
      <c r="A409" s="69" t="s">
        <v>3257</v>
      </c>
      <c r="B409" s="70" t="s">
        <v>3258</v>
      </c>
      <c r="C409" s="71" t="s">
        <v>263</v>
      </c>
      <c r="D409" s="72">
        <v>1</v>
      </c>
      <c r="E409" s="73">
        <v>44568</v>
      </c>
      <c r="F409" s="74">
        <f t="shared" si="15"/>
        <v>44568</v>
      </c>
    </row>
    <row r="410" spans="1:6" ht="56.25" x14ac:dyDescent="0.2">
      <c r="A410" s="69" t="s">
        <v>3259</v>
      </c>
      <c r="B410" s="70" t="s">
        <v>3260</v>
      </c>
      <c r="C410" s="71" t="s">
        <v>263</v>
      </c>
      <c r="D410" s="72">
        <v>1</v>
      </c>
      <c r="E410" s="73">
        <v>59964</v>
      </c>
      <c r="F410" s="74">
        <f t="shared" si="15"/>
        <v>59964</v>
      </c>
    </row>
    <row r="411" spans="1:6" ht="56.25" x14ac:dyDescent="0.2">
      <c r="A411" s="69" t="s">
        <v>3261</v>
      </c>
      <c r="B411" s="70" t="s">
        <v>3262</v>
      </c>
      <c r="C411" s="71" t="s">
        <v>263</v>
      </c>
      <c r="D411" s="72">
        <v>1</v>
      </c>
      <c r="E411" s="73">
        <v>56444</v>
      </c>
      <c r="F411" s="74">
        <f t="shared" si="15"/>
        <v>56444</v>
      </c>
    </row>
    <row r="412" spans="1:6" ht="56.25" x14ac:dyDescent="0.2">
      <c r="A412" s="69" t="s">
        <v>3263</v>
      </c>
      <c r="B412" s="70" t="s">
        <v>3264</v>
      </c>
      <c r="C412" s="71" t="s">
        <v>263</v>
      </c>
      <c r="D412" s="72">
        <v>1</v>
      </c>
      <c r="E412" s="73">
        <v>44634</v>
      </c>
      <c r="F412" s="74">
        <f t="shared" si="15"/>
        <v>44634</v>
      </c>
    </row>
    <row r="413" spans="1:6" ht="45" x14ac:dyDescent="0.2">
      <c r="A413" s="69" t="s">
        <v>3265</v>
      </c>
      <c r="B413" s="70" t="s">
        <v>3266</v>
      </c>
      <c r="C413" s="71" t="s">
        <v>263</v>
      </c>
      <c r="D413" s="72">
        <v>1</v>
      </c>
      <c r="E413" s="73">
        <v>41669</v>
      </c>
      <c r="F413" s="74">
        <f t="shared" si="15"/>
        <v>41669</v>
      </c>
    </row>
    <row r="414" spans="1:6" ht="56.25" x14ac:dyDescent="0.2">
      <c r="A414" s="69" t="s">
        <v>3267</v>
      </c>
      <c r="B414" s="70" t="s">
        <v>3268</v>
      </c>
      <c r="C414" s="71" t="s">
        <v>263</v>
      </c>
      <c r="D414" s="72">
        <v>1</v>
      </c>
      <c r="E414" s="73">
        <v>80951</v>
      </c>
      <c r="F414" s="74">
        <f t="shared" si="15"/>
        <v>80951</v>
      </c>
    </row>
    <row r="415" spans="1:6" ht="45" x14ac:dyDescent="0.2">
      <c r="A415" s="69" t="s">
        <v>3269</v>
      </c>
      <c r="B415" s="70" t="s">
        <v>3270</v>
      </c>
      <c r="C415" s="71" t="s">
        <v>263</v>
      </c>
      <c r="D415" s="72">
        <v>1</v>
      </c>
      <c r="E415" s="73">
        <v>113245</v>
      </c>
      <c r="F415" s="74">
        <f t="shared" si="15"/>
        <v>113245</v>
      </c>
    </row>
    <row r="416" spans="1:6" x14ac:dyDescent="0.2">
      <c r="A416" s="64" t="s">
        <v>3271</v>
      </c>
      <c r="B416" s="64" t="s">
        <v>3272</v>
      </c>
      <c r="C416" s="65"/>
      <c r="D416" s="65"/>
      <c r="E416" s="66"/>
      <c r="F416" s="67"/>
    </row>
    <row r="417" spans="1:6" ht="35.25" customHeight="1" x14ac:dyDescent="0.2">
      <c r="A417" s="69" t="s">
        <v>3273</v>
      </c>
      <c r="B417" s="70" t="s">
        <v>3274</v>
      </c>
      <c r="C417" s="71" t="s">
        <v>106</v>
      </c>
      <c r="D417" s="72">
        <v>1</v>
      </c>
      <c r="E417" s="73">
        <v>623118</v>
      </c>
      <c r="F417" s="74">
        <f>ROUND(D417*E417,0)</f>
        <v>623118</v>
      </c>
    </row>
    <row r="418" spans="1:6" ht="45" customHeight="1" x14ac:dyDescent="0.2">
      <c r="A418" s="69" t="s">
        <v>3275</v>
      </c>
      <c r="B418" s="70" t="s">
        <v>3276</v>
      </c>
      <c r="C418" s="71" t="s">
        <v>106</v>
      </c>
      <c r="D418" s="72">
        <v>1</v>
      </c>
      <c r="E418" s="73">
        <v>533909</v>
      </c>
      <c r="F418" s="74">
        <f>ROUND(D418*E418,0)</f>
        <v>533909</v>
      </c>
    </row>
    <row r="419" spans="1:6" x14ac:dyDescent="0.2">
      <c r="A419" s="64" t="s">
        <v>3277</v>
      </c>
      <c r="B419" s="64" t="s">
        <v>3278</v>
      </c>
      <c r="C419" s="65"/>
      <c r="D419" s="65"/>
      <c r="E419" s="66"/>
      <c r="F419" s="67"/>
    </row>
    <row r="420" spans="1:6" ht="67.5" x14ac:dyDescent="0.2">
      <c r="A420" s="69" t="s">
        <v>3279</v>
      </c>
      <c r="B420" s="70" t="s">
        <v>3280</v>
      </c>
      <c r="C420" s="71" t="s">
        <v>263</v>
      </c>
      <c r="D420" s="72">
        <v>1</v>
      </c>
      <c r="E420" s="73">
        <v>51995</v>
      </c>
      <c r="F420" s="74">
        <f>ROUND(D420*E420,0)</f>
        <v>51995</v>
      </c>
    </row>
    <row r="421" spans="1:6" ht="67.5" x14ac:dyDescent="0.2">
      <c r="A421" s="69" t="s">
        <v>3281</v>
      </c>
      <c r="B421" s="70" t="s">
        <v>3282</v>
      </c>
      <c r="C421" s="71" t="s">
        <v>263</v>
      </c>
      <c r="D421" s="72">
        <v>1</v>
      </c>
      <c r="E421" s="73">
        <v>59284</v>
      </c>
      <c r="F421" s="74">
        <f>ROUND(D421*E421,0)</f>
        <v>59284</v>
      </c>
    </row>
    <row r="422" spans="1:6" x14ac:dyDescent="0.2">
      <c r="A422" s="64" t="s">
        <v>3283</v>
      </c>
      <c r="B422" s="64" t="s">
        <v>3284</v>
      </c>
      <c r="C422" s="65"/>
      <c r="D422" s="65"/>
      <c r="E422" s="66"/>
      <c r="F422" s="67"/>
    </row>
    <row r="423" spans="1:6" ht="45" x14ac:dyDescent="0.2">
      <c r="A423" s="69" t="s">
        <v>3285</v>
      </c>
      <c r="B423" s="70" t="s">
        <v>3286</v>
      </c>
      <c r="C423" s="71" t="s">
        <v>9</v>
      </c>
      <c r="D423" s="72">
        <v>1</v>
      </c>
      <c r="E423" s="73">
        <v>45658</v>
      </c>
      <c r="F423" s="74">
        <f t="shared" ref="F423:F439" si="16">ROUND(D423*E423,0)</f>
        <v>45658</v>
      </c>
    </row>
    <row r="424" spans="1:6" ht="67.5" x14ac:dyDescent="0.2">
      <c r="A424" s="69" t="s">
        <v>3287</v>
      </c>
      <c r="B424" s="70" t="s">
        <v>3288</v>
      </c>
      <c r="C424" s="71" t="s">
        <v>106</v>
      </c>
      <c r="D424" s="72">
        <v>1</v>
      </c>
      <c r="E424" s="73">
        <v>1068727</v>
      </c>
      <c r="F424" s="74">
        <f t="shared" si="16"/>
        <v>1068727</v>
      </c>
    </row>
    <row r="425" spans="1:6" ht="67.5" x14ac:dyDescent="0.2">
      <c r="A425" s="69" t="s">
        <v>3289</v>
      </c>
      <c r="B425" s="70" t="s">
        <v>3290</v>
      </c>
      <c r="C425" s="71" t="s">
        <v>106</v>
      </c>
      <c r="D425" s="72">
        <v>1</v>
      </c>
      <c r="E425" s="73">
        <v>1615103</v>
      </c>
      <c r="F425" s="74">
        <f t="shared" si="16"/>
        <v>1615103</v>
      </c>
    </row>
    <row r="426" spans="1:6" ht="67.5" x14ac:dyDescent="0.2">
      <c r="A426" s="69" t="s">
        <v>3291</v>
      </c>
      <c r="B426" s="70" t="s">
        <v>3292</v>
      </c>
      <c r="C426" s="71" t="s">
        <v>106</v>
      </c>
      <c r="D426" s="72">
        <v>1</v>
      </c>
      <c r="E426" s="73">
        <v>813545</v>
      </c>
      <c r="F426" s="74">
        <f t="shared" si="16"/>
        <v>813545</v>
      </c>
    </row>
    <row r="427" spans="1:6" ht="67.5" x14ac:dyDescent="0.2">
      <c r="A427" s="69" t="s">
        <v>3293</v>
      </c>
      <c r="B427" s="70" t="s">
        <v>3294</v>
      </c>
      <c r="C427" s="71" t="s">
        <v>9</v>
      </c>
      <c r="D427" s="72">
        <v>1</v>
      </c>
      <c r="E427" s="73">
        <v>273014</v>
      </c>
      <c r="F427" s="74">
        <f t="shared" si="16"/>
        <v>273014</v>
      </c>
    </row>
    <row r="428" spans="1:6" ht="35.25" customHeight="1" x14ac:dyDescent="0.2">
      <c r="A428" s="69" t="s">
        <v>3295</v>
      </c>
      <c r="B428" s="70" t="s">
        <v>3296</v>
      </c>
      <c r="C428" s="71" t="s">
        <v>106</v>
      </c>
      <c r="D428" s="72">
        <v>1</v>
      </c>
      <c r="E428" s="73">
        <v>710423</v>
      </c>
      <c r="F428" s="74">
        <f t="shared" si="16"/>
        <v>710423</v>
      </c>
    </row>
    <row r="429" spans="1:6" ht="45" x14ac:dyDescent="0.2">
      <c r="A429" s="69" t="s">
        <v>3297</v>
      </c>
      <c r="B429" s="70" t="s">
        <v>3298</v>
      </c>
      <c r="C429" s="71" t="s">
        <v>9</v>
      </c>
      <c r="D429" s="72">
        <v>1</v>
      </c>
      <c r="E429" s="73">
        <v>487891</v>
      </c>
      <c r="F429" s="74">
        <f t="shared" si="16"/>
        <v>487891</v>
      </c>
    </row>
    <row r="430" spans="1:6" ht="45" x14ac:dyDescent="0.2">
      <c r="A430" s="69" t="s">
        <v>3299</v>
      </c>
      <c r="B430" s="70" t="s">
        <v>3300</v>
      </c>
      <c r="C430" s="71" t="s">
        <v>106</v>
      </c>
      <c r="D430" s="72">
        <v>1</v>
      </c>
      <c r="E430" s="73">
        <v>605437</v>
      </c>
      <c r="F430" s="74">
        <f t="shared" si="16"/>
        <v>605437</v>
      </c>
    </row>
    <row r="431" spans="1:6" ht="67.5" x14ac:dyDescent="0.2">
      <c r="A431" s="69" t="s">
        <v>3301</v>
      </c>
      <c r="B431" s="70" t="s">
        <v>3302</v>
      </c>
      <c r="C431" s="71" t="s">
        <v>9</v>
      </c>
      <c r="D431" s="72">
        <v>1</v>
      </c>
      <c r="E431" s="73">
        <v>14175</v>
      </c>
      <c r="F431" s="74">
        <f t="shared" si="16"/>
        <v>14175</v>
      </c>
    </row>
    <row r="432" spans="1:6" ht="67.5" x14ac:dyDescent="0.2">
      <c r="A432" s="69" t="s">
        <v>3303</v>
      </c>
      <c r="B432" s="70" t="s">
        <v>8418</v>
      </c>
      <c r="C432" s="71" t="s">
        <v>9</v>
      </c>
      <c r="D432" s="72">
        <v>1</v>
      </c>
      <c r="E432" s="73">
        <v>22710</v>
      </c>
      <c r="F432" s="74">
        <f t="shared" si="16"/>
        <v>22710</v>
      </c>
    </row>
    <row r="433" spans="1:6" ht="67.5" x14ac:dyDescent="0.2">
      <c r="A433" s="69" t="s">
        <v>3305</v>
      </c>
      <c r="B433" s="70" t="s">
        <v>8419</v>
      </c>
      <c r="C433" s="71" t="s">
        <v>9</v>
      </c>
      <c r="D433" s="72">
        <v>1</v>
      </c>
      <c r="E433" s="73">
        <v>37801</v>
      </c>
      <c r="F433" s="74">
        <f t="shared" si="16"/>
        <v>37801</v>
      </c>
    </row>
    <row r="434" spans="1:6" ht="45.75" customHeight="1" x14ac:dyDescent="0.2">
      <c r="A434" s="69" t="s">
        <v>3307</v>
      </c>
      <c r="B434" s="70" t="s">
        <v>3308</v>
      </c>
      <c r="C434" s="71" t="s">
        <v>106</v>
      </c>
      <c r="D434" s="72">
        <v>1</v>
      </c>
      <c r="E434" s="73">
        <v>1094449</v>
      </c>
      <c r="F434" s="74">
        <f t="shared" si="16"/>
        <v>1094449</v>
      </c>
    </row>
    <row r="435" spans="1:6" ht="56.25" x14ac:dyDescent="0.2">
      <c r="A435" s="69" t="s">
        <v>3309</v>
      </c>
      <c r="B435" s="70" t="s">
        <v>3310</v>
      </c>
      <c r="C435" s="71" t="s">
        <v>9</v>
      </c>
      <c r="D435" s="72">
        <v>1</v>
      </c>
      <c r="E435" s="73">
        <v>419350</v>
      </c>
      <c r="F435" s="74">
        <f t="shared" si="16"/>
        <v>419350</v>
      </c>
    </row>
    <row r="436" spans="1:6" ht="45" x14ac:dyDescent="0.2">
      <c r="A436" s="69" t="s">
        <v>2790</v>
      </c>
      <c r="B436" s="70" t="s">
        <v>3311</v>
      </c>
      <c r="C436" s="71" t="s">
        <v>9</v>
      </c>
      <c r="D436" s="72">
        <v>1</v>
      </c>
      <c r="E436" s="73">
        <v>114015</v>
      </c>
      <c r="F436" s="74">
        <f t="shared" si="16"/>
        <v>114015</v>
      </c>
    </row>
    <row r="437" spans="1:6" ht="33.75" x14ac:dyDescent="0.2">
      <c r="A437" s="69" t="s">
        <v>2849</v>
      </c>
      <c r="B437" s="70" t="s">
        <v>3312</v>
      </c>
      <c r="C437" s="71" t="s">
        <v>106</v>
      </c>
      <c r="D437" s="72">
        <v>1</v>
      </c>
      <c r="E437" s="73">
        <v>515935</v>
      </c>
      <c r="F437" s="74">
        <f t="shared" si="16"/>
        <v>515935</v>
      </c>
    </row>
    <row r="438" spans="1:6" ht="33.75" x14ac:dyDescent="0.2">
      <c r="A438" s="69" t="s">
        <v>3313</v>
      </c>
      <c r="B438" s="70" t="s">
        <v>3314</v>
      </c>
      <c r="C438" s="71" t="s">
        <v>106</v>
      </c>
      <c r="D438" s="72">
        <v>1</v>
      </c>
      <c r="E438" s="73">
        <v>513227</v>
      </c>
      <c r="F438" s="74">
        <f t="shared" si="16"/>
        <v>513227</v>
      </c>
    </row>
    <row r="439" spans="1:6" ht="33.75" x14ac:dyDescent="0.2">
      <c r="A439" s="69" t="s">
        <v>3315</v>
      </c>
      <c r="B439" s="70" t="s">
        <v>3316</v>
      </c>
      <c r="C439" s="71" t="s">
        <v>106</v>
      </c>
      <c r="D439" s="72">
        <v>1</v>
      </c>
      <c r="E439" s="73">
        <v>513227</v>
      </c>
      <c r="F439" s="74">
        <f t="shared" si="16"/>
        <v>513227</v>
      </c>
    </row>
    <row r="440" spans="1:6" x14ac:dyDescent="0.2">
      <c r="A440" s="64" t="s">
        <v>3317</v>
      </c>
      <c r="B440" s="64" t="s">
        <v>3318</v>
      </c>
      <c r="C440" s="65"/>
      <c r="D440" s="65"/>
      <c r="E440" s="66"/>
      <c r="F440" s="67"/>
    </row>
    <row r="441" spans="1:6" x14ac:dyDescent="0.2">
      <c r="A441" s="64" t="s">
        <v>3319</v>
      </c>
      <c r="B441" s="64" t="s">
        <v>3320</v>
      </c>
      <c r="C441" s="65"/>
      <c r="D441" s="65"/>
      <c r="E441" s="66"/>
      <c r="F441" s="67"/>
    </row>
    <row r="442" spans="1:6" ht="45" x14ac:dyDescent="0.2">
      <c r="A442" s="69" t="s">
        <v>3321</v>
      </c>
      <c r="B442" s="70" t="s">
        <v>3322</v>
      </c>
      <c r="C442" s="71" t="s">
        <v>7</v>
      </c>
      <c r="D442" s="72">
        <v>1</v>
      </c>
      <c r="E442" s="73">
        <v>6637</v>
      </c>
      <c r="F442" s="74">
        <f>ROUND(D442*E442,0)</f>
        <v>6637</v>
      </c>
    </row>
    <row r="443" spans="1:6" x14ac:dyDescent="0.2">
      <c r="A443" s="64" t="s">
        <v>3323</v>
      </c>
      <c r="B443" s="64" t="s">
        <v>3324</v>
      </c>
      <c r="C443" s="65"/>
      <c r="D443" s="65"/>
      <c r="E443" s="66"/>
      <c r="F443" s="67"/>
    </row>
    <row r="444" spans="1:6" ht="80.25" customHeight="1" x14ac:dyDescent="0.2">
      <c r="A444" s="69" t="s">
        <v>3325</v>
      </c>
      <c r="B444" s="70" t="s">
        <v>3326</v>
      </c>
      <c r="C444" s="71" t="s">
        <v>7</v>
      </c>
      <c r="D444" s="72">
        <v>1</v>
      </c>
      <c r="E444" s="73">
        <v>12860</v>
      </c>
      <c r="F444" s="74">
        <f>ROUND(D444*E444,0)</f>
        <v>12860</v>
      </c>
    </row>
    <row r="445" spans="1:6" ht="101.25" x14ac:dyDescent="0.2">
      <c r="A445" s="69" t="s">
        <v>8867</v>
      </c>
      <c r="B445" s="70" t="s">
        <v>3328</v>
      </c>
      <c r="C445" s="71" t="s">
        <v>9</v>
      </c>
      <c r="D445" s="72">
        <v>1</v>
      </c>
      <c r="E445" s="73">
        <v>2939252</v>
      </c>
      <c r="F445" s="74">
        <f>ROUND(D445*E445,0)</f>
        <v>2939252</v>
      </c>
    </row>
    <row r="446" spans="1:6" ht="81" customHeight="1" x14ac:dyDescent="0.2">
      <c r="A446" s="69" t="s">
        <v>3327</v>
      </c>
      <c r="B446" s="70" t="s">
        <v>3330</v>
      </c>
      <c r="C446" s="71" t="s">
        <v>117</v>
      </c>
      <c r="D446" s="72">
        <v>1</v>
      </c>
      <c r="E446" s="73">
        <v>284478</v>
      </c>
      <c r="F446" s="74">
        <f>ROUND(D446*E446,0)</f>
        <v>284478</v>
      </c>
    </row>
    <row r="447" spans="1:6" ht="80.25" customHeight="1" x14ac:dyDescent="0.2">
      <c r="A447" s="69" t="s">
        <v>3329</v>
      </c>
      <c r="B447" s="70" t="s">
        <v>3332</v>
      </c>
      <c r="C447" s="71" t="s">
        <v>7</v>
      </c>
      <c r="D447" s="72">
        <v>1</v>
      </c>
      <c r="E447" s="73">
        <v>14964</v>
      </c>
      <c r="F447" s="74">
        <f>ROUND(D447*E447,0)</f>
        <v>14964</v>
      </c>
    </row>
    <row r="448" spans="1:6" ht="81" customHeight="1" x14ac:dyDescent="0.2">
      <c r="A448" s="69" t="s">
        <v>3331</v>
      </c>
      <c r="B448" s="70" t="s">
        <v>3333</v>
      </c>
      <c r="C448" s="71" t="s">
        <v>9</v>
      </c>
      <c r="D448" s="72">
        <v>1</v>
      </c>
      <c r="E448" s="73">
        <v>132751</v>
      </c>
      <c r="F448" s="74">
        <f>ROUND(D448*E448,0)</f>
        <v>132751</v>
      </c>
    </row>
    <row r="449" spans="1:6" x14ac:dyDescent="0.2">
      <c r="A449" s="64" t="s">
        <v>3334</v>
      </c>
      <c r="B449" s="64" t="s">
        <v>3335</v>
      </c>
      <c r="C449" s="65"/>
      <c r="D449" s="65"/>
      <c r="E449" s="66"/>
      <c r="F449" s="67"/>
    </row>
    <row r="450" spans="1:6" ht="22.5" x14ac:dyDescent="0.2">
      <c r="A450" s="69" t="s">
        <v>3336</v>
      </c>
      <c r="B450" s="70" t="s">
        <v>3337</v>
      </c>
      <c r="C450" s="71" t="s">
        <v>117</v>
      </c>
      <c r="D450" s="72">
        <v>1</v>
      </c>
      <c r="E450" s="73">
        <v>10945</v>
      </c>
      <c r="F450" s="74">
        <f t="shared" ref="F450:F455" si="17">ROUND(D450*E450,0)</f>
        <v>10945</v>
      </c>
    </row>
    <row r="451" spans="1:6" ht="22.5" x14ac:dyDescent="0.2">
      <c r="A451" s="69" t="s">
        <v>3338</v>
      </c>
      <c r="B451" s="70" t="s">
        <v>3339</v>
      </c>
      <c r="C451" s="71" t="s">
        <v>117</v>
      </c>
      <c r="D451" s="72">
        <v>1</v>
      </c>
      <c r="E451" s="73">
        <v>14008</v>
      </c>
      <c r="F451" s="74">
        <f t="shared" si="17"/>
        <v>14008</v>
      </c>
    </row>
    <row r="452" spans="1:6" ht="22.5" x14ac:dyDescent="0.2">
      <c r="A452" s="69" t="s">
        <v>3340</v>
      </c>
      <c r="B452" s="70" t="s">
        <v>3341</v>
      </c>
      <c r="C452" s="71" t="s">
        <v>117</v>
      </c>
      <c r="D452" s="72">
        <v>1</v>
      </c>
      <c r="E452" s="73">
        <v>17488</v>
      </c>
      <c r="F452" s="74">
        <f t="shared" si="17"/>
        <v>17488</v>
      </c>
    </row>
    <row r="453" spans="1:6" ht="22.5" x14ac:dyDescent="0.2">
      <c r="A453" s="69" t="s">
        <v>3342</v>
      </c>
      <c r="B453" s="70" t="s">
        <v>3343</v>
      </c>
      <c r="C453" s="71" t="s">
        <v>117</v>
      </c>
      <c r="D453" s="72">
        <v>1</v>
      </c>
      <c r="E453" s="73">
        <v>20665</v>
      </c>
      <c r="F453" s="74">
        <f t="shared" si="17"/>
        <v>20665</v>
      </c>
    </row>
    <row r="454" spans="1:6" ht="22.5" x14ac:dyDescent="0.2">
      <c r="A454" s="69" t="s">
        <v>3344</v>
      </c>
      <c r="B454" s="70" t="s">
        <v>3345</v>
      </c>
      <c r="C454" s="71" t="s">
        <v>117</v>
      </c>
      <c r="D454" s="72">
        <v>1</v>
      </c>
      <c r="E454" s="73">
        <v>24559</v>
      </c>
      <c r="F454" s="74">
        <f t="shared" si="17"/>
        <v>24559</v>
      </c>
    </row>
    <row r="455" spans="1:6" ht="22.5" x14ac:dyDescent="0.2">
      <c r="A455" s="69" t="s">
        <v>3346</v>
      </c>
      <c r="B455" s="70" t="s">
        <v>3347</v>
      </c>
      <c r="C455" s="71" t="s">
        <v>117</v>
      </c>
      <c r="D455" s="72">
        <v>1</v>
      </c>
      <c r="E455" s="73">
        <v>33081</v>
      </c>
      <c r="F455" s="74">
        <f t="shared" si="17"/>
        <v>33081</v>
      </c>
    </row>
    <row r="456" spans="1:6" x14ac:dyDescent="0.2">
      <c r="A456" s="64" t="s">
        <v>3348</v>
      </c>
      <c r="B456" s="64" t="s">
        <v>3349</v>
      </c>
      <c r="C456" s="65"/>
      <c r="D456" s="65"/>
      <c r="E456" s="66"/>
      <c r="F456" s="67"/>
    </row>
    <row r="457" spans="1:6" x14ac:dyDescent="0.2">
      <c r="A457" s="64" t="s">
        <v>3350</v>
      </c>
      <c r="B457" s="64" t="s">
        <v>3351</v>
      </c>
      <c r="C457" s="65"/>
      <c r="D457" s="65"/>
      <c r="E457" s="66"/>
      <c r="F457" s="67"/>
    </row>
    <row r="458" spans="1:6" ht="56.25" x14ac:dyDescent="0.2">
      <c r="A458" s="69" t="s">
        <v>3352</v>
      </c>
      <c r="B458" s="70" t="s">
        <v>3353</v>
      </c>
      <c r="C458" s="71" t="s">
        <v>263</v>
      </c>
      <c r="D458" s="72">
        <v>1</v>
      </c>
      <c r="E458" s="73">
        <v>40723</v>
      </c>
      <c r="F458" s="74">
        <f t="shared" ref="F458:F463" si="18">ROUND(D458*E458,0)</f>
        <v>40723</v>
      </c>
    </row>
    <row r="459" spans="1:6" ht="56.25" x14ac:dyDescent="0.2">
      <c r="A459" s="69" t="s">
        <v>3354</v>
      </c>
      <c r="B459" s="70" t="s">
        <v>3355</v>
      </c>
      <c r="C459" s="71" t="s">
        <v>263</v>
      </c>
      <c r="D459" s="72">
        <v>1</v>
      </c>
      <c r="E459" s="73">
        <v>29411</v>
      </c>
      <c r="F459" s="74">
        <f t="shared" si="18"/>
        <v>29411</v>
      </c>
    </row>
    <row r="460" spans="1:6" ht="90" x14ac:dyDescent="0.2">
      <c r="A460" s="69" t="s">
        <v>3356</v>
      </c>
      <c r="B460" s="70" t="s">
        <v>3357</v>
      </c>
      <c r="C460" s="71" t="s">
        <v>263</v>
      </c>
      <c r="D460" s="72">
        <v>1</v>
      </c>
      <c r="E460" s="73">
        <v>101770</v>
      </c>
      <c r="F460" s="74">
        <f t="shared" si="18"/>
        <v>101770</v>
      </c>
    </row>
    <row r="461" spans="1:6" ht="101.25" x14ac:dyDescent="0.2">
      <c r="A461" s="69" t="s">
        <v>3358</v>
      </c>
      <c r="B461" s="70" t="s">
        <v>3359</v>
      </c>
      <c r="C461" s="71" t="s">
        <v>263</v>
      </c>
      <c r="D461" s="72">
        <v>1</v>
      </c>
      <c r="E461" s="73">
        <v>70663</v>
      </c>
      <c r="F461" s="74">
        <f t="shared" si="18"/>
        <v>70663</v>
      </c>
    </row>
    <row r="462" spans="1:6" ht="90" x14ac:dyDescent="0.2">
      <c r="A462" s="69" t="s">
        <v>3360</v>
      </c>
      <c r="B462" s="70" t="s">
        <v>3361</v>
      </c>
      <c r="C462" s="71" t="s">
        <v>263</v>
      </c>
      <c r="D462" s="72">
        <v>1</v>
      </c>
      <c r="E462" s="73">
        <v>90777</v>
      </c>
      <c r="F462" s="74">
        <f t="shared" si="18"/>
        <v>90777</v>
      </c>
    </row>
    <row r="463" spans="1:6" ht="101.25" x14ac:dyDescent="0.2">
      <c r="A463" s="69" t="s">
        <v>3362</v>
      </c>
      <c r="B463" s="70" t="s">
        <v>3363</v>
      </c>
      <c r="C463" s="71" t="s">
        <v>263</v>
      </c>
      <c r="D463" s="72">
        <v>1</v>
      </c>
      <c r="E463" s="73">
        <v>61990</v>
      </c>
      <c r="F463" s="74">
        <f t="shared" si="18"/>
        <v>61990</v>
      </c>
    </row>
    <row r="464" spans="1:6" x14ac:dyDescent="0.2">
      <c r="A464" s="64" t="s">
        <v>3364</v>
      </c>
      <c r="B464" s="64" t="s">
        <v>3365</v>
      </c>
      <c r="C464" s="65"/>
      <c r="D464" s="65"/>
      <c r="E464" s="66"/>
      <c r="F464" s="67"/>
    </row>
    <row r="465" spans="1:6" ht="90" x14ac:dyDescent="0.2">
      <c r="A465" s="69" t="s">
        <v>3366</v>
      </c>
      <c r="B465" s="70" t="s">
        <v>3367</v>
      </c>
      <c r="C465" s="71" t="s">
        <v>117</v>
      </c>
      <c r="D465" s="72">
        <v>1</v>
      </c>
      <c r="E465" s="73">
        <v>65805</v>
      </c>
      <c r="F465" s="74">
        <f t="shared" ref="F465:F471" si="19">ROUND(D465*E465,0)</f>
        <v>65805</v>
      </c>
    </row>
    <row r="466" spans="1:6" ht="45.75" customHeight="1" x14ac:dyDescent="0.2">
      <c r="A466" s="69" t="s">
        <v>3368</v>
      </c>
      <c r="B466" s="70" t="s">
        <v>3369</v>
      </c>
      <c r="C466" s="71" t="s">
        <v>117</v>
      </c>
      <c r="D466" s="72">
        <v>1</v>
      </c>
      <c r="E466" s="73">
        <v>87321</v>
      </c>
      <c r="F466" s="74">
        <f t="shared" si="19"/>
        <v>87321</v>
      </c>
    </row>
    <row r="467" spans="1:6" ht="135" x14ac:dyDescent="0.2">
      <c r="A467" s="69" t="s">
        <v>3370</v>
      </c>
      <c r="B467" s="70" t="s">
        <v>3371</v>
      </c>
      <c r="C467" s="71" t="s">
        <v>117</v>
      </c>
      <c r="D467" s="72">
        <v>1</v>
      </c>
      <c r="E467" s="73">
        <v>119573</v>
      </c>
      <c r="F467" s="74">
        <f t="shared" si="19"/>
        <v>119573</v>
      </c>
    </row>
    <row r="468" spans="1:6" ht="157.5" x14ac:dyDescent="0.2">
      <c r="A468" s="69" t="s">
        <v>3372</v>
      </c>
      <c r="B468" s="70" t="s">
        <v>3373</v>
      </c>
      <c r="C468" s="71" t="s">
        <v>117</v>
      </c>
      <c r="D468" s="72">
        <v>1</v>
      </c>
      <c r="E468" s="73">
        <v>106700</v>
      </c>
      <c r="F468" s="74">
        <f t="shared" si="19"/>
        <v>106700</v>
      </c>
    </row>
    <row r="469" spans="1:6" ht="148.5" customHeight="1" x14ac:dyDescent="0.2">
      <c r="A469" s="69" t="s">
        <v>3374</v>
      </c>
      <c r="B469" s="70" t="s">
        <v>3375</v>
      </c>
      <c r="C469" s="71" t="s">
        <v>117</v>
      </c>
      <c r="D469" s="72">
        <v>1</v>
      </c>
      <c r="E469" s="73">
        <v>132565</v>
      </c>
      <c r="F469" s="74">
        <f t="shared" si="19"/>
        <v>132565</v>
      </c>
    </row>
    <row r="470" spans="1:6" ht="56.25" x14ac:dyDescent="0.2">
      <c r="A470" s="69" t="s">
        <v>3376</v>
      </c>
      <c r="B470" s="70" t="s">
        <v>3377</v>
      </c>
      <c r="C470" s="71" t="s">
        <v>117</v>
      </c>
      <c r="D470" s="72">
        <v>1</v>
      </c>
      <c r="E470" s="73">
        <v>103191</v>
      </c>
      <c r="F470" s="74">
        <f t="shared" si="19"/>
        <v>103191</v>
      </c>
    </row>
    <row r="471" spans="1:6" ht="171" customHeight="1" x14ac:dyDescent="0.2">
      <c r="A471" s="69" t="s">
        <v>3378</v>
      </c>
      <c r="B471" s="70" t="s">
        <v>3379</v>
      </c>
      <c r="C471" s="71" t="s">
        <v>117</v>
      </c>
      <c r="D471" s="72">
        <v>1</v>
      </c>
      <c r="E471" s="73">
        <v>122338</v>
      </c>
      <c r="F471" s="74">
        <f t="shared" si="19"/>
        <v>122338</v>
      </c>
    </row>
    <row r="472" spans="1:6" x14ac:dyDescent="0.2">
      <c r="A472" s="64" t="s">
        <v>3380</v>
      </c>
      <c r="B472" s="64" t="s">
        <v>3381</v>
      </c>
      <c r="C472" s="65"/>
      <c r="D472" s="65"/>
      <c r="E472" s="66"/>
      <c r="F472" s="67"/>
    </row>
    <row r="473" spans="1:6" ht="45" x14ac:dyDescent="0.2">
      <c r="A473" s="69" t="s">
        <v>3382</v>
      </c>
      <c r="B473" s="70" t="s">
        <v>3383</v>
      </c>
      <c r="C473" s="71" t="s">
        <v>117</v>
      </c>
      <c r="D473" s="72">
        <v>1</v>
      </c>
      <c r="E473" s="73">
        <v>54874</v>
      </c>
      <c r="F473" s="74">
        <f>ROUND(D473*E473,0)</f>
        <v>54874</v>
      </c>
    </row>
    <row r="474" spans="1:6" ht="45" x14ac:dyDescent="0.2">
      <c r="A474" s="69" t="s">
        <v>3384</v>
      </c>
      <c r="B474" s="70" t="s">
        <v>3385</v>
      </c>
      <c r="C474" s="71" t="s">
        <v>117</v>
      </c>
      <c r="D474" s="72">
        <v>1</v>
      </c>
      <c r="E474" s="73">
        <v>44634</v>
      </c>
      <c r="F474" s="74">
        <f>ROUND(D474*E474,0)</f>
        <v>44634</v>
      </c>
    </row>
    <row r="475" spans="1:6" ht="112.5" x14ac:dyDescent="0.2">
      <c r="A475" s="69" t="s">
        <v>3386</v>
      </c>
      <c r="B475" s="70" t="s">
        <v>3387</v>
      </c>
      <c r="C475" s="71" t="s">
        <v>117</v>
      </c>
      <c r="D475" s="72">
        <v>1</v>
      </c>
      <c r="E475" s="73">
        <v>108551</v>
      </c>
      <c r="F475" s="74">
        <f>ROUND(D475*E475,0)</f>
        <v>108551</v>
      </c>
    </row>
    <row r="476" spans="1:6" ht="112.5" x14ac:dyDescent="0.2">
      <c r="A476" s="69" t="s">
        <v>3388</v>
      </c>
      <c r="B476" s="70" t="s">
        <v>3389</v>
      </c>
      <c r="C476" s="71" t="s">
        <v>117</v>
      </c>
      <c r="D476" s="72">
        <v>1</v>
      </c>
      <c r="E476" s="73">
        <v>104468</v>
      </c>
      <c r="F476" s="74">
        <f>ROUND(D476*E476,0)</f>
        <v>104468</v>
      </c>
    </row>
    <row r="477" spans="1:6" ht="45" x14ac:dyDescent="0.2">
      <c r="A477" s="69" t="s">
        <v>3390</v>
      </c>
      <c r="B477" s="70" t="s">
        <v>3391</v>
      </c>
      <c r="C477" s="71" t="s">
        <v>263</v>
      </c>
      <c r="D477" s="72">
        <v>1</v>
      </c>
      <c r="E477" s="73">
        <v>15386</v>
      </c>
      <c r="F477" s="74">
        <f>ROUND(D477*E477,0)</f>
        <v>15386</v>
      </c>
    </row>
    <row r="478" spans="1:6" x14ac:dyDescent="0.2">
      <c r="A478" s="64" t="s">
        <v>3392</v>
      </c>
      <c r="B478" s="64" t="s">
        <v>3393</v>
      </c>
      <c r="C478" s="65"/>
      <c r="D478" s="65"/>
      <c r="E478" s="66"/>
      <c r="F478" s="67"/>
    </row>
    <row r="479" spans="1:6" ht="101.25" x14ac:dyDescent="0.2">
      <c r="A479" s="69" t="s">
        <v>3394</v>
      </c>
      <c r="B479" s="70" t="s">
        <v>3395</v>
      </c>
      <c r="C479" s="71" t="s">
        <v>117</v>
      </c>
      <c r="D479" s="72">
        <v>1</v>
      </c>
      <c r="E479" s="73">
        <v>74573</v>
      </c>
      <c r="F479" s="74">
        <f t="shared" ref="F479:F487" si="20">ROUND(D479*E479,0)</f>
        <v>74573</v>
      </c>
    </row>
    <row r="480" spans="1:6" ht="67.5" x14ac:dyDescent="0.2">
      <c r="A480" s="69" t="s">
        <v>3396</v>
      </c>
      <c r="B480" s="70" t="s">
        <v>3397</v>
      </c>
      <c r="C480" s="71" t="s">
        <v>263</v>
      </c>
      <c r="D480" s="72">
        <v>1</v>
      </c>
      <c r="E480" s="73">
        <v>101693</v>
      </c>
      <c r="F480" s="74">
        <f t="shared" si="20"/>
        <v>101693</v>
      </c>
    </row>
    <row r="481" spans="1:6" ht="67.5" x14ac:dyDescent="0.2">
      <c r="A481" s="69" t="s">
        <v>3398</v>
      </c>
      <c r="B481" s="70" t="s">
        <v>3399</v>
      </c>
      <c r="C481" s="71" t="s">
        <v>117</v>
      </c>
      <c r="D481" s="72">
        <v>1</v>
      </c>
      <c r="E481" s="73">
        <v>110430</v>
      </c>
      <c r="F481" s="74">
        <f t="shared" si="20"/>
        <v>110430</v>
      </c>
    </row>
    <row r="482" spans="1:6" ht="36" customHeight="1" x14ac:dyDescent="0.2">
      <c r="A482" s="69" t="s">
        <v>3400</v>
      </c>
      <c r="B482" s="70" t="s">
        <v>3401</v>
      </c>
      <c r="C482" s="71" t="s">
        <v>117</v>
      </c>
      <c r="D482" s="72">
        <v>1</v>
      </c>
      <c r="E482" s="73">
        <v>81606</v>
      </c>
      <c r="F482" s="74">
        <f t="shared" si="20"/>
        <v>81606</v>
      </c>
    </row>
    <row r="483" spans="1:6" ht="45" x14ac:dyDescent="0.2">
      <c r="A483" s="69" t="s">
        <v>3402</v>
      </c>
      <c r="B483" s="70" t="s">
        <v>3403</v>
      </c>
      <c r="C483" s="71" t="s">
        <v>117</v>
      </c>
      <c r="D483" s="72">
        <v>1</v>
      </c>
      <c r="E483" s="73">
        <v>98979</v>
      </c>
      <c r="F483" s="74">
        <f t="shared" si="20"/>
        <v>98979</v>
      </c>
    </row>
    <row r="484" spans="1:6" ht="146.25" x14ac:dyDescent="0.2">
      <c r="A484" s="69" t="s">
        <v>3404</v>
      </c>
      <c r="B484" s="70" t="s">
        <v>3405</v>
      </c>
      <c r="C484" s="71" t="s">
        <v>117</v>
      </c>
      <c r="D484" s="72">
        <v>1</v>
      </c>
      <c r="E484" s="73">
        <v>90420</v>
      </c>
      <c r="F484" s="74">
        <f t="shared" si="20"/>
        <v>90420</v>
      </c>
    </row>
    <row r="485" spans="1:6" ht="45" x14ac:dyDescent="0.2">
      <c r="A485" s="69" t="s">
        <v>3406</v>
      </c>
      <c r="B485" s="70" t="s">
        <v>3407</v>
      </c>
      <c r="C485" s="71" t="s">
        <v>117</v>
      </c>
      <c r="D485" s="72">
        <v>1</v>
      </c>
      <c r="E485" s="73">
        <v>74576</v>
      </c>
      <c r="F485" s="74">
        <f t="shared" si="20"/>
        <v>74576</v>
      </c>
    </row>
    <row r="486" spans="1:6" ht="90" x14ac:dyDescent="0.2">
      <c r="A486" s="69" t="s">
        <v>3408</v>
      </c>
      <c r="B486" s="70" t="s">
        <v>3409</v>
      </c>
      <c r="C486" s="71" t="s">
        <v>263</v>
      </c>
      <c r="D486" s="72">
        <v>1</v>
      </c>
      <c r="E486" s="73">
        <v>16359</v>
      </c>
      <c r="F486" s="74">
        <f t="shared" si="20"/>
        <v>16359</v>
      </c>
    </row>
    <row r="487" spans="1:6" ht="90" x14ac:dyDescent="0.2">
      <c r="A487" s="69" t="s">
        <v>3410</v>
      </c>
      <c r="B487" s="70" t="s">
        <v>3411</v>
      </c>
      <c r="C487" s="71" t="s">
        <v>263</v>
      </c>
      <c r="D487" s="72">
        <v>1</v>
      </c>
      <c r="E487" s="73">
        <v>16289</v>
      </c>
      <c r="F487" s="74">
        <f t="shared" si="20"/>
        <v>16289</v>
      </c>
    </row>
    <row r="488" spans="1:6" x14ac:dyDescent="0.2">
      <c r="A488" s="64" t="s">
        <v>3412</v>
      </c>
      <c r="B488" s="64" t="s">
        <v>3413</v>
      </c>
      <c r="C488" s="65"/>
      <c r="D488" s="65"/>
      <c r="E488" s="66"/>
      <c r="F488" s="67"/>
    </row>
    <row r="489" spans="1:6" x14ac:dyDescent="0.2">
      <c r="A489" s="64" t="s">
        <v>3414</v>
      </c>
      <c r="B489" s="64" t="s">
        <v>3415</v>
      </c>
      <c r="C489" s="65"/>
      <c r="D489" s="65"/>
      <c r="E489" s="66"/>
      <c r="F489" s="67"/>
    </row>
    <row r="490" spans="1:6" ht="33.75" x14ac:dyDescent="0.2">
      <c r="A490" s="69" t="s">
        <v>3416</v>
      </c>
      <c r="B490" s="70" t="s">
        <v>3417</v>
      </c>
      <c r="C490" s="71" t="s">
        <v>117</v>
      </c>
      <c r="D490" s="72">
        <v>1</v>
      </c>
      <c r="E490" s="73">
        <v>26762</v>
      </c>
      <c r="F490" s="74">
        <f t="shared" ref="F490:F495" si="21">ROUND(D490*E490,0)</f>
        <v>26762</v>
      </c>
    </row>
    <row r="491" spans="1:6" ht="33.75" x14ac:dyDescent="0.2">
      <c r="A491" s="69" t="s">
        <v>3418</v>
      </c>
      <c r="B491" s="70" t="s">
        <v>3419</v>
      </c>
      <c r="C491" s="71" t="s">
        <v>117</v>
      </c>
      <c r="D491" s="72">
        <v>1</v>
      </c>
      <c r="E491" s="73">
        <v>20587</v>
      </c>
      <c r="F491" s="74">
        <f t="shared" si="21"/>
        <v>20587</v>
      </c>
    </row>
    <row r="492" spans="1:6" ht="56.25" x14ac:dyDescent="0.2">
      <c r="A492" s="69" t="s">
        <v>3420</v>
      </c>
      <c r="B492" s="70" t="s">
        <v>3421</v>
      </c>
      <c r="C492" s="71" t="s">
        <v>117</v>
      </c>
      <c r="D492" s="72">
        <v>1</v>
      </c>
      <c r="E492" s="73">
        <v>38719</v>
      </c>
      <c r="F492" s="74">
        <f t="shared" si="21"/>
        <v>38719</v>
      </c>
    </row>
    <row r="493" spans="1:6" ht="33.75" x14ac:dyDescent="0.2">
      <c r="A493" s="69" t="s">
        <v>3422</v>
      </c>
      <c r="B493" s="70" t="s">
        <v>3423</v>
      </c>
      <c r="C493" s="71" t="s">
        <v>263</v>
      </c>
      <c r="D493" s="72">
        <v>1</v>
      </c>
      <c r="E493" s="73">
        <v>10293</v>
      </c>
      <c r="F493" s="74">
        <f t="shared" si="21"/>
        <v>10293</v>
      </c>
    </row>
    <row r="494" spans="1:6" ht="56.25" x14ac:dyDescent="0.2">
      <c r="A494" s="69" t="s">
        <v>3424</v>
      </c>
      <c r="B494" s="70" t="s">
        <v>3425</v>
      </c>
      <c r="C494" s="71" t="s">
        <v>117</v>
      </c>
      <c r="D494" s="72">
        <v>1</v>
      </c>
      <c r="E494" s="73">
        <v>9672</v>
      </c>
      <c r="F494" s="74">
        <f t="shared" si="21"/>
        <v>9672</v>
      </c>
    </row>
    <row r="495" spans="1:6" ht="56.25" x14ac:dyDescent="0.2">
      <c r="A495" s="69" t="s">
        <v>3426</v>
      </c>
      <c r="B495" s="70" t="s">
        <v>3427</v>
      </c>
      <c r="C495" s="71" t="s">
        <v>117</v>
      </c>
      <c r="D495" s="72">
        <v>1</v>
      </c>
      <c r="E495" s="73">
        <v>12066</v>
      </c>
      <c r="F495" s="74">
        <f t="shared" si="21"/>
        <v>12066</v>
      </c>
    </row>
    <row r="496" spans="1:6" x14ac:dyDescent="0.2">
      <c r="A496" s="64" t="s">
        <v>3428</v>
      </c>
      <c r="B496" s="64" t="s">
        <v>3429</v>
      </c>
      <c r="C496" s="65"/>
      <c r="D496" s="65"/>
      <c r="E496" s="66"/>
      <c r="F496" s="67"/>
    </row>
    <row r="497" spans="1:6" ht="56.25" x14ac:dyDescent="0.2">
      <c r="A497" s="69" t="s">
        <v>3430</v>
      </c>
      <c r="B497" s="70" t="s">
        <v>3431</v>
      </c>
      <c r="C497" s="71" t="s">
        <v>117</v>
      </c>
      <c r="D497" s="72">
        <v>1</v>
      </c>
      <c r="E497" s="73">
        <v>68457</v>
      </c>
      <c r="F497" s="74">
        <f t="shared" ref="F497:F507" si="22">ROUND(D497*E497,0)</f>
        <v>68457</v>
      </c>
    </row>
    <row r="498" spans="1:6" ht="67.5" x14ac:dyDescent="0.2">
      <c r="A498" s="69" t="s">
        <v>3432</v>
      </c>
      <c r="B498" s="70" t="s">
        <v>3433</v>
      </c>
      <c r="C498" s="71" t="s">
        <v>117</v>
      </c>
      <c r="D498" s="72">
        <v>1</v>
      </c>
      <c r="E498" s="73">
        <v>62501</v>
      </c>
      <c r="F498" s="74">
        <f t="shared" si="22"/>
        <v>62501</v>
      </c>
    </row>
    <row r="499" spans="1:6" ht="67.5" x14ac:dyDescent="0.2">
      <c r="A499" s="69" t="s">
        <v>3434</v>
      </c>
      <c r="B499" s="70" t="s">
        <v>3435</v>
      </c>
      <c r="C499" s="71" t="s">
        <v>117</v>
      </c>
      <c r="D499" s="72">
        <v>1</v>
      </c>
      <c r="E499" s="73">
        <v>130893</v>
      </c>
      <c r="F499" s="74">
        <f t="shared" si="22"/>
        <v>130893</v>
      </c>
    </row>
    <row r="500" spans="1:6" ht="45" x14ac:dyDescent="0.2">
      <c r="A500" s="69" t="s">
        <v>3436</v>
      </c>
      <c r="B500" s="70" t="s">
        <v>3437</v>
      </c>
      <c r="C500" s="71" t="s">
        <v>117</v>
      </c>
      <c r="D500" s="72">
        <v>1</v>
      </c>
      <c r="E500" s="73">
        <v>103461</v>
      </c>
      <c r="F500" s="74">
        <f t="shared" si="22"/>
        <v>103461</v>
      </c>
    </row>
    <row r="501" spans="1:6" ht="45" x14ac:dyDescent="0.2">
      <c r="A501" s="69" t="s">
        <v>3438</v>
      </c>
      <c r="B501" s="70" t="s">
        <v>3439</v>
      </c>
      <c r="C501" s="71" t="s">
        <v>117</v>
      </c>
      <c r="D501" s="72">
        <v>1</v>
      </c>
      <c r="E501" s="73">
        <v>148176</v>
      </c>
      <c r="F501" s="74">
        <f t="shared" si="22"/>
        <v>148176</v>
      </c>
    </row>
    <row r="502" spans="1:6" ht="56.25" x14ac:dyDescent="0.2">
      <c r="A502" s="69" t="s">
        <v>3440</v>
      </c>
      <c r="B502" s="70" t="s">
        <v>3441</v>
      </c>
      <c r="C502" s="71" t="s">
        <v>263</v>
      </c>
      <c r="D502" s="72">
        <v>1</v>
      </c>
      <c r="E502" s="73">
        <v>30148</v>
      </c>
      <c r="F502" s="74">
        <f t="shared" si="22"/>
        <v>30148</v>
      </c>
    </row>
    <row r="503" spans="1:6" ht="56.25" x14ac:dyDescent="0.2">
      <c r="A503" s="69" t="s">
        <v>3442</v>
      </c>
      <c r="B503" s="70" t="s">
        <v>3443</v>
      </c>
      <c r="C503" s="71" t="s">
        <v>117</v>
      </c>
      <c r="D503" s="72">
        <v>1</v>
      </c>
      <c r="E503" s="73">
        <v>80919</v>
      </c>
      <c r="F503" s="74">
        <f t="shared" si="22"/>
        <v>80919</v>
      </c>
    </row>
    <row r="504" spans="1:6" ht="56.25" x14ac:dyDescent="0.2">
      <c r="A504" s="69" t="s">
        <v>3444</v>
      </c>
      <c r="B504" s="70" t="s">
        <v>3445</v>
      </c>
      <c r="C504" s="71" t="s">
        <v>263</v>
      </c>
      <c r="D504" s="72">
        <v>1</v>
      </c>
      <c r="E504" s="73">
        <v>33972</v>
      </c>
      <c r="F504" s="74">
        <f t="shared" si="22"/>
        <v>33972</v>
      </c>
    </row>
    <row r="505" spans="1:6" ht="56.25" x14ac:dyDescent="0.2">
      <c r="A505" s="69" t="s">
        <v>3446</v>
      </c>
      <c r="B505" s="70" t="s">
        <v>3447</v>
      </c>
      <c r="C505" s="71" t="s">
        <v>117</v>
      </c>
      <c r="D505" s="72">
        <v>1</v>
      </c>
      <c r="E505" s="73">
        <v>75183</v>
      </c>
      <c r="F505" s="74">
        <f t="shared" si="22"/>
        <v>75183</v>
      </c>
    </row>
    <row r="506" spans="1:6" ht="33.75" x14ac:dyDescent="0.2">
      <c r="A506" s="69" t="s">
        <v>3448</v>
      </c>
      <c r="B506" s="70" t="s">
        <v>3449</v>
      </c>
      <c r="C506" s="71" t="s">
        <v>117</v>
      </c>
      <c r="D506" s="72">
        <v>1</v>
      </c>
      <c r="E506" s="73">
        <v>63603</v>
      </c>
      <c r="F506" s="74">
        <f t="shared" si="22"/>
        <v>63603</v>
      </c>
    </row>
    <row r="507" spans="1:6" ht="56.25" x14ac:dyDescent="0.2">
      <c r="A507" s="69" t="s">
        <v>3450</v>
      </c>
      <c r="B507" s="70" t="s">
        <v>3451</v>
      </c>
      <c r="C507" s="71" t="s">
        <v>117</v>
      </c>
      <c r="D507" s="72">
        <v>1</v>
      </c>
      <c r="E507" s="73">
        <v>67632</v>
      </c>
      <c r="F507" s="74">
        <f t="shared" si="22"/>
        <v>67632</v>
      </c>
    </row>
    <row r="508" spans="1:6" x14ac:dyDescent="0.2">
      <c r="A508" s="64" t="s">
        <v>3452</v>
      </c>
      <c r="B508" s="64" t="s">
        <v>3453</v>
      </c>
      <c r="C508" s="65"/>
      <c r="D508" s="65"/>
      <c r="E508" s="66"/>
      <c r="F508" s="67"/>
    </row>
    <row r="509" spans="1:6" ht="67.5" x14ac:dyDescent="0.2">
      <c r="A509" s="69" t="s">
        <v>3454</v>
      </c>
      <c r="B509" s="70" t="s">
        <v>3455</v>
      </c>
      <c r="C509" s="71" t="s">
        <v>117</v>
      </c>
      <c r="D509" s="72">
        <v>1</v>
      </c>
      <c r="E509" s="73">
        <v>17356</v>
      </c>
      <c r="F509" s="74">
        <f>ROUND(D509*E509,0)</f>
        <v>17356</v>
      </c>
    </row>
    <row r="510" spans="1:6" ht="67.5" x14ac:dyDescent="0.2">
      <c r="A510" s="69" t="s">
        <v>3456</v>
      </c>
      <c r="B510" s="70" t="s">
        <v>3457</v>
      </c>
      <c r="C510" s="71" t="s">
        <v>117</v>
      </c>
      <c r="D510" s="72">
        <v>1</v>
      </c>
      <c r="E510" s="73">
        <v>19675</v>
      </c>
      <c r="F510" s="74">
        <f t="shared" ref="F510:F517" si="23">ROUND(D510*E510,0)</f>
        <v>19675</v>
      </c>
    </row>
    <row r="511" spans="1:6" ht="67.5" x14ac:dyDescent="0.2">
      <c r="A511" s="69" t="s">
        <v>3458</v>
      </c>
      <c r="B511" s="70" t="s">
        <v>3459</v>
      </c>
      <c r="C511" s="71" t="s">
        <v>117</v>
      </c>
      <c r="D511" s="72">
        <v>1</v>
      </c>
      <c r="E511" s="73">
        <v>13467</v>
      </c>
      <c r="F511" s="74">
        <f t="shared" si="23"/>
        <v>13467</v>
      </c>
    </row>
    <row r="512" spans="1:6" ht="69" customHeight="1" x14ac:dyDescent="0.2">
      <c r="A512" s="69" t="s">
        <v>3460</v>
      </c>
      <c r="B512" s="70" t="s">
        <v>3461</v>
      </c>
      <c r="C512" s="71" t="s">
        <v>117</v>
      </c>
      <c r="D512" s="72">
        <v>1</v>
      </c>
      <c r="E512" s="73">
        <v>12709</v>
      </c>
      <c r="F512" s="74">
        <f t="shared" si="23"/>
        <v>12709</v>
      </c>
    </row>
    <row r="513" spans="1:6" ht="45" x14ac:dyDescent="0.2">
      <c r="A513" s="69" t="s">
        <v>3462</v>
      </c>
      <c r="B513" s="70" t="s">
        <v>3463</v>
      </c>
      <c r="C513" s="71" t="s">
        <v>117</v>
      </c>
      <c r="D513" s="72">
        <v>1</v>
      </c>
      <c r="E513" s="73">
        <v>17337</v>
      </c>
      <c r="F513" s="74">
        <f t="shared" si="23"/>
        <v>17337</v>
      </c>
    </row>
    <row r="514" spans="1:6" ht="45" x14ac:dyDescent="0.2">
      <c r="A514" s="69" t="s">
        <v>3464</v>
      </c>
      <c r="B514" s="70" t="s">
        <v>3465</v>
      </c>
      <c r="C514" s="71" t="s">
        <v>117</v>
      </c>
      <c r="D514" s="72">
        <v>1</v>
      </c>
      <c r="E514" s="73">
        <v>20303</v>
      </c>
      <c r="F514" s="74">
        <f t="shared" si="23"/>
        <v>20303</v>
      </c>
    </row>
    <row r="515" spans="1:6" ht="45" x14ac:dyDescent="0.2">
      <c r="A515" s="69" t="s">
        <v>3466</v>
      </c>
      <c r="B515" s="70" t="s">
        <v>3467</v>
      </c>
      <c r="C515" s="71" t="s">
        <v>117</v>
      </c>
      <c r="D515" s="72">
        <v>1</v>
      </c>
      <c r="E515" s="73">
        <v>12754</v>
      </c>
      <c r="F515" s="74">
        <f t="shared" si="23"/>
        <v>12754</v>
      </c>
    </row>
    <row r="516" spans="1:6" ht="45" x14ac:dyDescent="0.2">
      <c r="A516" s="69" t="s">
        <v>3468</v>
      </c>
      <c r="B516" s="70" t="s">
        <v>3469</v>
      </c>
      <c r="C516" s="71" t="s">
        <v>117</v>
      </c>
      <c r="D516" s="72">
        <v>1</v>
      </c>
      <c r="E516" s="73">
        <v>16511</v>
      </c>
      <c r="F516" s="74">
        <f t="shared" si="23"/>
        <v>16511</v>
      </c>
    </row>
    <row r="517" spans="1:6" ht="56.25" x14ac:dyDescent="0.2">
      <c r="A517" s="69" t="s">
        <v>3470</v>
      </c>
      <c r="B517" s="70" t="s">
        <v>3471</v>
      </c>
      <c r="C517" s="71" t="s">
        <v>117</v>
      </c>
      <c r="D517" s="72">
        <v>1</v>
      </c>
      <c r="E517" s="73">
        <v>10704</v>
      </c>
      <c r="F517" s="74">
        <f t="shared" si="23"/>
        <v>10704</v>
      </c>
    </row>
    <row r="518" spans="1:6" x14ac:dyDescent="0.2">
      <c r="A518" s="64" t="s">
        <v>3472</v>
      </c>
      <c r="B518" s="64" t="s">
        <v>3473</v>
      </c>
      <c r="C518" s="65"/>
      <c r="D518" s="65"/>
      <c r="E518" s="66"/>
      <c r="F518" s="67"/>
    </row>
    <row r="519" spans="1:6" ht="47.25" customHeight="1" x14ac:dyDescent="0.2">
      <c r="A519" s="69" t="s">
        <v>3474</v>
      </c>
      <c r="B519" s="70" t="s">
        <v>3475</v>
      </c>
      <c r="C519" s="71" t="s">
        <v>9</v>
      </c>
      <c r="D519" s="72">
        <v>1</v>
      </c>
      <c r="E519" s="73">
        <v>25627</v>
      </c>
      <c r="F519" s="74">
        <f>ROUND(D519*E519,0)</f>
        <v>25627</v>
      </c>
    </row>
    <row r="520" spans="1:6" ht="136.5" customHeight="1" x14ac:dyDescent="0.2">
      <c r="A520" s="69" t="s">
        <v>3476</v>
      </c>
      <c r="B520" s="70" t="s">
        <v>3477</v>
      </c>
      <c r="C520" s="71" t="s">
        <v>263</v>
      </c>
      <c r="D520" s="72">
        <v>1</v>
      </c>
      <c r="E520" s="73">
        <v>18286</v>
      </c>
      <c r="F520" s="74">
        <f>ROUND(D520*E520,0)</f>
        <v>18286</v>
      </c>
    </row>
    <row r="521" spans="1:6" ht="146.25" x14ac:dyDescent="0.2">
      <c r="A521" s="69" t="s">
        <v>3478</v>
      </c>
      <c r="B521" s="70" t="s">
        <v>3479</v>
      </c>
      <c r="C521" s="71" t="s">
        <v>263</v>
      </c>
      <c r="D521" s="72">
        <v>1</v>
      </c>
      <c r="E521" s="73">
        <v>26398</v>
      </c>
      <c r="F521" s="74">
        <f>ROUND(D521*E521,0)</f>
        <v>26398</v>
      </c>
    </row>
    <row r="522" spans="1:6" ht="56.25" x14ac:dyDescent="0.2">
      <c r="A522" s="69" t="s">
        <v>3480</v>
      </c>
      <c r="B522" s="70" t="s">
        <v>8505</v>
      </c>
      <c r="C522" s="71" t="s">
        <v>263</v>
      </c>
      <c r="D522" s="72">
        <v>1</v>
      </c>
      <c r="E522" s="73">
        <v>10501</v>
      </c>
      <c r="F522" s="74">
        <f>ROUND(D522*E522,0)</f>
        <v>10501</v>
      </c>
    </row>
    <row r="523" spans="1:6" ht="101.25" x14ac:dyDescent="0.2">
      <c r="A523" s="69" t="s">
        <v>3482</v>
      </c>
      <c r="B523" s="70" t="s">
        <v>3483</v>
      </c>
      <c r="C523" s="71" t="s">
        <v>117</v>
      </c>
      <c r="D523" s="72">
        <v>1</v>
      </c>
      <c r="E523" s="73">
        <v>34815</v>
      </c>
      <c r="F523" s="74">
        <f>ROUND(D523*E523,0)</f>
        <v>34815</v>
      </c>
    </row>
    <row r="524" spans="1:6" x14ac:dyDescent="0.2">
      <c r="A524" s="64" t="s">
        <v>3484</v>
      </c>
      <c r="B524" s="64" t="s">
        <v>3485</v>
      </c>
      <c r="C524" s="65"/>
      <c r="D524" s="65"/>
      <c r="E524" s="66"/>
      <c r="F524" s="67"/>
    </row>
    <row r="525" spans="1:6" x14ac:dyDescent="0.2">
      <c r="A525" s="64" t="s">
        <v>3486</v>
      </c>
      <c r="B525" s="64" t="s">
        <v>3487</v>
      </c>
      <c r="C525" s="65"/>
      <c r="D525" s="65"/>
      <c r="E525" s="66"/>
      <c r="F525" s="67"/>
    </row>
    <row r="526" spans="1:6" x14ac:dyDescent="0.2">
      <c r="A526" s="64" t="s">
        <v>3488</v>
      </c>
      <c r="B526" s="64" t="s">
        <v>3489</v>
      </c>
      <c r="C526" s="65"/>
      <c r="D526" s="65"/>
      <c r="E526" s="66"/>
      <c r="F526" s="67"/>
    </row>
    <row r="527" spans="1:6" ht="78.75" x14ac:dyDescent="0.2">
      <c r="A527" s="69" t="s">
        <v>3490</v>
      </c>
      <c r="B527" s="70" t="s">
        <v>3491</v>
      </c>
      <c r="C527" s="71" t="s">
        <v>117</v>
      </c>
      <c r="D527" s="72">
        <v>1</v>
      </c>
      <c r="E527" s="73">
        <v>115915</v>
      </c>
      <c r="F527" s="74">
        <f t="shared" ref="F527:F560" si="24">ROUND(D527*E527,0)</f>
        <v>115915</v>
      </c>
    </row>
    <row r="528" spans="1:6" ht="101.25" x14ac:dyDescent="0.2">
      <c r="A528" s="69" t="s">
        <v>3492</v>
      </c>
      <c r="B528" s="70" t="s">
        <v>3493</v>
      </c>
      <c r="C528" s="71" t="s">
        <v>117</v>
      </c>
      <c r="D528" s="72">
        <v>1</v>
      </c>
      <c r="E528" s="73">
        <v>121202</v>
      </c>
      <c r="F528" s="74">
        <f t="shared" si="24"/>
        <v>121202</v>
      </c>
    </row>
    <row r="529" spans="1:6" ht="78.75" x14ac:dyDescent="0.2">
      <c r="A529" s="69" t="s">
        <v>3494</v>
      </c>
      <c r="B529" s="70" t="s">
        <v>3495</v>
      </c>
      <c r="C529" s="71" t="s">
        <v>117</v>
      </c>
      <c r="D529" s="72">
        <v>1</v>
      </c>
      <c r="E529" s="73">
        <v>93829</v>
      </c>
      <c r="F529" s="74">
        <f t="shared" si="24"/>
        <v>93829</v>
      </c>
    </row>
    <row r="530" spans="1:6" ht="78.75" x14ac:dyDescent="0.2">
      <c r="A530" s="69" t="s">
        <v>3496</v>
      </c>
      <c r="B530" s="70" t="s">
        <v>3497</v>
      </c>
      <c r="C530" s="71" t="s">
        <v>117</v>
      </c>
      <c r="D530" s="72">
        <v>1</v>
      </c>
      <c r="E530" s="73">
        <v>104809</v>
      </c>
      <c r="F530" s="74">
        <f t="shared" si="24"/>
        <v>104809</v>
      </c>
    </row>
    <row r="531" spans="1:6" ht="101.25" x14ac:dyDescent="0.2">
      <c r="A531" s="69" t="s">
        <v>3498</v>
      </c>
      <c r="B531" s="70" t="s">
        <v>3499</v>
      </c>
      <c r="C531" s="71" t="s">
        <v>117</v>
      </c>
      <c r="D531" s="72">
        <v>1</v>
      </c>
      <c r="E531" s="73">
        <v>110126</v>
      </c>
      <c r="F531" s="74">
        <f t="shared" si="24"/>
        <v>110126</v>
      </c>
    </row>
    <row r="532" spans="1:6" ht="56.25" x14ac:dyDescent="0.2">
      <c r="A532" s="69" t="s">
        <v>3500</v>
      </c>
      <c r="B532" s="70" t="s">
        <v>3501</v>
      </c>
      <c r="C532" s="71" t="s">
        <v>117</v>
      </c>
      <c r="D532" s="72">
        <v>1</v>
      </c>
      <c r="E532" s="73">
        <v>33735</v>
      </c>
      <c r="F532" s="74">
        <f t="shared" si="24"/>
        <v>33735</v>
      </c>
    </row>
    <row r="533" spans="1:6" ht="33.75" x14ac:dyDescent="0.2">
      <c r="A533" s="69" t="s">
        <v>3502</v>
      </c>
      <c r="B533" s="70" t="s">
        <v>3503</v>
      </c>
      <c r="C533" s="71" t="s">
        <v>106</v>
      </c>
      <c r="D533" s="72">
        <v>1</v>
      </c>
      <c r="E533" s="73">
        <v>134953</v>
      </c>
      <c r="F533" s="74">
        <f t="shared" si="24"/>
        <v>134953</v>
      </c>
    </row>
    <row r="534" spans="1:6" ht="80.25" customHeight="1" x14ac:dyDescent="0.2">
      <c r="A534" s="69" t="s">
        <v>3504</v>
      </c>
      <c r="B534" s="70" t="s">
        <v>3505</v>
      </c>
      <c r="C534" s="71" t="s">
        <v>117</v>
      </c>
      <c r="D534" s="72">
        <v>1</v>
      </c>
      <c r="E534" s="73">
        <v>70989</v>
      </c>
      <c r="F534" s="74">
        <f t="shared" si="24"/>
        <v>70989</v>
      </c>
    </row>
    <row r="535" spans="1:6" ht="101.25" x14ac:dyDescent="0.2">
      <c r="A535" s="69" t="s">
        <v>3506</v>
      </c>
      <c r="B535" s="70" t="s">
        <v>3507</v>
      </c>
      <c r="C535" s="71" t="s">
        <v>117</v>
      </c>
      <c r="D535" s="72">
        <v>1</v>
      </c>
      <c r="E535" s="73">
        <v>117819</v>
      </c>
      <c r="F535" s="74">
        <f t="shared" si="24"/>
        <v>117819</v>
      </c>
    </row>
    <row r="536" spans="1:6" ht="102" customHeight="1" x14ac:dyDescent="0.2">
      <c r="A536" s="69" t="s">
        <v>3508</v>
      </c>
      <c r="B536" s="70" t="s">
        <v>3509</v>
      </c>
      <c r="C536" s="71" t="s">
        <v>117</v>
      </c>
      <c r="D536" s="72">
        <v>1</v>
      </c>
      <c r="E536" s="73">
        <v>147713</v>
      </c>
      <c r="F536" s="74">
        <f t="shared" si="24"/>
        <v>147713</v>
      </c>
    </row>
    <row r="537" spans="1:6" ht="101.25" x14ac:dyDescent="0.2">
      <c r="A537" s="69" t="s">
        <v>3510</v>
      </c>
      <c r="B537" s="70" t="s">
        <v>3511</v>
      </c>
      <c r="C537" s="71" t="s">
        <v>117</v>
      </c>
      <c r="D537" s="72">
        <v>1</v>
      </c>
      <c r="E537" s="73">
        <v>123400</v>
      </c>
      <c r="F537" s="74">
        <f t="shared" si="24"/>
        <v>123400</v>
      </c>
    </row>
    <row r="538" spans="1:6" ht="101.25" x14ac:dyDescent="0.2">
      <c r="A538" s="69" t="s">
        <v>3512</v>
      </c>
      <c r="B538" s="70" t="s">
        <v>3513</v>
      </c>
      <c r="C538" s="71" t="s">
        <v>117</v>
      </c>
      <c r="D538" s="72">
        <v>1</v>
      </c>
      <c r="E538" s="73">
        <v>138792</v>
      </c>
      <c r="F538" s="74">
        <f t="shared" si="24"/>
        <v>138792</v>
      </c>
    </row>
    <row r="539" spans="1:6" ht="101.25" x14ac:dyDescent="0.2">
      <c r="A539" s="69" t="s">
        <v>3514</v>
      </c>
      <c r="B539" s="70" t="s">
        <v>3515</v>
      </c>
      <c r="C539" s="71" t="s">
        <v>117</v>
      </c>
      <c r="D539" s="72">
        <v>1</v>
      </c>
      <c r="E539" s="73">
        <v>129214</v>
      </c>
      <c r="F539" s="74">
        <f t="shared" si="24"/>
        <v>129214</v>
      </c>
    </row>
    <row r="540" spans="1:6" ht="101.25" x14ac:dyDescent="0.2">
      <c r="A540" s="69" t="s">
        <v>3516</v>
      </c>
      <c r="B540" s="70" t="s">
        <v>3517</v>
      </c>
      <c r="C540" s="71" t="s">
        <v>117</v>
      </c>
      <c r="D540" s="72">
        <v>1</v>
      </c>
      <c r="E540" s="73">
        <v>147509</v>
      </c>
      <c r="F540" s="74">
        <f t="shared" si="24"/>
        <v>147509</v>
      </c>
    </row>
    <row r="541" spans="1:6" ht="33.75" x14ac:dyDescent="0.2">
      <c r="A541" s="69" t="s">
        <v>3518</v>
      </c>
      <c r="B541" s="70" t="s">
        <v>3519</v>
      </c>
      <c r="C541" s="71" t="s">
        <v>117</v>
      </c>
      <c r="D541" s="72">
        <v>1</v>
      </c>
      <c r="E541" s="73">
        <v>32062</v>
      </c>
      <c r="F541" s="74">
        <f t="shared" si="24"/>
        <v>32062</v>
      </c>
    </row>
    <row r="542" spans="1:6" ht="56.25" x14ac:dyDescent="0.2">
      <c r="A542" s="69" t="s">
        <v>3520</v>
      </c>
      <c r="B542" s="70" t="s">
        <v>3521</v>
      </c>
      <c r="C542" s="71" t="s">
        <v>117</v>
      </c>
      <c r="D542" s="72">
        <v>1</v>
      </c>
      <c r="E542" s="73">
        <v>57588</v>
      </c>
      <c r="F542" s="74">
        <f t="shared" si="24"/>
        <v>57588</v>
      </c>
    </row>
    <row r="543" spans="1:6" ht="56.25" x14ac:dyDescent="0.2">
      <c r="A543" s="69" t="s">
        <v>3522</v>
      </c>
      <c r="B543" s="70" t="s">
        <v>3523</v>
      </c>
      <c r="C543" s="71" t="s">
        <v>117</v>
      </c>
      <c r="D543" s="72">
        <v>1</v>
      </c>
      <c r="E543" s="73">
        <v>71904</v>
      </c>
      <c r="F543" s="74">
        <f t="shared" si="24"/>
        <v>71904</v>
      </c>
    </row>
    <row r="544" spans="1:6" ht="92.25" customHeight="1" x14ac:dyDescent="0.2">
      <c r="A544" s="69" t="s">
        <v>3524</v>
      </c>
      <c r="B544" s="70" t="s">
        <v>3525</v>
      </c>
      <c r="C544" s="71" t="s">
        <v>117</v>
      </c>
      <c r="D544" s="72">
        <v>1</v>
      </c>
      <c r="E544" s="73">
        <v>131781</v>
      </c>
      <c r="F544" s="74">
        <f t="shared" si="24"/>
        <v>131781</v>
      </c>
    </row>
    <row r="545" spans="1:6" ht="56.25" x14ac:dyDescent="0.2">
      <c r="A545" s="69" t="s">
        <v>3526</v>
      </c>
      <c r="B545" s="70" t="s">
        <v>3527</v>
      </c>
      <c r="C545" s="71" t="s">
        <v>106</v>
      </c>
      <c r="D545" s="72">
        <v>1</v>
      </c>
      <c r="E545" s="73">
        <v>1223439</v>
      </c>
      <c r="F545" s="74">
        <f t="shared" si="24"/>
        <v>1223439</v>
      </c>
    </row>
    <row r="546" spans="1:6" ht="45" x14ac:dyDescent="0.2">
      <c r="A546" s="69" t="s">
        <v>3528</v>
      </c>
      <c r="B546" s="70" t="s">
        <v>3529</v>
      </c>
      <c r="C546" s="71" t="s">
        <v>106</v>
      </c>
      <c r="D546" s="72">
        <v>1</v>
      </c>
      <c r="E546" s="73">
        <v>1250794</v>
      </c>
      <c r="F546" s="74">
        <f t="shared" si="24"/>
        <v>1250794</v>
      </c>
    </row>
    <row r="547" spans="1:6" ht="101.25" x14ac:dyDescent="0.2">
      <c r="A547" s="69" t="s">
        <v>3530</v>
      </c>
      <c r="B547" s="70" t="s">
        <v>3531</v>
      </c>
      <c r="C547" s="71" t="s">
        <v>117</v>
      </c>
      <c r="D547" s="72">
        <v>1</v>
      </c>
      <c r="E547" s="73">
        <v>160967</v>
      </c>
      <c r="F547" s="74">
        <f t="shared" si="24"/>
        <v>160967</v>
      </c>
    </row>
    <row r="548" spans="1:6" ht="67.5" x14ac:dyDescent="0.2">
      <c r="A548" s="69" t="s">
        <v>3532</v>
      </c>
      <c r="B548" s="70" t="s">
        <v>3533</v>
      </c>
      <c r="C548" s="71" t="s">
        <v>117</v>
      </c>
      <c r="D548" s="72">
        <v>1</v>
      </c>
      <c r="E548" s="73">
        <v>84376</v>
      </c>
      <c r="F548" s="74">
        <f t="shared" si="24"/>
        <v>84376</v>
      </c>
    </row>
    <row r="549" spans="1:6" ht="90" x14ac:dyDescent="0.2">
      <c r="A549" s="69" t="s">
        <v>3534</v>
      </c>
      <c r="B549" s="70" t="s">
        <v>3535</v>
      </c>
      <c r="C549" s="71" t="s">
        <v>117</v>
      </c>
      <c r="D549" s="72">
        <v>1</v>
      </c>
      <c r="E549" s="73">
        <v>137209</v>
      </c>
      <c r="F549" s="74">
        <f t="shared" si="24"/>
        <v>137209</v>
      </c>
    </row>
    <row r="550" spans="1:6" ht="112.5" x14ac:dyDescent="0.2">
      <c r="A550" s="69" t="s">
        <v>3536</v>
      </c>
      <c r="B550" s="70" t="s">
        <v>3537</v>
      </c>
      <c r="C550" s="71" t="s">
        <v>263</v>
      </c>
      <c r="D550" s="72">
        <v>1</v>
      </c>
      <c r="E550" s="73">
        <v>43171</v>
      </c>
      <c r="F550" s="74">
        <f t="shared" si="24"/>
        <v>43171</v>
      </c>
    </row>
    <row r="551" spans="1:6" ht="78.75" x14ac:dyDescent="0.2">
      <c r="A551" s="69" t="s">
        <v>3538</v>
      </c>
      <c r="B551" s="70" t="s">
        <v>3539</v>
      </c>
      <c r="C551" s="71" t="s">
        <v>263</v>
      </c>
      <c r="D551" s="72">
        <v>1</v>
      </c>
      <c r="E551" s="73">
        <v>39298</v>
      </c>
      <c r="F551" s="74">
        <f t="shared" si="24"/>
        <v>39298</v>
      </c>
    </row>
    <row r="552" spans="1:6" ht="80.25" customHeight="1" x14ac:dyDescent="0.2">
      <c r="A552" s="69" t="s">
        <v>3540</v>
      </c>
      <c r="B552" s="70" t="s">
        <v>3541</v>
      </c>
      <c r="C552" s="71" t="s">
        <v>117</v>
      </c>
      <c r="D552" s="72">
        <v>1</v>
      </c>
      <c r="E552" s="73">
        <v>85931</v>
      </c>
      <c r="F552" s="74">
        <f t="shared" si="24"/>
        <v>85931</v>
      </c>
    </row>
    <row r="553" spans="1:6" ht="68.25" customHeight="1" x14ac:dyDescent="0.2">
      <c r="A553" s="69" t="s">
        <v>3542</v>
      </c>
      <c r="B553" s="70" t="s">
        <v>3543</v>
      </c>
      <c r="C553" s="71" t="s">
        <v>117</v>
      </c>
      <c r="D553" s="72">
        <v>1</v>
      </c>
      <c r="E553" s="73">
        <v>105258</v>
      </c>
      <c r="F553" s="74">
        <f t="shared" si="24"/>
        <v>105258</v>
      </c>
    </row>
    <row r="554" spans="1:6" ht="90" x14ac:dyDescent="0.2">
      <c r="A554" s="69" t="s">
        <v>3544</v>
      </c>
      <c r="B554" s="70" t="s">
        <v>3545</v>
      </c>
      <c r="C554" s="71" t="s">
        <v>117</v>
      </c>
      <c r="D554" s="72">
        <v>1</v>
      </c>
      <c r="E554" s="73">
        <v>145523</v>
      </c>
      <c r="F554" s="74">
        <f t="shared" si="24"/>
        <v>145523</v>
      </c>
    </row>
    <row r="555" spans="1:6" ht="101.25" x14ac:dyDescent="0.2">
      <c r="A555" s="69" t="s">
        <v>3546</v>
      </c>
      <c r="B555" s="70" t="s">
        <v>3547</v>
      </c>
      <c r="C555" s="71" t="s">
        <v>117</v>
      </c>
      <c r="D555" s="72">
        <v>1</v>
      </c>
      <c r="E555" s="73">
        <v>33342</v>
      </c>
      <c r="F555" s="74">
        <f t="shared" si="24"/>
        <v>33342</v>
      </c>
    </row>
    <row r="556" spans="1:6" ht="67.5" x14ac:dyDescent="0.2">
      <c r="A556" s="69" t="s">
        <v>3548</v>
      </c>
      <c r="B556" s="70" t="s">
        <v>3549</v>
      </c>
      <c r="C556" s="71" t="s">
        <v>117</v>
      </c>
      <c r="D556" s="72">
        <v>1</v>
      </c>
      <c r="E556" s="73">
        <v>34861</v>
      </c>
      <c r="F556" s="74">
        <f t="shared" si="24"/>
        <v>34861</v>
      </c>
    </row>
    <row r="557" spans="1:6" ht="56.25" x14ac:dyDescent="0.2">
      <c r="A557" s="69" t="s">
        <v>3550</v>
      </c>
      <c r="B557" s="70" t="s">
        <v>3551</v>
      </c>
      <c r="C557" s="71" t="s">
        <v>117</v>
      </c>
      <c r="D557" s="72">
        <v>1</v>
      </c>
      <c r="E557" s="73">
        <v>31527</v>
      </c>
      <c r="F557" s="74">
        <f t="shared" si="24"/>
        <v>31527</v>
      </c>
    </row>
    <row r="558" spans="1:6" ht="33.75" x14ac:dyDescent="0.2">
      <c r="A558" s="69" t="s">
        <v>3552</v>
      </c>
      <c r="B558" s="70" t="s">
        <v>3553</v>
      </c>
      <c r="C558" s="71" t="s">
        <v>117</v>
      </c>
      <c r="D558" s="72">
        <v>1</v>
      </c>
      <c r="E558" s="73">
        <v>127462</v>
      </c>
      <c r="F558" s="74">
        <f t="shared" si="24"/>
        <v>127462</v>
      </c>
    </row>
    <row r="559" spans="1:6" ht="78.75" x14ac:dyDescent="0.2">
      <c r="A559" s="69" t="s">
        <v>3554</v>
      </c>
      <c r="B559" s="70" t="s">
        <v>8504</v>
      </c>
      <c r="C559" s="71" t="s">
        <v>117</v>
      </c>
      <c r="D559" s="72">
        <v>1</v>
      </c>
      <c r="E559" s="73">
        <v>58908</v>
      </c>
      <c r="F559" s="74">
        <f t="shared" si="24"/>
        <v>58908</v>
      </c>
    </row>
    <row r="560" spans="1:6" ht="67.5" x14ac:dyDescent="0.2">
      <c r="A560" s="69" t="s">
        <v>3556</v>
      </c>
      <c r="B560" s="70" t="s">
        <v>3557</v>
      </c>
      <c r="C560" s="71" t="s">
        <v>117</v>
      </c>
      <c r="D560" s="72">
        <v>1</v>
      </c>
      <c r="E560" s="73">
        <v>131190</v>
      </c>
      <c r="F560" s="74">
        <f t="shared" si="24"/>
        <v>131190</v>
      </c>
    </row>
    <row r="561" spans="1:6" x14ac:dyDescent="0.2">
      <c r="A561" s="64" t="s">
        <v>3558</v>
      </c>
      <c r="B561" s="64" t="s">
        <v>3559</v>
      </c>
      <c r="C561" s="65"/>
      <c r="D561" s="65"/>
      <c r="E561" s="66"/>
      <c r="F561" s="67"/>
    </row>
    <row r="562" spans="1:6" ht="90" x14ac:dyDescent="0.2">
      <c r="A562" s="69" t="s">
        <v>3560</v>
      </c>
      <c r="B562" s="70" t="s">
        <v>3561</v>
      </c>
      <c r="C562" s="71" t="s">
        <v>263</v>
      </c>
      <c r="D562" s="72">
        <v>1</v>
      </c>
      <c r="E562" s="73">
        <v>48581</v>
      </c>
      <c r="F562" s="74">
        <f t="shared" ref="F562:F598" si="25">ROUND(D562*E562,0)</f>
        <v>48581</v>
      </c>
    </row>
    <row r="563" spans="1:6" ht="67.5" x14ac:dyDescent="0.2">
      <c r="A563" s="69" t="s">
        <v>3562</v>
      </c>
      <c r="B563" s="70" t="s">
        <v>3563</v>
      </c>
      <c r="C563" s="71" t="s">
        <v>263</v>
      </c>
      <c r="D563" s="72">
        <v>1</v>
      </c>
      <c r="E563" s="73">
        <v>25829</v>
      </c>
      <c r="F563" s="74">
        <f t="shared" si="25"/>
        <v>25829</v>
      </c>
    </row>
    <row r="564" spans="1:6" ht="67.5" x14ac:dyDescent="0.2">
      <c r="A564" s="69" t="s">
        <v>3564</v>
      </c>
      <c r="B564" s="70" t="s">
        <v>3565</v>
      </c>
      <c r="C564" s="71" t="s">
        <v>263</v>
      </c>
      <c r="D564" s="72">
        <v>1</v>
      </c>
      <c r="E564" s="73">
        <v>23949</v>
      </c>
      <c r="F564" s="74">
        <f t="shared" si="25"/>
        <v>23949</v>
      </c>
    </row>
    <row r="565" spans="1:6" ht="56.25" x14ac:dyDescent="0.2">
      <c r="A565" s="69" t="s">
        <v>3566</v>
      </c>
      <c r="B565" s="70" t="s">
        <v>3567</v>
      </c>
      <c r="C565" s="71" t="s">
        <v>263</v>
      </c>
      <c r="D565" s="72">
        <v>1</v>
      </c>
      <c r="E565" s="73">
        <v>24502</v>
      </c>
      <c r="F565" s="74">
        <f t="shared" si="25"/>
        <v>24502</v>
      </c>
    </row>
    <row r="566" spans="1:6" ht="56.25" x14ac:dyDescent="0.2">
      <c r="A566" s="69" t="s">
        <v>3568</v>
      </c>
      <c r="B566" s="70" t="s">
        <v>3569</v>
      </c>
      <c r="C566" s="71" t="s">
        <v>263</v>
      </c>
      <c r="D566" s="72">
        <v>1</v>
      </c>
      <c r="E566" s="73">
        <v>25363</v>
      </c>
      <c r="F566" s="74">
        <f t="shared" si="25"/>
        <v>25363</v>
      </c>
    </row>
    <row r="567" spans="1:6" ht="56.25" x14ac:dyDescent="0.2">
      <c r="A567" s="69" t="s">
        <v>3570</v>
      </c>
      <c r="B567" s="70" t="s">
        <v>3571</v>
      </c>
      <c r="C567" s="71" t="s">
        <v>263</v>
      </c>
      <c r="D567" s="72">
        <v>1</v>
      </c>
      <c r="E567" s="73">
        <v>27342</v>
      </c>
      <c r="F567" s="74">
        <f t="shared" si="25"/>
        <v>27342</v>
      </c>
    </row>
    <row r="568" spans="1:6" ht="56.25" x14ac:dyDescent="0.2">
      <c r="A568" s="69" t="s">
        <v>3572</v>
      </c>
      <c r="B568" s="70" t="s">
        <v>3573</v>
      </c>
      <c r="C568" s="71" t="s">
        <v>263</v>
      </c>
      <c r="D568" s="72">
        <v>1</v>
      </c>
      <c r="E568" s="73">
        <v>63392</v>
      </c>
      <c r="F568" s="74">
        <f t="shared" si="25"/>
        <v>63392</v>
      </c>
    </row>
    <row r="569" spans="1:6" ht="22.5" x14ac:dyDescent="0.2">
      <c r="A569" s="69" t="s">
        <v>3574</v>
      </c>
      <c r="B569" s="70" t="s">
        <v>3575</v>
      </c>
      <c r="C569" s="71" t="s">
        <v>9</v>
      </c>
      <c r="D569" s="72">
        <v>1</v>
      </c>
      <c r="E569" s="73">
        <v>17457</v>
      </c>
      <c r="F569" s="74">
        <f t="shared" si="25"/>
        <v>17457</v>
      </c>
    </row>
    <row r="570" spans="1:6" ht="67.5" x14ac:dyDescent="0.2">
      <c r="A570" s="69" t="s">
        <v>3576</v>
      </c>
      <c r="B570" s="70" t="s">
        <v>3577</v>
      </c>
      <c r="C570" s="71" t="s">
        <v>117</v>
      </c>
      <c r="D570" s="72">
        <v>1</v>
      </c>
      <c r="E570" s="73">
        <v>98143</v>
      </c>
      <c r="F570" s="74">
        <f t="shared" si="25"/>
        <v>98143</v>
      </c>
    </row>
    <row r="571" spans="1:6" ht="67.5" x14ac:dyDescent="0.2">
      <c r="A571" s="69" t="s">
        <v>3578</v>
      </c>
      <c r="B571" s="70" t="s">
        <v>3579</v>
      </c>
      <c r="C571" s="71" t="s">
        <v>117</v>
      </c>
      <c r="D571" s="72">
        <v>1</v>
      </c>
      <c r="E571" s="73">
        <v>102081</v>
      </c>
      <c r="F571" s="74">
        <f t="shared" si="25"/>
        <v>102081</v>
      </c>
    </row>
    <row r="572" spans="1:6" ht="56.25" x14ac:dyDescent="0.2">
      <c r="A572" s="69" t="s">
        <v>3580</v>
      </c>
      <c r="B572" s="70" t="s">
        <v>3581</v>
      </c>
      <c r="C572" s="71" t="s">
        <v>117</v>
      </c>
      <c r="D572" s="72">
        <v>1</v>
      </c>
      <c r="E572" s="73">
        <v>94468</v>
      </c>
      <c r="F572" s="74">
        <f t="shared" si="25"/>
        <v>94468</v>
      </c>
    </row>
    <row r="573" spans="1:6" ht="56.25" x14ac:dyDescent="0.2">
      <c r="A573" s="69" t="s">
        <v>3582</v>
      </c>
      <c r="B573" s="70" t="s">
        <v>3583</v>
      </c>
      <c r="C573" s="71" t="s">
        <v>117</v>
      </c>
      <c r="D573" s="72">
        <v>1</v>
      </c>
      <c r="E573" s="73">
        <v>103707</v>
      </c>
      <c r="F573" s="74">
        <f t="shared" si="25"/>
        <v>103707</v>
      </c>
    </row>
    <row r="574" spans="1:6" ht="67.5" x14ac:dyDescent="0.2">
      <c r="A574" s="69" t="s">
        <v>3584</v>
      </c>
      <c r="B574" s="70" t="s">
        <v>3585</v>
      </c>
      <c r="C574" s="71" t="s">
        <v>117</v>
      </c>
      <c r="D574" s="72">
        <v>1</v>
      </c>
      <c r="E574" s="73">
        <v>112186</v>
      </c>
      <c r="F574" s="74">
        <f t="shared" si="25"/>
        <v>112186</v>
      </c>
    </row>
    <row r="575" spans="1:6" ht="78.75" x14ac:dyDescent="0.2">
      <c r="A575" s="69" t="s">
        <v>3586</v>
      </c>
      <c r="B575" s="70" t="s">
        <v>3587</v>
      </c>
      <c r="C575" s="71" t="s">
        <v>117</v>
      </c>
      <c r="D575" s="72">
        <v>1</v>
      </c>
      <c r="E575" s="73">
        <v>115493</v>
      </c>
      <c r="F575" s="74">
        <f t="shared" si="25"/>
        <v>115493</v>
      </c>
    </row>
    <row r="576" spans="1:6" ht="67.5" x14ac:dyDescent="0.2">
      <c r="A576" s="69" t="s">
        <v>3588</v>
      </c>
      <c r="B576" s="70" t="s">
        <v>3589</v>
      </c>
      <c r="C576" s="71" t="s">
        <v>117</v>
      </c>
      <c r="D576" s="72">
        <v>1</v>
      </c>
      <c r="E576" s="73">
        <v>123001</v>
      </c>
      <c r="F576" s="74">
        <f t="shared" si="25"/>
        <v>123001</v>
      </c>
    </row>
    <row r="577" spans="1:6" ht="56.25" x14ac:dyDescent="0.2">
      <c r="A577" s="69" t="s">
        <v>3590</v>
      </c>
      <c r="B577" s="70" t="s">
        <v>3591</v>
      </c>
      <c r="C577" s="71" t="s">
        <v>263</v>
      </c>
      <c r="D577" s="72">
        <v>1</v>
      </c>
      <c r="E577" s="73">
        <v>29531</v>
      </c>
      <c r="F577" s="74">
        <f t="shared" si="25"/>
        <v>29531</v>
      </c>
    </row>
    <row r="578" spans="1:6" ht="56.25" x14ac:dyDescent="0.2">
      <c r="A578" s="69" t="s">
        <v>3592</v>
      </c>
      <c r="B578" s="70" t="s">
        <v>3593</v>
      </c>
      <c r="C578" s="71" t="s">
        <v>263</v>
      </c>
      <c r="D578" s="72">
        <v>1</v>
      </c>
      <c r="E578" s="73">
        <v>43152</v>
      </c>
      <c r="F578" s="74">
        <f t="shared" si="25"/>
        <v>43152</v>
      </c>
    </row>
    <row r="579" spans="1:6" ht="67.5" x14ac:dyDescent="0.2">
      <c r="A579" s="69" t="s">
        <v>3594</v>
      </c>
      <c r="B579" s="70" t="s">
        <v>3595</v>
      </c>
      <c r="C579" s="71" t="s">
        <v>117</v>
      </c>
      <c r="D579" s="72">
        <v>1</v>
      </c>
      <c r="E579" s="73">
        <v>96711</v>
      </c>
      <c r="F579" s="74">
        <f t="shared" si="25"/>
        <v>96711</v>
      </c>
    </row>
    <row r="580" spans="1:6" ht="58.5" customHeight="1" x14ac:dyDescent="0.2">
      <c r="A580" s="69" t="s">
        <v>3596</v>
      </c>
      <c r="B580" s="70" t="s">
        <v>3597</v>
      </c>
      <c r="C580" s="71" t="s">
        <v>117</v>
      </c>
      <c r="D580" s="72">
        <v>1</v>
      </c>
      <c r="E580" s="73">
        <v>108891</v>
      </c>
      <c r="F580" s="74">
        <f t="shared" si="25"/>
        <v>108891</v>
      </c>
    </row>
    <row r="581" spans="1:6" ht="56.25" customHeight="1" x14ac:dyDescent="0.2">
      <c r="A581" s="69" t="s">
        <v>3598</v>
      </c>
      <c r="B581" s="70" t="s">
        <v>3599</v>
      </c>
      <c r="C581" s="71" t="s">
        <v>117</v>
      </c>
      <c r="D581" s="72">
        <v>1</v>
      </c>
      <c r="E581" s="73">
        <v>93811</v>
      </c>
      <c r="F581" s="74">
        <f t="shared" si="25"/>
        <v>93811</v>
      </c>
    </row>
    <row r="582" spans="1:6" ht="67.5" x14ac:dyDescent="0.2">
      <c r="A582" s="69" t="s">
        <v>3600</v>
      </c>
      <c r="B582" s="70" t="s">
        <v>3601</v>
      </c>
      <c r="C582" s="71" t="s">
        <v>117</v>
      </c>
      <c r="D582" s="72">
        <v>1</v>
      </c>
      <c r="E582" s="73">
        <v>110046</v>
      </c>
      <c r="F582" s="74">
        <f t="shared" si="25"/>
        <v>110046</v>
      </c>
    </row>
    <row r="583" spans="1:6" ht="67.5" x14ac:dyDescent="0.2">
      <c r="A583" s="69" t="s">
        <v>3602</v>
      </c>
      <c r="B583" s="70" t="s">
        <v>3603</v>
      </c>
      <c r="C583" s="71" t="s">
        <v>117</v>
      </c>
      <c r="D583" s="72">
        <v>1</v>
      </c>
      <c r="E583" s="73">
        <v>112986</v>
      </c>
      <c r="F583" s="74">
        <f t="shared" si="25"/>
        <v>112986</v>
      </c>
    </row>
    <row r="584" spans="1:6" ht="57.75" customHeight="1" x14ac:dyDescent="0.2">
      <c r="A584" s="69" t="s">
        <v>3604</v>
      </c>
      <c r="B584" s="70" t="s">
        <v>3605</v>
      </c>
      <c r="C584" s="71" t="s">
        <v>117</v>
      </c>
      <c r="D584" s="72">
        <v>1</v>
      </c>
      <c r="E584" s="73">
        <v>119968</v>
      </c>
      <c r="F584" s="74">
        <f t="shared" si="25"/>
        <v>119968</v>
      </c>
    </row>
    <row r="585" spans="1:6" ht="56.25" customHeight="1" x14ac:dyDescent="0.2">
      <c r="A585" s="69" t="s">
        <v>3606</v>
      </c>
      <c r="B585" s="70" t="s">
        <v>3607</v>
      </c>
      <c r="C585" s="71" t="s">
        <v>117</v>
      </c>
      <c r="D585" s="72">
        <v>1</v>
      </c>
      <c r="E585" s="73">
        <v>102853</v>
      </c>
      <c r="F585" s="74">
        <f t="shared" si="25"/>
        <v>102853</v>
      </c>
    </row>
    <row r="586" spans="1:6" ht="45" x14ac:dyDescent="0.2">
      <c r="A586" s="69" t="s">
        <v>3608</v>
      </c>
      <c r="B586" s="70" t="s">
        <v>3609</v>
      </c>
      <c r="C586" s="71" t="s">
        <v>263</v>
      </c>
      <c r="D586" s="72">
        <v>1</v>
      </c>
      <c r="E586" s="73">
        <v>16838</v>
      </c>
      <c r="F586" s="74">
        <f t="shared" si="25"/>
        <v>16838</v>
      </c>
    </row>
    <row r="587" spans="1:6" ht="67.5" x14ac:dyDescent="0.2">
      <c r="A587" s="69" t="s">
        <v>3610</v>
      </c>
      <c r="B587" s="70" t="s">
        <v>3611</v>
      </c>
      <c r="C587" s="71" t="s">
        <v>263</v>
      </c>
      <c r="D587" s="72">
        <v>1</v>
      </c>
      <c r="E587" s="73">
        <v>21505</v>
      </c>
      <c r="F587" s="74">
        <f t="shared" si="25"/>
        <v>21505</v>
      </c>
    </row>
    <row r="588" spans="1:6" ht="78.75" x14ac:dyDescent="0.2">
      <c r="A588" s="69" t="s">
        <v>3612</v>
      </c>
      <c r="B588" s="70" t="s">
        <v>3613</v>
      </c>
      <c r="C588" s="71" t="s">
        <v>117</v>
      </c>
      <c r="D588" s="72">
        <v>1</v>
      </c>
      <c r="E588" s="73">
        <v>98601</v>
      </c>
      <c r="F588" s="74">
        <f t="shared" si="25"/>
        <v>98601</v>
      </c>
    </row>
    <row r="589" spans="1:6" ht="45" x14ac:dyDescent="0.2">
      <c r="A589" s="69" t="s">
        <v>3614</v>
      </c>
      <c r="B589" s="70" t="s">
        <v>3615</v>
      </c>
      <c r="C589" s="71" t="s">
        <v>117</v>
      </c>
      <c r="D589" s="72">
        <v>1</v>
      </c>
      <c r="E589" s="73">
        <v>89416</v>
      </c>
      <c r="F589" s="74">
        <f t="shared" si="25"/>
        <v>89416</v>
      </c>
    </row>
    <row r="590" spans="1:6" ht="67.5" x14ac:dyDescent="0.2">
      <c r="A590" s="69" t="s">
        <v>3616</v>
      </c>
      <c r="B590" s="70" t="s">
        <v>3617</v>
      </c>
      <c r="C590" s="71" t="s">
        <v>117</v>
      </c>
      <c r="D590" s="72">
        <v>1</v>
      </c>
      <c r="E590" s="73">
        <v>102189</v>
      </c>
      <c r="F590" s="74">
        <f t="shared" si="25"/>
        <v>102189</v>
      </c>
    </row>
    <row r="591" spans="1:6" ht="67.5" x14ac:dyDescent="0.2">
      <c r="A591" s="69" t="s">
        <v>3618</v>
      </c>
      <c r="B591" s="70" t="s">
        <v>3619</v>
      </c>
      <c r="C591" s="71" t="s">
        <v>117</v>
      </c>
      <c r="D591" s="72">
        <v>1</v>
      </c>
      <c r="E591" s="73">
        <v>208759</v>
      </c>
      <c r="F591" s="74">
        <f t="shared" si="25"/>
        <v>208759</v>
      </c>
    </row>
    <row r="592" spans="1:6" ht="56.25" x14ac:dyDescent="0.2">
      <c r="A592" s="69" t="s">
        <v>3620</v>
      </c>
      <c r="B592" s="70" t="s">
        <v>8503</v>
      </c>
      <c r="C592" s="71" t="s">
        <v>117</v>
      </c>
      <c r="D592" s="72">
        <v>1</v>
      </c>
      <c r="E592" s="73">
        <v>153544</v>
      </c>
      <c r="F592" s="74">
        <f t="shared" si="25"/>
        <v>153544</v>
      </c>
    </row>
    <row r="593" spans="1:6" ht="90" x14ac:dyDescent="0.2">
      <c r="A593" s="69" t="s">
        <v>3622</v>
      </c>
      <c r="B593" s="70" t="s">
        <v>3623</v>
      </c>
      <c r="C593" s="71" t="s">
        <v>117</v>
      </c>
      <c r="D593" s="72">
        <v>1</v>
      </c>
      <c r="E593" s="73">
        <v>142075</v>
      </c>
      <c r="F593" s="74">
        <f t="shared" si="25"/>
        <v>142075</v>
      </c>
    </row>
    <row r="594" spans="1:6" ht="90" x14ac:dyDescent="0.2">
      <c r="A594" s="69" t="s">
        <v>8868</v>
      </c>
      <c r="B594" s="70" t="s">
        <v>3624</v>
      </c>
      <c r="C594" s="71" t="s">
        <v>117</v>
      </c>
      <c r="D594" s="72">
        <v>1</v>
      </c>
      <c r="E594" s="73">
        <v>149907</v>
      </c>
      <c r="F594" s="74">
        <f t="shared" si="25"/>
        <v>149907</v>
      </c>
    </row>
    <row r="595" spans="1:6" ht="90" x14ac:dyDescent="0.2">
      <c r="A595" s="69" t="s">
        <v>8869</v>
      </c>
      <c r="B595" s="70" t="s">
        <v>3625</v>
      </c>
      <c r="C595" s="71" t="s">
        <v>117</v>
      </c>
      <c r="D595" s="72">
        <v>1</v>
      </c>
      <c r="E595" s="73">
        <v>143520</v>
      </c>
      <c r="F595" s="74">
        <f t="shared" si="25"/>
        <v>143520</v>
      </c>
    </row>
    <row r="596" spans="1:6" ht="45" x14ac:dyDescent="0.2">
      <c r="A596" s="69" t="s">
        <v>8870</v>
      </c>
      <c r="B596" s="70" t="s">
        <v>3626</v>
      </c>
      <c r="C596" s="71" t="s">
        <v>263</v>
      </c>
      <c r="D596" s="72">
        <v>1</v>
      </c>
      <c r="E596" s="73">
        <v>26496</v>
      </c>
      <c r="F596" s="74">
        <f t="shared" si="25"/>
        <v>26496</v>
      </c>
    </row>
    <row r="597" spans="1:6" ht="45" x14ac:dyDescent="0.2">
      <c r="A597" s="69" t="s">
        <v>8871</v>
      </c>
      <c r="B597" s="70" t="s">
        <v>3627</v>
      </c>
      <c r="C597" s="71" t="s">
        <v>117</v>
      </c>
      <c r="D597" s="72">
        <v>1</v>
      </c>
      <c r="E597" s="73">
        <v>124725</v>
      </c>
      <c r="F597" s="74">
        <f t="shared" si="25"/>
        <v>124725</v>
      </c>
    </row>
    <row r="598" spans="1:6" ht="46.5" customHeight="1" x14ac:dyDescent="0.2">
      <c r="A598" s="69" t="s">
        <v>8952</v>
      </c>
      <c r="B598" s="70" t="s">
        <v>3628</v>
      </c>
      <c r="C598" s="71" t="s">
        <v>263</v>
      </c>
      <c r="D598" s="72">
        <v>1</v>
      </c>
      <c r="E598" s="73">
        <v>19107</v>
      </c>
      <c r="F598" s="74">
        <f t="shared" si="25"/>
        <v>19107</v>
      </c>
    </row>
    <row r="599" spans="1:6" x14ac:dyDescent="0.2">
      <c r="A599" s="64" t="s">
        <v>3629</v>
      </c>
      <c r="B599" s="64" t="s">
        <v>3630</v>
      </c>
      <c r="C599" s="65"/>
      <c r="D599" s="65"/>
      <c r="E599" s="66"/>
      <c r="F599" s="67"/>
    </row>
    <row r="600" spans="1:6" ht="78.75" x14ac:dyDescent="0.2">
      <c r="A600" s="69" t="s">
        <v>3631</v>
      </c>
      <c r="B600" s="70" t="s">
        <v>3632</v>
      </c>
      <c r="C600" s="71" t="s">
        <v>117</v>
      </c>
      <c r="D600" s="72">
        <v>1</v>
      </c>
      <c r="E600" s="73">
        <v>98443</v>
      </c>
      <c r="F600" s="74">
        <f t="shared" ref="F600:F610" si="26">ROUND(D600*E600,0)</f>
        <v>98443</v>
      </c>
    </row>
    <row r="601" spans="1:6" ht="56.25" x14ac:dyDescent="0.2">
      <c r="A601" s="69" t="s">
        <v>3633</v>
      </c>
      <c r="B601" s="70" t="s">
        <v>3634</v>
      </c>
      <c r="C601" s="71" t="s">
        <v>263</v>
      </c>
      <c r="D601" s="72">
        <v>1</v>
      </c>
      <c r="E601" s="73">
        <v>9249</v>
      </c>
      <c r="F601" s="74">
        <f t="shared" si="26"/>
        <v>9249</v>
      </c>
    </row>
    <row r="602" spans="1:6" ht="78.75" x14ac:dyDescent="0.2">
      <c r="A602" s="69" t="s">
        <v>3635</v>
      </c>
      <c r="B602" s="70" t="s">
        <v>3636</v>
      </c>
      <c r="C602" s="71" t="s">
        <v>117</v>
      </c>
      <c r="D602" s="72">
        <v>1</v>
      </c>
      <c r="E602" s="73">
        <v>94888</v>
      </c>
      <c r="F602" s="74">
        <f t="shared" si="26"/>
        <v>94888</v>
      </c>
    </row>
    <row r="603" spans="1:6" ht="56.25" x14ac:dyDescent="0.2">
      <c r="A603" s="69" t="s">
        <v>3637</v>
      </c>
      <c r="B603" s="70" t="s">
        <v>3638</v>
      </c>
      <c r="C603" s="71" t="s">
        <v>263</v>
      </c>
      <c r="D603" s="72">
        <v>1</v>
      </c>
      <c r="E603" s="73">
        <v>94512</v>
      </c>
      <c r="F603" s="74">
        <f t="shared" si="26"/>
        <v>94512</v>
      </c>
    </row>
    <row r="604" spans="1:6" ht="90" x14ac:dyDescent="0.2">
      <c r="A604" s="69" t="s">
        <v>3639</v>
      </c>
      <c r="B604" s="70" t="s">
        <v>3640</v>
      </c>
      <c r="C604" s="71" t="s">
        <v>117</v>
      </c>
      <c r="D604" s="72">
        <v>1</v>
      </c>
      <c r="E604" s="73">
        <v>132920</v>
      </c>
      <c r="F604" s="74">
        <f t="shared" si="26"/>
        <v>132920</v>
      </c>
    </row>
    <row r="605" spans="1:6" ht="45" x14ac:dyDescent="0.2">
      <c r="A605" s="69" t="s">
        <v>3641</v>
      </c>
      <c r="B605" s="70" t="s">
        <v>3642</v>
      </c>
      <c r="C605" s="71" t="s">
        <v>117</v>
      </c>
      <c r="D605" s="72">
        <v>1</v>
      </c>
      <c r="E605" s="73">
        <v>81779</v>
      </c>
      <c r="F605" s="74">
        <f t="shared" si="26"/>
        <v>81779</v>
      </c>
    </row>
    <row r="606" spans="1:6" ht="102" customHeight="1" x14ac:dyDescent="0.2">
      <c r="A606" s="69" t="s">
        <v>3644</v>
      </c>
      <c r="B606" s="70" t="s">
        <v>3643</v>
      </c>
      <c r="C606" s="71" t="s">
        <v>117</v>
      </c>
      <c r="D606" s="72">
        <v>1</v>
      </c>
      <c r="E606" s="73">
        <v>109356</v>
      </c>
      <c r="F606" s="74">
        <f t="shared" si="26"/>
        <v>109356</v>
      </c>
    </row>
    <row r="607" spans="1:6" ht="90" x14ac:dyDescent="0.2">
      <c r="A607" s="69" t="s">
        <v>3646</v>
      </c>
      <c r="B607" s="70" t="s">
        <v>3645</v>
      </c>
      <c r="C607" s="71" t="s">
        <v>117</v>
      </c>
      <c r="D607" s="72">
        <v>1</v>
      </c>
      <c r="E607" s="73">
        <v>99562</v>
      </c>
      <c r="F607" s="74">
        <f t="shared" si="26"/>
        <v>99562</v>
      </c>
    </row>
    <row r="608" spans="1:6" ht="67.5" x14ac:dyDescent="0.2">
      <c r="A608" s="69" t="s">
        <v>3648</v>
      </c>
      <c r="B608" s="70" t="s">
        <v>3647</v>
      </c>
      <c r="C608" s="71" t="s">
        <v>263</v>
      </c>
      <c r="D608" s="72">
        <v>1</v>
      </c>
      <c r="E608" s="73">
        <v>16013</v>
      </c>
      <c r="F608" s="74">
        <f t="shared" si="26"/>
        <v>16013</v>
      </c>
    </row>
    <row r="609" spans="1:6" ht="56.25" x14ac:dyDescent="0.2">
      <c r="A609" s="69" t="s">
        <v>8872</v>
      </c>
      <c r="B609" s="70" t="s">
        <v>3649</v>
      </c>
      <c r="C609" s="71" t="s">
        <v>263</v>
      </c>
      <c r="D609" s="72">
        <v>1</v>
      </c>
      <c r="E609" s="73">
        <v>17842</v>
      </c>
      <c r="F609" s="74">
        <f t="shared" si="26"/>
        <v>17842</v>
      </c>
    </row>
    <row r="610" spans="1:6" ht="56.25" x14ac:dyDescent="0.2">
      <c r="A610" s="69" t="s">
        <v>3650</v>
      </c>
      <c r="B610" s="70" t="s">
        <v>3651</v>
      </c>
      <c r="C610" s="71" t="s">
        <v>263</v>
      </c>
      <c r="D610" s="72">
        <v>1</v>
      </c>
      <c r="E610" s="73">
        <v>14649</v>
      </c>
      <c r="F610" s="74">
        <f t="shared" si="26"/>
        <v>14649</v>
      </c>
    </row>
    <row r="611" spans="1:6" x14ac:dyDescent="0.2">
      <c r="A611" s="64" t="s">
        <v>3652</v>
      </c>
      <c r="B611" s="64" t="s">
        <v>3653</v>
      </c>
      <c r="C611" s="65"/>
      <c r="D611" s="65"/>
      <c r="E611" s="66"/>
      <c r="F611" s="67"/>
    </row>
    <row r="612" spans="1:6" ht="67.5" x14ac:dyDescent="0.2">
      <c r="A612" s="69" t="s">
        <v>3654</v>
      </c>
      <c r="B612" s="70" t="s">
        <v>3655</v>
      </c>
      <c r="C612" s="71" t="s">
        <v>263</v>
      </c>
      <c r="D612" s="72">
        <v>1</v>
      </c>
      <c r="E612" s="73">
        <v>14097</v>
      </c>
      <c r="F612" s="74">
        <f t="shared" ref="F612:F619" si="27">ROUND(D612*E612,0)</f>
        <v>14097</v>
      </c>
    </row>
    <row r="613" spans="1:6" ht="56.25" x14ac:dyDescent="0.2">
      <c r="A613" s="69" t="s">
        <v>3656</v>
      </c>
      <c r="B613" s="70" t="s">
        <v>3657</v>
      </c>
      <c r="C613" s="71" t="s">
        <v>263</v>
      </c>
      <c r="D613" s="72">
        <v>1</v>
      </c>
      <c r="E613" s="73">
        <v>40081</v>
      </c>
      <c r="F613" s="74">
        <f t="shared" si="27"/>
        <v>40081</v>
      </c>
    </row>
    <row r="614" spans="1:6" ht="78.75" x14ac:dyDescent="0.2">
      <c r="A614" s="69" t="s">
        <v>3658</v>
      </c>
      <c r="B614" s="70" t="s">
        <v>3659</v>
      </c>
      <c r="C614" s="71" t="s">
        <v>117</v>
      </c>
      <c r="D614" s="72">
        <v>1</v>
      </c>
      <c r="E614" s="73">
        <v>103059</v>
      </c>
      <c r="F614" s="74">
        <f t="shared" si="27"/>
        <v>103059</v>
      </c>
    </row>
    <row r="615" spans="1:6" ht="45" customHeight="1" x14ac:dyDescent="0.2">
      <c r="A615" s="69" t="s">
        <v>3660</v>
      </c>
      <c r="B615" s="70" t="s">
        <v>3661</v>
      </c>
      <c r="C615" s="71" t="s">
        <v>117</v>
      </c>
      <c r="D615" s="72">
        <v>1</v>
      </c>
      <c r="E615" s="73">
        <v>68480</v>
      </c>
      <c r="F615" s="74">
        <f t="shared" si="27"/>
        <v>68480</v>
      </c>
    </row>
    <row r="616" spans="1:6" ht="56.25" x14ac:dyDescent="0.2">
      <c r="A616" s="69" t="s">
        <v>3662</v>
      </c>
      <c r="B616" s="70" t="s">
        <v>3663</v>
      </c>
      <c r="C616" s="71" t="s">
        <v>117</v>
      </c>
      <c r="D616" s="72">
        <v>1</v>
      </c>
      <c r="E616" s="73">
        <v>73264</v>
      </c>
      <c r="F616" s="74">
        <f t="shared" si="27"/>
        <v>73264</v>
      </c>
    </row>
    <row r="617" spans="1:6" ht="67.5" x14ac:dyDescent="0.2">
      <c r="A617" s="69" t="s">
        <v>3664</v>
      </c>
      <c r="B617" s="70" t="s">
        <v>3665</v>
      </c>
      <c r="C617" s="71" t="s">
        <v>263</v>
      </c>
      <c r="D617" s="72">
        <v>1</v>
      </c>
      <c r="E617" s="73">
        <v>66676</v>
      </c>
      <c r="F617" s="74">
        <f t="shared" si="27"/>
        <v>66676</v>
      </c>
    </row>
    <row r="618" spans="1:6" ht="56.25" x14ac:dyDescent="0.2">
      <c r="A618" s="69" t="s">
        <v>3666</v>
      </c>
      <c r="B618" s="70" t="s">
        <v>3667</v>
      </c>
      <c r="C618" s="71" t="s">
        <v>263</v>
      </c>
      <c r="D618" s="72">
        <v>1</v>
      </c>
      <c r="E618" s="73">
        <v>52571</v>
      </c>
      <c r="F618" s="74">
        <f t="shared" si="27"/>
        <v>52571</v>
      </c>
    </row>
    <row r="619" spans="1:6" ht="56.25" x14ac:dyDescent="0.2">
      <c r="A619" s="69" t="s">
        <v>3668</v>
      </c>
      <c r="B619" s="70" t="s">
        <v>3669</v>
      </c>
      <c r="C619" s="71" t="s">
        <v>117</v>
      </c>
      <c r="D619" s="72">
        <v>1</v>
      </c>
      <c r="E619" s="73">
        <v>78000</v>
      </c>
      <c r="F619" s="74">
        <f t="shared" si="27"/>
        <v>78000</v>
      </c>
    </row>
    <row r="620" spans="1:6" x14ac:dyDescent="0.2">
      <c r="A620" s="64" t="s">
        <v>3670</v>
      </c>
      <c r="B620" s="64" t="s">
        <v>3671</v>
      </c>
      <c r="C620" s="65"/>
      <c r="D620" s="65"/>
      <c r="E620" s="66"/>
      <c r="F620" s="67"/>
    </row>
    <row r="621" spans="1:6" ht="123.75" x14ac:dyDescent="0.2">
      <c r="A621" s="69" t="s">
        <v>3672</v>
      </c>
      <c r="B621" s="70" t="s">
        <v>3673</v>
      </c>
      <c r="C621" s="71" t="s">
        <v>117</v>
      </c>
      <c r="D621" s="72">
        <v>1</v>
      </c>
      <c r="E621" s="73">
        <v>121507</v>
      </c>
      <c r="F621" s="74">
        <f t="shared" ref="F621:F640" si="28">ROUND(D621*E621,0)</f>
        <v>121507</v>
      </c>
    </row>
    <row r="622" spans="1:6" ht="123.75" x14ac:dyDescent="0.2">
      <c r="A622" s="69" t="s">
        <v>3674</v>
      </c>
      <c r="B622" s="70" t="s">
        <v>3675</v>
      </c>
      <c r="C622" s="71" t="s">
        <v>117</v>
      </c>
      <c r="D622" s="72">
        <v>1</v>
      </c>
      <c r="E622" s="73">
        <v>124348</v>
      </c>
      <c r="F622" s="74">
        <f t="shared" si="28"/>
        <v>124348</v>
      </c>
    </row>
    <row r="623" spans="1:6" ht="123.75" x14ac:dyDescent="0.2">
      <c r="A623" s="69" t="s">
        <v>3676</v>
      </c>
      <c r="B623" s="70" t="s">
        <v>3677</v>
      </c>
      <c r="C623" s="71" t="s">
        <v>117</v>
      </c>
      <c r="D623" s="72">
        <v>1</v>
      </c>
      <c r="E623" s="73">
        <v>124348</v>
      </c>
      <c r="F623" s="74">
        <f t="shared" si="28"/>
        <v>124348</v>
      </c>
    </row>
    <row r="624" spans="1:6" ht="123.75" x14ac:dyDescent="0.2">
      <c r="A624" s="69" t="s">
        <v>3678</v>
      </c>
      <c r="B624" s="70" t="s">
        <v>3679</v>
      </c>
      <c r="C624" s="71" t="s">
        <v>117</v>
      </c>
      <c r="D624" s="72">
        <v>1</v>
      </c>
      <c r="E624" s="73">
        <v>120240</v>
      </c>
      <c r="F624" s="74">
        <f t="shared" si="28"/>
        <v>120240</v>
      </c>
    </row>
    <row r="625" spans="1:6" ht="123.75" x14ac:dyDescent="0.2">
      <c r="A625" s="69" t="s">
        <v>3680</v>
      </c>
      <c r="B625" s="70" t="s">
        <v>3681</v>
      </c>
      <c r="C625" s="71" t="s">
        <v>117</v>
      </c>
      <c r="D625" s="72">
        <v>1</v>
      </c>
      <c r="E625" s="73">
        <v>120240</v>
      </c>
      <c r="F625" s="74">
        <f t="shared" si="28"/>
        <v>120240</v>
      </c>
    </row>
    <row r="626" spans="1:6" ht="123.75" x14ac:dyDescent="0.2">
      <c r="A626" s="69" t="s">
        <v>3682</v>
      </c>
      <c r="B626" s="70" t="s">
        <v>3683</v>
      </c>
      <c r="C626" s="71" t="s">
        <v>117</v>
      </c>
      <c r="D626" s="72">
        <v>1</v>
      </c>
      <c r="E626" s="73">
        <v>114052</v>
      </c>
      <c r="F626" s="74">
        <f t="shared" si="28"/>
        <v>114052</v>
      </c>
    </row>
    <row r="627" spans="1:6" ht="123.75" x14ac:dyDescent="0.2">
      <c r="A627" s="69" t="s">
        <v>3684</v>
      </c>
      <c r="B627" s="70" t="s">
        <v>3685</v>
      </c>
      <c r="C627" s="71" t="s">
        <v>117</v>
      </c>
      <c r="D627" s="72">
        <v>1</v>
      </c>
      <c r="E627" s="73">
        <v>122680</v>
      </c>
      <c r="F627" s="74">
        <f t="shared" si="28"/>
        <v>122680</v>
      </c>
    </row>
    <row r="628" spans="1:6" ht="123.75" x14ac:dyDescent="0.2">
      <c r="A628" s="69" t="s">
        <v>3686</v>
      </c>
      <c r="B628" s="70" t="s">
        <v>3687</v>
      </c>
      <c r="C628" s="71" t="s">
        <v>117</v>
      </c>
      <c r="D628" s="72">
        <v>1</v>
      </c>
      <c r="E628" s="73">
        <v>125536</v>
      </c>
      <c r="F628" s="74">
        <f t="shared" si="28"/>
        <v>125536</v>
      </c>
    </row>
    <row r="629" spans="1:6" ht="123.75" x14ac:dyDescent="0.2">
      <c r="A629" s="69" t="s">
        <v>3688</v>
      </c>
      <c r="B629" s="70" t="s">
        <v>3689</v>
      </c>
      <c r="C629" s="71" t="s">
        <v>117</v>
      </c>
      <c r="D629" s="72">
        <v>1</v>
      </c>
      <c r="E629" s="73">
        <v>128273</v>
      </c>
      <c r="F629" s="74">
        <f t="shared" si="28"/>
        <v>128273</v>
      </c>
    </row>
    <row r="630" spans="1:6" ht="67.5" x14ac:dyDescent="0.2">
      <c r="A630" s="69" t="s">
        <v>3690</v>
      </c>
      <c r="B630" s="70" t="s">
        <v>3691</v>
      </c>
      <c r="C630" s="71" t="s">
        <v>117</v>
      </c>
      <c r="D630" s="72">
        <v>1</v>
      </c>
      <c r="E630" s="73">
        <v>130458</v>
      </c>
      <c r="F630" s="74">
        <f t="shared" si="28"/>
        <v>130458</v>
      </c>
    </row>
    <row r="631" spans="1:6" ht="123.75" x14ac:dyDescent="0.2">
      <c r="A631" s="69" t="s">
        <v>3692</v>
      </c>
      <c r="B631" s="70" t="s">
        <v>3693</v>
      </c>
      <c r="C631" s="71" t="s">
        <v>117</v>
      </c>
      <c r="D631" s="72">
        <v>1</v>
      </c>
      <c r="E631" s="73">
        <v>114307</v>
      </c>
      <c r="F631" s="74">
        <f t="shared" si="28"/>
        <v>114307</v>
      </c>
    </row>
    <row r="632" spans="1:6" ht="56.25" x14ac:dyDescent="0.2">
      <c r="A632" s="69" t="s">
        <v>3694</v>
      </c>
      <c r="B632" s="70" t="s">
        <v>3695</v>
      </c>
      <c r="C632" s="71" t="s">
        <v>263</v>
      </c>
      <c r="D632" s="72">
        <v>1</v>
      </c>
      <c r="E632" s="73">
        <v>37865</v>
      </c>
      <c r="F632" s="74">
        <f t="shared" si="28"/>
        <v>37865</v>
      </c>
    </row>
    <row r="633" spans="1:6" ht="78.75" x14ac:dyDescent="0.2">
      <c r="A633" s="69" t="s">
        <v>3696</v>
      </c>
      <c r="B633" s="70" t="s">
        <v>3697</v>
      </c>
      <c r="C633" s="71" t="s">
        <v>263</v>
      </c>
      <c r="D633" s="72">
        <v>1</v>
      </c>
      <c r="E633" s="73">
        <v>76339</v>
      </c>
      <c r="F633" s="74">
        <f t="shared" si="28"/>
        <v>76339</v>
      </c>
    </row>
    <row r="634" spans="1:6" ht="78.75" x14ac:dyDescent="0.2">
      <c r="A634" s="69" t="s">
        <v>3698</v>
      </c>
      <c r="B634" s="70" t="s">
        <v>3699</v>
      </c>
      <c r="C634" s="71" t="s">
        <v>263</v>
      </c>
      <c r="D634" s="72">
        <v>1</v>
      </c>
      <c r="E634" s="73">
        <v>78209</v>
      </c>
      <c r="F634" s="74">
        <f t="shared" si="28"/>
        <v>78209</v>
      </c>
    </row>
    <row r="635" spans="1:6" ht="78.75" x14ac:dyDescent="0.2">
      <c r="A635" s="69" t="s">
        <v>3700</v>
      </c>
      <c r="B635" s="70" t="s">
        <v>3701</v>
      </c>
      <c r="C635" s="71" t="s">
        <v>263</v>
      </c>
      <c r="D635" s="72">
        <v>1</v>
      </c>
      <c r="E635" s="73">
        <v>78209</v>
      </c>
      <c r="F635" s="74">
        <f t="shared" si="28"/>
        <v>78209</v>
      </c>
    </row>
    <row r="636" spans="1:6" ht="101.25" x14ac:dyDescent="0.2">
      <c r="A636" s="69" t="s">
        <v>3702</v>
      </c>
      <c r="B636" s="70" t="s">
        <v>3703</v>
      </c>
      <c r="C636" s="71" t="s">
        <v>263</v>
      </c>
      <c r="D636" s="72">
        <v>1</v>
      </c>
      <c r="E636" s="73">
        <v>67072</v>
      </c>
      <c r="F636" s="74">
        <f t="shared" si="28"/>
        <v>67072</v>
      </c>
    </row>
    <row r="637" spans="1:6" ht="123.75" x14ac:dyDescent="0.2">
      <c r="A637" s="69" t="s">
        <v>3704</v>
      </c>
      <c r="B637" s="70" t="s">
        <v>3705</v>
      </c>
      <c r="C637" s="71" t="s">
        <v>263</v>
      </c>
      <c r="D637" s="72">
        <v>1</v>
      </c>
      <c r="E637" s="73">
        <v>70391</v>
      </c>
      <c r="F637" s="74">
        <f t="shared" si="28"/>
        <v>70391</v>
      </c>
    </row>
    <row r="638" spans="1:6" ht="124.5" customHeight="1" x14ac:dyDescent="0.2">
      <c r="A638" s="69" t="s">
        <v>3706</v>
      </c>
      <c r="B638" s="70" t="s">
        <v>3707</v>
      </c>
      <c r="C638" s="71" t="s">
        <v>117</v>
      </c>
      <c r="D638" s="72">
        <v>1</v>
      </c>
      <c r="E638" s="73">
        <v>152865</v>
      </c>
      <c r="F638" s="74">
        <f t="shared" si="28"/>
        <v>152865</v>
      </c>
    </row>
    <row r="639" spans="1:6" ht="81" customHeight="1" x14ac:dyDescent="0.2">
      <c r="A639" s="69" t="s">
        <v>3708</v>
      </c>
      <c r="B639" s="70" t="s">
        <v>3709</v>
      </c>
      <c r="C639" s="71" t="s">
        <v>263</v>
      </c>
      <c r="D639" s="72">
        <v>1</v>
      </c>
      <c r="E639" s="73">
        <v>166340</v>
      </c>
      <c r="F639" s="74">
        <f t="shared" si="28"/>
        <v>166340</v>
      </c>
    </row>
    <row r="640" spans="1:6" ht="80.25" customHeight="1" x14ac:dyDescent="0.2">
      <c r="A640" s="69" t="s">
        <v>3710</v>
      </c>
      <c r="B640" s="70" t="s">
        <v>3711</v>
      </c>
      <c r="C640" s="71" t="s">
        <v>117</v>
      </c>
      <c r="D640" s="72">
        <v>1</v>
      </c>
      <c r="E640" s="73">
        <v>239902</v>
      </c>
      <c r="F640" s="74">
        <f t="shared" si="28"/>
        <v>239902</v>
      </c>
    </row>
    <row r="641" spans="1:6" x14ac:dyDescent="0.2">
      <c r="A641" s="64" t="s">
        <v>3712</v>
      </c>
      <c r="B641" s="64" t="s">
        <v>3713</v>
      </c>
      <c r="C641" s="65"/>
      <c r="D641" s="65"/>
      <c r="E641" s="66"/>
      <c r="F641" s="67"/>
    </row>
    <row r="642" spans="1:6" ht="33.75" x14ac:dyDescent="0.2">
      <c r="A642" s="69" t="s">
        <v>3714</v>
      </c>
      <c r="B642" s="70" t="s">
        <v>3715</v>
      </c>
      <c r="C642" s="71" t="s">
        <v>117</v>
      </c>
      <c r="D642" s="72">
        <v>1</v>
      </c>
      <c r="E642" s="73">
        <v>195931</v>
      </c>
      <c r="F642" s="74">
        <f t="shared" ref="F642:F655" si="29">ROUND(D642*E642,0)</f>
        <v>195931</v>
      </c>
    </row>
    <row r="643" spans="1:6" ht="45" x14ac:dyDescent="0.2">
      <c r="A643" s="69" t="s">
        <v>3716</v>
      </c>
      <c r="B643" s="70" t="s">
        <v>3717</v>
      </c>
      <c r="C643" s="71" t="s">
        <v>117</v>
      </c>
      <c r="D643" s="72">
        <v>1</v>
      </c>
      <c r="E643" s="73">
        <v>138008</v>
      </c>
      <c r="F643" s="74">
        <f t="shared" si="29"/>
        <v>138008</v>
      </c>
    </row>
    <row r="644" spans="1:6" ht="101.25" x14ac:dyDescent="0.2">
      <c r="A644" s="69" t="s">
        <v>3718</v>
      </c>
      <c r="B644" s="70" t="s">
        <v>3719</v>
      </c>
      <c r="C644" s="71" t="s">
        <v>117</v>
      </c>
      <c r="D644" s="72">
        <v>1</v>
      </c>
      <c r="E644" s="73">
        <v>78582</v>
      </c>
      <c r="F644" s="74">
        <f t="shared" si="29"/>
        <v>78582</v>
      </c>
    </row>
    <row r="645" spans="1:6" ht="33.75" x14ac:dyDescent="0.2">
      <c r="A645" s="69" t="s">
        <v>3720</v>
      </c>
      <c r="B645" s="70" t="s">
        <v>3721</v>
      </c>
      <c r="C645" s="71" t="s">
        <v>117</v>
      </c>
      <c r="D645" s="72">
        <v>1</v>
      </c>
      <c r="E645" s="73">
        <v>180787</v>
      </c>
      <c r="F645" s="74">
        <f t="shared" si="29"/>
        <v>180787</v>
      </c>
    </row>
    <row r="646" spans="1:6" ht="22.5" x14ac:dyDescent="0.2">
      <c r="A646" s="69" t="s">
        <v>3722</v>
      </c>
      <c r="B646" s="70" t="s">
        <v>3723</v>
      </c>
      <c r="C646" s="71" t="s">
        <v>117</v>
      </c>
      <c r="D646" s="72">
        <v>1</v>
      </c>
      <c r="E646" s="73">
        <v>18828</v>
      </c>
      <c r="F646" s="74">
        <f t="shared" si="29"/>
        <v>18828</v>
      </c>
    </row>
    <row r="647" spans="1:6" ht="33.75" x14ac:dyDescent="0.2">
      <c r="A647" s="69" t="s">
        <v>3724</v>
      </c>
      <c r="B647" s="70" t="s">
        <v>3725</v>
      </c>
      <c r="C647" s="71" t="s">
        <v>263</v>
      </c>
      <c r="D647" s="72">
        <v>1</v>
      </c>
      <c r="E647" s="73">
        <v>8700</v>
      </c>
      <c r="F647" s="74">
        <f t="shared" si="29"/>
        <v>8700</v>
      </c>
    </row>
    <row r="648" spans="1:6" ht="33.75" x14ac:dyDescent="0.2">
      <c r="A648" s="69" t="s">
        <v>3726</v>
      </c>
      <c r="B648" s="70" t="s">
        <v>3727</v>
      </c>
      <c r="C648" s="71" t="s">
        <v>117</v>
      </c>
      <c r="D648" s="72">
        <v>1</v>
      </c>
      <c r="E648" s="73">
        <v>157117</v>
      </c>
      <c r="F648" s="74">
        <f t="shared" si="29"/>
        <v>157117</v>
      </c>
    </row>
    <row r="649" spans="1:6" ht="33.75" x14ac:dyDescent="0.2">
      <c r="A649" s="69" t="s">
        <v>3728</v>
      </c>
      <c r="B649" s="70" t="s">
        <v>3729</v>
      </c>
      <c r="C649" s="71" t="s">
        <v>117</v>
      </c>
      <c r="D649" s="72">
        <v>1</v>
      </c>
      <c r="E649" s="73">
        <v>71176</v>
      </c>
      <c r="F649" s="74">
        <f t="shared" si="29"/>
        <v>71176</v>
      </c>
    </row>
    <row r="650" spans="1:6" ht="33.75" x14ac:dyDescent="0.2">
      <c r="A650" s="69" t="s">
        <v>3730</v>
      </c>
      <c r="B650" s="70" t="s">
        <v>3731</v>
      </c>
      <c r="C650" s="71" t="s">
        <v>263</v>
      </c>
      <c r="D650" s="72">
        <v>1</v>
      </c>
      <c r="E650" s="73">
        <v>14763</v>
      </c>
      <c r="F650" s="74">
        <f t="shared" si="29"/>
        <v>14763</v>
      </c>
    </row>
    <row r="651" spans="1:6" ht="56.25" x14ac:dyDescent="0.2">
      <c r="A651" s="69" t="s">
        <v>3732</v>
      </c>
      <c r="B651" s="70" t="s">
        <v>3733</v>
      </c>
      <c r="C651" s="71" t="s">
        <v>117</v>
      </c>
      <c r="D651" s="72">
        <v>1</v>
      </c>
      <c r="E651" s="73">
        <v>63402</v>
      </c>
      <c r="F651" s="74">
        <f t="shared" si="29"/>
        <v>63402</v>
      </c>
    </row>
    <row r="652" spans="1:6" ht="56.25" x14ac:dyDescent="0.2">
      <c r="A652" s="69" t="s">
        <v>3734</v>
      </c>
      <c r="B652" s="70" t="s">
        <v>3735</v>
      </c>
      <c r="C652" s="71" t="s">
        <v>117</v>
      </c>
      <c r="D652" s="72">
        <v>1</v>
      </c>
      <c r="E652" s="73">
        <v>72432</v>
      </c>
      <c r="F652" s="74">
        <f t="shared" si="29"/>
        <v>72432</v>
      </c>
    </row>
    <row r="653" spans="1:6" ht="123.75" x14ac:dyDescent="0.2">
      <c r="A653" s="69" t="s">
        <v>3736</v>
      </c>
      <c r="B653" s="70" t="s">
        <v>3737</v>
      </c>
      <c r="C653" s="71" t="s">
        <v>117</v>
      </c>
      <c r="D653" s="72">
        <v>1</v>
      </c>
      <c r="E653" s="73">
        <v>159510</v>
      </c>
      <c r="F653" s="74">
        <f t="shared" si="29"/>
        <v>159510</v>
      </c>
    </row>
    <row r="654" spans="1:6" ht="56.25" customHeight="1" x14ac:dyDescent="0.2">
      <c r="A654" s="69" t="s">
        <v>3738</v>
      </c>
      <c r="B654" s="70" t="s">
        <v>3739</v>
      </c>
      <c r="C654" s="71" t="s">
        <v>117</v>
      </c>
      <c r="D654" s="72">
        <v>1</v>
      </c>
      <c r="E654" s="73">
        <v>583476</v>
      </c>
      <c r="F654" s="74">
        <f t="shared" si="29"/>
        <v>583476</v>
      </c>
    </row>
    <row r="655" spans="1:6" ht="33.75" x14ac:dyDescent="0.2">
      <c r="A655" s="69" t="s">
        <v>3740</v>
      </c>
      <c r="B655" s="70" t="s">
        <v>8502</v>
      </c>
      <c r="C655" s="71" t="s">
        <v>117</v>
      </c>
      <c r="D655" s="72">
        <v>1</v>
      </c>
      <c r="E655" s="73">
        <v>293711</v>
      </c>
      <c r="F655" s="74">
        <f t="shared" si="29"/>
        <v>293711</v>
      </c>
    </row>
    <row r="656" spans="1:6" x14ac:dyDescent="0.2">
      <c r="A656" s="64" t="s">
        <v>3742</v>
      </c>
      <c r="B656" s="64" t="s">
        <v>3743</v>
      </c>
      <c r="C656" s="65"/>
      <c r="D656" s="65"/>
      <c r="E656" s="66"/>
      <c r="F656" s="67"/>
    </row>
    <row r="657" spans="1:6" ht="67.5" x14ac:dyDescent="0.2">
      <c r="A657" s="69" t="s">
        <v>3744</v>
      </c>
      <c r="B657" s="70" t="s">
        <v>3745</v>
      </c>
      <c r="C657" s="71" t="s">
        <v>263</v>
      </c>
      <c r="D657" s="72">
        <v>1</v>
      </c>
      <c r="E657" s="73">
        <v>9450</v>
      </c>
      <c r="F657" s="74">
        <f>ROUND(D657*E657,0)</f>
        <v>9450</v>
      </c>
    </row>
    <row r="658" spans="1:6" ht="69" customHeight="1" x14ac:dyDescent="0.2">
      <c r="A658" s="69" t="s">
        <v>3746</v>
      </c>
      <c r="B658" s="70" t="s">
        <v>8501</v>
      </c>
      <c r="C658" s="71" t="s">
        <v>263</v>
      </c>
      <c r="D658" s="72">
        <v>1</v>
      </c>
      <c r="E658" s="73">
        <v>83941</v>
      </c>
      <c r="F658" s="74">
        <f>ROUND(D658*E658,0)</f>
        <v>83941</v>
      </c>
    </row>
    <row r="659" spans="1:6" ht="56.25" x14ac:dyDescent="0.2">
      <c r="A659" s="69" t="s">
        <v>3748</v>
      </c>
      <c r="B659" s="70" t="s">
        <v>3749</v>
      </c>
      <c r="C659" s="71" t="s">
        <v>263</v>
      </c>
      <c r="D659" s="72">
        <v>1</v>
      </c>
      <c r="E659" s="73">
        <v>405290</v>
      </c>
      <c r="F659" s="74">
        <f>ROUND(D659*E659,0)</f>
        <v>405290</v>
      </c>
    </row>
    <row r="660" spans="1:6" x14ac:dyDescent="0.2">
      <c r="A660" s="64" t="s">
        <v>3750</v>
      </c>
      <c r="B660" s="64" t="s">
        <v>3751</v>
      </c>
      <c r="C660" s="65"/>
      <c r="D660" s="65"/>
      <c r="E660" s="66"/>
      <c r="F660" s="67"/>
    </row>
    <row r="661" spans="1:6" x14ac:dyDescent="0.2">
      <c r="A661" s="64" t="s">
        <v>3752</v>
      </c>
      <c r="B661" s="64" t="s">
        <v>3753</v>
      </c>
      <c r="C661" s="65"/>
      <c r="D661" s="65"/>
      <c r="E661" s="66"/>
      <c r="F661" s="67"/>
    </row>
    <row r="662" spans="1:6" ht="90" x14ac:dyDescent="0.2">
      <c r="A662" s="69" t="s">
        <v>3754</v>
      </c>
      <c r="B662" s="70" t="s">
        <v>8496</v>
      </c>
      <c r="C662" s="71" t="s">
        <v>263</v>
      </c>
      <c r="D662" s="72">
        <v>1</v>
      </c>
      <c r="E662" s="73">
        <v>8284</v>
      </c>
      <c r="F662" s="74">
        <f t="shared" ref="F662:F711" si="30">ROUND(D662*E662,0)</f>
        <v>8284</v>
      </c>
    </row>
    <row r="663" spans="1:6" ht="90" x14ac:dyDescent="0.2">
      <c r="A663" s="69" t="s">
        <v>3756</v>
      </c>
      <c r="B663" s="70" t="s">
        <v>8497</v>
      </c>
      <c r="C663" s="71" t="s">
        <v>263</v>
      </c>
      <c r="D663" s="72">
        <v>1</v>
      </c>
      <c r="E663" s="73">
        <v>10872</v>
      </c>
      <c r="F663" s="74">
        <f t="shared" si="30"/>
        <v>10872</v>
      </c>
    </row>
    <row r="664" spans="1:6" ht="90" x14ac:dyDescent="0.2">
      <c r="A664" s="69" t="s">
        <v>3758</v>
      </c>
      <c r="B664" s="70" t="s">
        <v>8498</v>
      </c>
      <c r="C664" s="71" t="s">
        <v>263</v>
      </c>
      <c r="D664" s="72">
        <v>1</v>
      </c>
      <c r="E664" s="73">
        <v>12650</v>
      </c>
      <c r="F664" s="74">
        <f t="shared" si="30"/>
        <v>12650</v>
      </c>
    </row>
    <row r="665" spans="1:6" ht="90" x14ac:dyDescent="0.2">
      <c r="A665" s="69" t="s">
        <v>3760</v>
      </c>
      <c r="B665" s="70" t="s">
        <v>8499</v>
      </c>
      <c r="C665" s="71" t="s">
        <v>263</v>
      </c>
      <c r="D665" s="72">
        <v>1</v>
      </c>
      <c r="E665" s="73">
        <v>33240</v>
      </c>
      <c r="F665" s="74">
        <f t="shared" si="30"/>
        <v>33240</v>
      </c>
    </row>
    <row r="666" spans="1:6" ht="90" x14ac:dyDescent="0.2">
      <c r="A666" s="69" t="s">
        <v>3762</v>
      </c>
      <c r="B666" s="70" t="s">
        <v>8500</v>
      </c>
      <c r="C666" s="71" t="s">
        <v>263</v>
      </c>
      <c r="D666" s="72">
        <v>1</v>
      </c>
      <c r="E666" s="73">
        <v>27153</v>
      </c>
      <c r="F666" s="74">
        <f t="shared" si="30"/>
        <v>27153</v>
      </c>
    </row>
    <row r="667" spans="1:6" ht="90" x14ac:dyDescent="0.2">
      <c r="A667" s="69" t="s">
        <v>3764</v>
      </c>
      <c r="B667" s="70" t="s">
        <v>3765</v>
      </c>
      <c r="C667" s="71" t="s">
        <v>263</v>
      </c>
      <c r="D667" s="72">
        <v>1</v>
      </c>
      <c r="E667" s="73">
        <v>33248</v>
      </c>
      <c r="F667" s="74">
        <f t="shared" si="30"/>
        <v>33248</v>
      </c>
    </row>
    <row r="668" spans="1:6" ht="90" x14ac:dyDescent="0.2">
      <c r="A668" s="69" t="s">
        <v>3766</v>
      </c>
      <c r="B668" s="70" t="s">
        <v>3767</v>
      </c>
      <c r="C668" s="71" t="s">
        <v>263</v>
      </c>
      <c r="D668" s="72">
        <v>1</v>
      </c>
      <c r="E668" s="73">
        <v>51761</v>
      </c>
      <c r="F668" s="74">
        <f t="shared" si="30"/>
        <v>51761</v>
      </c>
    </row>
    <row r="669" spans="1:6" ht="78.75" customHeight="1" x14ac:dyDescent="0.2">
      <c r="A669" s="69" t="s">
        <v>3768</v>
      </c>
      <c r="B669" s="70" t="s">
        <v>3769</v>
      </c>
      <c r="C669" s="71" t="s">
        <v>263</v>
      </c>
      <c r="D669" s="72">
        <v>1</v>
      </c>
      <c r="E669" s="73">
        <v>68089</v>
      </c>
      <c r="F669" s="74">
        <f t="shared" si="30"/>
        <v>68089</v>
      </c>
    </row>
    <row r="670" spans="1:6" ht="45" x14ac:dyDescent="0.2">
      <c r="A670" s="69" t="s">
        <v>3770</v>
      </c>
      <c r="B670" s="70" t="s">
        <v>3771</v>
      </c>
      <c r="C670" s="71" t="s">
        <v>9</v>
      </c>
      <c r="D670" s="72">
        <v>1</v>
      </c>
      <c r="E670" s="73">
        <v>34252</v>
      </c>
      <c r="F670" s="74">
        <f t="shared" si="30"/>
        <v>34252</v>
      </c>
    </row>
    <row r="671" spans="1:6" ht="45" x14ac:dyDescent="0.2">
      <c r="A671" s="69" t="s">
        <v>3772</v>
      </c>
      <c r="B671" s="70" t="s">
        <v>3773</v>
      </c>
      <c r="C671" s="71" t="s">
        <v>9</v>
      </c>
      <c r="D671" s="72">
        <v>1</v>
      </c>
      <c r="E671" s="73">
        <v>51042</v>
      </c>
      <c r="F671" s="74">
        <f t="shared" si="30"/>
        <v>51042</v>
      </c>
    </row>
    <row r="672" spans="1:6" ht="45" x14ac:dyDescent="0.2">
      <c r="A672" s="69" t="s">
        <v>3774</v>
      </c>
      <c r="B672" s="70" t="s">
        <v>3775</v>
      </c>
      <c r="C672" s="71" t="s">
        <v>9</v>
      </c>
      <c r="D672" s="72">
        <v>1</v>
      </c>
      <c r="E672" s="73">
        <v>93105</v>
      </c>
      <c r="F672" s="74">
        <f t="shared" si="30"/>
        <v>93105</v>
      </c>
    </row>
    <row r="673" spans="1:6" ht="45" x14ac:dyDescent="0.2">
      <c r="A673" s="69" t="s">
        <v>3776</v>
      </c>
      <c r="B673" s="70" t="s">
        <v>3777</v>
      </c>
      <c r="C673" s="71" t="s">
        <v>9</v>
      </c>
      <c r="D673" s="72">
        <v>1</v>
      </c>
      <c r="E673" s="73">
        <v>129071</v>
      </c>
      <c r="F673" s="74">
        <f t="shared" si="30"/>
        <v>129071</v>
      </c>
    </row>
    <row r="674" spans="1:6" ht="45" x14ac:dyDescent="0.2">
      <c r="A674" s="69" t="s">
        <v>3778</v>
      </c>
      <c r="B674" s="70" t="s">
        <v>8483</v>
      </c>
      <c r="C674" s="71" t="s">
        <v>9</v>
      </c>
      <c r="D674" s="72">
        <v>1</v>
      </c>
      <c r="E674" s="73">
        <v>48332</v>
      </c>
      <c r="F674" s="74">
        <f t="shared" si="30"/>
        <v>48332</v>
      </c>
    </row>
    <row r="675" spans="1:6" ht="45" x14ac:dyDescent="0.2">
      <c r="A675" s="69" t="s">
        <v>3780</v>
      </c>
      <c r="B675" s="70" t="s">
        <v>8484</v>
      </c>
      <c r="C675" s="71" t="s">
        <v>9</v>
      </c>
      <c r="D675" s="72">
        <v>1</v>
      </c>
      <c r="E675" s="73">
        <v>58192</v>
      </c>
      <c r="F675" s="74">
        <f t="shared" si="30"/>
        <v>58192</v>
      </c>
    </row>
    <row r="676" spans="1:6" ht="45" x14ac:dyDescent="0.2">
      <c r="A676" s="69" t="s">
        <v>3782</v>
      </c>
      <c r="B676" s="70" t="s">
        <v>8485</v>
      </c>
      <c r="C676" s="71" t="s">
        <v>9</v>
      </c>
      <c r="D676" s="72">
        <v>1</v>
      </c>
      <c r="E676" s="73">
        <v>94600</v>
      </c>
      <c r="F676" s="74">
        <f t="shared" si="30"/>
        <v>94600</v>
      </c>
    </row>
    <row r="677" spans="1:6" ht="45" x14ac:dyDescent="0.2">
      <c r="A677" s="69" t="s">
        <v>3784</v>
      </c>
      <c r="B677" s="70" t="s">
        <v>8486</v>
      </c>
      <c r="C677" s="71" t="s">
        <v>9</v>
      </c>
      <c r="D677" s="72">
        <v>1</v>
      </c>
      <c r="E677" s="73">
        <v>133505</v>
      </c>
      <c r="F677" s="74">
        <f t="shared" si="30"/>
        <v>133505</v>
      </c>
    </row>
    <row r="678" spans="1:6" ht="45" x14ac:dyDescent="0.2">
      <c r="A678" s="69" t="s">
        <v>3786</v>
      </c>
      <c r="B678" s="70" t="s">
        <v>8487</v>
      </c>
      <c r="C678" s="71" t="s">
        <v>9</v>
      </c>
      <c r="D678" s="72">
        <v>1</v>
      </c>
      <c r="E678" s="73">
        <v>117151</v>
      </c>
      <c r="F678" s="74">
        <f t="shared" si="30"/>
        <v>117151</v>
      </c>
    </row>
    <row r="679" spans="1:6" ht="45" x14ac:dyDescent="0.2">
      <c r="A679" s="69" t="s">
        <v>3788</v>
      </c>
      <c r="B679" s="70" t="s">
        <v>8488</v>
      </c>
      <c r="C679" s="71" t="s">
        <v>9</v>
      </c>
      <c r="D679" s="72">
        <v>1</v>
      </c>
      <c r="E679" s="73">
        <v>219033</v>
      </c>
      <c r="F679" s="74">
        <f t="shared" si="30"/>
        <v>219033</v>
      </c>
    </row>
    <row r="680" spans="1:6" ht="45" x14ac:dyDescent="0.2">
      <c r="A680" s="69" t="s">
        <v>3790</v>
      </c>
      <c r="B680" s="70" t="s">
        <v>8489</v>
      </c>
      <c r="C680" s="71" t="s">
        <v>9</v>
      </c>
      <c r="D680" s="72">
        <v>1</v>
      </c>
      <c r="E680" s="73">
        <v>82051</v>
      </c>
      <c r="F680" s="74">
        <f t="shared" si="30"/>
        <v>82051</v>
      </c>
    </row>
    <row r="681" spans="1:6" ht="45" x14ac:dyDescent="0.2">
      <c r="A681" s="69" t="s">
        <v>3792</v>
      </c>
      <c r="B681" s="70" t="s">
        <v>8490</v>
      </c>
      <c r="C681" s="71" t="s">
        <v>9</v>
      </c>
      <c r="D681" s="72">
        <v>1</v>
      </c>
      <c r="E681" s="73">
        <v>117959</v>
      </c>
      <c r="F681" s="74">
        <f t="shared" si="30"/>
        <v>117959</v>
      </c>
    </row>
    <row r="682" spans="1:6" ht="45" x14ac:dyDescent="0.2">
      <c r="A682" s="69" t="s">
        <v>3794</v>
      </c>
      <c r="B682" s="70" t="s">
        <v>8491</v>
      </c>
      <c r="C682" s="71" t="s">
        <v>9</v>
      </c>
      <c r="D682" s="72">
        <v>1</v>
      </c>
      <c r="E682" s="73">
        <v>227059</v>
      </c>
      <c r="F682" s="74">
        <f t="shared" si="30"/>
        <v>227059</v>
      </c>
    </row>
    <row r="683" spans="1:6" ht="45" x14ac:dyDescent="0.2">
      <c r="A683" s="69" t="s">
        <v>3796</v>
      </c>
      <c r="B683" s="70" t="s">
        <v>8492</v>
      </c>
      <c r="C683" s="71" t="s">
        <v>9</v>
      </c>
      <c r="D683" s="72">
        <v>1</v>
      </c>
      <c r="E683" s="73">
        <v>1030377</v>
      </c>
      <c r="F683" s="74">
        <f t="shared" si="30"/>
        <v>1030377</v>
      </c>
    </row>
    <row r="684" spans="1:6" ht="45" x14ac:dyDescent="0.2">
      <c r="A684" s="69" t="s">
        <v>3798</v>
      </c>
      <c r="B684" s="70" t="s">
        <v>8493</v>
      </c>
      <c r="C684" s="71" t="s">
        <v>9</v>
      </c>
      <c r="D684" s="72">
        <v>1</v>
      </c>
      <c r="E684" s="73">
        <v>217687</v>
      </c>
      <c r="F684" s="74">
        <f t="shared" si="30"/>
        <v>217687</v>
      </c>
    </row>
    <row r="685" spans="1:6" ht="45" x14ac:dyDescent="0.2">
      <c r="A685" s="69" t="s">
        <v>3800</v>
      </c>
      <c r="B685" s="70" t="s">
        <v>8494</v>
      </c>
      <c r="C685" s="71" t="s">
        <v>9</v>
      </c>
      <c r="D685" s="72">
        <v>1</v>
      </c>
      <c r="E685" s="73">
        <v>1032767</v>
      </c>
      <c r="F685" s="74">
        <f t="shared" si="30"/>
        <v>1032767</v>
      </c>
    </row>
    <row r="686" spans="1:6" ht="45" x14ac:dyDescent="0.2">
      <c r="A686" s="69" t="s">
        <v>3802</v>
      </c>
      <c r="B686" s="70" t="s">
        <v>8495</v>
      </c>
      <c r="C686" s="71" t="s">
        <v>9</v>
      </c>
      <c r="D686" s="72">
        <v>1</v>
      </c>
      <c r="E686" s="73">
        <v>40693</v>
      </c>
      <c r="F686" s="74">
        <f t="shared" si="30"/>
        <v>40693</v>
      </c>
    </row>
    <row r="687" spans="1:6" ht="90" x14ac:dyDescent="0.2">
      <c r="A687" s="69" t="s">
        <v>3804</v>
      </c>
      <c r="B687" s="70" t="s">
        <v>3805</v>
      </c>
      <c r="C687" s="71" t="s">
        <v>263</v>
      </c>
      <c r="D687" s="72">
        <v>1</v>
      </c>
      <c r="E687" s="73">
        <v>16038</v>
      </c>
      <c r="F687" s="74">
        <f t="shared" si="30"/>
        <v>16038</v>
      </c>
    </row>
    <row r="688" spans="1:6" ht="90" x14ac:dyDescent="0.2">
      <c r="A688" s="69" t="s">
        <v>3806</v>
      </c>
      <c r="B688" s="70" t="s">
        <v>3807</v>
      </c>
      <c r="C688" s="71" t="s">
        <v>263</v>
      </c>
      <c r="D688" s="72">
        <v>1</v>
      </c>
      <c r="E688" s="73">
        <v>23623</v>
      </c>
      <c r="F688" s="74">
        <f t="shared" si="30"/>
        <v>23623</v>
      </c>
    </row>
    <row r="689" spans="1:6" ht="90" x14ac:dyDescent="0.2">
      <c r="A689" s="69" t="s">
        <v>3808</v>
      </c>
      <c r="B689" s="70" t="s">
        <v>3809</v>
      </c>
      <c r="C689" s="71" t="s">
        <v>263</v>
      </c>
      <c r="D689" s="72">
        <v>1</v>
      </c>
      <c r="E689" s="73">
        <v>49136</v>
      </c>
      <c r="F689" s="74">
        <f t="shared" si="30"/>
        <v>49136</v>
      </c>
    </row>
    <row r="690" spans="1:6" ht="90" x14ac:dyDescent="0.2">
      <c r="A690" s="69" t="s">
        <v>3810</v>
      </c>
      <c r="B690" s="70" t="s">
        <v>3811</v>
      </c>
      <c r="C690" s="71" t="s">
        <v>263</v>
      </c>
      <c r="D690" s="72">
        <v>1</v>
      </c>
      <c r="E690" s="73">
        <v>29780</v>
      </c>
      <c r="F690" s="74">
        <f t="shared" si="30"/>
        <v>29780</v>
      </c>
    </row>
    <row r="691" spans="1:6" ht="90" x14ac:dyDescent="0.2">
      <c r="A691" s="69" t="s">
        <v>3812</v>
      </c>
      <c r="B691" s="70" t="s">
        <v>3813</v>
      </c>
      <c r="C691" s="71" t="s">
        <v>263</v>
      </c>
      <c r="D691" s="72">
        <v>1</v>
      </c>
      <c r="E691" s="73">
        <v>21759</v>
      </c>
      <c r="F691" s="74">
        <f t="shared" si="30"/>
        <v>21759</v>
      </c>
    </row>
    <row r="692" spans="1:6" ht="90" x14ac:dyDescent="0.2">
      <c r="A692" s="69" t="s">
        <v>3814</v>
      </c>
      <c r="B692" s="70" t="s">
        <v>3815</v>
      </c>
      <c r="C692" s="71" t="s">
        <v>263</v>
      </c>
      <c r="D692" s="72">
        <v>1</v>
      </c>
      <c r="E692" s="73">
        <v>80392</v>
      </c>
      <c r="F692" s="74">
        <f t="shared" si="30"/>
        <v>80392</v>
      </c>
    </row>
    <row r="693" spans="1:6" ht="90" x14ac:dyDescent="0.2">
      <c r="A693" s="69" t="s">
        <v>3816</v>
      </c>
      <c r="B693" s="70" t="s">
        <v>3817</v>
      </c>
      <c r="C693" s="71" t="s">
        <v>263</v>
      </c>
      <c r="D693" s="72">
        <v>1</v>
      </c>
      <c r="E693" s="73">
        <v>42160</v>
      </c>
      <c r="F693" s="74">
        <f t="shared" si="30"/>
        <v>42160</v>
      </c>
    </row>
    <row r="694" spans="1:6" ht="90" x14ac:dyDescent="0.2">
      <c r="A694" s="69" t="s">
        <v>3818</v>
      </c>
      <c r="B694" s="70" t="s">
        <v>8478</v>
      </c>
      <c r="C694" s="71" t="s">
        <v>9</v>
      </c>
      <c r="D694" s="72">
        <v>1</v>
      </c>
      <c r="E694" s="73">
        <v>773567</v>
      </c>
      <c r="F694" s="74">
        <f t="shared" si="30"/>
        <v>773567</v>
      </c>
    </row>
    <row r="695" spans="1:6" ht="90" x14ac:dyDescent="0.2">
      <c r="A695" s="69" t="s">
        <v>3820</v>
      </c>
      <c r="B695" s="70" t="s">
        <v>8479</v>
      </c>
      <c r="C695" s="71" t="s">
        <v>9</v>
      </c>
      <c r="D695" s="72">
        <v>1</v>
      </c>
      <c r="E695" s="73">
        <v>2338218</v>
      </c>
      <c r="F695" s="74">
        <f t="shared" si="30"/>
        <v>2338218</v>
      </c>
    </row>
    <row r="696" spans="1:6" ht="91.5" customHeight="1" x14ac:dyDescent="0.2">
      <c r="A696" s="69" t="s">
        <v>3822</v>
      </c>
      <c r="B696" s="70" t="s">
        <v>8480</v>
      </c>
      <c r="C696" s="71" t="s">
        <v>9</v>
      </c>
      <c r="D696" s="72">
        <v>1</v>
      </c>
      <c r="E696" s="73">
        <v>3311406</v>
      </c>
      <c r="F696" s="74">
        <f t="shared" si="30"/>
        <v>3311406</v>
      </c>
    </row>
    <row r="697" spans="1:6" ht="90.75" customHeight="1" x14ac:dyDescent="0.2">
      <c r="A697" s="69" t="s">
        <v>3824</v>
      </c>
      <c r="B697" s="70" t="s">
        <v>8481</v>
      </c>
      <c r="C697" s="71" t="s">
        <v>9</v>
      </c>
      <c r="D697" s="72">
        <v>1</v>
      </c>
      <c r="E697" s="73">
        <v>3752920</v>
      </c>
      <c r="F697" s="74">
        <f t="shared" si="30"/>
        <v>3752920</v>
      </c>
    </row>
    <row r="698" spans="1:6" ht="78.75" x14ac:dyDescent="0.2">
      <c r="A698" s="69" t="s">
        <v>3826</v>
      </c>
      <c r="B698" s="70" t="s">
        <v>8482</v>
      </c>
      <c r="C698" s="71" t="s">
        <v>9</v>
      </c>
      <c r="D698" s="72">
        <v>1</v>
      </c>
      <c r="E698" s="73">
        <v>8989914</v>
      </c>
      <c r="F698" s="74">
        <f t="shared" si="30"/>
        <v>8989914</v>
      </c>
    </row>
    <row r="699" spans="1:6" ht="124.5" customHeight="1" x14ac:dyDescent="0.2">
      <c r="A699" s="69" t="s">
        <v>3828</v>
      </c>
      <c r="B699" s="70" t="s">
        <v>3829</v>
      </c>
      <c r="C699" s="71" t="s">
        <v>9</v>
      </c>
      <c r="D699" s="72">
        <v>1</v>
      </c>
      <c r="E699" s="73">
        <v>5630746</v>
      </c>
      <c r="F699" s="74">
        <f t="shared" si="30"/>
        <v>5630746</v>
      </c>
    </row>
    <row r="700" spans="1:6" ht="112.5" x14ac:dyDescent="0.2">
      <c r="A700" s="69" t="s">
        <v>3830</v>
      </c>
      <c r="B700" s="70" t="s">
        <v>3831</v>
      </c>
      <c r="C700" s="71" t="s">
        <v>9</v>
      </c>
      <c r="D700" s="72">
        <v>1</v>
      </c>
      <c r="E700" s="73">
        <v>3867085</v>
      </c>
      <c r="F700" s="74">
        <f t="shared" si="30"/>
        <v>3867085</v>
      </c>
    </row>
    <row r="701" spans="1:6" ht="22.5" x14ac:dyDescent="0.2">
      <c r="A701" s="69" t="s">
        <v>3832</v>
      </c>
      <c r="B701" s="70" t="s">
        <v>3833</v>
      </c>
      <c r="C701" s="71" t="s">
        <v>263</v>
      </c>
      <c r="D701" s="72">
        <v>1</v>
      </c>
      <c r="E701" s="73">
        <v>81064</v>
      </c>
      <c r="F701" s="74">
        <f t="shared" si="30"/>
        <v>81064</v>
      </c>
    </row>
    <row r="702" spans="1:6" ht="22.5" x14ac:dyDescent="0.2">
      <c r="A702" s="69" t="s">
        <v>3834</v>
      </c>
      <c r="B702" s="70" t="s">
        <v>3835</v>
      </c>
      <c r="C702" s="71" t="s">
        <v>263</v>
      </c>
      <c r="D702" s="72">
        <v>1</v>
      </c>
      <c r="E702" s="73">
        <v>95790</v>
      </c>
      <c r="F702" s="74">
        <f t="shared" si="30"/>
        <v>95790</v>
      </c>
    </row>
    <row r="703" spans="1:6" ht="25.5" customHeight="1" x14ac:dyDescent="0.2">
      <c r="A703" s="69" t="s">
        <v>3836</v>
      </c>
      <c r="B703" s="70" t="s">
        <v>3837</v>
      </c>
      <c r="C703" s="71" t="s">
        <v>263</v>
      </c>
      <c r="D703" s="72">
        <v>1</v>
      </c>
      <c r="E703" s="73">
        <v>124790</v>
      </c>
      <c r="F703" s="74">
        <f t="shared" si="30"/>
        <v>124790</v>
      </c>
    </row>
    <row r="704" spans="1:6" ht="22.5" x14ac:dyDescent="0.2">
      <c r="A704" s="69" t="s">
        <v>3838</v>
      </c>
      <c r="B704" s="70" t="s">
        <v>3839</v>
      </c>
      <c r="C704" s="71" t="s">
        <v>263</v>
      </c>
      <c r="D704" s="72">
        <v>1</v>
      </c>
      <c r="E704" s="73">
        <v>127160</v>
      </c>
      <c r="F704" s="74">
        <f t="shared" si="30"/>
        <v>127160</v>
      </c>
    </row>
    <row r="705" spans="1:6" ht="23.25" customHeight="1" x14ac:dyDescent="0.2">
      <c r="A705" s="69" t="s">
        <v>3840</v>
      </c>
      <c r="B705" s="70" t="s">
        <v>3841</v>
      </c>
      <c r="C705" s="71" t="s">
        <v>9</v>
      </c>
      <c r="D705" s="72">
        <v>1</v>
      </c>
      <c r="E705" s="73">
        <v>4257467</v>
      </c>
      <c r="F705" s="74">
        <f t="shared" si="30"/>
        <v>4257467</v>
      </c>
    </row>
    <row r="706" spans="1:6" ht="45" x14ac:dyDescent="0.2">
      <c r="A706" s="69" t="s">
        <v>3842</v>
      </c>
      <c r="B706" s="70" t="s">
        <v>3843</v>
      </c>
      <c r="C706" s="71" t="s">
        <v>9</v>
      </c>
      <c r="D706" s="72">
        <v>1</v>
      </c>
      <c r="E706" s="73">
        <v>2467091</v>
      </c>
      <c r="F706" s="74">
        <f t="shared" si="30"/>
        <v>2467091</v>
      </c>
    </row>
    <row r="707" spans="1:6" ht="45" x14ac:dyDescent="0.2">
      <c r="A707" s="69" t="s">
        <v>3844</v>
      </c>
      <c r="B707" s="70" t="s">
        <v>3845</v>
      </c>
      <c r="C707" s="71" t="s">
        <v>9</v>
      </c>
      <c r="D707" s="72">
        <v>1</v>
      </c>
      <c r="E707" s="73">
        <v>2467091</v>
      </c>
      <c r="F707" s="74">
        <f t="shared" si="30"/>
        <v>2467091</v>
      </c>
    </row>
    <row r="708" spans="1:6" ht="67.5" x14ac:dyDescent="0.2">
      <c r="A708" s="69" t="s">
        <v>3846</v>
      </c>
      <c r="B708" s="70" t="s">
        <v>8476</v>
      </c>
      <c r="C708" s="71" t="s">
        <v>9</v>
      </c>
      <c r="D708" s="72">
        <v>1</v>
      </c>
      <c r="E708" s="73">
        <v>3466982</v>
      </c>
      <c r="F708" s="74">
        <f t="shared" si="30"/>
        <v>3466982</v>
      </c>
    </row>
    <row r="709" spans="1:6" ht="67.5" x14ac:dyDescent="0.2">
      <c r="A709" s="69" t="s">
        <v>3848</v>
      </c>
      <c r="B709" s="70" t="s">
        <v>8477</v>
      </c>
      <c r="C709" s="71" t="s">
        <v>9</v>
      </c>
      <c r="D709" s="72">
        <v>1</v>
      </c>
      <c r="E709" s="73">
        <v>4063728</v>
      </c>
      <c r="F709" s="74">
        <f t="shared" si="30"/>
        <v>4063728</v>
      </c>
    </row>
    <row r="710" spans="1:6" ht="90" x14ac:dyDescent="0.2">
      <c r="A710" s="69" t="s">
        <v>3850</v>
      </c>
      <c r="B710" s="70" t="s">
        <v>8475</v>
      </c>
      <c r="C710" s="71" t="s">
        <v>9</v>
      </c>
      <c r="D710" s="72">
        <v>1</v>
      </c>
      <c r="E710" s="73">
        <v>32002</v>
      </c>
      <c r="F710" s="74">
        <f t="shared" si="30"/>
        <v>32002</v>
      </c>
    </row>
    <row r="711" spans="1:6" ht="56.25" x14ac:dyDescent="0.2">
      <c r="A711" s="69" t="s">
        <v>3852</v>
      </c>
      <c r="B711" s="70" t="s">
        <v>8474</v>
      </c>
      <c r="C711" s="71" t="s">
        <v>9</v>
      </c>
      <c r="D711" s="72">
        <v>1</v>
      </c>
      <c r="E711" s="73">
        <v>470182</v>
      </c>
      <c r="F711" s="74">
        <f t="shared" si="30"/>
        <v>470182</v>
      </c>
    </row>
    <row r="712" spans="1:6" x14ac:dyDescent="0.2">
      <c r="A712" s="64" t="s">
        <v>3858</v>
      </c>
      <c r="B712" s="64" t="s">
        <v>3859</v>
      </c>
      <c r="C712" s="65"/>
      <c r="D712" s="65"/>
      <c r="E712" s="66"/>
      <c r="F712" s="67"/>
    </row>
    <row r="713" spans="1:6" x14ac:dyDescent="0.2">
      <c r="A713" s="64" t="s">
        <v>3861</v>
      </c>
      <c r="B713" s="64" t="s">
        <v>3860</v>
      </c>
    </row>
    <row r="714" spans="1:6" ht="56.25" x14ac:dyDescent="0.2">
      <c r="A714" s="69" t="s">
        <v>8873</v>
      </c>
      <c r="B714" s="70" t="s">
        <v>3862</v>
      </c>
      <c r="C714" s="71" t="s">
        <v>263</v>
      </c>
      <c r="D714" s="72">
        <v>1</v>
      </c>
      <c r="E714" s="73">
        <v>22428</v>
      </c>
      <c r="F714" s="74">
        <f t="shared" ref="F714:F752" si="31">ROUND(D714*E714,0)</f>
        <v>22428</v>
      </c>
    </row>
    <row r="715" spans="1:6" ht="56.25" x14ac:dyDescent="0.2">
      <c r="A715" s="69" t="s">
        <v>8874</v>
      </c>
      <c r="B715" s="70" t="s">
        <v>3863</v>
      </c>
      <c r="C715" s="71" t="s">
        <v>263</v>
      </c>
      <c r="D715" s="72">
        <v>1</v>
      </c>
      <c r="E715" s="73">
        <v>25874</v>
      </c>
      <c r="F715" s="74">
        <f t="shared" si="31"/>
        <v>25874</v>
      </c>
    </row>
    <row r="716" spans="1:6" ht="56.25" x14ac:dyDescent="0.2">
      <c r="A716" s="69" t="s">
        <v>8875</v>
      </c>
      <c r="B716" s="70" t="s">
        <v>3864</v>
      </c>
      <c r="C716" s="71" t="s">
        <v>263</v>
      </c>
      <c r="D716" s="72">
        <v>1</v>
      </c>
      <c r="E716" s="73">
        <v>38824</v>
      </c>
      <c r="F716" s="74">
        <f t="shared" si="31"/>
        <v>38824</v>
      </c>
    </row>
    <row r="717" spans="1:6" ht="56.25" x14ac:dyDescent="0.2">
      <c r="A717" s="69" t="s">
        <v>8876</v>
      </c>
      <c r="B717" s="70" t="s">
        <v>3865</v>
      </c>
      <c r="C717" s="71" t="s">
        <v>263</v>
      </c>
      <c r="D717" s="72">
        <v>1</v>
      </c>
      <c r="E717" s="73">
        <v>50532</v>
      </c>
      <c r="F717" s="74">
        <f t="shared" si="31"/>
        <v>50532</v>
      </c>
    </row>
    <row r="718" spans="1:6" ht="56.25" x14ac:dyDescent="0.2">
      <c r="A718" s="69" t="s">
        <v>8877</v>
      </c>
      <c r="B718" s="70" t="s">
        <v>3866</v>
      </c>
      <c r="C718" s="71" t="s">
        <v>263</v>
      </c>
      <c r="D718" s="72">
        <v>1</v>
      </c>
      <c r="E718" s="73">
        <v>134698</v>
      </c>
      <c r="F718" s="74">
        <f t="shared" si="31"/>
        <v>134698</v>
      </c>
    </row>
    <row r="719" spans="1:6" ht="90" customHeight="1" x14ac:dyDescent="0.2">
      <c r="A719" s="69" t="s">
        <v>8878</v>
      </c>
      <c r="B719" s="70" t="s">
        <v>3867</v>
      </c>
      <c r="C719" s="71" t="s">
        <v>263</v>
      </c>
      <c r="D719" s="72">
        <v>1</v>
      </c>
      <c r="E719" s="73">
        <v>22268</v>
      </c>
      <c r="F719" s="74">
        <f t="shared" si="31"/>
        <v>22268</v>
      </c>
    </row>
    <row r="720" spans="1:6" ht="56.25" customHeight="1" x14ac:dyDescent="0.2">
      <c r="A720" s="69" t="s">
        <v>8879</v>
      </c>
      <c r="B720" s="70" t="s">
        <v>3868</v>
      </c>
      <c r="C720" s="71" t="s">
        <v>263</v>
      </c>
      <c r="D720" s="72">
        <v>1</v>
      </c>
      <c r="E720" s="73">
        <v>33004</v>
      </c>
      <c r="F720" s="74">
        <f t="shared" si="31"/>
        <v>33004</v>
      </c>
    </row>
    <row r="721" spans="1:6" ht="57" customHeight="1" x14ac:dyDescent="0.2">
      <c r="A721" s="69" t="s">
        <v>8880</v>
      </c>
      <c r="B721" s="70" t="s">
        <v>3869</v>
      </c>
      <c r="C721" s="71" t="s">
        <v>263</v>
      </c>
      <c r="D721" s="72">
        <v>1</v>
      </c>
      <c r="E721" s="73">
        <v>47236</v>
      </c>
      <c r="F721" s="74">
        <f t="shared" si="31"/>
        <v>47236</v>
      </c>
    </row>
    <row r="722" spans="1:6" ht="45" x14ac:dyDescent="0.2">
      <c r="A722" s="69" t="s">
        <v>8881</v>
      </c>
      <c r="B722" s="70" t="s">
        <v>3870</v>
      </c>
      <c r="C722" s="71" t="s">
        <v>9</v>
      </c>
      <c r="D722" s="72">
        <v>1</v>
      </c>
      <c r="E722" s="73">
        <v>28870</v>
      </c>
      <c r="F722" s="74">
        <f t="shared" si="31"/>
        <v>28870</v>
      </c>
    </row>
    <row r="723" spans="1:6" ht="78.75" x14ac:dyDescent="0.2">
      <c r="A723" s="69" t="s">
        <v>8882</v>
      </c>
      <c r="B723" s="70" t="s">
        <v>3871</v>
      </c>
      <c r="C723" s="71" t="s">
        <v>9</v>
      </c>
      <c r="D723" s="72">
        <v>1</v>
      </c>
      <c r="E723" s="73">
        <v>84016</v>
      </c>
      <c r="F723" s="74">
        <f t="shared" si="31"/>
        <v>84016</v>
      </c>
    </row>
    <row r="724" spans="1:6" ht="78.75" x14ac:dyDescent="0.2">
      <c r="A724" s="69" t="s">
        <v>8883</v>
      </c>
      <c r="B724" s="70" t="s">
        <v>3872</v>
      </c>
      <c r="C724" s="71" t="s">
        <v>9</v>
      </c>
      <c r="D724" s="72">
        <v>1</v>
      </c>
      <c r="E724" s="73">
        <v>109809</v>
      </c>
      <c r="F724" s="74">
        <f t="shared" si="31"/>
        <v>109809</v>
      </c>
    </row>
    <row r="725" spans="1:6" ht="78.75" x14ac:dyDescent="0.2">
      <c r="A725" s="69" t="s">
        <v>8884</v>
      </c>
      <c r="B725" s="70" t="s">
        <v>3873</v>
      </c>
      <c r="C725" s="71" t="s">
        <v>9</v>
      </c>
      <c r="D725" s="72">
        <v>1</v>
      </c>
      <c r="E725" s="73">
        <v>145567</v>
      </c>
      <c r="F725" s="74">
        <f t="shared" si="31"/>
        <v>145567</v>
      </c>
    </row>
    <row r="726" spans="1:6" ht="101.25" x14ac:dyDescent="0.2">
      <c r="A726" s="69" t="s">
        <v>8885</v>
      </c>
      <c r="B726" s="70" t="s">
        <v>3874</v>
      </c>
      <c r="C726" s="71" t="s">
        <v>263</v>
      </c>
      <c r="D726" s="72">
        <v>1</v>
      </c>
      <c r="E726" s="73">
        <v>28002</v>
      </c>
      <c r="F726" s="74">
        <f t="shared" si="31"/>
        <v>28002</v>
      </c>
    </row>
    <row r="727" spans="1:6" ht="57" customHeight="1" x14ac:dyDescent="0.2">
      <c r="A727" s="69" t="s">
        <v>8886</v>
      </c>
      <c r="B727" s="70" t="s">
        <v>3875</v>
      </c>
      <c r="C727" s="71" t="s">
        <v>263</v>
      </c>
      <c r="D727" s="72">
        <v>1</v>
      </c>
      <c r="E727" s="73">
        <v>41131</v>
      </c>
      <c r="F727" s="74">
        <f t="shared" si="31"/>
        <v>41131</v>
      </c>
    </row>
    <row r="728" spans="1:6" ht="56.25" x14ac:dyDescent="0.2">
      <c r="A728" s="69" t="s">
        <v>8887</v>
      </c>
      <c r="B728" s="70" t="s">
        <v>3876</v>
      </c>
      <c r="C728" s="71" t="s">
        <v>263</v>
      </c>
      <c r="D728" s="72">
        <v>1</v>
      </c>
      <c r="E728" s="73">
        <v>54759</v>
      </c>
      <c r="F728" s="74">
        <f t="shared" si="31"/>
        <v>54759</v>
      </c>
    </row>
    <row r="729" spans="1:6" ht="67.5" x14ac:dyDescent="0.2">
      <c r="A729" s="69" t="s">
        <v>8888</v>
      </c>
      <c r="B729" s="70" t="s">
        <v>3877</v>
      </c>
      <c r="C729" s="71" t="s">
        <v>263</v>
      </c>
      <c r="D729" s="72">
        <v>1</v>
      </c>
      <c r="E729" s="73">
        <v>139926</v>
      </c>
      <c r="F729" s="74">
        <f t="shared" si="31"/>
        <v>139926</v>
      </c>
    </row>
    <row r="730" spans="1:6" ht="90" x14ac:dyDescent="0.2">
      <c r="A730" s="69" t="s">
        <v>8889</v>
      </c>
      <c r="B730" s="70" t="s">
        <v>8420</v>
      </c>
      <c r="C730" s="71" t="s">
        <v>9</v>
      </c>
      <c r="D730" s="72">
        <v>1</v>
      </c>
      <c r="E730" s="73">
        <v>66576</v>
      </c>
      <c r="F730" s="74">
        <f t="shared" si="31"/>
        <v>66576</v>
      </c>
    </row>
    <row r="731" spans="1:6" ht="90" x14ac:dyDescent="0.2">
      <c r="A731" s="69" t="s">
        <v>8890</v>
      </c>
      <c r="B731" s="70" t="s">
        <v>8421</v>
      </c>
      <c r="C731" s="71" t="s">
        <v>9</v>
      </c>
      <c r="D731" s="72">
        <v>1</v>
      </c>
      <c r="E731" s="73">
        <v>96648</v>
      </c>
      <c r="F731" s="74">
        <f t="shared" si="31"/>
        <v>96648</v>
      </c>
    </row>
    <row r="732" spans="1:6" ht="33.75" x14ac:dyDescent="0.2">
      <c r="A732" s="69" t="s">
        <v>8891</v>
      </c>
      <c r="B732" s="70" t="s">
        <v>3880</v>
      </c>
      <c r="C732" s="71" t="s">
        <v>9</v>
      </c>
      <c r="D732" s="72">
        <v>1</v>
      </c>
      <c r="E732" s="73">
        <v>30965</v>
      </c>
      <c r="F732" s="74">
        <f t="shared" si="31"/>
        <v>30965</v>
      </c>
    </row>
    <row r="733" spans="1:6" ht="33.75" x14ac:dyDescent="0.2">
      <c r="A733" s="69" t="s">
        <v>8892</v>
      </c>
      <c r="B733" s="70" t="s">
        <v>3881</v>
      </c>
      <c r="C733" s="71" t="s">
        <v>9</v>
      </c>
      <c r="D733" s="72">
        <v>1</v>
      </c>
      <c r="E733" s="73">
        <v>40965</v>
      </c>
      <c r="F733" s="74">
        <f t="shared" si="31"/>
        <v>40965</v>
      </c>
    </row>
    <row r="734" spans="1:6" ht="33.75" x14ac:dyDescent="0.2">
      <c r="A734" s="69" t="s">
        <v>8893</v>
      </c>
      <c r="B734" s="70" t="s">
        <v>3882</v>
      </c>
      <c r="C734" s="71" t="s">
        <v>9</v>
      </c>
      <c r="D734" s="72">
        <v>1</v>
      </c>
      <c r="E734" s="73">
        <v>42660</v>
      </c>
      <c r="F734" s="74">
        <f t="shared" si="31"/>
        <v>42660</v>
      </c>
    </row>
    <row r="735" spans="1:6" ht="45" x14ac:dyDescent="0.2">
      <c r="A735" s="69" t="s">
        <v>8894</v>
      </c>
      <c r="B735" s="70" t="s">
        <v>3883</v>
      </c>
      <c r="C735" s="71" t="s">
        <v>263</v>
      </c>
      <c r="D735" s="72">
        <v>1</v>
      </c>
      <c r="E735" s="73">
        <v>51449</v>
      </c>
      <c r="F735" s="74">
        <f t="shared" si="31"/>
        <v>51449</v>
      </c>
    </row>
    <row r="736" spans="1:6" ht="56.25" x14ac:dyDescent="0.2">
      <c r="A736" s="69" t="s">
        <v>8895</v>
      </c>
      <c r="B736" s="70" t="s">
        <v>3884</v>
      </c>
      <c r="C736" s="71" t="s">
        <v>263</v>
      </c>
      <c r="D736" s="72">
        <v>1</v>
      </c>
      <c r="E736" s="73">
        <v>71987</v>
      </c>
      <c r="F736" s="74">
        <f t="shared" si="31"/>
        <v>71987</v>
      </c>
    </row>
    <row r="737" spans="1:6" ht="56.25" x14ac:dyDescent="0.2">
      <c r="A737" s="69" t="s">
        <v>8896</v>
      </c>
      <c r="B737" s="70" t="s">
        <v>3885</v>
      </c>
      <c r="C737" s="71" t="s">
        <v>263</v>
      </c>
      <c r="D737" s="72">
        <v>1</v>
      </c>
      <c r="E737" s="73">
        <v>128485</v>
      </c>
      <c r="F737" s="74">
        <f t="shared" si="31"/>
        <v>128485</v>
      </c>
    </row>
    <row r="738" spans="1:6" ht="56.25" x14ac:dyDescent="0.2">
      <c r="A738" s="69" t="s">
        <v>8897</v>
      </c>
      <c r="B738" s="70" t="s">
        <v>3886</v>
      </c>
      <c r="C738" s="71" t="s">
        <v>263</v>
      </c>
      <c r="D738" s="72">
        <v>1</v>
      </c>
      <c r="E738" s="73">
        <v>157626</v>
      </c>
      <c r="F738" s="74">
        <f t="shared" si="31"/>
        <v>157626</v>
      </c>
    </row>
    <row r="739" spans="1:6" ht="56.25" x14ac:dyDescent="0.2">
      <c r="A739" s="69" t="s">
        <v>8898</v>
      </c>
      <c r="B739" s="70" t="s">
        <v>3887</v>
      </c>
      <c r="C739" s="71" t="s">
        <v>263</v>
      </c>
      <c r="D739" s="72">
        <v>1</v>
      </c>
      <c r="E739" s="73">
        <v>221701</v>
      </c>
      <c r="F739" s="74">
        <f t="shared" si="31"/>
        <v>221701</v>
      </c>
    </row>
    <row r="740" spans="1:6" ht="56.25" x14ac:dyDescent="0.2">
      <c r="A740" s="69" t="s">
        <v>8899</v>
      </c>
      <c r="B740" s="70" t="s">
        <v>3888</v>
      </c>
      <c r="C740" s="71" t="s">
        <v>263</v>
      </c>
      <c r="D740" s="72">
        <v>1</v>
      </c>
      <c r="E740" s="73">
        <v>276245</v>
      </c>
      <c r="F740" s="74">
        <f t="shared" si="31"/>
        <v>276245</v>
      </c>
    </row>
    <row r="741" spans="1:6" ht="56.25" x14ac:dyDescent="0.2">
      <c r="A741" s="69" t="s">
        <v>8900</v>
      </c>
      <c r="B741" s="70" t="s">
        <v>3889</v>
      </c>
      <c r="C741" s="71" t="s">
        <v>263</v>
      </c>
      <c r="D741" s="72">
        <v>1</v>
      </c>
      <c r="E741" s="73">
        <v>343810</v>
      </c>
      <c r="F741" s="74">
        <f t="shared" si="31"/>
        <v>343810</v>
      </c>
    </row>
    <row r="742" spans="1:6" ht="56.25" x14ac:dyDescent="0.2">
      <c r="A742" s="69" t="s">
        <v>8901</v>
      </c>
      <c r="B742" s="70" t="s">
        <v>3890</v>
      </c>
      <c r="C742" s="71" t="s">
        <v>263</v>
      </c>
      <c r="D742" s="72">
        <v>1</v>
      </c>
      <c r="E742" s="73">
        <v>441844</v>
      </c>
      <c r="F742" s="74">
        <f t="shared" si="31"/>
        <v>441844</v>
      </c>
    </row>
    <row r="743" spans="1:6" ht="56.25" x14ac:dyDescent="0.2">
      <c r="A743" s="69" t="s">
        <v>8902</v>
      </c>
      <c r="B743" s="70" t="s">
        <v>3891</v>
      </c>
      <c r="C743" s="71" t="s">
        <v>263</v>
      </c>
      <c r="D743" s="72">
        <v>1</v>
      </c>
      <c r="E743" s="73">
        <v>42647</v>
      </c>
      <c r="F743" s="74">
        <f t="shared" si="31"/>
        <v>42647</v>
      </c>
    </row>
    <row r="744" spans="1:6" ht="56.25" x14ac:dyDescent="0.2">
      <c r="A744" s="69" t="s">
        <v>8903</v>
      </c>
      <c r="B744" s="70" t="s">
        <v>3892</v>
      </c>
      <c r="C744" s="71" t="s">
        <v>263</v>
      </c>
      <c r="D744" s="72">
        <v>1</v>
      </c>
      <c r="E744" s="73">
        <v>56588</v>
      </c>
      <c r="F744" s="74">
        <f t="shared" si="31"/>
        <v>56588</v>
      </c>
    </row>
    <row r="745" spans="1:6" ht="56.25" x14ac:dyDescent="0.2">
      <c r="A745" s="69" t="s">
        <v>8904</v>
      </c>
      <c r="B745" s="70" t="s">
        <v>3893</v>
      </c>
      <c r="C745" s="71" t="s">
        <v>263</v>
      </c>
      <c r="D745" s="72">
        <v>1</v>
      </c>
      <c r="E745" s="73">
        <v>78557</v>
      </c>
      <c r="F745" s="74">
        <f t="shared" si="31"/>
        <v>78557</v>
      </c>
    </row>
    <row r="746" spans="1:6" ht="56.25" x14ac:dyDescent="0.2">
      <c r="A746" s="69" t="s">
        <v>8905</v>
      </c>
      <c r="B746" s="70" t="s">
        <v>3894</v>
      </c>
      <c r="C746" s="71" t="s">
        <v>263</v>
      </c>
      <c r="D746" s="72">
        <v>1</v>
      </c>
      <c r="E746" s="73">
        <v>93044</v>
      </c>
      <c r="F746" s="74">
        <f t="shared" si="31"/>
        <v>93044</v>
      </c>
    </row>
    <row r="747" spans="1:6" ht="56.25" x14ac:dyDescent="0.2">
      <c r="A747" s="69" t="s">
        <v>8906</v>
      </c>
      <c r="B747" s="70" t="s">
        <v>3895</v>
      </c>
      <c r="C747" s="71" t="s">
        <v>263</v>
      </c>
      <c r="D747" s="72">
        <v>1</v>
      </c>
      <c r="E747" s="73">
        <v>186205</v>
      </c>
      <c r="F747" s="74">
        <f t="shared" si="31"/>
        <v>186205</v>
      </c>
    </row>
    <row r="748" spans="1:6" ht="69" customHeight="1" x14ac:dyDescent="0.2">
      <c r="A748" s="69" t="s">
        <v>8907</v>
      </c>
      <c r="B748" s="70" t="s">
        <v>3896</v>
      </c>
      <c r="C748" s="71" t="s">
        <v>263</v>
      </c>
      <c r="D748" s="72">
        <v>1</v>
      </c>
      <c r="E748" s="73">
        <v>639548</v>
      </c>
      <c r="F748" s="74">
        <f t="shared" si="31"/>
        <v>639548</v>
      </c>
    </row>
    <row r="749" spans="1:6" ht="33.75" x14ac:dyDescent="0.2">
      <c r="A749" s="69" t="s">
        <v>8908</v>
      </c>
      <c r="B749" s="70" t="s">
        <v>3897</v>
      </c>
      <c r="C749" s="71" t="s">
        <v>263</v>
      </c>
      <c r="D749" s="72">
        <v>1</v>
      </c>
      <c r="E749" s="73">
        <v>47280</v>
      </c>
      <c r="F749" s="74">
        <f t="shared" si="31"/>
        <v>47280</v>
      </c>
    </row>
    <row r="750" spans="1:6" ht="90" x14ac:dyDescent="0.2">
      <c r="A750" s="69" t="s">
        <v>8909</v>
      </c>
      <c r="B750" s="70" t="s">
        <v>3898</v>
      </c>
      <c r="C750" s="71" t="s">
        <v>9</v>
      </c>
      <c r="D750" s="72">
        <v>1</v>
      </c>
      <c r="E750" s="73">
        <v>122960</v>
      </c>
      <c r="F750" s="74">
        <f t="shared" si="31"/>
        <v>122960</v>
      </c>
    </row>
    <row r="751" spans="1:6" ht="45" x14ac:dyDescent="0.2">
      <c r="A751" s="69" t="s">
        <v>8910</v>
      </c>
      <c r="B751" s="70" t="s">
        <v>3300</v>
      </c>
      <c r="C751" s="71" t="s">
        <v>106</v>
      </c>
      <c r="D751" s="72">
        <v>1</v>
      </c>
      <c r="E751" s="73">
        <v>604759</v>
      </c>
      <c r="F751" s="74">
        <f t="shared" si="31"/>
        <v>604759</v>
      </c>
    </row>
    <row r="752" spans="1:6" ht="90" x14ac:dyDescent="0.2">
      <c r="A752" s="69" t="s">
        <v>8911</v>
      </c>
      <c r="B752" s="70" t="s">
        <v>8422</v>
      </c>
      <c r="C752" s="71" t="s">
        <v>9</v>
      </c>
      <c r="D752" s="72">
        <v>1</v>
      </c>
      <c r="E752" s="73">
        <v>122093</v>
      </c>
      <c r="F752" s="74">
        <f t="shared" si="31"/>
        <v>122093</v>
      </c>
    </row>
    <row r="753" spans="1:6" x14ac:dyDescent="0.2">
      <c r="A753" s="64" t="s">
        <v>3900</v>
      </c>
      <c r="B753" s="64" t="s">
        <v>3901</v>
      </c>
      <c r="C753" s="65"/>
      <c r="D753" s="65"/>
      <c r="E753" s="66"/>
      <c r="F753" s="67"/>
    </row>
    <row r="754" spans="1:6" ht="45" x14ac:dyDescent="0.2">
      <c r="A754" s="69" t="s">
        <v>3902</v>
      </c>
      <c r="B754" s="70" t="s">
        <v>3903</v>
      </c>
      <c r="C754" s="71" t="s">
        <v>263</v>
      </c>
      <c r="D754" s="72">
        <v>1</v>
      </c>
      <c r="E754" s="73">
        <v>94840</v>
      </c>
      <c r="F754" s="74">
        <f t="shared" ref="F754:F794" si="32">ROUND(D754*E754,0)</f>
        <v>94840</v>
      </c>
    </row>
    <row r="755" spans="1:6" ht="79.5" customHeight="1" x14ac:dyDescent="0.2">
      <c r="A755" s="69" t="s">
        <v>3904</v>
      </c>
      <c r="B755" s="70" t="s">
        <v>3905</v>
      </c>
      <c r="C755" s="71" t="s">
        <v>263</v>
      </c>
      <c r="D755" s="72">
        <v>1</v>
      </c>
      <c r="E755" s="73">
        <v>110608</v>
      </c>
      <c r="F755" s="74">
        <f t="shared" si="32"/>
        <v>110608</v>
      </c>
    </row>
    <row r="756" spans="1:6" ht="90" x14ac:dyDescent="0.2">
      <c r="A756" s="69" t="s">
        <v>3906</v>
      </c>
      <c r="B756" s="70" t="s">
        <v>3907</v>
      </c>
      <c r="C756" s="71" t="s">
        <v>263</v>
      </c>
      <c r="D756" s="72">
        <v>1</v>
      </c>
      <c r="E756" s="73">
        <v>135735</v>
      </c>
      <c r="F756" s="74">
        <f t="shared" si="32"/>
        <v>135735</v>
      </c>
    </row>
    <row r="757" spans="1:6" ht="67.5" x14ac:dyDescent="0.2">
      <c r="A757" s="69" t="s">
        <v>3908</v>
      </c>
      <c r="B757" s="70" t="s">
        <v>3909</v>
      </c>
      <c r="C757" s="71" t="s">
        <v>9</v>
      </c>
      <c r="D757" s="72">
        <v>1</v>
      </c>
      <c r="E757" s="73">
        <v>516630</v>
      </c>
      <c r="F757" s="74">
        <f t="shared" si="32"/>
        <v>516630</v>
      </c>
    </row>
    <row r="758" spans="1:6" ht="22.5" x14ac:dyDescent="0.2">
      <c r="A758" s="69" t="s">
        <v>3910</v>
      </c>
      <c r="B758" s="70" t="s">
        <v>3911</v>
      </c>
      <c r="C758" s="71" t="s">
        <v>9</v>
      </c>
      <c r="D758" s="72">
        <v>1</v>
      </c>
      <c r="E758" s="73">
        <v>907221</v>
      </c>
      <c r="F758" s="74">
        <f t="shared" si="32"/>
        <v>907221</v>
      </c>
    </row>
    <row r="759" spans="1:6" ht="22.5" x14ac:dyDescent="0.2">
      <c r="A759" s="69" t="s">
        <v>3912</v>
      </c>
      <c r="B759" s="70" t="s">
        <v>3913</v>
      </c>
      <c r="C759" s="71" t="s">
        <v>9</v>
      </c>
      <c r="D759" s="72">
        <v>1</v>
      </c>
      <c r="E759" s="73">
        <v>3173868</v>
      </c>
      <c r="F759" s="74">
        <f t="shared" si="32"/>
        <v>3173868</v>
      </c>
    </row>
    <row r="760" spans="1:6" ht="33.75" x14ac:dyDescent="0.2">
      <c r="A760" s="69" t="s">
        <v>3914</v>
      </c>
      <c r="B760" s="70" t="s">
        <v>3915</v>
      </c>
      <c r="C760" s="71" t="s">
        <v>9</v>
      </c>
      <c r="D760" s="72">
        <v>1</v>
      </c>
      <c r="E760" s="73">
        <v>326367</v>
      </c>
      <c r="F760" s="74">
        <f t="shared" si="32"/>
        <v>326367</v>
      </c>
    </row>
    <row r="761" spans="1:6" ht="33.75" x14ac:dyDescent="0.2">
      <c r="A761" s="69" t="s">
        <v>3916</v>
      </c>
      <c r="B761" s="70" t="s">
        <v>3917</v>
      </c>
      <c r="C761" s="71" t="s">
        <v>9</v>
      </c>
      <c r="D761" s="72">
        <v>1</v>
      </c>
      <c r="E761" s="73">
        <v>477611</v>
      </c>
      <c r="F761" s="74">
        <f t="shared" si="32"/>
        <v>477611</v>
      </c>
    </row>
    <row r="762" spans="1:6" ht="33.75" x14ac:dyDescent="0.2">
      <c r="A762" s="69" t="s">
        <v>3918</v>
      </c>
      <c r="B762" s="70" t="s">
        <v>3919</v>
      </c>
      <c r="C762" s="71" t="s">
        <v>9</v>
      </c>
      <c r="D762" s="72">
        <v>1</v>
      </c>
      <c r="E762" s="73">
        <v>509991</v>
      </c>
      <c r="F762" s="74">
        <f t="shared" si="32"/>
        <v>509991</v>
      </c>
    </row>
    <row r="763" spans="1:6" ht="33.75" x14ac:dyDescent="0.2">
      <c r="A763" s="69" t="s">
        <v>3920</v>
      </c>
      <c r="B763" s="70" t="s">
        <v>3921</v>
      </c>
      <c r="C763" s="71" t="s">
        <v>9</v>
      </c>
      <c r="D763" s="72">
        <v>1</v>
      </c>
      <c r="E763" s="73">
        <v>102893</v>
      </c>
      <c r="F763" s="74">
        <f t="shared" si="32"/>
        <v>102893</v>
      </c>
    </row>
    <row r="764" spans="1:6" ht="33.75" x14ac:dyDescent="0.2">
      <c r="A764" s="69" t="s">
        <v>3922</v>
      </c>
      <c r="B764" s="70" t="s">
        <v>3923</v>
      </c>
      <c r="C764" s="71" t="s">
        <v>9</v>
      </c>
      <c r="D764" s="72">
        <v>1</v>
      </c>
      <c r="E764" s="73">
        <v>175477</v>
      </c>
      <c r="F764" s="74">
        <f t="shared" si="32"/>
        <v>175477</v>
      </c>
    </row>
    <row r="765" spans="1:6" ht="45" x14ac:dyDescent="0.2">
      <c r="A765" s="69" t="s">
        <v>3924</v>
      </c>
      <c r="B765" s="70" t="s">
        <v>3925</v>
      </c>
      <c r="C765" s="71" t="s">
        <v>9</v>
      </c>
      <c r="D765" s="72">
        <v>1</v>
      </c>
      <c r="E765" s="73">
        <v>122187</v>
      </c>
      <c r="F765" s="74">
        <f t="shared" si="32"/>
        <v>122187</v>
      </c>
    </row>
    <row r="766" spans="1:6" ht="56.25" x14ac:dyDescent="0.2">
      <c r="A766" s="69" t="s">
        <v>3926</v>
      </c>
      <c r="B766" s="70" t="s">
        <v>8423</v>
      </c>
      <c r="C766" s="71" t="s">
        <v>9</v>
      </c>
      <c r="D766" s="72">
        <v>1</v>
      </c>
      <c r="E766" s="73">
        <v>1236746</v>
      </c>
      <c r="F766" s="74">
        <f t="shared" si="32"/>
        <v>1236746</v>
      </c>
    </row>
    <row r="767" spans="1:6" ht="56.25" x14ac:dyDescent="0.2">
      <c r="A767" s="69" t="s">
        <v>3928</v>
      </c>
      <c r="B767" s="70" t="s">
        <v>8424</v>
      </c>
      <c r="C767" s="71" t="s">
        <v>9</v>
      </c>
      <c r="D767" s="72">
        <v>1</v>
      </c>
      <c r="E767" s="73">
        <v>1028591</v>
      </c>
      <c r="F767" s="74">
        <f t="shared" si="32"/>
        <v>1028591</v>
      </c>
    </row>
    <row r="768" spans="1:6" ht="56.25" customHeight="1" x14ac:dyDescent="0.2">
      <c r="A768" s="69" t="s">
        <v>3930</v>
      </c>
      <c r="B768" s="70" t="s">
        <v>8425</v>
      </c>
      <c r="C768" s="71" t="s">
        <v>9</v>
      </c>
      <c r="D768" s="72">
        <v>1</v>
      </c>
      <c r="E768" s="73">
        <v>698284</v>
      </c>
      <c r="F768" s="74">
        <f t="shared" si="32"/>
        <v>698284</v>
      </c>
    </row>
    <row r="769" spans="1:6" ht="33.75" x14ac:dyDescent="0.2">
      <c r="A769" s="69" t="s">
        <v>3932</v>
      </c>
      <c r="B769" s="70" t="s">
        <v>8426</v>
      </c>
      <c r="C769" s="71" t="s">
        <v>9</v>
      </c>
      <c r="D769" s="72">
        <v>1</v>
      </c>
      <c r="E769" s="73">
        <v>708571</v>
      </c>
      <c r="F769" s="74">
        <f t="shared" si="32"/>
        <v>708571</v>
      </c>
    </row>
    <row r="770" spans="1:6" ht="33.75" x14ac:dyDescent="0.2">
      <c r="A770" s="69" t="s">
        <v>3934</v>
      </c>
      <c r="B770" s="70" t="s">
        <v>8427</v>
      </c>
      <c r="C770" s="71" t="s">
        <v>9</v>
      </c>
      <c r="D770" s="72">
        <v>1</v>
      </c>
      <c r="E770" s="73">
        <v>550531</v>
      </c>
      <c r="F770" s="74">
        <f t="shared" si="32"/>
        <v>550531</v>
      </c>
    </row>
    <row r="771" spans="1:6" ht="45" x14ac:dyDescent="0.2">
      <c r="A771" s="69" t="s">
        <v>3936</v>
      </c>
      <c r="B771" s="70" t="s">
        <v>8428</v>
      </c>
      <c r="C771" s="71" t="s">
        <v>9</v>
      </c>
      <c r="D771" s="72">
        <v>1</v>
      </c>
      <c r="E771" s="73">
        <v>350181</v>
      </c>
      <c r="F771" s="74">
        <f t="shared" si="32"/>
        <v>350181</v>
      </c>
    </row>
    <row r="772" spans="1:6" ht="101.25" x14ac:dyDescent="0.2">
      <c r="A772" s="69" t="s">
        <v>3938</v>
      </c>
      <c r="B772" s="70" t="s">
        <v>8468</v>
      </c>
      <c r="C772" s="71" t="s">
        <v>263</v>
      </c>
      <c r="D772" s="72">
        <v>1</v>
      </c>
      <c r="E772" s="73">
        <v>68197</v>
      </c>
      <c r="F772" s="74">
        <f t="shared" si="32"/>
        <v>68197</v>
      </c>
    </row>
    <row r="773" spans="1:6" ht="101.25" x14ac:dyDescent="0.2">
      <c r="A773" s="69" t="s">
        <v>3940</v>
      </c>
      <c r="B773" s="70" t="s">
        <v>8469</v>
      </c>
      <c r="C773" s="71" t="s">
        <v>263</v>
      </c>
      <c r="D773" s="72">
        <v>1</v>
      </c>
      <c r="E773" s="73">
        <v>77204</v>
      </c>
      <c r="F773" s="74">
        <f t="shared" si="32"/>
        <v>77204</v>
      </c>
    </row>
    <row r="774" spans="1:6" ht="101.25" x14ac:dyDescent="0.2">
      <c r="A774" s="69" t="s">
        <v>3942</v>
      </c>
      <c r="B774" s="70" t="s">
        <v>8470</v>
      </c>
      <c r="C774" s="71" t="s">
        <v>263</v>
      </c>
      <c r="D774" s="72">
        <v>1</v>
      </c>
      <c r="E774" s="73">
        <v>99546</v>
      </c>
      <c r="F774" s="74">
        <f t="shared" si="32"/>
        <v>99546</v>
      </c>
    </row>
    <row r="775" spans="1:6" ht="101.25" x14ac:dyDescent="0.2">
      <c r="A775" s="69" t="s">
        <v>3944</v>
      </c>
      <c r="B775" s="70" t="s">
        <v>8471</v>
      </c>
      <c r="C775" s="71" t="s">
        <v>263</v>
      </c>
      <c r="D775" s="72">
        <v>1</v>
      </c>
      <c r="E775" s="73">
        <v>117807</v>
      </c>
      <c r="F775" s="74">
        <f t="shared" si="32"/>
        <v>117807</v>
      </c>
    </row>
    <row r="776" spans="1:6" ht="101.25" x14ac:dyDescent="0.2">
      <c r="A776" s="69" t="s">
        <v>3946</v>
      </c>
      <c r="B776" s="70" t="s">
        <v>8472</v>
      </c>
      <c r="C776" s="71" t="s">
        <v>263</v>
      </c>
      <c r="D776" s="72">
        <v>1</v>
      </c>
      <c r="E776" s="73">
        <v>157464</v>
      </c>
      <c r="F776" s="74">
        <f t="shared" si="32"/>
        <v>157464</v>
      </c>
    </row>
    <row r="777" spans="1:6" ht="101.25" x14ac:dyDescent="0.2">
      <c r="A777" s="69" t="s">
        <v>3948</v>
      </c>
      <c r="B777" s="70" t="s">
        <v>8473</v>
      </c>
      <c r="C777" s="71" t="s">
        <v>263</v>
      </c>
      <c r="D777" s="72">
        <v>1</v>
      </c>
      <c r="E777" s="73">
        <v>170473</v>
      </c>
      <c r="F777" s="74">
        <f t="shared" si="32"/>
        <v>170473</v>
      </c>
    </row>
    <row r="778" spans="1:6" ht="101.25" x14ac:dyDescent="0.2">
      <c r="A778" s="69" t="s">
        <v>3950</v>
      </c>
      <c r="B778" s="70" t="s">
        <v>8467</v>
      </c>
      <c r="C778" s="71" t="s">
        <v>263</v>
      </c>
      <c r="D778" s="72">
        <v>1</v>
      </c>
      <c r="E778" s="73">
        <v>248375</v>
      </c>
      <c r="F778" s="74">
        <f t="shared" si="32"/>
        <v>248375</v>
      </c>
    </row>
    <row r="779" spans="1:6" ht="101.25" x14ac:dyDescent="0.2">
      <c r="A779" s="69" t="s">
        <v>3952</v>
      </c>
      <c r="B779" s="70" t="s">
        <v>8466</v>
      </c>
      <c r="C779" s="71" t="s">
        <v>263</v>
      </c>
      <c r="D779" s="72">
        <v>1</v>
      </c>
      <c r="E779" s="73">
        <v>1082230</v>
      </c>
      <c r="F779" s="74">
        <f t="shared" si="32"/>
        <v>1082230</v>
      </c>
    </row>
    <row r="780" spans="1:6" ht="112.5" x14ac:dyDescent="0.2">
      <c r="A780" s="69" t="s">
        <v>3954</v>
      </c>
      <c r="B780" s="70" t="s">
        <v>3955</v>
      </c>
      <c r="C780" s="71" t="s">
        <v>9</v>
      </c>
      <c r="D780" s="72">
        <v>1</v>
      </c>
      <c r="E780" s="73">
        <v>3845714</v>
      </c>
      <c r="F780" s="74">
        <f t="shared" si="32"/>
        <v>3845714</v>
      </c>
    </row>
    <row r="781" spans="1:6" ht="123.75" x14ac:dyDescent="0.2">
      <c r="A781" s="69" t="s">
        <v>3956</v>
      </c>
      <c r="B781" s="70" t="s">
        <v>8531</v>
      </c>
      <c r="C781" s="71" t="s">
        <v>263</v>
      </c>
      <c r="D781" s="72">
        <v>1</v>
      </c>
      <c r="E781" s="73">
        <v>447397</v>
      </c>
      <c r="F781" s="74">
        <f t="shared" si="32"/>
        <v>447397</v>
      </c>
    </row>
    <row r="782" spans="1:6" ht="123.75" x14ac:dyDescent="0.2">
      <c r="A782" s="69" t="s">
        <v>3958</v>
      </c>
      <c r="B782" s="70" t="s">
        <v>8532</v>
      </c>
      <c r="C782" s="71" t="s">
        <v>263</v>
      </c>
      <c r="D782" s="72">
        <v>1</v>
      </c>
      <c r="E782" s="73">
        <v>488814</v>
      </c>
      <c r="F782" s="74">
        <f t="shared" si="32"/>
        <v>488814</v>
      </c>
    </row>
    <row r="783" spans="1:6" ht="112.5" x14ac:dyDescent="0.2">
      <c r="A783" s="69" t="s">
        <v>3960</v>
      </c>
      <c r="B783" s="70" t="s">
        <v>3961</v>
      </c>
      <c r="C783" s="71" t="s">
        <v>9</v>
      </c>
      <c r="D783" s="72">
        <v>1</v>
      </c>
      <c r="E783" s="73">
        <v>1008175</v>
      </c>
      <c r="F783" s="74">
        <f t="shared" si="32"/>
        <v>1008175</v>
      </c>
    </row>
    <row r="784" spans="1:6" ht="90" x14ac:dyDescent="0.2">
      <c r="A784" s="69" t="s">
        <v>3962</v>
      </c>
      <c r="B784" s="70" t="s">
        <v>3767</v>
      </c>
      <c r="C784" s="71" t="s">
        <v>263</v>
      </c>
      <c r="D784" s="72">
        <v>1</v>
      </c>
      <c r="E784" s="73">
        <v>51761</v>
      </c>
      <c r="F784" s="74">
        <f t="shared" si="32"/>
        <v>51761</v>
      </c>
    </row>
    <row r="785" spans="1:6" ht="78" customHeight="1" x14ac:dyDescent="0.2">
      <c r="A785" s="69" t="s">
        <v>3963</v>
      </c>
      <c r="B785" s="70" t="s">
        <v>3769</v>
      </c>
      <c r="C785" s="71" t="s">
        <v>263</v>
      </c>
      <c r="D785" s="72">
        <v>1</v>
      </c>
      <c r="E785" s="73">
        <v>68089</v>
      </c>
      <c r="F785" s="74">
        <f t="shared" si="32"/>
        <v>68089</v>
      </c>
    </row>
    <row r="786" spans="1:6" ht="22.5" x14ac:dyDescent="0.2">
      <c r="A786" s="69" t="s">
        <v>3964</v>
      </c>
      <c r="B786" s="70" t="s">
        <v>8429</v>
      </c>
      <c r="C786" s="71" t="s">
        <v>9</v>
      </c>
      <c r="D786" s="72">
        <v>1</v>
      </c>
      <c r="E786" s="73">
        <v>16075</v>
      </c>
      <c r="F786" s="74">
        <f t="shared" si="32"/>
        <v>16075</v>
      </c>
    </row>
    <row r="787" spans="1:6" ht="22.5" x14ac:dyDescent="0.2">
      <c r="A787" s="69" t="s">
        <v>3966</v>
      </c>
      <c r="B787" s="70" t="s">
        <v>8430</v>
      </c>
      <c r="C787" s="71" t="s">
        <v>9</v>
      </c>
      <c r="D787" s="72">
        <v>1</v>
      </c>
      <c r="E787" s="73">
        <v>16075</v>
      </c>
      <c r="F787" s="74">
        <f t="shared" si="32"/>
        <v>16075</v>
      </c>
    </row>
    <row r="788" spans="1:6" ht="22.5" x14ac:dyDescent="0.2">
      <c r="A788" s="69" t="s">
        <v>3968</v>
      </c>
      <c r="B788" s="70" t="s">
        <v>8431</v>
      </c>
      <c r="C788" s="71" t="s">
        <v>9</v>
      </c>
      <c r="D788" s="72">
        <v>1</v>
      </c>
      <c r="E788" s="73">
        <v>16075</v>
      </c>
      <c r="F788" s="74">
        <f t="shared" si="32"/>
        <v>16075</v>
      </c>
    </row>
    <row r="789" spans="1:6" ht="22.5" x14ac:dyDescent="0.2">
      <c r="A789" s="69" t="s">
        <v>3970</v>
      </c>
      <c r="B789" s="70" t="s">
        <v>8432</v>
      </c>
      <c r="C789" s="71" t="s">
        <v>9</v>
      </c>
      <c r="D789" s="72">
        <v>1</v>
      </c>
      <c r="E789" s="73">
        <v>16075</v>
      </c>
      <c r="F789" s="74">
        <f t="shared" si="32"/>
        <v>16075</v>
      </c>
    </row>
    <row r="790" spans="1:6" ht="33.75" x14ac:dyDescent="0.2">
      <c r="A790" s="69" t="s">
        <v>3972</v>
      </c>
      <c r="B790" s="70" t="s">
        <v>8433</v>
      </c>
      <c r="C790" s="71" t="s">
        <v>9</v>
      </c>
      <c r="D790" s="72">
        <v>1</v>
      </c>
      <c r="E790" s="73">
        <v>103691</v>
      </c>
      <c r="F790" s="74">
        <f t="shared" si="32"/>
        <v>103691</v>
      </c>
    </row>
    <row r="791" spans="1:6" ht="33.75" x14ac:dyDescent="0.2">
      <c r="A791" s="69" t="s">
        <v>3974</v>
      </c>
      <c r="B791" s="70" t="s">
        <v>8434</v>
      </c>
      <c r="C791" s="71" t="s">
        <v>9</v>
      </c>
      <c r="D791" s="72">
        <v>1</v>
      </c>
      <c r="E791" s="73">
        <v>103691</v>
      </c>
      <c r="F791" s="74">
        <f t="shared" si="32"/>
        <v>103691</v>
      </c>
    </row>
    <row r="792" spans="1:6" ht="33.75" x14ac:dyDescent="0.2">
      <c r="A792" s="69" t="s">
        <v>3976</v>
      </c>
      <c r="B792" s="70" t="s">
        <v>8435</v>
      </c>
      <c r="C792" s="71" t="s">
        <v>9</v>
      </c>
      <c r="D792" s="72">
        <v>1</v>
      </c>
      <c r="E792" s="73">
        <v>103691</v>
      </c>
      <c r="F792" s="74">
        <f t="shared" si="32"/>
        <v>103691</v>
      </c>
    </row>
    <row r="793" spans="1:6" ht="67.5" x14ac:dyDescent="0.2">
      <c r="A793" s="69" t="s">
        <v>3978</v>
      </c>
      <c r="B793" s="70" t="s">
        <v>8436</v>
      </c>
      <c r="C793" s="71" t="s">
        <v>9</v>
      </c>
      <c r="D793" s="72">
        <v>1</v>
      </c>
      <c r="E793" s="73">
        <v>486746</v>
      </c>
      <c r="F793" s="74">
        <f t="shared" si="32"/>
        <v>486746</v>
      </c>
    </row>
    <row r="794" spans="1:6" ht="45" x14ac:dyDescent="0.2">
      <c r="A794" s="69" t="s">
        <v>3980</v>
      </c>
      <c r="B794" s="70" t="s">
        <v>3981</v>
      </c>
      <c r="C794" s="71" t="s">
        <v>9</v>
      </c>
      <c r="D794" s="72">
        <v>1</v>
      </c>
      <c r="E794" s="73">
        <v>367797</v>
      </c>
      <c r="F794" s="74">
        <f t="shared" si="32"/>
        <v>367797</v>
      </c>
    </row>
    <row r="795" spans="1:6" x14ac:dyDescent="0.2">
      <c r="A795" s="64" t="s">
        <v>3982</v>
      </c>
      <c r="B795" s="64" t="s">
        <v>3983</v>
      </c>
      <c r="C795" s="65"/>
      <c r="D795" s="65"/>
      <c r="E795" s="66"/>
      <c r="F795" s="67"/>
    </row>
    <row r="796" spans="1:6" ht="33.75" x14ac:dyDescent="0.2">
      <c r="A796" s="69" t="s">
        <v>3984</v>
      </c>
      <c r="B796" s="70" t="s">
        <v>3985</v>
      </c>
      <c r="C796" s="71" t="s">
        <v>9</v>
      </c>
      <c r="D796" s="72">
        <v>1</v>
      </c>
      <c r="E796" s="73">
        <v>72861</v>
      </c>
      <c r="F796" s="74">
        <f t="shared" ref="F796:F801" si="33">ROUND(D796*E796,0)</f>
        <v>72861</v>
      </c>
    </row>
    <row r="797" spans="1:6" ht="33.75" x14ac:dyDescent="0.2">
      <c r="A797" s="69" t="s">
        <v>3986</v>
      </c>
      <c r="B797" s="70" t="s">
        <v>3987</v>
      </c>
      <c r="C797" s="71" t="s">
        <v>9</v>
      </c>
      <c r="D797" s="72">
        <v>1</v>
      </c>
      <c r="E797" s="73">
        <v>84734</v>
      </c>
      <c r="F797" s="74">
        <f t="shared" si="33"/>
        <v>84734</v>
      </c>
    </row>
    <row r="798" spans="1:6" ht="56.25" x14ac:dyDescent="0.2">
      <c r="A798" s="69" t="s">
        <v>3988</v>
      </c>
      <c r="B798" s="70" t="s">
        <v>3989</v>
      </c>
      <c r="C798" s="71" t="s">
        <v>9</v>
      </c>
      <c r="D798" s="72">
        <v>1</v>
      </c>
      <c r="E798" s="73">
        <v>443053</v>
      </c>
      <c r="F798" s="74">
        <f t="shared" si="33"/>
        <v>443053</v>
      </c>
    </row>
    <row r="799" spans="1:6" ht="33.75" x14ac:dyDescent="0.2">
      <c r="A799" s="69" t="s">
        <v>3990</v>
      </c>
      <c r="B799" s="70" t="s">
        <v>3991</v>
      </c>
      <c r="C799" s="71" t="s">
        <v>9</v>
      </c>
      <c r="D799" s="72">
        <v>1</v>
      </c>
      <c r="E799" s="73">
        <v>260854</v>
      </c>
      <c r="F799" s="74">
        <f t="shared" si="33"/>
        <v>260854</v>
      </c>
    </row>
    <row r="800" spans="1:6" ht="90.75" customHeight="1" x14ac:dyDescent="0.2">
      <c r="A800" s="69" t="s">
        <v>3992</v>
      </c>
      <c r="B800" s="70" t="s">
        <v>8437</v>
      </c>
      <c r="C800" s="71" t="s">
        <v>263</v>
      </c>
      <c r="D800" s="72">
        <v>1</v>
      </c>
      <c r="E800" s="73">
        <v>200547</v>
      </c>
      <c r="F800" s="74">
        <f t="shared" si="33"/>
        <v>200547</v>
      </c>
    </row>
    <row r="801" spans="1:6" ht="101.25" x14ac:dyDescent="0.2">
      <c r="A801" s="69" t="s">
        <v>3994</v>
      </c>
      <c r="B801" s="70" t="s">
        <v>8438</v>
      </c>
      <c r="C801" s="71" t="s">
        <v>263</v>
      </c>
      <c r="D801" s="72">
        <v>1</v>
      </c>
      <c r="E801" s="73">
        <v>223166</v>
      </c>
      <c r="F801" s="74">
        <f t="shared" si="33"/>
        <v>223166</v>
      </c>
    </row>
    <row r="802" spans="1:6" x14ac:dyDescent="0.2">
      <c r="A802" s="64" t="s">
        <v>3996</v>
      </c>
      <c r="B802" s="64" t="s">
        <v>3997</v>
      </c>
      <c r="C802" s="65"/>
      <c r="D802" s="65"/>
      <c r="E802" s="66"/>
      <c r="F802" s="67"/>
    </row>
    <row r="803" spans="1:6" ht="78.75" x14ac:dyDescent="0.2">
      <c r="A803" s="69" t="s">
        <v>3998</v>
      </c>
      <c r="B803" s="70" t="s">
        <v>8439</v>
      </c>
      <c r="C803" s="71" t="s">
        <v>9</v>
      </c>
      <c r="D803" s="72">
        <v>1</v>
      </c>
      <c r="E803" s="73">
        <v>679685</v>
      </c>
      <c r="F803" s="74">
        <f t="shared" ref="F803:F817" si="34">ROUND(D803*E803,0)</f>
        <v>679685</v>
      </c>
    </row>
    <row r="804" spans="1:6" ht="69" customHeight="1" x14ac:dyDescent="0.2">
      <c r="A804" s="69" t="s">
        <v>4000</v>
      </c>
      <c r="B804" s="70" t="s">
        <v>8440</v>
      </c>
      <c r="C804" s="71" t="s">
        <v>9</v>
      </c>
      <c r="D804" s="72">
        <v>1</v>
      </c>
      <c r="E804" s="73">
        <v>310447</v>
      </c>
      <c r="F804" s="74">
        <f t="shared" si="34"/>
        <v>310447</v>
      </c>
    </row>
    <row r="805" spans="1:6" ht="56.25" x14ac:dyDescent="0.2">
      <c r="A805" s="69" t="s">
        <v>4002</v>
      </c>
      <c r="B805" s="70" t="s">
        <v>8441</v>
      </c>
      <c r="C805" s="71" t="s">
        <v>9</v>
      </c>
      <c r="D805" s="72">
        <v>1</v>
      </c>
      <c r="E805" s="73">
        <v>293218</v>
      </c>
      <c r="F805" s="74">
        <f t="shared" si="34"/>
        <v>293218</v>
      </c>
    </row>
    <row r="806" spans="1:6" ht="33.75" x14ac:dyDescent="0.2">
      <c r="A806" s="69" t="s">
        <v>4004</v>
      </c>
      <c r="B806" s="70" t="s">
        <v>8442</v>
      </c>
      <c r="C806" s="71" t="s">
        <v>9</v>
      </c>
      <c r="D806" s="72">
        <v>1</v>
      </c>
      <c r="E806" s="73">
        <v>49046</v>
      </c>
      <c r="F806" s="74">
        <f t="shared" si="34"/>
        <v>49046</v>
      </c>
    </row>
    <row r="807" spans="1:6" ht="67.5" x14ac:dyDescent="0.2">
      <c r="A807" s="69" t="s">
        <v>4006</v>
      </c>
      <c r="B807" s="70" t="s">
        <v>8443</v>
      </c>
      <c r="C807" s="71" t="s">
        <v>9</v>
      </c>
      <c r="D807" s="72">
        <v>1</v>
      </c>
      <c r="E807" s="73">
        <v>207811</v>
      </c>
      <c r="F807" s="74">
        <f t="shared" si="34"/>
        <v>207811</v>
      </c>
    </row>
    <row r="808" spans="1:6" ht="45" x14ac:dyDescent="0.2">
      <c r="A808" s="69" t="s">
        <v>4008</v>
      </c>
      <c r="B808" s="70" t="s">
        <v>8444</v>
      </c>
      <c r="C808" s="71" t="s">
        <v>9</v>
      </c>
      <c r="D808" s="72">
        <v>1</v>
      </c>
      <c r="E808" s="73">
        <v>140091</v>
      </c>
      <c r="F808" s="74">
        <f t="shared" si="34"/>
        <v>140091</v>
      </c>
    </row>
    <row r="809" spans="1:6" ht="33.75" x14ac:dyDescent="0.2">
      <c r="A809" s="69" t="s">
        <v>4010</v>
      </c>
      <c r="B809" s="70" t="s">
        <v>8445</v>
      </c>
      <c r="C809" s="71" t="s">
        <v>9</v>
      </c>
      <c r="D809" s="72">
        <v>1</v>
      </c>
      <c r="E809" s="73">
        <v>33594</v>
      </c>
      <c r="F809" s="74">
        <f t="shared" si="34"/>
        <v>33594</v>
      </c>
    </row>
    <row r="810" spans="1:6" ht="78.75" x14ac:dyDescent="0.2">
      <c r="A810" s="69" t="s">
        <v>4011</v>
      </c>
      <c r="B810" s="70" t="s">
        <v>8446</v>
      </c>
      <c r="C810" s="71" t="s">
        <v>9</v>
      </c>
      <c r="D810" s="72">
        <v>1</v>
      </c>
      <c r="E810" s="73">
        <v>712529</v>
      </c>
      <c r="F810" s="74">
        <f t="shared" si="34"/>
        <v>712529</v>
      </c>
    </row>
    <row r="811" spans="1:6" ht="56.25" x14ac:dyDescent="0.2">
      <c r="A811" s="69" t="s">
        <v>4013</v>
      </c>
      <c r="B811" s="70" t="s">
        <v>8447</v>
      </c>
      <c r="C811" s="71" t="s">
        <v>9</v>
      </c>
      <c r="D811" s="72">
        <v>1</v>
      </c>
      <c r="E811" s="73">
        <v>944494</v>
      </c>
      <c r="F811" s="74">
        <f t="shared" si="34"/>
        <v>944494</v>
      </c>
    </row>
    <row r="812" spans="1:6" ht="56.25" x14ac:dyDescent="0.2">
      <c r="A812" s="69" t="s">
        <v>4015</v>
      </c>
      <c r="B812" s="70" t="s">
        <v>8448</v>
      </c>
      <c r="C812" s="71" t="s">
        <v>9</v>
      </c>
      <c r="D812" s="72">
        <v>1</v>
      </c>
      <c r="E812" s="73">
        <v>1175911</v>
      </c>
      <c r="F812" s="74">
        <f t="shared" si="34"/>
        <v>1175911</v>
      </c>
    </row>
    <row r="813" spans="1:6" ht="56.25" x14ac:dyDescent="0.2">
      <c r="A813" s="69" t="s">
        <v>4017</v>
      </c>
      <c r="B813" s="70" t="s">
        <v>8449</v>
      </c>
      <c r="C813" s="71" t="s">
        <v>9</v>
      </c>
      <c r="D813" s="72">
        <v>1</v>
      </c>
      <c r="E813" s="73">
        <v>166767</v>
      </c>
      <c r="F813" s="74">
        <f t="shared" si="34"/>
        <v>166767</v>
      </c>
    </row>
    <row r="814" spans="1:6" ht="56.25" x14ac:dyDescent="0.2">
      <c r="A814" s="69" t="s">
        <v>4019</v>
      </c>
      <c r="B814" s="70" t="s">
        <v>8450</v>
      </c>
      <c r="C814" s="71" t="s">
        <v>9</v>
      </c>
      <c r="D814" s="72">
        <v>1</v>
      </c>
      <c r="E814" s="73">
        <v>175292</v>
      </c>
      <c r="F814" s="74">
        <f t="shared" si="34"/>
        <v>175292</v>
      </c>
    </row>
    <row r="815" spans="1:6" ht="56.25" x14ac:dyDescent="0.2">
      <c r="A815" s="69" t="s">
        <v>4021</v>
      </c>
      <c r="B815" s="70" t="s">
        <v>8451</v>
      </c>
      <c r="C815" s="71" t="s">
        <v>9</v>
      </c>
      <c r="D815" s="72">
        <v>1</v>
      </c>
      <c r="E815" s="73">
        <v>441353</v>
      </c>
      <c r="F815" s="74">
        <f t="shared" si="34"/>
        <v>441353</v>
      </c>
    </row>
    <row r="816" spans="1:6" ht="33.75" x14ac:dyDescent="0.2">
      <c r="A816" s="69" t="s">
        <v>4023</v>
      </c>
      <c r="B816" s="70" t="s">
        <v>8452</v>
      </c>
      <c r="C816" s="71" t="s">
        <v>4025</v>
      </c>
      <c r="D816" s="72">
        <v>1</v>
      </c>
      <c r="E816" s="73">
        <v>486348</v>
      </c>
      <c r="F816" s="74">
        <f t="shared" si="34"/>
        <v>486348</v>
      </c>
    </row>
    <row r="817" spans="1:6" ht="56.25" x14ac:dyDescent="0.2">
      <c r="A817" s="69" t="s">
        <v>4026</v>
      </c>
      <c r="B817" s="70" t="s">
        <v>4027</v>
      </c>
      <c r="C817" s="71" t="s">
        <v>9</v>
      </c>
      <c r="D817" s="72">
        <v>1</v>
      </c>
      <c r="E817" s="73">
        <v>676261</v>
      </c>
      <c r="F817" s="74">
        <f t="shared" si="34"/>
        <v>676261</v>
      </c>
    </row>
    <row r="818" spans="1:6" x14ac:dyDescent="0.2">
      <c r="A818" s="64" t="s">
        <v>8953</v>
      </c>
      <c r="B818" s="64" t="s">
        <v>8954</v>
      </c>
      <c r="C818" s="71"/>
      <c r="D818" s="72"/>
      <c r="E818" s="73"/>
      <c r="F818" s="74"/>
    </row>
    <row r="819" spans="1:6" ht="33.75" x14ac:dyDescent="0.2">
      <c r="A819" s="69" t="s">
        <v>4028</v>
      </c>
      <c r="B819" s="70" t="s">
        <v>8453</v>
      </c>
      <c r="C819" s="71" t="s">
        <v>9</v>
      </c>
      <c r="D819" s="72">
        <v>1</v>
      </c>
      <c r="E819" s="73">
        <v>17193</v>
      </c>
      <c r="F819" s="74">
        <f t="shared" ref="F819:F831" si="35">ROUND(D819*E819,0)</f>
        <v>17193</v>
      </c>
    </row>
    <row r="820" spans="1:6" ht="33.75" x14ac:dyDescent="0.2">
      <c r="A820" s="69" t="s">
        <v>4029</v>
      </c>
      <c r="B820" s="70" t="s">
        <v>8454</v>
      </c>
      <c r="C820" s="71" t="s">
        <v>9</v>
      </c>
      <c r="D820" s="72">
        <v>1</v>
      </c>
      <c r="E820" s="73">
        <v>20448</v>
      </c>
      <c r="F820" s="74">
        <f t="shared" si="35"/>
        <v>20448</v>
      </c>
    </row>
    <row r="821" spans="1:6" ht="33.75" x14ac:dyDescent="0.2">
      <c r="A821" s="69" t="s">
        <v>4030</v>
      </c>
      <c r="B821" s="70" t="s">
        <v>8455</v>
      </c>
      <c r="C821" s="71" t="s">
        <v>9</v>
      </c>
      <c r="D821" s="72">
        <v>1</v>
      </c>
      <c r="E821" s="73">
        <v>14128</v>
      </c>
      <c r="F821" s="74">
        <f t="shared" si="35"/>
        <v>14128</v>
      </c>
    </row>
    <row r="822" spans="1:6" ht="56.25" x14ac:dyDescent="0.2">
      <c r="A822" s="69" t="s">
        <v>4031</v>
      </c>
      <c r="B822" s="70" t="s">
        <v>8456</v>
      </c>
      <c r="C822" s="71" t="s">
        <v>263</v>
      </c>
      <c r="D822" s="72">
        <v>1</v>
      </c>
      <c r="E822" s="73">
        <v>34125</v>
      </c>
      <c r="F822" s="74">
        <f t="shared" si="35"/>
        <v>34125</v>
      </c>
    </row>
    <row r="823" spans="1:6" ht="56.25" x14ac:dyDescent="0.2">
      <c r="A823" s="69" t="s">
        <v>4032</v>
      </c>
      <c r="B823" s="70" t="s">
        <v>8457</v>
      </c>
      <c r="C823" s="71" t="s">
        <v>263</v>
      </c>
      <c r="D823" s="72">
        <v>1</v>
      </c>
      <c r="E823" s="73">
        <v>43539</v>
      </c>
      <c r="F823" s="74">
        <f t="shared" si="35"/>
        <v>43539</v>
      </c>
    </row>
    <row r="824" spans="1:6" ht="45" x14ac:dyDescent="0.2">
      <c r="A824" s="69" t="s">
        <v>8955</v>
      </c>
      <c r="B824" s="70" t="s">
        <v>8458</v>
      </c>
      <c r="C824" s="71" t="s">
        <v>263</v>
      </c>
      <c r="D824" s="72">
        <v>1</v>
      </c>
      <c r="E824" s="73">
        <v>46935</v>
      </c>
      <c r="F824" s="74">
        <f t="shared" si="35"/>
        <v>46935</v>
      </c>
    </row>
    <row r="825" spans="1:6" ht="57" customHeight="1" x14ac:dyDescent="0.2">
      <c r="A825" s="69" t="s">
        <v>8956</v>
      </c>
      <c r="B825" s="70" t="s">
        <v>8459</v>
      </c>
      <c r="C825" s="71" t="s">
        <v>263</v>
      </c>
      <c r="D825" s="72">
        <v>1</v>
      </c>
      <c r="E825" s="73">
        <v>58540</v>
      </c>
      <c r="F825" s="74">
        <f t="shared" si="35"/>
        <v>58540</v>
      </c>
    </row>
    <row r="826" spans="1:6" ht="45" x14ac:dyDescent="0.2">
      <c r="A826" s="69" t="s">
        <v>8957</v>
      </c>
      <c r="B826" s="70" t="s">
        <v>8460</v>
      </c>
      <c r="C826" s="71" t="s">
        <v>9</v>
      </c>
      <c r="D826" s="72">
        <v>1</v>
      </c>
      <c r="E826" s="73">
        <v>64511</v>
      </c>
      <c r="F826" s="74">
        <f t="shared" si="35"/>
        <v>64511</v>
      </c>
    </row>
    <row r="827" spans="1:6" ht="56.25" x14ac:dyDescent="0.2">
      <c r="A827" s="69" t="s">
        <v>8958</v>
      </c>
      <c r="B827" s="70" t="s">
        <v>8461</v>
      </c>
      <c r="C827" s="71" t="s">
        <v>9</v>
      </c>
      <c r="D827" s="72">
        <v>1</v>
      </c>
      <c r="E827" s="73">
        <v>95990</v>
      </c>
      <c r="F827" s="74">
        <f t="shared" si="35"/>
        <v>95990</v>
      </c>
    </row>
    <row r="828" spans="1:6" ht="56.25" x14ac:dyDescent="0.2">
      <c r="A828" s="69" t="s">
        <v>8959</v>
      </c>
      <c r="B828" s="70" t="s">
        <v>8462</v>
      </c>
      <c r="C828" s="71" t="s">
        <v>9</v>
      </c>
      <c r="D828" s="72">
        <v>1</v>
      </c>
      <c r="E828" s="73">
        <v>101790</v>
      </c>
      <c r="F828" s="74">
        <f t="shared" si="35"/>
        <v>101790</v>
      </c>
    </row>
    <row r="829" spans="1:6" ht="33.75" x14ac:dyDescent="0.2">
      <c r="A829" s="69" t="s">
        <v>8960</v>
      </c>
      <c r="B829" s="70" t="s">
        <v>8463</v>
      </c>
      <c r="C829" s="71" t="s">
        <v>9</v>
      </c>
      <c r="D829" s="72">
        <v>1</v>
      </c>
      <c r="E829" s="73">
        <v>142769</v>
      </c>
      <c r="F829" s="74">
        <f t="shared" si="35"/>
        <v>142769</v>
      </c>
    </row>
    <row r="830" spans="1:6" ht="45" x14ac:dyDescent="0.2">
      <c r="A830" s="69" t="s">
        <v>8961</v>
      </c>
      <c r="B830" s="70" t="s">
        <v>8464</v>
      </c>
      <c r="C830" s="71" t="s">
        <v>9</v>
      </c>
      <c r="D830" s="72">
        <v>1</v>
      </c>
      <c r="E830" s="73">
        <v>19638</v>
      </c>
      <c r="F830" s="74">
        <f t="shared" si="35"/>
        <v>19638</v>
      </c>
    </row>
    <row r="831" spans="1:6" ht="45" x14ac:dyDescent="0.2">
      <c r="A831" s="69" t="s">
        <v>8962</v>
      </c>
      <c r="B831" s="70" t="s">
        <v>8465</v>
      </c>
      <c r="C831" s="71" t="s">
        <v>9</v>
      </c>
      <c r="D831" s="72">
        <v>1</v>
      </c>
      <c r="E831" s="73">
        <v>19678</v>
      </c>
      <c r="F831" s="74">
        <f t="shared" si="35"/>
        <v>19678</v>
      </c>
    </row>
    <row r="832" spans="1:6" x14ac:dyDescent="0.2">
      <c r="A832" s="64" t="s">
        <v>4046</v>
      </c>
      <c r="B832" s="64" t="s">
        <v>4047</v>
      </c>
      <c r="C832" s="65"/>
      <c r="D832" s="65"/>
      <c r="E832" s="66"/>
      <c r="F832" s="67"/>
    </row>
    <row r="833" spans="1:6" ht="45" x14ac:dyDescent="0.2">
      <c r="A833" s="69" t="s">
        <v>4048</v>
      </c>
      <c r="B833" s="70" t="s">
        <v>8533</v>
      </c>
      <c r="C833" s="71" t="s">
        <v>263</v>
      </c>
      <c r="D833" s="72">
        <v>1</v>
      </c>
      <c r="E833" s="73">
        <v>29449</v>
      </c>
      <c r="F833" s="74">
        <f t="shared" ref="F833:F845" si="36">ROUND(D833*E833,0)</f>
        <v>29449</v>
      </c>
    </row>
    <row r="834" spans="1:6" ht="45" x14ac:dyDescent="0.2">
      <c r="A834" s="69" t="s">
        <v>4050</v>
      </c>
      <c r="B834" s="70" t="s">
        <v>8534</v>
      </c>
      <c r="C834" s="71" t="s">
        <v>263</v>
      </c>
      <c r="D834" s="72">
        <v>1</v>
      </c>
      <c r="E834" s="73">
        <v>29239</v>
      </c>
      <c r="F834" s="74">
        <f t="shared" si="36"/>
        <v>29239</v>
      </c>
    </row>
    <row r="835" spans="1:6" ht="45" x14ac:dyDescent="0.2">
      <c r="A835" s="69" t="s">
        <v>4052</v>
      </c>
      <c r="B835" s="70" t="s">
        <v>8535</v>
      </c>
      <c r="C835" s="71" t="s">
        <v>263</v>
      </c>
      <c r="D835" s="72">
        <v>1</v>
      </c>
      <c r="E835" s="73">
        <v>34111</v>
      </c>
      <c r="F835" s="74">
        <f t="shared" si="36"/>
        <v>34111</v>
      </c>
    </row>
    <row r="836" spans="1:6" ht="33.75" x14ac:dyDescent="0.2">
      <c r="A836" s="69" t="s">
        <v>4054</v>
      </c>
      <c r="B836" s="70" t="s">
        <v>8536</v>
      </c>
      <c r="C836" s="71" t="s">
        <v>9</v>
      </c>
      <c r="D836" s="72">
        <v>1</v>
      </c>
      <c r="E836" s="73">
        <v>116625</v>
      </c>
      <c r="F836" s="74">
        <f t="shared" si="36"/>
        <v>116625</v>
      </c>
    </row>
    <row r="837" spans="1:6" ht="33.75" x14ac:dyDescent="0.2">
      <c r="A837" s="69" t="s">
        <v>4055</v>
      </c>
      <c r="B837" s="70" t="s">
        <v>8537</v>
      </c>
      <c r="C837" s="71" t="s">
        <v>9</v>
      </c>
      <c r="D837" s="72">
        <v>1</v>
      </c>
      <c r="E837" s="73">
        <v>105850</v>
      </c>
      <c r="F837" s="74">
        <f t="shared" si="36"/>
        <v>105850</v>
      </c>
    </row>
    <row r="838" spans="1:6" ht="33.75" x14ac:dyDescent="0.2">
      <c r="A838" s="69" t="s">
        <v>4056</v>
      </c>
      <c r="B838" s="70" t="s">
        <v>8538</v>
      </c>
      <c r="C838" s="71" t="s">
        <v>9</v>
      </c>
      <c r="D838" s="72">
        <v>1</v>
      </c>
      <c r="E838" s="73">
        <v>131050</v>
      </c>
      <c r="F838" s="74">
        <f t="shared" si="36"/>
        <v>131050</v>
      </c>
    </row>
    <row r="839" spans="1:6" ht="33.75" x14ac:dyDescent="0.2">
      <c r="A839" s="69" t="s">
        <v>4058</v>
      </c>
      <c r="B839" s="70" t="s">
        <v>8539</v>
      </c>
      <c r="C839" s="71" t="s">
        <v>9</v>
      </c>
      <c r="D839" s="72">
        <v>1</v>
      </c>
      <c r="E839" s="73">
        <v>105086</v>
      </c>
      <c r="F839" s="74">
        <f t="shared" si="36"/>
        <v>105086</v>
      </c>
    </row>
    <row r="840" spans="1:6" ht="33.75" x14ac:dyDescent="0.2">
      <c r="A840" s="69" t="s">
        <v>4060</v>
      </c>
      <c r="B840" s="70" t="s">
        <v>8540</v>
      </c>
      <c r="C840" s="71" t="s">
        <v>9</v>
      </c>
      <c r="D840" s="72">
        <v>1</v>
      </c>
      <c r="E840" s="73">
        <v>100237</v>
      </c>
      <c r="F840" s="74">
        <f t="shared" si="36"/>
        <v>100237</v>
      </c>
    </row>
    <row r="841" spans="1:6" ht="33.75" x14ac:dyDescent="0.2">
      <c r="A841" s="69" t="s">
        <v>4062</v>
      </c>
      <c r="B841" s="70" t="s">
        <v>8541</v>
      </c>
      <c r="C841" s="71" t="s">
        <v>9</v>
      </c>
      <c r="D841" s="72">
        <v>1</v>
      </c>
      <c r="E841" s="73">
        <v>449677</v>
      </c>
      <c r="F841" s="74">
        <f t="shared" si="36"/>
        <v>449677</v>
      </c>
    </row>
    <row r="842" spans="1:6" ht="33.75" x14ac:dyDescent="0.2">
      <c r="A842" s="69" t="s">
        <v>4064</v>
      </c>
      <c r="B842" s="70" t="s">
        <v>8543</v>
      </c>
      <c r="C842" s="71" t="s">
        <v>9</v>
      </c>
      <c r="D842" s="72">
        <v>1</v>
      </c>
      <c r="E842" s="73">
        <v>32958</v>
      </c>
      <c r="F842" s="74">
        <f t="shared" si="36"/>
        <v>32958</v>
      </c>
    </row>
    <row r="843" spans="1:6" ht="33.75" x14ac:dyDescent="0.2">
      <c r="A843" s="69" t="s">
        <v>4066</v>
      </c>
      <c r="B843" s="70" t="s">
        <v>8544</v>
      </c>
      <c r="C843" s="71" t="s">
        <v>9</v>
      </c>
      <c r="D843" s="72">
        <v>1</v>
      </c>
      <c r="E843" s="73">
        <v>101085</v>
      </c>
      <c r="F843" s="74">
        <f t="shared" si="36"/>
        <v>101085</v>
      </c>
    </row>
    <row r="844" spans="1:6" ht="33.75" x14ac:dyDescent="0.2">
      <c r="A844" s="69" t="s">
        <v>4068</v>
      </c>
      <c r="B844" s="70" t="s">
        <v>8542</v>
      </c>
      <c r="C844" s="71" t="s">
        <v>9</v>
      </c>
      <c r="D844" s="72">
        <v>1</v>
      </c>
      <c r="E844" s="73">
        <v>119074</v>
      </c>
      <c r="F844" s="74">
        <f t="shared" si="36"/>
        <v>119074</v>
      </c>
    </row>
    <row r="845" spans="1:6" ht="56.25" x14ac:dyDescent="0.2">
      <c r="A845" s="69" t="s">
        <v>4070</v>
      </c>
      <c r="B845" s="70" t="s">
        <v>8545</v>
      </c>
      <c r="C845" s="71" t="s">
        <v>9</v>
      </c>
      <c r="D845" s="72">
        <v>1</v>
      </c>
      <c r="E845" s="73">
        <v>14511</v>
      </c>
      <c r="F845" s="74">
        <f t="shared" si="36"/>
        <v>14511</v>
      </c>
    </row>
    <row r="846" spans="1:6" x14ac:dyDescent="0.2">
      <c r="A846" s="64" t="s">
        <v>4074</v>
      </c>
      <c r="B846" s="64" t="s">
        <v>4075</v>
      </c>
      <c r="C846" s="65"/>
      <c r="D846" s="65"/>
      <c r="E846" s="66"/>
      <c r="F846" s="67"/>
    </row>
    <row r="847" spans="1:6" ht="46.5" customHeight="1" x14ac:dyDescent="0.2">
      <c r="A847" s="69" t="s">
        <v>4076</v>
      </c>
      <c r="B847" s="70" t="s">
        <v>8546</v>
      </c>
      <c r="C847" s="71" t="s">
        <v>9</v>
      </c>
      <c r="D847" s="72">
        <v>1</v>
      </c>
      <c r="E847" s="73">
        <v>3160045</v>
      </c>
      <c r="F847" s="74">
        <f t="shared" ref="F847:F873" si="37">ROUND(D847*E847,0)</f>
        <v>3160045</v>
      </c>
    </row>
    <row r="848" spans="1:6" ht="58.5" customHeight="1" x14ac:dyDescent="0.2">
      <c r="A848" s="69" t="s">
        <v>4078</v>
      </c>
      <c r="B848" s="70" t="s">
        <v>8547</v>
      </c>
      <c r="C848" s="71" t="s">
        <v>9</v>
      </c>
      <c r="D848" s="72">
        <v>1</v>
      </c>
      <c r="E848" s="73">
        <v>5027431</v>
      </c>
      <c r="F848" s="74">
        <f t="shared" si="37"/>
        <v>5027431</v>
      </c>
    </row>
    <row r="849" spans="1:6" ht="56.25" x14ac:dyDescent="0.2">
      <c r="A849" s="69" t="s">
        <v>4080</v>
      </c>
      <c r="B849" s="70" t="s">
        <v>8548</v>
      </c>
      <c r="C849" s="71" t="s">
        <v>9</v>
      </c>
      <c r="D849" s="72">
        <v>1</v>
      </c>
      <c r="E849" s="73">
        <v>4937402</v>
      </c>
      <c r="F849" s="74">
        <f t="shared" si="37"/>
        <v>4937402</v>
      </c>
    </row>
    <row r="850" spans="1:6" ht="67.5" x14ac:dyDescent="0.2">
      <c r="A850" s="69" t="s">
        <v>4082</v>
      </c>
      <c r="B850" s="70" t="s">
        <v>8549</v>
      </c>
      <c r="C850" s="71" t="s">
        <v>9</v>
      </c>
      <c r="D850" s="72">
        <v>1</v>
      </c>
      <c r="E850" s="73">
        <v>2008847</v>
      </c>
      <c r="F850" s="74">
        <f t="shared" si="37"/>
        <v>2008847</v>
      </c>
    </row>
    <row r="851" spans="1:6" ht="78.75" x14ac:dyDescent="0.2">
      <c r="A851" s="69" t="s">
        <v>4084</v>
      </c>
      <c r="B851" s="70" t="s">
        <v>8550</v>
      </c>
      <c r="C851" s="71" t="s">
        <v>9</v>
      </c>
      <c r="D851" s="72">
        <v>1</v>
      </c>
      <c r="E851" s="73">
        <v>3591188</v>
      </c>
      <c r="F851" s="74">
        <f t="shared" si="37"/>
        <v>3591188</v>
      </c>
    </row>
    <row r="852" spans="1:6" ht="67.5" x14ac:dyDescent="0.2">
      <c r="A852" s="69" t="s">
        <v>4086</v>
      </c>
      <c r="B852" s="70" t="s">
        <v>4087</v>
      </c>
      <c r="C852" s="71" t="s">
        <v>9</v>
      </c>
      <c r="D852" s="72">
        <v>1</v>
      </c>
      <c r="E852" s="73">
        <v>5329898</v>
      </c>
      <c r="F852" s="74">
        <f t="shared" si="37"/>
        <v>5329898</v>
      </c>
    </row>
    <row r="853" spans="1:6" ht="67.5" x14ac:dyDescent="0.2">
      <c r="A853" s="69" t="s">
        <v>4088</v>
      </c>
      <c r="B853" s="70" t="s">
        <v>4089</v>
      </c>
      <c r="C853" s="71" t="s">
        <v>9</v>
      </c>
      <c r="D853" s="72">
        <v>1</v>
      </c>
      <c r="E853" s="73">
        <v>6235098</v>
      </c>
      <c r="F853" s="74">
        <f t="shared" si="37"/>
        <v>6235098</v>
      </c>
    </row>
    <row r="854" spans="1:6" ht="56.25" x14ac:dyDescent="0.2">
      <c r="A854" s="69" t="s">
        <v>4090</v>
      </c>
      <c r="B854" s="70" t="s">
        <v>8551</v>
      </c>
      <c r="C854" s="71" t="s">
        <v>9</v>
      </c>
      <c r="D854" s="72">
        <v>1</v>
      </c>
      <c r="E854" s="73">
        <v>2728172</v>
      </c>
      <c r="F854" s="74">
        <f t="shared" si="37"/>
        <v>2728172</v>
      </c>
    </row>
    <row r="855" spans="1:6" ht="78.75" x14ac:dyDescent="0.2">
      <c r="A855" s="69" t="s">
        <v>4092</v>
      </c>
      <c r="B855" s="70" t="s">
        <v>4093</v>
      </c>
      <c r="C855" s="71" t="s">
        <v>9</v>
      </c>
      <c r="D855" s="72">
        <v>1</v>
      </c>
      <c r="E855" s="73">
        <v>5908187</v>
      </c>
      <c r="F855" s="74">
        <f t="shared" si="37"/>
        <v>5908187</v>
      </c>
    </row>
    <row r="856" spans="1:6" ht="78.75" x14ac:dyDescent="0.2">
      <c r="A856" s="69" t="s">
        <v>4094</v>
      </c>
      <c r="B856" s="70" t="s">
        <v>4095</v>
      </c>
      <c r="C856" s="71" t="s">
        <v>9</v>
      </c>
      <c r="D856" s="72">
        <v>1</v>
      </c>
      <c r="E856" s="73">
        <v>10298513</v>
      </c>
      <c r="F856" s="74">
        <f t="shared" si="37"/>
        <v>10298513</v>
      </c>
    </row>
    <row r="857" spans="1:6" ht="78.75" x14ac:dyDescent="0.2">
      <c r="A857" s="69" t="s">
        <v>4096</v>
      </c>
      <c r="B857" s="70" t="s">
        <v>4097</v>
      </c>
      <c r="C857" s="71" t="s">
        <v>9</v>
      </c>
      <c r="D857" s="72">
        <v>1</v>
      </c>
      <c r="E857" s="73">
        <v>15802995</v>
      </c>
      <c r="F857" s="74">
        <f t="shared" si="37"/>
        <v>15802995</v>
      </c>
    </row>
    <row r="858" spans="1:6" ht="101.25" x14ac:dyDescent="0.2">
      <c r="A858" s="69" t="s">
        <v>4098</v>
      </c>
      <c r="B858" s="70" t="s">
        <v>4099</v>
      </c>
      <c r="C858" s="71" t="s">
        <v>9</v>
      </c>
      <c r="D858" s="72">
        <v>1</v>
      </c>
      <c r="E858" s="73">
        <v>17141977</v>
      </c>
      <c r="F858" s="74">
        <f t="shared" si="37"/>
        <v>17141977</v>
      </c>
    </row>
    <row r="859" spans="1:6" ht="101.25" x14ac:dyDescent="0.2">
      <c r="A859" s="69" t="s">
        <v>4100</v>
      </c>
      <c r="B859" s="70" t="s">
        <v>4101</v>
      </c>
      <c r="C859" s="71" t="s">
        <v>9</v>
      </c>
      <c r="D859" s="72">
        <v>1</v>
      </c>
      <c r="E859" s="73">
        <v>16625528</v>
      </c>
      <c r="F859" s="74">
        <f t="shared" si="37"/>
        <v>16625528</v>
      </c>
    </row>
    <row r="860" spans="1:6" ht="181.5" customHeight="1" x14ac:dyDescent="0.2">
      <c r="A860" s="69" t="s">
        <v>4102</v>
      </c>
      <c r="B860" s="70" t="s">
        <v>4103</v>
      </c>
      <c r="C860" s="71" t="s">
        <v>9</v>
      </c>
      <c r="D860" s="72">
        <v>1</v>
      </c>
      <c r="E860" s="73">
        <v>180000000</v>
      </c>
      <c r="F860" s="74">
        <f t="shared" si="37"/>
        <v>180000000</v>
      </c>
    </row>
    <row r="861" spans="1:6" ht="67.5" x14ac:dyDescent="0.2">
      <c r="A861" s="69" t="s">
        <v>4104</v>
      </c>
      <c r="B861" s="70" t="s">
        <v>4105</v>
      </c>
      <c r="C861" s="71" t="s">
        <v>9</v>
      </c>
      <c r="D861" s="72">
        <v>1</v>
      </c>
      <c r="E861" s="73">
        <v>16365820</v>
      </c>
      <c r="F861" s="74">
        <f t="shared" si="37"/>
        <v>16365820</v>
      </c>
    </row>
    <row r="862" spans="1:6" ht="48" customHeight="1" x14ac:dyDescent="0.2">
      <c r="A862" s="69" t="s">
        <v>4106</v>
      </c>
      <c r="B862" s="70" t="s">
        <v>8552</v>
      </c>
      <c r="C862" s="71" t="s">
        <v>9</v>
      </c>
      <c r="D862" s="72">
        <v>1</v>
      </c>
      <c r="E862" s="73">
        <v>798891</v>
      </c>
      <c r="F862" s="74">
        <f t="shared" si="37"/>
        <v>798891</v>
      </c>
    </row>
    <row r="863" spans="1:6" ht="56.25" x14ac:dyDescent="0.2">
      <c r="A863" s="69" t="s">
        <v>4108</v>
      </c>
      <c r="B863" s="70" t="s">
        <v>8553</v>
      </c>
      <c r="C863" s="71" t="s">
        <v>9</v>
      </c>
      <c r="D863" s="72">
        <v>1</v>
      </c>
      <c r="E863" s="73">
        <v>429491</v>
      </c>
      <c r="F863" s="74">
        <f t="shared" si="37"/>
        <v>429491</v>
      </c>
    </row>
    <row r="864" spans="1:6" ht="45" x14ac:dyDescent="0.2">
      <c r="A864" s="69" t="s">
        <v>4110</v>
      </c>
      <c r="B864" s="70" t="s">
        <v>8554</v>
      </c>
      <c r="C864" s="71" t="s">
        <v>9</v>
      </c>
      <c r="D864" s="72">
        <v>1</v>
      </c>
      <c r="E864" s="73">
        <v>1913411</v>
      </c>
      <c r="F864" s="74">
        <f t="shared" si="37"/>
        <v>1913411</v>
      </c>
    </row>
    <row r="865" spans="1:6" ht="45" x14ac:dyDescent="0.2">
      <c r="A865" s="69" t="s">
        <v>4112</v>
      </c>
      <c r="B865" s="70" t="s">
        <v>8555</v>
      </c>
      <c r="C865" s="71" t="s">
        <v>9</v>
      </c>
      <c r="D865" s="72">
        <v>1</v>
      </c>
      <c r="E865" s="73">
        <v>1271239</v>
      </c>
      <c r="F865" s="74">
        <f t="shared" si="37"/>
        <v>1271239</v>
      </c>
    </row>
    <row r="866" spans="1:6" ht="225" x14ac:dyDescent="0.2">
      <c r="A866" s="69" t="s">
        <v>4114</v>
      </c>
      <c r="B866" s="70" t="s">
        <v>4115</v>
      </c>
      <c r="C866" s="71" t="s">
        <v>9</v>
      </c>
      <c r="D866" s="72">
        <v>1</v>
      </c>
      <c r="E866" s="73">
        <v>16678404</v>
      </c>
      <c r="F866" s="74">
        <f t="shared" si="37"/>
        <v>16678404</v>
      </c>
    </row>
    <row r="867" spans="1:6" ht="33.75" x14ac:dyDescent="0.2">
      <c r="A867" s="69" t="s">
        <v>4116</v>
      </c>
      <c r="B867" s="70" t="s">
        <v>8556</v>
      </c>
      <c r="C867" s="71" t="s">
        <v>9</v>
      </c>
      <c r="D867" s="72">
        <v>1</v>
      </c>
      <c r="E867" s="73">
        <v>4947510</v>
      </c>
      <c r="F867" s="74">
        <f t="shared" si="37"/>
        <v>4947510</v>
      </c>
    </row>
    <row r="868" spans="1:6" ht="45" x14ac:dyDescent="0.2">
      <c r="A868" s="69" t="s">
        <v>4118</v>
      </c>
      <c r="B868" s="70" t="s">
        <v>8557</v>
      </c>
      <c r="C868" s="71" t="s">
        <v>9</v>
      </c>
      <c r="D868" s="72">
        <v>1</v>
      </c>
      <c r="E868" s="73">
        <v>6950000</v>
      </c>
      <c r="F868" s="74">
        <f t="shared" si="37"/>
        <v>6950000</v>
      </c>
    </row>
    <row r="869" spans="1:6" ht="45" x14ac:dyDescent="0.2">
      <c r="A869" s="69" t="s">
        <v>4120</v>
      </c>
      <c r="B869" s="70" t="s">
        <v>8558</v>
      </c>
      <c r="C869" s="71" t="s">
        <v>9</v>
      </c>
      <c r="D869" s="72">
        <v>1</v>
      </c>
      <c r="E869" s="73">
        <v>1549572</v>
      </c>
      <c r="F869" s="74">
        <f t="shared" si="37"/>
        <v>1549572</v>
      </c>
    </row>
    <row r="870" spans="1:6" ht="45" x14ac:dyDescent="0.2">
      <c r="A870" s="69" t="s">
        <v>4122</v>
      </c>
      <c r="B870" s="70" t="s">
        <v>8559</v>
      </c>
      <c r="C870" s="71" t="s">
        <v>9</v>
      </c>
      <c r="D870" s="72">
        <v>1</v>
      </c>
      <c r="E870" s="73">
        <v>2747510</v>
      </c>
      <c r="F870" s="74">
        <f t="shared" si="37"/>
        <v>2747510</v>
      </c>
    </row>
    <row r="871" spans="1:6" ht="45" x14ac:dyDescent="0.2">
      <c r="A871" s="69" t="s">
        <v>4124</v>
      </c>
      <c r="B871" s="70" t="s">
        <v>8560</v>
      </c>
      <c r="C871" s="71" t="s">
        <v>9</v>
      </c>
      <c r="D871" s="72">
        <v>1</v>
      </c>
      <c r="E871" s="73">
        <v>5230000</v>
      </c>
      <c r="F871" s="74">
        <f t="shared" si="37"/>
        <v>5230000</v>
      </c>
    </row>
    <row r="872" spans="1:6" ht="33.75" x14ac:dyDescent="0.2">
      <c r="A872" s="69" t="s">
        <v>4126</v>
      </c>
      <c r="B872" s="70" t="s">
        <v>8561</v>
      </c>
      <c r="C872" s="71" t="s">
        <v>9</v>
      </c>
      <c r="D872" s="72">
        <v>1</v>
      </c>
      <c r="E872" s="73">
        <v>679219</v>
      </c>
      <c r="F872" s="74">
        <f t="shared" si="37"/>
        <v>679219</v>
      </c>
    </row>
    <row r="873" spans="1:6" ht="45" x14ac:dyDescent="0.2">
      <c r="A873" s="69" t="s">
        <v>4128</v>
      </c>
      <c r="B873" s="70" t="s">
        <v>8562</v>
      </c>
      <c r="C873" s="71" t="s">
        <v>9</v>
      </c>
      <c r="D873" s="72">
        <v>1</v>
      </c>
      <c r="E873" s="73">
        <v>754572</v>
      </c>
      <c r="F873" s="74">
        <f t="shared" si="37"/>
        <v>754572</v>
      </c>
    </row>
    <row r="874" spans="1:6" x14ac:dyDescent="0.2">
      <c r="A874" s="64" t="s">
        <v>4130</v>
      </c>
      <c r="B874" s="64" t="s">
        <v>4131</v>
      </c>
      <c r="C874" s="65"/>
      <c r="D874" s="65"/>
      <c r="E874" s="66"/>
      <c r="F874" s="67"/>
    </row>
    <row r="875" spans="1:6" ht="33.75" x14ac:dyDescent="0.2">
      <c r="A875" s="69" t="s">
        <v>4132</v>
      </c>
      <c r="B875" s="70" t="s">
        <v>4133</v>
      </c>
      <c r="C875" s="71" t="s">
        <v>263</v>
      </c>
      <c r="D875" s="72">
        <v>1</v>
      </c>
      <c r="E875" s="73">
        <v>41146</v>
      </c>
      <c r="F875" s="74">
        <f t="shared" ref="F875:F913" si="38">ROUND(D875*E875,0)</f>
        <v>41146</v>
      </c>
    </row>
    <row r="876" spans="1:6" ht="33.75" x14ac:dyDescent="0.2">
      <c r="A876" s="69" t="s">
        <v>4134</v>
      </c>
      <c r="B876" s="70" t="s">
        <v>4135</v>
      </c>
      <c r="C876" s="71" t="s">
        <v>263</v>
      </c>
      <c r="D876" s="72">
        <v>1</v>
      </c>
      <c r="E876" s="73">
        <v>63487</v>
      </c>
      <c r="F876" s="74">
        <f t="shared" si="38"/>
        <v>63487</v>
      </c>
    </row>
    <row r="877" spans="1:6" ht="78.75" x14ac:dyDescent="0.2">
      <c r="A877" s="69" t="s">
        <v>4136</v>
      </c>
      <c r="B877" s="70" t="s">
        <v>4137</v>
      </c>
      <c r="C877" s="71" t="s">
        <v>263</v>
      </c>
      <c r="D877" s="72">
        <v>1</v>
      </c>
      <c r="E877" s="73">
        <v>130372</v>
      </c>
      <c r="F877" s="74">
        <f t="shared" si="38"/>
        <v>130372</v>
      </c>
    </row>
    <row r="878" spans="1:6" ht="78.75" x14ac:dyDescent="0.2">
      <c r="A878" s="69" t="s">
        <v>4138</v>
      </c>
      <c r="B878" s="70" t="s">
        <v>4139</v>
      </c>
      <c r="C878" s="71" t="s">
        <v>263</v>
      </c>
      <c r="D878" s="72">
        <v>1</v>
      </c>
      <c r="E878" s="73">
        <v>207399</v>
      </c>
      <c r="F878" s="74">
        <f t="shared" si="38"/>
        <v>207399</v>
      </c>
    </row>
    <row r="879" spans="1:6" ht="78.75" x14ac:dyDescent="0.2">
      <c r="A879" s="69" t="s">
        <v>4140</v>
      </c>
      <c r="B879" s="70" t="s">
        <v>4141</v>
      </c>
      <c r="C879" s="71" t="s">
        <v>263</v>
      </c>
      <c r="D879" s="72">
        <v>1</v>
      </c>
      <c r="E879" s="73">
        <v>482858</v>
      </c>
      <c r="F879" s="74">
        <f t="shared" si="38"/>
        <v>482858</v>
      </c>
    </row>
    <row r="880" spans="1:6" ht="45" x14ac:dyDescent="0.2">
      <c r="A880" s="69" t="s">
        <v>4142</v>
      </c>
      <c r="B880" s="70" t="s">
        <v>4143</v>
      </c>
      <c r="C880" s="71" t="s">
        <v>9</v>
      </c>
      <c r="D880" s="72">
        <v>1</v>
      </c>
      <c r="E880" s="73">
        <v>81938</v>
      </c>
      <c r="F880" s="74">
        <f t="shared" si="38"/>
        <v>81938</v>
      </c>
    </row>
    <row r="881" spans="1:6" ht="45" x14ac:dyDescent="0.2">
      <c r="A881" s="69" t="s">
        <v>4144</v>
      </c>
      <c r="B881" s="70" t="s">
        <v>4145</v>
      </c>
      <c r="C881" s="71" t="s">
        <v>9</v>
      </c>
      <c r="D881" s="72">
        <v>1</v>
      </c>
      <c r="E881" s="73">
        <v>139146</v>
      </c>
      <c r="F881" s="74">
        <f t="shared" si="38"/>
        <v>139146</v>
      </c>
    </row>
    <row r="882" spans="1:6" ht="78.75" x14ac:dyDescent="0.2">
      <c r="A882" s="69" t="s">
        <v>4146</v>
      </c>
      <c r="B882" s="70" t="s">
        <v>4147</v>
      </c>
      <c r="C882" s="71" t="s">
        <v>9</v>
      </c>
      <c r="D882" s="72">
        <v>1</v>
      </c>
      <c r="E882" s="73">
        <v>304091</v>
      </c>
      <c r="F882" s="74">
        <f t="shared" si="38"/>
        <v>304091</v>
      </c>
    </row>
    <row r="883" spans="1:6" ht="78.75" x14ac:dyDescent="0.2">
      <c r="A883" s="69" t="s">
        <v>4148</v>
      </c>
      <c r="B883" s="70" t="s">
        <v>4149</v>
      </c>
      <c r="C883" s="71" t="s">
        <v>9</v>
      </c>
      <c r="D883" s="72">
        <v>1</v>
      </c>
      <c r="E883" s="73">
        <v>574251</v>
      </c>
      <c r="F883" s="74">
        <f t="shared" si="38"/>
        <v>574251</v>
      </c>
    </row>
    <row r="884" spans="1:6" ht="78.75" x14ac:dyDescent="0.2">
      <c r="A884" s="69" t="s">
        <v>4150</v>
      </c>
      <c r="B884" s="70" t="s">
        <v>4151</v>
      </c>
      <c r="C884" s="71" t="s">
        <v>9</v>
      </c>
      <c r="D884" s="72">
        <v>1</v>
      </c>
      <c r="E884" s="73">
        <v>1555954</v>
      </c>
      <c r="F884" s="74">
        <f t="shared" si="38"/>
        <v>1555954</v>
      </c>
    </row>
    <row r="885" spans="1:6" ht="45" x14ac:dyDescent="0.2">
      <c r="A885" s="69" t="s">
        <v>4152</v>
      </c>
      <c r="B885" s="70" t="s">
        <v>4153</v>
      </c>
      <c r="C885" s="71" t="s">
        <v>9</v>
      </c>
      <c r="D885" s="72">
        <v>1</v>
      </c>
      <c r="E885" s="73">
        <v>86278</v>
      </c>
      <c r="F885" s="74">
        <f t="shared" si="38"/>
        <v>86278</v>
      </c>
    </row>
    <row r="886" spans="1:6" ht="45" x14ac:dyDescent="0.2">
      <c r="A886" s="69" t="s">
        <v>4154</v>
      </c>
      <c r="B886" s="70" t="s">
        <v>4155</v>
      </c>
      <c r="C886" s="71" t="s">
        <v>9</v>
      </c>
      <c r="D886" s="72">
        <v>1</v>
      </c>
      <c r="E886" s="73">
        <v>142745</v>
      </c>
      <c r="F886" s="74">
        <f t="shared" si="38"/>
        <v>142745</v>
      </c>
    </row>
    <row r="887" spans="1:6" ht="78.75" x14ac:dyDescent="0.2">
      <c r="A887" s="69" t="s">
        <v>4156</v>
      </c>
      <c r="B887" s="70" t="s">
        <v>4157</v>
      </c>
      <c r="C887" s="71" t="s">
        <v>9</v>
      </c>
      <c r="D887" s="72">
        <v>1</v>
      </c>
      <c r="E887" s="73">
        <v>327461</v>
      </c>
      <c r="F887" s="74">
        <f t="shared" si="38"/>
        <v>327461</v>
      </c>
    </row>
    <row r="888" spans="1:6" ht="78.75" x14ac:dyDescent="0.2">
      <c r="A888" s="69" t="s">
        <v>4158</v>
      </c>
      <c r="B888" s="70" t="s">
        <v>4159</v>
      </c>
      <c r="C888" s="71" t="s">
        <v>9</v>
      </c>
      <c r="D888" s="72">
        <v>1</v>
      </c>
      <c r="E888" s="73">
        <v>640301</v>
      </c>
      <c r="F888" s="74">
        <f t="shared" si="38"/>
        <v>640301</v>
      </c>
    </row>
    <row r="889" spans="1:6" ht="78.75" x14ac:dyDescent="0.2">
      <c r="A889" s="69" t="s">
        <v>4160</v>
      </c>
      <c r="B889" s="70" t="s">
        <v>4161</v>
      </c>
      <c r="C889" s="71" t="s">
        <v>9</v>
      </c>
      <c r="D889" s="72">
        <v>1</v>
      </c>
      <c r="E889" s="73">
        <v>1832344</v>
      </c>
      <c r="F889" s="74">
        <f t="shared" si="38"/>
        <v>1832344</v>
      </c>
    </row>
    <row r="890" spans="1:6" ht="45" x14ac:dyDescent="0.2">
      <c r="A890" s="69" t="s">
        <v>4162</v>
      </c>
      <c r="B890" s="70" t="s">
        <v>4163</v>
      </c>
      <c r="C890" s="71" t="s">
        <v>9</v>
      </c>
      <c r="D890" s="72">
        <v>1</v>
      </c>
      <c r="E890" s="73">
        <v>114728</v>
      </c>
      <c r="F890" s="74">
        <f t="shared" si="38"/>
        <v>114728</v>
      </c>
    </row>
    <row r="891" spans="1:6" ht="45" x14ac:dyDescent="0.2">
      <c r="A891" s="69" t="s">
        <v>4164</v>
      </c>
      <c r="B891" s="70" t="s">
        <v>4165</v>
      </c>
      <c r="C891" s="71" t="s">
        <v>9</v>
      </c>
      <c r="D891" s="72">
        <v>1</v>
      </c>
      <c r="E891" s="73">
        <v>166965</v>
      </c>
      <c r="F891" s="74">
        <f t="shared" si="38"/>
        <v>166965</v>
      </c>
    </row>
    <row r="892" spans="1:6" ht="78.75" x14ac:dyDescent="0.2">
      <c r="A892" s="69" t="s">
        <v>4166</v>
      </c>
      <c r="B892" s="70" t="s">
        <v>4167</v>
      </c>
      <c r="C892" s="71" t="s">
        <v>9</v>
      </c>
      <c r="D892" s="72">
        <v>1</v>
      </c>
      <c r="E892" s="73">
        <v>320741</v>
      </c>
      <c r="F892" s="74">
        <f t="shared" si="38"/>
        <v>320741</v>
      </c>
    </row>
    <row r="893" spans="1:6" ht="78.75" x14ac:dyDescent="0.2">
      <c r="A893" s="69" t="s">
        <v>4168</v>
      </c>
      <c r="B893" s="70" t="s">
        <v>4169</v>
      </c>
      <c r="C893" s="71" t="s">
        <v>9</v>
      </c>
      <c r="D893" s="72">
        <v>1</v>
      </c>
      <c r="E893" s="73">
        <v>773651</v>
      </c>
      <c r="F893" s="74">
        <f t="shared" si="38"/>
        <v>773651</v>
      </c>
    </row>
    <row r="894" spans="1:6" ht="78.75" x14ac:dyDescent="0.2">
      <c r="A894" s="69" t="s">
        <v>4170</v>
      </c>
      <c r="B894" s="70" t="s">
        <v>4171</v>
      </c>
      <c r="C894" s="71" t="s">
        <v>9</v>
      </c>
      <c r="D894" s="72">
        <v>1</v>
      </c>
      <c r="E894" s="73">
        <v>2227724</v>
      </c>
      <c r="F894" s="74">
        <f t="shared" si="38"/>
        <v>2227724</v>
      </c>
    </row>
    <row r="895" spans="1:6" ht="45" x14ac:dyDescent="0.2">
      <c r="A895" s="69" t="s">
        <v>4172</v>
      </c>
      <c r="B895" s="70" t="s">
        <v>4173</v>
      </c>
      <c r="C895" s="71" t="s">
        <v>9</v>
      </c>
      <c r="D895" s="72">
        <v>1</v>
      </c>
      <c r="E895" s="73">
        <v>118888</v>
      </c>
      <c r="F895" s="74">
        <f t="shared" si="38"/>
        <v>118888</v>
      </c>
    </row>
    <row r="896" spans="1:6" ht="45" x14ac:dyDescent="0.2">
      <c r="A896" s="69" t="s">
        <v>4174</v>
      </c>
      <c r="B896" s="70" t="s">
        <v>4175</v>
      </c>
      <c r="C896" s="71" t="s">
        <v>9</v>
      </c>
      <c r="D896" s="72">
        <v>1</v>
      </c>
      <c r="E896" s="73">
        <v>174396</v>
      </c>
      <c r="F896" s="74">
        <f t="shared" si="38"/>
        <v>174396</v>
      </c>
    </row>
    <row r="897" spans="1:6" ht="78.75" x14ac:dyDescent="0.2">
      <c r="A897" s="69" t="s">
        <v>4176</v>
      </c>
      <c r="B897" s="70" t="s">
        <v>4177</v>
      </c>
      <c r="C897" s="71" t="s">
        <v>9</v>
      </c>
      <c r="D897" s="72">
        <v>1</v>
      </c>
      <c r="E897" s="73">
        <v>353341</v>
      </c>
      <c r="F897" s="74">
        <f t="shared" si="38"/>
        <v>353341</v>
      </c>
    </row>
    <row r="898" spans="1:6" ht="78.75" x14ac:dyDescent="0.2">
      <c r="A898" s="69" t="s">
        <v>4178</v>
      </c>
      <c r="B898" s="70" t="s">
        <v>4179</v>
      </c>
      <c r="C898" s="71" t="s">
        <v>9</v>
      </c>
      <c r="D898" s="72">
        <v>1</v>
      </c>
      <c r="E898" s="73">
        <v>1077051</v>
      </c>
      <c r="F898" s="74">
        <f t="shared" si="38"/>
        <v>1077051</v>
      </c>
    </row>
    <row r="899" spans="1:6" ht="78.75" x14ac:dyDescent="0.2">
      <c r="A899" s="69" t="s">
        <v>4180</v>
      </c>
      <c r="B899" s="70" t="s">
        <v>4181</v>
      </c>
      <c r="C899" s="71" t="s">
        <v>9</v>
      </c>
      <c r="D899" s="72">
        <v>1</v>
      </c>
      <c r="E899" s="73">
        <v>3091124</v>
      </c>
      <c r="F899" s="74">
        <f t="shared" si="38"/>
        <v>3091124</v>
      </c>
    </row>
    <row r="900" spans="1:6" ht="45" x14ac:dyDescent="0.2">
      <c r="A900" s="69" t="s">
        <v>4182</v>
      </c>
      <c r="B900" s="70" t="s">
        <v>4183</v>
      </c>
      <c r="C900" s="71" t="s">
        <v>9</v>
      </c>
      <c r="D900" s="72">
        <v>1</v>
      </c>
      <c r="E900" s="73">
        <v>61330</v>
      </c>
      <c r="F900" s="74">
        <f t="shared" si="38"/>
        <v>61330</v>
      </c>
    </row>
    <row r="901" spans="1:6" ht="45" x14ac:dyDescent="0.2">
      <c r="A901" s="69" t="s">
        <v>4184</v>
      </c>
      <c r="B901" s="70" t="s">
        <v>4185</v>
      </c>
      <c r="C901" s="71" t="s">
        <v>9</v>
      </c>
      <c r="D901" s="72">
        <v>1</v>
      </c>
      <c r="E901" s="73">
        <v>96021</v>
      </c>
      <c r="F901" s="74">
        <f t="shared" si="38"/>
        <v>96021</v>
      </c>
    </row>
    <row r="902" spans="1:6" ht="78.75" x14ac:dyDescent="0.2">
      <c r="A902" s="69" t="s">
        <v>4186</v>
      </c>
      <c r="B902" s="70" t="s">
        <v>4187</v>
      </c>
      <c r="C902" s="71" t="s">
        <v>9</v>
      </c>
      <c r="D902" s="72">
        <v>1</v>
      </c>
      <c r="E902" s="73">
        <v>208157</v>
      </c>
      <c r="F902" s="74">
        <f t="shared" si="38"/>
        <v>208157</v>
      </c>
    </row>
    <row r="903" spans="1:6" ht="78.75" x14ac:dyDescent="0.2">
      <c r="A903" s="69" t="s">
        <v>4188</v>
      </c>
      <c r="B903" s="70" t="s">
        <v>4189</v>
      </c>
      <c r="C903" s="71" t="s">
        <v>9</v>
      </c>
      <c r="D903" s="72">
        <v>1</v>
      </c>
      <c r="E903" s="73">
        <v>254907</v>
      </c>
      <c r="F903" s="74">
        <f t="shared" si="38"/>
        <v>254907</v>
      </c>
    </row>
    <row r="904" spans="1:6" ht="78.75" x14ac:dyDescent="0.2">
      <c r="A904" s="69" t="s">
        <v>4190</v>
      </c>
      <c r="B904" s="70" t="s">
        <v>4191</v>
      </c>
      <c r="C904" s="71" t="s">
        <v>9</v>
      </c>
      <c r="D904" s="72">
        <v>1</v>
      </c>
      <c r="E904" s="73">
        <v>1022416</v>
      </c>
      <c r="F904" s="74">
        <f t="shared" si="38"/>
        <v>1022416</v>
      </c>
    </row>
    <row r="905" spans="1:6" ht="78.75" x14ac:dyDescent="0.2">
      <c r="A905" s="69" t="s">
        <v>4192</v>
      </c>
      <c r="B905" s="70" t="s">
        <v>4193</v>
      </c>
      <c r="C905" s="71" t="s">
        <v>9</v>
      </c>
      <c r="D905" s="72">
        <v>1</v>
      </c>
      <c r="E905" s="73">
        <v>246504</v>
      </c>
      <c r="F905" s="74">
        <f t="shared" si="38"/>
        <v>246504</v>
      </c>
    </row>
    <row r="906" spans="1:6" ht="69.75" customHeight="1" x14ac:dyDescent="0.2">
      <c r="A906" s="69" t="s">
        <v>4194</v>
      </c>
      <c r="B906" s="70" t="s">
        <v>4195</v>
      </c>
      <c r="C906" s="71" t="s">
        <v>9</v>
      </c>
      <c r="D906" s="72">
        <v>1</v>
      </c>
      <c r="E906" s="73">
        <v>9264699</v>
      </c>
      <c r="F906" s="74">
        <f t="shared" si="38"/>
        <v>9264699</v>
      </c>
    </row>
    <row r="907" spans="1:6" ht="68.25" customHeight="1" x14ac:dyDescent="0.2">
      <c r="A907" s="69" t="s">
        <v>4196</v>
      </c>
      <c r="B907" s="70" t="s">
        <v>4197</v>
      </c>
      <c r="C907" s="71" t="s">
        <v>9</v>
      </c>
      <c r="D907" s="72">
        <v>1</v>
      </c>
      <c r="E907" s="73">
        <v>6838402</v>
      </c>
      <c r="F907" s="74">
        <f t="shared" si="38"/>
        <v>6838402</v>
      </c>
    </row>
    <row r="908" spans="1:6" ht="33.75" x14ac:dyDescent="0.2">
      <c r="A908" s="69" t="s">
        <v>4198</v>
      </c>
      <c r="B908" s="70" t="s">
        <v>4199</v>
      </c>
      <c r="C908" s="71" t="s">
        <v>9</v>
      </c>
      <c r="D908" s="72">
        <v>1</v>
      </c>
      <c r="E908" s="73">
        <v>870637</v>
      </c>
      <c r="F908" s="74">
        <f t="shared" si="38"/>
        <v>870637</v>
      </c>
    </row>
    <row r="909" spans="1:6" ht="135" customHeight="1" x14ac:dyDescent="0.2">
      <c r="A909" s="69" t="s">
        <v>4200</v>
      </c>
      <c r="B909" s="70" t="s">
        <v>4201</v>
      </c>
      <c r="C909" s="71" t="s">
        <v>9</v>
      </c>
      <c r="D909" s="72">
        <v>1</v>
      </c>
      <c r="E909" s="73">
        <v>618515</v>
      </c>
      <c r="F909" s="74">
        <f t="shared" si="38"/>
        <v>618515</v>
      </c>
    </row>
    <row r="910" spans="1:6" ht="137.25" customHeight="1" x14ac:dyDescent="0.2">
      <c r="A910" s="69" t="s">
        <v>4202</v>
      </c>
      <c r="B910" s="70" t="s">
        <v>4203</v>
      </c>
      <c r="C910" s="71" t="s">
        <v>9</v>
      </c>
      <c r="D910" s="72">
        <v>1</v>
      </c>
      <c r="E910" s="73">
        <v>1328707</v>
      </c>
      <c r="F910" s="74">
        <f t="shared" si="38"/>
        <v>1328707</v>
      </c>
    </row>
    <row r="911" spans="1:6" ht="24.75" customHeight="1" x14ac:dyDescent="0.2">
      <c r="A911" s="69" t="s">
        <v>4204</v>
      </c>
      <c r="B911" s="70" t="s">
        <v>4205</v>
      </c>
      <c r="C911" s="71" t="s">
        <v>9</v>
      </c>
      <c r="D911" s="72">
        <v>1</v>
      </c>
      <c r="E911" s="73">
        <v>5427779</v>
      </c>
      <c r="F911" s="74">
        <f t="shared" si="38"/>
        <v>5427779</v>
      </c>
    </row>
    <row r="912" spans="1:6" ht="67.5" x14ac:dyDescent="0.2">
      <c r="A912" s="69" t="s">
        <v>4206</v>
      </c>
      <c r="B912" s="70" t="s">
        <v>8563</v>
      </c>
      <c r="C912" s="71" t="s">
        <v>106</v>
      </c>
      <c r="D912" s="72">
        <v>1</v>
      </c>
      <c r="E912" s="73">
        <v>605437</v>
      </c>
      <c r="F912" s="74">
        <f t="shared" si="38"/>
        <v>605437</v>
      </c>
    </row>
    <row r="913" spans="1:6" ht="45" x14ac:dyDescent="0.2">
      <c r="A913" s="69" t="s">
        <v>4208</v>
      </c>
      <c r="B913" s="70" t="s">
        <v>3322</v>
      </c>
      <c r="C913" s="71" t="s">
        <v>7</v>
      </c>
      <c r="D913" s="72">
        <v>1</v>
      </c>
      <c r="E913" s="73">
        <v>6637</v>
      </c>
      <c r="F913" s="74">
        <f t="shared" si="38"/>
        <v>6637</v>
      </c>
    </row>
    <row r="914" spans="1:6" x14ac:dyDescent="0.2">
      <c r="A914" s="64" t="s">
        <v>4209</v>
      </c>
      <c r="B914" s="64" t="s">
        <v>4210</v>
      </c>
      <c r="C914" s="65"/>
      <c r="D914" s="65"/>
      <c r="E914" s="66"/>
      <c r="F914" s="67"/>
    </row>
    <row r="915" spans="1:6" x14ac:dyDescent="0.2">
      <c r="A915" s="64" t="s">
        <v>4212</v>
      </c>
      <c r="B915" s="64" t="s">
        <v>4211</v>
      </c>
    </row>
    <row r="916" spans="1:6" ht="56.25" x14ac:dyDescent="0.2">
      <c r="A916" s="69" t="s">
        <v>8912</v>
      </c>
      <c r="B916" s="70" t="s">
        <v>3884</v>
      </c>
      <c r="C916" s="71" t="s">
        <v>263</v>
      </c>
      <c r="D916" s="72">
        <v>1</v>
      </c>
      <c r="E916" s="73">
        <v>71987</v>
      </c>
      <c r="F916" s="74">
        <f t="shared" ref="F916:F942" si="39">ROUND(D916*E916,0)</f>
        <v>71987</v>
      </c>
    </row>
    <row r="917" spans="1:6" ht="56.25" x14ac:dyDescent="0.2">
      <c r="A917" s="69" t="s">
        <v>8913</v>
      </c>
      <c r="B917" s="70" t="s">
        <v>4214</v>
      </c>
      <c r="C917" s="71" t="s">
        <v>263</v>
      </c>
      <c r="D917" s="72">
        <v>1</v>
      </c>
      <c r="E917" s="73">
        <v>128485</v>
      </c>
      <c r="F917" s="74">
        <f t="shared" si="39"/>
        <v>128485</v>
      </c>
    </row>
    <row r="918" spans="1:6" ht="56.25" x14ac:dyDescent="0.2">
      <c r="A918" s="69" t="s">
        <v>8914</v>
      </c>
      <c r="B918" s="70" t="s">
        <v>4216</v>
      </c>
      <c r="C918" s="71" t="s">
        <v>263</v>
      </c>
      <c r="D918" s="72">
        <v>1</v>
      </c>
      <c r="E918" s="73">
        <v>603788</v>
      </c>
      <c r="F918" s="74">
        <f t="shared" si="39"/>
        <v>603788</v>
      </c>
    </row>
    <row r="919" spans="1:6" ht="56.25" x14ac:dyDescent="0.2">
      <c r="A919" s="69" t="s">
        <v>8915</v>
      </c>
      <c r="B919" s="70" t="s">
        <v>4218</v>
      </c>
      <c r="C919" s="71" t="s">
        <v>263</v>
      </c>
      <c r="D919" s="72">
        <v>1</v>
      </c>
      <c r="E919" s="73">
        <v>801159</v>
      </c>
      <c r="F919" s="74">
        <f t="shared" si="39"/>
        <v>801159</v>
      </c>
    </row>
    <row r="920" spans="1:6" ht="56.25" x14ac:dyDescent="0.2">
      <c r="A920" s="69" t="s">
        <v>8916</v>
      </c>
      <c r="B920" s="70" t="s">
        <v>4220</v>
      </c>
      <c r="C920" s="71" t="s">
        <v>263</v>
      </c>
      <c r="D920" s="72">
        <v>1</v>
      </c>
      <c r="E920" s="73">
        <v>975045</v>
      </c>
      <c r="F920" s="74">
        <f t="shared" si="39"/>
        <v>975045</v>
      </c>
    </row>
    <row r="921" spans="1:6" ht="56.25" x14ac:dyDescent="0.2">
      <c r="A921" s="69" t="s">
        <v>8917</v>
      </c>
      <c r="B921" s="70" t="s">
        <v>4222</v>
      </c>
      <c r="C921" s="71" t="s">
        <v>263</v>
      </c>
      <c r="D921" s="72">
        <v>1</v>
      </c>
      <c r="E921" s="73">
        <v>157626</v>
      </c>
      <c r="F921" s="74">
        <f t="shared" si="39"/>
        <v>157626</v>
      </c>
    </row>
    <row r="922" spans="1:6" ht="56.25" x14ac:dyDescent="0.2">
      <c r="A922" s="69" t="s">
        <v>8918</v>
      </c>
      <c r="B922" s="70" t="s">
        <v>4224</v>
      </c>
      <c r="C922" s="71" t="s">
        <v>263</v>
      </c>
      <c r="D922" s="72">
        <v>1</v>
      </c>
      <c r="E922" s="73">
        <v>221701</v>
      </c>
      <c r="F922" s="74">
        <f t="shared" si="39"/>
        <v>221701</v>
      </c>
    </row>
    <row r="923" spans="1:6" ht="56.25" x14ac:dyDescent="0.2">
      <c r="A923" s="69" t="s">
        <v>8919</v>
      </c>
      <c r="B923" s="70" t="s">
        <v>4226</v>
      </c>
      <c r="C923" s="71" t="s">
        <v>263</v>
      </c>
      <c r="D923" s="72">
        <v>1</v>
      </c>
      <c r="E923" s="73">
        <v>276245</v>
      </c>
      <c r="F923" s="74">
        <f t="shared" si="39"/>
        <v>276245</v>
      </c>
    </row>
    <row r="924" spans="1:6" ht="56.25" x14ac:dyDescent="0.2">
      <c r="A924" s="69" t="s">
        <v>8920</v>
      </c>
      <c r="B924" s="70" t="s">
        <v>4228</v>
      </c>
      <c r="C924" s="71" t="s">
        <v>263</v>
      </c>
      <c r="D924" s="72">
        <v>1</v>
      </c>
      <c r="E924" s="73">
        <v>343810</v>
      </c>
      <c r="F924" s="74">
        <f t="shared" si="39"/>
        <v>343810</v>
      </c>
    </row>
    <row r="925" spans="1:6" ht="56.25" x14ac:dyDescent="0.2">
      <c r="A925" s="69" t="s">
        <v>8921</v>
      </c>
      <c r="B925" s="70" t="s">
        <v>4230</v>
      </c>
      <c r="C925" s="71" t="s">
        <v>263</v>
      </c>
      <c r="D925" s="72">
        <v>1</v>
      </c>
      <c r="E925" s="73">
        <v>441844</v>
      </c>
      <c r="F925" s="74">
        <f t="shared" si="39"/>
        <v>441844</v>
      </c>
    </row>
    <row r="926" spans="1:6" ht="45" x14ac:dyDescent="0.2">
      <c r="A926" s="69" t="s">
        <v>8922</v>
      </c>
      <c r="B926" s="70" t="s">
        <v>4232</v>
      </c>
      <c r="C926" s="71" t="s">
        <v>9</v>
      </c>
      <c r="D926" s="72">
        <v>1</v>
      </c>
      <c r="E926" s="73">
        <v>177014</v>
      </c>
      <c r="F926" s="74">
        <f t="shared" si="39"/>
        <v>177014</v>
      </c>
    </row>
    <row r="927" spans="1:6" ht="56.25" x14ac:dyDescent="0.2">
      <c r="A927" s="69" t="s">
        <v>8923</v>
      </c>
      <c r="B927" s="70" t="s">
        <v>4234</v>
      </c>
      <c r="C927" s="71" t="s">
        <v>9</v>
      </c>
      <c r="D927" s="72">
        <v>1</v>
      </c>
      <c r="E927" s="73">
        <v>389650</v>
      </c>
      <c r="F927" s="74">
        <f t="shared" si="39"/>
        <v>389650</v>
      </c>
    </row>
    <row r="928" spans="1:6" ht="78.75" x14ac:dyDescent="0.2">
      <c r="A928" s="69" t="s">
        <v>8924</v>
      </c>
      <c r="B928" s="70" t="s">
        <v>4236</v>
      </c>
      <c r="C928" s="71" t="s">
        <v>263</v>
      </c>
      <c r="D928" s="72">
        <v>1</v>
      </c>
      <c r="E928" s="73">
        <v>808876</v>
      </c>
      <c r="F928" s="74">
        <f t="shared" si="39"/>
        <v>808876</v>
      </c>
    </row>
    <row r="929" spans="1:6" ht="78.75" x14ac:dyDescent="0.2">
      <c r="A929" s="69" t="s">
        <v>8925</v>
      </c>
      <c r="B929" s="70" t="s">
        <v>4238</v>
      </c>
      <c r="C929" s="71" t="s">
        <v>263</v>
      </c>
      <c r="D929" s="72">
        <v>1</v>
      </c>
      <c r="E929" s="73">
        <v>1090894</v>
      </c>
      <c r="F929" s="74">
        <f t="shared" si="39"/>
        <v>1090894</v>
      </c>
    </row>
    <row r="930" spans="1:6" ht="78.75" x14ac:dyDescent="0.2">
      <c r="A930" s="69" t="s">
        <v>8926</v>
      </c>
      <c r="B930" s="70" t="s">
        <v>4240</v>
      </c>
      <c r="C930" s="71" t="s">
        <v>9</v>
      </c>
      <c r="D930" s="72">
        <v>1</v>
      </c>
      <c r="E930" s="73">
        <v>500934</v>
      </c>
      <c r="F930" s="74">
        <f t="shared" si="39"/>
        <v>500934</v>
      </c>
    </row>
    <row r="931" spans="1:6" ht="78.75" x14ac:dyDescent="0.2">
      <c r="A931" s="69" t="s">
        <v>8927</v>
      </c>
      <c r="B931" s="70" t="s">
        <v>4242</v>
      </c>
      <c r="C931" s="71" t="s">
        <v>9</v>
      </c>
      <c r="D931" s="72">
        <v>1</v>
      </c>
      <c r="E931" s="73">
        <v>855267</v>
      </c>
      <c r="F931" s="74">
        <f t="shared" si="39"/>
        <v>855267</v>
      </c>
    </row>
    <row r="932" spans="1:6" ht="45" x14ac:dyDescent="0.2">
      <c r="A932" s="69" t="s">
        <v>8928</v>
      </c>
      <c r="B932" s="70" t="s">
        <v>4244</v>
      </c>
      <c r="C932" s="71" t="s">
        <v>106</v>
      </c>
      <c r="D932" s="72">
        <v>1</v>
      </c>
      <c r="E932" s="73">
        <v>710423</v>
      </c>
      <c r="F932" s="74">
        <f t="shared" si="39"/>
        <v>710423</v>
      </c>
    </row>
    <row r="933" spans="1:6" ht="67.5" x14ac:dyDescent="0.2">
      <c r="A933" s="69" t="s">
        <v>8929</v>
      </c>
      <c r="B933" s="70" t="s">
        <v>8564</v>
      </c>
      <c r="C933" s="71" t="s">
        <v>9</v>
      </c>
      <c r="D933" s="72">
        <v>1</v>
      </c>
      <c r="E933" s="73">
        <v>370269</v>
      </c>
      <c r="F933" s="74">
        <f t="shared" si="39"/>
        <v>370269</v>
      </c>
    </row>
    <row r="934" spans="1:6" ht="67.5" x14ac:dyDescent="0.2">
      <c r="A934" s="69" t="s">
        <v>8930</v>
      </c>
      <c r="B934" s="70" t="s">
        <v>8565</v>
      </c>
      <c r="C934" s="71" t="s">
        <v>9</v>
      </c>
      <c r="D934" s="72">
        <v>1</v>
      </c>
      <c r="E934" s="73">
        <v>454254</v>
      </c>
      <c r="F934" s="74">
        <f t="shared" si="39"/>
        <v>454254</v>
      </c>
    </row>
    <row r="935" spans="1:6" ht="33.75" x14ac:dyDescent="0.2">
      <c r="A935" s="69" t="s">
        <v>8931</v>
      </c>
      <c r="B935" s="70" t="s">
        <v>8442</v>
      </c>
      <c r="C935" s="71" t="s">
        <v>9</v>
      </c>
      <c r="D935" s="72">
        <v>1</v>
      </c>
      <c r="E935" s="73">
        <v>49046</v>
      </c>
      <c r="F935" s="74">
        <f t="shared" si="39"/>
        <v>49046</v>
      </c>
    </row>
    <row r="936" spans="1:6" ht="33.75" x14ac:dyDescent="0.2">
      <c r="A936" s="69" t="s">
        <v>8932</v>
      </c>
      <c r="B936" s="70" t="s">
        <v>8566</v>
      </c>
      <c r="C936" s="71" t="s">
        <v>9</v>
      </c>
      <c r="D936" s="72">
        <v>1</v>
      </c>
      <c r="E936" s="73">
        <v>46200</v>
      </c>
      <c r="F936" s="74">
        <f t="shared" si="39"/>
        <v>46200</v>
      </c>
    </row>
    <row r="937" spans="1:6" ht="33.75" x14ac:dyDescent="0.2">
      <c r="A937" s="69" t="s">
        <v>8933</v>
      </c>
      <c r="B937" s="70" t="s">
        <v>8567</v>
      </c>
      <c r="C937" s="71" t="s">
        <v>9</v>
      </c>
      <c r="D937" s="72">
        <v>1</v>
      </c>
      <c r="E937" s="73">
        <v>52168</v>
      </c>
      <c r="F937" s="74">
        <f t="shared" si="39"/>
        <v>52168</v>
      </c>
    </row>
    <row r="938" spans="1:6" ht="56.25" x14ac:dyDescent="0.2">
      <c r="A938" s="69" t="s">
        <v>8934</v>
      </c>
      <c r="B938" s="70" t="s">
        <v>8568</v>
      </c>
      <c r="C938" s="71" t="s">
        <v>263</v>
      </c>
      <c r="D938" s="72">
        <v>1</v>
      </c>
      <c r="E938" s="73">
        <v>436505</v>
      </c>
      <c r="F938" s="74">
        <f t="shared" si="39"/>
        <v>436505</v>
      </c>
    </row>
    <row r="939" spans="1:6" ht="67.5" x14ac:dyDescent="0.2">
      <c r="A939" s="69" t="s">
        <v>8935</v>
      </c>
      <c r="B939" s="70" t="s">
        <v>8569</v>
      </c>
      <c r="C939" s="71" t="s">
        <v>9</v>
      </c>
      <c r="D939" s="72">
        <v>1</v>
      </c>
      <c r="E939" s="73">
        <v>514298</v>
      </c>
      <c r="F939" s="74">
        <f t="shared" si="39"/>
        <v>514298</v>
      </c>
    </row>
    <row r="940" spans="1:6" ht="67.5" x14ac:dyDescent="0.2">
      <c r="A940" s="69" t="s">
        <v>8936</v>
      </c>
      <c r="B940" s="70" t="s">
        <v>4261</v>
      </c>
      <c r="C940" s="71" t="s">
        <v>9</v>
      </c>
      <c r="D940" s="72">
        <v>1</v>
      </c>
      <c r="E940" s="73">
        <v>5024555</v>
      </c>
      <c r="F940" s="74">
        <f t="shared" si="39"/>
        <v>5024555</v>
      </c>
    </row>
    <row r="941" spans="1:6" ht="45" x14ac:dyDescent="0.2">
      <c r="A941" s="69" t="s">
        <v>8937</v>
      </c>
      <c r="B941" s="70" t="s">
        <v>8570</v>
      </c>
      <c r="C941" s="71" t="s">
        <v>9</v>
      </c>
      <c r="D941" s="72">
        <v>1</v>
      </c>
      <c r="E941" s="73">
        <v>109749</v>
      </c>
      <c r="F941" s="74">
        <f t="shared" si="39"/>
        <v>109749</v>
      </c>
    </row>
    <row r="942" spans="1:6" ht="45" x14ac:dyDescent="0.2">
      <c r="A942" s="69" t="s">
        <v>8938</v>
      </c>
      <c r="B942" s="70" t="s">
        <v>8571</v>
      </c>
      <c r="C942" s="71" t="s">
        <v>9</v>
      </c>
      <c r="D942" s="72">
        <v>1</v>
      </c>
      <c r="E942" s="73">
        <v>197074</v>
      </c>
      <c r="F942" s="74">
        <f t="shared" si="39"/>
        <v>197074</v>
      </c>
    </row>
    <row r="943" spans="1:6" x14ac:dyDescent="0.2">
      <c r="A943" s="64" t="s">
        <v>4264</v>
      </c>
      <c r="B943" s="64" t="s">
        <v>4265</v>
      </c>
      <c r="C943" s="65"/>
      <c r="D943" s="65"/>
      <c r="E943" s="66"/>
      <c r="F943" s="67"/>
    </row>
    <row r="944" spans="1:6" ht="67.5" x14ac:dyDescent="0.2">
      <c r="A944" s="69" t="s">
        <v>4266</v>
      </c>
      <c r="B944" s="70" t="s">
        <v>8572</v>
      </c>
      <c r="C944" s="71" t="s">
        <v>9</v>
      </c>
      <c r="D944" s="72">
        <v>1</v>
      </c>
      <c r="E944" s="73">
        <v>8756964</v>
      </c>
      <c r="F944" s="74">
        <f>ROUND(D944*E944,0)</f>
        <v>8756964</v>
      </c>
    </row>
    <row r="945" spans="1:6" x14ac:dyDescent="0.2">
      <c r="A945" s="64" t="s">
        <v>4268</v>
      </c>
      <c r="B945" s="64" t="s">
        <v>4269</v>
      </c>
      <c r="C945" s="65"/>
      <c r="D945" s="65"/>
      <c r="E945" s="66"/>
      <c r="F945" s="67"/>
    </row>
    <row r="946" spans="1:6" x14ac:dyDescent="0.2">
      <c r="A946" s="64" t="s">
        <v>4271</v>
      </c>
      <c r="B946" s="64" t="s">
        <v>4270</v>
      </c>
    </row>
    <row r="947" spans="1:6" ht="33.75" x14ac:dyDescent="0.2">
      <c r="A947" s="69" t="s">
        <v>8939</v>
      </c>
      <c r="B947" s="70" t="s">
        <v>8573</v>
      </c>
      <c r="C947" s="71" t="s">
        <v>4273</v>
      </c>
      <c r="D947" s="72">
        <v>1</v>
      </c>
      <c r="E947" s="73">
        <v>122827</v>
      </c>
      <c r="F947" s="74">
        <f>ROUND(D947*E947,0)</f>
        <v>122827</v>
      </c>
    </row>
    <row r="948" spans="1:6" ht="57" customHeight="1" x14ac:dyDescent="0.2">
      <c r="A948" s="69" t="s">
        <v>8940</v>
      </c>
      <c r="B948" s="70" t="s">
        <v>8574</v>
      </c>
      <c r="C948" s="71" t="s">
        <v>9</v>
      </c>
      <c r="D948" s="72">
        <v>1</v>
      </c>
      <c r="E948" s="73">
        <v>250000</v>
      </c>
      <c r="F948" s="74">
        <f>ROUND(D948*E948,0)</f>
        <v>250000</v>
      </c>
    </row>
    <row r="949" spans="1:6" ht="33.75" x14ac:dyDescent="0.2">
      <c r="A949" s="69" t="s">
        <v>8941</v>
      </c>
      <c r="B949" s="70" t="s">
        <v>8575</v>
      </c>
      <c r="C949" s="71" t="s">
        <v>9</v>
      </c>
      <c r="D949" s="72">
        <v>1</v>
      </c>
      <c r="E949" s="73">
        <v>140000</v>
      </c>
      <c r="F949" s="74">
        <f>ROUND(D949*E949,0)</f>
        <v>140000</v>
      </c>
    </row>
    <row r="950" spans="1:6" x14ac:dyDescent="0.2">
      <c r="A950" s="69" t="s">
        <v>8942</v>
      </c>
      <c r="B950" s="70" t="s">
        <v>4279</v>
      </c>
      <c r="C950" s="71" t="s">
        <v>263</v>
      </c>
      <c r="D950" s="72">
        <v>1</v>
      </c>
      <c r="E950" s="73">
        <v>36567</v>
      </c>
      <c r="F950" s="74">
        <f>ROUND(D950*E950,0)</f>
        <v>36567</v>
      </c>
    </row>
    <row r="951" spans="1:6" ht="22.5" x14ac:dyDescent="0.2">
      <c r="A951" s="69" t="s">
        <v>8943</v>
      </c>
      <c r="B951" s="70" t="s">
        <v>8576</v>
      </c>
      <c r="C951" s="71" t="s">
        <v>4273</v>
      </c>
      <c r="D951" s="72">
        <v>1</v>
      </c>
      <c r="E951" s="73">
        <v>352053</v>
      </c>
      <c r="F951" s="74">
        <f>ROUND(D951*E951,0)</f>
        <v>352053</v>
      </c>
    </row>
    <row r="952" spans="1:6" x14ac:dyDescent="0.2">
      <c r="A952" s="64" t="s">
        <v>4282</v>
      </c>
      <c r="B952" s="64" t="s">
        <v>4283</v>
      </c>
      <c r="C952" s="65"/>
      <c r="D952" s="65"/>
      <c r="E952" s="66"/>
      <c r="F952" s="67"/>
    </row>
    <row r="953" spans="1:6" x14ac:dyDescent="0.2">
      <c r="A953" s="64" t="s">
        <v>4284</v>
      </c>
      <c r="B953" s="64" t="s">
        <v>4285</v>
      </c>
      <c r="C953" s="65"/>
      <c r="D953" s="65"/>
      <c r="E953" s="66"/>
      <c r="F953" s="67"/>
    </row>
    <row r="954" spans="1:6" ht="45" x14ac:dyDescent="0.2">
      <c r="A954" s="69" t="s">
        <v>4286</v>
      </c>
      <c r="B954" s="70" t="s">
        <v>4287</v>
      </c>
      <c r="C954" s="71" t="s">
        <v>9</v>
      </c>
      <c r="D954" s="72">
        <v>1</v>
      </c>
      <c r="E954" s="73">
        <v>449483</v>
      </c>
      <c r="F954" s="74">
        <f t="shared" ref="F954:F963" si="40">ROUND(D954*E954,0)</f>
        <v>449483</v>
      </c>
    </row>
    <row r="955" spans="1:6" ht="57" customHeight="1" x14ac:dyDescent="0.2">
      <c r="A955" s="69" t="s">
        <v>4288</v>
      </c>
      <c r="B955" s="70" t="s">
        <v>4289</v>
      </c>
      <c r="C955" s="71" t="s">
        <v>9</v>
      </c>
      <c r="D955" s="72">
        <v>1</v>
      </c>
      <c r="E955" s="73">
        <v>339414</v>
      </c>
      <c r="F955" s="74">
        <f t="shared" si="40"/>
        <v>339414</v>
      </c>
    </row>
    <row r="956" spans="1:6" ht="45" x14ac:dyDescent="0.2">
      <c r="A956" s="69" t="s">
        <v>4290</v>
      </c>
      <c r="B956" s="70" t="s">
        <v>4291</v>
      </c>
      <c r="C956" s="71" t="s">
        <v>9</v>
      </c>
      <c r="D956" s="72">
        <v>1</v>
      </c>
      <c r="E956" s="73">
        <v>1066242</v>
      </c>
      <c r="F956" s="74">
        <f t="shared" si="40"/>
        <v>1066242</v>
      </c>
    </row>
    <row r="957" spans="1:6" ht="67.5" x14ac:dyDescent="0.2">
      <c r="A957" s="69" t="s">
        <v>4292</v>
      </c>
      <c r="B957" s="70" t="s">
        <v>8577</v>
      </c>
      <c r="C957" s="71" t="s">
        <v>9</v>
      </c>
      <c r="D957" s="72">
        <v>1</v>
      </c>
      <c r="E957" s="73">
        <v>615315</v>
      </c>
      <c r="F957" s="74">
        <f t="shared" si="40"/>
        <v>615315</v>
      </c>
    </row>
    <row r="958" spans="1:6" ht="45" x14ac:dyDescent="0.2">
      <c r="A958" s="69" t="s">
        <v>4293</v>
      </c>
      <c r="B958" s="70" t="s">
        <v>4296</v>
      </c>
      <c r="C958" s="71" t="s">
        <v>9</v>
      </c>
      <c r="D958" s="72">
        <v>1</v>
      </c>
      <c r="E958" s="73">
        <v>529768</v>
      </c>
      <c r="F958" s="74">
        <f t="shared" si="40"/>
        <v>529768</v>
      </c>
    </row>
    <row r="959" spans="1:6" ht="56.25" x14ac:dyDescent="0.2">
      <c r="A959" s="69" t="s">
        <v>4295</v>
      </c>
      <c r="B959" s="70" t="s">
        <v>8578</v>
      </c>
      <c r="C959" s="71" t="s">
        <v>9</v>
      </c>
      <c r="D959" s="72">
        <v>1</v>
      </c>
      <c r="E959" s="73">
        <v>250276</v>
      </c>
      <c r="F959" s="74">
        <f t="shared" si="40"/>
        <v>250276</v>
      </c>
    </row>
    <row r="960" spans="1:6" ht="45" x14ac:dyDescent="0.2">
      <c r="A960" s="69" t="s">
        <v>4297</v>
      </c>
      <c r="B960" s="70" t="s">
        <v>8579</v>
      </c>
      <c r="C960" s="71" t="s">
        <v>9</v>
      </c>
      <c r="D960" s="72">
        <v>1</v>
      </c>
      <c r="E960" s="73">
        <v>1097662</v>
      </c>
      <c r="F960" s="74">
        <f t="shared" si="40"/>
        <v>1097662</v>
      </c>
    </row>
    <row r="961" spans="1:6" ht="45" x14ac:dyDescent="0.2">
      <c r="A961" s="69" t="s">
        <v>4299</v>
      </c>
      <c r="B961" s="70" t="s">
        <v>8580</v>
      </c>
      <c r="C961" s="71" t="s">
        <v>9</v>
      </c>
      <c r="D961" s="72">
        <v>1</v>
      </c>
      <c r="E961" s="73">
        <v>611238</v>
      </c>
      <c r="F961" s="74">
        <f t="shared" si="40"/>
        <v>611238</v>
      </c>
    </row>
    <row r="962" spans="1:6" ht="45" x14ac:dyDescent="0.2">
      <c r="A962" s="69" t="s">
        <v>4301</v>
      </c>
      <c r="B962" s="70" t="s">
        <v>8581</v>
      </c>
      <c r="C962" s="71" t="s">
        <v>9</v>
      </c>
      <c r="D962" s="72">
        <v>1</v>
      </c>
      <c r="E962" s="73">
        <v>641598</v>
      </c>
      <c r="F962" s="74">
        <f t="shared" si="40"/>
        <v>641598</v>
      </c>
    </row>
    <row r="963" spans="1:6" ht="33.75" x14ac:dyDescent="0.2">
      <c r="A963" s="69" t="s">
        <v>4303</v>
      </c>
      <c r="B963" s="70" t="s">
        <v>8582</v>
      </c>
      <c r="C963" s="71" t="s">
        <v>9</v>
      </c>
      <c r="D963" s="72">
        <v>1</v>
      </c>
      <c r="E963" s="73">
        <v>400245</v>
      </c>
      <c r="F963" s="74">
        <f t="shared" si="40"/>
        <v>400245</v>
      </c>
    </row>
    <row r="964" spans="1:6" x14ac:dyDescent="0.2">
      <c r="A964" s="64" t="s">
        <v>4306</v>
      </c>
      <c r="B964" s="64" t="s">
        <v>4307</v>
      </c>
      <c r="C964" s="65"/>
      <c r="D964" s="65"/>
      <c r="E964" s="66"/>
      <c r="F964" s="67"/>
    </row>
    <row r="965" spans="1:6" ht="36" customHeight="1" x14ac:dyDescent="0.2">
      <c r="A965" s="69" t="s">
        <v>4308</v>
      </c>
      <c r="B965" s="70" t="s">
        <v>8583</v>
      </c>
      <c r="C965" s="71" t="s">
        <v>9</v>
      </c>
      <c r="D965" s="72">
        <v>1</v>
      </c>
      <c r="E965" s="73">
        <v>194396</v>
      </c>
      <c r="F965" s="74">
        <f t="shared" ref="F965:F970" si="41">ROUND(D965*E965,0)</f>
        <v>194396</v>
      </c>
    </row>
    <row r="966" spans="1:6" ht="56.25" x14ac:dyDescent="0.2">
      <c r="A966" s="69" t="s">
        <v>4310</v>
      </c>
      <c r="B966" s="70" t="s">
        <v>8584</v>
      </c>
      <c r="C966" s="71" t="s">
        <v>9</v>
      </c>
      <c r="D966" s="72">
        <v>1</v>
      </c>
      <c r="E966" s="73">
        <v>436395</v>
      </c>
      <c r="F966" s="74">
        <f t="shared" si="41"/>
        <v>436395</v>
      </c>
    </row>
    <row r="967" spans="1:6" ht="45" x14ac:dyDescent="0.2">
      <c r="A967" s="69" t="s">
        <v>4312</v>
      </c>
      <c r="B967" s="70" t="s">
        <v>8585</v>
      </c>
      <c r="C967" s="71" t="s">
        <v>9</v>
      </c>
      <c r="D967" s="72">
        <v>1</v>
      </c>
      <c r="E967" s="73">
        <v>531845</v>
      </c>
      <c r="F967" s="74">
        <f t="shared" si="41"/>
        <v>531845</v>
      </c>
    </row>
    <row r="968" spans="1:6" ht="56.25" x14ac:dyDescent="0.2">
      <c r="A968" s="69" t="s">
        <v>4314</v>
      </c>
      <c r="B968" s="70" t="s">
        <v>8586</v>
      </c>
      <c r="C968" s="71" t="s">
        <v>9</v>
      </c>
      <c r="D968" s="72">
        <v>1</v>
      </c>
      <c r="E968" s="73">
        <v>322082</v>
      </c>
      <c r="F968" s="74">
        <f t="shared" si="41"/>
        <v>322082</v>
      </c>
    </row>
    <row r="969" spans="1:6" ht="56.25" x14ac:dyDescent="0.2">
      <c r="A969" s="69" t="s">
        <v>4316</v>
      </c>
      <c r="B969" s="70" t="s">
        <v>8587</v>
      </c>
      <c r="C969" s="71" t="s">
        <v>9</v>
      </c>
      <c r="D969" s="72">
        <v>1</v>
      </c>
      <c r="E969" s="73">
        <v>555176</v>
      </c>
      <c r="F969" s="74">
        <f t="shared" si="41"/>
        <v>555176</v>
      </c>
    </row>
    <row r="970" spans="1:6" ht="45" x14ac:dyDescent="0.2">
      <c r="A970" s="69" t="s">
        <v>4318</v>
      </c>
      <c r="B970" s="70" t="s">
        <v>8588</v>
      </c>
      <c r="C970" s="71" t="s">
        <v>9</v>
      </c>
      <c r="D970" s="72">
        <v>1</v>
      </c>
      <c r="E970" s="73">
        <v>1185150</v>
      </c>
      <c r="F970" s="74">
        <f t="shared" si="41"/>
        <v>1185150</v>
      </c>
    </row>
    <row r="971" spans="1:6" x14ac:dyDescent="0.2">
      <c r="A971" s="64" t="s">
        <v>4320</v>
      </c>
      <c r="B971" s="64" t="s">
        <v>4321</v>
      </c>
      <c r="C971" s="65"/>
      <c r="D971" s="65"/>
      <c r="E971" s="66"/>
      <c r="F971" s="67"/>
    </row>
    <row r="972" spans="1:6" ht="45" x14ac:dyDescent="0.2">
      <c r="A972" s="69" t="s">
        <v>4322</v>
      </c>
      <c r="B972" s="70" t="s">
        <v>8589</v>
      </c>
      <c r="C972" s="71" t="s">
        <v>9</v>
      </c>
      <c r="D972" s="72">
        <v>1</v>
      </c>
      <c r="E972" s="73">
        <v>185629</v>
      </c>
      <c r="F972" s="74">
        <f t="shared" ref="F972:F996" si="42">ROUND(D972*E972,0)</f>
        <v>185629</v>
      </c>
    </row>
    <row r="973" spans="1:6" ht="45" x14ac:dyDescent="0.2">
      <c r="A973" s="69" t="s">
        <v>4324</v>
      </c>
      <c r="B973" s="70" t="s">
        <v>8590</v>
      </c>
      <c r="C973" s="71" t="s">
        <v>9</v>
      </c>
      <c r="D973" s="72">
        <v>1</v>
      </c>
      <c r="E973" s="73">
        <v>221496</v>
      </c>
      <c r="F973" s="74">
        <f t="shared" si="42"/>
        <v>221496</v>
      </c>
    </row>
    <row r="974" spans="1:6" ht="45" x14ac:dyDescent="0.2">
      <c r="A974" s="69" t="s">
        <v>4326</v>
      </c>
      <c r="B974" s="70" t="s">
        <v>8591</v>
      </c>
      <c r="C974" s="71" t="s">
        <v>9</v>
      </c>
      <c r="D974" s="72">
        <v>1</v>
      </c>
      <c r="E974" s="73">
        <v>192732</v>
      </c>
      <c r="F974" s="74">
        <f t="shared" si="42"/>
        <v>192732</v>
      </c>
    </row>
    <row r="975" spans="1:6" ht="67.5" x14ac:dyDescent="0.2">
      <c r="A975" s="69" t="s">
        <v>4328</v>
      </c>
      <c r="B975" s="70" t="s">
        <v>8592</v>
      </c>
      <c r="C975" s="71" t="s">
        <v>9</v>
      </c>
      <c r="D975" s="72">
        <v>1</v>
      </c>
      <c r="E975" s="73">
        <v>399853</v>
      </c>
      <c r="F975" s="74">
        <f t="shared" si="42"/>
        <v>399853</v>
      </c>
    </row>
    <row r="976" spans="1:6" ht="78.75" x14ac:dyDescent="0.2">
      <c r="A976" s="69" t="s">
        <v>4330</v>
      </c>
      <c r="B976" s="70" t="s">
        <v>8593</v>
      </c>
      <c r="C976" s="71" t="s">
        <v>9</v>
      </c>
      <c r="D976" s="72">
        <v>1</v>
      </c>
      <c r="E976" s="73">
        <v>769101</v>
      </c>
      <c r="F976" s="74">
        <f t="shared" si="42"/>
        <v>769101</v>
      </c>
    </row>
    <row r="977" spans="1:6" ht="78.75" x14ac:dyDescent="0.2">
      <c r="A977" s="69" t="s">
        <v>4332</v>
      </c>
      <c r="B977" s="70" t="s">
        <v>8594</v>
      </c>
      <c r="C977" s="71" t="s">
        <v>9</v>
      </c>
      <c r="D977" s="72">
        <v>1</v>
      </c>
      <c r="E977" s="73">
        <v>397853</v>
      </c>
      <c r="F977" s="74">
        <f t="shared" si="42"/>
        <v>397853</v>
      </c>
    </row>
    <row r="978" spans="1:6" ht="67.5" x14ac:dyDescent="0.2">
      <c r="A978" s="69" t="s">
        <v>4334</v>
      </c>
      <c r="B978" s="70" t="s">
        <v>8595</v>
      </c>
      <c r="C978" s="71" t="s">
        <v>9</v>
      </c>
      <c r="D978" s="72">
        <v>1</v>
      </c>
      <c r="E978" s="73">
        <v>1199185</v>
      </c>
      <c r="F978" s="74">
        <f t="shared" si="42"/>
        <v>1199185</v>
      </c>
    </row>
    <row r="979" spans="1:6" ht="56.25" x14ac:dyDescent="0.2">
      <c r="A979" s="69" t="s">
        <v>4336</v>
      </c>
      <c r="B979" s="70" t="s">
        <v>8596</v>
      </c>
      <c r="C979" s="71" t="s">
        <v>263</v>
      </c>
      <c r="D979" s="72">
        <v>1</v>
      </c>
      <c r="E979" s="73">
        <v>299769</v>
      </c>
      <c r="F979" s="74">
        <f t="shared" si="42"/>
        <v>299769</v>
      </c>
    </row>
    <row r="980" spans="1:6" ht="135.75" customHeight="1" x14ac:dyDescent="0.2">
      <c r="A980" s="69" t="s">
        <v>4338</v>
      </c>
      <c r="B980" s="70" t="s">
        <v>8597</v>
      </c>
      <c r="C980" s="71" t="s">
        <v>9</v>
      </c>
      <c r="D980" s="72">
        <v>1</v>
      </c>
      <c r="E980" s="73">
        <v>1568327</v>
      </c>
      <c r="F980" s="74">
        <f t="shared" si="42"/>
        <v>1568327</v>
      </c>
    </row>
    <row r="981" spans="1:6" ht="146.25" x14ac:dyDescent="0.2">
      <c r="A981" s="69" t="s">
        <v>4340</v>
      </c>
      <c r="B981" s="70" t="s">
        <v>8598</v>
      </c>
      <c r="C981" s="71" t="s">
        <v>9</v>
      </c>
      <c r="D981" s="72">
        <v>1</v>
      </c>
      <c r="E981" s="73">
        <v>2815253</v>
      </c>
      <c r="F981" s="74">
        <f t="shared" si="42"/>
        <v>2815253</v>
      </c>
    </row>
    <row r="982" spans="1:6" ht="101.25" customHeight="1" x14ac:dyDescent="0.2">
      <c r="A982" s="69" t="s">
        <v>4342</v>
      </c>
      <c r="B982" s="70" t="s">
        <v>8599</v>
      </c>
      <c r="C982" s="71" t="s">
        <v>9</v>
      </c>
      <c r="D982" s="72">
        <v>1</v>
      </c>
      <c r="E982" s="73">
        <v>5666648</v>
      </c>
      <c r="F982" s="74">
        <f t="shared" si="42"/>
        <v>5666648</v>
      </c>
    </row>
    <row r="983" spans="1:6" ht="45" x14ac:dyDescent="0.2">
      <c r="A983" s="69" t="s">
        <v>4344</v>
      </c>
      <c r="B983" s="70" t="s">
        <v>8600</v>
      </c>
      <c r="C983" s="71" t="s">
        <v>9</v>
      </c>
      <c r="D983" s="72">
        <v>1</v>
      </c>
      <c r="E983" s="73">
        <v>416050</v>
      </c>
      <c r="F983" s="74">
        <f t="shared" si="42"/>
        <v>416050</v>
      </c>
    </row>
    <row r="984" spans="1:6" ht="78.75" x14ac:dyDescent="0.2">
      <c r="A984" s="69" t="s">
        <v>4346</v>
      </c>
      <c r="B984" s="70" t="s">
        <v>8601</v>
      </c>
      <c r="C984" s="71" t="s">
        <v>263</v>
      </c>
      <c r="D984" s="72">
        <v>1</v>
      </c>
      <c r="E984" s="73">
        <v>787654</v>
      </c>
      <c r="F984" s="74">
        <f t="shared" si="42"/>
        <v>787654</v>
      </c>
    </row>
    <row r="985" spans="1:6" ht="56.25" x14ac:dyDescent="0.2">
      <c r="A985" s="69" t="s">
        <v>4348</v>
      </c>
      <c r="B985" s="70" t="s">
        <v>8602</v>
      </c>
      <c r="C985" s="71" t="s">
        <v>9</v>
      </c>
      <c r="D985" s="72">
        <v>1</v>
      </c>
      <c r="E985" s="73">
        <v>1711266</v>
      </c>
      <c r="F985" s="74">
        <f t="shared" si="42"/>
        <v>1711266</v>
      </c>
    </row>
    <row r="986" spans="1:6" ht="56.25" x14ac:dyDescent="0.2">
      <c r="A986" s="69" t="s">
        <v>4350</v>
      </c>
      <c r="B986" s="70" t="s">
        <v>8603</v>
      </c>
      <c r="C986" s="71" t="s">
        <v>9</v>
      </c>
      <c r="D986" s="72">
        <v>1</v>
      </c>
      <c r="E986" s="73">
        <v>1963720</v>
      </c>
      <c r="F986" s="74">
        <f t="shared" si="42"/>
        <v>1963720</v>
      </c>
    </row>
    <row r="987" spans="1:6" ht="56.25" x14ac:dyDescent="0.2">
      <c r="A987" s="69" t="s">
        <v>4352</v>
      </c>
      <c r="B987" s="70" t="s">
        <v>8604</v>
      </c>
      <c r="C987" s="71" t="s">
        <v>9</v>
      </c>
      <c r="D987" s="72">
        <v>1</v>
      </c>
      <c r="E987" s="73">
        <v>1349242</v>
      </c>
      <c r="F987" s="74">
        <f t="shared" si="42"/>
        <v>1349242</v>
      </c>
    </row>
    <row r="988" spans="1:6" ht="56.25" x14ac:dyDescent="0.2">
      <c r="A988" s="69" t="s">
        <v>4354</v>
      </c>
      <c r="B988" s="70" t="s">
        <v>8605</v>
      </c>
      <c r="C988" s="71" t="s">
        <v>9</v>
      </c>
      <c r="D988" s="72">
        <v>1</v>
      </c>
      <c r="E988" s="73">
        <v>645707</v>
      </c>
      <c r="F988" s="74">
        <f t="shared" si="42"/>
        <v>645707</v>
      </c>
    </row>
    <row r="989" spans="1:6" ht="67.5" x14ac:dyDescent="0.2">
      <c r="A989" s="69" t="s">
        <v>4356</v>
      </c>
      <c r="B989" s="70" t="s">
        <v>8606</v>
      </c>
      <c r="C989" s="71" t="s">
        <v>9</v>
      </c>
      <c r="D989" s="72">
        <v>1</v>
      </c>
      <c r="E989" s="73">
        <v>2769235</v>
      </c>
      <c r="F989" s="74">
        <f t="shared" si="42"/>
        <v>2769235</v>
      </c>
    </row>
    <row r="990" spans="1:6" ht="67.5" x14ac:dyDescent="0.2">
      <c r="A990" s="69" t="s">
        <v>4358</v>
      </c>
      <c r="B990" s="70" t="s">
        <v>8607</v>
      </c>
      <c r="C990" s="71" t="s">
        <v>9</v>
      </c>
      <c r="D990" s="72">
        <v>1</v>
      </c>
      <c r="E990" s="73">
        <v>2058777</v>
      </c>
      <c r="F990" s="74">
        <f t="shared" si="42"/>
        <v>2058777</v>
      </c>
    </row>
    <row r="991" spans="1:6" ht="67.5" x14ac:dyDescent="0.2">
      <c r="A991" s="69" t="s">
        <v>4360</v>
      </c>
      <c r="B991" s="70" t="s">
        <v>8608</v>
      </c>
      <c r="C991" s="71" t="s">
        <v>263</v>
      </c>
      <c r="D991" s="72">
        <v>1</v>
      </c>
      <c r="E991" s="73">
        <v>200888</v>
      </c>
      <c r="F991" s="74">
        <f t="shared" si="42"/>
        <v>200888</v>
      </c>
    </row>
    <row r="992" spans="1:6" ht="69.75" customHeight="1" x14ac:dyDescent="0.2">
      <c r="A992" s="69" t="s">
        <v>4362</v>
      </c>
      <c r="B992" s="70" t="s">
        <v>4363</v>
      </c>
      <c r="C992" s="71" t="s">
        <v>263</v>
      </c>
      <c r="D992" s="72">
        <v>1</v>
      </c>
      <c r="E992" s="73">
        <v>188916</v>
      </c>
      <c r="F992" s="74">
        <f t="shared" si="42"/>
        <v>188916</v>
      </c>
    </row>
    <row r="993" spans="1:6" ht="78.75" x14ac:dyDescent="0.2">
      <c r="A993" s="69" t="s">
        <v>4364</v>
      </c>
      <c r="B993" s="70" t="s">
        <v>8609</v>
      </c>
      <c r="C993" s="71" t="s">
        <v>263</v>
      </c>
      <c r="D993" s="72">
        <v>1</v>
      </c>
      <c r="E993" s="73">
        <v>138367</v>
      </c>
      <c r="F993" s="74">
        <f t="shared" si="42"/>
        <v>138367</v>
      </c>
    </row>
    <row r="994" spans="1:6" ht="67.5" x14ac:dyDescent="0.2">
      <c r="A994" s="69" t="s">
        <v>4365</v>
      </c>
      <c r="B994" s="70" t="s">
        <v>8610</v>
      </c>
      <c r="C994" s="71" t="s">
        <v>263</v>
      </c>
      <c r="D994" s="72">
        <v>1</v>
      </c>
      <c r="E994" s="73">
        <v>280419</v>
      </c>
      <c r="F994" s="74">
        <f t="shared" si="42"/>
        <v>280419</v>
      </c>
    </row>
    <row r="995" spans="1:6" ht="33.75" x14ac:dyDescent="0.2">
      <c r="A995" s="69" t="s">
        <v>4367</v>
      </c>
      <c r="B995" s="70" t="s">
        <v>8611</v>
      </c>
      <c r="C995" s="71" t="s">
        <v>9</v>
      </c>
      <c r="D995" s="72">
        <v>1</v>
      </c>
      <c r="E995" s="73">
        <v>354107</v>
      </c>
      <c r="F995" s="74">
        <f t="shared" si="42"/>
        <v>354107</v>
      </c>
    </row>
    <row r="996" spans="1:6" ht="45" x14ac:dyDescent="0.2">
      <c r="A996" s="69" t="s">
        <v>4369</v>
      </c>
      <c r="B996" s="70" t="s">
        <v>8612</v>
      </c>
      <c r="C996" s="71" t="s">
        <v>9</v>
      </c>
      <c r="D996" s="72">
        <v>1</v>
      </c>
      <c r="E996" s="73">
        <v>156004</v>
      </c>
      <c r="F996" s="74">
        <f t="shared" si="42"/>
        <v>156004</v>
      </c>
    </row>
    <row r="997" spans="1:6" x14ac:dyDescent="0.2">
      <c r="A997" s="64" t="s">
        <v>4372</v>
      </c>
      <c r="B997" s="64" t="s">
        <v>4373</v>
      </c>
      <c r="C997" s="65"/>
      <c r="D997" s="65"/>
      <c r="E997" s="66"/>
      <c r="F997" s="67"/>
    </row>
    <row r="998" spans="1:6" ht="33.75" x14ac:dyDescent="0.2">
      <c r="A998" s="69" t="s">
        <v>4374</v>
      </c>
      <c r="B998" s="70" t="s">
        <v>8613</v>
      </c>
      <c r="C998" s="71" t="s">
        <v>4376</v>
      </c>
      <c r="D998" s="72">
        <v>1</v>
      </c>
      <c r="E998" s="73">
        <v>69055</v>
      </c>
      <c r="F998" s="74">
        <f t="shared" ref="F998:F1005" si="43">ROUND(D998*E998,0)</f>
        <v>69055</v>
      </c>
    </row>
    <row r="999" spans="1:6" ht="24.75" customHeight="1" x14ac:dyDescent="0.2">
      <c r="A999" s="69" t="s">
        <v>4377</v>
      </c>
      <c r="B999" s="70" t="s">
        <v>8614</v>
      </c>
      <c r="C999" s="71" t="s">
        <v>9</v>
      </c>
      <c r="D999" s="72">
        <v>1</v>
      </c>
      <c r="E999" s="73">
        <v>37655</v>
      </c>
      <c r="F999" s="74">
        <f t="shared" si="43"/>
        <v>37655</v>
      </c>
    </row>
    <row r="1000" spans="1:6" ht="22.5" customHeight="1" x14ac:dyDescent="0.2">
      <c r="A1000" s="69" t="s">
        <v>4379</v>
      </c>
      <c r="B1000" s="70" t="s">
        <v>8615</v>
      </c>
      <c r="C1000" s="71" t="s">
        <v>9</v>
      </c>
      <c r="D1000" s="72">
        <v>1</v>
      </c>
      <c r="E1000" s="73">
        <v>30755</v>
      </c>
      <c r="F1000" s="74">
        <f t="shared" si="43"/>
        <v>30755</v>
      </c>
    </row>
    <row r="1001" spans="1:6" ht="25.5" customHeight="1" x14ac:dyDescent="0.2">
      <c r="A1001" s="69" t="s">
        <v>4381</v>
      </c>
      <c r="B1001" s="70" t="s">
        <v>8616</v>
      </c>
      <c r="C1001" s="71" t="s">
        <v>9</v>
      </c>
      <c r="D1001" s="72">
        <v>1</v>
      </c>
      <c r="E1001" s="73">
        <v>27545</v>
      </c>
      <c r="F1001" s="74">
        <f t="shared" si="43"/>
        <v>27545</v>
      </c>
    </row>
    <row r="1002" spans="1:6" ht="33.75" x14ac:dyDescent="0.2">
      <c r="A1002" s="69" t="s">
        <v>4383</v>
      </c>
      <c r="B1002" s="70" t="s">
        <v>8617</v>
      </c>
      <c r="C1002" s="71" t="s">
        <v>9</v>
      </c>
      <c r="D1002" s="72">
        <v>1</v>
      </c>
      <c r="E1002" s="73">
        <v>192365</v>
      </c>
      <c r="F1002" s="74">
        <f t="shared" si="43"/>
        <v>192365</v>
      </c>
    </row>
    <row r="1003" spans="1:6" ht="33.75" x14ac:dyDescent="0.2">
      <c r="A1003" s="69" t="s">
        <v>4385</v>
      </c>
      <c r="B1003" s="70" t="s">
        <v>8618</v>
      </c>
      <c r="C1003" s="71" t="s">
        <v>9</v>
      </c>
      <c r="D1003" s="72">
        <v>1</v>
      </c>
      <c r="E1003" s="73">
        <v>179694</v>
      </c>
      <c r="F1003" s="74">
        <f t="shared" si="43"/>
        <v>179694</v>
      </c>
    </row>
    <row r="1004" spans="1:6" ht="33.75" x14ac:dyDescent="0.2">
      <c r="A1004" s="69" t="s">
        <v>4387</v>
      </c>
      <c r="B1004" s="70" t="s">
        <v>8619</v>
      </c>
      <c r="C1004" s="71" t="s">
        <v>9</v>
      </c>
      <c r="D1004" s="72">
        <v>1</v>
      </c>
      <c r="E1004" s="73">
        <v>198141</v>
      </c>
      <c r="F1004" s="74">
        <f t="shared" si="43"/>
        <v>198141</v>
      </c>
    </row>
    <row r="1005" spans="1:6" ht="33.75" x14ac:dyDescent="0.2">
      <c r="A1005" s="69" t="s">
        <v>4389</v>
      </c>
      <c r="B1005" s="70" t="s">
        <v>8620</v>
      </c>
      <c r="C1005" s="71" t="s">
        <v>9</v>
      </c>
      <c r="D1005" s="72">
        <v>1</v>
      </c>
      <c r="E1005" s="73">
        <v>132142</v>
      </c>
      <c r="F1005" s="74">
        <f t="shared" si="43"/>
        <v>132142</v>
      </c>
    </row>
    <row r="1006" spans="1:6" x14ac:dyDescent="0.2">
      <c r="A1006" s="64" t="s">
        <v>4391</v>
      </c>
      <c r="B1006" s="64" t="s">
        <v>8963</v>
      </c>
      <c r="C1006" s="65"/>
      <c r="D1006" s="65"/>
      <c r="E1006" s="66"/>
      <c r="F1006" s="67"/>
    </row>
    <row r="1007" spans="1:6" ht="36.75" customHeight="1" x14ac:dyDescent="0.2">
      <c r="A1007" s="69" t="s">
        <v>4392</v>
      </c>
      <c r="B1007" s="70" t="s">
        <v>8621</v>
      </c>
      <c r="C1007" s="71" t="s">
        <v>117</v>
      </c>
      <c r="D1007" s="72">
        <v>1</v>
      </c>
      <c r="E1007" s="73">
        <v>34782</v>
      </c>
      <c r="F1007" s="74">
        <f t="shared" ref="F1007:F1008" si="44">ROUND(D1007*E1007,0)</f>
        <v>34782</v>
      </c>
    </row>
    <row r="1008" spans="1:6" ht="45" x14ac:dyDescent="0.2">
      <c r="A1008" s="69" t="s">
        <v>4394</v>
      </c>
      <c r="B1008" s="70" t="s">
        <v>8622</v>
      </c>
      <c r="C1008" s="71" t="s">
        <v>263</v>
      </c>
      <c r="D1008" s="72">
        <v>1</v>
      </c>
      <c r="E1008" s="73">
        <v>3861</v>
      </c>
      <c r="F1008" s="74">
        <f t="shared" si="44"/>
        <v>3861</v>
      </c>
    </row>
    <row r="1009" spans="1:6" x14ac:dyDescent="0.2">
      <c r="A1009" s="64" t="s">
        <v>4396</v>
      </c>
      <c r="B1009" s="64" t="s">
        <v>4397</v>
      </c>
      <c r="C1009" s="65"/>
      <c r="D1009" s="65"/>
      <c r="E1009" s="66"/>
      <c r="F1009" s="67"/>
    </row>
    <row r="1010" spans="1:6" ht="45" x14ac:dyDescent="0.2">
      <c r="A1010" s="69" t="s">
        <v>4398</v>
      </c>
      <c r="B1010" s="70" t="s">
        <v>8623</v>
      </c>
      <c r="C1010" s="71" t="s">
        <v>9</v>
      </c>
      <c r="D1010" s="72">
        <v>1</v>
      </c>
      <c r="E1010" s="73">
        <v>82468</v>
      </c>
      <c r="F1010" s="74">
        <f t="shared" ref="F1010:F1017" si="45">ROUND(D1010*E1010,0)</f>
        <v>82468</v>
      </c>
    </row>
    <row r="1011" spans="1:6" ht="45" x14ac:dyDescent="0.2">
      <c r="A1011" s="69" t="s">
        <v>4399</v>
      </c>
      <c r="B1011" s="70" t="s">
        <v>8624</v>
      </c>
      <c r="C1011" s="71" t="s">
        <v>9</v>
      </c>
      <c r="D1011" s="72">
        <v>1</v>
      </c>
      <c r="E1011" s="73">
        <v>106697</v>
      </c>
      <c r="F1011" s="74">
        <f t="shared" si="45"/>
        <v>106697</v>
      </c>
    </row>
    <row r="1012" spans="1:6" ht="45" x14ac:dyDescent="0.2">
      <c r="A1012" s="69" t="s">
        <v>4400</v>
      </c>
      <c r="B1012" s="70" t="s">
        <v>8625</v>
      </c>
      <c r="C1012" s="71" t="s">
        <v>9</v>
      </c>
      <c r="D1012" s="72">
        <v>1</v>
      </c>
      <c r="E1012" s="73">
        <v>230566</v>
      </c>
      <c r="F1012" s="74">
        <f t="shared" si="45"/>
        <v>230566</v>
      </c>
    </row>
    <row r="1013" spans="1:6" ht="22.5" x14ac:dyDescent="0.2">
      <c r="A1013" s="69" t="s">
        <v>4401</v>
      </c>
      <c r="B1013" s="70" t="s">
        <v>8626</v>
      </c>
      <c r="C1013" s="71" t="s">
        <v>9</v>
      </c>
      <c r="D1013" s="72">
        <v>1</v>
      </c>
      <c r="E1013" s="73">
        <v>53895</v>
      </c>
      <c r="F1013" s="74">
        <f t="shared" si="45"/>
        <v>53895</v>
      </c>
    </row>
    <row r="1014" spans="1:6" ht="33.75" x14ac:dyDescent="0.2">
      <c r="A1014" s="69" t="s">
        <v>4402</v>
      </c>
      <c r="B1014" s="70" t="s">
        <v>8627</v>
      </c>
      <c r="C1014" s="71" t="s">
        <v>9</v>
      </c>
      <c r="D1014" s="72">
        <v>1</v>
      </c>
      <c r="E1014" s="73">
        <v>57658</v>
      </c>
      <c r="F1014" s="74">
        <f t="shared" si="45"/>
        <v>57658</v>
      </c>
    </row>
    <row r="1015" spans="1:6" ht="22.5" x14ac:dyDescent="0.2">
      <c r="A1015" s="69" t="s">
        <v>4404</v>
      </c>
      <c r="B1015" s="70" t="s">
        <v>8628</v>
      </c>
      <c r="C1015" s="71" t="s">
        <v>9</v>
      </c>
      <c r="D1015" s="72">
        <v>1</v>
      </c>
      <c r="E1015" s="73">
        <v>36978</v>
      </c>
      <c r="F1015" s="74">
        <f t="shared" si="45"/>
        <v>36978</v>
      </c>
    </row>
    <row r="1016" spans="1:6" ht="33.75" x14ac:dyDescent="0.2">
      <c r="A1016" s="69" t="s">
        <v>4406</v>
      </c>
      <c r="B1016" s="70" t="s">
        <v>8629</v>
      </c>
      <c r="C1016" s="71" t="s">
        <v>9</v>
      </c>
      <c r="D1016" s="72">
        <v>1</v>
      </c>
      <c r="E1016" s="73">
        <v>14564</v>
      </c>
      <c r="F1016" s="74">
        <f t="shared" si="45"/>
        <v>14564</v>
      </c>
    </row>
    <row r="1017" spans="1:6" ht="33.75" x14ac:dyDescent="0.2">
      <c r="A1017" s="69" t="s">
        <v>4408</v>
      </c>
      <c r="B1017" s="70" t="s">
        <v>8630</v>
      </c>
      <c r="C1017" s="71" t="s">
        <v>9</v>
      </c>
      <c r="D1017" s="72">
        <v>1</v>
      </c>
      <c r="E1017" s="73">
        <v>29114</v>
      </c>
      <c r="F1017" s="74">
        <f t="shared" si="45"/>
        <v>29114</v>
      </c>
    </row>
    <row r="1018" spans="1:6" x14ac:dyDescent="0.2">
      <c r="A1018" s="64" t="s">
        <v>4414</v>
      </c>
      <c r="B1018" s="64" t="s">
        <v>4415</v>
      </c>
      <c r="C1018" s="65"/>
      <c r="D1018" s="65"/>
      <c r="E1018" s="66"/>
      <c r="F1018" s="67"/>
    </row>
    <row r="1019" spans="1:6" x14ac:dyDescent="0.2">
      <c r="A1019" s="64" t="s">
        <v>4416</v>
      </c>
      <c r="B1019" s="64" t="s">
        <v>4417</v>
      </c>
      <c r="C1019" s="65"/>
      <c r="D1019" s="65"/>
      <c r="E1019" s="66"/>
      <c r="F1019" s="67"/>
    </row>
    <row r="1020" spans="1:6" ht="101.25" x14ac:dyDescent="0.2">
      <c r="A1020" s="69" t="s">
        <v>4418</v>
      </c>
      <c r="B1020" s="70" t="s">
        <v>8631</v>
      </c>
      <c r="C1020" s="71" t="s">
        <v>9</v>
      </c>
      <c r="D1020" s="72">
        <v>1</v>
      </c>
      <c r="E1020" s="73">
        <v>863318</v>
      </c>
      <c r="F1020" s="74">
        <f t="shared" ref="F1020:F1058" si="46">ROUND(D1020*E1020,0)</f>
        <v>863318</v>
      </c>
    </row>
    <row r="1021" spans="1:6" ht="101.25" x14ac:dyDescent="0.2">
      <c r="A1021" s="69" t="s">
        <v>4420</v>
      </c>
      <c r="B1021" s="70" t="s">
        <v>8632</v>
      </c>
      <c r="C1021" s="71" t="s">
        <v>9</v>
      </c>
      <c r="D1021" s="72">
        <v>1</v>
      </c>
      <c r="E1021" s="73">
        <v>518501</v>
      </c>
      <c r="F1021" s="74">
        <f t="shared" si="46"/>
        <v>518501</v>
      </c>
    </row>
    <row r="1022" spans="1:6" ht="123.75" x14ac:dyDescent="0.2">
      <c r="A1022" s="69" t="s">
        <v>4422</v>
      </c>
      <c r="B1022" s="70" t="s">
        <v>8633</v>
      </c>
      <c r="C1022" s="71" t="s">
        <v>9</v>
      </c>
      <c r="D1022" s="72">
        <v>1</v>
      </c>
      <c r="E1022" s="73">
        <v>1183072</v>
      </c>
      <c r="F1022" s="74">
        <f t="shared" si="46"/>
        <v>1183072</v>
      </c>
    </row>
    <row r="1023" spans="1:6" ht="101.25" x14ac:dyDescent="0.2">
      <c r="A1023" s="69" t="s">
        <v>4424</v>
      </c>
      <c r="B1023" s="70" t="s">
        <v>8634</v>
      </c>
      <c r="C1023" s="71" t="s">
        <v>9</v>
      </c>
      <c r="D1023" s="72">
        <v>1</v>
      </c>
      <c r="E1023" s="73">
        <v>807448</v>
      </c>
      <c r="F1023" s="74">
        <f t="shared" si="46"/>
        <v>807448</v>
      </c>
    </row>
    <row r="1024" spans="1:6" ht="101.25" x14ac:dyDescent="0.2">
      <c r="A1024" s="69" t="s">
        <v>4426</v>
      </c>
      <c r="B1024" s="70" t="s">
        <v>8635</v>
      </c>
      <c r="C1024" s="71" t="s">
        <v>9</v>
      </c>
      <c r="D1024" s="72">
        <v>1</v>
      </c>
      <c r="E1024" s="73">
        <v>796385</v>
      </c>
      <c r="F1024" s="74">
        <f t="shared" si="46"/>
        <v>796385</v>
      </c>
    </row>
    <row r="1025" spans="1:6" ht="101.25" x14ac:dyDescent="0.2">
      <c r="A1025" s="69" t="s">
        <v>4428</v>
      </c>
      <c r="B1025" s="70" t="s">
        <v>8636</v>
      </c>
      <c r="C1025" s="71" t="s">
        <v>9</v>
      </c>
      <c r="D1025" s="72">
        <v>1</v>
      </c>
      <c r="E1025" s="73">
        <v>920598</v>
      </c>
      <c r="F1025" s="74">
        <f t="shared" si="46"/>
        <v>920598</v>
      </c>
    </row>
    <row r="1026" spans="1:6" ht="112.5" x14ac:dyDescent="0.2">
      <c r="A1026" s="69" t="s">
        <v>4430</v>
      </c>
      <c r="B1026" s="70" t="s">
        <v>8637</v>
      </c>
      <c r="C1026" s="71" t="s">
        <v>9</v>
      </c>
      <c r="D1026" s="72">
        <v>1</v>
      </c>
      <c r="E1026" s="73">
        <v>2230012</v>
      </c>
      <c r="F1026" s="74">
        <f t="shared" si="46"/>
        <v>2230012</v>
      </c>
    </row>
    <row r="1027" spans="1:6" ht="101.25" x14ac:dyDescent="0.2">
      <c r="A1027" s="69" t="s">
        <v>4432</v>
      </c>
      <c r="B1027" s="70" t="s">
        <v>8638</v>
      </c>
      <c r="C1027" s="71" t="s">
        <v>9</v>
      </c>
      <c r="D1027" s="72">
        <v>1</v>
      </c>
      <c r="E1027" s="73">
        <v>1359331</v>
      </c>
      <c r="F1027" s="74">
        <f t="shared" si="46"/>
        <v>1359331</v>
      </c>
    </row>
    <row r="1028" spans="1:6" ht="112.5" x14ac:dyDescent="0.2">
      <c r="A1028" s="69" t="s">
        <v>4434</v>
      </c>
      <c r="B1028" s="70" t="s">
        <v>8639</v>
      </c>
      <c r="C1028" s="71" t="s">
        <v>9</v>
      </c>
      <c r="D1028" s="72">
        <v>1</v>
      </c>
      <c r="E1028" s="73">
        <v>1185791</v>
      </c>
      <c r="F1028" s="74">
        <f t="shared" si="46"/>
        <v>1185791</v>
      </c>
    </row>
    <row r="1029" spans="1:6" ht="90" x14ac:dyDescent="0.2">
      <c r="A1029" s="69" t="s">
        <v>4436</v>
      </c>
      <c r="B1029" s="70" t="s">
        <v>8640</v>
      </c>
      <c r="C1029" s="71" t="s">
        <v>9</v>
      </c>
      <c r="D1029" s="72">
        <v>1</v>
      </c>
      <c r="E1029" s="73">
        <v>2559623</v>
      </c>
      <c r="F1029" s="74">
        <f t="shared" si="46"/>
        <v>2559623</v>
      </c>
    </row>
    <row r="1030" spans="1:6" ht="90" x14ac:dyDescent="0.2">
      <c r="A1030" s="69" t="s">
        <v>4438</v>
      </c>
      <c r="B1030" s="70" t="s">
        <v>8641</v>
      </c>
      <c r="C1030" s="71" t="s">
        <v>9</v>
      </c>
      <c r="D1030" s="72">
        <v>1</v>
      </c>
      <c r="E1030" s="73">
        <v>2478529</v>
      </c>
      <c r="F1030" s="74">
        <f t="shared" si="46"/>
        <v>2478529</v>
      </c>
    </row>
    <row r="1031" spans="1:6" ht="56.25" x14ac:dyDescent="0.2">
      <c r="A1031" s="69" t="s">
        <v>4440</v>
      </c>
      <c r="B1031" s="70" t="s">
        <v>8642</v>
      </c>
      <c r="C1031" s="71" t="s">
        <v>9</v>
      </c>
      <c r="D1031" s="72">
        <v>1</v>
      </c>
      <c r="E1031" s="73">
        <v>546689</v>
      </c>
      <c r="F1031" s="74">
        <f t="shared" si="46"/>
        <v>546689</v>
      </c>
    </row>
    <row r="1032" spans="1:6" ht="56.25" x14ac:dyDescent="0.2">
      <c r="A1032" s="69" t="s">
        <v>4442</v>
      </c>
      <c r="B1032" s="70" t="s">
        <v>8643</v>
      </c>
      <c r="C1032" s="71" t="s">
        <v>9</v>
      </c>
      <c r="D1032" s="72">
        <v>1</v>
      </c>
      <c r="E1032" s="73">
        <v>1144070</v>
      </c>
      <c r="F1032" s="74">
        <f t="shared" si="46"/>
        <v>1144070</v>
      </c>
    </row>
    <row r="1033" spans="1:6" ht="67.5" x14ac:dyDescent="0.2">
      <c r="A1033" s="69" t="s">
        <v>4444</v>
      </c>
      <c r="B1033" s="70" t="s">
        <v>8644</v>
      </c>
      <c r="C1033" s="71" t="s">
        <v>9</v>
      </c>
      <c r="D1033" s="72">
        <v>1</v>
      </c>
      <c r="E1033" s="73">
        <v>2616657</v>
      </c>
      <c r="F1033" s="74">
        <f t="shared" si="46"/>
        <v>2616657</v>
      </c>
    </row>
    <row r="1034" spans="1:6" ht="101.25" x14ac:dyDescent="0.2">
      <c r="A1034" s="69" t="s">
        <v>4446</v>
      </c>
      <c r="B1034" s="70" t="s">
        <v>8645</v>
      </c>
      <c r="C1034" s="71" t="s">
        <v>9</v>
      </c>
      <c r="D1034" s="72">
        <v>1</v>
      </c>
      <c r="E1034" s="73">
        <v>2344199</v>
      </c>
      <c r="F1034" s="74">
        <f t="shared" si="46"/>
        <v>2344199</v>
      </c>
    </row>
    <row r="1035" spans="1:6" ht="90" x14ac:dyDescent="0.2">
      <c r="A1035" s="69" t="s">
        <v>4448</v>
      </c>
      <c r="B1035" s="70" t="s">
        <v>8646</v>
      </c>
      <c r="C1035" s="71" t="s">
        <v>9</v>
      </c>
      <c r="D1035" s="72">
        <v>1</v>
      </c>
      <c r="E1035" s="73">
        <v>9773754</v>
      </c>
      <c r="F1035" s="74">
        <f t="shared" si="46"/>
        <v>9773754</v>
      </c>
    </row>
    <row r="1036" spans="1:6" ht="93" customHeight="1" x14ac:dyDescent="0.2">
      <c r="A1036" s="69" t="s">
        <v>4450</v>
      </c>
      <c r="B1036" s="70" t="s">
        <v>8647</v>
      </c>
      <c r="C1036" s="71" t="s">
        <v>9</v>
      </c>
      <c r="D1036" s="72">
        <v>1</v>
      </c>
      <c r="E1036" s="73">
        <v>5998680</v>
      </c>
      <c r="F1036" s="74">
        <f t="shared" si="46"/>
        <v>5998680</v>
      </c>
    </row>
    <row r="1037" spans="1:6" ht="90" x14ac:dyDescent="0.2">
      <c r="A1037" s="69" t="s">
        <v>4452</v>
      </c>
      <c r="B1037" s="70" t="s">
        <v>8648</v>
      </c>
      <c r="C1037" s="71" t="s">
        <v>9</v>
      </c>
      <c r="D1037" s="72">
        <v>1</v>
      </c>
      <c r="E1037" s="73">
        <v>2504203</v>
      </c>
      <c r="F1037" s="74">
        <f t="shared" si="46"/>
        <v>2504203</v>
      </c>
    </row>
    <row r="1038" spans="1:6" ht="78.75" x14ac:dyDescent="0.2">
      <c r="A1038" s="69" t="s">
        <v>4454</v>
      </c>
      <c r="B1038" s="70" t="s">
        <v>8649</v>
      </c>
      <c r="C1038" s="71" t="s">
        <v>9</v>
      </c>
      <c r="D1038" s="72">
        <v>1</v>
      </c>
      <c r="E1038" s="73">
        <v>2126616</v>
      </c>
      <c r="F1038" s="74">
        <f t="shared" si="46"/>
        <v>2126616</v>
      </c>
    </row>
    <row r="1039" spans="1:6" ht="80.25" customHeight="1" x14ac:dyDescent="0.2">
      <c r="A1039" s="69" t="s">
        <v>4456</v>
      </c>
      <c r="B1039" s="70" t="s">
        <v>8650</v>
      </c>
      <c r="C1039" s="71" t="s">
        <v>9</v>
      </c>
      <c r="D1039" s="72">
        <v>1</v>
      </c>
      <c r="E1039" s="73">
        <v>2258348</v>
      </c>
      <c r="F1039" s="74">
        <f t="shared" si="46"/>
        <v>2258348</v>
      </c>
    </row>
    <row r="1040" spans="1:6" ht="90" x14ac:dyDescent="0.2">
      <c r="A1040" s="69" t="s">
        <v>4458</v>
      </c>
      <c r="B1040" s="70" t="s">
        <v>8651</v>
      </c>
      <c r="C1040" s="71" t="s">
        <v>9</v>
      </c>
      <c r="D1040" s="72">
        <v>1</v>
      </c>
      <c r="E1040" s="73">
        <v>2614182</v>
      </c>
      <c r="F1040" s="74">
        <f t="shared" si="46"/>
        <v>2614182</v>
      </c>
    </row>
    <row r="1041" spans="1:6" ht="90" x14ac:dyDescent="0.2">
      <c r="A1041" s="69" t="s">
        <v>4460</v>
      </c>
      <c r="B1041" s="70" t="s">
        <v>8652</v>
      </c>
      <c r="C1041" s="71" t="s">
        <v>9</v>
      </c>
      <c r="D1041" s="72">
        <v>1</v>
      </c>
      <c r="E1041" s="73">
        <v>1483565</v>
      </c>
      <c r="F1041" s="74">
        <f t="shared" si="46"/>
        <v>1483565</v>
      </c>
    </row>
    <row r="1042" spans="1:6" ht="90" x14ac:dyDescent="0.2">
      <c r="A1042" s="69" t="s">
        <v>4462</v>
      </c>
      <c r="B1042" s="70" t="s">
        <v>8653</v>
      </c>
      <c r="C1042" s="71" t="s">
        <v>9</v>
      </c>
      <c r="D1042" s="72">
        <v>1</v>
      </c>
      <c r="E1042" s="73">
        <v>958911</v>
      </c>
      <c r="F1042" s="74">
        <f t="shared" si="46"/>
        <v>958911</v>
      </c>
    </row>
    <row r="1043" spans="1:6" ht="101.25" x14ac:dyDescent="0.2">
      <c r="A1043" s="69" t="s">
        <v>4464</v>
      </c>
      <c r="B1043" s="70" t="s">
        <v>8654</v>
      </c>
      <c r="C1043" s="71" t="s">
        <v>9</v>
      </c>
      <c r="D1043" s="72">
        <v>1</v>
      </c>
      <c r="E1043" s="73">
        <v>1956335</v>
      </c>
      <c r="F1043" s="74">
        <f t="shared" si="46"/>
        <v>1956335</v>
      </c>
    </row>
    <row r="1044" spans="1:6" ht="101.25" x14ac:dyDescent="0.2">
      <c r="A1044" s="69" t="s">
        <v>4466</v>
      </c>
      <c r="B1044" s="70" t="s">
        <v>8655</v>
      </c>
      <c r="C1044" s="71" t="s">
        <v>9</v>
      </c>
      <c r="D1044" s="72">
        <v>1</v>
      </c>
      <c r="E1044" s="73">
        <v>1945690</v>
      </c>
      <c r="F1044" s="74">
        <f t="shared" si="46"/>
        <v>1945690</v>
      </c>
    </row>
    <row r="1045" spans="1:6" ht="45" x14ac:dyDescent="0.2">
      <c r="A1045" s="69" t="s">
        <v>4468</v>
      </c>
      <c r="B1045" s="70" t="s">
        <v>8656</v>
      </c>
      <c r="C1045" s="71" t="s">
        <v>9</v>
      </c>
      <c r="D1045" s="72">
        <v>1</v>
      </c>
      <c r="E1045" s="73">
        <v>233802</v>
      </c>
      <c r="F1045" s="74">
        <f t="shared" si="46"/>
        <v>233802</v>
      </c>
    </row>
    <row r="1046" spans="1:6" ht="78.75" x14ac:dyDescent="0.2">
      <c r="A1046" s="69" t="s">
        <v>4470</v>
      </c>
      <c r="B1046" s="70" t="s">
        <v>8657</v>
      </c>
      <c r="C1046" s="71" t="s">
        <v>9</v>
      </c>
      <c r="D1046" s="72">
        <v>1</v>
      </c>
      <c r="E1046" s="73">
        <v>2119744</v>
      </c>
      <c r="F1046" s="74">
        <f t="shared" si="46"/>
        <v>2119744</v>
      </c>
    </row>
    <row r="1047" spans="1:6" ht="78.75" x14ac:dyDescent="0.2">
      <c r="A1047" s="69" t="s">
        <v>4472</v>
      </c>
      <c r="B1047" s="70" t="s">
        <v>8658</v>
      </c>
      <c r="C1047" s="71" t="s">
        <v>9</v>
      </c>
      <c r="D1047" s="72">
        <v>1</v>
      </c>
      <c r="E1047" s="73">
        <v>902143</v>
      </c>
      <c r="F1047" s="74">
        <f t="shared" si="46"/>
        <v>902143</v>
      </c>
    </row>
    <row r="1048" spans="1:6" ht="104.25" customHeight="1" x14ac:dyDescent="0.2">
      <c r="A1048" s="69" t="s">
        <v>4474</v>
      </c>
      <c r="B1048" s="70" t="s">
        <v>8659</v>
      </c>
      <c r="C1048" s="71" t="s">
        <v>9</v>
      </c>
      <c r="D1048" s="72">
        <v>1</v>
      </c>
      <c r="E1048" s="73">
        <v>1651375</v>
      </c>
      <c r="F1048" s="74">
        <f t="shared" si="46"/>
        <v>1651375</v>
      </c>
    </row>
    <row r="1049" spans="1:6" ht="78.75" x14ac:dyDescent="0.2">
      <c r="A1049" s="69" t="s">
        <v>4476</v>
      </c>
      <c r="B1049" s="70" t="s">
        <v>8660</v>
      </c>
      <c r="C1049" s="71" t="s">
        <v>9</v>
      </c>
      <c r="D1049" s="72">
        <v>1</v>
      </c>
      <c r="E1049" s="73">
        <v>931691</v>
      </c>
      <c r="F1049" s="74">
        <f t="shared" si="46"/>
        <v>931691</v>
      </c>
    </row>
    <row r="1050" spans="1:6" ht="45" x14ac:dyDescent="0.2">
      <c r="A1050" s="69" t="s">
        <v>4478</v>
      </c>
      <c r="B1050" s="70" t="s">
        <v>8661</v>
      </c>
      <c r="C1050" s="71" t="s">
        <v>9</v>
      </c>
      <c r="D1050" s="72">
        <v>1</v>
      </c>
      <c r="E1050" s="73">
        <v>2309175</v>
      </c>
      <c r="F1050" s="74">
        <f t="shared" si="46"/>
        <v>2309175</v>
      </c>
    </row>
    <row r="1051" spans="1:6" ht="67.5" x14ac:dyDescent="0.2">
      <c r="A1051" s="69" t="s">
        <v>4479</v>
      </c>
      <c r="B1051" s="70" t="s">
        <v>8662</v>
      </c>
      <c r="C1051" s="71" t="s">
        <v>9</v>
      </c>
      <c r="D1051" s="72">
        <v>1</v>
      </c>
      <c r="E1051" s="73">
        <v>919380</v>
      </c>
      <c r="F1051" s="74">
        <f t="shared" si="46"/>
        <v>919380</v>
      </c>
    </row>
    <row r="1052" spans="1:6" ht="67.5" x14ac:dyDescent="0.2">
      <c r="A1052" s="69" t="s">
        <v>4481</v>
      </c>
      <c r="B1052" s="70" t="s">
        <v>8663</v>
      </c>
      <c r="C1052" s="71" t="s">
        <v>9</v>
      </c>
      <c r="D1052" s="72">
        <v>1</v>
      </c>
      <c r="E1052" s="73">
        <v>1180203</v>
      </c>
      <c r="F1052" s="74">
        <f t="shared" si="46"/>
        <v>1180203</v>
      </c>
    </row>
    <row r="1053" spans="1:6" ht="67.5" x14ac:dyDescent="0.2">
      <c r="A1053" s="69" t="s">
        <v>4483</v>
      </c>
      <c r="B1053" s="70" t="s">
        <v>8664</v>
      </c>
      <c r="C1053" s="71" t="s">
        <v>9</v>
      </c>
      <c r="D1053" s="72">
        <v>1</v>
      </c>
      <c r="E1053" s="73">
        <v>1180203</v>
      </c>
      <c r="F1053" s="74">
        <f t="shared" si="46"/>
        <v>1180203</v>
      </c>
    </row>
    <row r="1054" spans="1:6" ht="78.75" x14ac:dyDescent="0.2">
      <c r="A1054" s="69" t="s">
        <v>4485</v>
      </c>
      <c r="B1054" s="70" t="s">
        <v>8665</v>
      </c>
      <c r="C1054" s="71" t="s">
        <v>9</v>
      </c>
      <c r="D1054" s="72">
        <v>1</v>
      </c>
      <c r="E1054" s="73">
        <v>1535536</v>
      </c>
      <c r="F1054" s="74">
        <f t="shared" si="46"/>
        <v>1535536</v>
      </c>
    </row>
    <row r="1055" spans="1:6" ht="67.5" x14ac:dyDescent="0.2">
      <c r="A1055" s="69" t="s">
        <v>4487</v>
      </c>
      <c r="B1055" s="70" t="s">
        <v>8662</v>
      </c>
      <c r="C1055" s="71" t="s">
        <v>9</v>
      </c>
      <c r="D1055" s="72">
        <v>1</v>
      </c>
      <c r="E1055" s="73">
        <v>919380</v>
      </c>
      <c r="F1055" s="74">
        <f t="shared" si="46"/>
        <v>919380</v>
      </c>
    </row>
    <row r="1056" spans="1:6" ht="67.5" x14ac:dyDescent="0.2">
      <c r="A1056" s="69" t="s">
        <v>4489</v>
      </c>
      <c r="B1056" s="70" t="s">
        <v>8663</v>
      </c>
      <c r="C1056" s="71" t="s">
        <v>9</v>
      </c>
      <c r="D1056" s="72">
        <v>1</v>
      </c>
      <c r="E1056" s="73">
        <v>1180203</v>
      </c>
      <c r="F1056" s="74">
        <f t="shared" si="46"/>
        <v>1180203</v>
      </c>
    </row>
    <row r="1057" spans="1:6" ht="67.5" x14ac:dyDescent="0.2">
      <c r="A1057" s="69" t="s">
        <v>4490</v>
      </c>
      <c r="B1057" s="70" t="s">
        <v>8664</v>
      </c>
      <c r="C1057" s="71" t="s">
        <v>9</v>
      </c>
      <c r="D1057" s="72">
        <v>1</v>
      </c>
      <c r="E1057" s="73">
        <v>1180203</v>
      </c>
      <c r="F1057" s="74">
        <f t="shared" si="46"/>
        <v>1180203</v>
      </c>
    </row>
    <row r="1058" spans="1:6" ht="67.5" x14ac:dyDescent="0.2">
      <c r="A1058" s="69" t="s">
        <v>4491</v>
      </c>
      <c r="B1058" s="70" t="s">
        <v>8666</v>
      </c>
      <c r="C1058" s="71" t="s">
        <v>9</v>
      </c>
      <c r="D1058" s="72">
        <v>1</v>
      </c>
      <c r="E1058" s="73">
        <v>1180203</v>
      </c>
      <c r="F1058" s="74">
        <f t="shared" si="46"/>
        <v>1180203</v>
      </c>
    </row>
    <row r="1059" spans="1:6" x14ac:dyDescent="0.2">
      <c r="A1059" s="64" t="s">
        <v>4493</v>
      </c>
      <c r="B1059" s="64" t="s">
        <v>3244</v>
      </c>
      <c r="C1059" s="65"/>
      <c r="D1059" s="65"/>
      <c r="E1059" s="66"/>
      <c r="F1059" s="67"/>
    </row>
    <row r="1060" spans="1:6" ht="46.5" customHeight="1" x14ac:dyDescent="0.2">
      <c r="A1060" s="69" t="s">
        <v>4494</v>
      </c>
      <c r="B1060" s="70" t="s">
        <v>8667</v>
      </c>
      <c r="C1060" s="71" t="s">
        <v>263</v>
      </c>
      <c r="D1060" s="72">
        <v>1</v>
      </c>
      <c r="E1060" s="73">
        <v>55203</v>
      </c>
      <c r="F1060" s="74">
        <f t="shared" ref="F1060:F1065" si="47">ROUND(D1060*E1060,0)</f>
        <v>55203</v>
      </c>
    </row>
    <row r="1061" spans="1:6" ht="67.5" x14ac:dyDescent="0.2">
      <c r="A1061" s="69" t="s">
        <v>4496</v>
      </c>
      <c r="B1061" s="70" t="s">
        <v>8668</v>
      </c>
      <c r="C1061" s="71" t="s">
        <v>263</v>
      </c>
      <c r="D1061" s="72">
        <v>1</v>
      </c>
      <c r="E1061" s="73">
        <v>195393</v>
      </c>
      <c r="F1061" s="74">
        <f t="shared" si="47"/>
        <v>195393</v>
      </c>
    </row>
    <row r="1062" spans="1:6" ht="135" x14ac:dyDescent="0.2">
      <c r="A1062" s="69" t="s">
        <v>4498</v>
      </c>
      <c r="B1062" s="70" t="s">
        <v>8669</v>
      </c>
      <c r="C1062" s="71" t="s">
        <v>263</v>
      </c>
      <c r="D1062" s="72">
        <v>1</v>
      </c>
      <c r="E1062" s="73">
        <v>273282</v>
      </c>
      <c r="F1062" s="74">
        <f t="shared" si="47"/>
        <v>273282</v>
      </c>
    </row>
    <row r="1063" spans="1:6" ht="78.75" x14ac:dyDescent="0.2">
      <c r="A1063" s="69" t="s">
        <v>4500</v>
      </c>
      <c r="B1063" s="70" t="s">
        <v>8670</v>
      </c>
      <c r="C1063" s="71" t="s">
        <v>263</v>
      </c>
      <c r="D1063" s="72">
        <v>1</v>
      </c>
      <c r="E1063" s="73">
        <v>210905</v>
      </c>
      <c r="F1063" s="74">
        <f t="shared" si="47"/>
        <v>210905</v>
      </c>
    </row>
    <row r="1064" spans="1:6" ht="56.25" x14ac:dyDescent="0.2">
      <c r="A1064" s="69" t="s">
        <v>4502</v>
      </c>
      <c r="B1064" s="70" t="s">
        <v>8671</v>
      </c>
      <c r="C1064" s="71" t="s">
        <v>263</v>
      </c>
      <c r="D1064" s="72">
        <v>1</v>
      </c>
      <c r="E1064" s="73">
        <v>75249</v>
      </c>
      <c r="F1064" s="74">
        <f t="shared" si="47"/>
        <v>75249</v>
      </c>
    </row>
    <row r="1065" spans="1:6" ht="90" x14ac:dyDescent="0.2">
      <c r="A1065" s="69" t="s">
        <v>4504</v>
      </c>
      <c r="B1065" s="70" t="s">
        <v>8672</v>
      </c>
      <c r="C1065" s="71" t="s">
        <v>263</v>
      </c>
      <c r="D1065" s="72">
        <v>1</v>
      </c>
      <c r="E1065" s="73">
        <v>363000</v>
      </c>
      <c r="F1065" s="74">
        <f t="shared" si="47"/>
        <v>363000</v>
      </c>
    </row>
    <row r="1066" spans="1:6" x14ac:dyDescent="0.2">
      <c r="A1066" s="64" t="s">
        <v>4506</v>
      </c>
      <c r="B1066" s="64" t="s">
        <v>4507</v>
      </c>
      <c r="C1066" s="65"/>
      <c r="D1066" s="65"/>
      <c r="E1066" s="66"/>
      <c r="F1066" s="67"/>
    </row>
    <row r="1067" spans="1:6" x14ac:dyDescent="0.2">
      <c r="A1067" s="64" t="s">
        <v>4508</v>
      </c>
      <c r="B1067" s="64" t="s">
        <v>4509</v>
      </c>
      <c r="C1067" s="65"/>
      <c r="D1067" s="65"/>
      <c r="E1067" s="66"/>
      <c r="F1067" s="67"/>
    </row>
    <row r="1068" spans="1:6" ht="78.75" x14ac:dyDescent="0.2">
      <c r="A1068" s="69" t="s">
        <v>4510</v>
      </c>
      <c r="B1068" s="70" t="s">
        <v>8673</v>
      </c>
      <c r="C1068" s="71" t="s">
        <v>117</v>
      </c>
      <c r="D1068" s="72">
        <v>1</v>
      </c>
      <c r="E1068" s="73">
        <v>71793</v>
      </c>
      <c r="F1068" s="74">
        <f>ROUND(D1068*E1068,0)</f>
        <v>71793</v>
      </c>
    </row>
    <row r="1069" spans="1:6" ht="90" x14ac:dyDescent="0.2">
      <c r="A1069" s="69" t="s">
        <v>4512</v>
      </c>
      <c r="B1069" s="70" t="s">
        <v>8674</v>
      </c>
      <c r="C1069" s="71" t="s">
        <v>117</v>
      </c>
      <c r="D1069" s="72">
        <v>1</v>
      </c>
      <c r="E1069" s="73">
        <v>145577</v>
      </c>
      <c r="F1069" s="74">
        <f>ROUND(D1069*E1069,0)</f>
        <v>145577</v>
      </c>
    </row>
    <row r="1070" spans="1:6" ht="80.25" customHeight="1" x14ac:dyDescent="0.2">
      <c r="A1070" s="69" t="s">
        <v>4514</v>
      </c>
      <c r="B1070" s="70" t="s">
        <v>8675</v>
      </c>
      <c r="C1070" s="71" t="s">
        <v>117</v>
      </c>
      <c r="D1070" s="72">
        <v>1</v>
      </c>
      <c r="E1070" s="73">
        <v>87160</v>
      </c>
      <c r="F1070" s="74">
        <f>ROUND(D1070*E1070,0)</f>
        <v>87160</v>
      </c>
    </row>
    <row r="1071" spans="1:6" ht="78.75" x14ac:dyDescent="0.2">
      <c r="A1071" s="69" t="s">
        <v>4516</v>
      </c>
      <c r="B1071" s="70" t="s">
        <v>8676</v>
      </c>
      <c r="C1071" s="71" t="s">
        <v>117</v>
      </c>
      <c r="D1071" s="72">
        <v>1</v>
      </c>
      <c r="E1071" s="73">
        <v>120928</v>
      </c>
      <c r="F1071" s="74">
        <f>ROUND(D1071*E1071,0)</f>
        <v>120928</v>
      </c>
    </row>
    <row r="1072" spans="1:6" x14ac:dyDescent="0.2">
      <c r="A1072" s="64" t="s">
        <v>4518</v>
      </c>
      <c r="B1072" s="64" t="s">
        <v>4519</v>
      </c>
      <c r="C1072" s="65"/>
      <c r="D1072" s="65"/>
      <c r="E1072" s="66"/>
      <c r="F1072" s="67"/>
    </row>
    <row r="1073" spans="1:6" ht="33.75" x14ac:dyDescent="0.2">
      <c r="A1073" s="69" t="s">
        <v>4520</v>
      </c>
      <c r="B1073" s="70" t="s">
        <v>4521</v>
      </c>
      <c r="C1073" s="71" t="s">
        <v>263</v>
      </c>
      <c r="D1073" s="72">
        <v>1</v>
      </c>
      <c r="E1073" s="73">
        <v>27240</v>
      </c>
      <c r="F1073" s="74">
        <f>ROUND(D1073*E1073,0)</f>
        <v>27240</v>
      </c>
    </row>
    <row r="1074" spans="1:6" ht="45" x14ac:dyDescent="0.2">
      <c r="A1074" s="69" t="s">
        <v>4522</v>
      </c>
      <c r="B1074" s="70" t="s">
        <v>8677</v>
      </c>
      <c r="C1074" s="71" t="s">
        <v>117</v>
      </c>
      <c r="D1074" s="72">
        <v>1</v>
      </c>
      <c r="E1074" s="73">
        <v>57165</v>
      </c>
      <c r="F1074" s="74">
        <f>ROUND(D1074*E1074,0)</f>
        <v>57165</v>
      </c>
    </row>
    <row r="1075" spans="1:6" ht="78.75" x14ac:dyDescent="0.2">
      <c r="A1075" s="69" t="s">
        <v>4524</v>
      </c>
      <c r="B1075" s="70" t="s">
        <v>8678</v>
      </c>
      <c r="C1075" s="71" t="s">
        <v>117</v>
      </c>
      <c r="D1075" s="72">
        <v>1</v>
      </c>
      <c r="E1075" s="73">
        <v>86806</v>
      </c>
      <c r="F1075" s="74">
        <f>ROUND(D1075*E1075,0)</f>
        <v>86806</v>
      </c>
    </row>
    <row r="1076" spans="1:6" ht="78.75" x14ac:dyDescent="0.2">
      <c r="A1076" s="69" t="s">
        <v>4526</v>
      </c>
      <c r="B1076" s="70" t="s">
        <v>8679</v>
      </c>
      <c r="C1076" s="71" t="s">
        <v>117</v>
      </c>
      <c r="D1076" s="72">
        <v>1</v>
      </c>
      <c r="E1076" s="73">
        <v>68056</v>
      </c>
      <c r="F1076" s="74">
        <f>ROUND(D1076*E1076,0)</f>
        <v>68056</v>
      </c>
    </row>
    <row r="1077" spans="1:6" x14ac:dyDescent="0.2">
      <c r="A1077" s="64" t="s">
        <v>4528</v>
      </c>
      <c r="B1077" s="64" t="s">
        <v>4529</v>
      </c>
      <c r="C1077" s="65"/>
      <c r="D1077" s="65"/>
      <c r="E1077" s="66"/>
      <c r="F1077" s="67"/>
    </row>
    <row r="1078" spans="1:6" ht="80.25" customHeight="1" x14ac:dyDescent="0.2">
      <c r="A1078" s="69" t="s">
        <v>4530</v>
      </c>
      <c r="B1078" s="70" t="s">
        <v>8680</v>
      </c>
      <c r="C1078" s="71" t="s">
        <v>263</v>
      </c>
      <c r="D1078" s="72">
        <v>1</v>
      </c>
      <c r="E1078" s="73">
        <v>524581</v>
      </c>
      <c r="F1078" s="74">
        <f t="shared" ref="F1078:F1088" si="48">ROUND(D1078*E1078,0)</f>
        <v>524581</v>
      </c>
    </row>
    <row r="1079" spans="1:6" ht="112.5" x14ac:dyDescent="0.2">
      <c r="A1079" s="69" t="s">
        <v>4532</v>
      </c>
      <c r="B1079" s="70" t="s">
        <v>8681</v>
      </c>
      <c r="C1079" s="71" t="s">
        <v>263</v>
      </c>
      <c r="D1079" s="72">
        <v>1</v>
      </c>
      <c r="E1079" s="73">
        <v>1518830</v>
      </c>
      <c r="F1079" s="74">
        <f t="shared" si="48"/>
        <v>1518830</v>
      </c>
    </row>
    <row r="1080" spans="1:6" ht="56.25" x14ac:dyDescent="0.2">
      <c r="A1080" s="69" t="s">
        <v>4534</v>
      </c>
      <c r="B1080" s="70" t="s">
        <v>8682</v>
      </c>
      <c r="C1080" s="71" t="s">
        <v>263</v>
      </c>
      <c r="D1080" s="72">
        <v>1</v>
      </c>
      <c r="E1080" s="73">
        <v>538749</v>
      </c>
      <c r="F1080" s="74">
        <f t="shared" si="48"/>
        <v>538749</v>
      </c>
    </row>
    <row r="1081" spans="1:6" ht="67.5" x14ac:dyDescent="0.2">
      <c r="A1081" s="69" t="s">
        <v>4536</v>
      </c>
      <c r="B1081" s="70" t="s">
        <v>8683</v>
      </c>
      <c r="C1081" s="71" t="s">
        <v>263</v>
      </c>
      <c r="D1081" s="72">
        <v>1</v>
      </c>
      <c r="E1081" s="73">
        <v>488448</v>
      </c>
      <c r="F1081" s="74">
        <f t="shared" si="48"/>
        <v>488448</v>
      </c>
    </row>
    <row r="1082" spans="1:6" ht="67.5" x14ac:dyDescent="0.2">
      <c r="A1082" s="69" t="s">
        <v>4538</v>
      </c>
      <c r="B1082" s="70" t="s">
        <v>8684</v>
      </c>
      <c r="C1082" s="71" t="s">
        <v>263</v>
      </c>
      <c r="D1082" s="72">
        <v>1</v>
      </c>
      <c r="E1082" s="73">
        <v>332546</v>
      </c>
      <c r="F1082" s="74">
        <f t="shared" si="48"/>
        <v>332546</v>
      </c>
    </row>
    <row r="1083" spans="1:6" ht="33.75" x14ac:dyDescent="0.2">
      <c r="A1083" s="69" t="s">
        <v>4540</v>
      </c>
      <c r="B1083" s="70" t="s">
        <v>8685</v>
      </c>
      <c r="C1083" s="71" t="s">
        <v>117</v>
      </c>
      <c r="D1083" s="72">
        <v>1</v>
      </c>
      <c r="E1083" s="73">
        <v>22065</v>
      </c>
      <c r="F1083" s="74">
        <f t="shared" si="48"/>
        <v>22065</v>
      </c>
    </row>
    <row r="1084" spans="1:6" ht="56.25" x14ac:dyDescent="0.2">
      <c r="A1084" s="69" t="s">
        <v>4542</v>
      </c>
      <c r="B1084" s="70" t="s">
        <v>8686</v>
      </c>
      <c r="C1084" s="71" t="s">
        <v>117</v>
      </c>
      <c r="D1084" s="72">
        <v>1</v>
      </c>
      <c r="E1084" s="73">
        <v>59818</v>
      </c>
      <c r="F1084" s="74">
        <f t="shared" si="48"/>
        <v>59818</v>
      </c>
    </row>
    <row r="1085" spans="1:6" ht="56.25" x14ac:dyDescent="0.2">
      <c r="A1085" s="69" t="s">
        <v>4544</v>
      </c>
      <c r="B1085" s="70" t="s">
        <v>8687</v>
      </c>
      <c r="C1085" s="71" t="s">
        <v>9</v>
      </c>
      <c r="D1085" s="72">
        <v>1</v>
      </c>
      <c r="E1085" s="73">
        <v>29323</v>
      </c>
      <c r="F1085" s="74">
        <f t="shared" si="48"/>
        <v>29323</v>
      </c>
    </row>
    <row r="1086" spans="1:6" ht="56.25" x14ac:dyDescent="0.2">
      <c r="A1086" s="69" t="s">
        <v>4546</v>
      </c>
      <c r="B1086" s="70" t="s">
        <v>8688</v>
      </c>
      <c r="C1086" s="71" t="s">
        <v>9</v>
      </c>
      <c r="D1086" s="72">
        <v>1</v>
      </c>
      <c r="E1086" s="73">
        <v>41406</v>
      </c>
      <c r="F1086" s="74">
        <f t="shared" si="48"/>
        <v>41406</v>
      </c>
    </row>
    <row r="1087" spans="1:6" ht="33.75" x14ac:dyDescent="0.2">
      <c r="A1087" s="69" t="s">
        <v>4548</v>
      </c>
      <c r="B1087" s="70" t="s">
        <v>8689</v>
      </c>
      <c r="C1087" s="71" t="s">
        <v>117</v>
      </c>
      <c r="D1087" s="72">
        <v>1</v>
      </c>
      <c r="E1087" s="73">
        <v>4506</v>
      </c>
      <c r="F1087" s="74">
        <f t="shared" si="48"/>
        <v>4506</v>
      </c>
    </row>
    <row r="1088" spans="1:6" ht="69.75" customHeight="1" x14ac:dyDescent="0.2">
      <c r="A1088" s="69" t="s">
        <v>4550</v>
      </c>
      <c r="B1088" s="70" t="s">
        <v>8690</v>
      </c>
      <c r="C1088" s="71" t="s">
        <v>117</v>
      </c>
      <c r="D1088" s="72">
        <v>1</v>
      </c>
      <c r="E1088" s="73">
        <v>167569</v>
      </c>
      <c r="F1088" s="74">
        <f t="shared" si="48"/>
        <v>167569</v>
      </c>
    </row>
    <row r="1089" spans="1:6" x14ac:dyDescent="0.2">
      <c r="A1089" s="64" t="s">
        <v>4552</v>
      </c>
      <c r="B1089" s="64" t="s">
        <v>4553</v>
      </c>
      <c r="C1089" s="65"/>
      <c r="D1089" s="65"/>
      <c r="E1089" s="66"/>
      <c r="F1089" s="67"/>
    </row>
    <row r="1090" spans="1:6" ht="101.25" customHeight="1" x14ac:dyDescent="0.2">
      <c r="A1090" s="69" t="s">
        <v>4554</v>
      </c>
      <c r="B1090" s="70" t="s">
        <v>8691</v>
      </c>
      <c r="C1090" s="71" t="s">
        <v>9</v>
      </c>
      <c r="D1090" s="72">
        <v>1</v>
      </c>
      <c r="E1090" s="73">
        <v>5539358</v>
      </c>
      <c r="F1090" s="74">
        <f t="shared" ref="F1090:F1104" si="49">ROUND(D1090*E1090,0)</f>
        <v>5539358</v>
      </c>
    </row>
    <row r="1091" spans="1:6" ht="78.75" x14ac:dyDescent="0.2">
      <c r="A1091" s="69" t="s">
        <v>4556</v>
      </c>
      <c r="B1091" s="70" t="s">
        <v>8692</v>
      </c>
      <c r="C1091" s="71" t="s">
        <v>9</v>
      </c>
      <c r="D1091" s="72">
        <v>1</v>
      </c>
      <c r="E1091" s="73">
        <v>2155237</v>
      </c>
      <c r="F1091" s="74">
        <f t="shared" si="49"/>
        <v>2155237</v>
      </c>
    </row>
    <row r="1092" spans="1:6" ht="146.25" x14ac:dyDescent="0.2">
      <c r="A1092" s="69" t="s">
        <v>4558</v>
      </c>
      <c r="B1092" s="70" t="s">
        <v>8693</v>
      </c>
      <c r="C1092" s="71" t="s">
        <v>9</v>
      </c>
      <c r="D1092" s="72">
        <v>1</v>
      </c>
      <c r="E1092" s="73">
        <v>2547487</v>
      </c>
      <c r="F1092" s="74">
        <f t="shared" si="49"/>
        <v>2547487</v>
      </c>
    </row>
    <row r="1093" spans="1:6" ht="67.5" x14ac:dyDescent="0.2">
      <c r="A1093" s="69" t="s">
        <v>4560</v>
      </c>
      <c r="B1093" s="70" t="s">
        <v>8694</v>
      </c>
      <c r="C1093" s="71" t="s">
        <v>9</v>
      </c>
      <c r="D1093" s="72">
        <v>1</v>
      </c>
      <c r="E1093" s="73">
        <v>558756</v>
      </c>
      <c r="F1093" s="74">
        <f t="shared" si="49"/>
        <v>558756</v>
      </c>
    </row>
    <row r="1094" spans="1:6" ht="90" x14ac:dyDescent="0.2">
      <c r="A1094" s="69" t="s">
        <v>4562</v>
      </c>
      <c r="B1094" s="70" t="s">
        <v>8695</v>
      </c>
      <c r="C1094" s="71" t="s">
        <v>9</v>
      </c>
      <c r="D1094" s="72">
        <v>1</v>
      </c>
      <c r="E1094" s="73">
        <v>1103949</v>
      </c>
      <c r="F1094" s="74">
        <f t="shared" si="49"/>
        <v>1103949</v>
      </c>
    </row>
    <row r="1095" spans="1:6" ht="67.5" x14ac:dyDescent="0.2">
      <c r="A1095" s="69" t="s">
        <v>4564</v>
      </c>
      <c r="B1095" s="70" t="s">
        <v>8696</v>
      </c>
      <c r="C1095" s="71" t="s">
        <v>9</v>
      </c>
      <c r="D1095" s="72">
        <v>1</v>
      </c>
      <c r="E1095" s="73">
        <v>808076</v>
      </c>
      <c r="F1095" s="74">
        <f t="shared" si="49"/>
        <v>808076</v>
      </c>
    </row>
    <row r="1096" spans="1:6" ht="33.75" x14ac:dyDescent="0.2">
      <c r="A1096" s="69" t="s">
        <v>4566</v>
      </c>
      <c r="B1096" s="70" t="s">
        <v>8697</v>
      </c>
      <c r="C1096" s="71" t="s">
        <v>9</v>
      </c>
      <c r="D1096" s="72">
        <v>1</v>
      </c>
      <c r="E1096" s="73">
        <v>257702</v>
      </c>
      <c r="F1096" s="74">
        <f t="shared" si="49"/>
        <v>257702</v>
      </c>
    </row>
    <row r="1097" spans="1:6" ht="22.5" x14ac:dyDescent="0.2">
      <c r="A1097" s="69" t="s">
        <v>4568</v>
      </c>
      <c r="B1097" s="70" t="s">
        <v>8698</v>
      </c>
      <c r="C1097" s="71" t="s">
        <v>9</v>
      </c>
      <c r="D1097" s="72">
        <v>1</v>
      </c>
      <c r="E1097" s="73">
        <v>529455</v>
      </c>
      <c r="F1097" s="74">
        <f t="shared" si="49"/>
        <v>529455</v>
      </c>
    </row>
    <row r="1098" spans="1:6" ht="123.75" x14ac:dyDescent="0.2">
      <c r="A1098" s="69" t="s">
        <v>4570</v>
      </c>
      <c r="B1098" s="70" t="s">
        <v>8699</v>
      </c>
      <c r="C1098" s="71" t="s">
        <v>9</v>
      </c>
      <c r="D1098" s="72">
        <v>1</v>
      </c>
      <c r="E1098" s="73">
        <v>23141903</v>
      </c>
      <c r="F1098" s="74">
        <f t="shared" si="49"/>
        <v>23141903</v>
      </c>
    </row>
    <row r="1099" spans="1:6" ht="102" customHeight="1" x14ac:dyDescent="0.2">
      <c r="A1099" s="69" t="s">
        <v>4572</v>
      </c>
      <c r="B1099" s="70" t="s">
        <v>8700</v>
      </c>
      <c r="C1099" s="71" t="s">
        <v>117</v>
      </c>
      <c r="D1099" s="72">
        <v>1</v>
      </c>
      <c r="E1099" s="73">
        <v>373680</v>
      </c>
      <c r="F1099" s="74">
        <f t="shared" ref="F1099" si="50">ROUND(D1099*E1099,0)</f>
        <v>373680</v>
      </c>
    </row>
    <row r="1100" spans="1:6" ht="90" x14ac:dyDescent="0.2">
      <c r="A1100" s="69" t="s">
        <v>4573</v>
      </c>
      <c r="B1100" s="70" t="s">
        <v>8701</v>
      </c>
      <c r="C1100" s="71" t="s">
        <v>117</v>
      </c>
      <c r="D1100" s="72">
        <v>1</v>
      </c>
      <c r="E1100" s="73">
        <v>434915</v>
      </c>
      <c r="F1100" s="74">
        <f t="shared" ref="F1100" si="51">ROUND(D1100*E1100,0)</f>
        <v>434915</v>
      </c>
    </row>
    <row r="1101" spans="1:6" ht="135" x14ac:dyDescent="0.2">
      <c r="A1101" s="69" t="s">
        <v>4575</v>
      </c>
      <c r="B1101" s="70" t="s">
        <v>8702</v>
      </c>
      <c r="C1101" s="71" t="s">
        <v>117</v>
      </c>
      <c r="D1101" s="72">
        <v>1</v>
      </c>
      <c r="E1101" s="73">
        <v>438263</v>
      </c>
      <c r="F1101" s="74">
        <f t="shared" si="49"/>
        <v>438263</v>
      </c>
    </row>
    <row r="1102" spans="1:6" ht="78.75" x14ac:dyDescent="0.2">
      <c r="A1102" s="69" t="s">
        <v>4577</v>
      </c>
      <c r="B1102" s="70" t="s">
        <v>8703</v>
      </c>
      <c r="C1102" s="71" t="s">
        <v>117</v>
      </c>
      <c r="D1102" s="72">
        <v>1</v>
      </c>
      <c r="E1102" s="73">
        <v>368796</v>
      </c>
      <c r="F1102" s="74">
        <f t="shared" si="49"/>
        <v>368796</v>
      </c>
    </row>
    <row r="1103" spans="1:6" ht="112.5" x14ac:dyDescent="0.2">
      <c r="A1103" s="69" t="s">
        <v>4579</v>
      </c>
      <c r="B1103" s="70" t="s">
        <v>8704</v>
      </c>
      <c r="C1103" s="71" t="s">
        <v>117</v>
      </c>
      <c r="D1103" s="72">
        <v>1</v>
      </c>
      <c r="E1103" s="73">
        <v>636560</v>
      </c>
      <c r="F1103" s="74">
        <f t="shared" si="49"/>
        <v>636560</v>
      </c>
    </row>
    <row r="1104" spans="1:6" ht="124.5" customHeight="1" x14ac:dyDescent="0.2">
      <c r="A1104" s="69" t="s">
        <v>4581</v>
      </c>
      <c r="B1104" s="70" t="s">
        <v>8705</v>
      </c>
      <c r="C1104" s="71" t="s">
        <v>117</v>
      </c>
      <c r="D1104" s="72">
        <v>1</v>
      </c>
      <c r="E1104" s="73">
        <v>711267</v>
      </c>
      <c r="F1104" s="74">
        <f t="shared" si="49"/>
        <v>711267</v>
      </c>
    </row>
    <row r="1105" spans="1:6" x14ac:dyDescent="0.2">
      <c r="A1105" s="64" t="s">
        <v>4584</v>
      </c>
      <c r="B1105" s="64" t="s">
        <v>4585</v>
      </c>
      <c r="C1105" s="65"/>
      <c r="D1105" s="65"/>
      <c r="E1105" s="66"/>
      <c r="F1105" s="67"/>
    </row>
    <row r="1106" spans="1:6" ht="91.5" customHeight="1" x14ac:dyDescent="0.2">
      <c r="A1106" s="69" t="s">
        <v>4586</v>
      </c>
      <c r="B1106" s="70" t="s">
        <v>8706</v>
      </c>
      <c r="C1106" s="71" t="s">
        <v>9</v>
      </c>
      <c r="D1106" s="72">
        <v>1</v>
      </c>
      <c r="E1106" s="73">
        <v>483114</v>
      </c>
      <c r="F1106" s="74">
        <f t="shared" ref="F1106:F1110" si="52">ROUND(D1106*E1106,0)</f>
        <v>483114</v>
      </c>
    </row>
    <row r="1107" spans="1:6" ht="101.25" x14ac:dyDescent="0.2">
      <c r="A1107" s="69" t="s">
        <v>4587</v>
      </c>
      <c r="B1107" s="70" t="s">
        <v>8707</v>
      </c>
      <c r="C1107" s="71" t="s">
        <v>9</v>
      </c>
      <c r="D1107" s="72">
        <v>1</v>
      </c>
      <c r="E1107" s="73">
        <v>446823</v>
      </c>
      <c r="F1107" s="74">
        <f t="shared" si="52"/>
        <v>446823</v>
      </c>
    </row>
    <row r="1108" spans="1:6" ht="90" customHeight="1" x14ac:dyDescent="0.2">
      <c r="A1108" s="69" t="s">
        <v>4588</v>
      </c>
      <c r="B1108" s="70" t="s">
        <v>8708</v>
      </c>
      <c r="C1108" s="71" t="s">
        <v>9</v>
      </c>
      <c r="D1108" s="72">
        <v>1</v>
      </c>
      <c r="E1108" s="73">
        <v>458299</v>
      </c>
      <c r="F1108" s="74">
        <f t="shared" si="52"/>
        <v>458299</v>
      </c>
    </row>
    <row r="1109" spans="1:6" ht="90" x14ac:dyDescent="0.2">
      <c r="A1109" s="69" t="s">
        <v>4589</v>
      </c>
      <c r="B1109" s="70" t="s">
        <v>8709</v>
      </c>
      <c r="C1109" s="71" t="s">
        <v>9</v>
      </c>
      <c r="D1109" s="72">
        <v>1</v>
      </c>
      <c r="E1109" s="73">
        <v>531353</v>
      </c>
      <c r="F1109" s="74">
        <f t="shared" si="52"/>
        <v>531353</v>
      </c>
    </row>
    <row r="1110" spans="1:6" ht="90" x14ac:dyDescent="0.2">
      <c r="A1110" s="69" t="s">
        <v>4590</v>
      </c>
      <c r="B1110" s="70" t="s">
        <v>8710</v>
      </c>
      <c r="C1110" s="71" t="s">
        <v>9</v>
      </c>
      <c r="D1110" s="72">
        <v>1</v>
      </c>
      <c r="E1110" s="73">
        <v>757487</v>
      </c>
      <c r="F1110" s="74">
        <f t="shared" si="52"/>
        <v>757487</v>
      </c>
    </row>
    <row r="1111" spans="1:6" x14ac:dyDescent="0.2">
      <c r="A1111" s="64" t="s">
        <v>4596</v>
      </c>
      <c r="B1111" s="64" t="s">
        <v>4597</v>
      </c>
      <c r="C1111" s="65"/>
      <c r="D1111" s="65"/>
      <c r="E1111" s="66"/>
      <c r="F1111" s="67"/>
    </row>
    <row r="1112" spans="1:6" ht="78.75" x14ac:dyDescent="0.2">
      <c r="A1112" s="69" t="s">
        <v>4598</v>
      </c>
      <c r="B1112" s="70" t="s">
        <v>8711</v>
      </c>
      <c r="C1112" s="71" t="s">
        <v>9</v>
      </c>
      <c r="D1112" s="72">
        <v>1</v>
      </c>
      <c r="E1112" s="73">
        <v>542757</v>
      </c>
      <c r="F1112" s="74">
        <f t="shared" ref="F1112:F1123" si="53">ROUND(D1112*E1112,0)</f>
        <v>542757</v>
      </c>
    </row>
    <row r="1113" spans="1:6" ht="56.25" x14ac:dyDescent="0.2">
      <c r="A1113" s="69" t="s">
        <v>4600</v>
      </c>
      <c r="B1113" s="70" t="s">
        <v>8713</v>
      </c>
      <c r="C1113" s="71" t="s">
        <v>9</v>
      </c>
      <c r="D1113" s="72">
        <v>1</v>
      </c>
      <c r="E1113" s="73">
        <v>357237</v>
      </c>
      <c r="F1113" s="74">
        <f t="shared" si="53"/>
        <v>357237</v>
      </c>
    </row>
    <row r="1114" spans="1:6" ht="56.25" x14ac:dyDescent="0.2">
      <c r="A1114" s="69" t="s">
        <v>4602</v>
      </c>
      <c r="B1114" s="70" t="s">
        <v>8712</v>
      </c>
      <c r="C1114" s="71" t="s">
        <v>9</v>
      </c>
      <c r="D1114" s="72">
        <v>1</v>
      </c>
      <c r="E1114" s="73">
        <v>85052</v>
      </c>
      <c r="F1114" s="74">
        <f t="shared" si="53"/>
        <v>85052</v>
      </c>
    </row>
    <row r="1115" spans="1:6" ht="45" x14ac:dyDescent="0.2">
      <c r="A1115" s="69" t="s">
        <v>4604</v>
      </c>
      <c r="B1115" s="70" t="s">
        <v>8714</v>
      </c>
      <c r="C1115" s="71" t="s">
        <v>9</v>
      </c>
      <c r="D1115" s="72">
        <v>1</v>
      </c>
      <c r="E1115" s="73">
        <v>325879</v>
      </c>
      <c r="F1115" s="74">
        <f t="shared" si="53"/>
        <v>325879</v>
      </c>
    </row>
    <row r="1116" spans="1:6" ht="45" x14ac:dyDescent="0.2">
      <c r="A1116" s="69" t="s">
        <v>4606</v>
      </c>
      <c r="B1116" s="70" t="s">
        <v>8715</v>
      </c>
      <c r="C1116" s="71" t="s">
        <v>9</v>
      </c>
      <c r="D1116" s="72">
        <v>1</v>
      </c>
      <c r="E1116" s="73">
        <v>121257</v>
      </c>
      <c r="F1116" s="74">
        <f t="shared" si="53"/>
        <v>121257</v>
      </c>
    </row>
    <row r="1117" spans="1:6" ht="45" x14ac:dyDescent="0.2">
      <c r="A1117" s="69" t="s">
        <v>4607</v>
      </c>
      <c r="B1117" s="70" t="s">
        <v>8716</v>
      </c>
      <c r="C1117" s="71" t="s">
        <v>263</v>
      </c>
      <c r="D1117" s="72">
        <v>1</v>
      </c>
      <c r="E1117" s="73">
        <v>55157</v>
      </c>
      <c r="F1117" s="74">
        <f t="shared" si="53"/>
        <v>55157</v>
      </c>
    </row>
    <row r="1118" spans="1:6" ht="56.25" x14ac:dyDescent="0.2">
      <c r="A1118" s="69" t="s">
        <v>4608</v>
      </c>
      <c r="B1118" s="70" t="s">
        <v>8717</v>
      </c>
      <c r="C1118" s="71" t="s">
        <v>9</v>
      </c>
      <c r="D1118" s="72">
        <v>1</v>
      </c>
      <c r="E1118" s="73">
        <v>361198</v>
      </c>
      <c r="F1118" s="74">
        <f t="shared" si="53"/>
        <v>361198</v>
      </c>
    </row>
    <row r="1119" spans="1:6" ht="33.75" x14ac:dyDescent="0.2">
      <c r="A1119" s="69" t="s">
        <v>4610</v>
      </c>
      <c r="B1119" s="70" t="s">
        <v>8718</v>
      </c>
      <c r="C1119" s="71" t="s">
        <v>117</v>
      </c>
      <c r="D1119" s="72">
        <v>1</v>
      </c>
      <c r="E1119" s="73">
        <v>199451</v>
      </c>
      <c r="F1119" s="74">
        <f t="shared" si="53"/>
        <v>199451</v>
      </c>
    </row>
    <row r="1120" spans="1:6" ht="44.25" customHeight="1" x14ac:dyDescent="0.2">
      <c r="A1120" s="69" t="s">
        <v>4612</v>
      </c>
      <c r="B1120" s="70" t="s">
        <v>8719</v>
      </c>
      <c r="C1120" s="71" t="s">
        <v>263</v>
      </c>
      <c r="D1120" s="72">
        <v>1</v>
      </c>
      <c r="E1120" s="73">
        <v>49170</v>
      </c>
      <c r="F1120" s="74">
        <f t="shared" si="53"/>
        <v>49170</v>
      </c>
    </row>
    <row r="1121" spans="1:6" ht="56.25" x14ac:dyDescent="0.2">
      <c r="A1121" s="69" t="s">
        <v>4614</v>
      </c>
      <c r="B1121" s="70" t="s">
        <v>8720</v>
      </c>
      <c r="C1121" s="71" t="s">
        <v>263</v>
      </c>
      <c r="D1121" s="72">
        <v>1</v>
      </c>
      <c r="E1121" s="73">
        <v>60714</v>
      </c>
      <c r="F1121" s="74">
        <f t="shared" si="53"/>
        <v>60714</v>
      </c>
    </row>
    <row r="1122" spans="1:6" ht="33.75" x14ac:dyDescent="0.2">
      <c r="A1122" s="69" t="s">
        <v>4616</v>
      </c>
      <c r="B1122" s="70" t="s">
        <v>8721</v>
      </c>
      <c r="C1122" s="71" t="s">
        <v>263</v>
      </c>
      <c r="D1122" s="72">
        <v>1</v>
      </c>
      <c r="E1122" s="73">
        <v>30073</v>
      </c>
      <c r="F1122" s="74">
        <f t="shared" si="53"/>
        <v>30073</v>
      </c>
    </row>
    <row r="1123" spans="1:6" ht="33.75" x14ac:dyDescent="0.2">
      <c r="A1123" s="69" t="s">
        <v>4618</v>
      </c>
      <c r="B1123" s="70" t="s">
        <v>8722</v>
      </c>
      <c r="C1123" s="71" t="s">
        <v>9</v>
      </c>
      <c r="D1123" s="72">
        <v>1</v>
      </c>
      <c r="E1123" s="73">
        <v>225671</v>
      </c>
      <c r="F1123" s="74">
        <f t="shared" si="53"/>
        <v>225671</v>
      </c>
    </row>
    <row r="1124" spans="1:6" x14ac:dyDescent="0.2">
      <c r="A1124" s="64" t="s">
        <v>4622</v>
      </c>
      <c r="B1124" s="64" t="s">
        <v>4623</v>
      </c>
      <c r="C1124" s="65"/>
      <c r="D1124" s="65"/>
      <c r="E1124" s="66"/>
      <c r="F1124" s="67"/>
    </row>
    <row r="1125" spans="1:6" ht="146.25" x14ac:dyDescent="0.2">
      <c r="A1125" s="69" t="s">
        <v>4624</v>
      </c>
      <c r="B1125" s="70" t="s">
        <v>8723</v>
      </c>
      <c r="C1125" s="71" t="s">
        <v>117</v>
      </c>
      <c r="D1125" s="72">
        <v>1</v>
      </c>
      <c r="E1125" s="73">
        <f>'Catálogo de APU''s'!F44488</f>
        <v>147292.54209999996</v>
      </c>
      <c r="F1125" s="74">
        <f>ROUND(D1125*E1125,0)</f>
        <v>147293</v>
      </c>
    </row>
    <row r="1126" spans="1:6" ht="45" x14ac:dyDescent="0.2">
      <c r="A1126" s="69" t="s">
        <v>4626</v>
      </c>
      <c r="B1126" s="70" t="s">
        <v>8724</v>
      </c>
      <c r="C1126" s="71" t="s">
        <v>117</v>
      </c>
      <c r="D1126" s="72">
        <v>1</v>
      </c>
      <c r="E1126" s="73">
        <f>'Catálogo de APU''s'!F44514</f>
        <v>110022.89599999999</v>
      </c>
      <c r="F1126" s="74">
        <f>ROUND(D1126*E1126,0)</f>
        <v>110023</v>
      </c>
    </row>
    <row r="1127" spans="1:6" x14ac:dyDescent="0.2">
      <c r="A1127" s="69" t="s">
        <v>4628</v>
      </c>
      <c r="B1127" s="70" t="s">
        <v>8725</v>
      </c>
      <c r="C1127" s="71" t="s">
        <v>263</v>
      </c>
      <c r="D1127" s="72">
        <v>1</v>
      </c>
      <c r="E1127" s="73">
        <f>'Catálogo de APU''s'!F44540</f>
        <v>37677.622000000003</v>
      </c>
      <c r="F1127" s="74">
        <f>ROUND(D1127*E1127,0)</f>
        <v>37678</v>
      </c>
    </row>
    <row r="1128" spans="1:6" ht="80.25" customHeight="1" x14ac:dyDescent="0.2">
      <c r="A1128" s="69" t="s">
        <v>4630</v>
      </c>
      <c r="B1128" s="70" t="s">
        <v>8726</v>
      </c>
      <c r="C1128" s="71" t="s">
        <v>117</v>
      </c>
      <c r="D1128" s="72">
        <v>1</v>
      </c>
      <c r="E1128" s="73">
        <f>'Catálogo de APU''s'!F44568</f>
        <v>115771.592</v>
      </c>
      <c r="F1128" s="74">
        <f>ROUND(D1128*E1128,0)</f>
        <v>115772</v>
      </c>
    </row>
    <row r="1129" spans="1:6" x14ac:dyDescent="0.2">
      <c r="A1129" s="64" t="s">
        <v>4632</v>
      </c>
      <c r="B1129" s="64" t="s">
        <v>4633</v>
      </c>
      <c r="C1129" s="65"/>
      <c r="D1129" s="65"/>
      <c r="E1129" s="66"/>
      <c r="F1129" s="67"/>
    </row>
    <row r="1130" spans="1:6" ht="90" x14ac:dyDescent="0.2">
      <c r="A1130" s="69" t="s">
        <v>4634</v>
      </c>
      <c r="B1130" s="70" t="s">
        <v>8727</v>
      </c>
      <c r="C1130" s="71" t="s">
        <v>9</v>
      </c>
      <c r="D1130" s="72">
        <v>1</v>
      </c>
      <c r="E1130" s="73">
        <f>'Catálogo de APU''s'!F44594</f>
        <v>354363.18340000004</v>
      </c>
      <c r="F1130" s="74">
        <f t="shared" ref="F1130:F1139" si="54">ROUND(D1130*E1130,0)</f>
        <v>354363</v>
      </c>
    </row>
    <row r="1131" spans="1:6" ht="90" x14ac:dyDescent="0.2">
      <c r="A1131" s="69" t="s">
        <v>4636</v>
      </c>
      <c r="B1131" s="70" t="s">
        <v>8728</v>
      </c>
      <c r="C1131" s="71" t="s">
        <v>9</v>
      </c>
      <c r="D1131" s="72">
        <v>1</v>
      </c>
      <c r="E1131" s="73">
        <f>'Catálogo de APU''s'!F44620</f>
        <v>422045.47246000002</v>
      </c>
      <c r="F1131" s="74">
        <f t="shared" si="54"/>
        <v>422045</v>
      </c>
    </row>
    <row r="1132" spans="1:6" ht="90" x14ac:dyDescent="0.2">
      <c r="A1132" s="69" t="s">
        <v>4638</v>
      </c>
      <c r="B1132" s="70" t="s">
        <v>8729</v>
      </c>
      <c r="C1132" s="71" t="s">
        <v>9</v>
      </c>
      <c r="D1132" s="72">
        <v>1</v>
      </c>
      <c r="E1132" s="73">
        <f>'Catálogo de APU''s'!F44646</f>
        <v>634252.69344000006</v>
      </c>
      <c r="F1132" s="74">
        <f t="shared" si="54"/>
        <v>634253</v>
      </c>
    </row>
    <row r="1133" spans="1:6" ht="90" x14ac:dyDescent="0.2">
      <c r="A1133" s="69" t="s">
        <v>4640</v>
      </c>
      <c r="B1133" s="70" t="s">
        <v>8730</v>
      </c>
      <c r="C1133" s="71" t="s">
        <v>9</v>
      </c>
      <c r="D1133" s="72">
        <v>1</v>
      </c>
      <c r="E1133" s="73">
        <f>'Catálogo de APU''s'!F44672</f>
        <v>838474.31993999996</v>
      </c>
      <c r="F1133" s="74">
        <f t="shared" si="54"/>
        <v>838474</v>
      </c>
    </row>
    <row r="1134" spans="1:6" ht="90.75" customHeight="1" x14ac:dyDescent="0.2">
      <c r="A1134" s="69" t="s">
        <v>4642</v>
      </c>
      <c r="B1134" s="70" t="s">
        <v>8731</v>
      </c>
      <c r="C1134" s="71" t="s">
        <v>9</v>
      </c>
      <c r="D1134" s="72">
        <v>1</v>
      </c>
      <c r="E1134" s="73">
        <f>'Catálogo de APU''s'!F44698</f>
        <v>571509.32513999997</v>
      </c>
      <c r="F1134" s="74">
        <f t="shared" si="54"/>
        <v>571509</v>
      </c>
    </row>
    <row r="1135" spans="1:6" ht="90" customHeight="1" x14ac:dyDescent="0.2">
      <c r="A1135" s="69" t="s">
        <v>4644</v>
      </c>
      <c r="B1135" s="70" t="s">
        <v>8732</v>
      </c>
      <c r="C1135" s="71" t="s">
        <v>9</v>
      </c>
      <c r="D1135" s="72">
        <v>1</v>
      </c>
      <c r="E1135" s="73">
        <f>'Catálogo de APU''s'!F44724</f>
        <v>979968.0936599999</v>
      </c>
      <c r="F1135" s="74">
        <f t="shared" si="54"/>
        <v>979968</v>
      </c>
    </row>
    <row r="1136" spans="1:6" ht="91.5" customHeight="1" x14ac:dyDescent="0.2">
      <c r="A1136" s="69" t="s">
        <v>4646</v>
      </c>
      <c r="B1136" s="70" t="s">
        <v>8733</v>
      </c>
      <c r="C1136" s="71" t="s">
        <v>9</v>
      </c>
      <c r="D1136" s="72">
        <v>1</v>
      </c>
      <c r="E1136" s="73">
        <f>'Catálogo de APU''s'!F44750</f>
        <v>1153373.3608000001</v>
      </c>
      <c r="F1136" s="74">
        <f t="shared" si="54"/>
        <v>1153373</v>
      </c>
    </row>
    <row r="1137" spans="1:6" ht="90" x14ac:dyDescent="0.2">
      <c r="A1137" s="69" t="s">
        <v>4648</v>
      </c>
      <c r="B1137" s="70" t="s">
        <v>8734</v>
      </c>
      <c r="C1137" s="71" t="s">
        <v>9</v>
      </c>
      <c r="D1137" s="72">
        <v>1</v>
      </c>
      <c r="E1137" s="73">
        <f>'Catálogo de APU''s'!F44776</f>
        <v>307715.82698000001</v>
      </c>
      <c r="F1137" s="74">
        <f t="shared" si="54"/>
        <v>307716</v>
      </c>
    </row>
    <row r="1138" spans="1:6" ht="90" x14ac:dyDescent="0.2">
      <c r="A1138" s="69" t="s">
        <v>4650</v>
      </c>
      <c r="B1138" s="70" t="s">
        <v>8735</v>
      </c>
      <c r="C1138" s="71" t="s">
        <v>9</v>
      </c>
      <c r="D1138" s="72">
        <v>1</v>
      </c>
      <c r="E1138" s="73">
        <f>'Catálogo de APU''s'!F44802</f>
        <v>833360.96770000004</v>
      </c>
      <c r="F1138" s="74">
        <f t="shared" si="54"/>
        <v>833361</v>
      </c>
    </row>
    <row r="1139" spans="1:6" ht="90" x14ac:dyDescent="0.2">
      <c r="A1139" s="69" t="s">
        <v>4652</v>
      </c>
      <c r="B1139" s="70" t="s">
        <v>8736</v>
      </c>
      <c r="C1139" s="71" t="s">
        <v>9</v>
      </c>
      <c r="D1139" s="72">
        <v>1</v>
      </c>
      <c r="E1139" s="73">
        <f>'Catálogo de APU''s'!F44828</f>
        <v>1247870.9676999999</v>
      </c>
      <c r="F1139" s="74">
        <f t="shared" si="54"/>
        <v>1247871</v>
      </c>
    </row>
    <row r="1140" spans="1:6" x14ac:dyDescent="0.2">
      <c r="A1140" s="64" t="s">
        <v>8976</v>
      </c>
      <c r="B1140" s="64" t="s">
        <v>4657</v>
      </c>
      <c r="C1140" s="65"/>
      <c r="D1140" s="65"/>
      <c r="E1140" s="66"/>
      <c r="F1140" s="67"/>
    </row>
    <row r="1141" spans="1:6" x14ac:dyDescent="0.2">
      <c r="A1141" s="64" t="s">
        <v>8977</v>
      </c>
      <c r="B1141" s="64" t="s">
        <v>4659</v>
      </c>
      <c r="C1141" s="65"/>
      <c r="D1141" s="65"/>
      <c r="E1141" s="66"/>
      <c r="F1141" s="67"/>
    </row>
    <row r="1142" spans="1:6" ht="68.25" customHeight="1" x14ac:dyDescent="0.2">
      <c r="A1142" s="69" t="s">
        <v>8978</v>
      </c>
      <c r="B1142" s="70" t="s">
        <v>8737</v>
      </c>
      <c r="C1142" s="71" t="s">
        <v>117</v>
      </c>
      <c r="D1142" s="72">
        <v>1</v>
      </c>
      <c r="E1142" s="73">
        <f>'Catálogo de APU''s.'!F58</f>
        <v>215694.24142000001</v>
      </c>
      <c r="F1142" s="74">
        <f>ROUND(D1142*E1142,0)</f>
        <v>215694</v>
      </c>
    </row>
    <row r="1143" spans="1:6" x14ac:dyDescent="0.2">
      <c r="A1143" s="64" t="s">
        <v>8979</v>
      </c>
      <c r="B1143" s="64" t="s">
        <v>4662</v>
      </c>
      <c r="C1143" s="65"/>
      <c r="D1143" s="65"/>
      <c r="E1143" s="66"/>
      <c r="F1143" s="67"/>
    </row>
    <row r="1144" spans="1:6" ht="45" x14ac:dyDescent="0.2">
      <c r="A1144" s="69" t="s">
        <v>8980</v>
      </c>
      <c r="B1144" s="70" t="s">
        <v>8738</v>
      </c>
      <c r="C1144" s="71" t="s">
        <v>117</v>
      </c>
      <c r="D1144" s="72">
        <v>1</v>
      </c>
      <c r="E1144" s="73">
        <f>'Catálogo de APU''s.'!F100</f>
        <v>40657.338000000003</v>
      </c>
      <c r="F1144" s="74">
        <f t="shared" ref="F1144:F1157" si="55">ROUND(D1144*E1144,0)</f>
        <v>40657</v>
      </c>
    </row>
    <row r="1145" spans="1:6" ht="45" x14ac:dyDescent="0.2">
      <c r="A1145" s="69" t="s">
        <v>8981</v>
      </c>
      <c r="B1145" s="70" t="s">
        <v>8739</v>
      </c>
      <c r="C1145" s="71" t="s">
        <v>117</v>
      </c>
      <c r="D1145" s="72">
        <v>1</v>
      </c>
      <c r="E1145" s="73">
        <f>'Catálogo de APU''s.'!F138</f>
        <v>117271.265</v>
      </c>
      <c r="F1145" s="74">
        <f t="shared" si="55"/>
        <v>117271</v>
      </c>
    </row>
    <row r="1146" spans="1:6" ht="45" x14ac:dyDescent="0.2">
      <c r="A1146" s="69" t="s">
        <v>8982</v>
      </c>
      <c r="B1146" s="70" t="s">
        <v>8740</v>
      </c>
      <c r="C1146" s="71" t="s">
        <v>117</v>
      </c>
      <c r="D1146" s="72">
        <v>1</v>
      </c>
      <c r="E1146" s="73">
        <f>'Catálogo de APU''s.'!F170</f>
        <v>78072.759999999995</v>
      </c>
      <c r="F1146" s="74">
        <f t="shared" si="55"/>
        <v>78073</v>
      </c>
    </row>
    <row r="1147" spans="1:6" ht="45" x14ac:dyDescent="0.2">
      <c r="A1147" s="69" t="s">
        <v>8983</v>
      </c>
      <c r="B1147" s="70" t="s">
        <v>8741</v>
      </c>
      <c r="C1147" s="71" t="s">
        <v>117</v>
      </c>
      <c r="D1147" s="72">
        <v>1</v>
      </c>
      <c r="E1147" s="73">
        <f>'Catálogo de APU''s.'!F206</f>
        <v>486283.77318000002</v>
      </c>
      <c r="F1147" s="74">
        <f t="shared" si="55"/>
        <v>486284</v>
      </c>
    </row>
    <row r="1148" spans="1:6" ht="33.75" x14ac:dyDescent="0.2">
      <c r="A1148" s="69" t="s">
        <v>8984</v>
      </c>
      <c r="B1148" s="70" t="s">
        <v>8742</v>
      </c>
      <c r="C1148" s="71" t="s">
        <v>117</v>
      </c>
      <c r="D1148" s="72">
        <v>1</v>
      </c>
      <c r="E1148" s="73">
        <f>'Catálogo de APU''s.'!F238</f>
        <v>78523.737439999997</v>
      </c>
      <c r="F1148" s="74">
        <f t="shared" si="55"/>
        <v>78524</v>
      </c>
    </row>
    <row r="1149" spans="1:6" ht="90" x14ac:dyDescent="0.2">
      <c r="A1149" s="69" t="s">
        <v>8985</v>
      </c>
      <c r="B1149" s="70" t="s">
        <v>8743</v>
      </c>
      <c r="C1149" s="71" t="s">
        <v>117</v>
      </c>
      <c r="D1149" s="72">
        <v>1</v>
      </c>
      <c r="E1149" s="73">
        <f>'Catálogo de APU''s.'!F286</f>
        <v>134722.19200000001</v>
      </c>
      <c r="F1149" s="74">
        <f t="shared" si="55"/>
        <v>134722</v>
      </c>
    </row>
    <row r="1150" spans="1:6" ht="67.5" x14ac:dyDescent="0.2">
      <c r="A1150" s="69" t="s">
        <v>8986</v>
      </c>
      <c r="B1150" s="70" t="s">
        <v>8744</v>
      </c>
      <c r="C1150" s="71" t="s">
        <v>117</v>
      </c>
      <c r="D1150" s="72">
        <v>1</v>
      </c>
      <c r="E1150" s="73">
        <f>'Catálogo de APU''s.'!F332</f>
        <v>229904.80803999997</v>
      </c>
      <c r="F1150" s="74">
        <f t="shared" si="55"/>
        <v>229905</v>
      </c>
    </row>
    <row r="1151" spans="1:6" ht="90" x14ac:dyDescent="0.2">
      <c r="A1151" s="69" t="s">
        <v>8987</v>
      </c>
      <c r="B1151" s="70" t="s">
        <v>8745</v>
      </c>
      <c r="C1151" s="71" t="s">
        <v>117</v>
      </c>
      <c r="D1151" s="72">
        <v>1</v>
      </c>
      <c r="E1151" s="73">
        <f>'Catálogo de APU''s.'!F380</f>
        <v>150941.69200000001</v>
      </c>
      <c r="F1151" s="74">
        <f t="shared" si="55"/>
        <v>150942</v>
      </c>
    </row>
    <row r="1152" spans="1:6" ht="33.75" x14ac:dyDescent="0.2">
      <c r="A1152" s="69" t="s">
        <v>8988</v>
      </c>
      <c r="B1152" s="70" t="s">
        <v>8746</v>
      </c>
      <c r="C1152" s="71" t="s">
        <v>263</v>
      </c>
      <c r="D1152" s="72">
        <v>1</v>
      </c>
      <c r="E1152" s="73">
        <f>'Catálogo de APU''s.'!F414</f>
        <v>35629.548000000003</v>
      </c>
      <c r="F1152" s="74">
        <f t="shared" si="55"/>
        <v>35630</v>
      </c>
    </row>
    <row r="1153" spans="1:6" ht="33.75" x14ac:dyDescent="0.2">
      <c r="A1153" s="69" t="s">
        <v>8989</v>
      </c>
      <c r="B1153" s="70" t="s">
        <v>8747</v>
      </c>
      <c r="C1153" s="71" t="s">
        <v>263</v>
      </c>
      <c r="D1153" s="72">
        <v>1</v>
      </c>
      <c r="E1153" s="73">
        <f>'Catálogo de APU''s.'!F448</f>
        <v>32820.14</v>
      </c>
      <c r="F1153" s="74">
        <f t="shared" si="55"/>
        <v>32820</v>
      </c>
    </row>
    <row r="1154" spans="1:6" ht="90.75" customHeight="1" x14ac:dyDescent="0.2">
      <c r="A1154" s="69" t="s">
        <v>8990</v>
      </c>
      <c r="B1154" s="70" t="s">
        <v>8748</v>
      </c>
      <c r="C1154" s="71" t="s">
        <v>117</v>
      </c>
      <c r="D1154" s="72">
        <v>1</v>
      </c>
      <c r="E1154" s="73">
        <f>'Catálogo de APU''s.'!F497</f>
        <v>150942.38800000001</v>
      </c>
      <c r="F1154" s="74">
        <f t="shared" si="55"/>
        <v>150942</v>
      </c>
    </row>
    <row r="1155" spans="1:6" ht="45" x14ac:dyDescent="0.2">
      <c r="A1155" s="69" t="s">
        <v>8991</v>
      </c>
      <c r="B1155" s="70" t="s">
        <v>8749</v>
      </c>
      <c r="C1155" s="71" t="s">
        <v>263</v>
      </c>
      <c r="D1155" s="72">
        <v>1</v>
      </c>
      <c r="E1155" s="73">
        <f>'Catálogo de APU''s.'!F531</f>
        <v>35629.547999999995</v>
      </c>
      <c r="F1155" s="74">
        <f t="shared" si="55"/>
        <v>35630</v>
      </c>
    </row>
    <row r="1156" spans="1:6" ht="45" x14ac:dyDescent="0.2">
      <c r="A1156" s="69" t="s">
        <v>8992</v>
      </c>
      <c r="B1156" s="70" t="s">
        <v>8750</v>
      </c>
      <c r="C1156" s="71" t="s">
        <v>117</v>
      </c>
      <c r="D1156" s="72">
        <v>1</v>
      </c>
      <c r="E1156" s="73">
        <f>'Catálogo de APU''s.'!F563</f>
        <v>58229.464219999994</v>
      </c>
      <c r="F1156" s="74">
        <f t="shared" si="55"/>
        <v>58229</v>
      </c>
    </row>
    <row r="1157" spans="1:6" ht="101.25" x14ac:dyDescent="0.2">
      <c r="A1157" s="69" t="s">
        <v>8993</v>
      </c>
      <c r="B1157" s="70" t="s">
        <v>8751</v>
      </c>
      <c r="C1157" s="71" t="s">
        <v>117</v>
      </c>
      <c r="D1157" s="72">
        <v>1</v>
      </c>
      <c r="E1157" s="73">
        <f>'Catálogo de APU''s.'!F615</f>
        <v>151650.68565999999</v>
      </c>
      <c r="F1157" s="74">
        <f t="shared" si="55"/>
        <v>151651</v>
      </c>
    </row>
    <row r="1158" spans="1:6" x14ac:dyDescent="0.2">
      <c r="A1158" s="64" t="s">
        <v>8994</v>
      </c>
      <c r="B1158" s="64" t="s">
        <v>4678</v>
      </c>
      <c r="C1158" s="65"/>
      <c r="D1158" s="65"/>
      <c r="E1158" s="66"/>
      <c r="F1158" s="67"/>
    </row>
    <row r="1159" spans="1:6" ht="57.75" customHeight="1" x14ac:dyDescent="0.2">
      <c r="A1159" s="69" t="s">
        <v>8995</v>
      </c>
      <c r="B1159" s="70" t="s">
        <v>8752</v>
      </c>
      <c r="C1159" s="71" t="s">
        <v>263</v>
      </c>
      <c r="D1159" s="72">
        <v>1</v>
      </c>
      <c r="E1159" s="73">
        <f>'Catálogo de APU''s.'!F653</f>
        <v>43965.612739999997</v>
      </c>
      <c r="F1159" s="74">
        <f>ROUND(D1159*E1159,0)</f>
        <v>43966</v>
      </c>
    </row>
    <row r="1160" spans="1:6" ht="56.25" x14ac:dyDescent="0.2">
      <c r="A1160" s="69" t="s">
        <v>8996</v>
      </c>
      <c r="B1160" s="70" t="s">
        <v>8753</v>
      </c>
      <c r="C1160" s="71" t="s">
        <v>263</v>
      </c>
      <c r="D1160" s="72">
        <v>1</v>
      </c>
      <c r="E1160" s="73">
        <f>'Catálogo de APU''s.'!F695</f>
        <v>80886.049999999988</v>
      </c>
      <c r="F1160" s="74">
        <f>ROUND(D1160*E1160,0)</f>
        <v>80886</v>
      </c>
    </row>
    <row r="1161" spans="1:6" ht="45" x14ac:dyDescent="0.2">
      <c r="A1161" s="69" t="s">
        <v>8997</v>
      </c>
      <c r="B1161" s="70" t="s">
        <v>8754</v>
      </c>
      <c r="C1161" s="71" t="s">
        <v>263</v>
      </c>
      <c r="D1161" s="72">
        <v>1</v>
      </c>
      <c r="E1161" s="73">
        <f>'Catálogo de APU''s.'!F729</f>
        <v>37782.160499999998</v>
      </c>
      <c r="F1161" s="74">
        <f>ROUND(D1161*E1161,0)</f>
        <v>37782</v>
      </c>
    </row>
    <row r="1162" spans="1:6" ht="56.25" x14ac:dyDescent="0.2">
      <c r="A1162" s="69" t="s">
        <v>8998</v>
      </c>
      <c r="B1162" s="70" t="s">
        <v>8755</v>
      </c>
      <c r="C1162" s="71" t="s">
        <v>263</v>
      </c>
      <c r="D1162" s="72">
        <v>1</v>
      </c>
      <c r="E1162" s="73">
        <f>'Catálogo de APU''s.'!F771</f>
        <v>78937.373579999985</v>
      </c>
      <c r="F1162" s="74">
        <f>ROUND(D1162*E1162,0)</f>
        <v>78937</v>
      </c>
    </row>
    <row r="1163" spans="1:6" ht="36.75" customHeight="1" x14ac:dyDescent="0.2">
      <c r="A1163" s="69" t="s">
        <v>8999</v>
      </c>
      <c r="B1163" s="70" t="s">
        <v>8756</v>
      </c>
      <c r="C1163" s="71" t="s">
        <v>263</v>
      </c>
      <c r="D1163" s="72">
        <v>1</v>
      </c>
      <c r="E1163" s="73">
        <f>'Catálogo de APU''s.'!F811</f>
        <v>40443.723660000003</v>
      </c>
      <c r="F1163" s="74">
        <f>ROUND(D1163*E1163,0)</f>
        <v>40444</v>
      </c>
    </row>
    <row r="1164" spans="1:6" x14ac:dyDescent="0.2">
      <c r="A1164" s="64" t="s">
        <v>9000</v>
      </c>
      <c r="B1164" s="64" t="s">
        <v>4684</v>
      </c>
      <c r="C1164" s="65"/>
      <c r="D1164" s="65"/>
      <c r="E1164" s="66"/>
      <c r="F1164" s="67"/>
    </row>
    <row r="1165" spans="1:6" ht="56.25" x14ac:dyDescent="0.2">
      <c r="A1165" s="69" t="s">
        <v>9001</v>
      </c>
      <c r="B1165" s="70" t="s">
        <v>8757</v>
      </c>
      <c r="C1165" s="71" t="s">
        <v>117</v>
      </c>
      <c r="D1165" s="72">
        <v>1</v>
      </c>
      <c r="E1165" s="73">
        <f>'Catálogo de APU''s.'!F843</f>
        <v>17137.206439999998</v>
      </c>
      <c r="F1165" s="74">
        <f t="shared" ref="F1165:F1168" si="56">ROUND(D1165*E1165,0)</f>
        <v>17137</v>
      </c>
    </row>
    <row r="1166" spans="1:6" ht="69.75" customHeight="1" x14ac:dyDescent="0.2">
      <c r="A1166" s="69" t="s">
        <v>9002</v>
      </c>
      <c r="B1166" s="70" t="s">
        <v>8758</v>
      </c>
      <c r="C1166" s="71" t="s">
        <v>117</v>
      </c>
      <c r="D1166" s="72">
        <v>1</v>
      </c>
      <c r="E1166" s="73">
        <f>'Catálogo de APU''s.'!F883</f>
        <v>165873.68365999998</v>
      </c>
      <c r="F1166" s="74">
        <f t="shared" si="56"/>
        <v>165874</v>
      </c>
    </row>
    <row r="1167" spans="1:6" ht="45" x14ac:dyDescent="0.2">
      <c r="A1167" s="69" t="s">
        <v>9003</v>
      </c>
      <c r="B1167" s="70" t="s">
        <v>8759</v>
      </c>
      <c r="C1167" s="71" t="s">
        <v>263</v>
      </c>
      <c r="D1167" s="72">
        <v>1</v>
      </c>
      <c r="E1167" s="73">
        <f>'Catálogo de APU''s.'!F931</f>
        <v>94567.40400000001</v>
      </c>
      <c r="F1167" s="74">
        <f t="shared" si="56"/>
        <v>94567</v>
      </c>
    </row>
    <row r="1168" spans="1:6" ht="56.25" x14ac:dyDescent="0.2">
      <c r="A1168" s="69" t="s">
        <v>9004</v>
      </c>
      <c r="B1168" s="70" t="s">
        <v>8760</v>
      </c>
      <c r="C1168" s="71" t="s">
        <v>117</v>
      </c>
      <c r="D1168" s="72">
        <v>1</v>
      </c>
      <c r="E1168" s="73">
        <f>'Catálogo de APU''s.'!F987</f>
        <v>221108.58095999999</v>
      </c>
      <c r="F1168" s="74">
        <f t="shared" si="56"/>
        <v>221109</v>
      </c>
    </row>
    <row r="1169" spans="1:6" x14ac:dyDescent="0.2">
      <c r="A1169" s="64" t="s">
        <v>8945</v>
      </c>
      <c r="B1169" s="64" t="s">
        <v>4690</v>
      </c>
      <c r="C1169" s="65"/>
      <c r="D1169" s="65"/>
      <c r="E1169" s="66"/>
      <c r="F1169" s="67"/>
    </row>
    <row r="1170" spans="1:6" x14ac:dyDescent="0.2">
      <c r="A1170" s="64" t="s">
        <v>8944</v>
      </c>
      <c r="B1170" s="64" t="s">
        <v>4692</v>
      </c>
      <c r="C1170" s="65"/>
      <c r="D1170" s="65"/>
      <c r="E1170" s="66"/>
      <c r="F1170" s="67"/>
    </row>
    <row r="1171" spans="1:6" ht="33.75" x14ac:dyDescent="0.2">
      <c r="A1171" s="69" t="s">
        <v>4654</v>
      </c>
      <c r="B1171" s="70" t="s">
        <v>8761</v>
      </c>
      <c r="C1171" s="71" t="s">
        <v>117</v>
      </c>
      <c r="D1171" s="72">
        <v>1</v>
      </c>
      <c r="E1171" s="73">
        <f>'Catálogo de APU''s.'!F1021</f>
        <v>8088.8590000000004</v>
      </c>
      <c r="F1171" s="74">
        <f>ROUND(D1171*E1171,0)</f>
        <v>8089</v>
      </c>
    </row>
    <row r="1172" spans="1:6" ht="33.75" x14ac:dyDescent="0.2">
      <c r="A1172" s="69" t="s">
        <v>9005</v>
      </c>
      <c r="B1172" s="70" t="s">
        <v>8764</v>
      </c>
      <c r="C1172" s="71" t="s">
        <v>117</v>
      </c>
      <c r="D1172" s="72">
        <v>1</v>
      </c>
      <c r="E1172" s="73">
        <f>'Catálogo de APU''s.'!F1053</f>
        <v>14294.657999999999</v>
      </c>
      <c r="F1172" s="74">
        <f>ROUND(D1172*E1172,0)</f>
        <v>14295</v>
      </c>
    </row>
    <row r="1173" spans="1:6" ht="33.75" x14ac:dyDescent="0.2">
      <c r="A1173" s="69" t="s">
        <v>9006</v>
      </c>
      <c r="B1173" s="70" t="s">
        <v>8762</v>
      </c>
      <c r="C1173" s="71" t="s">
        <v>117</v>
      </c>
      <c r="D1173" s="72">
        <v>1</v>
      </c>
      <c r="E1173" s="73">
        <f>'Catálogo de APU''s.'!F1087</f>
        <v>5582.4869999999992</v>
      </c>
      <c r="F1173" s="74">
        <f>ROUND(D1173*E1173,0)</f>
        <v>5582</v>
      </c>
    </row>
    <row r="1174" spans="1:6" ht="33.75" x14ac:dyDescent="0.2">
      <c r="A1174" s="69" t="s">
        <v>9007</v>
      </c>
      <c r="B1174" s="70" t="s">
        <v>8763</v>
      </c>
      <c r="C1174" s="71" t="s">
        <v>117</v>
      </c>
      <c r="D1174" s="72">
        <v>1</v>
      </c>
      <c r="E1174" s="73">
        <f>'Catálogo de APU''s.'!F1115</f>
        <v>4790.24</v>
      </c>
      <c r="F1174" s="74">
        <f>ROUND(D1174*E1174,0)</f>
        <v>4790</v>
      </c>
    </row>
    <row r="1175" spans="1:6" x14ac:dyDescent="0.2">
      <c r="A1175" s="64" t="s">
        <v>4656</v>
      </c>
      <c r="B1175" s="64" t="s">
        <v>4702</v>
      </c>
      <c r="C1175" s="65"/>
      <c r="D1175" s="65"/>
      <c r="E1175" s="66"/>
      <c r="F1175" s="67"/>
    </row>
    <row r="1176" spans="1:6" x14ac:dyDescent="0.2">
      <c r="A1176" s="64" t="s">
        <v>4658</v>
      </c>
      <c r="B1176" s="64" t="s">
        <v>4704</v>
      </c>
      <c r="C1176" s="65"/>
      <c r="D1176" s="65"/>
      <c r="E1176" s="66"/>
      <c r="F1176" s="67"/>
    </row>
    <row r="1177" spans="1:6" ht="13.5" customHeight="1" x14ac:dyDescent="0.2">
      <c r="A1177" s="69" t="s">
        <v>4660</v>
      </c>
      <c r="B1177" s="70" t="s">
        <v>8765</v>
      </c>
      <c r="C1177" s="71" t="s">
        <v>117</v>
      </c>
      <c r="D1177" s="72">
        <v>1</v>
      </c>
      <c r="E1177" s="73">
        <v>2949</v>
      </c>
      <c r="F1177" s="74">
        <f t="shared" ref="F1177:F1189" si="57">ROUND(D1177*E1177,0)</f>
        <v>2949</v>
      </c>
    </row>
    <row r="1178" spans="1:6" ht="56.25" x14ac:dyDescent="0.2">
      <c r="A1178" s="69" t="s">
        <v>8964</v>
      </c>
      <c r="B1178" s="70" t="s">
        <v>8766</v>
      </c>
      <c r="C1178" s="71" t="s">
        <v>106</v>
      </c>
      <c r="D1178" s="72">
        <v>1</v>
      </c>
      <c r="E1178" s="73">
        <v>135362</v>
      </c>
      <c r="F1178" s="74">
        <f t="shared" si="57"/>
        <v>135362</v>
      </c>
    </row>
    <row r="1179" spans="1:6" ht="56.25" x14ac:dyDescent="0.2">
      <c r="A1179" s="69" t="s">
        <v>8965</v>
      </c>
      <c r="B1179" s="70" t="s">
        <v>8767</v>
      </c>
      <c r="C1179" s="71" t="s">
        <v>106</v>
      </c>
      <c r="D1179" s="72">
        <v>1</v>
      </c>
      <c r="E1179" s="73">
        <v>801863</v>
      </c>
      <c r="F1179" s="74">
        <f t="shared" si="57"/>
        <v>801863</v>
      </c>
    </row>
    <row r="1180" spans="1:6" ht="78.75" x14ac:dyDescent="0.2">
      <c r="A1180" s="69" t="s">
        <v>8966</v>
      </c>
      <c r="B1180" s="70" t="s">
        <v>8768</v>
      </c>
      <c r="C1180" s="71" t="s">
        <v>106</v>
      </c>
      <c r="D1180" s="72">
        <v>1</v>
      </c>
      <c r="E1180" s="73">
        <v>758761</v>
      </c>
      <c r="F1180" s="74">
        <f t="shared" si="57"/>
        <v>758761</v>
      </c>
    </row>
    <row r="1181" spans="1:6" ht="80.25" customHeight="1" x14ac:dyDescent="0.2">
      <c r="A1181" s="69" t="s">
        <v>9008</v>
      </c>
      <c r="B1181" s="70" t="s">
        <v>8769</v>
      </c>
      <c r="C1181" s="71" t="s">
        <v>106</v>
      </c>
      <c r="D1181" s="72">
        <v>1</v>
      </c>
      <c r="E1181" s="73">
        <v>797850</v>
      </c>
      <c r="F1181" s="74">
        <f t="shared" si="57"/>
        <v>797850</v>
      </c>
    </row>
    <row r="1182" spans="1:6" ht="56.25" x14ac:dyDescent="0.2">
      <c r="A1182" s="69" t="s">
        <v>9009</v>
      </c>
      <c r="B1182" s="70" t="s">
        <v>8770</v>
      </c>
      <c r="C1182" s="71" t="s">
        <v>106</v>
      </c>
      <c r="D1182" s="72">
        <v>1</v>
      </c>
      <c r="E1182" s="73">
        <v>987516</v>
      </c>
      <c r="F1182" s="74">
        <f t="shared" si="57"/>
        <v>987516</v>
      </c>
    </row>
    <row r="1183" spans="1:6" ht="56.25" x14ac:dyDescent="0.2">
      <c r="A1183" s="69" t="s">
        <v>9010</v>
      </c>
      <c r="B1183" s="70" t="s">
        <v>8771</v>
      </c>
      <c r="C1183" s="71" t="s">
        <v>106</v>
      </c>
      <c r="D1183" s="72">
        <v>1</v>
      </c>
      <c r="E1183" s="73">
        <v>991028</v>
      </c>
      <c r="F1183" s="74">
        <f t="shared" si="57"/>
        <v>991028</v>
      </c>
    </row>
    <row r="1184" spans="1:6" ht="56.25" x14ac:dyDescent="0.2">
      <c r="A1184" s="69" t="s">
        <v>9011</v>
      </c>
      <c r="B1184" s="70" t="s">
        <v>8772</v>
      </c>
      <c r="C1184" s="71" t="s">
        <v>106</v>
      </c>
      <c r="D1184" s="72">
        <v>1</v>
      </c>
      <c r="E1184" s="73">
        <v>748964</v>
      </c>
      <c r="F1184" s="74">
        <f t="shared" si="57"/>
        <v>748964</v>
      </c>
    </row>
    <row r="1185" spans="1:6" ht="56.25" x14ac:dyDescent="0.2">
      <c r="A1185" s="69" t="s">
        <v>9012</v>
      </c>
      <c r="B1185" s="70" t="s">
        <v>8773</v>
      </c>
      <c r="C1185" s="71" t="s">
        <v>9</v>
      </c>
      <c r="D1185" s="72">
        <v>1</v>
      </c>
      <c r="E1185" s="73">
        <v>49041</v>
      </c>
      <c r="F1185" s="74">
        <f t="shared" si="57"/>
        <v>49041</v>
      </c>
    </row>
    <row r="1186" spans="1:6" ht="56.25" x14ac:dyDescent="0.2">
      <c r="A1186" s="69" t="s">
        <v>9013</v>
      </c>
      <c r="B1186" s="70" t="s">
        <v>3856</v>
      </c>
      <c r="C1186" s="71" t="s">
        <v>106</v>
      </c>
      <c r="D1186" s="72">
        <v>1</v>
      </c>
      <c r="E1186" s="73">
        <v>127154</v>
      </c>
      <c r="F1186" s="74">
        <f t="shared" si="57"/>
        <v>127154</v>
      </c>
    </row>
    <row r="1187" spans="1:6" ht="45" x14ac:dyDescent="0.2">
      <c r="A1187" s="69" t="s">
        <v>9014</v>
      </c>
      <c r="B1187" s="70" t="s">
        <v>3857</v>
      </c>
      <c r="C1187" s="71" t="s">
        <v>117</v>
      </c>
      <c r="D1187" s="72">
        <v>1</v>
      </c>
      <c r="E1187" s="73">
        <v>3279</v>
      </c>
      <c r="F1187" s="74">
        <f t="shared" si="57"/>
        <v>3279</v>
      </c>
    </row>
    <row r="1188" spans="1:6" ht="56.25" x14ac:dyDescent="0.2">
      <c r="A1188" s="69" t="s">
        <v>9015</v>
      </c>
      <c r="B1188" s="70" t="s">
        <v>4717</v>
      </c>
      <c r="C1188" s="71" t="s">
        <v>263</v>
      </c>
      <c r="D1188" s="72">
        <v>1</v>
      </c>
      <c r="E1188" s="73">
        <v>240799</v>
      </c>
      <c r="F1188" s="74">
        <f t="shared" si="57"/>
        <v>240799</v>
      </c>
    </row>
    <row r="1189" spans="1:6" ht="22.5" x14ac:dyDescent="0.2">
      <c r="A1189" s="69" t="s">
        <v>9016</v>
      </c>
      <c r="B1189" s="70" t="s">
        <v>4718</v>
      </c>
      <c r="C1189" s="71" t="s">
        <v>263</v>
      </c>
      <c r="D1189" s="72">
        <v>1</v>
      </c>
      <c r="E1189" s="73">
        <v>34393</v>
      </c>
      <c r="F1189" s="74">
        <f t="shared" si="57"/>
        <v>34393</v>
      </c>
    </row>
    <row r="1190" spans="1:6" x14ac:dyDescent="0.2">
      <c r="A1190" s="64" t="s">
        <v>9017</v>
      </c>
      <c r="B1190" s="64" t="s">
        <v>4720</v>
      </c>
      <c r="C1190" s="65"/>
      <c r="D1190" s="65"/>
      <c r="E1190" s="66"/>
      <c r="F1190" s="67"/>
    </row>
    <row r="1191" spans="1:6" x14ac:dyDescent="0.2">
      <c r="A1191" s="64" t="s">
        <v>9018</v>
      </c>
      <c r="B1191" s="64" t="s">
        <v>4722</v>
      </c>
      <c r="C1191" s="65"/>
      <c r="D1191" s="65"/>
      <c r="E1191" s="66"/>
      <c r="F1191" s="67"/>
    </row>
    <row r="1192" spans="1:6" ht="45" x14ac:dyDescent="0.2">
      <c r="A1192" s="69" t="s">
        <v>9019</v>
      </c>
      <c r="B1192" s="70" t="s">
        <v>8774</v>
      </c>
      <c r="C1192" s="71" t="s">
        <v>117</v>
      </c>
      <c r="D1192" s="72">
        <v>1</v>
      </c>
      <c r="E1192" s="73">
        <v>57390</v>
      </c>
      <c r="F1192" s="74">
        <f t="shared" ref="F1192:F1204" si="58">ROUND(D1192*E1192,0)</f>
        <v>57390</v>
      </c>
    </row>
    <row r="1193" spans="1:6" ht="33.75" x14ac:dyDescent="0.2">
      <c r="A1193" s="69" t="s">
        <v>9020</v>
      </c>
      <c r="B1193" s="70" t="s">
        <v>8775</v>
      </c>
      <c r="C1193" s="71" t="s">
        <v>263</v>
      </c>
      <c r="D1193" s="72">
        <v>1</v>
      </c>
      <c r="E1193" s="73">
        <v>6123</v>
      </c>
      <c r="F1193" s="74">
        <f t="shared" si="58"/>
        <v>6123</v>
      </c>
    </row>
    <row r="1194" spans="1:6" ht="33.75" x14ac:dyDescent="0.2">
      <c r="A1194" s="69" t="s">
        <v>9021</v>
      </c>
      <c r="B1194" s="70" t="s">
        <v>8776</v>
      </c>
      <c r="C1194" s="71" t="s">
        <v>263</v>
      </c>
      <c r="D1194" s="72">
        <v>1</v>
      </c>
      <c r="E1194" s="73">
        <v>24080</v>
      </c>
      <c r="F1194" s="74">
        <f t="shared" si="58"/>
        <v>24080</v>
      </c>
    </row>
    <row r="1195" spans="1:6" ht="45" x14ac:dyDescent="0.2">
      <c r="A1195" s="69" t="s">
        <v>9022</v>
      </c>
      <c r="B1195" s="70" t="s">
        <v>8777</v>
      </c>
      <c r="C1195" s="71" t="s">
        <v>9</v>
      </c>
      <c r="D1195" s="72">
        <v>1</v>
      </c>
      <c r="E1195" s="73">
        <v>17912</v>
      </c>
      <c r="F1195" s="74">
        <f t="shared" si="58"/>
        <v>17912</v>
      </c>
    </row>
    <row r="1196" spans="1:6" ht="33.75" x14ac:dyDescent="0.2">
      <c r="A1196" s="69" t="s">
        <v>9023</v>
      </c>
      <c r="B1196" s="70" t="s">
        <v>8778</v>
      </c>
      <c r="C1196" s="71" t="s">
        <v>9</v>
      </c>
      <c r="D1196" s="72">
        <v>1</v>
      </c>
      <c r="E1196" s="73">
        <v>64296</v>
      </c>
      <c r="F1196" s="74">
        <f t="shared" si="58"/>
        <v>64296</v>
      </c>
    </row>
    <row r="1197" spans="1:6" ht="45" x14ac:dyDescent="0.2">
      <c r="A1197" s="69" t="s">
        <v>9024</v>
      </c>
      <c r="B1197" s="70" t="s">
        <v>4728</v>
      </c>
      <c r="C1197" s="71" t="s">
        <v>117</v>
      </c>
      <c r="D1197" s="72">
        <v>1</v>
      </c>
      <c r="E1197" s="73">
        <v>60707</v>
      </c>
      <c r="F1197" s="74">
        <f t="shared" si="58"/>
        <v>60707</v>
      </c>
    </row>
    <row r="1198" spans="1:6" ht="25.5" customHeight="1" x14ac:dyDescent="0.2">
      <c r="A1198" s="69" t="s">
        <v>9025</v>
      </c>
      <c r="B1198" s="70" t="s">
        <v>4729</v>
      </c>
      <c r="C1198" s="71" t="s">
        <v>117</v>
      </c>
      <c r="D1198" s="72">
        <v>1</v>
      </c>
      <c r="E1198" s="73">
        <v>60707</v>
      </c>
      <c r="F1198" s="74">
        <f t="shared" si="58"/>
        <v>60707</v>
      </c>
    </row>
    <row r="1199" spans="1:6" x14ac:dyDescent="0.2">
      <c r="A1199" s="69" t="s">
        <v>9026</v>
      </c>
      <c r="B1199" s="70" t="s">
        <v>4730</v>
      </c>
      <c r="C1199" s="71" t="s">
        <v>117</v>
      </c>
      <c r="D1199" s="72">
        <v>1</v>
      </c>
      <c r="E1199" s="73">
        <v>62496</v>
      </c>
      <c r="F1199" s="74">
        <f t="shared" si="58"/>
        <v>62496</v>
      </c>
    </row>
    <row r="1200" spans="1:6" ht="22.5" x14ac:dyDescent="0.2">
      <c r="A1200" s="69" t="s">
        <v>9027</v>
      </c>
      <c r="B1200" s="70" t="s">
        <v>8779</v>
      </c>
      <c r="C1200" s="71" t="s">
        <v>9</v>
      </c>
      <c r="D1200" s="72">
        <v>1</v>
      </c>
      <c r="E1200" s="73">
        <v>176963</v>
      </c>
      <c r="F1200" s="74">
        <f t="shared" si="58"/>
        <v>176963</v>
      </c>
    </row>
    <row r="1201" spans="1:6" ht="22.5" x14ac:dyDescent="0.2">
      <c r="A1201" s="69" t="s">
        <v>9028</v>
      </c>
      <c r="B1201" s="70" t="s">
        <v>8780</v>
      </c>
      <c r="C1201" s="71" t="s">
        <v>9</v>
      </c>
      <c r="D1201" s="72">
        <v>1</v>
      </c>
      <c r="E1201" s="73">
        <v>157172</v>
      </c>
      <c r="F1201" s="74">
        <f t="shared" si="58"/>
        <v>157172</v>
      </c>
    </row>
    <row r="1202" spans="1:6" ht="22.5" x14ac:dyDescent="0.2">
      <c r="A1202" s="69" t="s">
        <v>9029</v>
      </c>
      <c r="B1202" s="70" t="s">
        <v>8781</v>
      </c>
      <c r="C1202" s="71" t="s">
        <v>263</v>
      </c>
      <c r="D1202" s="72">
        <v>1</v>
      </c>
      <c r="E1202" s="73">
        <v>31924</v>
      </c>
      <c r="F1202" s="74">
        <f t="shared" si="58"/>
        <v>31924</v>
      </c>
    </row>
    <row r="1203" spans="1:6" ht="33.75" x14ac:dyDescent="0.2">
      <c r="A1203" s="69" t="s">
        <v>9030</v>
      </c>
      <c r="B1203" s="70" t="s">
        <v>8782</v>
      </c>
      <c r="C1203" s="71" t="s">
        <v>9</v>
      </c>
      <c r="D1203" s="72">
        <v>1</v>
      </c>
      <c r="E1203" s="73">
        <v>43655</v>
      </c>
      <c r="F1203" s="74">
        <f t="shared" si="58"/>
        <v>43655</v>
      </c>
    </row>
    <row r="1204" spans="1:6" ht="45" x14ac:dyDescent="0.2">
      <c r="A1204" s="69" t="s">
        <v>9031</v>
      </c>
      <c r="B1204" s="70" t="s">
        <v>8783</v>
      </c>
      <c r="C1204" s="71" t="s">
        <v>9</v>
      </c>
      <c r="D1204" s="72">
        <v>1</v>
      </c>
      <c r="E1204" s="73">
        <v>69270</v>
      </c>
      <c r="F1204" s="74">
        <f t="shared" si="58"/>
        <v>69270</v>
      </c>
    </row>
    <row r="1205" spans="1:6" x14ac:dyDescent="0.2">
      <c r="A1205" s="64" t="s">
        <v>4664</v>
      </c>
      <c r="B1205" s="64" t="s">
        <v>4737</v>
      </c>
      <c r="C1205" s="65"/>
      <c r="D1205" s="65"/>
      <c r="E1205" s="66"/>
      <c r="F1205" s="67"/>
    </row>
    <row r="1206" spans="1:6" ht="45" x14ac:dyDescent="0.2">
      <c r="A1206" s="69" t="s">
        <v>9032</v>
      </c>
      <c r="B1206" s="70" t="s">
        <v>8793</v>
      </c>
      <c r="C1206" s="71" t="s">
        <v>9</v>
      </c>
      <c r="D1206" s="72">
        <v>1</v>
      </c>
      <c r="E1206" s="73">
        <v>354698</v>
      </c>
      <c r="F1206" s="74">
        <f t="shared" ref="F1206:F1225" si="59">ROUND(D1206*E1206,0)</f>
        <v>354698</v>
      </c>
    </row>
    <row r="1207" spans="1:6" ht="45" x14ac:dyDescent="0.2">
      <c r="A1207" s="69" t="s">
        <v>9033</v>
      </c>
      <c r="B1207" s="70" t="s">
        <v>8794</v>
      </c>
      <c r="C1207" s="71" t="s">
        <v>9</v>
      </c>
      <c r="D1207" s="72">
        <v>1</v>
      </c>
      <c r="E1207" s="73">
        <v>354698</v>
      </c>
      <c r="F1207" s="74">
        <f t="shared" si="59"/>
        <v>354698</v>
      </c>
    </row>
    <row r="1208" spans="1:6" ht="45" x14ac:dyDescent="0.2">
      <c r="A1208" s="69" t="s">
        <v>9034</v>
      </c>
      <c r="B1208" s="70" t="s">
        <v>8795</v>
      </c>
      <c r="C1208" s="71" t="s">
        <v>9</v>
      </c>
      <c r="D1208" s="72">
        <v>1</v>
      </c>
      <c r="E1208" s="73">
        <v>445997</v>
      </c>
      <c r="F1208" s="74">
        <f t="shared" si="59"/>
        <v>445997</v>
      </c>
    </row>
    <row r="1209" spans="1:6" ht="45" x14ac:dyDescent="0.2">
      <c r="A1209" s="69" t="s">
        <v>9035</v>
      </c>
      <c r="B1209" s="70" t="s">
        <v>8796</v>
      </c>
      <c r="C1209" s="71" t="s">
        <v>9</v>
      </c>
      <c r="D1209" s="72">
        <v>1</v>
      </c>
      <c r="E1209" s="73">
        <v>348312</v>
      </c>
      <c r="F1209" s="74">
        <f t="shared" si="59"/>
        <v>348312</v>
      </c>
    </row>
    <row r="1210" spans="1:6" ht="45" x14ac:dyDescent="0.2">
      <c r="A1210" s="69" t="s">
        <v>9036</v>
      </c>
      <c r="B1210" s="70" t="s">
        <v>8797</v>
      </c>
      <c r="C1210" s="71" t="s">
        <v>9</v>
      </c>
      <c r="D1210" s="72">
        <v>1</v>
      </c>
      <c r="E1210" s="73">
        <v>418512</v>
      </c>
      <c r="F1210" s="74">
        <f t="shared" si="59"/>
        <v>418512</v>
      </c>
    </row>
    <row r="1211" spans="1:6" ht="78.75" x14ac:dyDescent="0.2">
      <c r="A1211" s="69" t="s">
        <v>9037</v>
      </c>
      <c r="B1211" s="70" t="s">
        <v>8798</v>
      </c>
      <c r="C1211" s="71" t="s">
        <v>9</v>
      </c>
      <c r="D1211" s="72">
        <v>1</v>
      </c>
      <c r="E1211" s="73">
        <v>354698</v>
      </c>
      <c r="F1211" s="74">
        <f t="shared" si="59"/>
        <v>354698</v>
      </c>
    </row>
    <row r="1212" spans="1:6" ht="78.75" x14ac:dyDescent="0.2">
      <c r="A1212" s="69" t="s">
        <v>9038</v>
      </c>
      <c r="B1212" s="70" t="s">
        <v>8799</v>
      </c>
      <c r="C1212" s="71" t="s">
        <v>9</v>
      </c>
      <c r="D1212" s="72">
        <v>1</v>
      </c>
      <c r="E1212" s="73">
        <v>269811</v>
      </c>
      <c r="F1212" s="74">
        <f t="shared" si="59"/>
        <v>269811</v>
      </c>
    </row>
    <row r="1213" spans="1:6" ht="78.75" x14ac:dyDescent="0.2">
      <c r="A1213" s="69" t="s">
        <v>9039</v>
      </c>
      <c r="B1213" s="70" t="s">
        <v>8800</v>
      </c>
      <c r="C1213" s="71" t="s">
        <v>9</v>
      </c>
      <c r="D1213" s="72">
        <v>1</v>
      </c>
      <c r="E1213" s="73">
        <v>269811</v>
      </c>
      <c r="F1213" s="74">
        <f t="shared" si="59"/>
        <v>269811</v>
      </c>
    </row>
    <row r="1214" spans="1:6" ht="78.75" x14ac:dyDescent="0.2">
      <c r="A1214" s="69" t="s">
        <v>9040</v>
      </c>
      <c r="B1214" s="70" t="s">
        <v>8801</v>
      </c>
      <c r="C1214" s="71" t="s">
        <v>9</v>
      </c>
      <c r="D1214" s="72">
        <v>1</v>
      </c>
      <c r="E1214" s="73">
        <v>269811</v>
      </c>
      <c r="F1214" s="74">
        <f t="shared" si="59"/>
        <v>269811</v>
      </c>
    </row>
    <row r="1215" spans="1:6" ht="78.75" x14ac:dyDescent="0.2">
      <c r="A1215" s="69" t="s">
        <v>9041</v>
      </c>
      <c r="B1215" s="70" t="s">
        <v>8802</v>
      </c>
      <c r="C1215" s="71" t="s">
        <v>9</v>
      </c>
      <c r="D1215" s="72">
        <v>1</v>
      </c>
      <c r="E1215" s="73">
        <v>215569</v>
      </c>
      <c r="F1215" s="74">
        <f t="shared" si="59"/>
        <v>215569</v>
      </c>
    </row>
    <row r="1216" spans="1:6" ht="78.75" x14ac:dyDescent="0.2">
      <c r="A1216" s="69" t="s">
        <v>9042</v>
      </c>
      <c r="B1216" s="70" t="s">
        <v>8803</v>
      </c>
      <c r="C1216" s="71" t="s">
        <v>9</v>
      </c>
      <c r="D1216" s="72">
        <v>1</v>
      </c>
      <c r="E1216" s="73">
        <v>215569</v>
      </c>
      <c r="F1216" s="74">
        <f t="shared" si="59"/>
        <v>215569</v>
      </c>
    </row>
    <row r="1217" spans="1:6" ht="78.75" x14ac:dyDescent="0.2">
      <c r="A1217" s="69" t="s">
        <v>9043</v>
      </c>
      <c r="B1217" s="70" t="s">
        <v>8804</v>
      </c>
      <c r="C1217" s="71" t="s">
        <v>9</v>
      </c>
      <c r="D1217" s="72">
        <v>1</v>
      </c>
      <c r="E1217" s="73">
        <v>215569</v>
      </c>
      <c r="F1217" s="74">
        <f t="shared" si="59"/>
        <v>215569</v>
      </c>
    </row>
    <row r="1218" spans="1:6" ht="78.75" x14ac:dyDescent="0.2">
      <c r="A1218" s="69" t="s">
        <v>9044</v>
      </c>
      <c r="B1218" s="70" t="s">
        <v>8805</v>
      </c>
      <c r="C1218" s="71" t="s">
        <v>9</v>
      </c>
      <c r="D1218" s="72">
        <v>1</v>
      </c>
      <c r="E1218" s="73">
        <v>366699</v>
      </c>
      <c r="F1218" s="74">
        <f t="shared" si="59"/>
        <v>366699</v>
      </c>
    </row>
    <row r="1219" spans="1:6" ht="78.75" x14ac:dyDescent="0.2">
      <c r="A1219" s="69" t="s">
        <v>9045</v>
      </c>
      <c r="B1219" s="70" t="s">
        <v>8806</v>
      </c>
      <c r="C1219" s="71" t="s">
        <v>9</v>
      </c>
      <c r="D1219" s="72">
        <v>1</v>
      </c>
      <c r="E1219" s="73">
        <v>461156</v>
      </c>
      <c r="F1219" s="74">
        <f t="shared" si="59"/>
        <v>461156</v>
      </c>
    </row>
    <row r="1220" spans="1:6" ht="67.5" x14ac:dyDescent="0.2">
      <c r="A1220" s="69" t="s">
        <v>9046</v>
      </c>
      <c r="B1220" s="70" t="s">
        <v>8807</v>
      </c>
      <c r="C1220" s="71" t="s">
        <v>9</v>
      </c>
      <c r="D1220" s="72">
        <v>1</v>
      </c>
      <c r="E1220" s="73">
        <v>5338248</v>
      </c>
      <c r="F1220" s="74">
        <f t="shared" si="59"/>
        <v>5338248</v>
      </c>
    </row>
    <row r="1221" spans="1:6" ht="56.25" x14ac:dyDescent="0.2">
      <c r="A1221" s="69" t="s">
        <v>9047</v>
      </c>
      <c r="B1221" s="70" t="s">
        <v>8808</v>
      </c>
      <c r="C1221" s="71" t="s">
        <v>9</v>
      </c>
      <c r="D1221" s="72">
        <v>1</v>
      </c>
      <c r="E1221" s="73">
        <v>3988938</v>
      </c>
      <c r="F1221" s="74">
        <f t="shared" si="59"/>
        <v>3988938</v>
      </c>
    </row>
    <row r="1222" spans="1:6" ht="56.25" x14ac:dyDescent="0.2">
      <c r="A1222" s="69" t="s">
        <v>9048</v>
      </c>
      <c r="B1222" s="70" t="s">
        <v>8809</v>
      </c>
      <c r="C1222" s="71" t="s">
        <v>9</v>
      </c>
      <c r="D1222" s="72">
        <v>1</v>
      </c>
      <c r="E1222" s="73">
        <v>3302796</v>
      </c>
      <c r="F1222" s="74">
        <f t="shared" si="59"/>
        <v>3302796</v>
      </c>
    </row>
    <row r="1223" spans="1:6" ht="45" x14ac:dyDescent="0.2">
      <c r="A1223" s="69" t="s">
        <v>9049</v>
      </c>
      <c r="B1223" s="70" t="s">
        <v>8810</v>
      </c>
      <c r="C1223" s="71" t="s">
        <v>117</v>
      </c>
      <c r="D1223" s="72">
        <v>1</v>
      </c>
      <c r="E1223" s="73">
        <v>781508</v>
      </c>
      <c r="F1223" s="74">
        <f t="shared" si="59"/>
        <v>781508</v>
      </c>
    </row>
    <row r="1224" spans="1:6" ht="56.25" x14ac:dyDescent="0.2">
      <c r="A1224" s="69" t="s">
        <v>9050</v>
      </c>
      <c r="B1224" s="70" t="s">
        <v>8811</v>
      </c>
      <c r="C1224" s="71" t="s">
        <v>9</v>
      </c>
      <c r="D1224" s="72">
        <v>1</v>
      </c>
      <c r="E1224" s="73">
        <v>927765</v>
      </c>
      <c r="F1224" s="74">
        <f t="shared" si="59"/>
        <v>927765</v>
      </c>
    </row>
    <row r="1225" spans="1:6" ht="45" x14ac:dyDescent="0.2">
      <c r="A1225" s="69" t="s">
        <v>9051</v>
      </c>
      <c r="B1225" s="70" t="s">
        <v>8812</v>
      </c>
      <c r="C1225" s="71" t="s">
        <v>9</v>
      </c>
      <c r="D1225" s="72">
        <v>1</v>
      </c>
      <c r="E1225" s="73">
        <v>399916</v>
      </c>
      <c r="F1225" s="74">
        <f t="shared" si="59"/>
        <v>399916</v>
      </c>
    </row>
    <row r="1226" spans="1:6" x14ac:dyDescent="0.2">
      <c r="A1226" s="64" t="s">
        <v>9052</v>
      </c>
      <c r="B1226" s="64" t="s">
        <v>4759</v>
      </c>
      <c r="C1226" s="65"/>
      <c r="D1226" s="65"/>
      <c r="E1226" s="66"/>
      <c r="F1226" s="67"/>
    </row>
    <row r="1227" spans="1:6" ht="56.25" x14ac:dyDescent="0.2">
      <c r="A1227" s="69" t="s">
        <v>9053</v>
      </c>
      <c r="B1227" s="70" t="s">
        <v>4760</v>
      </c>
      <c r="C1227" s="71" t="s">
        <v>263</v>
      </c>
      <c r="D1227" s="72">
        <v>1</v>
      </c>
      <c r="E1227" s="73">
        <v>5658</v>
      </c>
      <c r="F1227" s="74">
        <f>ROUND(D1227*E1227,0)</f>
        <v>5658</v>
      </c>
    </row>
    <row r="1228" spans="1:6" ht="45" x14ac:dyDescent="0.2">
      <c r="A1228" s="69" t="s">
        <v>9054</v>
      </c>
      <c r="B1228" s="70" t="s">
        <v>4761</v>
      </c>
      <c r="C1228" s="71" t="s">
        <v>117</v>
      </c>
      <c r="D1228" s="72">
        <v>1</v>
      </c>
      <c r="E1228" s="73">
        <v>57390</v>
      </c>
      <c r="F1228" s="74">
        <f>ROUND(D1228*E1228,0)</f>
        <v>57390</v>
      </c>
    </row>
    <row r="1229" spans="1:6" ht="45" x14ac:dyDescent="0.2">
      <c r="A1229" s="69" t="s">
        <v>9055</v>
      </c>
      <c r="B1229" s="70" t="s">
        <v>8813</v>
      </c>
      <c r="C1229" s="71" t="s">
        <v>9</v>
      </c>
      <c r="D1229" s="72">
        <v>1</v>
      </c>
      <c r="E1229" s="73">
        <v>280942</v>
      </c>
      <c r="F1229" s="74">
        <f>ROUND(D1229*E1229,0)</f>
        <v>280942</v>
      </c>
    </row>
    <row r="1230" spans="1:6" x14ac:dyDescent="0.2">
      <c r="A1230" s="64" t="s">
        <v>4689</v>
      </c>
      <c r="B1230" s="64" t="s">
        <v>4763</v>
      </c>
      <c r="C1230" s="65"/>
      <c r="D1230" s="65"/>
      <c r="E1230" s="66"/>
      <c r="F1230" s="67"/>
    </row>
    <row r="1231" spans="1:6" x14ac:dyDescent="0.2">
      <c r="A1231" s="64" t="s">
        <v>4691</v>
      </c>
      <c r="B1231" s="64" t="s">
        <v>4764</v>
      </c>
      <c r="C1231" s="65"/>
      <c r="D1231" s="65"/>
      <c r="E1231" s="66"/>
      <c r="F1231" s="67"/>
    </row>
    <row r="1232" spans="1:6" ht="67.5" x14ac:dyDescent="0.2">
      <c r="A1232" s="69" t="s">
        <v>4693</v>
      </c>
      <c r="B1232" s="70" t="s">
        <v>8814</v>
      </c>
      <c r="C1232" s="71" t="s">
        <v>4655</v>
      </c>
      <c r="D1232" s="72">
        <v>1</v>
      </c>
      <c r="E1232" s="73">
        <v>1825143</v>
      </c>
      <c r="F1232" s="74">
        <f t="shared" ref="F1232:F1236" si="60">ROUND(D1232*E1232,0)</f>
        <v>1825143</v>
      </c>
    </row>
    <row r="1233" spans="1:6" ht="67.5" x14ac:dyDescent="0.2">
      <c r="A1233" s="69" t="s">
        <v>4695</v>
      </c>
      <c r="B1233" s="70" t="s">
        <v>8815</v>
      </c>
      <c r="C1233" s="71" t="s">
        <v>4655</v>
      </c>
      <c r="D1233" s="72">
        <v>1</v>
      </c>
      <c r="E1233" s="73">
        <v>851734</v>
      </c>
      <c r="F1233" s="74">
        <f t="shared" si="60"/>
        <v>851734</v>
      </c>
    </row>
    <row r="1234" spans="1:6" ht="45" x14ac:dyDescent="0.2">
      <c r="A1234" s="69" t="s">
        <v>4697</v>
      </c>
      <c r="B1234" s="70" t="s">
        <v>8816</v>
      </c>
      <c r="C1234" s="71" t="s">
        <v>9</v>
      </c>
      <c r="D1234" s="72">
        <v>1</v>
      </c>
      <c r="E1234" s="73">
        <v>175000</v>
      </c>
      <c r="F1234" s="74">
        <f t="shared" si="60"/>
        <v>175000</v>
      </c>
    </row>
    <row r="1235" spans="1:6" ht="24" customHeight="1" x14ac:dyDescent="0.2">
      <c r="A1235" s="69" t="s">
        <v>4699</v>
      </c>
      <c r="B1235" s="70" t="s">
        <v>8817</v>
      </c>
      <c r="C1235" s="71" t="s">
        <v>9</v>
      </c>
      <c r="D1235" s="72">
        <v>1</v>
      </c>
      <c r="E1235" s="73">
        <v>150000</v>
      </c>
      <c r="F1235" s="74">
        <f t="shared" si="60"/>
        <v>150000</v>
      </c>
    </row>
    <row r="1236" spans="1:6" ht="22.5" x14ac:dyDescent="0.2">
      <c r="A1236" s="69" t="s">
        <v>8967</v>
      </c>
      <c r="B1236" s="70" t="s">
        <v>8818</v>
      </c>
      <c r="C1236" s="71" t="s">
        <v>4655</v>
      </c>
      <c r="D1236" s="72">
        <v>1</v>
      </c>
      <c r="E1236" s="73">
        <v>110062</v>
      </c>
      <c r="F1236" s="74">
        <f t="shared" si="60"/>
        <v>110062</v>
      </c>
    </row>
    <row r="1237" spans="1:6" x14ac:dyDescent="0.2">
      <c r="A1237" s="64" t="s">
        <v>8969</v>
      </c>
      <c r="B1237" s="64" t="s">
        <v>4770</v>
      </c>
      <c r="C1237" s="65"/>
      <c r="D1237" s="65"/>
      <c r="E1237" s="66"/>
      <c r="F1237" s="67"/>
    </row>
    <row r="1238" spans="1:6" ht="191.25" x14ac:dyDescent="0.2">
      <c r="A1238" s="69" t="s">
        <v>8970</v>
      </c>
      <c r="B1238" s="70" t="s">
        <v>8819</v>
      </c>
      <c r="C1238" s="71" t="s">
        <v>4655</v>
      </c>
      <c r="D1238" s="72">
        <v>1</v>
      </c>
      <c r="E1238" s="73">
        <v>2500000</v>
      </c>
      <c r="F1238" s="74">
        <f t="shared" ref="F1238:F1241" si="61">ROUND(D1238*E1238,0)</f>
        <v>2500000</v>
      </c>
    </row>
    <row r="1239" spans="1:6" ht="22.5" x14ac:dyDescent="0.2">
      <c r="A1239" s="69" t="s">
        <v>8971</v>
      </c>
      <c r="B1239" s="70" t="s">
        <v>8576</v>
      </c>
      <c r="C1239" s="71" t="s">
        <v>4273</v>
      </c>
      <c r="D1239" s="72">
        <v>1</v>
      </c>
      <c r="E1239" s="73">
        <v>352053</v>
      </c>
      <c r="F1239" s="74">
        <f t="shared" si="61"/>
        <v>352053</v>
      </c>
    </row>
    <row r="1240" spans="1:6" ht="45" x14ac:dyDescent="0.2">
      <c r="A1240" s="69" t="s">
        <v>8972</v>
      </c>
      <c r="B1240" s="70" t="s">
        <v>8820</v>
      </c>
      <c r="C1240" s="71" t="s">
        <v>109</v>
      </c>
      <c r="D1240" s="72">
        <v>1</v>
      </c>
      <c r="E1240" s="73">
        <v>559127</v>
      </c>
      <c r="F1240" s="74">
        <f t="shared" si="61"/>
        <v>559127</v>
      </c>
    </row>
    <row r="1241" spans="1:6" ht="45" x14ac:dyDescent="0.2">
      <c r="A1241" s="69" t="s">
        <v>9056</v>
      </c>
      <c r="B1241" s="70" t="s">
        <v>8821</v>
      </c>
      <c r="C1241" s="71" t="s">
        <v>109</v>
      </c>
      <c r="D1241" s="72">
        <v>1</v>
      </c>
      <c r="E1241" s="73">
        <v>559127</v>
      </c>
      <c r="F1241" s="74">
        <f t="shared" si="61"/>
        <v>559127</v>
      </c>
    </row>
    <row r="1242" spans="1:6" x14ac:dyDescent="0.2">
      <c r="A1242" s="64" t="s">
        <v>4701</v>
      </c>
      <c r="B1242" s="64" t="s">
        <v>4774</v>
      </c>
      <c r="C1242" s="65"/>
      <c r="D1242" s="65"/>
      <c r="E1242" s="66"/>
      <c r="F1242" s="67"/>
    </row>
    <row r="1243" spans="1:6" x14ac:dyDescent="0.2">
      <c r="A1243" s="64" t="s">
        <v>4703</v>
      </c>
      <c r="B1243" s="64" t="s">
        <v>4775</v>
      </c>
      <c r="C1243" s="65"/>
      <c r="D1243" s="65"/>
      <c r="E1243" s="66"/>
      <c r="F1243" s="67"/>
    </row>
    <row r="1244" spans="1:6" ht="67.5" x14ac:dyDescent="0.2">
      <c r="A1244" s="69" t="s">
        <v>4705</v>
      </c>
      <c r="B1244" s="70" t="s">
        <v>8822</v>
      </c>
      <c r="C1244" s="71" t="s">
        <v>263</v>
      </c>
      <c r="D1244" s="72">
        <v>1</v>
      </c>
      <c r="E1244" s="73">
        <v>68481</v>
      </c>
      <c r="F1244" s="74">
        <f t="shared" ref="F1244:F1268" si="62">ROUND(D1244*E1244,0)</f>
        <v>68481</v>
      </c>
    </row>
    <row r="1245" spans="1:6" ht="67.5" x14ac:dyDescent="0.2">
      <c r="A1245" s="69" t="s">
        <v>4707</v>
      </c>
      <c r="B1245" s="70" t="s">
        <v>8823</v>
      </c>
      <c r="C1245" s="71" t="s">
        <v>263</v>
      </c>
      <c r="D1245" s="72">
        <v>1</v>
      </c>
      <c r="E1245" s="73">
        <v>82533</v>
      </c>
      <c r="F1245" s="74">
        <f t="shared" si="62"/>
        <v>82533</v>
      </c>
    </row>
    <row r="1246" spans="1:6" ht="67.5" x14ac:dyDescent="0.2">
      <c r="A1246" s="69" t="s">
        <v>4708</v>
      </c>
      <c r="B1246" s="70" t="s">
        <v>8824</v>
      </c>
      <c r="C1246" s="71" t="s">
        <v>263</v>
      </c>
      <c r="D1246" s="72">
        <v>1</v>
      </c>
      <c r="E1246" s="73">
        <v>83550</v>
      </c>
      <c r="F1246" s="74">
        <f t="shared" si="62"/>
        <v>83550</v>
      </c>
    </row>
    <row r="1247" spans="1:6" ht="67.5" x14ac:dyDescent="0.2">
      <c r="A1247" s="69" t="s">
        <v>4709</v>
      </c>
      <c r="B1247" s="70" t="s">
        <v>8825</v>
      </c>
      <c r="C1247" s="71" t="s">
        <v>4376</v>
      </c>
      <c r="D1247" s="72">
        <v>1</v>
      </c>
      <c r="E1247" s="73">
        <v>284264</v>
      </c>
      <c r="F1247" s="74">
        <f t="shared" si="62"/>
        <v>284264</v>
      </c>
    </row>
    <row r="1248" spans="1:6" ht="56.25" x14ac:dyDescent="0.2">
      <c r="A1248" s="69" t="s">
        <v>4711</v>
      </c>
      <c r="B1248" s="70" t="s">
        <v>8826</v>
      </c>
      <c r="C1248" s="71" t="s">
        <v>263</v>
      </c>
      <c r="D1248" s="72">
        <v>1</v>
      </c>
      <c r="E1248" s="73">
        <v>52268</v>
      </c>
      <c r="F1248" s="74">
        <f t="shared" si="62"/>
        <v>52268</v>
      </c>
    </row>
    <row r="1249" spans="1:6" ht="45" x14ac:dyDescent="0.2">
      <c r="A1249" s="69" t="s">
        <v>9057</v>
      </c>
      <c r="B1249" s="70" t="s">
        <v>8827</v>
      </c>
      <c r="C1249" s="71" t="s">
        <v>263</v>
      </c>
      <c r="D1249" s="72">
        <v>1</v>
      </c>
      <c r="E1249" s="73">
        <v>25357</v>
      </c>
      <c r="F1249" s="74">
        <f t="shared" si="62"/>
        <v>25357</v>
      </c>
    </row>
    <row r="1250" spans="1:6" ht="45" x14ac:dyDescent="0.2">
      <c r="A1250" s="69" t="s">
        <v>9058</v>
      </c>
      <c r="B1250" s="70" t="s">
        <v>8828</v>
      </c>
      <c r="C1250" s="71" t="s">
        <v>263</v>
      </c>
      <c r="D1250" s="72">
        <v>1</v>
      </c>
      <c r="E1250" s="73">
        <v>47367</v>
      </c>
      <c r="F1250" s="74">
        <f t="shared" si="62"/>
        <v>47367</v>
      </c>
    </row>
    <row r="1251" spans="1:6" ht="33.75" x14ac:dyDescent="0.2">
      <c r="A1251" s="69" t="s">
        <v>9059</v>
      </c>
      <c r="B1251" s="70" t="s">
        <v>8829</v>
      </c>
      <c r="C1251" s="71" t="s">
        <v>117</v>
      </c>
      <c r="D1251" s="72">
        <v>1</v>
      </c>
      <c r="E1251" s="73">
        <v>52251</v>
      </c>
      <c r="F1251" s="74">
        <f t="shared" si="62"/>
        <v>52251</v>
      </c>
    </row>
    <row r="1252" spans="1:6" ht="33.75" x14ac:dyDescent="0.2">
      <c r="A1252" s="69" t="s">
        <v>9060</v>
      </c>
      <c r="B1252" s="70" t="s">
        <v>8445</v>
      </c>
      <c r="C1252" s="71" t="s">
        <v>9</v>
      </c>
      <c r="D1252" s="72">
        <v>1</v>
      </c>
      <c r="E1252" s="73">
        <v>33594</v>
      </c>
      <c r="F1252" s="74">
        <f t="shared" si="62"/>
        <v>33594</v>
      </c>
    </row>
    <row r="1253" spans="1:6" ht="33.75" x14ac:dyDescent="0.2">
      <c r="A1253" s="69" t="s">
        <v>9061</v>
      </c>
      <c r="B1253" s="70" t="s">
        <v>8830</v>
      </c>
      <c r="C1253" s="71" t="s">
        <v>106</v>
      </c>
      <c r="D1253" s="72">
        <v>1</v>
      </c>
      <c r="E1253" s="73">
        <v>292284</v>
      </c>
      <c r="F1253" s="74">
        <f t="shared" si="62"/>
        <v>292284</v>
      </c>
    </row>
    <row r="1254" spans="1:6" ht="56.25" x14ac:dyDescent="0.2">
      <c r="A1254" s="69" t="s">
        <v>9062</v>
      </c>
      <c r="B1254" s="70" t="s">
        <v>8831</v>
      </c>
      <c r="C1254" s="71" t="s">
        <v>263</v>
      </c>
      <c r="D1254" s="72">
        <v>1</v>
      </c>
      <c r="E1254" s="73">
        <v>62552</v>
      </c>
      <c r="F1254" s="74">
        <f t="shared" si="62"/>
        <v>62552</v>
      </c>
    </row>
    <row r="1255" spans="1:6" ht="57.75" customHeight="1" x14ac:dyDescent="0.2">
      <c r="A1255" s="69" t="s">
        <v>9063</v>
      </c>
      <c r="B1255" s="70" t="s">
        <v>8832</v>
      </c>
      <c r="C1255" s="71" t="s">
        <v>9</v>
      </c>
      <c r="D1255" s="72">
        <v>1</v>
      </c>
      <c r="E1255" s="73">
        <v>74840</v>
      </c>
      <c r="F1255" s="74">
        <f t="shared" si="62"/>
        <v>74840</v>
      </c>
    </row>
    <row r="1256" spans="1:6" ht="22.5" x14ac:dyDescent="0.2">
      <c r="A1256" s="69" t="s">
        <v>9064</v>
      </c>
      <c r="B1256" s="70" t="s">
        <v>8833</v>
      </c>
      <c r="C1256" s="71" t="s">
        <v>263</v>
      </c>
      <c r="D1256" s="72">
        <v>1</v>
      </c>
      <c r="E1256" s="73">
        <v>79802</v>
      </c>
      <c r="F1256" s="74">
        <f t="shared" si="62"/>
        <v>79802</v>
      </c>
    </row>
    <row r="1257" spans="1:6" ht="78.75" x14ac:dyDescent="0.2">
      <c r="A1257" s="69" t="s">
        <v>9065</v>
      </c>
      <c r="B1257" s="70" t="s">
        <v>8834</v>
      </c>
      <c r="C1257" s="71" t="s">
        <v>263</v>
      </c>
      <c r="D1257" s="72">
        <v>1</v>
      </c>
      <c r="E1257" s="73">
        <v>14142</v>
      </c>
      <c r="F1257" s="74">
        <f t="shared" si="62"/>
        <v>14142</v>
      </c>
    </row>
    <row r="1258" spans="1:6" ht="67.5" x14ac:dyDescent="0.2">
      <c r="A1258" s="69" t="s">
        <v>9066</v>
      </c>
      <c r="B1258" s="70" t="s">
        <v>8835</v>
      </c>
      <c r="C1258" s="71" t="s">
        <v>9</v>
      </c>
      <c r="D1258" s="72">
        <v>1</v>
      </c>
      <c r="E1258" s="73">
        <v>722352</v>
      </c>
      <c r="F1258" s="74">
        <f t="shared" si="62"/>
        <v>722352</v>
      </c>
    </row>
    <row r="1259" spans="1:6" ht="67.5" x14ac:dyDescent="0.2">
      <c r="A1259" s="69" t="s">
        <v>9067</v>
      </c>
      <c r="B1259" s="70" t="s">
        <v>8836</v>
      </c>
      <c r="C1259" s="71" t="s">
        <v>9</v>
      </c>
      <c r="D1259" s="72">
        <v>1</v>
      </c>
      <c r="E1259" s="73">
        <v>812321</v>
      </c>
      <c r="F1259" s="74">
        <f t="shared" si="62"/>
        <v>812321</v>
      </c>
    </row>
    <row r="1260" spans="1:6" ht="67.5" x14ac:dyDescent="0.2">
      <c r="A1260" s="69" t="s">
        <v>9068</v>
      </c>
      <c r="B1260" s="70" t="s">
        <v>8837</v>
      </c>
      <c r="C1260" s="71" t="s">
        <v>9</v>
      </c>
      <c r="D1260" s="72">
        <v>1</v>
      </c>
      <c r="E1260" s="73">
        <v>1135756</v>
      </c>
      <c r="F1260" s="74">
        <f t="shared" si="62"/>
        <v>1135756</v>
      </c>
    </row>
    <row r="1261" spans="1:6" ht="67.5" x14ac:dyDescent="0.2">
      <c r="A1261" s="69" t="s">
        <v>9069</v>
      </c>
      <c r="B1261" s="70" t="s">
        <v>8838</v>
      </c>
      <c r="C1261" s="71" t="s">
        <v>9</v>
      </c>
      <c r="D1261" s="72">
        <v>1</v>
      </c>
      <c r="E1261" s="73">
        <v>855890</v>
      </c>
      <c r="F1261" s="74">
        <f t="shared" si="62"/>
        <v>855890</v>
      </c>
    </row>
    <row r="1262" spans="1:6" ht="78.75" x14ac:dyDescent="0.2">
      <c r="A1262" s="69" t="s">
        <v>9070</v>
      </c>
      <c r="B1262" s="70" t="s">
        <v>8839</v>
      </c>
      <c r="C1262" s="71" t="s">
        <v>9</v>
      </c>
      <c r="D1262" s="72">
        <v>1</v>
      </c>
      <c r="E1262" s="73">
        <v>1071420</v>
      </c>
      <c r="F1262" s="74">
        <f t="shared" si="62"/>
        <v>1071420</v>
      </c>
    </row>
    <row r="1263" spans="1:6" ht="78.75" x14ac:dyDescent="0.2">
      <c r="A1263" s="69" t="s">
        <v>9071</v>
      </c>
      <c r="B1263" s="70" t="s">
        <v>8840</v>
      </c>
      <c r="C1263" s="71" t="s">
        <v>9</v>
      </c>
      <c r="D1263" s="72">
        <v>1</v>
      </c>
      <c r="E1263" s="73">
        <v>1229501</v>
      </c>
      <c r="F1263" s="74">
        <f t="shared" si="62"/>
        <v>1229501</v>
      </c>
    </row>
    <row r="1264" spans="1:6" ht="45" x14ac:dyDescent="0.2">
      <c r="A1264" s="69" t="s">
        <v>9072</v>
      </c>
      <c r="B1264" s="70" t="s">
        <v>8841</v>
      </c>
      <c r="C1264" s="71" t="s">
        <v>263</v>
      </c>
      <c r="D1264" s="72">
        <v>1</v>
      </c>
      <c r="E1264" s="73">
        <v>31439</v>
      </c>
      <c r="F1264" s="74">
        <f t="shared" si="62"/>
        <v>31439</v>
      </c>
    </row>
    <row r="1265" spans="1:6" ht="45" x14ac:dyDescent="0.2">
      <c r="A1265" s="69" t="s">
        <v>9073</v>
      </c>
      <c r="B1265" s="70" t="s">
        <v>8842</v>
      </c>
      <c r="C1265" s="71" t="s">
        <v>9</v>
      </c>
      <c r="D1265" s="72">
        <v>1</v>
      </c>
      <c r="E1265" s="73">
        <v>8529</v>
      </c>
      <c r="F1265" s="74">
        <f t="shared" si="62"/>
        <v>8529</v>
      </c>
    </row>
    <row r="1266" spans="1:6" ht="56.25" x14ac:dyDescent="0.2">
      <c r="A1266" s="69" t="s">
        <v>9074</v>
      </c>
      <c r="B1266" s="70" t="s">
        <v>4797</v>
      </c>
      <c r="C1266" s="71" t="s">
        <v>263</v>
      </c>
      <c r="D1266" s="72">
        <v>1</v>
      </c>
      <c r="E1266" s="73">
        <v>167419</v>
      </c>
      <c r="F1266" s="74">
        <f t="shared" si="62"/>
        <v>167419</v>
      </c>
    </row>
    <row r="1267" spans="1:6" ht="45" customHeight="1" x14ac:dyDescent="0.2">
      <c r="A1267" s="69" t="s">
        <v>9075</v>
      </c>
      <c r="B1267" s="70" t="s">
        <v>4798</v>
      </c>
      <c r="C1267" s="71" t="s">
        <v>263</v>
      </c>
      <c r="D1267" s="72">
        <v>1</v>
      </c>
      <c r="E1267" s="73">
        <v>59957</v>
      </c>
      <c r="F1267" s="74">
        <f t="shared" si="62"/>
        <v>59957</v>
      </c>
    </row>
    <row r="1268" spans="1:6" ht="33.75" x14ac:dyDescent="0.2">
      <c r="A1268" s="69" t="s">
        <v>9076</v>
      </c>
      <c r="B1268" s="70" t="s">
        <v>4799</v>
      </c>
      <c r="C1268" s="71" t="s">
        <v>263</v>
      </c>
      <c r="D1268" s="72">
        <v>1</v>
      </c>
      <c r="E1268" s="73">
        <v>60008</v>
      </c>
      <c r="F1268" s="74">
        <f t="shared" si="62"/>
        <v>60008</v>
      </c>
    </row>
    <row r="1269" spans="1:6" x14ac:dyDescent="0.2">
      <c r="A1269" s="64" t="s">
        <v>4719</v>
      </c>
      <c r="B1269" s="64" t="s">
        <v>4800</v>
      </c>
      <c r="C1269" s="65"/>
      <c r="D1269" s="65"/>
      <c r="E1269" s="66"/>
      <c r="F1269" s="67"/>
    </row>
    <row r="1270" spans="1:6" ht="45" x14ac:dyDescent="0.2">
      <c r="A1270" s="69" t="s">
        <v>4721</v>
      </c>
      <c r="B1270" s="70" t="s">
        <v>8843</v>
      </c>
      <c r="C1270" s="71" t="s">
        <v>263</v>
      </c>
      <c r="D1270" s="72">
        <v>1</v>
      </c>
      <c r="E1270" s="73">
        <v>50218</v>
      </c>
      <c r="F1270" s="74">
        <f t="shared" ref="F1270:F1303" si="63">ROUND(D1270*E1270,0)</f>
        <v>50218</v>
      </c>
    </row>
    <row r="1271" spans="1:6" ht="45" x14ac:dyDescent="0.2">
      <c r="A1271" s="69" t="s">
        <v>4736</v>
      </c>
      <c r="B1271" s="70" t="s">
        <v>8844</v>
      </c>
      <c r="C1271" s="71" t="s">
        <v>263</v>
      </c>
      <c r="D1271" s="72">
        <v>1</v>
      </c>
      <c r="E1271" s="73">
        <v>58309</v>
      </c>
      <c r="F1271" s="74">
        <f t="shared" si="63"/>
        <v>58309</v>
      </c>
    </row>
    <row r="1272" spans="1:6" ht="45" x14ac:dyDescent="0.2">
      <c r="A1272" s="69" t="s">
        <v>4758</v>
      </c>
      <c r="B1272" s="70" t="s">
        <v>8845</v>
      </c>
      <c r="C1272" s="71" t="s">
        <v>263</v>
      </c>
      <c r="D1272" s="72">
        <v>1</v>
      </c>
      <c r="E1272" s="73">
        <v>97586</v>
      </c>
      <c r="F1272" s="74">
        <f t="shared" si="63"/>
        <v>97586</v>
      </c>
    </row>
    <row r="1273" spans="1:6" ht="47.25" customHeight="1" x14ac:dyDescent="0.2">
      <c r="A1273" s="69" t="s">
        <v>8973</v>
      </c>
      <c r="B1273" s="70" t="s">
        <v>4804</v>
      </c>
      <c r="C1273" s="71" t="s">
        <v>106</v>
      </c>
      <c r="D1273" s="72">
        <v>1</v>
      </c>
      <c r="E1273" s="73">
        <v>151398</v>
      </c>
      <c r="F1273" s="74">
        <f t="shared" si="63"/>
        <v>151398</v>
      </c>
    </row>
    <row r="1274" spans="1:6" ht="33.75" x14ac:dyDescent="0.2">
      <c r="A1274" s="69" t="s">
        <v>9077</v>
      </c>
      <c r="B1274" s="70" t="s">
        <v>4805</v>
      </c>
      <c r="C1274" s="71" t="s">
        <v>117</v>
      </c>
      <c r="D1274" s="72">
        <v>1</v>
      </c>
      <c r="E1274" s="73">
        <v>7019</v>
      </c>
      <c r="F1274" s="74">
        <f t="shared" si="63"/>
        <v>7019</v>
      </c>
    </row>
    <row r="1275" spans="1:6" ht="33.75" x14ac:dyDescent="0.2">
      <c r="A1275" s="69" t="s">
        <v>9078</v>
      </c>
      <c r="B1275" s="70" t="s">
        <v>4806</v>
      </c>
      <c r="C1275" s="71" t="s">
        <v>117</v>
      </c>
      <c r="D1275" s="72">
        <v>1</v>
      </c>
      <c r="E1275" s="73">
        <v>5137</v>
      </c>
      <c r="F1275" s="74">
        <f t="shared" si="63"/>
        <v>5137</v>
      </c>
    </row>
    <row r="1276" spans="1:6" ht="33.75" x14ac:dyDescent="0.2">
      <c r="A1276" s="69" t="s">
        <v>9079</v>
      </c>
      <c r="B1276" s="70" t="s">
        <v>4807</v>
      </c>
      <c r="C1276" s="71" t="s">
        <v>117</v>
      </c>
      <c r="D1276" s="72">
        <v>1</v>
      </c>
      <c r="E1276" s="73">
        <v>8181</v>
      </c>
      <c r="F1276" s="74">
        <f t="shared" si="63"/>
        <v>8181</v>
      </c>
    </row>
    <row r="1277" spans="1:6" ht="33.75" x14ac:dyDescent="0.2">
      <c r="A1277" s="69" t="s">
        <v>9080</v>
      </c>
      <c r="B1277" s="70" t="s">
        <v>4808</v>
      </c>
      <c r="C1277" s="71" t="s">
        <v>117</v>
      </c>
      <c r="D1277" s="72">
        <v>1</v>
      </c>
      <c r="E1277" s="73">
        <v>9460</v>
      </c>
      <c r="F1277" s="74">
        <f t="shared" si="63"/>
        <v>9460</v>
      </c>
    </row>
    <row r="1278" spans="1:6" ht="33.75" x14ac:dyDescent="0.2">
      <c r="A1278" s="69" t="s">
        <v>9081</v>
      </c>
      <c r="B1278" s="70" t="s">
        <v>4809</v>
      </c>
      <c r="C1278" s="71" t="s">
        <v>117</v>
      </c>
      <c r="D1278" s="72">
        <v>1</v>
      </c>
      <c r="E1278" s="73">
        <v>8868</v>
      </c>
      <c r="F1278" s="74">
        <f t="shared" si="63"/>
        <v>8868</v>
      </c>
    </row>
    <row r="1279" spans="1:6" ht="33.75" x14ac:dyDescent="0.2">
      <c r="A1279" s="69" t="s">
        <v>9082</v>
      </c>
      <c r="B1279" s="70" t="s">
        <v>4810</v>
      </c>
      <c r="C1279" s="71" t="s">
        <v>117</v>
      </c>
      <c r="D1279" s="72">
        <v>1</v>
      </c>
      <c r="E1279" s="73">
        <v>10866</v>
      </c>
      <c r="F1279" s="74">
        <f t="shared" si="63"/>
        <v>10866</v>
      </c>
    </row>
    <row r="1280" spans="1:6" ht="33.75" x14ac:dyDescent="0.2">
      <c r="A1280" s="69" t="s">
        <v>9083</v>
      </c>
      <c r="B1280" s="70" t="s">
        <v>4811</v>
      </c>
      <c r="C1280" s="71" t="s">
        <v>117</v>
      </c>
      <c r="D1280" s="72">
        <v>1</v>
      </c>
      <c r="E1280" s="73">
        <v>10866</v>
      </c>
      <c r="F1280" s="74">
        <f t="shared" si="63"/>
        <v>10866</v>
      </c>
    </row>
    <row r="1281" spans="1:6" ht="33.75" x14ac:dyDescent="0.2">
      <c r="A1281" s="69" t="s">
        <v>9084</v>
      </c>
      <c r="B1281" s="70" t="s">
        <v>4812</v>
      </c>
      <c r="C1281" s="71" t="s">
        <v>117</v>
      </c>
      <c r="D1281" s="72">
        <v>1</v>
      </c>
      <c r="E1281" s="73">
        <v>17751</v>
      </c>
      <c r="F1281" s="74">
        <f t="shared" si="63"/>
        <v>17751</v>
      </c>
    </row>
    <row r="1282" spans="1:6" ht="33.75" x14ac:dyDescent="0.2">
      <c r="A1282" s="69" t="s">
        <v>9085</v>
      </c>
      <c r="B1282" s="70" t="s">
        <v>4813</v>
      </c>
      <c r="C1282" s="71" t="s">
        <v>117</v>
      </c>
      <c r="D1282" s="72">
        <v>1</v>
      </c>
      <c r="E1282" s="73">
        <v>20003</v>
      </c>
      <c r="F1282" s="74">
        <f t="shared" si="63"/>
        <v>20003</v>
      </c>
    </row>
    <row r="1283" spans="1:6" ht="33.75" x14ac:dyDescent="0.2">
      <c r="A1283" s="69" t="s">
        <v>9086</v>
      </c>
      <c r="B1283" s="70" t="s">
        <v>4814</v>
      </c>
      <c r="C1283" s="71" t="s">
        <v>117</v>
      </c>
      <c r="D1283" s="72">
        <v>1</v>
      </c>
      <c r="E1283" s="73">
        <v>24476</v>
      </c>
      <c r="F1283" s="74">
        <f t="shared" si="63"/>
        <v>24476</v>
      </c>
    </row>
    <row r="1284" spans="1:6" ht="56.25" x14ac:dyDescent="0.2">
      <c r="A1284" s="69" t="s">
        <v>9087</v>
      </c>
      <c r="B1284" s="70" t="s">
        <v>4815</v>
      </c>
      <c r="C1284" s="71" t="s">
        <v>117</v>
      </c>
      <c r="D1284" s="72">
        <v>1</v>
      </c>
      <c r="E1284" s="73">
        <v>4647</v>
      </c>
      <c r="F1284" s="74">
        <f t="shared" si="63"/>
        <v>4647</v>
      </c>
    </row>
    <row r="1285" spans="1:6" ht="56.25" x14ac:dyDescent="0.2">
      <c r="A1285" s="69" t="s">
        <v>9088</v>
      </c>
      <c r="B1285" s="70" t="s">
        <v>4816</v>
      </c>
      <c r="C1285" s="71" t="s">
        <v>117</v>
      </c>
      <c r="D1285" s="72">
        <v>1</v>
      </c>
      <c r="E1285" s="73">
        <v>5326</v>
      </c>
      <c r="F1285" s="74">
        <f t="shared" si="63"/>
        <v>5326</v>
      </c>
    </row>
    <row r="1286" spans="1:6" ht="45" x14ac:dyDescent="0.2">
      <c r="A1286" s="69" t="s">
        <v>9089</v>
      </c>
      <c r="B1286" s="70" t="s">
        <v>4817</v>
      </c>
      <c r="C1286" s="71" t="s">
        <v>117</v>
      </c>
      <c r="D1286" s="72">
        <v>1</v>
      </c>
      <c r="E1286" s="73">
        <v>6885</v>
      </c>
      <c r="F1286" s="74">
        <f t="shared" si="63"/>
        <v>6885</v>
      </c>
    </row>
    <row r="1287" spans="1:6" ht="45" x14ac:dyDescent="0.2">
      <c r="A1287" s="69" t="s">
        <v>9090</v>
      </c>
      <c r="B1287" s="70" t="s">
        <v>4818</v>
      </c>
      <c r="C1287" s="71" t="s">
        <v>117</v>
      </c>
      <c r="D1287" s="72">
        <v>1</v>
      </c>
      <c r="E1287" s="73">
        <v>8051</v>
      </c>
      <c r="F1287" s="74">
        <f t="shared" si="63"/>
        <v>8051</v>
      </c>
    </row>
    <row r="1288" spans="1:6" ht="45" x14ac:dyDescent="0.2">
      <c r="A1288" s="69" t="s">
        <v>9091</v>
      </c>
      <c r="B1288" s="70" t="s">
        <v>4819</v>
      </c>
      <c r="C1288" s="71" t="s">
        <v>117</v>
      </c>
      <c r="D1288" s="72">
        <v>1</v>
      </c>
      <c r="E1288" s="73">
        <v>9203</v>
      </c>
      <c r="F1288" s="74">
        <f t="shared" si="63"/>
        <v>9203</v>
      </c>
    </row>
    <row r="1289" spans="1:6" ht="45" x14ac:dyDescent="0.2">
      <c r="A1289" s="69" t="s">
        <v>9092</v>
      </c>
      <c r="B1289" s="70" t="s">
        <v>4820</v>
      </c>
      <c r="C1289" s="71" t="s">
        <v>117</v>
      </c>
      <c r="D1289" s="72">
        <v>1</v>
      </c>
      <c r="E1289" s="73">
        <v>10130</v>
      </c>
      <c r="F1289" s="74">
        <f t="shared" si="63"/>
        <v>10130</v>
      </c>
    </row>
    <row r="1290" spans="1:6" ht="33.75" x14ac:dyDescent="0.2">
      <c r="A1290" s="69" t="s">
        <v>9093</v>
      </c>
      <c r="B1290" s="70" t="s">
        <v>4821</v>
      </c>
      <c r="C1290" s="71" t="s">
        <v>263</v>
      </c>
      <c r="D1290" s="72">
        <v>1</v>
      </c>
      <c r="E1290" s="73">
        <v>26829</v>
      </c>
      <c r="F1290" s="74">
        <f t="shared" si="63"/>
        <v>26829</v>
      </c>
    </row>
    <row r="1291" spans="1:6" ht="33.75" x14ac:dyDescent="0.2">
      <c r="A1291" s="69" t="s">
        <v>9094</v>
      </c>
      <c r="B1291" s="70" t="s">
        <v>4822</v>
      </c>
      <c r="C1291" s="71" t="s">
        <v>263</v>
      </c>
      <c r="D1291" s="72">
        <v>1</v>
      </c>
      <c r="E1291" s="73">
        <v>51748</v>
      </c>
      <c r="F1291" s="74">
        <f t="shared" si="63"/>
        <v>51748</v>
      </c>
    </row>
    <row r="1292" spans="1:6" ht="56.25" x14ac:dyDescent="0.2">
      <c r="A1292" s="69" t="s">
        <v>9095</v>
      </c>
      <c r="B1292" s="70" t="s">
        <v>4823</v>
      </c>
      <c r="C1292" s="71" t="s">
        <v>263</v>
      </c>
      <c r="D1292" s="72">
        <v>1</v>
      </c>
      <c r="E1292" s="73">
        <v>35052</v>
      </c>
      <c r="F1292" s="74">
        <f t="shared" si="63"/>
        <v>35052</v>
      </c>
    </row>
    <row r="1293" spans="1:6" ht="56.25" x14ac:dyDescent="0.2">
      <c r="A1293" s="69" t="s">
        <v>9096</v>
      </c>
      <c r="B1293" s="70" t="s">
        <v>4824</v>
      </c>
      <c r="C1293" s="71" t="s">
        <v>263</v>
      </c>
      <c r="D1293" s="72">
        <v>1</v>
      </c>
      <c r="E1293" s="73">
        <v>53199</v>
      </c>
      <c r="F1293" s="74">
        <f t="shared" si="63"/>
        <v>53199</v>
      </c>
    </row>
    <row r="1294" spans="1:6" ht="56.25" x14ac:dyDescent="0.2">
      <c r="A1294" s="69" t="s">
        <v>9097</v>
      </c>
      <c r="B1294" s="70" t="s">
        <v>4825</v>
      </c>
      <c r="C1294" s="71" t="s">
        <v>263</v>
      </c>
      <c r="D1294" s="72">
        <v>1</v>
      </c>
      <c r="E1294" s="73">
        <v>41973</v>
      </c>
      <c r="F1294" s="74">
        <f t="shared" si="63"/>
        <v>41973</v>
      </c>
    </row>
    <row r="1295" spans="1:6" ht="56.25" x14ac:dyDescent="0.2">
      <c r="A1295" s="69" t="s">
        <v>9098</v>
      </c>
      <c r="B1295" s="70" t="s">
        <v>4826</v>
      </c>
      <c r="C1295" s="71" t="s">
        <v>263</v>
      </c>
      <c r="D1295" s="72">
        <v>1</v>
      </c>
      <c r="E1295" s="73">
        <v>60124</v>
      </c>
      <c r="F1295" s="74">
        <f t="shared" si="63"/>
        <v>60124</v>
      </c>
    </row>
    <row r="1296" spans="1:6" ht="56.25" x14ac:dyDescent="0.2">
      <c r="A1296" s="69" t="s">
        <v>9099</v>
      </c>
      <c r="B1296" s="70" t="s">
        <v>4827</v>
      </c>
      <c r="C1296" s="71" t="s">
        <v>263</v>
      </c>
      <c r="D1296" s="72">
        <v>1</v>
      </c>
      <c r="E1296" s="73">
        <v>98006</v>
      </c>
      <c r="F1296" s="74">
        <f t="shared" si="63"/>
        <v>98006</v>
      </c>
    </row>
    <row r="1297" spans="1:6" ht="45" x14ac:dyDescent="0.2">
      <c r="A1297" s="69" t="s">
        <v>9100</v>
      </c>
      <c r="B1297" s="70" t="s">
        <v>4828</v>
      </c>
      <c r="C1297" s="71" t="s">
        <v>263</v>
      </c>
      <c r="D1297" s="72">
        <v>1</v>
      </c>
      <c r="E1297" s="73">
        <v>21868</v>
      </c>
      <c r="F1297" s="74">
        <f t="shared" si="63"/>
        <v>21868</v>
      </c>
    </row>
    <row r="1298" spans="1:6" ht="45" x14ac:dyDescent="0.2">
      <c r="A1298" s="69" t="s">
        <v>9101</v>
      </c>
      <c r="B1298" s="70" t="s">
        <v>4829</v>
      </c>
      <c r="C1298" s="71" t="s">
        <v>263</v>
      </c>
      <c r="D1298" s="72">
        <v>1</v>
      </c>
      <c r="E1298" s="73">
        <v>40017</v>
      </c>
      <c r="F1298" s="74">
        <f t="shared" si="63"/>
        <v>40017</v>
      </c>
    </row>
    <row r="1299" spans="1:6" ht="45" x14ac:dyDescent="0.2">
      <c r="A1299" s="69" t="s">
        <v>9102</v>
      </c>
      <c r="B1299" s="70" t="s">
        <v>4830</v>
      </c>
      <c r="C1299" s="71" t="s">
        <v>263</v>
      </c>
      <c r="D1299" s="72">
        <v>1</v>
      </c>
      <c r="E1299" s="73">
        <v>77767</v>
      </c>
      <c r="F1299" s="74">
        <f t="shared" si="63"/>
        <v>77767</v>
      </c>
    </row>
    <row r="1300" spans="1:6" ht="45" x14ac:dyDescent="0.2">
      <c r="A1300" s="69" t="s">
        <v>9103</v>
      </c>
      <c r="B1300" s="70" t="s">
        <v>8846</v>
      </c>
      <c r="C1300" s="71" t="s">
        <v>263</v>
      </c>
      <c r="D1300" s="72">
        <v>1</v>
      </c>
      <c r="E1300" s="73">
        <v>29585</v>
      </c>
      <c r="F1300" s="74">
        <f t="shared" si="63"/>
        <v>29585</v>
      </c>
    </row>
    <row r="1301" spans="1:6" ht="45" x14ac:dyDescent="0.2">
      <c r="A1301" s="69" t="s">
        <v>9104</v>
      </c>
      <c r="B1301" s="70" t="s">
        <v>8847</v>
      </c>
      <c r="C1301" s="71" t="s">
        <v>263</v>
      </c>
      <c r="D1301" s="72">
        <v>1</v>
      </c>
      <c r="E1301" s="73">
        <v>34288</v>
      </c>
      <c r="F1301" s="74">
        <f t="shared" si="63"/>
        <v>34288</v>
      </c>
    </row>
    <row r="1302" spans="1:6" ht="45" x14ac:dyDescent="0.2">
      <c r="A1302" s="69" t="s">
        <v>9105</v>
      </c>
      <c r="B1302" s="70" t="s">
        <v>8848</v>
      </c>
      <c r="C1302" s="71" t="s">
        <v>263</v>
      </c>
      <c r="D1302" s="72">
        <v>1</v>
      </c>
      <c r="E1302" s="73">
        <v>43507</v>
      </c>
      <c r="F1302" s="74">
        <f t="shared" si="63"/>
        <v>43507</v>
      </c>
    </row>
    <row r="1303" spans="1:6" ht="22.5" x14ac:dyDescent="0.2">
      <c r="A1303" s="69" t="s">
        <v>9106</v>
      </c>
      <c r="B1303" s="70" t="s">
        <v>4834</v>
      </c>
      <c r="C1303" s="71" t="s">
        <v>117</v>
      </c>
      <c r="D1303" s="72">
        <v>1</v>
      </c>
      <c r="E1303" s="73">
        <v>17035</v>
      </c>
      <c r="F1303" s="74">
        <f t="shared" si="63"/>
        <v>17035</v>
      </c>
    </row>
    <row r="1304" spans="1:6" x14ac:dyDescent="0.2">
      <c r="A1304" s="64" t="s">
        <v>9107</v>
      </c>
      <c r="B1304" s="64" t="s">
        <v>4835</v>
      </c>
      <c r="C1304" s="65"/>
      <c r="D1304" s="65"/>
      <c r="E1304" s="66"/>
      <c r="F1304" s="67"/>
    </row>
    <row r="1305" spans="1:6" ht="67.5" x14ac:dyDescent="0.2">
      <c r="A1305" s="69" t="s">
        <v>9108</v>
      </c>
      <c r="B1305" s="70" t="s">
        <v>8849</v>
      </c>
      <c r="C1305" s="71" t="s">
        <v>263</v>
      </c>
      <c r="D1305" s="72">
        <v>1</v>
      </c>
      <c r="E1305" s="73">
        <v>42249</v>
      </c>
      <c r="F1305" s="74">
        <f t="shared" ref="F1305:F1320" si="64">ROUND(D1305*E1305,0)</f>
        <v>42249</v>
      </c>
    </row>
    <row r="1306" spans="1:6" ht="80.25" customHeight="1" x14ac:dyDescent="0.2">
      <c r="A1306" s="69" t="s">
        <v>9109</v>
      </c>
      <c r="B1306" s="70" t="s">
        <v>8850</v>
      </c>
      <c r="C1306" s="71" t="s">
        <v>117</v>
      </c>
      <c r="D1306" s="72">
        <v>1</v>
      </c>
      <c r="E1306" s="73">
        <v>145523</v>
      </c>
      <c r="F1306" s="74">
        <f t="shared" si="64"/>
        <v>145523</v>
      </c>
    </row>
    <row r="1307" spans="1:6" ht="78.75" x14ac:dyDescent="0.2">
      <c r="A1307" s="69" t="s">
        <v>9110</v>
      </c>
      <c r="B1307" s="70" t="s">
        <v>8851</v>
      </c>
      <c r="C1307" s="71" t="s">
        <v>263</v>
      </c>
      <c r="D1307" s="72">
        <v>1</v>
      </c>
      <c r="E1307" s="73">
        <v>116932</v>
      </c>
      <c r="F1307" s="74">
        <f t="shared" si="64"/>
        <v>116932</v>
      </c>
    </row>
    <row r="1308" spans="1:6" ht="168.75" x14ac:dyDescent="0.2">
      <c r="A1308" s="69" t="s">
        <v>9111</v>
      </c>
      <c r="B1308" s="70" t="s">
        <v>8513</v>
      </c>
      <c r="C1308" s="71" t="s">
        <v>117</v>
      </c>
      <c r="D1308" s="72">
        <v>1</v>
      </c>
      <c r="E1308" s="73">
        <v>146862</v>
      </c>
      <c r="F1308" s="74">
        <f t="shared" si="64"/>
        <v>146862</v>
      </c>
    </row>
    <row r="1309" spans="1:6" ht="78.75" x14ac:dyDescent="0.2">
      <c r="A1309" s="69" t="s">
        <v>9112</v>
      </c>
      <c r="B1309" s="70" t="s">
        <v>8852</v>
      </c>
      <c r="C1309" s="71" t="s">
        <v>117</v>
      </c>
      <c r="D1309" s="72">
        <v>1</v>
      </c>
      <c r="E1309" s="73">
        <v>51026</v>
      </c>
      <c r="F1309" s="74">
        <f t="shared" si="64"/>
        <v>51026</v>
      </c>
    </row>
    <row r="1310" spans="1:6" ht="56.25" x14ac:dyDescent="0.2">
      <c r="A1310" s="69" t="s">
        <v>9113</v>
      </c>
      <c r="B1310" s="70" t="s">
        <v>8853</v>
      </c>
      <c r="C1310" s="71" t="s">
        <v>117</v>
      </c>
      <c r="D1310" s="72">
        <v>1</v>
      </c>
      <c r="E1310" s="73">
        <v>54024</v>
      </c>
      <c r="F1310" s="74">
        <f t="shared" si="64"/>
        <v>54024</v>
      </c>
    </row>
    <row r="1311" spans="1:6" ht="45" x14ac:dyDescent="0.2">
      <c r="A1311" s="69" t="s">
        <v>9114</v>
      </c>
      <c r="B1311" s="70" t="s">
        <v>8854</v>
      </c>
      <c r="C1311" s="71" t="s">
        <v>117</v>
      </c>
      <c r="D1311" s="72">
        <v>1</v>
      </c>
      <c r="E1311" s="73">
        <v>68815</v>
      </c>
      <c r="F1311" s="74">
        <f t="shared" si="64"/>
        <v>68815</v>
      </c>
    </row>
    <row r="1312" spans="1:6" ht="67.5" x14ac:dyDescent="0.2">
      <c r="A1312" s="69" t="s">
        <v>9115</v>
      </c>
      <c r="B1312" s="70" t="s">
        <v>8855</v>
      </c>
      <c r="C1312" s="71" t="s">
        <v>117</v>
      </c>
      <c r="D1312" s="72">
        <v>1</v>
      </c>
      <c r="E1312" s="73">
        <v>43489</v>
      </c>
      <c r="F1312" s="74">
        <f t="shared" si="64"/>
        <v>43489</v>
      </c>
    </row>
    <row r="1313" spans="1:6" ht="101.25" x14ac:dyDescent="0.2">
      <c r="A1313" s="69" t="s">
        <v>9116</v>
      </c>
      <c r="B1313" s="70" t="s">
        <v>8856</v>
      </c>
      <c r="C1313" s="71" t="s">
        <v>117</v>
      </c>
      <c r="D1313" s="72">
        <v>1</v>
      </c>
      <c r="E1313" s="73">
        <v>99063</v>
      </c>
      <c r="F1313" s="74">
        <f t="shared" si="64"/>
        <v>99063</v>
      </c>
    </row>
    <row r="1314" spans="1:6" ht="102" customHeight="1" x14ac:dyDescent="0.2">
      <c r="A1314" s="69" t="s">
        <v>9117</v>
      </c>
      <c r="B1314" s="70" t="s">
        <v>8857</v>
      </c>
      <c r="C1314" s="71" t="s">
        <v>117</v>
      </c>
      <c r="D1314" s="72">
        <v>1</v>
      </c>
      <c r="E1314" s="73">
        <v>101728</v>
      </c>
      <c r="F1314" s="74">
        <f t="shared" si="64"/>
        <v>101728</v>
      </c>
    </row>
    <row r="1315" spans="1:6" ht="101.25" x14ac:dyDescent="0.2">
      <c r="A1315" s="69" t="s">
        <v>9118</v>
      </c>
      <c r="B1315" s="70" t="s">
        <v>8858</v>
      </c>
      <c r="C1315" s="71" t="s">
        <v>117</v>
      </c>
      <c r="D1315" s="72">
        <v>1</v>
      </c>
      <c r="E1315" s="73">
        <v>90668</v>
      </c>
      <c r="F1315" s="74">
        <f t="shared" si="64"/>
        <v>90668</v>
      </c>
    </row>
    <row r="1316" spans="1:6" ht="112.5" x14ac:dyDescent="0.2">
      <c r="A1316" s="69" t="s">
        <v>9119</v>
      </c>
      <c r="B1316" s="70" t="s">
        <v>8859</v>
      </c>
      <c r="C1316" s="71" t="s">
        <v>117</v>
      </c>
      <c r="D1316" s="72">
        <v>1</v>
      </c>
      <c r="E1316" s="73">
        <v>100654</v>
      </c>
      <c r="F1316" s="74">
        <f t="shared" si="64"/>
        <v>100654</v>
      </c>
    </row>
    <row r="1317" spans="1:6" ht="112.5" x14ac:dyDescent="0.2">
      <c r="A1317" s="69" t="s">
        <v>9120</v>
      </c>
      <c r="B1317" s="70" t="s">
        <v>8860</v>
      </c>
      <c r="C1317" s="71" t="s">
        <v>117</v>
      </c>
      <c r="D1317" s="72">
        <v>1</v>
      </c>
      <c r="E1317" s="73">
        <v>132202</v>
      </c>
      <c r="F1317" s="74">
        <f t="shared" si="64"/>
        <v>132202</v>
      </c>
    </row>
    <row r="1318" spans="1:6" ht="67.5" x14ac:dyDescent="0.2">
      <c r="A1318" s="69" t="s">
        <v>9121</v>
      </c>
      <c r="B1318" s="70" t="s">
        <v>8861</v>
      </c>
      <c r="C1318" s="71" t="s">
        <v>117</v>
      </c>
      <c r="D1318" s="72">
        <v>1</v>
      </c>
      <c r="E1318" s="73">
        <v>25867</v>
      </c>
      <c r="F1318" s="74">
        <f t="shared" si="64"/>
        <v>25867</v>
      </c>
    </row>
    <row r="1319" spans="1:6" ht="70.5" customHeight="1" x14ac:dyDescent="0.2">
      <c r="A1319" s="69" t="s">
        <v>9122</v>
      </c>
      <c r="B1319" s="70" t="s">
        <v>8862</v>
      </c>
      <c r="C1319" s="71" t="s">
        <v>117</v>
      </c>
      <c r="D1319" s="72">
        <v>1</v>
      </c>
      <c r="E1319" s="73">
        <v>57742</v>
      </c>
      <c r="F1319" s="74">
        <f t="shared" si="64"/>
        <v>57742</v>
      </c>
    </row>
    <row r="1320" spans="1:6" ht="67.5" customHeight="1" x14ac:dyDescent="0.2">
      <c r="A1320" s="69" t="s">
        <v>9123</v>
      </c>
      <c r="B1320" s="70" t="s">
        <v>8863</v>
      </c>
      <c r="C1320" s="71" t="s">
        <v>117</v>
      </c>
      <c r="D1320" s="72">
        <v>1</v>
      </c>
      <c r="E1320" s="73">
        <v>50154</v>
      </c>
      <c r="F1320" s="74">
        <f t="shared" si="64"/>
        <v>50154</v>
      </c>
    </row>
    <row r="1321" spans="1:6" x14ac:dyDescent="0.2">
      <c r="A1321" s="64" t="s">
        <v>9124</v>
      </c>
      <c r="B1321" s="64" t="s">
        <v>4852</v>
      </c>
      <c r="C1321" s="65"/>
      <c r="D1321" s="65"/>
      <c r="E1321" s="66"/>
      <c r="F1321" s="67"/>
    </row>
    <row r="1322" spans="1:6" ht="90" x14ac:dyDescent="0.2">
      <c r="A1322" s="69" t="s">
        <v>9125</v>
      </c>
      <c r="B1322" s="70" t="s">
        <v>8791</v>
      </c>
      <c r="C1322" s="71" t="s">
        <v>9</v>
      </c>
      <c r="D1322" s="72">
        <v>1</v>
      </c>
      <c r="E1322" s="73">
        <f>'Catálogo de APU''s.'!F5657</f>
        <v>151135.47399999999</v>
      </c>
      <c r="F1322" s="74">
        <f t="shared" ref="F1322:F1336" si="65">ROUND(D1322*E1322,0)</f>
        <v>151135</v>
      </c>
    </row>
    <row r="1323" spans="1:6" ht="90" x14ac:dyDescent="0.2">
      <c r="A1323" s="69" t="s">
        <v>9126</v>
      </c>
      <c r="B1323" s="70" t="s">
        <v>8792</v>
      </c>
      <c r="C1323" s="71" t="s">
        <v>9</v>
      </c>
      <c r="D1323" s="72">
        <v>1</v>
      </c>
      <c r="E1323" s="73">
        <f>'Catálogo de APU''s.'!F5693</f>
        <v>1961471.9373600001</v>
      </c>
      <c r="F1323" s="74">
        <f t="shared" si="65"/>
        <v>1961472</v>
      </c>
    </row>
    <row r="1324" spans="1:6" ht="90" x14ac:dyDescent="0.2">
      <c r="A1324" s="69" t="s">
        <v>9127</v>
      </c>
      <c r="B1324" s="70" t="s">
        <v>8790</v>
      </c>
      <c r="C1324" s="71" t="s">
        <v>9</v>
      </c>
      <c r="D1324" s="72">
        <v>1</v>
      </c>
      <c r="E1324" s="73">
        <f>'Catálogo de APU''s.'!F5729</f>
        <v>954374.9373600001</v>
      </c>
      <c r="F1324" s="74">
        <f t="shared" si="65"/>
        <v>954375</v>
      </c>
    </row>
    <row r="1325" spans="1:6" ht="45" x14ac:dyDescent="0.2">
      <c r="A1325" s="69" t="s">
        <v>9128</v>
      </c>
      <c r="B1325" s="70" t="s">
        <v>8789</v>
      </c>
      <c r="C1325" s="71" t="s">
        <v>9</v>
      </c>
      <c r="D1325" s="72">
        <v>1</v>
      </c>
      <c r="E1325" s="73">
        <f>'Catálogo de APU''s.'!F5755</f>
        <v>673698.65</v>
      </c>
      <c r="F1325" s="74">
        <f t="shared" si="65"/>
        <v>673699</v>
      </c>
    </row>
    <row r="1326" spans="1:6" ht="56.25" x14ac:dyDescent="0.2">
      <c r="A1326" s="69" t="s">
        <v>9129</v>
      </c>
      <c r="B1326" s="70" t="s">
        <v>8788</v>
      </c>
      <c r="C1326" s="71" t="s">
        <v>9</v>
      </c>
      <c r="D1326" s="72">
        <v>1</v>
      </c>
      <c r="E1326" s="73">
        <f>'Catálogo de APU''s.'!F5783</f>
        <v>567468.22</v>
      </c>
      <c r="F1326" s="74">
        <f t="shared" si="65"/>
        <v>567468</v>
      </c>
    </row>
    <row r="1327" spans="1:6" ht="22.5" x14ac:dyDescent="0.2">
      <c r="A1327" s="69" t="s">
        <v>9130</v>
      </c>
      <c r="B1327" s="70" t="s">
        <v>8787</v>
      </c>
      <c r="C1327" s="71" t="s">
        <v>9</v>
      </c>
      <c r="D1327" s="72">
        <v>1</v>
      </c>
      <c r="E1327" s="73">
        <f>'Catálogo de APU''s.'!F5811</f>
        <v>443811.44919999997</v>
      </c>
      <c r="F1327" s="74">
        <f t="shared" si="65"/>
        <v>443811</v>
      </c>
    </row>
    <row r="1328" spans="1:6" ht="33.75" x14ac:dyDescent="0.2">
      <c r="A1328" s="69" t="s">
        <v>9131</v>
      </c>
      <c r="B1328" s="70" t="s">
        <v>8786</v>
      </c>
      <c r="C1328" s="71" t="s">
        <v>9</v>
      </c>
      <c r="D1328" s="72">
        <v>1</v>
      </c>
      <c r="E1328" s="73">
        <f>'Catálogo de APU''s.'!F5840</f>
        <v>269358.45429999998</v>
      </c>
      <c r="F1328" s="74">
        <f t="shared" si="65"/>
        <v>269358</v>
      </c>
    </row>
    <row r="1329" spans="1:6" ht="33.75" x14ac:dyDescent="0.2">
      <c r="A1329" s="69" t="s">
        <v>9132</v>
      </c>
      <c r="B1329" s="70" t="s">
        <v>4860</v>
      </c>
      <c r="C1329" s="71" t="s">
        <v>9</v>
      </c>
      <c r="D1329" s="72">
        <v>1</v>
      </c>
      <c r="E1329" s="73">
        <f>'Catálogo de APU''s.'!F5872</f>
        <v>190605.88492000001</v>
      </c>
      <c r="F1329" s="74">
        <f t="shared" si="65"/>
        <v>190606</v>
      </c>
    </row>
    <row r="1330" spans="1:6" ht="33.75" x14ac:dyDescent="0.2">
      <c r="A1330" s="69" t="s">
        <v>9133</v>
      </c>
      <c r="B1330" s="70" t="s">
        <v>4861</v>
      </c>
      <c r="C1330" s="71" t="s">
        <v>9</v>
      </c>
      <c r="D1330" s="72">
        <v>1</v>
      </c>
      <c r="E1330" s="73">
        <f>'Catálogo de APU''s.'!F5904</f>
        <v>310044.90236000001</v>
      </c>
      <c r="F1330" s="74">
        <f t="shared" si="65"/>
        <v>310045</v>
      </c>
    </row>
    <row r="1331" spans="1:6" ht="33.75" x14ac:dyDescent="0.2">
      <c r="A1331" s="69" t="s">
        <v>9134</v>
      </c>
      <c r="B1331" s="70" t="s">
        <v>4862</v>
      </c>
      <c r="C1331" s="71" t="s">
        <v>9</v>
      </c>
      <c r="D1331" s="72">
        <v>1</v>
      </c>
      <c r="E1331" s="73">
        <f>'Catálogo de APU''s.'!F5936</f>
        <v>170137.88492000001</v>
      </c>
      <c r="F1331" s="74">
        <f t="shared" si="65"/>
        <v>170138</v>
      </c>
    </row>
    <row r="1332" spans="1:6" ht="33.75" x14ac:dyDescent="0.2">
      <c r="A1332" s="69" t="s">
        <v>9135</v>
      </c>
      <c r="B1332" s="70" t="s">
        <v>4863</v>
      </c>
      <c r="C1332" s="71" t="s">
        <v>9</v>
      </c>
      <c r="D1332" s="72">
        <v>1</v>
      </c>
      <c r="E1332" s="73">
        <f>'Catálogo de APU''s.'!F5968</f>
        <v>286517.90000000002</v>
      </c>
      <c r="F1332" s="74">
        <f t="shared" si="65"/>
        <v>286518</v>
      </c>
    </row>
    <row r="1333" spans="1:6" ht="33.75" x14ac:dyDescent="0.2">
      <c r="A1333" s="69" t="s">
        <v>9136</v>
      </c>
      <c r="B1333" s="70" t="s">
        <v>4864</v>
      </c>
      <c r="C1333" s="71" t="s">
        <v>9</v>
      </c>
      <c r="D1333" s="72">
        <v>1</v>
      </c>
      <c r="E1333" s="73">
        <f>'Catálogo de APU''s.'!F6000</f>
        <v>99150.7</v>
      </c>
      <c r="F1333" s="74">
        <f t="shared" si="65"/>
        <v>99151</v>
      </c>
    </row>
    <row r="1334" spans="1:6" ht="56.25" x14ac:dyDescent="0.2">
      <c r="A1334" s="69" t="s">
        <v>9137</v>
      </c>
      <c r="B1334" s="70" t="s">
        <v>8785</v>
      </c>
      <c r="C1334" s="71" t="s">
        <v>9</v>
      </c>
      <c r="D1334" s="72">
        <v>1</v>
      </c>
      <c r="E1334" s="73">
        <f>'Catálogo de APU''s.'!F6034</f>
        <v>429706.6</v>
      </c>
      <c r="F1334" s="74">
        <f t="shared" si="65"/>
        <v>429707</v>
      </c>
    </row>
    <row r="1335" spans="1:6" ht="22.5" x14ac:dyDescent="0.2">
      <c r="A1335" s="69" t="s">
        <v>9138</v>
      </c>
      <c r="B1335" s="70" t="s">
        <v>8784</v>
      </c>
      <c r="C1335" s="71" t="s">
        <v>9</v>
      </c>
      <c r="D1335" s="72">
        <v>1</v>
      </c>
      <c r="E1335" s="73">
        <f>'Catálogo de APU''s.'!F6060</f>
        <v>674945.5</v>
      </c>
      <c r="F1335" s="74">
        <f t="shared" si="65"/>
        <v>674946</v>
      </c>
    </row>
    <row r="1336" spans="1:6" ht="57" customHeight="1" x14ac:dyDescent="0.2">
      <c r="A1336" s="69" t="s">
        <v>9139</v>
      </c>
      <c r="B1336" s="70" t="s">
        <v>4867</v>
      </c>
      <c r="C1336" s="71" t="s">
        <v>9</v>
      </c>
      <c r="D1336" s="72">
        <v>1</v>
      </c>
      <c r="E1336" s="73">
        <f>'Catálogo de APU''s.'!F6084</f>
        <v>1891092.1575200001</v>
      </c>
      <c r="F1336" s="74">
        <f t="shared" si="65"/>
        <v>1891092</v>
      </c>
    </row>
    <row r="1338" spans="1:6" x14ac:dyDescent="0.2">
      <c r="F1338" s="75">
        <f>SUM(F3:F1336)</f>
        <v>844954335</v>
      </c>
    </row>
  </sheetData>
  <sheetProtection algorithmName="SHA-512" hashValue="vIwr3lox76LWsY7wxJelutzKU+YRbpzOsTM/3FpnTSO/lNEaXMWaTjFutSyGyaPa/pwsrgj36VtjiRDSzDA2IQ==" saltValue="SpNJGkFn2MvJ3yllLPmq+g==" spinCount="100000" sheet="1" objects="1" scenarios="1"/>
  <autoFilter ref="A1:F1336" xr:uid="{75BBB14C-F796-41A2-8D86-FBAB158EA39A}"/>
  <phoneticPr fontId="2" type="noConversion"/>
  <pageMargins left="0.39370078740157477" right="0.39370078740157477" top="0.39370078740157477" bottom="0.39370078740157477" header="0" footer="0"/>
  <pageSetup paperSize="119" orientation="landscape"/>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42C8B-09C9-4B8C-B3F2-284482988333}">
  <sheetPr>
    <tabColor rgb="FF00B050"/>
  </sheetPr>
  <dimension ref="A1:F44829"/>
  <sheetViews>
    <sheetView zoomScaleNormal="100" workbookViewId="0">
      <selection activeCell="B33757" sqref="B33757"/>
    </sheetView>
  </sheetViews>
  <sheetFormatPr baseColWidth="10" defaultColWidth="9.140625" defaultRowHeight="12.75" x14ac:dyDescent="0.2"/>
  <cols>
    <col min="1" max="1" width="26.7109375" style="62" customWidth="1"/>
    <col min="2" max="2" width="10.140625" style="62" customWidth="1"/>
    <col min="3" max="3" width="10.85546875" style="62" customWidth="1"/>
    <col min="4" max="4" width="13.140625" style="62" customWidth="1"/>
    <col min="5" max="5" width="13" style="62" customWidth="1"/>
    <col min="6" max="6" width="13.140625" style="62" customWidth="1"/>
    <col min="7" max="255" width="9.140625" style="62"/>
    <col min="256" max="256" width="26.7109375" style="62" customWidth="1"/>
    <col min="257" max="257" width="10.140625" style="62" customWidth="1"/>
    <col min="258" max="258" width="10.85546875" style="62" customWidth="1"/>
    <col min="259" max="259" width="13.140625" style="62" customWidth="1"/>
    <col min="260" max="260" width="13" style="62" customWidth="1"/>
    <col min="261" max="261" width="13.140625" style="62" customWidth="1"/>
    <col min="262" max="262" width="13.28515625" style="62" customWidth="1"/>
    <col min="263" max="511" width="9.140625" style="62"/>
    <col min="512" max="512" width="26.7109375" style="62" customWidth="1"/>
    <col min="513" max="513" width="10.140625" style="62" customWidth="1"/>
    <col min="514" max="514" width="10.85546875" style="62" customWidth="1"/>
    <col min="515" max="515" width="13.140625" style="62" customWidth="1"/>
    <col min="516" max="516" width="13" style="62" customWidth="1"/>
    <col min="517" max="517" width="13.140625" style="62" customWidth="1"/>
    <col min="518" max="518" width="13.28515625" style="62" customWidth="1"/>
    <col min="519" max="767" width="9.140625" style="62"/>
    <col min="768" max="768" width="26.7109375" style="62" customWidth="1"/>
    <col min="769" max="769" width="10.140625" style="62" customWidth="1"/>
    <col min="770" max="770" width="10.85546875" style="62" customWidth="1"/>
    <col min="771" max="771" width="13.140625" style="62" customWidth="1"/>
    <col min="772" max="772" width="13" style="62" customWidth="1"/>
    <col min="773" max="773" width="13.140625" style="62" customWidth="1"/>
    <col min="774" max="774" width="13.28515625" style="62" customWidth="1"/>
    <col min="775" max="1023" width="9.140625" style="62"/>
    <col min="1024" max="1024" width="26.7109375" style="62" customWidth="1"/>
    <col min="1025" max="1025" width="10.140625" style="62" customWidth="1"/>
    <col min="1026" max="1026" width="10.85546875" style="62" customWidth="1"/>
    <col min="1027" max="1027" width="13.140625" style="62" customWidth="1"/>
    <col min="1028" max="1028" width="13" style="62" customWidth="1"/>
    <col min="1029" max="1029" width="13.140625" style="62" customWidth="1"/>
    <col min="1030" max="1030" width="13.28515625" style="62" customWidth="1"/>
    <col min="1031" max="1279" width="9.140625" style="62"/>
    <col min="1280" max="1280" width="26.7109375" style="62" customWidth="1"/>
    <col min="1281" max="1281" width="10.140625" style="62" customWidth="1"/>
    <col min="1282" max="1282" width="10.85546875" style="62" customWidth="1"/>
    <col min="1283" max="1283" width="13.140625" style="62" customWidth="1"/>
    <col min="1284" max="1284" width="13" style="62" customWidth="1"/>
    <col min="1285" max="1285" width="13.140625" style="62" customWidth="1"/>
    <col min="1286" max="1286" width="13.28515625" style="62" customWidth="1"/>
    <col min="1287" max="1535" width="9.140625" style="62"/>
    <col min="1536" max="1536" width="26.7109375" style="62" customWidth="1"/>
    <col min="1537" max="1537" width="10.140625" style="62" customWidth="1"/>
    <col min="1538" max="1538" width="10.85546875" style="62" customWidth="1"/>
    <col min="1539" max="1539" width="13.140625" style="62" customWidth="1"/>
    <col min="1540" max="1540" width="13" style="62" customWidth="1"/>
    <col min="1541" max="1541" width="13.140625" style="62" customWidth="1"/>
    <col min="1542" max="1542" width="13.28515625" style="62" customWidth="1"/>
    <col min="1543" max="1791" width="9.140625" style="62"/>
    <col min="1792" max="1792" width="26.7109375" style="62" customWidth="1"/>
    <col min="1793" max="1793" width="10.140625" style="62" customWidth="1"/>
    <col min="1794" max="1794" width="10.85546875" style="62" customWidth="1"/>
    <col min="1795" max="1795" width="13.140625" style="62" customWidth="1"/>
    <col min="1796" max="1796" width="13" style="62" customWidth="1"/>
    <col min="1797" max="1797" width="13.140625" style="62" customWidth="1"/>
    <col min="1798" max="1798" width="13.28515625" style="62" customWidth="1"/>
    <col min="1799" max="2047" width="9.140625" style="62"/>
    <col min="2048" max="2048" width="26.7109375" style="62" customWidth="1"/>
    <col min="2049" max="2049" width="10.140625" style="62" customWidth="1"/>
    <col min="2050" max="2050" width="10.85546875" style="62" customWidth="1"/>
    <col min="2051" max="2051" width="13.140625" style="62" customWidth="1"/>
    <col min="2052" max="2052" width="13" style="62" customWidth="1"/>
    <col min="2053" max="2053" width="13.140625" style="62" customWidth="1"/>
    <col min="2054" max="2054" width="13.28515625" style="62" customWidth="1"/>
    <col min="2055" max="2303" width="9.140625" style="62"/>
    <col min="2304" max="2304" width="26.7109375" style="62" customWidth="1"/>
    <col min="2305" max="2305" width="10.140625" style="62" customWidth="1"/>
    <col min="2306" max="2306" width="10.85546875" style="62" customWidth="1"/>
    <col min="2307" max="2307" width="13.140625" style="62" customWidth="1"/>
    <col min="2308" max="2308" width="13" style="62" customWidth="1"/>
    <col min="2309" max="2309" width="13.140625" style="62" customWidth="1"/>
    <col min="2310" max="2310" width="13.28515625" style="62" customWidth="1"/>
    <col min="2311" max="2559" width="9.140625" style="62"/>
    <col min="2560" max="2560" width="26.7109375" style="62" customWidth="1"/>
    <col min="2561" max="2561" width="10.140625" style="62" customWidth="1"/>
    <col min="2562" max="2562" width="10.85546875" style="62" customWidth="1"/>
    <col min="2563" max="2563" width="13.140625" style="62" customWidth="1"/>
    <col min="2564" max="2564" width="13" style="62" customWidth="1"/>
    <col min="2565" max="2565" width="13.140625" style="62" customWidth="1"/>
    <col min="2566" max="2566" width="13.28515625" style="62" customWidth="1"/>
    <col min="2567" max="2815" width="9.140625" style="62"/>
    <col min="2816" max="2816" width="26.7109375" style="62" customWidth="1"/>
    <col min="2817" max="2817" width="10.140625" style="62" customWidth="1"/>
    <col min="2818" max="2818" width="10.85546875" style="62" customWidth="1"/>
    <col min="2819" max="2819" width="13.140625" style="62" customWidth="1"/>
    <col min="2820" max="2820" width="13" style="62" customWidth="1"/>
    <col min="2821" max="2821" width="13.140625" style="62" customWidth="1"/>
    <col min="2822" max="2822" width="13.28515625" style="62" customWidth="1"/>
    <col min="2823" max="3071" width="9.140625" style="62"/>
    <col min="3072" max="3072" width="26.7109375" style="62" customWidth="1"/>
    <col min="3073" max="3073" width="10.140625" style="62" customWidth="1"/>
    <col min="3074" max="3074" width="10.85546875" style="62" customWidth="1"/>
    <col min="3075" max="3075" width="13.140625" style="62" customWidth="1"/>
    <col min="3076" max="3076" width="13" style="62" customWidth="1"/>
    <col min="3077" max="3077" width="13.140625" style="62" customWidth="1"/>
    <col min="3078" max="3078" width="13.28515625" style="62" customWidth="1"/>
    <col min="3079" max="3327" width="9.140625" style="62"/>
    <col min="3328" max="3328" width="26.7109375" style="62" customWidth="1"/>
    <col min="3329" max="3329" width="10.140625" style="62" customWidth="1"/>
    <col min="3330" max="3330" width="10.85546875" style="62" customWidth="1"/>
    <col min="3331" max="3331" width="13.140625" style="62" customWidth="1"/>
    <col min="3332" max="3332" width="13" style="62" customWidth="1"/>
    <col min="3333" max="3333" width="13.140625" style="62" customWidth="1"/>
    <col min="3334" max="3334" width="13.28515625" style="62" customWidth="1"/>
    <col min="3335" max="3583" width="9.140625" style="62"/>
    <col min="3584" max="3584" width="26.7109375" style="62" customWidth="1"/>
    <col min="3585" max="3585" width="10.140625" style="62" customWidth="1"/>
    <col min="3586" max="3586" width="10.85546875" style="62" customWidth="1"/>
    <col min="3587" max="3587" width="13.140625" style="62" customWidth="1"/>
    <col min="3588" max="3588" width="13" style="62" customWidth="1"/>
    <col min="3589" max="3589" width="13.140625" style="62" customWidth="1"/>
    <col min="3590" max="3590" width="13.28515625" style="62" customWidth="1"/>
    <col min="3591" max="3839" width="9.140625" style="62"/>
    <col min="3840" max="3840" width="26.7109375" style="62" customWidth="1"/>
    <col min="3841" max="3841" width="10.140625" style="62" customWidth="1"/>
    <col min="3842" max="3842" width="10.85546875" style="62" customWidth="1"/>
    <col min="3843" max="3843" width="13.140625" style="62" customWidth="1"/>
    <col min="3844" max="3844" width="13" style="62" customWidth="1"/>
    <col min="3845" max="3845" width="13.140625" style="62" customWidth="1"/>
    <col min="3846" max="3846" width="13.28515625" style="62" customWidth="1"/>
    <col min="3847" max="4095" width="9.140625" style="62"/>
    <col min="4096" max="4096" width="26.7109375" style="62" customWidth="1"/>
    <col min="4097" max="4097" width="10.140625" style="62" customWidth="1"/>
    <col min="4098" max="4098" width="10.85546875" style="62" customWidth="1"/>
    <col min="4099" max="4099" width="13.140625" style="62" customWidth="1"/>
    <col min="4100" max="4100" width="13" style="62" customWidth="1"/>
    <col min="4101" max="4101" width="13.140625" style="62" customWidth="1"/>
    <col min="4102" max="4102" width="13.28515625" style="62" customWidth="1"/>
    <col min="4103" max="4351" width="9.140625" style="62"/>
    <col min="4352" max="4352" width="26.7109375" style="62" customWidth="1"/>
    <col min="4353" max="4353" width="10.140625" style="62" customWidth="1"/>
    <col min="4354" max="4354" width="10.85546875" style="62" customWidth="1"/>
    <col min="4355" max="4355" width="13.140625" style="62" customWidth="1"/>
    <col min="4356" max="4356" width="13" style="62" customWidth="1"/>
    <col min="4357" max="4357" width="13.140625" style="62" customWidth="1"/>
    <col min="4358" max="4358" width="13.28515625" style="62" customWidth="1"/>
    <col min="4359" max="4607" width="9.140625" style="62"/>
    <col min="4608" max="4608" width="26.7109375" style="62" customWidth="1"/>
    <col min="4609" max="4609" width="10.140625" style="62" customWidth="1"/>
    <col min="4610" max="4610" width="10.85546875" style="62" customWidth="1"/>
    <col min="4611" max="4611" width="13.140625" style="62" customWidth="1"/>
    <col min="4612" max="4612" width="13" style="62" customWidth="1"/>
    <col min="4613" max="4613" width="13.140625" style="62" customWidth="1"/>
    <col min="4614" max="4614" width="13.28515625" style="62" customWidth="1"/>
    <col min="4615" max="4863" width="9.140625" style="62"/>
    <col min="4864" max="4864" width="26.7109375" style="62" customWidth="1"/>
    <col min="4865" max="4865" width="10.140625" style="62" customWidth="1"/>
    <col min="4866" max="4866" width="10.85546875" style="62" customWidth="1"/>
    <col min="4867" max="4867" width="13.140625" style="62" customWidth="1"/>
    <col min="4868" max="4868" width="13" style="62" customWidth="1"/>
    <col min="4869" max="4869" width="13.140625" style="62" customWidth="1"/>
    <col min="4870" max="4870" width="13.28515625" style="62" customWidth="1"/>
    <col min="4871" max="5119" width="9.140625" style="62"/>
    <col min="5120" max="5120" width="26.7109375" style="62" customWidth="1"/>
    <col min="5121" max="5121" width="10.140625" style="62" customWidth="1"/>
    <col min="5122" max="5122" width="10.85546875" style="62" customWidth="1"/>
    <col min="5123" max="5123" width="13.140625" style="62" customWidth="1"/>
    <col min="5124" max="5124" width="13" style="62" customWidth="1"/>
    <col min="5125" max="5125" width="13.140625" style="62" customWidth="1"/>
    <col min="5126" max="5126" width="13.28515625" style="62" customWidth="1"/>
    <col min="5127" max="5375" width="9.140625" style="62"/>
    <col min="5376" max="5376" width="26.7109375" style="62" customWidth="1"/>
    <col min="5377" max="5377" width="10.140625" style="62" customWidth="1"/>
    <col min="5378" max="5378" width="10.85546875" style="62" customWidth="1"/>
    <col min="5379" max="5379" width="13.140625" style="62" customWidth="1"/>
    <col min="5380" max="5380" width="13" style="62" customWidth="1"/>
    <col min="5381" max="5381" width="13.140625" style="62" customWidth="1"/>
    <col min="5382" max="5382" width="13.28515625" style="62" customWidth="1"/>
    <col min="5383" max="5631" width="9.140625" style="62"/>
    <col min="5632" max="5632" width="26.7109375" style="62" customWidth="1"/>
    <col min="5633" max="5633" width="10.140625" style="62" customWidth="1"/>
    <col min="5634" max="5634" width="10.85546875" style="62" customWidth="1"/>
    <col min="5635" max="5635" width="13.140625" style="62" customWidth="1"/>
    <col min="5636" max="5636" width="13" style="62" customWidth="1"/>
    <col min="5637" max="5637" width="13.140625" style="62" customWidth="1"/>
    <col min="5638" max="5638" width="13.28515625" style="62" customWidth="1"/>
    <col min="5639" max="5887" width="9.140625" style="62"/>
    <col min="5888" max="5888" width="26.7109375" style="62" customWidth="1"/>
    <col min="5889" max="5889" width="10.140625" style="62" customWidth="1"/>
    <col min="5890" max="5890" width="10.85546875" style="62" customWidth="1"/>
    <col min="5891" max="5891" width="13.140625" style="62" customWidth="1"/>
    <col min="5892" max="5892" width="13" style="62" customWidth="1"/>
    <col min="5893" max="5893" width="13.140625" style="62" customWidth="1"/>
    <col min="5894" max="5894" width="13.28515625" style="62" customWidth="1"/>
    <col min="5895" max="6143" width="9.140625" style="62"/>
    <col min="6144" max="6144" width="26.7109375" style="62" customWidth="1"/>
    <col min="6145" max="6145" width="10.140625" style="62" customWidth="1"/>
    <col min="6146" max="6146" width="10.85546875" style="62" customWidth="1"/>
    <col min="6147" max="6147" width="13.140625" style="62" customWidth="1"/>
    <col min="6148" max="6148" width="13" style="62" customWidth="1"/>
    <col min="6149" max="6149" width="13.140625" style="62" customWidth="1"/>
    <col min="6150" max="6150" width="13.28515625" style="62" customWidth="1"/>
    <col min="6151" max="6399" width="9.140625" style="62"/>
    <col min="6400" max="6400" width="26.7109375" style="62" customWidth="1"/>
    <col min="6401" max="6401" width="10.140625" style="62" customWidth="1"/>
    <col min="6402" max="6402" width="10.85546875" style="62" customWidth="1"/>
    <col min="6403" max="6403" width="13.140625" style="62" customWidth="1"/>
    <col min="6404" max="6404" width="13" style="62" customWidth="1"/>
    <col min="6405" max="6405" width="13.140625" style="62" customWidth="1"/>
    <col min="6406" max="6406" width="13.28515625" style="62" customWidth="1"/>
    <col min="6407" max="6655" width="9.140625" style="62"/>
    <col min="6656" max="6656" width="26.7109375" style="62" customWidth="1"/>
    <col min="6657" max="6657" width="10.140625" style="62" customWidth="1"/>
    <col min="6658" max="6658" width="10.85546875" style="62" customWidth="1"/>
    <col min="6659" max="6659" width="13.140625" style="62" customWidth="1"/>
    <col min="6660" max="6660" width="13" style="62" customWidth="1"/>
    <col min="6661" max="6661" width="13.140625" style="62" customWidth="1"/>
    <col min="6662" max="6662" width="13.28515625" style="62" customWidth="1"/>
    <col min="6663" max="6911" width="9.140625" style="62"/>
    <col min="6912" max="6912" width="26.7109375" style="62" customWidth="1"/>
    <col min="6913" max="6913" width="10.140625" style="62" customWidth="1"/>
    <col min="6914" max="6914" width="10.85546875" style="62" customWidth="1"/>
    <col min="6915" max="6915" width="13.140625" style="62" customWidth="1"/>
    <col min="6916" max="6916" width="13" style="62" customWidth="1"/>
    <col min="6917" max="6917" width="13.140625" style="62" customWidth="1"/>
    <col min="6918" max="6918" width="13.28515625" style="62" customWidth="1"/>
    <col min="6919" max="7167" width="9.140625" style="62"/>
    <col min="7168" max="7168" width="26.7109375" style="62" customWidth="1"/>
    <col min="7169" max="7169" width="10.140625" style="62" customWidth="1"/>
    <col min="7170" max="7170" width="10.85546875" style="62" customWidth="1"/>
    <col min="7171" max="7171" width="13.140625" style="62" customWidth="1"/>
    <col min="7172" max="7172" width="13" style="62" customWidth="1"/>
    <col min="7173" max="7173" width="13.140625" style="62" customWidth="1"/>
    <col min="7174" max="7174" width="13.28515625" style="62" customWidth="1"/>
    <col min="7175" max="7423" width="9.140625" style="62"/>
    <col min="7424" max="7424" width="26.7109375" style="62" customWidth="1"/>
    <col min="7425" max="7425" width="10.140625" style="62" customWidth="1"/>
    <col min="7426" max="7426" width="10.85546875" style="62" customWidth="1"/>
    <col min="7427" max="7427" width="13.140625" style="62" customWidth="1"/>
    <col min="7428" max="7428" width="13" style="62" customWidth="1"/>
    <col min="7429" max="7429" width="13.140625" style="62" customWidth="1"/>
    <col min="7430" max="7430" width="13.28515625" style="62" customWidth="1"/>
    <col min="7431" max="7679" width="9.140625" style="62"/>
    <col min="7680" max="7680" width="26.7109375" style="62" customWidth="1"/>
    <col min="7681" max="7681" width="10.140625" style="62" customWidth="1"/>
    <col min="7682" max="7682" width="10.85546875" style="62" customWidth="1"/>
    <col min="7683" max="7683" width="13.140625" style="62" customWidth="1"/>
    <col min="7684" max="7684" width="13" style="62" customWidth="1"/>
    <col min="7685" max="7685" width="13.140625" style="62" customWidth="1"/>
    <col min="7686" max="7686" width="13.28515625" style="62" customWidth="1"/>
    <col min="7687" max="7935" width="9.140625" style="62"/>
    <col min="7936" max="7936" width="26.7109375" style="62" customWidth="1"/>
    <col min="7937" max="7937" width="10.140625" style="62" customWidth="1"/>
    <col min="7938" max="7938" width="10.85546875" style="62" customWidth="1"/>
    <col min="7939" max="7939" width="13.140625" style="62" customWidth="1"/>
    <col min="7940" max="7940" width="13" style="62" customWidth="1"/>
    <col min="7941" max="7941" width="13.140625" style="62" customWidth="1"/>
    <col min="7942" max="7942" width="13.28515625" style="62" customWidth="1"/>
    <col min="7943" max="8191" width="9.140625" style="62"/>
    <col min="8192" max="8192" width="26.7109375" style="62" customWidth="1"/>
    <col min="8193" max="8193" width="10.140625" style="62" customWidth="1"/>
    <col min="8194" max="8194" width="10.85546875" style="62" customWidth="1"/>
    <col min="8195" max="8195" width="13.140625" style="62" customWidth="1"/>
    <col min="8196" max="8196" width="13" style="62" customWidth="1"/>
    <col min="8197" max="8197" width="13.140625" style="62" customWidth="1"/>
    <col min="8198" max="8198" width="13.28515625" style="62" customWidth="1"/>
    <col min="8199" max="8447" width="9.140625" style="62"/>
    <col min="8448" max="8448" width="26.7109375" style="62" customWidth="1"/>
    <col min="8449" max="8449" width="10.140625" style="62" customWidth="1"/>
    <col min="8450" max="8450" width="10.85546875" style="62" customWidth="1"/>
    <col min="8451" max="8451" width="13.140625" style="62" customWidth="1"/>
    <col min="8452" max="8452" width="13" style="62" customWidth="1"/>
    <col min="8453" max="8453" width="13.140625" style="62" customWidth="1"/>
    <col min="8454" max="8454" width="13.28515625" style="62" customWidth="1"/>
    <col min="8455" max="8703" width="9.140625" style="62"/>
    <col min="8704" max="8704" width="26.7109375" style="62" customWidth="1"/>
    <col min="8705" max="8705" width="10.140625" style="62" customWidth="1"/>
    <col min="8706" max="8706" width="10.85546875" style="62" customWidth="1"/>
    <col min="8707" max="8707" width="13.140625" style="62" customWidth="1"/>
    <col min="8708" max="8708" width="13" style="62" customWidth="1"/>
    <col min="8709" max="8709" width="13.140625" style="62" customWidth="1"/>
    <col min="8710" max="8710" width="13.28515625" style="62" customWidth="1"/>
    <col min="8711" max="8959" width="9.140625" style="62"/>
    <col min="8960" max="8960" width="26.7109375" style="62" customWidth="1"/>
    <col min="8961" max="8961" width="10.140625" style="62" customWidth="1"/>
    <col min="8962" max="8962" width="10.85546875" style="62" customWidth="1"/>
    <col min="8963" max="8963" width="13.140625" style="62" customWidth="1"/>
    <col min="8964" max="8964" width="13" style="62" customWidth="1"/>
    <col min="8965" max="8965" width="13.140625" style="62" customWidth="1"/>
    <col min="8966" max="8966" width="13.28515625" style="62" customWidth="1"/>
    <col min="8967" max="9215" width="9.140625" style="62"/>
    <col min="9216" max="9216" width="26.7109375" style="62" customWidth="1"/>
    <col min="9217" max="9217" width="10.140625" style="62" customWidth="1"/>
    <col min="9218" max="9218" width="10.85546875" style="62" customWidth="1"/>
    <col min="9219" max="9219" width="13.140625" style="62" customWidth="1"/>
    <col min="9220" max="9220" width="13" style="62" customWidth="1"/>
    <col min="9221" max="9221" width="13.140625" style="62" customWidth="1"/>
    <col min="9222" max="9222" width="13.28515625" style="62" customWidth="1"/>
    <col min="9223" max="9471" width="9.140625" style="62"/>
    <col min="9472" max="9472" width="26.7109375" style="62" customWidth="1"/>
    <col min="9473" max="9473" width="10.140625" style="62" customWidth="1"/>
    <col min="9474" max="9474" width="10.85546875" style="62" customWidth="1"/>
    <col min="9475" max="9475" width="13.140625" style="62" customWidth="1"/>
    <col min="9476" max="9476" width="13" style="62" customWidth="1"/>
    <col min="9477" max="9477" width="13.140625" style="62" customWidth="1"/>
    <col min="9478" max="9478" width="13.28515625" style="62" customWidth="1"/>
    <col min="9479" max="9727" width="9.140625" style="62"/>
    <col min="9728" max="9728" width="26.7109375" style="62" customWidth="1"/>
    <col min="9729" max="9729" width="10.140625" style="62" customWidth="1"/>
    <col min="9730" max="9730" width="10.85546875" style="62" customWidth="1"/>
    <col min="9731" max="9731" width="13.140625" style="62" customWidth="1"/>
    <col min="9732" max="9732" width="13" style="62" customWidth="1"/>
    <col min="9733" max="9733" width="13.140625" style="62" customWidth="1"/>
    <col min="9734" max="9734" width="13.28515625" style="62" customWidth="1"/>
    <col min="9735" max="9983" width="9.140625" style="62"/>
    <col min="9984" max="9984" width="26.7109375" style="62" customWidth="1"/>
    <col min="9985" max="9985" width="10.140625" style="62" customWidth="1"/>
    <col min="9986" max="9986" width="10.85546875" style="62" customWidth="1"/>
    <col min="9987" max="9987" width="13.140625" style="62" customWidth="1"/>
    <col min="9988" max="9988" width="13" style="62" customWidth="1"/>
    <col min="9989" max="9989" width="13.140625" style="62" customWidth="1"/>
    <col min="9990" max="9990" width="13.28515625" style="62" customWidth="1"/>
    <col min="9991" max="10239" width="9.140625" style="62"/>
    <col min="10240" max="10240" width="26.7109375" style="62" customWidth="1"/>
    <col min="10241" max="10241" width="10.140625" style="62" customWidth="1"/>
    <col min="10242" max="10242" width="10.85546875" style="62" customWidth="1"/>
    <col min="10243" max="10243" width="13.140625" style="62" customWidth="1"/>
    <col min="10244" max="10244" width="13" style="62" customWidth="1"/>
    <col min="10245" max="10245" width="13.140625" style="62" customWidth="1"/>
    <col min="10246" max="10246" width="13.28515625" style="62" customWidth="1"/>
    <col min="10247" max="10495" width="9.140625" style="62"/>
    <col min="10496" max="10496" width="26.7109375" style="62" customWidth="1"/>
    <col min="10497" max="10497" width="10.140625" style="62" customWidth="1"/>
    <col min="10498" max="10498" width="10.85546875" style="62" customWidth="1"/>
    <col min="10499" max="10499" width="13.140625" style="62" customWidth="1"/>
    <col min="10500" max="10500" width="13" style="62" customWidth="1"/>
    <col min="10501" max="10501" width="13.140625" style="62" customWidth="1"/>
    <col min="10502" max="10502" width="13.28515625" style="62" customWidth="1"/>
    <col min="10503" max="10751" width="9.140625" style="62"/>
    <col min="10752" max="10752" width="26.7109375" style="62" customWidth="1"/>
    <col min="10753" max="10753" width="10.140625" style="62" customWidth="1"/>
    <col min="10754" max="10754" width="10.85546875" style="62" customWidth="1"/>
    <col min="10755" max="10755" width="13.140625" style="62" customWidth="1"/>
    <col min="10756" max="10756" width="13" style="62" customWidth="1"/>
    <col min="10757" max="10757" width="13.140625" style="62" customWidth="1"/>
    <col min="10758" max="10758" width="13.28515625" style="62" customWidth="1"/>
    <col min="10759" max="11007" width="9.140625" style="62"/>
    <col min="11008" max="11008" width="26.7109375" style="62" customWidth="1"/>
    <col min="11009" max="11009" width="10.140625" style="62" customWidth="1"/>
    <col min="11010" max="11010" width="10.85546875" style="62" customWidth="1"/>
    <col min="11011" max="11011" width="13.140625" style="62" customWidth="1"/>
    <col min="11012" max="11012" width="13" style="62" customWidth="1"/>
    <col min="11013" max="11013" width="13.140625" style="62" customWidth="1"/>
    <col min="11014" max="11014" width="13.28515625" style="62" customWidth="1"/>
    <col min="11015" max="11263" width="9.140625" style="62"/>
    <col min="11264" max="11264" width="26.7109375" style="62" customWidth="1"/>
    <col min="11265" max="11265" width="10.140625" style="62" customWidth="1"/>
    <col min="11266" max="11266" width="10.85546875" style="62" customWidth="1"/>
    <col min="11267" max="11267" width="13.140625" style="62" customWidth="1"/>
    <col min="11268" max="11268" width="13" style="62" customWidth="1"/>
    <col min="11269" max="11269" width="13.140625" style="62" customWidth="1"/>
    <col min="11270" max="11270" width="13.28515625" style="62" customWidth="1"/>
    <col min="11271" max="11519" width="9.140625" style="62"/>
    <col min="11520" max="11520" width="26.7109375" style="62" customWidth="1"/>
    <col min="11521" max="11521" width="10.140625" style="62" customWidth="1"/>
    <col min="11522" max="11522" width="10.85546875" style="62" customWidth="1"/>
    <col min="11523" max="11523" width="13.140625" style="62" customWidth="1"/>
    <col min="11524" max="11524" width="13" style="62" customWidth="1"/>
    <col min="11525" max="11525" width="13.140625" style="62" customWidth="1"/>
    <col min="11526" max="11526" width="13.28515625" style="62" customWidth="1"/>
    <col min="11527" max="11775" width="9.140625" style="62"/>
    <col min="11776" max="11776" width="26.7109375" style="62" customWidth="1"/>
    <col min="11777" max="11777" width="10.140625" style="62" customWidth="1"/>
    <col min="11778" max="11778" width="10.85546875" style="62" customWidth="1"/>
    <col min="11779" max="11779" width="13.140625" style="62" customWidth="1"/>
    <col min="11780" max="11780" width="13" style="62" customWidth="1"/>
    <col min="11781" max="11781" width="13.140625" style="62" customWidth="1"/>
    <col min="11782" max="11782" width="13.28515625" style="62" customWidth="1"/>
    <col min="11783" max="12031" width="9.140625" style="62"/>
    <col min="12032" max="12032" width="26.7109375" style="62" customWidth="1"/>
    <col min="12033" max="12033" width="10.140625" style="62" customWidth="1"/>
    <col min="12034" max="12034" width="10.85546875" style="62" customWidth="1"/>
    <col min="12035" max="12035" width="13.140625" style="62" customWidth="1"/>
    <col min="12036" max="12036" width="13" style="62" customWidth="1"/>
    <col min="12037" max="12037" width="13.140625" style="62" customWidth="1"/>
    <col min="12038" max="12038" width="13.28515625" style="62" customWidth="1"/>
    <col min="12039" max="12287" width="9.140625" style="62"/>
    <col min="12288" max="12288" width="26.7109375" style="62" customWidth="1"/>
    <col min="12289" max="12289" width="10.140625" style="62" customWidth="1"/>
    <col min="12290" max="12290" width="10.85546875" style="62" customWidth="1"/>
    <col min="12291" max="12291" width="13.140625" style="62" customWidth="1"/>
    <col min="12292" max="12292" width="13" style="62" customWidth="1"/>
    <col min="12293" max="12293" width="13.140625" style="62" customWidth="1"/>
    <col min="12294" max="12294" width="13.28515625" style="62" customWidth="1"/>
    <col min="12295" max="12543" width="9.140625" style="62"/>
    <col min="12544" max="12544" width="26.7109375" style="62" customWidth="1"/>
    <col min="12545" max="12545" width="10.140625" style="62" customWidth="1"/>
    <col min="12546" max="12546" width="10.85546875" style="62" customWidth="1"/>
    <col min="12547" max="12547" width="13.140625" style="62" customWidth="1"/>
    <col min="12548" max="12548" width="13" style="62" customWidth="1"/>
    <col min="12549" max="12549" width="13.140625" style="62" customWidth="1"/>
    <col min="12550" max="12550" width="13.28515625" style="62" customWidth="1"/>
    <col min="12551" max="12799" width="9.140625" style="62"/>
    <col min="12800" max="12800" width="26.7109375" style="62" customWidth="1"/>
    <col min="12801" max="12801" width="10.140625" style="62" customWidth="1"/>
    <col min="12802" max="12802" width="10.85546875" style="62" customWidth="1"/>
    <col min="12803" max="12803" width="13.140625" style="62" customWidth="1"/>
    <col min="12804" max="12804" width="13" style="62" customWidth="1"/>
    <col min="12805" max="12805" width="13.140625" style="62" customWidth="1"/>
    <col min="12806" max="12806" width="13.28515625" style="62" customWidth="1"/>
    <col min="12807" max="13055" width="9.140625" style="62"/>
    <col min="13056" max="13056" width="26.7109375" style="62" customWidth="1"/>
    <col min="13057" max="13057" width="10.140625" style="62" customWidth="1"/>
    <col min="13058" max="13058" width="10.85546875" style="62" customWidth="1"/>
    <col min="13059" max="13059" width="13.140625" style="62" customWidth="1"/>
    <col min="13060" max="13060" width="13" style="62" customWidth="1"/>
    <col min="13061" max="13061" width="13.140625" style="62" customWidth="1"/>
    <col min="13062" max="13062" width="13.28515625" style="62" customWidth="1"/>
    <col min="13063" max="13311" width="9.140625" style="62"/>
    <col min="13312" max="13312" width="26.7109375" style="62" customWidth="1"/>
    <col min="13313" max="13313" width="10.140625" style="62" customWidth="1"/>
    <col min="13314" max="13314" width="10.85546875" style="62" customWidth="1"/>
    <col min="13315" max="13315" width="13.140625" style="62" customWidth="1"/>
    <col min="13316" max="13316" width="13" style="62" customWidth="1"/>
    <col min="13317" max="13317" width="13.140625" style="62" customWidth="1"/>
    <col min="13318" max="13318" width="13.28515625" style="62" customWidth="1"/>
    <col min="13319" max="13567" width="9.140625" style="62"/>
    <col min="13568" max="13568" width="26.7109375" style="62" customWidth="1"/>
    <col min="13569" max="13569" width="10.140625" style="62" customWidth="1"/>
    <col min="13570" max="13570" width="10.85546875" style="62" customWidth="1"/>
    <col min="13571" max="13571" width="13.140625" style="62" customWidth="1"/>
    <col min="13572" max="13572" width="13" style="62" customWidth="1"/>
    <col min="13573" max="13573" width="13.140625" style="62" customWidth="1"/>
    <col min="13574" max="13574" width="13.28515625" style="62" customWidth="1"/>
    <col min="13575" max="13823" width="9.140625" style="62"/>
    <col min="13824" max="13824" width="26.7109375" style="62" customWidth="1"/>
    <col min="13825" max="13825" width="10.140625" style="62" customWidth="1"/>
    <col min="13826" max="13826" width="10.85546875" style="62" customWidth="1"/>
    <col min="13827" max="13827" width="13.140625" style="62" customWidth="1"/>
    <col min="13828" max="13828" width="13" style="62" customWidth="1"/>
    <col min="13829" max="13829" width="13.140625" style="62" customWidth="1"/>
    <col min="13830" max="13830" width="13.28515625" style="62" customWidth="1"/>
    <col min="13831" max="14079" width="9.140625" style="62"/>
    <col min="14080" max="14080" width="26.7109375" style="62" customWidth="1"/>
    <col min="14081" max="14081" width="10.140625" style="62" customWidth="1"/>
    <col min="14082" max="14082" width="10.85546875" style="62" customWidth="1"/>
    <col min="14083" max="14083" width="13.140625" style="62" customWidth="1"/>
    <col min="14084" max="14084" width="13" style="62" customWidth="1"/>
    <col min="14085" max="14085" width="13.140625" style="62" customWidth="1"/>
    <col min="14086" max="14086" width="13.28515625" style="62" customWidth="1"/>
    <col min="14087" max="14335" width="9.140625" style="62"/>
    <col min="14336" max="14336" width="26.7109375" style="62" customWidth="1"/>
    <col min="14337" max="14337" width="10.140625" style="62" customWidth="1"/>
    <col min="14338" max="14338" width="10.85546875" style="62" customWidth="1"/>
    <col min="14339" max="14339" width="13.140625" style="62" customWidth="1"/>
    <col min="14340" max="14340" width="13" style="62" customWidth="1"/>
    <col min="14341" max="14341" width="13.140625" style="62" customWidth="1"/>
    <col min="14342" max="14342" width="13.28515625" style="62" customWidth="1"/>
    <col min="14343" max="14591" width="9.140625" style="62"/>
    <col min="14592" max="14592" width="26.7109375" style="62" customWidth="1"/>
    <col min="14593" max="14593" width="10.140625" style="62" customWidth="1"/>
    <col min="14594" max="14594" width="10.85546875" style="62" customWidth="1"/>
    <col min="14595" max="14595" width="13.140625" style="62" customWidth="1"/>
    <col min="14596" max="14596" width="13" style="62" customWidth="1"/>
    <col min="14597" max="14597" width="13.140625" style="62" customWidth="1"/>
    <col min="14598" max="14598" width="13.28515625" style="62" customWidth="1"/>
    <col min="14599" max="14847" width="9.140625" style="62"/>
    <col min="14848" max="14848" width="26.7109375" style="62" customWidth="1"/>
    <col min="14849" max="14849" width="10.140625" style="62" customWidth="1"/>
    <col min="14850" max="14850" width="10.85546875" style="62" customWidth="1"/>
    <col min="14851" max="14851" width="13.140625" style="62" customWidth="1"/>
    <col min="14852" max="14852" width="13" style="62" customWidth="1"/>
    <col min="14853" max="14853" width="13.140625" style="62" customWidth="1"/>
    <col min="14854" max="14854" width="13.28515625" style="62" customWidth="1"/>
    <col min="14855" max="15103" width="9.140625" style="62"/>
    <col min="15104" max="15104" width="26.7109375" style="62" customWidth="1"/>
    <col min="15105" max="15105" width="10.140625" style="62" customWidth="1"/>
    <col min="15106" max="15106" width="10.85546875" style="62" customWidth="1"/>
    <col min="15107" max="15107" width="13.140625" style="62" customWidth="1"/>
    <col min="15108" max="15108" width="13" style="62" customWidth="1"/>
    <col min="15109" max="15109" width="13.140625" style="62" customWidth="1"/>
    <col min="15110" max="15110" width="13.28515625" style="62" customWidth="1"/>
    <col min="15111" max="15359" width="9.140625" style="62"/>
    <col min="15360" max="15360" width="26.7109375" style="62" customWidth="1"/>
    <col min="15361" max="15361" width="10.140625" style="62" customWidth="1"/>
    <col min="15362" max="15362" width="10.85546875" style="62" customWidth="1"/>
    <col min="15363" max="15363" width="13.140625" style="62" customWidth="1"/>
    <col min="15364" max="15364" width="13" style="62" customWidth="1"/>
    <col min="15365" max="15365" width="13.140625" style="62" customWidth="1"/>
    <col min="15366" max="15366" width="13.28515625" style="62" customWidth="1"/>
    <col min="15367" max="15615" width="9.140625" style="62"/>
    <col min="15616" max="15616" width="26.7109375" style="62" customWidth="1"/>
    <col min="15617" max="15617" width="10.140625" style="62" customWidth="1"/>
    <col min="15618" max="15618" width="10.85546875" style="62" customWidth="1"/>
    <col min="15619" max="15619" width="13.140625" style="62" customWidth="1"/>
    <col min="15620" max="15620" width="13" style="62" customWidth="1"/>
    <col min="15621" max="15621" width="13.140625" style="62" customWidth="1"/>
    <col min="15622" max="15622" width="13.28515625" style="62" customWidth="1"/>
    <col min="15623" max="15871" width="9.140625" style="62"/>
    <col min="15872" max="15872" width="26.7109375" style="62" customWidth="1"/>
    <col min="15873" max="15873" width="10.140625" style="62" customWidth="1"/>
    <col min="15874" max="15874" width="10.85546875" style="62" customWidth="1"/>
    <col min="15875" max="15875" width="13.140625" style="62" customWidth="1"/>
    <col min="15876" max="15876" width="13" style="62" customWidth="1"/>
    <col min="15877" max="15877" width="13.140625" style="62" customWidth="1"/>
    <col min="15878" max="15878" width="13.28515625" style="62" customWidth="1"/>
    <col min="15879" max="16127" width="9.140625" style="62"/>
    <col min="16128" max="16128" width="26.7109375" style="62" customWidth="1"/>
    <col min="16129" max="16129" width="10.140625" style="62" customWidth="1"/>
    <col min="16130" max="16130" width="10.85546875" style="62" customWidth="1"/>
    <col min="16131" max="16131" width="13.140625" style="62" customWidth="1"/>
    <col min="16132" max="16132" width="13" style="62" customWidth="1"/>
    <col min="16133" max="16133" width="13.140625" style="62" customWidth="1"/>
    <col min="16134" max="16134" width="13.28515625" style="62" customWidth="1"/>
    <col min="16135" max="16384" width="9.140625" style="62"/>
  </cols>
  <sheetData>
    <row r="1" spans="1:6" ht="12.75" customHeight="1" x14ac:dyDescent="0.25">
      <c r="A1" s="144" t="s">
        <v>4868</v>
      </c>
      <c r="B1" s="145"/>
      <c r="C1" s="145"/>
      <c r="D1" s="145"/>
      <c r="E1" s="146"/>
      <c r="F1" s="147"/>
    </row>
    <row r="2" spans="1:6" ht="12.75" customHeight="1" x14ac:dyDescent="0.2">
      <c r="A2" s="156" t="s">
        <v>2450</v>
      </c>
      <c r="B2" s="156"/>
      <c r="C2" s="156"/>
      <c r="D2" s="156"/>
      <c r="E2" s="98" t="s">
        <v>4869</v>
      </c>
      <c r="F2" s="99" t="s">
        <v>4870</v>
      </c>
    </row>
    <row r="3" spans="1:6" ht="12.75" customHeight="1" x14ac:dyDescent="0.2">
      <c r="A3" s="156"/>
      <c r="B3" s="156"/>
      <c r="C3" s="156"/>
      <c r="D3" s="156"/>
      <c r="E3" s="78" t="s">
        <v>2449</v>
      </c>
      <c r="F3" s="79" t="s">
        <v>109</v>
      </c>
    </row>
    <row r="4" spans="1:6" ht="409.6" hidden="1" customHeight="1" x14ac:dyDescent="0.2">
      <c r="A4" s="100"/>
      <c r="B4" s="100"/>
      <c r="C4" s="100"/>
      <c r="D4" s="100"/>
      <c r="E4" s="100"/>
      <c r="F4" s="100"/>
    </row>
    <row r="5" spans="1:6" ht="12.75" customHeight="1" x14ac:dyDescent="0.2">
      <c r="A5" s="101" t="s">
        <v>4871</v>
      </c>
      <c r="B5" s="102" t="s">
        <v>4872</v>
      </c>
      <c r="C5" s="103" t="s">
        <v>4870</v>
      </c>
      <c r="D5" s="103" t="s">
        <v>4873</v>
      </c>
      <c r="E5" s="103" t="s">
        <v>4874</v>
      </c>
      <c r="F5" s="104" t="s">
        <v>4875</v>
      </c>
    </row>
    <row r="6" spans="1:6" ht="409.6" hidden="1" customHeight="1" x14ac:dyDescent="0.2">
      <c r="A6" s="100"/>
      <c r="B6" s="100"/>
      <c r="C6" s="100"/>
      <c r="D6" s="100"/>
      <c r="E6" s="100"/>
      <c r="F6" s="100"/>
    </row>
    <row r="7" spans="1:6" ht="25.5" customHeight="1" x14ac:dyDescent="0.2">
      <c r="A7" s="84" t="s">
        <v>4876</v>
      </c>
      <c r="B7" s="85" t="s">
        <v>4877</v>
      </c>
      <c r="C7" s="86" t="s">
        <v>1212</v>
      </c>
      <c r="D7" s="87">
        <v>0.1</v>
      </c>
      <c r="E7" s="88">
        <v>3690</v>
      </c>
      <c r="F7" s="89">
        <f>+D7*E7</f>
        <v>369</v>
      </c>
    </row>
    <row r="8" spans="1:6" ht="409.6" hidden="1" customHeight="1" x14ac:dyDescent="0.2">
      <c r="A8" s="100"/>
      <c r="B8" s="100"/>
      <c r="C8" s="100"/>
      <c r="D8" s="100"/>
      <c r="E8" s="100"/>
      <c r="F8" s="100"/>
    </row>
    <row r="9" spans="1:6" ht="25.5" customHeight="1" x14ac:dyDescent="0.2">
      <c r="A9" s="84" t="s">
        <v>4878</v>
      </c>
      <c r="B9" s="85" t="s">
        <v>4879</v>
      </c>
      <c r="C9" s="86" t="s">
        <v>4880</v>
      </c>
      <c r="D9" s="87">
        <v>1.7500000000000002E-2</v>
      </c>
      <c r="E9" s="88">
        <v>40900</v>
      </c>
      <c r="F9" s="89">
        <f>+D9*E9</f>
        <v>715.75000000000011</v>
      </c>
    </row>
    <row r="10" spans="1:6" ht="409.6" hidden="1" customHeight="1" x14ac:dyDescent="0.2">
      <c r="A10" s="100"/>
      <c r="B10" s="100"/>
      <c r="C10" s="100"/>
      <c r="D10" s="100"/>
      <c r="E10" s="100"/>
      <c r="F10" s="100"/>
    </row>
    <row r="11" spans="1:6" ht="25.5" customHeight="1" thickBot="1" x14ac:dyDescent="0.25">
      <c r="A11" s="84" t="s">
        <v>4881</v>
      </c>
      <c r="B11" s="85" t="s">
        <v>4882</v>
      </c>
      <c r="C11" s="86" t="s">
        <v>9</v>
      </c>
      <c r="D11" s="87">
        <v>3</v>
      </c>
      <c r="E11" s="88">
        <v>8900</v>
      </c>
      <c r="F11" s="89">
        <f>+D11*E11</f>
        <v>26700</v>
      </c>
    </row>
    <row r="12" spans="1:6" ht="409.6" hidden="1" customHeight="1" x14ac:dyDescent="0.2">
      <c r="A12" s="100"/>
      <c r="B12" s="100"/>
      <c r="C12" s="100"/>
      <c r="D12" s="100"/>
      <c r="E12" s="100"/>
      <c r="F12" s="100"/>
    </row>
    <row r="13" spans="1:6" ht="13.5" customHeight="1" thickBot="1" x14ac:dyDescent="0.25">
      <c r="A13" s="105" t="s">
        <v>4883</v>
      </c>
      <c r="B13" s="106"/>
      <c r="C13" s="107">
        <v>4.4528313981906598</v>
      </c>
      <c r="D13" s="106"/>
      <c r="E13" s="108" t="s">
        <v>4884</v>
      </c>
      <c r="F13" s="94">
        <f>+SUM(F7:F11)</f>
        <v>27784.75</v>
      </c>
    </row>
    <row r="14" spans="1:6" ht="0.2" customHeight="1" x14ac:dyDescent="0.2">
      <c r="A14" s="100"/>
      <c r="B14" s="100"/>
      <c r="C14" s="100"/>
      <c r="D14" s="100"/>
      <c r="E14" s="100"/>
      <c r="F14" s="100"/>
    </row>
    <row r="15" spans="1:6" ht="12.75" customHeight="1" x14ac:dyDescent="0.2">
      <c r="A15" s="101" t="s">
        <v>4871</v>
      </c>
      <c r="B15" s="102" t="s">
        <v>4885</v>
      </c>
      <c r="C15" s="103" t="s">
        <v>4870</v>
      </c>
      <c r="D15" s="103" t="s">
        <v>4873</v>
      </c>
      <c r="E15" s="103" t="s">
        <v>4874</v>
      </c>
      <c r="F15" s="104" t="s">
        <v>4875</v>
      </c>
    </row>
    <row r="16" spans="1:6" ht="409.6" hidden="1" customHeight="1" x14ac:dyDescent="0.2">
      <c r="A16" s="100"/>
      <c r="B16" s="100"/>
      <c r="C16" s="100"/>
      <c r="D16" s="100"/>
      <c r="E16" s="100"/>
      <c r="F16" s="100"/>
    </row>
    <row r="17" spans="1:6" ht="25.5" customHeight="1" x14ac:dyDescent="0.2">
      <c r="A17" s="84" t="s">
        <v>4886</v>
      </c>
      <c r="B17" s="85" t="s">
        <v>4887</v>
      </c>
      <c r="C17" s="86" t="s">
        <v>4888</v>
      </c>
      <c r="D17" s="87">
        <v>1</v>
      </c>
      <c r="E17" s="88">
        <v>193922</v>
      </c>
      <c r="F17" s="89">
        <f>+D17*E17</f>
        <v>193922</v>
      </c>
    </row>
    <row r="18" spans="1:6" ht="409.6" hidden="1" customHeight="1" x14ac:dyDescent="0.2">
      <c r="A18" s="100"/>
      <c r="B18" s="100"/>
      <c r="C18" s="100"/>
      <c r="D18" s="100"/>
      <c r="E18" s="100"/>
      <c r="F18" s="100"/>
    </row>
    <row r="19" spans="1:6" ht="25.5" customHeight="1" x14ac:dyDescent="0.2">
      <c r="A19" s="84" t="s">
        <v>4889</v>
      </c>
      <c r="B19" s="85" t="s">
        <v>4890</v>
      </c>
      <c r="C19" s="86" t="s">
        <v>4888</v>
      </c>
      <c r="D19" s="87">
        <v>1</v>
      </c>
      <c r="E19" s="88">
        <v>67276</v>
      </c>
      <c r="F19" s="89">
        <f>+D19*E19</f>
        <v>67276</v>
      </c>
    </row>
    <row r="20" spans="1:6" ht="409.6" hidden="1" customHeight="1" x14ac:dyDescent="0.2">
      <c r="A20" s="100"/>
      <c r="B20" s="100"/>
      <c r="C20" s="100"/>
      <c r="D20" s="100"/>
      <c r="E20" s="100"/>
      <c r="F20" s="100"/>
    </row>
    <row r="21" spans="1:6" ht="25.5" customHeight="1" thickBot="1" x14ac:dyDescent="0.25">
      <c r="A21" s="84" t="s">
        <v>4891</v>
      </c>
      <c r="B21" s="85" t="s">
        <v>4892</v>
      </c>
      <c r="C21" s="86" t="s">
        <v>4888</v>
      </c>
      <c r="D21" s="87">
        <v>1</v>
      </c>
      <c r="E21" s="88">
        <v>115470</v>
      </c>
      <c r="F21" s="89">
        <f>+D21*E21</f>
        <v>115470</v>
      </c>
    </row>
    <row r="22" spans="1:6" ht="409.6" hidden="1" customHeight="1" x14ac:dyDescent="0.2">
      <c r="A22" s="100"/>
      <c r="B22" s="100"/>
      <c r="C22" s="100"/>
      <c r="D22" s="100"/>
      <c r="E22" s="100"/>
      <c r="F22" s="100"/>
    </row>
    <row r="23" spans="1:6" ht="13.5" customHeight="1" thickBot="1" x14ac:dyDescent="0.25">
      <c r="A23" s="105" t="s">
        <v>4893</v>
      </c>
      <c r="B23" s="106"/>
      <c r="C23" s="107">
        <v>60.3649126180918</v>
      </c>
      <c r="D23" s="106"/>
      <c r="E23" s="108" t="s">
        <v>4884</v>
      </c>
      <c r="F23" s="94">
        <f>+SUM(F17:F21)</f>
        <v>376668</v>
      </c>
    </row>
    <row r="24" spans="1:6" ht="0.2" customHeight="1" x14ac:dyDescent="0.2">
      <c r="A24" s="100"/>
      <c r="B24" s="100"/>
      <c r="C24" s="100"/>
      <c r="D24" s="100"/>
      <c r="E24" s="100"/>
      <c r="F24" s="100"/>
    </row>
    <row r="25" spans="1:6" ht="12.75" customHeight="1" x14ac:dyDescent="0.2">
      <c r="A25" s="101" t="s">
        <v>4871</v>
      </c>
      <c r="B25" s="102" t="s">
        <v>4894</v>
      </c>
      <c r="C25" s="103" t="s">
        <v>4870</v>
      </c>
      <c r="D25" s="103" t="s">
        <v>4873</v>
      </c>
      <c r="E25" s="103" t="s">
        <v>4874</v>
      </c>
      <c r="F25" s="104" t="s">
        <v>4875</v>
      </c>
    </row>
    <row r="26" spans="1:6" ht="409.6" hidden="1" customHeight="1" x14ac:dyDescent="0.2">
      <c r="A26" s="100"/>
      <c r="B26" s="100"/>
      <c r="C26" s="100"/>
      <c r="D26" s="100"/>
      <c r="E26" s="100"/>
      <c r="F26" s="100"/>
    </row>
    <row r="27" spans="1:6" ht="25.5" customHeight="1" thickBot="1" x14ac:dyDescent="0.25">
      <c r="A27" s="84" t="s">
        <v>4895</v>
      </c>
      <c r="B27" s="85" t="s">
        <v>4896</v>
      </c>
      <c r="C27" s="86" t="s">
        <v>4897</v>
      </c>
      <c r="D27" s="87">
        <v>0.05</v>
      </c>
      <c r="E27" s="88">
        <v>376668</v>
      </c>
      <c r="F27" s="89">
        <f>+D27*E27</f>
        <v>18833.400000000001</v>
      </c>
    </row>
    <row r="28" spans="1:6" ht="409.6" hidden="1" customHeight="1" x14ac:dyDescent="0.2">
      <c r="A28" s="100"/>
      <c r="B28" s="100"/>
      <c r="C28" s="100"/>
      <c r="D28" s="100"/>
      <c r="E28" s="100"/>
      <c r="F28" s="100"/>
    </row>
    <row r="29" spans="1:6" ht="13.5" customHeight="1" thickBot="1" x14ac:dyDescent="0.25">
      <c r="A29" s="105" t="s">
        <v>4898</v>
      </c>
      <c r="B29" s="106"/>
      <c r="C29" s="107">
        <v>3.0181815267995198</v>
      </c>
      <c r="D29" s="106"/>
      <c r="E29" s="108" t="s">
        <v>4884</v>
      </c>
      <c r="F29" s="94">
        <f>+F27</f>
        <v>18833.400000000001</v>
      </c>
    </row>
    <row r="30" spans="1:6" ht="0.2" customHeight="1" x14ac:dyDescent="0.2">
      <c r="A30" s="100"/>
      <c r="B30" s="100"/>
      <c r="C30" s="100"/>
      <c r="D30" s="100"/>
      <c r="E30" s="100"/>
      <c r="F30" s="100"/>
    </row>
    <row r="31" spans="1:6" ht="12.75" customHeight="1" x14ac:dyDescent="0.2">
      <c r="A31" s="101" t="s">
        <v>4871</v>
      </c>
      <c r="B31" s="102" t="s">
        <v>4899</v>
      </c>
      <c r="C31" s="103" t="s">
        <v>4870</v>
      </c>
      <c r="D31" s="103" t="s">
        <v>4873</v>
      </c>
      <c r="E31" s="103" t="s">
        <v>4874</v>
      </c>
      <c r="F31" s="104" t="s">
        <v>4875</v>
      </c>
    </row>
    <row r="32" spans="1:6" ht="409.6" hidden="1" customHeight="1" x14ac:dyDescent="0.2">
      <c r="A32" s="100"/>
      <c r="B32" s="100"/>
      <c r="C32" s="100"/>
      <c r="D32" s="100"/>
      <c r="E32" s="100"/>
      <c r="F32" s="100"/>
    </row>
    <row r="33" spans="1:6" ht="25.5" customHeight="1" x14ac:dyDescent="0.2">
      <c r="A33" s="84" t="s">
        <v>4900</v>
      </c>
      <c r="B33" s="85" t="s">
        <v>4901</v>
      </c>
      <c r="C33" s="86" t="s">
        <v>109</v>
      </c>
      <c r="D33" s="87">
        <v>1</v>
      </c>
      <c r="E33" s="88">
        <v>78467</v>
      </c>
      <c r="F33" s="89">
        <f>+D33*E33</f>
        <v>78467</v>
      </c>
    </row>
    <row r="34" spans="1:6" ht="409.6" hidden="1" customHeight="1" x14ac:dyDescent="0.2">
      <c r="A34" s="100"/>
      <c r="B34" s="100"/>
      <c r="C34" s="100"/>
      <c r="D34" s="100"/>
      <c r="E34" s="100"/>
      <c r="F34" s="100"/>
    </row>
    <row r="35" spans="1:6" ht="25.5" customHeight="1" thickBot="1" x14ac:dyDescent="0.25">
      <c r="A35" s="84" t="s">
        <v>4902</v>
      </c>
      <c r="B35" s="85" t="s">
        <v>4903</v>
      </c>
      <c r="C35" s="86" t="s">
        <v>109</v>
      </c>
      <c r="D35" s="87">
        <v>1</v>
      </c>
      <c r="E35" s="88">
        <v>112095</v>
      </c>
      <c r="F35" s="89">
        <f>+D35*E35</f>
        <v>112095</v>
      </c>
    </row>
    <row r="36" spans="1:6" ht="409.6" hidden="1" customHeight="1" x14ac:dyDescent="0.2">
      <c r="A36" s="100"/>
      <c r="B36" s="100"/>
      <c r="C36" s="100"/>
      <c r="D36" s="100"/>
      <c r="E36" s="100"/>
      <c r="F36" s="100"/>
    </row>
    <row r="37" spans="1:6" ht="13.5" customHeight="1" thickBot="1" x14ac:dyDescent="0.25">
      <c r="A37" s="105" t="s">
        <v>4904</v>
      </c>
      <c r="B37" s="106"/>
      <c r="C37" s="107">
        <v>30.539516174267</v>
      </c>
      <c r="D37" s="106"/>
      <c r="E37" s="108" t="s">
        <v>4884</v>
      </c>
      <c r="F37" s="94">
        <f>+SUM(F33:F35)</f>
        <v>190562</v>
      </c>
    </row>
    <row r="38" spans="1:6" ht="0.2" customHeight="1" x14ac:dyDescent="0.2">
      <c r="A38" s="100"/>
      <c r="B38" s="100"/>
      <c r="C38" s="100"/>
      <c r="D38" s="100"/>
      <c r="E38" s="100"/>
      <c r="F38" s="100"/>
    </row>
    <row r="39" spans="1:6" ht="12.75" customHeight="1" x14ac:dyDescent="0.2">
      <c r="A39" s="101" t="s">
        <v>4871</v>
      </c>
      <c r="B39" s="102" t="s">
        <v>4905</v>
      </c>
      <c r="C39" s="103" t="s">
        <v>4870</v>
      </c>
      <c r="D39" s="103" t="s">
        <v>4873</v>
      </c>
      <c r="E39" s="103" t="s">
        <v>4874</v>
      </c>
      <c r="F39" s="104" t="s">
        <v>4875</v>
      </c>
    </row>
    <row r="40" spans="1:6" ht="409.6" hidden="1" customHeight="1" x14ac:dyDescent="0.2">
      <c r="A40" s="100"/>
      <c r="B40" s="100"/>
      <c r="C40" s="100"/>
      <c r="D40" s="100"/>
      <c r="E40" s="100"/>
      <c r="F40" s="100"/>
    </row>
    <row r="41" spans="1:6" ht="25.5" customHeight="1" thickBot="1" x14ac:dyDescent="0.25">
      <c r="A41" s="84" t="s">
        <v>4906</v>
      </c>
      <c r="B41" s="85" t="s">
        <v>4907</v>
      </c>
      <c r="C41" s="86" t="s">
        <v>9</v>
      </c>
      <c r="D41" s="87">
        <v>5.3999999999999999E-2</v>
      </c>
      <c r="E41" s="88">
        <v>187721</v>
      </c>
      <c r="F41" s="89">
        <f>+D41*E41</f>
        <v>10136.933999999999</v>
      </c>
    </row>
    <row r="42" spans="1:6" ht="409.6" hidden="1" customHeight="1" x14ac:dyDescent="0.2">
      <c r="A42" s="100"/>
      <c r="B42" s="100"/>
      <c r="C42" s="100"/>
      <c r="D42" s="100"/>
      <c r="E42" s="100"/>
      <c r="F42" s="100"/>
    </row>
    <row r="43" spans="1:6" ht="13.5" customHeight="1" thickBot="1" x14ac:dyDescent="0.25">
      <c r="A43" s="105" t="s">
        <v>4908</v>
      </c>
      <c r="B43" s="106"/>
      <c r="C43" s="107">
        <v>1.6245582826510301</v>
      </c>
      <c r="D43" s="106"/>
      <c r="E43" s="108" t="s">
        <v>4884</v>
      </c>
      <c r="F43" s="94">
        <f>+F41</f>
        <v>10136.933999999999</v>
      </c>
    </row>
    <row r="44" spans="1:6" ht="12.75" customHeight="1" thickBot="1" x14ac:dyDescent="0.3">
      <c r="A44" s="135" t="s">
        <v>4909</v>
      </c>
      <c r="B44" s="136"/>
      <c r="C44" s="136"/>
      <c r="D44" s="136"/>
      <c r="E44" s="136"/>
      <c r="F44" s="127">
        <f>+SUM(F13,F23,F29,F37,F43)</f>
        <v>623985.08400000003</v>
      </c>
    </row>
    <row r="45" spans="1:6" ht="12.75" customHeight="1" x14ac:dyDescent="0.2"/>
    <row r="46" spans="1:6" ht="12.75" customHeight="1" x14ac:dyDescent="0.2"/>
    <row r="47" spans="1:6" ht="409.6" hidden="1" customHeight="1" x14ac:dyDescent="0.2"/>
    <row r="48" spans="1:6" ht="12.75" customHeight="1" x14ac:dyDescent="0.25">
      <c r="A48" s="144" t="s">
        <v>4868</v>
      </c>
      <c r="B48" s="145"/>
      <c r="C48" s="145"/>
      <c r="D48" s="145"/>
      <c r="E48" s="146"/>
      <c r="F48" s="147"/>
    </row>
    <row r="49" spans="1:6" ht="12.75" customHeight="1" x14ac:dyDescent="0.2">
      <c r="A49" s="138" t="s">
        <v>8530</v>
      </c>
      <c r="B49" s="139"/>
      <c r="C49" s="139"/>
      <c r="D49" s="140"/>
      <c r="E49" s="76" t="s">
        <v>4869</v>
      </c>
      <c r="F49" s="77" t="s">
        <v>4870</v>
      </c>
    </row>
    <row r="50" spans="1:6" ht="12.75" customHeight="1" x14ac:dyDescent="0.2">
      <c r="A50" s="141"/>
      <c r="B50" s="142"/>
      <c r="C50" s="142"/>
      <c r="D50" s="143"/>
      <c r="E50" s="78" t="s">
        <v>2453</v>
      </c>
      <c r="F50" s="79" t="s">
        <v>117</v>
      </c>
    </row>
    <row r="51" spans="1:6" ht="409.6" hidden="1" customHeight="1" x14ac:dyDescent="0.2"/>
    <row r="52" spans="1:6" ht="12.75" customHeight="1" x14ac:dyDescent="0.2">
      <c r="A52" s="80" t="s">
        <v>4871</v>
      </c>
      <c r="B52" s="81" t="s">
        <v>4872</v>
      </c>
      <c r="C52" s="82" t="s">
        <v>4870</v>
      </c>
      <c r="D52" s="82" t="s">
        <v>4873</v>
      </c>
      <c r="E52" s="82" t="s">
        <v>4874</v>
      </c>
      <c r="F52" s="83" t="s">
        <v>4875</v>
      </c>
    </row>
    <row r="53" spans="1:6" ht="409.6" hidden="1" customHeight="1" x14ac:dyDescent="0.2"/>
    <row r="54" spans="1:6" ht="25.5" customHeight="1" thickBot="1" x14ac:dyDescent="0.25">
      <c r="A54" s="84" t="s">
        <v>4910</v>
      </c>
      <c r="B54" s="85" t="s">
        <v>4911</v>
      </c>
      <c r="C54" s="86" t="s">
        <v>9</v>
      </c>
      <c r="D54" s="87">
        <v>0.25</v>
      </c>
      <c r="E54" s="88">
        <v>500</v>
      </c>
      <c r="F54" s="89">
        <f>+D54*E54</f>
        <v>125</v>
      </c>
    </row>
    <row r="55" spans="1:6" ht="409.6" hidden="1" customHeight="1" x14ac:dyDescent="0.2"/>
    <row r="56" spans="1:6" ht="13.5" customHeight="1" thickBot="1" x14ac:dyDescent="0.25">
      <c r="A56" s="90" t="s">
        <v>4883</v>
      </c>
      <c r="B56" s="91"/>
      <c r="C56" s="92">
        <v>4.5620437956204398</v>
      </c>
      <c r="D56" s="91"/>
      <c r="E56" s="93" t="s">
        <v>4884</v>
      </c>
      <c r="F56" s="94">
        <f>+F54</f>
        <v>125</v>
      </c>
    </row>
    <row r="57" spans="1:6" ht="0.2" customHeight="1" x14ac:dyDescent="0.2"/>
    <row r="58" spans="1:6" ht="12.75" customHeight="1" x14ac:dyDescent="0.2">
      <c r="A58" s="80" t="s">
        <v>4871</v>
      </c>
      <c r="B58" s="81" t="s">
        <v>4885</v>
      </c>
      <c r="C58" s="82" t="s">
        <v>4870</v>
      </c>
      <c r="D58" s="82" t="s">
        <v>4873</v>
      </c>
      <c r="E58" s="82" t="s">
        <v>4874</v>
      </c>
      <c r="F58" s="83" t="s">
        <v>4875</v>
      </c>
    </row>
    <row r="59" spans="1:6" ht="409.6" hidden="1" customHeight="1" x14ac:dyDescent="0.2"/>
    <row r="60" spans="1:6" ht="25.5" customHeight="1" thickBot="1" x14ac:dyDescent="0.25">
      <c r="A60" s="84" t="s">
        <v>4912</v>
      </c>
      <c r="B60" s="85" t="s">
        <v>4913</v>
      </c>
      <c r="C60" s="86" t="s">
        <v>4888</v>
      </c>
      <c r="D60" s="87">
        <v>3.0000000000000001E-3</v>
      </c>
      <c r="E60" s="88">
        <v>184277</v>
      </c>
      <c r="F60" s="89">
        <f>+D60*E60</f>
        <v>552.83100000000002</v>
      </c>
    </row>
    <row r="61" spans="1:6" ht="409.6" hidden="1" customHeight="1" x14ac:dyDescent="0.2"/>
    <row r="62" spans="1:6" ht="13.5" customHeight="1" thickBot="1" x14ac:dyDescent="0.25">
      <c r="A62" s="90" t="s">
        <v>4893</v>
      </c>
      <c r="B62" s="91"/>
      <c r="C62" s="92">
        <v>20.182481751824799</v>
      </c>
      <c r="D62" s="91"/>
      <c r="E62" s="93" t="s">
        <v>4884</v>
      </c>
      <c r="F62" s="94">
        <f>+F60</f>
        <v>552.83100000000002</v>
      </c>
    </row>
    <row r="63" spans="1:6" ht="0.2" customHeight="1" x14ac:dyDescent="0.2"/>
    <row r="64" spans="1:6" ht="12.75" customHeight="1" x14ac:dyDescent="0.2">
      <c r="A64" s="80" t="s">
        <v>4871</v>
      </c>
      <c r="B64" s="81" t="s">
        <v>4894</v>
      </c>
      <c r="C64" s="82" t="s">
        <v>4870</v>
      </c>
      <c r="D64" s="82" t="s">
        <v>4873</v>
      </c>
      <c r="E64" s="82" t="s">
        <v>4874</v>
      </c>
      <c r="F64" s="83" t="s">
        <v>4875</v>
      </c>
    </row>
    <row r="65" spans="1:6" ht="409.6" hidden="1" customHeight="1" x14ac:dyDescent="0.2"/>
    <row r="66" spans="1:6" ht="25.5" customHeight="1" thickBot="1" x14ac:dyDescent="0.25">
      <c r="A66" s="84" t="s">
        <v>4895</v>
      </c>
      <c r="B66" s="85" t="s">
        <v>4896</v>
      </c>
      <c r="C66" s="86" t="s">
        <v>4897</v>
      </c>
      <c r="D66" s="87">
        <v>0.05</v>
      </c>
      <c r="E66" s="88">
        <v>553</v>
      </c>
      <c r="F66" s="89">
        <f>+D66*E66</f>
        <v>27.650000000000002</v>
      </c>
    </row>
    <row r="67" spans="1:6" ht="409.6" hidden="1" customHeight="1" x14ac:dyDescent="0.2"/>
    <row r="68" spans="1:6" ht="13.5" customHeight="1" thickBot="1" x14ac:dyDescent="0.25">
      <c r="A68" s="90" t="s">
        <v>4898</v>
      </c>
      <c r="B68" s="91"/>
      <c r="C68" s="92">
        <v>1.02189781021898</v>
      </c>
      <c r="D68" s="91"/>
      <c r="E68" s="93" t="s">
        <v>4884</v>
      </c>
      <c r="F68" s="94">
        <f>+F66</f>
        <v>27.650000000000002</v>
      </c>
    </row>
    <row r="69" spans="1:6" ht="0.2" customHeight="1" x14ac:dyDescent="0.2"/>
    <row r="70" spans="1:6" ht="12.75" customHeight="1" x14ac:dyDescent="0.2">
      <c r="A70" s="80" t="s">
        <v>4871</v>
      </c>
      <c r="B70" s="81" t="s">
        <v>4899</v>
      </c>
      <c r="C70" s="82" t="s">
        <v>4870</v>
      </c>
      <c r="D70" s="82" t="s">
        <v>4873</v>
      </c>
      <c r="E70" s="82" t="s">
        <v>4874</v>
      </c>
      <c r="F70" s="83" t="s">
        <v>4875</v>
      </c>
    </row>
    <row r="71" spans="1:6" ht="409.6" hidden="1" customHeight="1" x14ac:dyDescent="0.2"/>
    <row r="72" spans="1:6" ht="25.5" customHeight="1" thickBot="1" x14ac:dyDescent="0.25">
      <c r="A72" s="84" t="s">
        <v>4914</v>
      </c>
      <c r="B72" s="85" t="s">
        <v>4915</v>
      </c>
      <c r="C72" s="86" t="s">
        <v>109</v>
      </c>
      <c r="D72" s="87">
        <v>4.0000000000000001E-3</v>
      </c>
      <c r="E72" s="88">
        <v>33320</v>
      </c>
      <c r="F72" s="89">
        <f>+D72*E72</f>
        <v>133.28</v>
      </c>
    </row>
    <row r="73" spans="1:6" ht="409.6" hidden="1" customHeight="1" x14ac:dyDescent="0.2"/>
    <row r="74" spans="1:6" ht="13.5" customHeight="1" thickBot="1" x14ac:dyDescent="0.25">
      <c r="A74" s="90" t="s">
        <v>4904</v>
      </c>
      <c r="B74" s="91"/>
      <c r="C74" s="92">
        <v>4.8540145985401502</v>
      </c>
      <c r="D74" s="91"/>
      <c r="E74" s="93" t="s">
        <v>4884</v>
      </c>
      <c r="F74" s="94">
        <f>+F72</f>
        <v>133.28</v>
      </c>
    </row>
    <row r="75" spans="1:6" ht="0.2" customHeight="1" x14ac:dyDescent="0.2"/>
    <row r="76" spans="1:6" ht="12.75" customHeight="1" x14ac:dyDescent="0.2">
      <c r="A76" s="80" t="s">
        <v>4871</v>
      </c>
      <c r="B76" s="81" t="s">
        <v>4905</v>
      </c>
      <c r="C76" s="82" t="s">
        <v>4870</v>
      </c>
      <c r="D76" s="82" t="s">
        <v>4873</v>
      </c>
      <c r="E76" s="82" t="s">
        <v>4874</v>
      </c>
      <c r="F76" s="83" t="s">
        <v>4875</v>
      </c>
    </row>
    <row r="77" spans="1:6" ht="409.6" hidden="1" customHeight="1" x14ac:dyDescent="0.2"/>
    <row r="78" spans="1:6" ht="25.5" customHeight="1" thickBot="1" x14ac:dyDescent="0.25">
      <c r="A78" s="84" t="s">
        <v>4916</v>
      </c>
      <c r="B78" s="85" t="s">
        <v>4917</v>
      </c>
      <c r="C78" s="86" t="s">
        <v>106</v>
      </c>
      <c r="D78" s="87">
        <v>0.05</v>
      </c>
      <c r="E78" s="88">
        <v>38014</v>
      </c>
      <c r="F78" s="89">
        <f>+D78*E78</f>
        <v>1900.7</v>
      </c>
    </row>
    <row r="79" spans="1:6" ht="409.6" hidden="1" customHeight="1" x14ac:dyDescent="0.2"/>
    <row r="80" spans="1:6" ht="13.5" customHeight="1" thickBot="1" x14ac:dyDescent="0.25">
      <c r="A80" s="90" t="s">
        <v>4908</v>
      </c>
      <c r="B80" s="91"/>
      <c r="C80" s="92">
        <v>69.379562043795602</v>
      </c>
      <c r="D80" s="91"/>
      <c r="E80" s="93" t="s">
        <v>4884</v>
      </c>
      <c r="F80" s="94">
        <f>+F78</f>
        <v>1900.7</v>
      </c>
    </row>
    <row r="81" spans="1:6" ht="0.2" customHeight="1" thickBot="1" x14ac:dyDescent="0.25"/>
    <row r="82" spans="1:6" ht="12.75" customHeight="1" thickBot="1" x14ac:dyDescent="0.3">
      <c r="A82" s="135" t="s">
        <v>4909</v>
      </c>
      <c r="B82" s="136"/>
      <c r="C82" s="136"/>
      <c r="D82" s="136"/>
      <c r="E82" s="137"/>
      <c r="F82" s="127">
        <f>+SUM(F56,F62,F68,F74,F80)</f>
        <v>2739.4610000000002</v>
      </c>
    </row>
    <row r="83" spans="1:6" ht="12.75" customHeight="1" x14ac:dyDescent="0.2"/>
    <row r="84" spans="1:6" ht="12.75" customHeight="1" x14ac:dyDescent="0.2"/>
    <row r="85" spans="1:6" ht="409.6" hidden="1" customHeight="1" x14ac:dyDescent="0.2"/>
    <row r="86" spans="1:6" ht="12.75" customHeight="1" x14ac:dyDescent="0.25">
      <c r="A86" s="144" t="s">
        <v>4868</v>
      </c>
      <c r="B86" s="145"/>
      <c r="C86" s="145"/>
      <c r="D86" s="145"/>
      <c r="E86" s="146"/>
      <c r="F86" s="147"/>
    </row>
    <row r="87" spans="1:6" ht="12.75" customHeight="1" x14ac:dyDescent="0.2">
      <c r="A87" s="138" t="s">
        <v>2455</v>
      </c>
      <c r="B87" s="139"/>
      <c r="C87" s="139"/>
      <c r="D87" s="140"/>
      <c r="E87" s="76" t="s">
        <v>4869</v>
      </c>
      <c r="F87" s="77" t="s">
        <v>4870</v>
      </c>
    </row>
    <row r="88" spans="1:6" ht="12.75" customHeight="1" x14ac:dyDescent="0.2">
      <c r="A88" s="141"/>
      <c r="B88" s="142"/>
      <c r="C88" s="142"/>
      <c r="D88" s="143"/>
      <c r="E88" s="78" t="s">
        <v>2454</v>
      </c>
      <c r="F88" s="79" t="s">
        <v>106</v>
      </c>
    </row>
    <row r="89" spans="1:6" ht="409.6" hidden="1" customHeight="1" x14ac:dyDescent="0.2"/>
    <row r="90" spans="1:6" ht="12.75" customHeight="1" x14ac:dyDescent="0.2">
      <c r="A90" s="80" t="s">
        <v>4871</v>
      </c>
      <c r="B90" s="81" t="s">
        <v>4885</v>
      </c>
      <c r="C90" s="82" t="s">
        <v>4870</v>
      </c>
      <c r="D90" s="82" t="s">
        <v>4873</v>
      </c>
      <c r="E90" s="82" t="s">
        <v>4874</v>
      </c>
      <c r="F90" s="83" t="s">
        <v>4875</v>
      </c>
    </row>
    <row r="91" spans="1:6" ht="409.6" hidden="1" customHeight="1" x14ac:dyDescent="0.2"/>
    <row r="92" spans="1:6" ht="25.5" customHeight="1" thickBot="1" x14ac:dyDescent="0.25">
      <c r="A92" s="84" t="s">
        <v>4918</v>
      </c>
      <c r="B92" s="85" t="s">
        <v>4919</v>
      </c>
      <c r="C92" s="86" t="s">
        <v>4888</v>
      </c>
      <c r="D92" s="87">
        <v>0.125</v>
      </c>
      <c r="E92" s="88">
        <v>67276</v>
      </c>
      <c r="F92" s="89">
        <f>+D92*E92</f>
        <v>8409.5</v>
      </c>
    </row>
    <row r="93" spans="1:6" ht="409.6" hidden="1" customHeight="1" x14ac:dyDescent="0.2"/>
    <row r="94" spans="1:6" ht="13.5" customHeight="1" thickBot="1" x14ac:dyDescent="0.25">
      <c r="A94" s="90" t="s">
        <v>4893</v>
      </c>
      <c r="B94" s="91"/>
      <c r="C94" s="92">
        <v>10.9769627357567</v>
      </c>
      <c r="D94" s="91"/>
      <c r="E94" s="93" t="s">
        <v>4884</v>
      </c>
      <c r="F94" s="94">
        <f>+F92</f>
        <v>8409.5</v>
      </c>
    </row>
    <row r="95" spans="1:6" ht="0.2" customHeight="1" x14ac:dyDescent="0.2"/>
    <row r="96" spans="1:6" ht="12.75" customHeight="1" x14ac:dyDescent="0.2">
      <c r="A96" s="80" t="s">
        <v>4871</v>
      </c>
      <c r="B96" s="81" t="s">
        <v>4894</v>
      </c>
      <c r="C96" s="82" t="s">
        <v>4870</v>
      </c>
      <c r="D96" s="82" t="s">
        <v>4873</v>
      </c>
      <c r="E96" s="82" t="s">
        <v>4874</v>
      </c>
      <c r="F96" s="83" t="s">
        <v>4875</v>
      </c>
    </row>
    <row r="97" spans="1:6" ht="409.6" hidden="1" customHeight="1" x14ac:dyDescent="0.2"/>
    <row r="98" spans="1:6" ht="25.5" customHeight="1" thickBot="1" x14ac:dyDescent="0.25">
      <c r="A98" s="84" t="s">
        <v>4895</v>
      </c>
      <c r="B98" s="85" t="s">
        <v>4896</v>
      </c>
      <c r="C98" s="86" t="s">
        <v>4897</v>
      </c>
      <c r="D98" s="87">
        <v>0.05</v>
      </c>
      <c r="E98" s="88">
        <v>8410</v>
      </c>
      <c r="F98" s="89">
        <f>+D98*E98</f>
        <v>420.5</v>
      </c>
    </row>
    <row r="99" spans="1:6" ht="409.6" hidden="1" customHeight="1" x14ac:dyDescent="0.2"/>
    <row r="100" spans="1:6" ht="13.5" customHeight="1" thickBot="1" x14ac:dyDescent="0.25">
      <c r="A100" s="90" t="s">
        <v>4898</v>
      </c>
      <c r="B100" s="91"/>
      <c r="C100" s="92">
        <v>0.54950075050577596</v>
      </c>
      <c r="D100" s="91"/>
      <c r="E100" s="93" t="s">
        <v>4884</v>
      </c>
      <c r="F100" s="94">
        <f>+F98</f>
        <v>420.5</v>
      </c>
    </row>
    <row r="101" spans="1:6" ht="0.2" customHeight="1" x14ac:dyDescent="0.2"/>
    <row r="102" spans="1:6" ht="12.75" customHeight="1" x14ac:dyDescent="0.2">
      <c r="A102" s="80" t="s">
        <v>4871</v>
      </c>
      <c r="B102" s="81" t="s">
        <v>4905</v>
      </c>
      <c r="C102" s="82" t="s">
        <v>4870</v>
      </c>
      <c r="D102" s="82" t="s">
        <v>4873</v>
      </c>
      <c r="E102" s="82" t="s">
        <v>4874</v>
      </c>
      <c r="F102" s="83" t="s">
        <v>4875</v>
      </c>
    </row>
    <row r="103" spans="1:6" ht="409.6" hidden="1" customHeight="1" x14ac:dyDescent="0.2"/>
    <row r="104" spans="1:6" ht="25.5" customHeight="1" x14ac:dyDescent="0.2">
      <c r="A104" s="84" t="s">
        <v>4916</v>
      </c>
      <c r="B104" s="85" t="s">
        <v>4917</v>
      </c>
      <c r="C104" s="86" t="s">
        <v>106</v>
      </c>
      <c r="D104" s="87">
        <v>1.3</v>
      </c>
      <c r="E104" s="88">
        <v>38014</v>
      </c>
      <c r="F104" s="89">
        <f>+D104*E104</f>
        <v>49418.200000000004</v>
      </c>
    </row>
    <row r="105" spans="1:6" ht="409.6" hidden="1" customHeight="1" x14ac:dyDescent="0.2"/>
    <row r="106" spans="1:6" ht="25.5" customHeight="1" thickBot="1" x14ac:dyDescent="0.25">
      <c r="A106" s="84" t="s">
        <v>4920</v>
      </c>
      <c r="B106" s="85" t="s">
        <v>4921</v>
      </c>
      <c r="C106" s="86" t="s">
        <v>106</v>
      </c>
      <c r="D106" s="87">
        <v>1.3</v>
      </c>
      <c r="E106" s="88">
        <v>14128</v>
      </c>
      <c r="F106" s="89">
        <f>+D106*E106</f>
        <v>18366.400000000001</v>
      </c>
    </row>
    <row r="107" spans="1:6" ht="409.6" hidden="1" customHeight="1" x14ac:dyDescent="0.2"/>
    <row r="108" spans="1:6" ht="13.5" customHeight="1" thickBot="1" x14ac:dyDescent="0.25">
      <c r="A108" s="90" t="s">
        <v>4908</v>
      </c>
      <c r="B108" s="91"/>
      <c r="C108" s="92">
        <v>88.4735365137375</v>
      </c>
      <c r="D108" s="91"/>
      <c r="E108" s="93" t="s">
        <v>4884</v>
      </c>
      <c r="F108" s="94">
        <f>+SUM(F104:F106)</f>
        <v>67784.600000000006</v>
      </c>
    </row>
    <row r="109" spans="1:6" ht="0.2" customHeight="1" thickBot="1" x14ac:dyDescent="0.25"/>
    <row r="110" spans="1:6" ht="12.75" customHeight="1" thickBot="1" x14ac:dyDescent="0.3">
      <c r="A110" s="135" t="s">
        <v>4909</v>
      </c>
      <c r="B110" s="136"/>
      <c r="C110" s="136"/>
      <c r="D110" s="136"/>
      <c r="E110" s="137"/>
      <c r="F110" s="127">
        <f>+SUM(F94,F100,F108)</f>
        <v>76614.600000000006</v>
      </c>
    </row>
    <row r="111" spans="1:6" ht="12.75" customHeight="1" x14ac:dyDescent="0.2"/>
    <row r="112" spans="1:6" ht="12.75" customHeight="1" x14ac:dyDescent="0.2"/>
    <row r="113" spans="1:6" ht="409.6" hidden="1" customHeight="1" x14ac:dyDescent="0.2"/>
    <row r="114" spans="1:6" ht="12.75" customHeight="1" x14ac:dyDescent="0.25">
      <c r="A114" s="144" t="s">
        <v>4868</v>
      </c>
      <c r="B114" s="145"/>
      <c r="C114" s="145"/>
      <c r="D114" s="145"/>
      <c r="E114" s="146"/>
      <c r="F114" s="147"/>
    </row>
    <row r="115" spans="1:6" ht="12.75" customHeight="1" x14ac:dyDescent="0.2">
      <c r="A115" s="138" t="s">
        <v>2457</v>
      </c>
      <c r="B115" s="139"/>
      <c r="C115" s="139"/>
      <c r="D115" s="140"/>
      <c r="E115" s="76" t="s">
        <v>4869</v>
      </c>
      <c r="F115" s="77" t="s">
        <v>4870</v>
      </c>
    </row>
    <row r="116" spans="1:6" ht="12.75" customHeight="1" x14ac:dyDescent="0.2">
      <c r="A116" s="141"/>
      <c r="B116" s="142"/>
      <c r="C116" s="142"/>
      <c r="D116" s="143"/>
      <c r="E116" s="78" t="s">
        <v>2456</v>
      </c>
      <c r="F116" s="79" t="s">
        <v>106</v>
      </c>
    </row>
    <row r="117" spans="1:6" ht="409.6" hidden="1" customHeight="1" x14ac:dyDescent="0.2"/>
    <row r="118" spans="1:6" ht="12.75" customHeight="1" x14ac:dyDescent="0.2">
      <c r="A118" s="80" t="s">
        <v>4871</v>
      </c>
      <c r="B118" s="81" t="s">
        <v>4885</v>
      </c>
      <c r="C118" s="82" t="s">
        <v>4870</v>
      </c>
      <c r="D118" s="82" t="s">
        <v>4873</v>
      </c>
      <c r="E118" s="82" t="s">
        <v>4874</v>
      </c>
      <c r="F118" s="83" t="s">
        <v>4875</v>
      </c>
    </row>
    <row r="119" spans="1:6" ht="409.6" hidden="1" customHeight="1" x14ac:dyDescent="0.2"/>
    <row r="120" spans="1:6" ht="25.5" customHeight="1" thickBot="1" x14ac:dyDescent="0.25">
      <c r="A120" s="84" t="s">
        <v>4918</v>
      </c>
      <c r="B120" s="85" t="s">
        <v>4919</v>
      </c>
      <c r="C120" s="86" t="s">
        <v>4888</v>
      </c>
      <c r="D120" s="87">
        <v>0.05</v>
      </c>
      <c r="E120" s="88">
        <v>67276</v>
      </c>
      <c r="F120" s="89">
        <f>+D120*E120</f>
        <v>3363.8</v>
      </c>
    </row>
    <row r="121" spans="1:6" ht="409.6" hidden="1" customHeight="1" x14ac:dyDescent="0.2"/>
    <row r="122" spans="1:6" ht="13.5" customHeight="1" thickBot="1" x14ac:dyDescent="0.25">
      <c r="A122" s="90" t="s">
        <v>4893</v>
      </c>
      <c r="B122" s="91"/>
      <c r="C122" s="92">
        <v>6.7934892362373303</v>
      </c>
      <c r="D122" s="91"/>
      <c r="E122" s="93" t="s">
        <v>4884</v>
      </c>
      <c r="F122" s="94">
        <f>+F120</f>
        <v>3363.8</v>
      </c>
    </row>
    <row r="123" spans="1:6" ht="0.2" customHeight="1" x14ac:dyDescent="0.2"/>
    <row r="124" spans="1:6" ht="12.75" customHeight="1" x14ac:dyDescent="0.2">
      <c r="A124" s="80" t="s">
        <v>4871</v>
      </c>
      <c r="B124" s="81" t="s">
        <v>4894</v>
      </c>
      <c r="C124" s="82" t="s">
        <v>4870</v>
      </c>
      <c r="D124" s="82" t="s">
        <v>4873</v>
      </c>
      <c r="E124" s="82" t="s">
        <v>4874</v>
      </c>
      <c r="F124" s="83" t="s">
        <v>4875</v>
      </c>
    </row>
    <row r="125" spans="1:6" ht="409.6" hidden="1" customHeight="1" x14ac:dyDescent="0.2"/>
    <row r="126" spans="1:6" ht="25.5" customHeight="1" thickBot="1" x14ac:dyDescent="0.25">
      <c r="A126" s="84" t="s">
        <v>4895</v>
      </c>
      <c r="B126" s="85" t="s">
        <v>4896</v>
      </c>
      <c r="C126" s="86" t="s">
        <v>4897</v>
      </c>
      <c r="D126" s="87">
        <v>0.05</v>
      </c>
      <c r="E126" s="88">
        <v>3364</v>
      </c>
      <c r="F126" s="89">
        <f>+D126*E126</f>
        <v>168.20000000000002</v>
      </c>
    </row>
    <row r="127" spans="1:6" ht="409.6" hidden="1" customHeight="1" x14ac:dyDescent="0.2"/>
    <row r="128" spans="1:6" ht="13.5" customHeight="1" thickBot="1" x14ac:dyDescent="0.25">
      <c r="A128" s="90" t="s">
        <v>4898</v>
      </c>
      <c r="B128" s="91"/>
      <c r="C128" s="92">
        <v>0.33927056827820201</v>
      </c>
      <c r="D128" s="91"/>
      <c r="E128" s="93" t="s">
        <v>4884</v>
      </c>
      <c r="F128" s="94">
        <f>+F126</f>
        <v>168.20000000000002</v>
      </c>
    </row>
    <row r="129" spans="1:6" ht="0.2" customHeight="1" x14ac:dyDescent="0.2"/>
    <row r="130" spans="1:6" ht="12.75" customHeight="1" x14ac:dyDescent="0.2">
      <c r="A130" s="80" t="s">
        <v>4871</v>
      </c>
      <c r="B130" s="81" t="s">
        <v>4899</v>
      </c>
      <c r="C130" s="82" t="s">
        <v>4870</v>
      </c>
      <c r="D130" s="82" t="s">
        <v>4873</v>
      </c>
      <c r="E130" s="82" t="s">
        <v>4874</v>
      </c>
      <c r="F130" s="83" t="s">
        <v>4875</v>
      </c>
    </row>
    <row r="131" spans="1:6" ht="409.6" hidden="1" customHeight="1" x14ac:dyDescent="0.2"/>
    <row r="132" spans="1:6" ht="25.5" customHeight="1" thickBot="1" x14ac:dyDescent="0.25">
      <c r="A132" s="84" t="s">
        <v>2063</v>
      </c>
      <c r="B132" s="85" t="s">
        <v>4922</v>
      </c>
      <c r="C132" s="86" t="s">
        <v>2033</v>
      </c>
      <c r="D132" s="87">
        <v>0.05</v>
      </c>
      <c r="E132" s="88">
        <v>95200</v>
      </c>
      <c r="F132" s="89">
        <f>+D132*E132</f>
        <v>4760</v>
      </c>
    </row>
    <row r="133" spans="1:6" ht="409.6" hidden="1" customHeight="1" x14ac:dyDescent="0.2"/>
    <row r="134" spans="1:6" ht="13.5" customHeight="1" thickBot="1" x14ac:dyDescent="0.25">
      <c r="A134" s="90" t="s">
        <v>4904</v>
      </c>
      <c r="B134" s="91"/>
      <c r="C134" s="92">
        <v>9.6126661012157193</v>
      </c>
      <c r="D134" s="91"/>
      <c r="E134" s="93" t="s">
        <v>4884</v>
      </c>
      <c r="F134" s="94">
        <f>+F132</f>
        <v>4760</v>
      </c>
    </row>
    <row r="135" spans="1:6" ht="0.2" customHeight="1" x14ac:dyDescent="0.2"/>
    <row r="136" spans="1:6" ht="12.75" customHeight="1" x14ac:dyDescent="0.2">
      <c r="A136" s="80" t="s">
        <v>4871</v>
      </c>
      <c r="B136" s="81" t="s">
        <v>4905</v>
      </c>
      <c r="C136" s="82" t="s">
        <v>4870</v>
      </c>
      <c r="D136" s="82" t="s">
        <v>4873</v>
      </c>
      <c r="E136" s="82" t="s">
        <v>4874</v>
      </c>
      <c r="F136" s="83" t="s">
        <v>4875</v>
      </c>
    </row>
    <row r="137" spans="1:6" ht="409.6" hidden="1" customHeight="1" x14ac:dyDescent="0.2"/>
    <row r="138" spans="1:6" ht="25.5" customHeight="1" thickBot="1" x14ac:dyDescent="0.25">
      <c r="A138" s="84" t="s">
        <v>4923</v>
      </c>
      <c r="B138" s="85" t="s">
        <v>4924</v>
      </c>
      <c r="C138" s="86" t="s">
        <v>106</v>
      </c>
      <c r="D138" s="87">
        <v>1.3</v>
      </c>
      <c r="E138" s="88">
        <v>31712</v>
      </c>
      <c r="F138" s="89">
        <f>+D138*E138</f>
        <v>41225.599999999999</v>
      </c>
    </row>
    <row r="139" spans="1:6" ht="409.6" hidden="1" customHeight="1" x14ac:dyDescent="0.2"/>
    <row r="140" spans="1:6" ht="13.5" customHeight="1" thickBot="1" x14ac:dyDescent="0.25">
      <c r="A140" s="90" t="s">
        <v>4908</v>
      </c>
      <c r="B140" s="91"/>
      <c r="C140" s="92">
        <v>83.254574094268705</v>
      </c>
      <c r="D140" s="91"/>
      <c r="E140" s="93" t="s">
        <v>4884</v>
      </c>
      <c r="F140" s="94">
        <f>+F138</f>
        <v>41225.599999999999</v>
      </c>
    </row>
    <row r="141" spans="1:6" ht="0.2" customHeight="1" thickBot="1" x14ac:dyDescent="0.25"/>
    <row r="142" spans="1:6" ht="12.75" customHeight="1" thickBot="1" x14ac:dyDescent="0.3">
      <c r="A142" s="135" t="s">
        <v>4909</v>
      </c>
      <c r="B142" s="136"/>
      <c r="C142" s="136"/>
      <c r="D142" s="136"/>
      <c r="E142" s="137"/>
      <c r="F142" s="127">
        <f>+SUM(F122,F128,F134,F140)</f>
        <v>49517.599999999999</v>
      </c>
    </row>
    <row r="143" spans="1:6" ht="12.75" customHeight="1" x14ac:dyDescent="0.2"/>
    <row r="144" spans="1:6" ht="12.75" customHeight="1" x14ac:dyDescent="0.2"/>
    <row r="145" spans="1:6" ht="409.6" hidden="1" customHeight="1" x14ac:dyDescent="0.2"/>
    <row r="146" spans="1:6" ht="12.75" customHeight="1" x14ac:dyDescent="0.25">
      <c r="A146" s="144" t="s">
        <v>4868</v>
      </c>
      <c r="B146" s="145"/>
      <c r="C146" s="145"/>
      <c r="D146" s="145"/>
      <c r="E146" s="146"/>
      <c r="F146" s="147"/>
    </row>
    <row r="147" spans="1:6" ht="12.75" customHeight="1" x14ac:dyDescent="0.2">
      <c r="A147" s="138" t="s">
        <v>2459</v>
      </c>
      <c r="B147" s="139"/>
      <c r="C147" s="139"/>
      <c r="D147" s="140"/>
      <c r="E147" s="76" t="s">
        <v>4869</v>
      </c>
      <c r="F147" s="77" t="s">
        <v>4870</v>
      </c>
    </row>
    <row r="148" spans="1:6" ht="12.75" customHeight="1" x14ac:dyDescent="0.2">
      <c r="A148" s="141"/>
      <c r="B148" s="142"/>
      <c r="C148" s="142"/>
      <c r="D148" s="143"/>
      <c r="E148" s="78" t="s">
        <v>2458</v>
      </c>
      <c r="F148" s="79" t="s">
        <v>117</v>
      </c>
    </row>
    <row r="149" spans="1:6" ht="409.6" hidden="1" customHeight="1" x14ac:dyDescent="0.2"/>
    <row r="150" spans="1:6" ht="12.75" customHeight="1" x14ac:dyDescent="0.2">
      <c r="A150" s="80" t="s">
        <v>4871</v>
      </c>
      <c r="B150" s="81" t="s">
        <v>4899</v>
      </c>
      <c r="C150" s="82" t="s">
        <v>4870</v>
      </c>
      <c r="D150" s="82" t="s">
        <v>4873</v>
      </c>
      <c r="E150" s="82" t="s">
        <v>4874</v>
      </c>
      <c r="F150" s="83" t="s">
        <v>4875</v>
      </c>
    </row>
    <row r="151" spans="1:6" ht="409.6" hidden="1" customHeight="1" x14ac:dyDescent="0.2"/>
    <row r="152" spans="1:6" ht="25.5" customHeight="1" thickBot="1" x14ac:dyDescent="0.25">
      <c r="A152" s="84" t="s">
        <v>2063</v>
      </c>
      <c r="B152" s="85" t="s">
        <v>4922</v>
      </c>
      <c r="C152" s="86" t="s">
        <v>2033</v>
      </c>
      <c r="D152" s="87">
        <v>7.4999999999999997E-3</v>
      </c>
      <c r="E152" s="88">
        <v>95200</v>
      </c>
      <c r="F152" s="89">
        <f>+D152*E152</f>
        <v>714</v>
      </c>
    </row>
    <row r="153" spans="1:6" ht="409.6" hidden="1" customHeight="1" x14ac:dyDescent="0.2"/>
    <row r="154" spans="1:6" ht="13.5" customHeight="1" thickBot="1" x14ac:dyDescent="0.25">
      <c r="A154" s="90" t="s">
        <v>4904</v>
      </c>
      <c r="B154" s="91"/>
      <c r="C154" s="92">
        <v>10.350826326471401</v>
      </c>
      <c r="D154" s="91"/>
      <c r="E154" s="93" t="s">
        <v>4884</v>
      </c>
      <c r="F154" s="94">
        <f>+F152</f>
        <v>714</v>
      </c>
    </row>
    <row r="155" spans="1:6" ht="0.2" customHeight="1" x14ac:dyDescent="0.2"/>
    <row r="156" spans="1:6" ht="12.75" customHeight="1" x14ac:dyDescent="0.2">
      <c r="A156" s="80" t="s">
        <v>4871</v>
      </c>
      <c r="B156" s="81" t="s">
        <v>4905</v>
      </c>
      <c r="C156" s="82" t="s">
        <v>4870</v>
      </c>
      <c r="D156" s="82" t="s">
        <v>4873</v>
      </c>
      <c r="E156" s="82" t="s">
        <v>4874</v>
      </c>
      <c r="F156" s="83" t="s">
        <v>4875</v>
      </c>
    </row>
    <row r="157" spans="1:6" ht="409.6" hidden="1" customHeight="1" x14ac:dyDescent="0.2"/>
    <row r="158" spans="1:6" ht="25.5" customHeight="1" thickBot="1" x14ac:dyDescent="0.25">
      <c r="A158" s="84" t="s">
        <v>4923</v>
      </c>
      <c r="B158" s="85" t="s">
        <v>4924</v>
      </c>
      <c r="C158" s="86" t="s">
        <v>106</v>
      </c>
      <c r="D158" s="87">
        <v>0.19500000000000001</v>
      </c>
      <c r="E158" s="88">
        <v>31712</v>
      </c>
      <c r="F158" s="89">
        <f>+D158*E158</f>
        <v>6183.84</v>
      </c>
    </row>
    <row r="159" spans="1:6" ht="409.6" hidden="1" customHeight="1" x14ac:dyDescent="0.2"/>
    <row r="160" spans="1:6" ht="13.5" customHeight="1" thickBot="1" x14ac:dyDescent="0.25">
      <c r="A160" s="90" t="s">
        <v>4908</v>
      </c>
      <c r="B160" s="91"/>
      <c r="C160" s="92">
        <v>89.649173673528594</v>
      </c>
      <c r="D160" s="91"/>
      <c r="E160" s="93" t="s">
        <v>4884</v>
      </c>
      <c r="F160" s="94">
        <f>+F158</f>
        <v>6183.84</v>
      </c>
    </row>
    <row r="161" spans="1:6" ht="0.2" customHeight="1" thickBot="1" x14ac:dyDescent="0.25"/>
    <row r="162" spans="1:6" ht="12.75" customHeight="1" thickBot="1" x14ac:dyDescent="0.3">
      <c r="A162" s="135" t="s">
        <v>4909</v>
      </c>
      <c r="B162" s="136"/>
      <c r="C162" s="136"/>
      <c r="D162" s="136"/>
      <c r="E162" s="137"/>
      <c r="F162" s="127">
        <f>+SUM(F154,F160)</f>
        <v>6897.84</v>
      </c>
    </row>
    <row r="163" spans="1:6" ht="12.75" customHeight="1" x14ac:dyDescent="0.2"/>
    <row r="164" spans="1:6" ht="12.75" customHeight="1" x14ac:dyDescent="0.2"/>
    <row r="165" spans="1:6" ht="409.6" hidden="1" customHeight="1" x14ac:dyDescent="0.2"/>
    <row r="166" spans="1:6" ht="12.75" customHeight="1" x14ac:dyDescent="0.25">
      <c r="A166" s="144" t="s">
        <v>4868</v>
      </c>
      <c r="B166" s="145"/>
      <c r="C166" s="145"/>
      <c r="D166" s="145"/>
      <c r="E166" s="146"/>
      <c r="F166" s="147"/>
    </row>
    <row r="167" spans="1:6" ht="12.75" customHeight="1" x14ac:dyDescent="0.2">
      <c r="A167" s="138" t="s">
        <v>2461</v>
      </c>
      <c r="B167" s="139"/>
      <c r="C167" s="139"/>
      <c r="D167" s="140"/>
      <c r="E167" s="76" t="s">
        <v>4869</v>
      </c>
      <c r="F167" s="77" t="s">
        <v>4870</v>
      </c>
    </row>
    <row r="168" spans="1:6" ht="12.75" customHeight="1" x14ac:dyDescent="0.2">
      <c r="A168" s="141"/>
      <c r="B168" s="142"/>
      <c r="C168" s="142"/>
      <c r="D168" s="143"/>
      <c r="E168" s="78" t="s">
        <v>2460</v>
      </c>
      <c r="F168" s="79" t="s">
        <v>117</v>
      </c>
    </row>
    <row r="169" spans="1:6" ht="409.6" hidden="1" customHeight="1" x14ac:dyDescent="0.2"/>
    <row r="170" spans="1:6" ht="12.75" customHeight="1" x14ac:dyDescent="0.2">
      <c r="A170" s="80" t="s">
        <v>4871</v>
      </c>
      <c r="B170" s="81" t="s">
        <v>4872</v>
      </c>
      <c r="C170" s="82" t="s">
        <v>4870</v>
      </c>
      <c r="D170" s="82" t="s">
        <v>4873</v>
      </c>
      <c r="E170" s="82" t="s">
        <v>4874</v>
      </c>
      <c r="F170" s="83" t="s">
        <v>4875</v>
      </c>
    </row>
    <row r="171" spans="1:6" ht="409.6" hidden="1" customHeight="1" x14ac:dyDescent="0.2"/>
    <row r="172" spans="1:6" ht="25.5" customHeight="1" thickBot="1" x14ac:dyDescent="0.25">
      <c r="A172" s="84" t="s">
        <v>4910</v>
      </c>
      <c r="B172" s="85" t="s">
        <v>4911</v>
      </c>
      <c r="C172" s="86" t="s">
        <v>9</v>
      </c>
      <c r="D172" s="87">
        <v>0.2</v>
      </c>
      <c r="E172" s="88">
        <v>500</v>
      </c>
      <c r="F172" s="89">
        <f>+D172*E172</f>
        <v>100</v>
      </c>
    </row>
    <row r="173" spans="1:6" ht="409.6" hidden="1" customHeight="1" x14ac:dyDescent="0.2"/>
    <row r="174" spans="1:6" ht="13.5" customHeight="1" thickBot="1" x14ac:dyDescent="0.25">
      <c r="A174" s="90" t="s">
        <v>4883</v>
      </c>
      <c r="B174" s="91"/>
      <c r="C174" s="92">
        <v>1.5586034912718201</v>
      </c>
      <c r="D174" s="91"/>
      <c r="E174" s="93" t="s">
        <v>4884</v>
      </c>
      <c r="F174" s="94">
        <f>+F172</f>
        <v>100</v>
      </c>
    </row>
    <row r="175" spans="1:6" ht="0.2" customHeight="1" x14ac:dyDescent="0.2"/>
    <row r="176" spans="1:6" ht="12.75" customHeight="1" x14ac:dyDescent="0.2">
      <c r="A176" s="80" t="s">
        <v>4871</v>
      </c>
      <c r="B176" s="81" t="s">
        <v>4885</v>
      </c>
      <c r="C176" s="82" t="s">
        <v>4870</v>
      </c>
      <c r="D176" s="82" t="s">
        <v>4873</v>
      </c>
      <c r="E176" s="82" t="s">
        <v>4874</v>
      </c>
      <c r="F176" s="83" t="s">
        <v>4875</v>
      </c>
    </row>
    <row r="177" spans="1:6" ht="409.6" hidden="1" customHeight="1" x14ac:dyDescent="0.2"/>
    <row r="178" spans="1:6" ht="25.5" customHeight="1" thickBot="1" x14ac:dyDescent="0.25">
      <c r="A178" s="84" t="s">
        <v>4925</v>
      </c>
      <c r="B178" s="85" t="s">
        <v>4926</v>
      </c>
      <c r="C178" s="86" t="s">
        <v>4888</v>
      </c>
      <c r="D178" s="87">
        <v>3.125E-2</v>
      </c>
      <c r="E178" s="88">
        <v>134552</v>
      </c>
      <c r="F178" s="89">
        <f>+D178*E178</f>
        <v>4204.75</v>
      </c>
    </row>
    <row r="179" spans="1:6" ht="409.6" hidden="1" customHeight="1" x14ac:dyDescent="0.2"/>
    <row r="180" spans="1:6" ht="13.5" customHeight="1" thickBot="1" x14ac:dyDescent="0.25">
      <c r="A180" s="90" t="s">
        <v>4893</v>
      </c>
      <c r="B180" s="91"/>
      <c r="C180" s="92">
        <v>65.539276807980102</v>
      </c>
      <c r="D180" s="91"/>
      <c r="E180" s="93" t="s">
        <v>4884</v>
      </c>
      <c r="F180" s="94">
        <f>+F178</f>
        <v>4204.75</v>
      </c>
    </row>
    <row r="181" spans="1:6" ht="0.2" customHeight="1" x14ac:dyDescent="0.2"/>
    <row r="182" spans="1:6" ht="12.75" customHeight="1" x14ac:dyDescent="0.2">
      <c r="A182" s="80" t="s">
        <v>4871</v>
      </c>
      <c r="B182" s="81" t="s">
        <v>4894</v>
      </c>
      <c r="C182" s="82" t="s">
        <v>4870</v>
      </c>
      <c r="D182" s="82" t="s">
        <v>4873</v>
      </c>
      <c r="E182" s="82" t="s">
        <v>4874</v>
      </c>
      <c r="F182" s="83" t="s">
        <v>4875</v>
      </c>
    </row>
    <row r="183" spans="1:6" ht="409.6" hidden="1" customHeight="1" x14ac:dyDescent="0.2"/>
    <row r="184" spans="1:6" ht="25.5" customHeight="1" thickBot="1" x14ac:dyDescent="0.25">
      <c r="A184" s="84" t="s">
        <v>4895</v>
      </c>
      <c r="B184" s="85" t="s">
        <v>4896</v>
      </c>
      <c r="C184" s="86" t="s">
        <v>4897</v>
      </c>
      <c r="D184" s="87">
        <v>0.05</v>
      </c>
      <c r="E184" s="88">
        <v>4205</v>
      </c>
      <c r="F184" s="89">
        <f>+D184*E184</f>
        <v>210.25</v>
      </c>
    </row>
    <row r="185" spans="1:6" ht="409.6" hidden="1" customHeight="1" x14ac:dyDescent="0.2"/>
    <row r="186" spans="1:6" ht="13.5" customHeight="1" thickBot="1" x14ac:dyDescent="0.25">
      <c r="A186" s="90" t="s">
        <v>4898</v>
      </c>
      <c r="B186" s="91"/>
      <c r="C186" s="92">
        <v>3.2730673316708199</v>
      </c>
      <c r="D186" s="91"/>
      <c r="E186" s="93" t="s">
        <v>4884</v>
      </c>
      <c r="F186" s="94">
        <f>+F184</f>
        <v>210.25</v>
      </c>
    </row>
    <row r="187" spans="1:6" ht="0.2" customHeight="1" x14ac:dyDescent="0.2"/>
    <row r="188" spans="1:6" ht="12.75" customHeight="1" x14ac:dyDescent="0.2">
      <c r="A188" s="80" t="s">
        <v>4871</v>
      </c>
      <c r="B188" s="81" t="s">
        <v>4905</v>
      </c>
      <c r="C188" s="82" t="s">
        <v>4870</v>
      </c>
      <c r="D188" s="82" t="s">
        <v>4873</v>
      </c>
      <c r="E188" s="82" t="s">
        <v>4874</v>
      </c>
      <c r="F188" s="83" t="s">
        <v>4875</v>
      </c>
    </row>
    <row r="189" spans="1:6" ht="409.6" hidden="1" customHeight="1" x14ac:dyDescent="0.2"/>
    <row r="190" spans="1:6" ht="25.5" customHeight="1" thickBot="1" x14ac:dyDescent="0.25">
      <c r="A190" s="84" t="s">
        <v>4916</v>
      </c>
      <c r="B190" s="85" t="s">
        <v>4917</v>
      </c>
      <c r="C190" s="86" t="s">
        <v>106</v>
      </c>
      <c r="D190" s="87">
        <v>0.05</v>
      </c>
      <c r="E190" s="88">
        <v>38014</v>
      </c>
      <c r="F190" s="89">
        <f>+D190*E190</f>
        <v>1900.7</v>
      </c>
    </row>
    <row r="191" spans="1:6" ht="409.6" hidden="1" customHeight="1" x14ac:dyDescent="0.2"/>
    <row r="192" spans="1:6" ht="13.5" customHeight="1" thickBot="1" x14ac:dyDescent="0.25">
      <c r="A192" s="90" t="s">
        <v>4908</v>
      </c>
      <c r="B192" s="91"/>
      <c r="C192" s="92">
        <v>29.6290523690773</v>
      </c>
      <c r="D192" s="91"/>
      <c r="E192" s="93" t="s">
        <v>4884</v>
      </c>
      <c r="F192" s="94">
        <f>+F190</f>
        <v>1900.7</v>
      </c>
    </row>
    <row r="193" spans="1:6" ht="0.2" customHeight="1" thickBot="1" x14ac:dyDescent="0.25"/>
    <row r="194" spans="1:6" ht="12.75" customHeight="1" thickBot="1" x14ac:dyDescent="0.3">
      <c r="A194" s="135" t="s">
        <v>4909</v>
      </c>
      <c r="B194" s="136"/>
      <c r="C194" s="136"/>
      <c r="D194" s="136"/>
      <c r="E194" s="137"/>
      <c r="F194" s="127">
        <f>+SUM(F174,F180,F186,F192)</f>
        <v>6415.7</v>
      </c>
    </row>
    <row r="195" spans="1:6" ht="12.75" customHeight="1" x14ac:dyDescent="0.2"/>
    <row r="196" spans="1:6" ht="12.75" customHeight="1" x14ac:dyDescent="0.2"/>
    <row r="197" spans="1:6" ht="409.6" hidden="1" customHeight="1" x14ac:dyDescent="0.2"/>
    <row r="198" spans="1:6" ht="12.75" customHeight="1" x14ac:dyDescent="0.25">
      <c r="A198" s="144" t="s">
        <v>4868</v>
      </c>
      <c r="B198" s="145"/>
      <c r="C198" s="145"/>
      <c r="D198" s="145"/>
      <c r="E198" s="146"/>
      <c r="F198" s="147"/>
    </row>
    <row r="199" spans="1:6" ht="12.75" customHeight="1" x14ac:dyDescent="0.2">
      <c r="A199" s="138" t="s">
        <v>2465</v>
      </c>
      <c r="B199" s="139"/>
      <c r="C199" s="139"/>
      <c r="D199" s="140"/>
      <c r="E199" s="76" t="s">
        <v>4869</v>
      </c>
      <c r="F199" s="77" t="s">
        <v>4870</v>
      </c>
    </row>
    <row r="200" spans="1:6" ht="12.75" customHeight="1" x14ac:dyDescent="0.2">
      <c r="A200" s="141"/>
      <c r="B200" s="142"/>
      <c r="C200" s="142"/>
      <c r="D200" s="143"/>
      <c r="E200" s="78" t="s">
        <v>2464</v>
      </c>
      <c r="F200" s="79" t="s">
        <v>263</v>
      </c>
    </row>
    <row r="201" spans="1:6" ht="409.6" hidden="1" customHeight="1" x14ac:dyDescent="0.2"/>
    <row r="202" spans="1:6" ht="12.75" customHeight="1" x14ac:dyDescent="0.2">
      <c r="A202" s="80" t="s">
        <v>4871</v>
      </c>
      <c r="B202" s="81" t="s">
        <v>4872</v>
      </c>
      <c r="C202" s="82" t="s">
        <v>4870</v>
      </c>
      <c r="D202" s="82" t="s">
        <v>4873</v>
      </c>
      <c r="E202" s="82" t="s">
        <v>4874</v>
      </c>
      <c r="F202" s="83" t="s">
        <v>4875</v>
      </c>
    </row>
    <row r="203" spans="1:6" ht="409.6" hidden="1" customHeight="1" x14ac:dyDescent="0.2"/>
    <row r="204" spans="1:6" ht="25.5" customHeight="1" x14ac:dyDescent="0.2">
      <c r="A204" s="84" t="s">
        <v>4927</v>
      </c>
      <c r="B204" s="85" t="s">
        <v>4928</v>
      </c>
      <c r="C204" s="86" t="s">
        <v>263</v>
      </c>
      <c r="D204" s="87">
        <v>0.52500000000000002</v>
      </c>
      <c r="E204" s="88">
        <v>2410</v>
      </c>
      <c r="F204" s="89">
        <f>+D204*E204</f>
        <v>1265.25</v>
      </c>
    </row>
    <row r="205" spans="1:6" ht="409.6" hidden="1" customHeight="1" x14ac:dyDescent="0.2"/>
    <row r="206" spans="1:6" ht="25.5" customHeight="1" x14ac:dyDescent="0.2">
      <c r="A206" s="84" t="s">
        <v>4929</v>
      </c>
      <c r="B206" s="85" t="s">
        <v>4930</v>
      </c>
      <c r="C206" s="86" t="s">
        <v>263</v>
      </c>
      <c r="D206" s="87">
        <v>0.52500000000000002</v>
      </c>
      <c r="E206" s="88">
        <v>2378</v>
      </c>
      <c r="F206" s="89">
        <f>+D206*E206</f>
        <v>1248.45</v>
      </c>
    </row>
    <row r="207" spans="1:6" ht="409.6" hidden="1" customHeight="1" x14ac:dyDescent="0.2"/>
    <row r="208" spans="1:6" ht="25.5" customHeight="1" x14ac:dyDescent="0.2">
      <c r="A208" s="84" t="s">
        <v>4881</v>
      </c>
      <c r="B208" s="85" t="s">
        <v>4882</v>
      </c>
      <c r="C208" s="86" t="s">
        <v>9</v>
      </c>
      <c r="D208" s="87">
        <v>1</v>
      </c>
      <c r="E208" s="88">
        <v>8900</v>
      </c>
      <c r="F208" s="89">
        <f>+D208*E208</f>
        <v>8900</v>
      </c>
    </row>
    <row r="209" spans="1:6" ht="409.6" hidden="1" customHeight="1" x14ac:dyDescent="0.2"/>
    <row r="210" spans="1:6" ht="25.5" customHeight="1" x14ac:dyDescent="0.2">
      <c r="A210" s="84" t="s">
        <v>4876</v>
      </c>
      <c r="B210" s="85" t="s">
        <v>4877</v>
      </c>
      <c r="C210" s="86" t="s">
        <v>1212</v>
      </c>
      <c r="D210" s="87">
        <v>0.01</v>
      </c>
      <c r="E210" s="88">
        <v>3690</v>
      </c>
      <c r="F210" s="89">
        <f>+D210*E210</f>
        <v>36.9</v>
      </c>
    </row>
    <row r="211" spans="1:6" ht="409.6" hidden="1" customHeight="1" x14ac:dyDescent="0.2"/>
    <row r="212" spans="1:6" ht="25.5" customHeight="1" x14ac:dyDescent="0.2">
      <c r="A212" s="84" t="s">
        <v>4931</v>
      </c>
      <c r="B212" s="85" t="s">
        <v>4932</v>
      </c>
      <c r="C212" s="86" t="s">
        <v>106</v>
      </c>
      <c r="D212" s="87">
        <v>1.6410000000000001E-2</v>
      </c>
      <c r="E212" s="88">
        <v>376410</v>
      </c>
      <c r="F212" s="89">
        <f>+D212*E212</f>
        <v>6176.8881000000001</v>
      </c>
    </row>
    <row r="213" spans="1:6" ht="409.6" hidden="1" customHeight="1" x14ac:dyDescent="0.2"/>
    <row r="214" spans="1:6" ht="25.5" customHeight="1" thickBot="1" x14ac:dyDescent="0.25">
      <c r="A214" s="84" t="s">
        <v>4933</v>
      </c>
      <c r="B214" s="85" t="s">
        <v>4934</v>
      </c>
      <c r="C214" s="86" t="s">
        <v>9</v>
      </c>
      <c r="D214" s="87">
        <v>0.5</v>
      </c>
      <c r="E214" s="88">
        <v>5000</v>
      </c>
      <c r="F214" s="89">
        <f>+D214*E214</f>
        <v>2500</v>
      </c>
    </row>
    <row r="215" spans="1:6" ht="409.6" hidden="1" customHeight="1" x14ac:dyDescent="0.2"/>
    <row r="216" spans="1:6" ht="13.5" customHeight="1" thickBot="1" x14ac:dyDescent="0.25">
      <c r="A216" s="90" t="s">
        <v>4883</v>
      </c>
      <c r="B216" s="91"/>
      <c r="C216" s="92">
        <v>77.8577231054892</v>
      </c>
      <c r="D216" s="91"/>
      <c r="E216" s="93" t="s">
        <v>4884</v>
      </c>
      <c r="F216" s="94">
        <f>+SUM(F204:F214)</f>
        <v>20127.488100000002</v>
      </c>
    </row>
    <row r="217" spans="1:6" ht="0.2" customHeight="1" x14ac:dyDescent="0.2"/>
    <row r="218" spans="1:6" ht="12.75" customHeight="1" x14ac:dyDescent="0.2">
      <c r="A218" s="80" t="s">
        <v>4871</v>
      </c>
      <c r="B218" s="81" t="s">
        <v>4885</v>
      </c>
      <c r="C218" s="82" t="s">
        <v>4870</v>
      </c>
      <c r="D218" s="82" t="s">
        <v>4873</v>
      </c>
      <c r="E218" s="82" t="s">
        <v>4874</v>
      </c>
      <c r="F218" s="83" t="s">
        <v>4875</v>
      </c>
    </row>
    <row r="219" spans="1:6" ht="409.6" hidden="1" customHeight="1" x14ac:dyDescent="0.2"/>
    <row r="220" spans="1:6" ht="25.5" customHeight="1" thickBot="1" x14ac:dyDescent="0.25">
      <c r="A220" s="84" t="s">
        <v>4935</v>
      </c>
      <c r="B220" s="85" t="s">
        <v>4936</v>
      </c>
      <c r="C220" s="86" t="s">
        <v>4888</v>
      </c>
      <c r="D220" s="87">
        <v>0.02</v>
      </c>
      <c r="E220" s="88">
        <v>198902</v>
      </c>
      <c r="F220" s="89">
        <f>+D220*E220</f>
        <v>3978.04</v>
      </c>
    </row>
    <row r="221" spans="1:6" ht="409.6" hidden="1" customHeight="1" x14ac:dyDescent="0.2"/>
    <row r="222" spans="1:6" ht="13.5" customHeight="1" thickBot="1" x14ac:dyDescent="0.25">
      <c r="A222" s="90" t="s">
        <v>4893</v>
      </c>
      <c r="B222" s="91"/>
      <c r="C222" s="92">
        <v>15.3881861436695</v>
      </c>
      <c r="D222" s="91"/>
      <c r="E222" s="93" t="s">
        <v>4884</v>
      </c>
      <c r="F222" s="94">
        <f>+F220</f>
        <v>3978.04</v>
      </c>
    </row>
    <row r="223" spans="1:6" ht="0.2" customHeight="1" x14ac:dyDescent="0.2"/>
    <row r="224" spans="1:6" ht="12.75" customHeight="1" x14ac:dyDescent="0.2">
      <c r="A224" s="80" t="s">
        <v>4871</v>
      </c>
      <c r="B224" s="81" t="s">
        <v>4894</v>
      </c>
      <c r="C224" s="82" t="s">
        <v>4870</v>
      </c>
      <c r="D224" s="82" t="s">
        <v>4873</v>
      </c>
      <c r="E224" s="82" t="s">
        <v>4874</v>
      </c>
      <c r="F224" s="83" t="s">
        <v>4875</v>
      </c>
    </row>
    <row r="225" spans="1:6" ht="409.6" hidden="1" customHeight="1" x14ac:dyDescent="0.2"/>
    <row r="226" spans="1:6" ht="25.5" customHeight="1" thickBot="1" x14ac:dyDescent="0.25">
      <c r="A226" s="84" t="s">
        <v>4895</v>
      </c>
      <c r="B226" s="85" t="s">
        <v>4896</v>
      </c>
      <c r="C226" s="86" t="s">
        <v>4897</v>
      </c>
      <c r="D226" s="87">
        <v>0.05</v>
      </c>
      <c r="E226" s="88">
        <v>3978</v>
      </c>
      <c r="F226" s="89">
        <f>+D226*E226</f>
        <v>198.9</v>
      </c>
    </row>
    <row r="227" spans="1:6" ht="409.6" hidden="1" customHeight="1" x14ac:dyDescent="0.2"/>
    <row r="228" spans="1:6" ht="13.5" customHeight="1" thickBot="1" x14ac:dyDescent="0.25">
      <c r="A228" s="90" t="s">
        <v>4898</v>
      </c>
      <c r="B228" s="91"/>
      <c r="C228" s="92">
        <v>0.769796139414336</v>
      </c>
      <c r="D228" s="91"/>
      <c r="E228" s="93" t="s">
        <v>4884</v>
      </c>
      <c r="F228" s="94">
        <f>+F226</f>
        <v>198.9</v>
      </c>
    </row>
    <row r="229" spans="1:6" ht="0.2" customHeight="1" x14ac:dyDescent="0.2"/>
    <row r="230" spans="1:6" ht="12.75" customHeight="1" x14ac:dyDescent="0.2">
      <c r="A230" s="80" t="s">
        <v>4871</v>
      </c>
      <c r="B230" s="81" t="s">
        <v>4937</v>
      </c>
      <c r="C230" s="82" t="s">
        <v>4870</v>
      </c>
      <c r="D230" s="82" t="s">
        <v>4873</v>
      </c>
      <c r="E230" s="82" t="s">
        <v>4874</v>
      </c>
      <c r="F230" s="83" t="s">
        <v>4875</v>
      </c>
    </row>
    <row r="231" spans="1:6" ht="409.6" hidden="1" customHeight="1" x14ac:dyDescent="0.2"/>
    <row r="232" spans="1:6" ht="25.5" customHeight="1" thickBot="1" x14ac:dyDescent="0.25">
      <c r="A232" s="84" t="s">
        <v>2618</v>
      </c>
      <c r="B232" s="85" t="s">
        <v>2619</v>
      </c>
      <c r="C232" s="86" t="s">
        <v>106</v>
      </c>
      <c r="D232" s="87">
        <v>2.0310000000000002E-2</v>
      </c>
      <c r="E232" s="88">
        <v>76154</v>
      </c>
      <c r="F232" s="89">
        <f>+D232*E232</f>
        <v>1546.6877400000001</v>
      </c>
    </row>
    <row r="233" spans="1:6" ht="409.6" hidden="1" customHeight="1" x14ac:dyDescent="0.2"/>
    <row r="234" spans="1:6" ht="13.5" customHeight="1" thickBot="1" x14ac:dyDescent="0.25">
      <c r="A234" s="90" t="s">
        <v>4938</v>
      </c>
      <c r="B234" s="91"/>
      <c r="C234" s="92">
        <v>5.9842946114270203</v>
      </c>
      <c r="D234" s="91"/>
      <c r="E234" s="93" t="s">
        <v>4884</v>
      </c>
      <c r="F234" s="94">
        <f>+F232</f>
        <v>1546.6877400000001</v>
      </c>
    </row>
    <row r="235" spans="1:6" ht="0.2" customHeight="1" thickBot="1" x14ac:dyDescent="0.25"/>
    <row r="236" spans="1:6" ht="12.75" customHeight="1" thickBot="1" x14ac:dyDescent="0.3">
      <c r="A236" s="135" t="s">
        <v>4909</v>
      </c>
      <c r="B236" s="136"/>
      <c r="C236" s="136"/>
      <c r="D236" s="136"/>
      <c r="E236" s="137"/>
      <c r="F236" s="127">
        <f>+SUM(F216,F222,F228,F234)</f>
        <v>25851.115840000006</v>
      </c>
    </row>
    <row r="237" spans="1:6" ht="12.75" customHeight="1" x14ac:dyDescent="0.2"/>
    <row r="238" spans="1:6" ht="12.75" customHeight="1" x14ac:dyDescent="0.2"/>
    <row r="239" spans="1:6" ht="409.6" hidden="1" customHeight="1" x14ac:dyDescent="0.2"/>
    <row r="240" spans="1:6" ht="12.75" customHeight="1" x14ac:dyDescent="0.25">
      <c r="A240" s="144" t="s">
        <v>4868</v>
      </c>
      <c r="B240" s="145"/>
      <c r="C240" s="145"/>
      <c r="D240" s="145"/>
      <c r="E240" s="146"/>
      <c r="F240" s="147"/>
    </row>
    <row r="241" spans="1:6" ht="12.75" customHeight="1" x14ac:dyDescent="0.2">
      <c r="A241" s="138" t="s">
        <v>2467</v>
      </c>
      <c r="B241" s="139"/>
      <c r="C241" s="139"/>
      <c r="D241" s="140"/>
      <c r="E241" s="76" t="s">
        <v>4869</v>
      </c>
      <c r="F241" s="77" t="s">
        <v>4870</v>
      </c>
    </row>
    <row r="242" spans="1:6" ht="12.75" customHeight="1" x14ac:dyDescent="0.2">
      <c r="A242" s="141"/>
      <c r="B242" s="142"/>
      <c r="C242" s="142"/>
      <c r="D242" s="143"/>
      <c r="E242" s="78" t="s">
        <v>2466</v>
      </c>
      <c r="F242" s="79" t="s">
        <v>263</v>
      </c>
    </row>
    <row r="243" spans="1:6" ht="409.6" hidden="1" customHeight="1" x14ac:dyDescent="0.2"/>
    <row r="244" spans="1:6" ht="12.75" customHeight="1" x14ac:dyDescent="0.2">
      <c r="A244" s="80" t="s">
        <v>4871</v>
      </c>
      <c r="B244" s="81" t="s">
        <v>4872</v>
      </c>
      <c r="C244" s="82" t="s">
        <v>4870</v>
      </c>
      <c r="D244" s="82" t="s">
        <v>4873</v>
      </c>
      <c r="E244" s="82" t="s">
        <v>4874</v>
      </c>
      <c r="F244" s="83" t="s">
        <v>4875</v>
      </c>
    </row>
    <row r="245" spans="1:6" ht="409.6" hidden="1" customHeight="1" x14ac:dyDescent="0.2"/>
    <row r="246" spans="1:6" ht="25.5" customHeight="1" x14ac:dyDescent="0.2">
      <c r="A246" s="84" t="s">
        <v>4927</v>
      </c>
      <c r="B246" s="85" t="s">
        <v>4928</v>
      </c>
      <c r="C246" s="86" t="s">
        <v>263</v>
      </c>
      <c r="D246" s="87">
        <v>1.05</v>
      </c>
      <c r="E246" s="88">
        <v>2410</v>
      </c>
      <c r="F246" s="89">
        <f>+D246*E246</f>
        <v>2530.5</v>
      </c>
    </row>
    <row r="247" spans="1:6" ht="409.6" hidden="1" customHeight="1" x14ac:dyDescent="0.2"/>
    <row r="248" spans="1:6" ht="25.5" customHeight="1" x14ac:dyDescent="0.2">
      <c r="A248" s="84" t="s">
        <v>4939</v>
      </c>
      <c r="B248" s="85" t="s">
        <v>4940</v>
      </c>
      <c r="C248" s="86" t="s">
        <v>9</v>
      </c>
      <c r="D248" s="87">
        <v>1</v>
      </c>
      <c r="E248" s="88">
        <v>1150</v>
      </c>
      <c r="F248" s="89">
        <f>+D248*E248</f>
        <v>1150</v>
      </c>
    </row>
    <row r="249" spans="1:6" ht="409.6" hidden="1" customHeight="1" x14ac:dyDescent="0.2"/>
    <row r="250" spans="1:6" ht="25.5" customHeight="1" x14ac:dyDescent="0.2">
      <c r="A250" s="84" t="s">
        <v>4876</v>
      </c>
      <c r="B250" s="85" t="s">
        <v>4877</v>
      </c>
      <c r="C250" s="86" t="s">
        <v>1212</v>
      </c>
      <c r="D250" s="87">
        <v>0.04</v>
      </c>
      <c r="E250" s="88">
        <v>3690</v>
      </c>
      <c r="F250" s="89">
        <f>+D250*E250</f>
        <v>147.6</v>
      </c>
    </row>
    <row r="251" spans="1:6" ht="409.6" hidden="1" customHeight="1" x14ac:dyDescent="0.2"/>
    <row r="252" spans="1:6" ht="25.5" customHeight="1" x14ac:dyDescent="0.2">
      <c r="A252" s="84" t="s">
        <v>4931</v>
      </c>
      <c r="B252" s="85" t="s">
        <v>4932</v>
      </c>
      <c r="C252" s="86" t="s">
        <v>106</v>
      </c>
      <c r="D252" s="87">
        <v>1.9E-2</v>
      </c>
      <c r="E252" s="88">
        <v>376410</v>
      </c>
      <c r="F252" s="89">
        <f>+D252*E252</f>
        <v>7151.79</v>
      </c>
    </row>
    <row r="253" spans="1:6" ht="409.6" hidden="1" customHeight="1" x14ac:dyDescent="0.2"/>
    <row r="254" spans="1:6" ht="25.5" customHeight="1" x14ac:dyDescent="0.2">
      <c r="A254" s="84" t="s">
        <v>4933</v>
      </c>
      <c r="B254" s="85" t="s">
        <v>4934</v>
      </c>
      <c r="C254" s="86" t="s">
        <v>9</v>
      </c>
      <c r="D254" s="87">
        <v>0.5</v>
      </c>
      <c r="E254" s="88">
        <v>5000</v>
      </c>
      <c r="F254" s="89">
        <f>+D254*E254</f>
        <v>2500</v>
      </c>
    </row>
    <row r="255" spans="1:6" ht="409.6" hidden="1" customHeight="1" x14ac:dyDescent="0.2"/>
    <row r="256" spans="1:6" ht="25.5" customHeight="1" thickBot="1" x14ac:dyDescent="0.25">
      <c r="A256" s="84" t="s">
        <v>4941</v>
      </c>
      <c r="B256" s="85" t="s">
        <v>4942</v>
      </c>
      <c r="C256" s="86" t="s">
        <v>7</v>
      </c>
      <c r="D256" s="87">
        <v>0.215</v>
      </c>
      <c r="E256" s="88">
        <v>8600</v>
      </c>
      <c r="F256" s="89">
        <f>+D256*E256</f>
        <v>1849</v>
      </c>
    </row>
    <row r="257" spans="1:6" ht="409.6" hidden="1" customHeight="1" x14ac:dyDescent="0.2"/>
    <row r="258" spans="1:6" ht="13.5" customHeight="1" thickBot="1" x14ac:dyDescent="0.25">
      <c r="A258" s="90" t="s">
        <v>4883</v>
      </c>
      <c r="B258" s="91"/>
      <c r="C258" s="92">
        <v>70.469798657718101</v>
      </c>
      <c r="D258" s="91"/>
      <c r="E258" s="93" t="s">
        <v>4884</v>
      </c>
      <c r="F258" s="94">
        <f>+SUM(F246:F256)</f>
        <v>15328.89</v>
      </c>
    </row>
    <row r="259" spans="1:6" ht="0.2" customHeight="1" x14ac:dyDescent="0.2"/>
    <row r="260" spans="1:6" ht="12.75" customHeight="1" x14ac:dyDescent="0.2">
      <c r="A260" s="80" t="s">
        <v>4871</v>
      </c>
      <c r="B260" s="81" t="s">
        <v>4885</v>
      </c>
      <c r="C260" s="82" t="s">
        <v>4870</v>
      </c>
      <c r="D260" s="82" t="s">
        <v>4873</v>
      </c>
      <c r="E260" s="82" t="s">
        <v>4874</v>
      </c>
      <c r="F260" s="83" t="s">
        <v>4875</v>
      </c>
    </row>
    <row r="261" spans="1:6" ht="409.6" hidden="1" customHeight="1" x14ac:dyDescent="0.2"/>
    <row r="262" spans="1:6" ht="25.5" customHeight="1" thickBot="1" x14ac:dyDescent="0.25">
      <c r="A262" s="84" t="s">
        <v>4935</v>
      </c>
      <c r="B262" s="85" t="s">
        <v>4936</v>
      </c>
      <c r="C262" s="86" t="s">
        <v>4888</v>
      </c>
      <c r="D262" s="87">
        <v>2.2550000000000001E-2</v>
      </c>
      <c r="E262" s="88">
        <v>198902</v>
      </c>
      <c r="F262" s="89">
        <f>+D262*E262</f>
        <v>4485.2401</v>
      </c>
    </row>
    <row r="263" spans="1:6" ht="409.6" hidden="1" customHeight="1" x14ac:dyDescent="0.2"/>
    <row r="264" spans="1:6" ht="13.5" customHeight="1" thickBot="1" x14ac:dyDescent="0.25">
      <c r="A264" s="90" t="s">
        <v>4893</v>
      </c>
      <c r="B264" s="91"/>
      <c r="C264" s="92">
        <v>20.6168980417395</v>
      </c>
      <c r="D264" s="91"/>
      <c r="E264" s="93" t="s">
        <v>4884</v>
      </c>
      <c r="F264" s="94">
        <f>+F262</f>
        <v>4485.2401</v>
      </c>
    </row>
    <row r="265" spans="1:6" ht="0.2" customHeight="1" x14ac:dyDescent="0.2"/>
    <row r="266" spans="1:6" ht="12.75" customHeight="1" x14ac:dyDescent="0.2">
      <c r="A266" s="80" t="s">
        <v>4871</v>
      </c>
      <c r="B266" s="81" t="s">
        <v>4894</v>
      </c>
      <c r="C266" s="82" t="s">
        <v>4870</v>
      </c>
      <c r="D266" s="82" t="s">
        <v>4873</v>
      </c>
      <c r="E266" s="82" t="s">
        <v>4874</v>
      </c>
      <c r="F266" s="83" t="s">
        <v>4875</v>
      </c>
    </row>
    <row r="267" spans="1:6" ht="409.6" hidden="1" customHeight="1" x14ac:dyDescent="0.2"/>
    <row r="268" spans="1:6" ht="25.5" customHeight="1" thickBot="1" x14ac:dyDescent="0.25">
      <c r="A268" s="84" t="s">
        <v>4895</v>
      </c>
      <c r="B268" s="85" t="s">
        <v>4896</v>
      </c>
      <c r="C268" s="86" t="s">
        <v>4897</v>
      </c>
      <c r="D268" s="87">
        <v>0.05</v>
      </c>
      <c r="E268" s="88">
        <v>4485</v>
      </c>
      <c r="F268" s="89">
        <f>+D268*E268</f>
        <v>224.25</v>
      </c>
    </row>
    <row r="269" spans="1:6" ht="409.6" hidden="1" customHeight="1" x14ac:dyDescent="0.2"/>
    <row r="270" spans="1:6" ht="13.5" customHeight="1" thickBot="1" x14ac:dyDescent="0.25">
      <c r="A270" s="90" t="s">
        <v>4898</v>
      </c>
      <c r="B270" s="91"/>
      <c r="C270" s="92">
        <v>1.02969568814931</v>
      </c>
      <c r="D270" s="91"/>
      <c r="E270" s="93" t="s">
        <v>4884</v>
      </c>
      <c r="F270" s="94">
        <f>+F268</f>
        <v>224.25</v>
      </c>
    </row>
    <row r="271" spans="1:6" ht="0.2" customHeight="1" x14ac:dyDescent="0.2"/>
    <row r="272" spans="1:6" ht="12.75" customHeight="1" x14ac:dyDescent="0.2">
      <c r="A272" s="80" t="s">
        <v>4871</v>
      </c>
      <c r="B272" s="81" t="s">
        <v>4905</v>
      </c>
      <c r="C272" s="82" t="s">
        <v>4870</v>
      </c>
      <c r="D272" s="82" t="s">
        <v>4873</v>
      </c>
      <c r="E272" s="82" t="s">
        <v>4874</v>
      </c>
      <c r="F272" s="83" t="s">
        <v>4875</v>
      </c>
    </row>
    <row r="273" spans="1:6" ht="409.6" hidden="1" customHeight="1" x14ac:dyDescent="0.2"/>
    <row r="274" spans="1:6" ht="25.5" customHeight="1" thickBot="1" x14ac:dyDescent="0.25">
      <c r="A274" s="84" t="s">
        <v>4920</v>
      </c>
      <c r="B274" s="85" t="s">
        <v>4921</v>
      </c>
      <c r="C274" s="86" t="s">
        <v>106</v>
      </c>
      <c r="D274" s="87">
        <v>1.9E-2</v>
      </c>
      <c r="E274" s="88">
        <v>14128</v>
      </c>
      <c r="F274" s="89">
        <f>+D274*E274</f>
        <v>268.43200000000002</v>
      </c>
    </row>
    <row r="275" spans="1:6" ht="409.6" hidden="1" customHeight="1" x14ac:dyDescent="0.2"/>
    <row r="276" spans="1:6" ht="13.5" customHeight="1" thickBot="1" x14ac:dyDescent="0.25">
      <c r="A276" s="90" t="s">
        <v>4908</v>
      </c>
      <c r="B276" s="91"/>
      <c r="C276" s="92">
        <v>1.23195734117863</v>
      </c>
      <c r="D276" s="91"/>
      <c r="E276" s="93" t="s">
        <v>4884</v>
      </c>
      <c r="F276" s="94">
        <f>F274</f>
        <v>268.43200000000002</v>
      </c>
    </row>
    <row r="277" spans="1:6" ht="0.2" customHeight="1" x14ac:dyDescent="0.2"/>
    <row r="278" spans="1:6" ht="12.75" customHeight="1" x14ac:dyDescent="0.2">
      <c r="A278" s="80" t="s">
        <v>4871</v>
      </c>
      <c r="B278" s="81" t="s">
        <v>4937</v>
      </c>
      <c r="C278" s="82" t="s">
        <v>4870</v>
      </c>
      <c r="D278" s="82" t="s">
        <v>4873</v>
      </c>
      <c r="E278" s="82" t="s">
        <v>4874</v>
      </c>
      <c r="F278" s="83" t="s">
        <v>4875</v>
      </c>
    </row>
    <row r="279" spans="1:6" ht="409.6" hidden="1" customHeight="1" x14ac:dyDescent="0.2"/>
    <row r="280" spans="1:6" ht="25.5" customHeight="1" thickBot="1" x14ac:dyDescent="0.25">
      <c r="A280" s="84" t="s">
        <v>2618</v>
      </c>
      <c r="B280" s="85" t="s">
        <v>2619</v>
      </c>
      <c r="C280" s="86" t="s">
        <v>106</v>
      </c>
      <c r="D280" s="87">
        <v>1.9E-2</v>
      </c>
      <c r="E280" s="88">
        <v>76154</v>
      </c>
      <c r="F280" s="89">
        <f>+D280*E280</f>
        <v>1446.9259999999999</v>
      </c>
    </row>
    <row r="281" spans="1:6" ht="409.6" hidden="1" customHeight="1" x14ac:dyDescent="0.2"/>
    <row r="282" spans="1:6" ht="13.5" customHeight="1" thickBot="1" x14ac:dyDescent="0.25">
      <c r="A282" s="90" t="s">
        <v>4938</v>
      </c>
      <c r="B282" s="91"/>
      <c r="C282" s="92">
        <v>6.65165027121449</v>
      </c>
      <c r="D282" s="91"/>
      <c r="E282" s="93" t="s">
        <v>4884</v>
      </c>
      <c r="F282" s="94">
        <f>F280</f>
        <v>1446.9259999999999</v>
      </c>
    </row>
    <row r="283" spans="1:6" ht="0.2" customHeight="1" thickBot="1" x14ac:dyDescent="0.25"/>
    <row r="284" spans="1:6" ht="12.75" customHeight="1" thickBot="1" x14ac:dyDescent="0.3">
      <c r="A284" s="135" t="s">
        <v>4909</v>
      </c>
      <c r="B284" s="136"/>
      <c r="C284" s="136"/>
      <c r="D284" s="136"/>
      <c r="E284" s="137"/>
      <c r="F284" s="127">
        <f>+SUM(F282,F276,F270,F264,F258)</f>
        <v>21753.738099999999</v>
      </c>
    </row>
    <row r="285" spans="1:6" ht="12.75" customHeight="1" x14ac:dyDescent="0.2"/>
    <row r="286" spans="1:6" ht="12.75" customHeight="1" x14ac:dyDescent="0.2"/>
    <row r="287" spans="1:6" ht="409.6" hidden="1" customHeight="1" x14ac:dyDescent="0.2"/>
    <row r="288" spans="1:6" ht="12.75" customHeight="1" x14ac:dyDescent="0.25">
      <c r="A288" s="144" t="s">
        <v>4868</v>
      </c>
      <c r="B288" s="145"/>
      <c r="C288" s="145"/>
      <c r="D288" s="145"/>
      <c r="E288" s="146"/>
      <c r="F288" s="147"/>
    </row>
    <row r="289" spans="1:6" ht="12.75" customHeight="1" x14ac:dyDescent="0.2">
      <c r="A289" s="138" t="s">
        <v>2469</v>
      </c>
      <c r="B289" s="139"/>
      <c r="C289" s="139"/>
      <c r="D289" s="140"/>
      <c r="E289" s="76" t="s">
        <v>4869</v>
      </c>
      <c r="F289" s="77" t="s">
        <v>4870</v>
      </c>
    </row>
    <row r="290" spans="1:6" ht="12.75" customHeight="1" x14ac:dyDescent="0.2">
      <c r="A290" s="141"/>
      <c r="B290" s="142"/>
      <c r="C290" s="142"/>
      <c r="D290" s="143"/>
      <c r="E290" s="78" t="s">
        <v>2468</v>
      </c>
      <c r="F290" s="79" t="s">
        <v>263</v>
      </c>
    </row>
    <row r="291" spans="1:6" ht="409.6" hidden="1" customHeight="1" x14ac:dyDescent="0.2"/>
    <row r="292" spans="1:6" ht="12.75" customHeight="1" x14ac:dyDescent="0.2">
      <c r="A292" s="80" t="s">
        <v>4871</v>
      </c>
      <c r="B292" s="81" t="s">
        <v>4872</v>
      </c>
      <c r="C292" s="82" t="s">
        <v>4870</v>
      </c>
      <c r="D292" s="82" t="s">
        <v>4873</v>
      </c>
      <c r="E292" s="82" t="s">
        <v>4874</v>
      </c>
      <c r="F292" s="83" t="s">
        <v>4875</v>
      </c>
    </row>
    <row r="293" spans="1:6" ht="409.6" hidden="1" customHeight="1" x14ac:dyDescent="0.2"/>
    <row r="294" spans="1:6" ht="25.5" customHeight="1" x14ac:dyDescent="0.2">
      <c r="A294" s="84" t="s">
        <v>4927</v>
      </c>
      <c r="B294" s="85" t="s">
        <v>4928</v>
      </c>
      <c r="C294" s="86" t="s">
        <v>263</v>
      </c>
      <c r="D294" s="87">
        <v>1</v>
      </c>
      <c r="E294" s="88">
        <v>2410</v>
      </c>
      <c r="F294" s="89">
        <f>+D294*E294</f>
        <v>2410</v>
      </c>
    </row>
    <row r="295" spans="1:6" ht="409.6" hidden="1" customHeight="1" x14ac:dyDescent="0.2"/>
    <row r="296" spans="1:6" ht="25.5" customHeight="1" x14ac:dyDescent="0.2">
      <c r="A296" s="84" t="s">
        <v>4929</v>
      </c>
      <c r="B296" s="85" t="s">
        <v>4930</v>
      </c>
      <c r="C296" s="86" t="s">
        <v>263</v>
      </c>
      <c r="D296" s="87">
        <v>1</v>
      </c>
      <c r="E296" s="88">
        <v>2378</v>
      </c>
      <c r="F296" s="89">
        <f>+D296*E296</f>
        <v>2378</v>
      </c>
    </row>
    <row r="297" spans="1:6" ht="409.6" hidden="1" customHeight="1" x14ac:dyDescent="0.2"/>
    <row r="298" spans="1:6" ht="25.5" customHeight="1" x14ac:dyDescent="0.2">
      <c r="A298" s="84" t="s">
        <v>4881</v>
      </c>
      <c r="B298" s="85" t="s">
        <v>4882</v>
      </c>
      <c r="C298" s="86" t="s">
        <v>9</v>
      </c>
      <c r="D298" s="87">
        <v>1</v>
      </c>
      <c r="E298" s="88">
        <v>8900</v>
      </c>
      <c r="F298" s="89">
        <f>+D298*E298</f>
        <v>8900</v>
      </c>
    </row>
    <row r="299" spans="1:6" ht="409.6" hidden="1" customHeight="1" x14ac:dyDescent="0.2"/>
    <row r="300" spans="1:6" ht="25.5" customHeight="1" thickBot="1" x14ac:dyDescent="0.25">
      <c r="A300" s="84" t="s">
        <v>4876</v>
      </c>
      <c r="B300" s="85" t="s">
        <v>4877</v>
      </c>
      <c r="C300" s="86" t="s">
        <v>1212</v>
      </c>
      <c r="D300" s="87">
        <v>0.01</v>
      </c>
      <c r="E300" s="88">
        <v>3690</v>
      </c>
      <c r="F300" s="89">
        <f>+D300*E300</f>
        <v>36.9</v>
      </c>
    </row>
    <row r="301" spans="1:6" ht="409.6" hidden="1" customHeight="1" x14ac:dyDescent="0.2"/>
    <row r="302" spans="1:6" ht="13.5" customHeight="1" thickBot="1" x14ac:dyDescent="0.25">
      <c r="A302" s="90" t="s">
        <v>4883</v>
      </c>
      <c r="B302" s="91"/>
      <c r="C302" s="92">
        <v>76.667411462406406</v>
      </c>
      <c r="D302" s="91"/>
      <c r="E302" s="93" t="s">
        <v>4884</v>
      </c>
      <c r="F302" s="94">
        <f>+SUM(F294:F300)</f>
        <v>13724.9</v>
      </c>
    </row>
    <row r="303" spans="1:6" ht="0.2" customHeight="1" x14ac:dyDescent="0.2"/>
    <row r="304" spans="1:6" ht="12.75" customHeight="1" x14ac:dyDescent="0.2">
      <c r="A304" s="80" t="s">
        <v>4871</v>
      </c>
      <c r="B304" s="81" t="s">
        <v>4885</v>
      </c>
      <c r="C304" s="82" t="s">
        <v>4870</v>
      </c>
      <c r="D304" s="82" t="s">
        <v>4873</v>
      </c>
      <c r="E304" s="82" t="s">
        <v>4874</v>
      </c>
      <c r="F304" s="83" t="s">
        <v>4875</v>
      </c>
    </row>
    <row r="305" spans="1:6" ht="409.6" hidden="1" customHeight="1" x14ac:dyDescent="0.2"/>
    <row r="306" spans="1:6" ht="25.5" customHeight="1" thickBot="1" x14ac:dyDescent="0.25">
      <c r="A306" s="84" t="s">
        <v>4935</v>
      </c>
      <c r="B306" s="85" t="s">
        <v>4936</v>
      </c>
      <c r="C306" s="86" t="s">
        <v>4888</v>
      </c>
      <c r="D306" s="87">
        <v>0.02</v>
      </c>
      <c r="E306" s="88">
        <v>198902</v>
      </c>
      <c r="F306" s="89">
        <f>+D306*E306</f>
        <v>3978.04</v>
      </c>
    </row>
    <row r="307" spans="1:6" ht="409.6" hidden="1" customHeight="1" x14ac:dyDescent="0.2"/>
    <row r="308" spans="1:6" ht="13.5" customHeight="1" thickBot="1" x14ac:dyDescent="0.25">
      <c r="A308" s="90" t="s">
        <v>4893</v>
      </c>
      <c r="B308" s="91"/>
      <c r="C308" s="92">
        <v>22.2209808959893</v>
      </c>
      <c r="D308" s="91"/>
      <c r="E308" s="93" t="s">
        <v>4884</v>
      </c>
      <c r="F308" s="94">
        <f>+F306</f>
        <v>3978.04</v>
      </c>
    </row>
    <row r="309" spans="1:6" ht="0.2" customHeight="1" x14ac:dyDescent="0.2"/>
    <row r="310" spans="1:6" ht="12.75" customHeight="1" x14ac:dyDescent="0.2">
      <c r="A310" s="80" t="s">
        <v>4871</v>
      </c>
      <c r="B310" s="81" t="s">
        <v>4894</v>
      </c>
      <c r="C310" s="82" t="s">
        <v>4870</v>
      </c>
      <c r="D310" s="82" t="s">
        <v>4873</v>
      </c>
      <c r="E310" s="82" t="s">
        <v>4874</v>
      </c>
      <c r="F310" s="83" t="s">
        <v>4875</v>
      </c>
    </row>
    <row r="311" spans="1:6" ht="409.6" hidden="1" customHeight="1" x14ac:dyDescent="0.2"/>
    <row r="312" spans="1:6" ht="25.5" customHeight="1" thickBot="1" x14ac:dyDescent="0.25">
      <c r="A312" s="84" t="s">
        <v>4895</v>
      </c>
      <c r="B312" s="85" t="s">
        <v>4896</v>
      </c>
      <c r="C312" s="86" t="s">
        <v>4897</v>
      </c>
      <c r="D312" s="87">
        <v>0.05</v>
      </c>
      <c r="E312" s="88">
        <v>3978</v>
      </c>
      <c r="F312" s="89">
        <f>+D312*E312</f>
        <v>198.9</v>
      </c>
    </row>
    <row r="313" spans="1:6" ht="409.6" hidden="1" customHeight="1" x14ac:dyDescent="0.2"/>
    <row r="314" spans="1:6" ht="13.5" customHeight="1" thickBot="1" x14ac:dyDescent="0.25">
      <c r="A314" s="90" t="s">
        <v>4898</v>
      </c>
      <c r="B314" s="91"/>
      <c r="C314" s="92">
        <v>1.1116076416042899</v>
      </c>
      <c r="D314" s="91"/>
      <c r="E314" s="93" t="s">
        <v>4884</v>
      </c>
      <c r="F314" s="94">
        <f>+F312</f>
        <v>198.9</v>
      </c>
    </row>
    <row r="315" spans="1:6" ht="0.2" customHeight="1" thickBot="1" x14ac:dyDescent="0.25"/>
    <row r="316" spans="1:6" ht="12.75" customHeight="1" thickBot="1" x14ac:dyDescent="0.3">
      <c r="A316" s="135" t="s">
        <v>4909</v>
      </c>
      <c r="B316" s="136"/>
      <c r="C316" s="136"/>
      <c r="D316" s="136"/>
      <c r="E316" s="137"/>
      <c r="F316" s="127">
        <f>+SUM(F302,F308,F314)</f>
        <v>17901.84</v>
      </c>
    </row>
    <row r="317" spans="1:6" ht="12.75" customHeight="1" x14ac:dyDescent="0.2"/>
    <row r="318" spans="1:6" ht="12.75" customHeight="1" x14ac:dyDescent="0.2"/>
    <row r="319" spans="1:6" ht="409.6" hidden="1" customHeight="1" x14ac:dyDescent="0.2"/>
    <row r="320" spans="1:6" ht="12.75" customHeight="1" x14ac:dyDescent="0.25">
      <c r="A320" s="144" t="s">
        <v>4868</v>
      </c>
      <c r="B320" s="145"/>
      <c r="C320" s="145"/>
      <c r="D320" s="145"/>
      <c r="E320" s="146"/>
      <c r="F320" s="147"/>
    </row>
    <row r="321" spans="1:6" ht="12.75" customHeight="1" x14ac:dyDescent="0.2">
      <c r="A321" s="138" t="s">
        <v>2471</v>
      </c>
      <c r="B321" s="139"/>
      <c r="C321" s="139"/>
      <c r="D321" s="140"/>
      <c r="E321" s="76" t="s">
        <v>4869</v>
      </c>
      <c r="F321" s="77" t="s">
        <v>4870</v>
      </c>
    </row>
    <row r="322" spans="1:6" ht="12.75" customHeight="1" x14ac:dyDescent="0.2">
      <c r="A322" s="141"/>
      <c r="B322" s="142"/>
      <c r="C322" s="142"/>
      <c r="D322" s="143"/>
      <c r="E322" s="78" t="s">
        <v>2470</v>
      </c>
      <c r="F322" s="79" t="s">
        <v>263</v>
      </c>
    </row>
    <row r="323" spans="1:6" ht="409.6" hidden="1" customHeight="1" x14ac:dyDescent="0.2"/>
    <row r="324" spans="1:6" ht="12.75" customHeight="1" x14ac:dyDescent="0.2">
      <c r="A324" s="80" t="s">
        <v>4871</v>
      </c>
      <c r="B324" s="81" t="s">
        <v>4872</v>
      </c>
      <c r="C324" s="82" t="s">
        <v>4870</v>
      </c>
      <c r="D324" s="82" t="s">
        <v>4873</v>
      </c>
      <c r="E324" s="82" t="s">
        <v>4874</v>
      </c>
      <c r="F324" s="83" t="s">
        <v>4875</v>
      </c>
    </row>
    <row r="325" spans="1:6" ht="409.6" hidden="1" customHeight="1" x14ac:dyDescent="0.2"/>
    <row r="326" spans="1:6" ht="25.5" customHeight="1" x14ac:dyDescent="0.2">
      <c r="A326" s="84" t="s">
        <v>4927</v>
      </c>
      <c r="B326" s="85" t="s">
        <v>4928</v>
      </c>
      <c r="C326" s="86" t="s">
        <v>263</v>
      </c>
      <c r="D326" s="87">
        <v>0.52500000000000002</v>
      </c>
      <c r="E326" s="88">
        <v>2410</v>
      </c>
      <c r="F326" s="89">
        <f>+D326*E326</f>
        <v>1265.25</v>
      </c>
    </row>
    <row r="327" spans="1:6" ht="409.6" hidden="1" customHeight="1" x14ac:dyDescent="0.2"/>
    <row r="328" spans="1:6" ht="25.5" customHeight="1" x14ac:dyDescent="0.2">
      <c r="A328" s="84" t="s">
        <v>4929</v>
      </c>
      <c r="B328" s="85" t="s">
        <v>4930</v>
      </c>
      <c r="C328" s="86" t="s">
        <v>263</v>
      </c>
      <c r="D328" s="87">
        <v>0.52500000000000002</v>
      </c>
      <c r="E328" s="88">
        <v>2378</v>
      </c>
      <c r="F328" s="89">
        <f>+D328*E328</f>
        <v>1248.45</v>
      </c>
    </row>
    <row r="329" spans="1:6" ht="409.6" hidden="1" customHeight="1" x14ac:dyDescent="0.2"/>
    <row r="330" spans="1:6" ht="25.5" customHeight="1" x14ac:dyDescent="0.2">
      <c r="A330" s="84" t="s">
        <v>4939</v>
      </c>
      <c r="B330" s="85" t="s">
        <v>4940</v>
      </c>
      <c r="C330" s="86" t="s">
        <v>9</v>
      </c>
      <c r="D330" s="87">
        <v>1</v>
      </c>
      <c r="E330" s="88">
        <v>1150</v>
      </c>
      <c r="F330" s="89">
        <f>+D330*E330</f>
        <v>1150</v>
      </c>
    </row>
    <row r="331" spans="1:6" ht="409.6" hidden="1" customHeight="1" x14ac:dyDescent="0.2"/>
    <row r="332" spans="1:6" ht="25.5" customHeight="1" thickBot="1" x14ac:dyDescent="0.25">
      <c r="A332" s="84" t="s">
        <v>4876</v>
      </c>
      <c r="B332" s="85" t="s">
        <v>4877</v>
      </c>
      <c r="C332" s="86" t="s">
        <v>1212</v>
      </c>
      <c r="D332" s="87">
        <v>0.01</v>
      </c>
      <c r="E332" s="88">
        <v>3690</v>
      </c>
      <c r="F332" s="89">
        <f>+D332*E332</f>
        <v>36.9</v>
      </c>
    </row>
    <row r="333" spans="1:6" ht="409.6" hidden="1" customHeight="1" x14ac:dyDescent="0.2"/>
    <row r="334" spans="1:6" ht="13.5" customHeight="1" thickBot="1" x14ac:dyDescent="0.25">
      <c r="A334" s="90" t="s">
        <v>4883</v>
      </c>
      <c r="B334" s="91"/>
      <c r="C334" s="92">
        <v>46.972197537133397</v>
      </c>
      <c r="D334" s="91"/>
      <c r="E334" s="93" t="s">
        <v>4884</v>
      </c>
      <c r="F334" s="94">
        <f>+SUM(F326:F332)</f>
        <v>3700.6</v>
      </c>
    </row>
    <row r="335" spans="1:6" ht="0.2" customHeight="1" x14ac:dyDescent="0.2"/>
    <row r="336" spans="1:6" ht="12.75" customHeight="1" x14ac:dyDescent="0.2">
      <c r="A336" s="80" t="s">
        <v>4871</v>
      </c>
      <c r="B336" s="81" t="s">
        <v>4885</v>
      </c>
      <c r="C336" s="82" t="s">
        <v>4870</v>
      </c>
      <c r="D336" s="82" t="s">
        <v>4873</v>
      </c>
      <c r="E336" s="82" t="s">
        <v>4874</v>
      </c>
      <c r="F336" s="83" t="s">
        <v>4875</v>
      </c>
    </row>
    <row r="337" spans="1:6" ht="409.6" hidden="1" customHeight="1" x14ac:dyDescent="0.2"/>
    <row r="338" spans="1:6" ht="25.5" customHeight="1" thickBot="1" x14ac:dyDescent="0.25">
      <c r="A338" s="84" t="s">
        <v>4935</v>
      </c>
      <c r="B338" s="85" t="s">
        <v>4936</v>
      </c>
      <c r="C338" s="86" t="s">
        <v>4888</v>
      </c>
      <c r="D338" s="87">
        <v>0.02</v>
      </c>
      <c r="E338" s="88">
        <v>198902</v>
      </c>
      <c r="F338" s="89">
        <f>+D338*E338</f>
        <v>3978.04</v>
      </c>
    </row>
    <row r="339" spans="1:6" ht="409.6" hidden="1" customHeight="1" x14ac:dyDescent="0.2"/>
    <row r="340" spans="1:6" ht="13.5" customHeight="1" thickBot="1" x14ac:dyDescent="0.25">
      <c r="A340" s="90" t="s">
        <v>4893</v>
      </c>
      <c r="B340" s="91"/>
      <c r="C340" s="92">
        <v>50.5014599466802</v>
      </c>
      <c r="D340" s="91"/>
      <c r="E340" s="93" t="s">
        <v>4884</v>
      </c>
      <c r="F340" s="94">
        <f>+F338</f>
        <v>3978.04</v>
      </c>
    </row>
    <row r="341" spans="1:6" ht="0.2" customHeight="1" x14ac:dyDescent="0.2"/>
    <row r="342" spans="1:6" ht="12.75" customHeight="1" x14ac:dyDescent="0.2">
      <c r="A342" s="80" t="s">
        <v>4871</v>
      </c>
      <c r="B342" s="81" t="s">
        <v>4894</v>
      </c>
      <c r="C342" s="82" t="s">
        <v>4870</v>
      </c>
      <c r="D342" s="82" t="s">
        <v>4873</v>
      </c>
      <c r="E342" s="82" t="s">
        <v>4874</v>
      </c>
      <c r="F342" s="83" t="s">
        <v>4875</v>
      </c>
    </row>
    <row r="343" spans="1:6" ht="409.6" hidden="1" customHeight="1" x14ac:dyDescent="0.2"/>
    <row r="344" spans="1:6" ht="25.5" customHeight="1" thickBot="1" x14ac:dyDescent="0.25">
      <c r="A344" s="84" t="s">
        <v>4895</v>
      </c>
      <c r="B344" s="85" t="s">
        <v>4896</v>
      </c>
      <c r="C344" s="86" t="s">
        <v>4897</v>
      </c>
      <c r="D344" s="87">
        <v>0.05</v>
      </c>
      <c r="E344" s="88">
        <v>3978</v>
      </c>
      <c r="F344" s="89">
        <f>+D344*E344</f>
        <v>198.9</v>
      </c>
    </row>
    <row r="345" spans="1:6" ht="409.6" hidden="1" customHeight="1" x14ac:dyDescent="0.2"/>
    <row r="346" spans="1:6" ht="13.5" customHeight="1" thickBot="1" x14ac:dyDescent="0.25">
      <c r="A346" s="90" t="s">
        <v>4898</v>
      </c>
      <c r="B346" s="91"/>
      <c r="C346" s="92">
        <v>2.5263425161863702</v>
      </c>
      <c r="D346" s="91"/>
      <c r="E346" s="93" t="s">
        <v>4884</v>
      </c>
      <c r="F346" s="94">
        <f>+F344</f>
        <v>198.9</v>
      </c>
    </row>
    <row r="347" spans="1:6" ht="0.2" customHeight="1" thickBot="1" x14ac:dyDescent="0.25"/>
    <row r="348" spans="1:6" ht="12.75" customHeight="1" thickBot="1" x14ac:dyDescent="0.3">
      <c r="A348" s="135" t="s">
        <v>4909</v>
      </c>
      <c r="B348" s="136"/>
      <c r="C348" s="136"/>
      <c r="D348" s="136"/>
      <c r="E348" s="137"/>
      <c r="F348" s="127">
        <f>+SUM(F346,F340,F334)</f>
        <v>7877.5399999999991</v>
      </c>
    </row>
    <row r="349" spans="1:6" ht="12.75" customHeight="1" x14ac:dyDescent="0.2"/>
    <row r="350" spans="1:6" ht="12.75" customHeight="1" x14ac:dyDescent="0.2"/>
    <row r="351" spans="1:6" ht="409.6" hidden="1" customHeight="1" x14ac:dyDescent="0.2"/>
    <row r="352" spans="1:6" ht="12.75" customHeight="1" x14ac:dyDescent="0.25">
      <c r="A352" s="144" t="s">
        <v>4868</v>
      </c>
      <c r="B352" s="145"/>
      <c r="C352" s="145"/>
      <c r="D352" s="145"/>
      <c r="E352" s="146"/>
      <c r="F352" s="147"/>
    </row>
    <row r="353" spans="1:6" ht="12.75" customHeight="1" x14ac:dyDescent="0.2">
      <c r="A353" s="138" t="s">
        <v>2473</v>
      </c>
      <c r="B353" s="139"/>
      <c r="C353" s="139"/>
      <c r="D353" s="140"/>
      <c r="E353" s="76" t="s">
        <v>4869</v>
      </c>
      <c r="F353" s="77" t="s">
        <v>4870</v>
      </c>
    </row>
    <row r="354" spans="1:6" ht="12.75" customHeight="1" x14ac:dyDescent="0.2">
      <c r="A354" s="141"/>
      <c r="B354" s="142"/>
      <c r="C354" s="142"/>
      <c r="D354" s="143"/>
      <c r="E354" s="78" t="s">
        <v>2472</v>
      </c>
      <c r="F354" s="79" t="s">
        <v>263</v>
      </c>
    </row>
    <row r="355" spans="1:6" ht="409.6" hidden="1" customHeight="1" x14ac:dyDescent="0.2"/>
    <row r="356" spans="1:6" ht="12.75" customHeight="1" x14ac:dyDescent="0.2">
      <c r="A356" s="80" t="s">
        <v>4871</v>
      </c>
      <c r="B356" s="81" t="s">
        <v>4872</v>
      </c>
      <c r="C356" s="82" t="s">
        <v>4870</v>
      </c>
      <c r="D356" s="82" t="s">
        <v>4873</v>
      </c>
      <c r="E356" s="82" t="s">
        <v>4874</v>
      </c>
      <c r="F356" s="83" t="s">
        <v>4875</v>
      </c>
    </row>
    <row r="357" spans="1:6" ht="409.6" hidden="1" customHeight="1" x14ac:dyDescent="0.2"/>
    <row r="358" spans="1:6" ht="25.5" customHeight="1" x14ac:dyDescent="0.2">
      <c r="A358" s="84" t="s">
        <v>4943</v>
      </c>
      <c r="B358" s="85" t="s">
        <v>4944</v>
      </c>
      <c r="C358" s="86" t="s">
        <v>9</v>
      </c>
      <c r="D358" s="87">
        <v>1.1000000000000001</v>
      </c>
      <c r="E358" s="88">
        <v>16500</v>
      </c>
      <c r="F358" s="89">
        <f>+D358*E358</f>
        <v>18150</v>
      </c>
    </row>
    <row r="359" spans="1:6" ht="409.6" hidden="1" customHeight="1" x14ac:dyDescent="0.2"/>
    <row r="360" spans="1:6" ht="25.5" customHeight="1" x14ac:dyDescent="0.2">
      <c r="A360" s="84" t="s">
        <v>4931</v>
      </c>
      <c r="B360" s="85" t="s">
        <v>4932</v>
      </c>
      <c r="C360" s="86" t="s">
        <v>106</v>
      </c>
      <c r="D360" s="87">
        <v>2.1000000000000001E-2</v>
      </c>
      <c r="E360" s="88">
        <v>376410</v>
      </c>
      <c r="F360" s="89">
        <f>+D360*E360</f>
        <v>7904.6100000000006</v>
      </c>
    </row>
    <row r="361" spans="1:6" ht="409.6" hidden="1" customHeight="1" x14ac:dyDescent="0.2"/>
    <row r="362" spans="1:6" ht="25.5" customHeight="1" x14ac:dyDescent="0.2">
      <c r="A362" s="84" t="s">
        <v>4939</v>
      </c>
      <c r="B362" s="85" t="s">
        <v>4940</v>
      </c>
      <c r="C362" s="86" t="s">
        <v>9</v>
      </c>
      <c r="D362" s="87">
        <v>0.1</v>
      </c>
      <c r="E362" s="88">
        <v>1150</v>
      </c>
      <c r="F362" s="89">
        <f>+D362*E362</f>
        <v>115</v>
      </c>
    </row>
    <row r="363" spans="1:6" ht="409.6" hidden="1" customHeight="1" x14ac:dyDescent="0.2"/>
    <row r="364" spans="1:6" ht="25.5" customHeight="1" x14ac:dyDescent="0.2">
      <c r="A364" s="84" t="s">
        <v>4881</v>
      </c>
      <c r="B364" s="85" t="s">
        <v>4882</v>
      </c>
      <c r="C364" s="86" t="s">
        <v>9</v>
      </c>
      <c r="D364" s="87">
        <v>1.3</v>
      </c>
      <c r="E364" s="88">
        <v>8900</v>
      </c>
      <c r="F364" s="89">
        <f>+D364*E364</f>
        <v>11570</v>
      </c>
    </row>
    <row r="365" spans="1:6" ht="409.6" hidden="1" customHeight="1" x14ac:dyDescent="0.2"/>
    <row r="366" spans="1:6" ht="25.5" customHeight="1" x14ac:dyDescent="0.2">
      <c r="A366" s="84" t="s">
        <v>4876</v>
      </c>
      <c r="B366" s="85" t="s">
        <v>4877</v>
      </c>
      <c r="C366" s="86" t="s">
        <v>1212</v>
      </c>
      <c r="D366" s="87">
        <v>4.4999999999999998E-2</v>
      </c>
      <c r="E366" s="88">
        <v>3690</v>
      </c>
      <c r="F366" s="89">
        <f>+D366*E366</f>
        <v>166.04999999999998</v>
      </c>
    </row>
    <row r="367" spans="1:6" ht="409.6" hidden="1" customHeight="1" x14ac:dyDescent="0.2"/>
    <row r="368" spans="1:6" ht="25.5" customHeight="1" x14ac:dyDescent="0.2">
      <c r="A368" s="84" t="s">
        <v>4945</v>
      </c>
      <c r="B368" s="85" t="s">
        <v>4946</v>
      </c>
      <c r="C368" s="86" t="s">
        <v>9</v>
      </c>
      <c r="D368" s="87">
        <v>6</v>
      </c>
      <c r="E368" s="88">
        <v>50</v>
      </c>
      <c r="F368" s="89">
        <f>+D368*E368</f>
        <v>300</v>
      </c>
    </row>
    <row r="369" spans="1:6" ht="409.6" hidden="1" customHeight="1" x14ac:dyDescent="0.2"/>
    <row r="370" spans="1:6" ht="25.5" customHeight="1" x14ac:dyDescent="0.2">
      <c r="A370" s="84" t="s">
        <v>4941</v>
      </c>
      <c r="B370" s="85" t="s">
        <v>4942</v>
      </c>
      <c r="C370" s="86" t="s">
        <v>7</v>
      </c>
      <c r="D370" s="87">
        <v>0.02</v>
      </c>
      <c r="E370" s="88">
        <v>8600</v>
      </c>
      <c r="F370" s="89">
        <f>+D370*E370</f>
        <v>172</v>
      </c>
    </row>
    <row r="371" spans="1:6" ht="409.6" hidden="1" customHeight="1" x14ac:dyDescent="0.2"/>
    <row r="372" spans="1:6" ht="25.5" customHeight="1" thickBot="1" x14ac:dyDescent="0.25">
      <c r="A372" s="84" t="s">
        <v>4933</v>
      </c>
      <c r="B372" s="85" t="s">
        <v>4934</v>
      </c>
      <c r="C372" s="86" t="s">
        <v>9</v>
      </c>
      <c r="D372" s="87">
        <v>0.55000000000000004</v>
      </c>
      <c r="E372" s="88">
        <v>5000</v>
      </c>
      <c r="F372" s="89">
        <f>+D372*E372</f>
        <v>2750</v>
      </c>
    </row>
    <row r="373" spans="1:6" ht="409.6" hidden="1" customHeight="1" x14ac:dyDescent="0.2"/>
    <row r="374" spans="1:6" ht="13.5" customHeight="1" thickBot="1" x14ac:dyDescent="0.25">
      <c r="A374" s="90" t="s">
        <v>4883</v>
      </c>
      <c r="B374" s="91"/>
      <c r="C374" s="92">
        <v>83.086868686868698</v>
      </c>
      <c r="D374" s="91"/>
      <c r="E374" s="93" t="s">
        <v>4884</v>
      </c>
      <c r="F374" s="94">
        <f>+SUM(F358:F372)</f>
        <v>41127.660000000003</v>
      </c>
    </row>
    <row r="375" spans="1:6" ht="0.2" customHeight="1" x14ac:dyDescent="0.2"/>
    <row r="376" spans="1:6" ht="12.75" customHeight="1" x14ac:dyDescent="0.2">
      <c r="A376" s="80" t="s">
        <v>4871</v>
      </c>
      <c r="B376" s="81" t="s">
        <v>4885</v>
      </c>
      <c r="C376" s="82" t="s">
        <v>4870</v>
      </c>
      <c r="D376" s="82" t="s">
        <v>4873</v>
      </c>
      <c r="E376" s="82" t="s">
        <v>4874</v>
      </c>
      <c r="F376" s="83" t="s">
        <v>4875</v>
      </c>
    </row>
    <row r="377" spans="1:6" ht="409.6" hidden="1" customHeight="1" x14ac:dyDescent="0.2"/>
    <row r="378" spans="1:6" ht="25.5" customHeight="1" thickBot="1" x14ac:dyDescent="0.25">
      <c r="A378" s="84" t="s">
        <v>4912</v>
      </c>
      <c r="B378" s="85" t="s">
        <v>4913</v>
      </c>
      <c r="C378" s="86" t="s">
        <v>4888</v>
      </c>
      <c r="D378" s="87">
        <v>3.5000000000000003E-2</v>
      </c>
      <c r="E378" s="88">
        <v>184277</v>
      </c>
      <c r="F378" s="89">
        <f>+D378*E378</f>
        <v>6449.6950000000006</v>
      </c>
    </row>
    <row r="379" spans="1:6" ht="409.6" hidden="1" customHeight="1" x14ac:dyDescent="0.2"/>
    <row r="380" spans="1:6" ht="13.5" customHeight="1" thickBot="1" x14ac:dyDescent="0.25">
      <c r="A380" s="90" t="s">
        <v>4893</v>
      </c>
      <c r="B380" s="91"/>
      <c r="C380" s="92">
        <v>13.030303030302999</v>
      </c>
      <c r="D380" s="91"/>
      <c r="E380" s="93" t="s">
        <v>4884</v>
      </c>
      <c r="F380" s="94">
        <f>+F378</f>
        <v>6449.6950000000006</v>
      </c>
    </row>
    <row r="381" spans="1:6" ht="0.2" customHeight="1" x14ac:dyDescent="0.2"/>
    <row r="382" spans="1:6" ht="12.75" customHeight="1" x14ac:dyDescent="0.2">
      <c r="A382" s="80" t="s">
        <v>4871</v>
      </c>
      <c r="B382" s="81" t="s">
        <v>4894</v>
      </c>
      <c r="C382" s="82" t="s">
        <v>4870</v>
      </c>
      <c r="D382" s="82" t="s">
        <v>4873</v>
      </c>
      <c r="E382" s="82" t="s">
        <v>4874</v>
      </c>
      <c r="F382" s="83" t="s">
        <v>4875</v>
      </c>
    </row>
    <row r="383" spans="1:6" ht="409.6" hidden="1" customHeight="1" x14ac:dyDescent="0.2"/>
    <row r="384" spans="1:6" ht="25.5" customHeight="1" thickBot="1" x14ac:dyDescent="0.25">
      <c r="A384" s="84" t="s">
        <v>4895</v>
      </c>
      <c r="B384" s="85" t="s">
        <v>4896</v>
      </c>
      <c r="C384" s="86" t="s">
        <v>4897</v>
      </c>
      <c r="D384" s="87">
        <v>0.05</v>
      </c>
      <c r="E384" s="88">
        <v>6450</v>
      </c>
      <c r="F384" s="89">
        <f>+D384*E384</f>
        <v>322.5</v>
      </c>
    </row>
    <row r="385" spans="1:6" ht="409.6" hidden="1" customHeight="1" x14ac:dyDescent="0.2"/>
    <row r="386" spans="1:6" ht="13.5" customHeight="1" thickBot="1" x14ac:dyDescent="0.25">
      <c r="A386" s="90" t="s">
        <v>4898</v>
      </c>
      <c r="B386" s="91"/>
      <c r="C386" s="92">
        <v>0.65252525252525295</v>
      </c>
      <c r="D386" s="91"/>
      <c r="E386" s="93" t="s">
        <v>4884</v>
      </c>
      <c r="F386" s="94">
        <f>+F384</f>
        <v>322.5</v>
      </c>
    </row>
    <row r="387" spans="1:6" ht="0.2" customHeight="1" x14ac:dyDescent="0.2"/>
    <row r="388" spans="1:6" ht="12.75" customHeight="1" x14ac:dyDescent="0.2">
      <c r="A388" s="80" t="s">
        <v>4871</v>
      </c>
      <c r="B388" s="81" t="s">
        <v>4937</v>
      </c>
      <c r="C388" s="82" t="s">
        <v>4870</v>
      </c>
      <c r="D388" s="82" t="s">
        <v>4873</v>
      </c>
      <c r="E388" s="82" t="s">
        <v>4874</v>
      </c>
      <c r="F388" s="83" t="s">
        <v>4875</v>
      </c>
    </row>
    <row r="389" spans="1:6" ht="409.6" hidden="1" customHeight="1" x14ac:dyDescent="0.2"/>
    <row r="390" spans="1:6" ht="25.5" customHeight="1" thickBot="1" x14ac:dyDescent="0.25">
      <c r="A390" s="84" t="s">
        <v>2618</v>
      </c>
      <c r="B390" s="85" t="s">
        <v>2619</v>
      </c>
      <c r="C390" s="86" t="s">
        <v>106</v>
      </c>
      <c r="D390" s="87">
        <v>2.1000000000000001E-2</v>
      </c>
      <c r="E390" s="88">
        <v>76154</v>
      </c>
      <c r="F390" s="89">
        <f>+D390*E390</f>
        <v>1599.2340000000002</v>
      </c>
    </row>
    <row r="391" spans="1:6" ht="409.6" hidden="1" customHeight="1" x14ac:dyDescent="0.2"/>
    <row r="392" spans="1:6" ht="13.5" customHeight="1" thickBot="1" x14ac:dyDescent="0.25">
      <c r="A392" s="90" t="s">
        <v>4938</v>
      </c>
      <c r="B392" s="91"/>
      <c r="C392" s="92">
        <v>3.23030303030303</v>
      </c>
      <c r="D392" s="91"/>
      <c r="E392" s="93" t="s">
        <v>4884</v>
      </c>
      <c r="F392" s="94">
        <f>+F390</f>
        <v>1599.2340000000002</v>
      </c>
    </row>
    <row r="393" spans="1:6" ht="0.2" customHeight="1" thickBot="1" x14ac:dyDescent="0.25"/>
    <row r="394" spans="1:6" ht="12.75" customHeight="1" thickBot="1" x14ac:dyDescent="0.3">
      <c r="A394" s="135" t="s">
        <v>4909</v>
      </c>
      <c r="B394" s="136"/>
      <c r="C394" s="136"/>
      <c r="D394" s="136"/>
      <c r="E394" s="137"/>
      <c r="F394" s="127">
        <f>+SUM(F392,F386,F380,F374)</f>
        <v>49499.089000000007</v>
      </c>
    </row>
    <row r="395" spans="1:6" ht="12.75" customHeight="1" x14ac:dyDescent="0.2"/>
    <row r="396" spans="1:6" ht="12.75" customHeight="1" x14ac:dyDescent="0.2"/>
    <row r="397" spans="1:6" ht="409.6" hidden="1" customHeight="1" x14ac:dyDescent="0.2"/>
    <row r="398" spans="1:6" ht="12.75" customHeight="1" x14ac:dyDescent="0.25">
      <c r="A398" s="144" t="s">
        <v>4868</v>
      </c>
      <c r="B398" s="145"/>
      <c r="C398" s="145"/>
      <c r="D398" s="145"/>
      <c r="E398" s="146"/>
      <c r="F398" s="147"/>
    </row>
    <row r="399" spans="1:6" ht="12.75" customHeight="1" x14ac:dyDescent="0.2">
      <c r="A399" s="138" t="s">
        <v>2476</v>
      </c>
      <c r="B399" s="139"/>
      <c r="C399" s="139"/>
      <c r="D399" s="140"/>
      <c r="E399" s="76" t="s">
        <v>4869</v>
      </c>
      <c r="F399" s="77" t="s">
        <v>4870</v>
      </c>
    </row>
    <row r="400" spans="1:6" ht="12.75" customHeight="1" x14ac:dyDescent="0.2">
      <c r="A400" s="141"/>
      <c r="B400" s="142"/>
      <c r="C400" s="142"/>
      <c r="D400" s="143"/>
      <c r="E400" s="78" t="s">
        <v>2474</v>
      </c>
      <c r="F400" s="79" t="s">
        <v>9</v>
      </c>
    </row>
    <row r="401" spans="1:6" ht="409.6" hidden="1" customHeight="1" x14ac:dyDescent="0.2"/>
    <row r="402" spans="1:6" ht="12.75" customHeight="1" x14ac:dyDescent="0.2">
      <c r="A402" s="80" t="s">
        <v>4871</v>
      </c>
      <c r="B402" s="81" t="s">
        <v>4872</v>
      </c>
      <c r="C402" s="82" t="s">
        <v>4870</v>
      </c>
      <c r="D402" s="82" t="s">
        <v>4873</v>
      </c>
      <c r="E402" s="82" t="s">
        <v>4874</v>
      </c>
      <c r="F402" s="83" t="s">
        <v>4875</v>
      </c>
    </row>
    <row r="403" spans="1:6" ht="409.6" hidden="1" customHeight="1" x14ac:dyDescent="0.2"/>
    <row r="404" spans="1:6" ht="25.5" customHeight="1" thickBot="1" x14ac:dyDescent="0.25">
      <c r="A404" s="84" t="s">
        <v>4951</v>
      </c>
      <c r="B404" s="85" t="s">
        <v>4952</v>
      </c>
      <c r="C404" s="86" t="s">
        <v>9</v>
      </c>
      <c r="D404" s="87">
        <v>1</v>
      </c>
      <c r="E404" s="88">
        <v>325813</v>
      </c>
      <c r="F404" s="89">
        <f>+D404*E404</f>
        <v>325813</v>
      </c>
    </row>
    <row r="405" spans="1:6" ht="409.6" hidden="1" customHeight="1" x14ac:dyDescent="0.2"/>
    <row r="406" spans="1:6" ht="13.5" customHeight="1" thickBot="1" x14ac:dyDescent="0.25">
      <c r="A406" s="90" t="s">
        <v>4883</v>
      </c>
      <c r="B406" s="91"/>
      <c r="C406" s="92">
        <v>98.537719871283102</v>
      </c>
      <c r="D406" s="91"/>
      <c r="E406" s="93" t="s">
        <v>4884</v>
      </c>
      <c r="F406" s="94">
        <f>+F404</f>
        <v>325813</v>
      </c>
    </row>
    <row r="407" spans="1:6" ht="0.2" customHeight="1" x14ac:dyDescent="0.2"/>
    <row r="408" spans="1:6" ht="12.75" customHeight="1" x14ac:dyDescent="0.2">
      <c r="A408" s="80" t="s">
        <v>4871</v>
      </c>
      <c r="B408" s="81" t="s">
        <v>4885</v>
      </c>
      <c r="C408" s="82" t="s">
        <v>4870</v>
      </c>
      <c r="D408" s="82" t="s">
        <v>4873</v>
      </c>
      <c r="E408" s="82" t="s">
        <v>4874</v>
      </c>
      <c r="F408" s="83" t="s">
        <v>4875</v>
      </c>
    </row>
    <row r="409" spans="1:6" ht="409.6" hidden="1" customHeight="1" x14ac:dyDescent="0.2"/>
    <row r="410" spans="1:6" ht="25.5" customHeight="1" thickBot="1" x14ac:dyDescent="0.25">
      <c r="A410" s="84" t="s">
        <v>4953</v>
      </c>
      <c r="B410" s="85" t="s">
        <v>4954</v>
      </c>
      <c r="C410" s="86" t="s">
        <v>4888</v>
      </c>
      <c r="D410" s="87">
        <v>3.5000000000000003E-2</v>
      </c>
      <c r="E410" s="88">
        <v>117001</v>
      </c>
      <c r="F410" s="89">
        <f>+D410*E410</f>
        <v>4095.0350000000003</v>
      </c>
    </row>
    <row r="411" spans="1:6" ht="13.5" customHeight="1" thickBot="1" x14ac:dyDescent="0.25">
      <c r="A411" s="90" t="s">
        <v>4893</v>
      </c>
      <c r="B411" s="91"/>
      <c r="C411" s="92">
        <v>1.23847717209842</v>
      </c>
      <c r="D411" s="91"/>
      <c r="E411" s="93" t="s">
        <v>4884</v>
      </c>
      <c r="F411" s="94">
        <f>+F410</f>
        <v>4095.0350000000003</v>
      </c>
    </row>
    <row r="412" spans="1:6" ht="0.2" customHeight="1" x14ac:dyDescent="0.2"/>
    <row r="413" spans="1:6" ht="12.75" customHeight="1" x14ac:dyDescent="0.2">
      <c r="A413" s="80" t="s">
        <v>4871</v>
      </c>
      <c r="B413" s="81" t="s">
        <v>4894</v>
      </c>
      <c r="C413" s="82" t="s">
        <v>4870</v>
      </c>
      <c r="D413" s="82" t="s">
        <v>4873</v>
      </c>
      <c r="E413" s="82" t="s">
        <v>4874</v>
      </c>
      <c r="F413" s="83" t="s">
        <v>4875</v>
      </c>
    </row>
    <row r="414" spans="1:6" ht="409.6" hidden="1" customHeight="1" x14ac:dyDescent="0.2"/>
    <row r="415" spans="1:6" ht="25.5" customHeight="1" thickBot="1" x14ac:dyDescent="0.25">
      <c r="A415" s="84" t="s">
        <v>4895</v>
      </c>
      <c r="B415" s="85" t="s">
        <v>4896</v>
      </c>
      <c r="C415" s="86" t="s">
        <v>4897</v>
      </c>
      <c r="D415" s="87">
        <v>0.05</v>
      </c>
      <c r="E415" s="88">
        <v>4095</v>
      </c>
      <c r="F415" s="89">
        <f>+D415*E415</f>
        <v>204.75</v>
      </c>
    </row>
    <row r="416" spans="1:6" ht="409.6" hidden="1" customHeight="1" x14ac:dyDescent="0.2"/>
    <row r="417" spans="1:6" ht="13.5" customHeight="1" thickBot="1" x14ac:dyDescent="0.25">
      <c r="A417" s="90" t="s">
        <v>4898</v>
      </c>
      <c r="B417" s="91"/>
      <c r="C417" s="92">
        <v>6.1999467711887003E-2</v>
      </c>
      <c r="D417" s="91"/>
      <c r="E417" s="93" t="s">
        <v>4884</v>
      </c>
      <c r="F417" s="94">
        <f>+F415</f>
        <v>204.75</v>
      </c>
    </row>
    <row r="418" spans="1:6" ht="0.2" customHeight="1" x14ac:dyDescent="0.2"/>
    <row r="419" spans="1:6" ht="12.75" customHeight="1" x14ac:dyDescent="0.2">
      <c r="A419" s="80" t="s">
        <v>4871</v>
      </c>
      <c r="B419" s="81" t="s">
        <v>4905</v>
      </c>
      <c r="C419" s="82" t="s">
        <v>4870</v>
      </c>
      <c r="D419" s="82" t="s">
        <v>4873</v>
      </c>
      <c r="E419" s="82" t="s">
        <v>4874</v>
      </c>
      <c r="F419" s="83" t="s">
        <v>4875</v>
      </c>
    </row>
    <row r="420" spans="1:6" ht="409.6" hidden="1" customHeight="1" x14ac:dyDescent="0.2"/>
    <row r="421" spans="1:6" ht="25.5" customHeight="1" thickBot="1" x14ac:dyDescent="0.25">
      <c r="A421" s="84" t="s">
        <v>4949</v>
      </c>
      <c r="B421" s="85" t="s">
        <v>4950</v>
      </c>
      <c r="C421" s="86" t="s">
        <v>9</v>
      </c>
      <c r="D421" s="87">
        <v>0.25</v>
      </c>
      <c r="E421" s="88">
        <v>2140</v>
      </c>
      <c r="F421" s="89">
        <f>+D421*E421</f>
        <v>535</v>
      </c>
    </row>
    <row r="422" spans="1:6" ht="409.6" hidden="1" customHeight="1" x14ac:dyDescent="0.2"/>
    <row r="423" spans="1:6" ht="13.5" customHeight="1" thickBot="1" x14ac:dyDescent="0.25">
      <c r="A423" s="90" t="s">
        <v>4908</v>
      </c>
      <c r="B423" s="91"/>
      <c r="C423" s="92">
        <v>0.16180348890663199</v>
      </c>
      <c r="D423" s="91"/>
      <c r="E423" s="93" t="s">
        <v>4884</v>
      </c>
      <c r="F423" s="94">
        <f>+F421</f>
        <v>535</v>
      </c>
    </row>
    <row r="424" spans="1:6" ht="0.2" customHeight="1" thickBot="1" x14ac:dyDescent="0.25"/>
    <row r="425" spans="1:6" ht="12.75" customHeight="1" thickBot="1" x14ac:dyDescent="0.3">
      <c r="A425" s="135" t="s">
        <v>4909</v>
      </c>
      <c r="B425" s="136"/>
      <c r="C425" s="136"/>
      <c r="D425" s="136"/>
      <c r="E425" s="137"/>
      <c r="F425" s="127">
        <f>SUM(F406,F411,F417,F423)</f>
        <v>330647.78499999997</v>
      </c>
    </row>
    <row r="426" spans="1:6" ht="12.75" customHeight="1" x14ac:dyDescent="0.2"/>
    <row r="427" spans="1:6" ht="12.75" customHeight="1" x14ac:dyDescent="0.2"/>
    <row r="428" spans="1:6" ht="409.6" hidden="1" customHeight="1" x14ac:dyDescent="0.2"/>
    <row r="429" spans="1:6" ht="12.75" customHeight="1" x14ac:dyDescent="0.25">
      <c r="A429" s="144" t="s">
        <v>4868</v>
      </c>
      <c r="B429" s="145"/>
      <c r="C429" s="145"/>
      <c r="D429" s="145"/>
      <c r="E429" s="146"/>
      <c r="F429" s="147"/>
    </row>
    <row r="430" spans="1:6" ht="12.75" customHeight="1" x14ac:dyDescent="0.2">
      <c r="A430" s="138" t="s">
        <v>2478</v>
      </c>
      <c r="B430" s="139"/>
      <c r="C430" s="139"/>
      <c r="D430" s="140"/>
      <c r="E430" s="76" t="s">
        <v>4869</v>
      </c>
      <c r="F430" s="77" t="s">
        <v>4870</v>
      </c>
    </row>
    <row r="431" spans="1:6" ht="12.75" customHeight="1" x14ac:dyDescent="0.2">
      <c r="A431" s="141"/>
      <c r="B431" s="142"/>
      <c r="C431" s="142"/>
      <c r="D431" s="143"/>
      <c r="E431" s="78" t="s">
        <v>2475</v>
      </c>
      <c r="F431" s="79" t="s">
        <v>263</v>
      </c>
    </row>
    <row r="432" spans="1:6" ht="409.6" hidden="1" customHeight="1" x14ac:dyDescent="0.2"/>
    <row r="433" spans="1:6" ht="12.75" customHeight="1" x14ac:dyDescent="0.2">
      <c r="A433" s="80" t="s">
        <v>4871</v>
      </c>
      <c r="B433" s="81" t="s">
        <v>4872</v>
      </c>
      <c r="C433" s="82" t="s">
        <v>4870</v>
      </c>
      <c r="D433" s="82" t="s">
        <v>4873</v>
      </c>
      <c r="E433" s="82" t="s">
        <v>4874</v>
      </c>
      <c r="F433" s="83" t="s">
        <v>4875</v>
      </c>
    </row>
    <row r="434" spans="1:6" ht="409.6" hidden="1" customHeight="1" x14ac:dyDescent="0.2"/>
    <row r="435" spans="1:6" ht="25.5" customHeight="1" x14ac:dyDescent="0.2">
      <c r="A435" s="84" t="s">
        <v>4929</v>
      </c>
      <c r="B435" s="85" t="s">
        <v>4930</v>
      </c>
      <c r="C435" s="86" t="s">
        <v>263</v>
      </c>
      <c r="D435" s="87">
        <v>1.2</v>
      </c>
      <c r="E435" s="88">
        <v>2378</v>
      </c>
      <c r="F435" s="89">
        <f>+D435*E435</f>
        <v>2853.6</v>
      </c>
    </row>
    <row r="436" spans="1:6" ht="409.6" hidden="1" customHeight="1" x14ac:dyDescent="0.2"/>
    <row r="437" spans="1:6" ht="25.5" customHeight="1" x14ac:dyDescent="0.2">
      <c r="A437" s="84" t="s">
        <v>4955</v>
      </c>
      <c r="B437" s="85" t="s">
        <v>4956</v>
      </c>
      <c r="C437" s="86" t="s">
        <v>106</v>
      </c>
      <c r="D437" s="87">
        <v>0.01</v>
      </c>
      <c r="E437" s="88">
        <v>71900</v>
      </c>
      <c r="F437" s="89">
        <f>+D437*E437</f>
        <v>719</v>
      </c>
    </row>
    <row r="438" spans="1:6" ht="409.6" hidden="1" customHeight="1" x14ac:dyDescent="0.2"/>
    <row r="439" spans="1:6" ht="25.5" customHeight="1" x14ac:dyDescent="0.2">
      <c r="A439" s="84" t="s">
        <v>4957</v>
      </c>
      <c r="B439" s="85" t="s">
        <v>4958</v>
      </c>
      <c r="C439" s="86" t="s">
        <v>9</v>
      </c>
      <c r="D439" s="87">
        <v>6.6000000000000003E-2</v>
      </c>
      <c r="E439" s="88">
        <v>35000</v>
      </c>
      <c r="F439" s="89">
        <f>+D439*E439</f>
        <v>2310</v>
      </c>
    </row>
    <row r="440" spans="1:6" ht="409.6" hidden="1" customHeight="1" x14ac:dyDescent="0.2"/>
    <row r="441" spans="1:6" ht="25.5" customHeight="1" x14ac:dyDescent="0.2">
      <c r="A441" s="84" t="s">
        <v>4959</v>
      </c>
      <c r="B441" s="85" t="s">
        <v>4960</v>
      </c>
      <c r="C441" s="86" t="s">
        <v>263</v>
      </c>
      <c r="D441" s="87">
        <v>4.5</v>
      </c>
      <c r="E441" s="88">
        <v>75</v>
      </c>
      <c r="F441" s="89">
        <f>+D441*E441</f>
        <v>337.5</v>
      </c>
    </row>
    <row r="442" spans="1:6" ht="409.6" hidden="1" customHeight="1" x14ac:dyDescent="0.2"/>
    <row r="443" spans="1:6" ht="25.5" customHeight="1" thickBot="1" x14ac:dyDescent="0.25">
      <c r="A443" s="84" t="s">
        <v>4961</v>
      </c>
      <c r="B443" s="85" t="s">
        <v>4962</v>
      </c>
      <c r="C443" s="86" t="s">
        <v>263</v>
      </c>
      <c r="D443" s="87">
        <v>1.05</v>
      </c>
      <c r="E443" s="88">
        <v>200</v>
      </c>
      <c r="F443" s="89">
        <f>+D443*E443</f>
        <v>210</v>
      </c>
    </row>
    <row r="444" spans="1:6" ht="409.6" hidden="1" customHeight="1" x14ac:dyDescent="0.2"/>
    <row r="445" spans="1:6" ht="13.5" customHeight="1" thickBot="1" x14ac:dyDescent="0.25">
      <c r="A445" s="90" t="s">
        <v>4883</v>
      </c>
      <c r="B445" s="91"/>
      <c r="C445" s="92">
        <v>58.800402304105297</v>
      </c>
      <c r="D445" s="91"/>
      <c r="E445" s="93" t="s">
        <v>4884</v>
      </c>
      <c r="F445" s="94">
        <f>+SUM(F435:F443)</f>
        <v>6430.1</v>
      </c>
    </row>
    <row r="446" spans="1:6" ht="0.2" customHeight="1" x14ac:dyDescent="0.2"/>
    <row r="447" spans="1:6" ht="12.75" customHeight="1" x14ac:dyDescent="0.2">
      <c r="A447" s="80" t="s">
        <v>4871</v>
      </c>
      <c r="B447" s="81" t="s">
        <v>4885</v>
      </c>
      <c r="C447" s="82" t="s">
        <v>4870</v>
      </c>
      <c r="D447" s="82" t="s">
        <v>4873</v>
      </c>
      <c r="E447" s="82" t="s">
        <v>4874</v>
      </c>
      <c r="F447" s="83" t="s">
        <v>4875</v>
      </c>
    </row>
    <row r="448" spans="1:6" ht="409.6" hidden="1" customHeight="1" x14ac:dyDescent="0.2"/>
    <row r="449" spans="1:6" ht="25.5" customHeight="1" thickBot="1" x14ac:dyDescent="0.25">
      <c r="A449" s="84" t="s">
        <v>4912</v>
      </c>
      <c r="B449" s="85" t="s">
        <v>4913</v>
      </c>
      <c r="C449" s="86" t="s">
        <v>4888</v>
      </c>
      <c r="D449" s="87">
        <v>2.3E-2</v>
      </c>
      <c r="E449" s="88">
        <v>184277</v>
      </c>
      <c r="F449" s="89">
        <f>+D449*E449</f>
        <v>4238.3710000000001</v>
      </c>
    </row>
    <row r="450" spans="1:6" ht="409.6" hidden="1" customHeight="1" x14ac:dyDescent="0.2"/>
    <row r="451" spans="1:6" ht="13.5" customHeight="1" thickBot="1" x14ac:dyDescent="0.25">
      <c r="A451" s="90" t="s">
        <v>4893</v>
      </c>
      <c r="B451" s="91"/>
      <c r="C451" s="92">
        <v>38.749199963426904</v>
      </c>
      <c r="D451" s="91"/>
      <c r="E451" s="93" t="s">
        <v>4884</v>
      </c>
      <c r="F451" s="94">
        <f>+F449</f>
        <v>4238.3710000000001</v>
      </c>
    </row>
    <row r="452" spans="1:6" ht="0.2" customHeight="1" x14ac:dyDescent="0.2"/>
    <row r="453" spans="1:6" ht="12.75" customHeight="1" x14ac:dyDescent="0.2">
      <c r="A453" s="80" t="s">
        <v>4871</v>
      </c>
      <c r="B453" s="81" t="s">
        <v>4894</v>
      </c>
      <c r="C453" s="82" t="s">
        <v>4870</v>
      </c>
      <c r="D453" s="82" t="s">
        <v>4873</v>
      </c>
      <c r="E453" s="82" t="s">
        <v>4874</v>
      </c>
      <c r="F453" s="83" t="s">
        <v>4875</v>
      </c>
    </row>
    <row r="454" spans="1:6" ht="409.6" hidden="1" customHeight="1" x14ac:dyDescent="0.2"/>
    <row r="455" spans="1:6" ht="25.5" customHeight="1" thickBot="1" x14ac:dyDescent="0.25">
      <c r="A455" s="84" t="s">
        <v>4895</v>
      </c>
      <c r="B455" s="85" t="s">
        <v>4896</v>
      </c>
      <c r="C455" s="86" t="s">
        <v>4897</v>
      </c>
      <c r="D455" s="87">
        <v>0.05</v>
      </c>
      <c r="E455" s="88">
        <v>4238</v>
      </c>
      <c r="F455" s="89">
        <f>+D455*E455</f>
        <v>211.9</v>
      </c>
    </row>
    <row r="456" spans="1:6" ht="409.6" hidden="1" customHeight="1" x14ac:dyDescent="0.2"/>
    <row r="457" spans="1:6" ht="13.5" customHeight="1" thickBot="1" x14ac:dyDescent="0.25">
      <c r="A457" s="90" t="s">
        <v>4898</v>
      </c>
      <c r="B457" s="91"/>
      <c r="C457" s="92">
        <v>1.93837432568346</v>
      </c>
      <c r="D457" s="91"/>
      <c r="E457" s="93" t="s">
        <v>4884</v>
      </c>
      <c r="F457" s="94">
        <f>+F455</f>
        <v>211.9</v>
      </c>
    </row>
    <row r="458" spans="1:6" ht="0.2" customHeight="1" x14ac:dyDescent="0.2"/>
    <row r="459" spans="1:6" ht="12.75" customHeight="1" x14ac:dyDescent="0.2">
      <c r="A459" s="80" t="s">
        <v>4871</v>
      </c>
      <c r="B459" s="81" t="s">
        <v>4905</v>
      </c>
      <c r="C459" s="82" t="s">
        <v>4870</v>
      </c>
      <c r="D459" s="82" t="s">
        <v>4873</v>
      </c>
      <c r="E459" s="82" t="s">
        <v>4874</v>
      </c>
      <c r="F459" s="83" t="s">
        <v>4875</v>
      </c>
    </row>
    <row r="460" spans="1:6" ht="409.6" hidden="1" customHeight="1" x14ac:dyDescent="0.2"/>
    <row r="461" spans="1:6" ht="25.5" customHeight="1" thickBot="1" x14ac:dyDescent="0.25">
      <c r="A461" s="84" t="s">
        <v>4949</v>
      </c>
      <c r="B461" s="85" t="s">
        <v>4950</v>
      </c>
      <c r="C461" s="86" t="s">
        <v>9</v>
      </c>
      <c r="D461" s="87">
        <v>2.5999999999999999E-2</v>
      </c>
      <c r="E461" s="88">
        <v>2140</v>
      </c>
      <c r="F461" s="89">
        <f>+D461*E461</f>
        <v>55.64</v>
      </c>
    </row>
    <row r="462" spans="1:6" ht="409.6" hidden="1" customHeight="1" x14ac:dyDescent="0.2"/>
    <row r="463" spans="1:6" ht="13.5" customHeight="1" thickBot="1" x14ac:dyDescent="0.25">
      <c r="A463" s="90" t="s">
        <v>4908</v>
      </c>
      <c r="B463" s="91"/>
      <c r="C463" s="92">
        <v>0.51202340678431002</v>
      </c>
      <c r="D463" s="91"/>
      <c r="E463" s="93" t="s">
        <v>4884</v>
      </c>
      <c r="F463" s="94">
        <f>+F461</f>
        <v>55.64</v>
      </c>
    </row>
    <row r="464" spans="1:6" ht="0.2" customHeight="1" thickBot="1" x14ac:dyDescent="0.25"/>
    <row r="465" spans="1:6" ht="12.75" customHeight="1" thickBot="1" x14ac:dyDescent="0.3">
      <c r="A465" s="135" t="s">
        <v>4909</v>
      </c>
      <c r="B465" s="136"/>
      <c r="C465" s="136"/>
      <c r="D465" s="136"/>
      <c r="E465" s="137"/>
      <c r="F465" s="127">
        <f>+SUM(F463,F457,F451,F445)</f>
        <v>10936.011</v>
      </c>
    </row>
    <row r="466" spans="1:6" ht="12.75" customHeight="1" x14ac:dyDescent="0.2"/>
    <row r="467" spans="1:6" ht="12.75" customHeight="1" x14ac:dyDescent="0.2"/>
    <row r="468" spans="1:6" ht="409.6" hidden="1" customHeight="1" x14ac:dyDescent="0.2"/>
    <row r="469" spans="1:6" ht="12.75" customHeight="1" x14ac:dyDescent="0.25">
      <c r="A469" s="144" t="s">
        <v>4868</v>
      </c>
      <c r="B469" s="145"/>
      <c r="C469" s="145"/>
      <c r="D469" s="145"/>
      <c r="E469" s="146"/>
      <c r="F469" s="147"/>
    </row>
    <row r="470" spans="1:6" ht="12.75" customHeight="1" x14ac:dyDescent="0.2">
      <c r="A470" s="138" t="s">
        <v>2480</v>
      </c>
      <c r="B470" s="139"/>
      <c r="C470" s="139"/>
      <c r="D470" s="140"/>
      <c r="E470" s="76" t="s">
        <v>4869</v>
      </c>
      <c r="F470" s="77" t="s">
        <v>4870</v>
      </c>
    </row>
    <row r="471" spans="1:6" ht="12.75" customHeight="1" x14ac:dyDescent="0.2">
      <c r="A471" s="141"/>
      <c r="B471" s="142"/>
      <c r="C471" s="142"/>
      <c r="D471" s="143"/>
      <c r="E471" s="78" t="s">
        <v>2477</v>
      </c>
      <c r="F471" s="79" t="s">
        <v>263</v>
      </c>
    </row>
    <row r="472" spans="1:6" ht="409.6" hidden="1" customHeight="1" x14ac:dyDescent="0.2"/>
    <row r="473" spans="1:6" ht="12.75" customHeight="1" x14ac:dyDescent="0.2">
      <c r="A473" s="80" t="s">
        <v>4871</v>
      </c>
      <c r="B473" s="81" t="s">
        <v>4872</v>
      </c>
      <c r="C473" s="82" t="s">
        <v>4870</v>
      </c>
      <c r="D473" s="82" t="s">
        <v>4873</v>
      </c>
      <c r="E473" s="82" t="s">
        <v>4874</v>
      </c>
      <c r="F473" s="83" t="s">
        <v>4875</v>
      </c>
    </row>
    <row r="474" spans="1:6" ht="409.6" hidden="1" customHeight="1" x14ac:dyDescent="0.2"/>
    <row r="475" spans="1:6" ht="25.5" customHeight="1" x14ac:dyDescent="0.2">
      <c r="A475" s="84" t="s">
        <v>4963</v>
      </c>
      <c r="B475" s="85" t="s">
        <v>4964</v>
      </c>
      <c r="C475" s="86" t="s">
        <v>106</v>
      </c>
      <c r="D475" s="87">
        <v>1.9E-2</v>
      </c>
      <c r="E475" s="88">
        <v>355247</v>
      </c>
      <c r="F475" s="89">
        <f>+D475*E475</f>
        <v>6749.6930000000002</v>
      </c>
    </row>
    <row r="476" spans="1:6" ht="409.6" hidden="1" customHeight="1" x14ac:dyDescent="0.2"/>
    <row r="477" spans="1:6" ht="25.5" customHeight="1" x14ac:dyDescent="0.2">
      <c r="A477" s="84" t="s">
        <v>4939</v>
      </c>
      <c r="B477" s="85" t="s">
        <v>4940</v>
      </c>
      <c r="C477" s="86" t="s">
        <v>9</v>
      </c>
      <c r="D477" s="87">
        <v>0.6</v>
      </c>
      <c r="E477" s="88">
        <v>1150</v>
      </c>
      <c r="F477" s="89">
        <f>+D477*E477</f>
        <v>690</v>
      </c>
    </row>
    <row r="478" spans="1:6" ht="409.6" hidden="1" customHeight="1" x14ac:dyDescent="0.2"/>
    <row r="479" spans="1:6" ht="25.5" customHeight="1" x14ac:dyDescent="0.2">
      <c r="A479" s="84" t="s">
        <v>4876</v>
      </c>
      <c r="B479" s="85" t="s">
        <v>4877</v>
      </c>
      <c r="C479" s="86" t="s">
        <v>1212</v>
      </c>
      <c r="D479" s="87">
        <v>0.04</v>
      </c>
      <c r="E479" s="88">
        <v>3690</v>
      </c>
      <c r="F479" s="89">
        <f>+D479*E479</f>
        <v>147.6</v>
      </c>
    </row>
    <row r="480" spans="1:6" ht="409.6" hidden="1" customHeight="1" x14ac:dyDescent="0.2"/>
    <row r="481" spans="1:6" ht="25.5" customHeight="1" x14ac:dyDescent="0.2">
      <c r="A481" s="84" t="s">
        <v>4927</v>
      </c>
      <c r="B481" s="85" t="s">
        <v>4928</v>
      </c>
      <c r="C481" s="86" t="s">
        <v>263</v>
      </c>
      <c r="D481" s="87">
        <v>1.05</v>
      </c>
      <c r="E481" s="88">
        <v>2410</v>
      </c>
      <c r="F481" s="89">
        <f>+D481*E481</f>
        <v>2530.5</v>
      </c>
    </row>
    <row r="482" spans="1:6" ht="409.6" hidden="1" customHeight="1" x14ac:dyDescent="0.2"/>
    <row r="483" spans="1:6" ht="25.5" customHeight="1" x14ac:dyDescent="0.2">
      <c r="A483" s="84" t="s">
        <v>4941</v>
      </c>
      <c r="B483" s="85" t="s">
        <v>4942</v>
      </c>
      <c r="C483" s="86" t="s">
        <v>7</v>
      </c>
      <c r="D483" s="87">
        <v>0.2</v>
      </c>
      <c r="E483" s="88">
        <v>8600</v>
      </c>
      <c r="F483" s="89">
        <f>+D483*E483</f>
        <v>1720</v>
      </c>
    </row>
    <row r="484" spans="1:6" ht="409.6" hidden="1" customHeight="1" x14ac:dyDescent="0.2"/>
    <row r="485" spans="1:6" ht="25.5" customHeight="1" thickBot="1" x14ac:dyDescent="0.25">
      <c r="A485" s="84" t="s">
        <v>4933</v>
      </c>
      <c r="B485" s="85" t="s">
        <v>4934</v>
      </c>
      <c r="C485" s="86" t="s">
        <v>9</v>
      </c>
      <c r="D485" s="87">
        <v>0.5</v>
      </c>
      <c r="E485" s="88">
        <v>5000</v>
      </c>
      <c r="F485" s="89">
        <f>+D485*E485</f>
        <v>2500</v>
      </c>
    </row>
    <row r="486" spans="1:6" ht="409.6" hidden="1" customHeight="1" x14ac:dyDescent="0.2"/>
    <row r="487" spans="1:6" ht="13.5" customHeight="1" thickBot="1" x14ac:dyDescent="0.25">
      <c r="A487" s="90" t="s">
        <v>4883</v>
      </c>
      <c r="B487" s="91"/>
      <c r="C487" s="92">
        <v>68.031503534658597</v>
      </c>
      <c r="D487" s="91"/>
      <c r="E487" s="93" t="s">
        <v>4884</v>
      </c>
      <c r="F487" s="94">
        <f>+SUM(F475:F485)</f>
        <v>14337.793000000001</v>
      </c>
    </row>
    <row r="488" spans="1:6" ht="0.2" customHeight="1" x14ac:dyDescent="0.2"/>
    <row r="489" spans="1:6" ht="12.75" customHeight="1" x14ac:dyDescent="0.2">
      <c r="A489" s="80" t="s">
        <v>4871</v>
      </c>
      <c r="B489" s="81" t="s">
        <v>4885</v>
      </c>
      <c r="C489" s="82" t="s">
        <v>4870</v>
      </c>
      <c r="D489" s="82" t="s">
        <v>4873</v>
      </c>
      <c r="E489" s="82" t="s">
        <v>4874</v>
      </c>
      <c r="F489" s="83" t="s">
        <v>4875</v>
      </c>
    </row>
    <row r="490" spans="1:6" ht="409.6" hidden="1" customHeight="1" x14ac:dyDescent="0.2"/>
    <row r="491" spans="1:6" ht="25.5" customHeight="1" thickBot="1" x14ac:dyDescent="0.25">
      <c r="A491" s="84" t="s">
        <v>4912</v>
      </c>
      <c r="B491" s="85" t="s">
        <v>4913</v>
      </c>
      <c r="C491" s="86" t="s">
        <v>4888</v>
      </c>
      <c r="D491" s="87">
        <v>2.5000000000000001E-2</v>
      </c>
      <c r="E491" s="88">
        <v>184277</v>
      </c>
      <c r="F491" s="89">
        <f>+D491*E491</f>
        <v>4606.9250000000002</v>
      </c>
    </row>
    <row r="492" spans="1:6" ht="409.6" hidden="1" customHeight="1" x14ac:dyDescent="0.2"/>
    <row r="493" spans="1:6" ht="13.5" customHeight="1" thickBot="1" x14ac:dyDescent="0.25">
      <c r="A493" s="90" t="s">
        <v>4893</v>
      </c>
      <c r="B493" s="91"/>
      <c r="C493" s="92">
        <v>21.857949423542198</v>
      </c>
      <c r="D493" s="91"/>
      <c r="E493" s="93" t="s">
        <v>4884</v>
      </c>
      <c r="F493" s="94">
        <f>+F491</f>
        <v>4606.9250000000002</v>
      </c>
    </row>
    <row r="494" spans="1:6" ht="0.2" customHeight="1" x14ac:dyDescent="0.2"/>
    <row r="495" spans="1:6" ht="12.75" customHeight="1" x14ac:dyDescent="0.2">
      <c r="A495" s="80" t="s">
        <v>4871</v>
      </c>
      <c r="B495" s="81" t="s">
        <v>4894</v>
      </c>
      <c r="C495" s="82" t="s">
        <v>4870</v>
      </c>
      <c r="D495" s="82" t="s">
        <v>4873</v>
      </c>
      <c r="E495" s="82" t="s">
        <v>4874</v>
      </c>
      <c r="F495" s="83" t="s">
        <v>4875</v>
      </c>
    </row>
    <row r="496" spans="1:6" ht="409.6" hidden="1" customHeight="1" x14ac:dyDescent="0.2"/>
    <row r="497" spans="1:6" ht="25.5" customHeight="1" thickBot="1" x14ac:dyDescent="0.25">
      <c r="A497" s="84" t="s">
        <v>4895</v>
      </c>
      <c r="B497" s="85" t="s">
        <v>4896</v>
      </c>
      <c r="C497" s="86" t="s">
        <v>4897</v>
      </c>
      <c r="D497" s="87">
        <v>0.05</v>
      </c>
      <c r="E497" s="88">
        <v>4607</v>
      </c>
      <c r="F497" s="89">
        <f>+D497*E497</f>
        <v>230.35000000000002</v>
      </c>
    </row>
    <row r="498" spans="1:6" ht="409.6" hidden="1" customHeight="1" x14ac:dyDescent="0.2"/>
    <row r="499" spans="1:6" ht="13.5" customHeight="1" thickBot="1" x14ac:dyDescent="0.25">
      <c r="A499" s="90" t="s">
        <v>4898</v>
      </c>
      <c r="B499" s="91"/>
      <c r="C499" s="92">
        <v>1.0912368932960099</v>
      </c>
      <c r="D499" s="91"/>
      <c r="E499" s="93" t="s">
        <v>4884</v>
      </c>
      <c r="F499" s="94">
        <f>+F497</f>
        <v>230.35000000000002</v>
      </c>
    </row>
    <row r="500" spans="1:6" ht="0.2" customHeight="1" x14ac:dyDescent="0.2"/>
    <row r="501" spans="1:6" ht="12.75" customHeight="1" x14ac:dyDescent="0.2">
      <c r="A501" s="80" t="s">
        <v>4871</v>
      </c>
      <c r="B501" s="81" t="s">
        <v>4937</v>
      </c>
      <c r="C501" s="82" t="s">
        <v>4870</v>
      </c>
      <c r="D501" s="82" t="s">
        <v>4873</v>
      </c>
      <c r="E501" s="82" t="s">
        <v>4874</v>
      </c>
      <c r="F501" s="83" t="s">
        <v>4875</v>
      </c>
    </row>
    <row r="502" spans="1:6" ht="409.6" hidden="1" customHeight="1" x14ac:dyDescent="0.2"/>
    <row r="503" spans="1:6" ht="25.5" customHeight="1" thickBot="1" x14ac:dyDescent="0.25">
      <c r="A503" s="84" t="s">
        <v>2772</v>
      </c>
      <c r="B503" s="85" t="s">
        <v>2773</v>
      </c>
      <c r="C503" s="86" t="s">
        <v>106</v>
      </c>
      <c r="D503" s="87">
        <v>0.05</v>
      </c>
      <c r="E503" s="88">
        <v>38014</v>
      </c>
      <c r="F503" s="89">
        <f>+D503*E503</f>
        <v>1900.7</v>
      </c>
    </row>
    <row r="504" spans="1:6" ht="409.6" hidden="1" customHeight="1" x14ac:dyDescent="0.2"/>
    <row r="505" spans="1:6" ht="13.5" customHeight="1" thickBot="1" x14ac:dyDescent="0.25">
      <c r="A505" s="90" t="s">
        <v>4938</v>
      </c>
      <c r="B505" s="91"/>
      <c r="C505" s="92">
        <v>9.0193101485031093</v>
      </c>
      <c r="D505" s="91"/>
      <c r="E505" s="93" t="s">
        <v>4884</v>
      </c>
      <c r="F505" s="94">
        <f>+F503</f>
        <v>1900.7</v>
      </c>
    </row>
    <row r="506" spans="1:6" ht="0.2" customHeight="1" thickBot="1" x14ac:dyDescent="0.25"/>
    <row r="507" spans="1:6" ht="12.75" customHeight="1" thickBot="1" x14ac:dyDescent="0.3">
      <c r="A507" s="135" t="s">
        <v>4909</v>
      </c>
      <c r="B507" s="136"/>
      <c r="C507" s="136"/>
      <c r="D507" s="136"/>
      <c r="E507" s="137"/>
      <c r="F507" s="127">
        <f>+SUM(F505,F499,F493,F487)</f>
        <v>21075.768000000004</v>
      </c>
    </row>
    <row r="508" spans="1:6" ht="12.75" customHeight="1" x14ac:dyDescent="0.2"/>
    <row r="509" spans="1:6" ht="12.75" customHeight="1" x14ac:dyDescent="0.2"/>
    <row r="510" spans="1:6" ht="409.6" hidden="1" customHeight="1" x14ac:dyDescent="0.2"/>
    <row r="511" spans="1:6" ht="12.75" customHeight="1" x14ac:dyDescent="0.25">
      <c r="A511" s="144" t="s">
        <v>4868</v>
      </c>
      <c r="B511" s="145"/>
      <c r="C511" s="145"/>
      <c r="D511" s="145"/>
      <c r="E511" s="146"/>
      <c r="F511" s="147"/>
    </row>
    <row r="512" spans="1:6" ht="12.75" customHeight="1" x14ac:dyDescent="0.2">
      <c r="A512" s="138" t="s">
        <v>2482</v>
      </c>
      <c r="B512" s="139"/>
      <c r="C512" s="139"/>
      <c r="D512" s="140"/>
      <c r="E512" s="76" t="s">
        <v>4869</v>
      </c>
      <c r="F512" s="77" t="s">
        <v>4870</v>
      </c>
    </row>
    <row r="513" spans="1:6" ht="12.75" customHeight="1" x14ac:dyDescent="0.2">
      <c r="A513" s="141"/>
      <c r="B513" s="142"/>
      <c r="C513" s="142"/>
      <c r="D513" s="143"/>
      <c r="E513" s="78" t="s">
        <v>2479</v>
      </c>
      <c r="F513" s="79" t="s">
        <v>263</v>
      </c>
    </row>
    <row r="514" spans="1:6" ht="409.6" hidden="1" customHeight="1" x14ac:dyDescent="0.2"/>
    <row r="515" spans="1:6" ht="12.75" customHeight="1" x14ac:dyDescent="0.2">
      <c r="A515" s="80" t="s">
        <v>4871</v>
      </c>
      <c r="B515" s="81" t="s">
        <v>4872</v>
      </c>
      <c r="C515" s="82" t="s">
        <v>4870</v>
      </c>
      <c r="D515" s="82" t="s">
        <v>4873</v>
      </c>
      <c r="E515" s="82" t="s">
        <v>4874</v>
      </c>
      <c r="F515" s="83" t="s">
        <v>4875</v>
      </c>
    </row>
    <row r="516" spans="1:6" ht="409.6" hidden="1" customHeight="1" x14ac:dyDescent="0.2"/>
    <row r="517" spans="1:6" ht="25.5" customHeight="1" x14ac:dyDescent="0.2">
      <c r="A517" s="84" t="s">
        <v>4963</v>
      </c>
      <c r="B517" s="85" t="s">
        <v>4964</v>
      </c>
      <c r="C517" s="86" t="s">
        <v>106</v>
      </c>
      <c r="D517" s="87">
        <v>1.9E-2</v>
      </c>
      <c r="E517" s="88">
        <v>355247</v>
      </c>
      <c r="F517" s="89">
        <f>+D517*E517</f>
        <v>6749.6930000000002</v>
      </c>
    </row>
    <row r="518" spans="1:6" ht="409.6" hidden="1" customHeight="1" x14ac:dyDescent="0.2"/>
    <row r="519" spans="1:6" ht="25.5" customHeight="1" x14ac:dyDescent="0.2">
      <c r="A519" s="84" t="s">
        <v>4939</v>
      </c>
      <c r="B519" s="85" t="s">
        <v>4940</v>
      </c>
      <c r="C519" s="86" t="s">
        <v>9</v>
      </c>
      <c r="D519" s="87">
        <v>0.6</v>
      </c>
      <c r="E519" s="88">
        <v>1150</v>
      </c>
      <c r="F519" s="89">
        <f>+D519*E519</f>
        <v>690</v>
      </c>
    </row>
    <row r="520" spans="1:6" ht="409.6" hidden="1" customHeight="1" x14ac:dyDescent="0.2"/>
    <row r="521" spans="1:6" ht="25.5" customHeight="1" x14ac:dyDescent="0.2">
      <c r="A521" s="84" t="s">
        <v>4876</v>
      </c>
      <c r="B521" s="85" t="s">
        <v>4877</v>
      </c>
      <c r="C521" s="86" t="s">
        <v>1212</v>
      </c>
      <c r="D521" s="87">
        <v>0.04</v>
      </c>
      <c r="E521" s="88">
        <v>3690</v>
      </c>
      <c r="F521" s="89">
        <f>+D521*E521</f>
        <v>147.6</v>
      </c>
    </row>
    <row r="522" spans="1:6" ht="409.6" hidden="1" customHeight="1" x14ac:dyDescent="0.2"/>
    <row r="523" spans="1:6" ht="25.5" customHeight="1" x14ac:dyDescent="0.2">
      <c r="A523" s="84" t="s">
        <v>4927</v>
      </c>
      <c r="B523" s="85" t="s">
        <v>4928</v>
      </c>
      <c r="C523" s="86" t="s">
        <v>263</v>
      </c>
      <c r="D523" s="87">
        <v>1.05</v>
      </c>
      <c r="E523" s="88">
        <v>2410</v>
      </c>
      <c r="F523" s="89">
        <f>+D523*E523</f>
        <v>2530.5</v>
      </c>
    </row>
    <row r="524" spans="1:6" ht="409.6" hidden="1" customHeight="1" x14ac:dyDescent="0.2"/>
    <row r="525" spans="1:6" ht="25.5" customHeight="1" x14ac:dyDescent="0.2">
      <c r="A525" s="84" t="s">
        <v>4941</v>
      </c>
      <c r="B525" s="85" t="s">
        <v>4942</v>
      </c>
      <c r="C525" s="86" t="s">
        <v>7</v>
      </c>
      <c r="D525" s="87">
        <v>0.02</v>
      </c>
      <c r="E525" s="88">
        <v>8600</v>
      </c>
      <c r="F525" s="89">
        <f>+D525*E525</f>
        <v>172</v>
      </c>
    </row>
    <row r="526" spans="1:6" ht="409.6" hidden="1" customHeight="1" x14ac:dyDescent="0.2"/>
    <row r="527" spans="1:6" ht="25.5" customHeight="1" x14ac:dyDescent="0.2">
      <c r="A527" s="84" t="s">
        <v>4933</v>
      </c>
      <c r="B527" s="85" t="s">
        <v>4934</v>
      </c>
      <c r="C527" s="86" t="s">
        <v>9</v>
      </c>
      <c r="D527" s="87">
        <v>0.5</v>
      </c>
      <c r="E527" s="88">
        <v>5000</v>
      </c>
      <c r="F527" s="89">
        <f>+D527*E527</f>
        <v>2500</v>
      </c>
    </row>
    <row r="528" spans="1:6" ht="409.6" hidden="1" customHeight="1" x14ac:dyDescent="0.2"/>
    <row r="529" spans="1:6" ht="25.5" customHeight="1" x14ac:dyDescent="0.2">
      <c r="A529" s="84" t="s">
        <v>4965</v>
      </c>
      <c r="B529" s="85" t="s">
        <v>4966</v>
      </c>
      <c r="C529" s="86" t="s">
        <v>117</v>
      </c>
      <c r="D529" s="87">
        <v>2.35</v>
      </c>
      <c r="E529" s="88">
        <v>9386</v>
      </c>
      <c r="F529" s="89">
        <f>+D529*E529</f>
        <v>22057.100000000002</v>
      </c>
    </row>
    <row r="530" spans="1:6" ht="409.6" hidden="1" customHeight="1" x14ac:dyDescent="0.2"/>
    <row r="531" spans="1:6" ht="25.5" customHeight="1" thickBot="1" x14ac:dyDescent="0.25">
      <c r="A531" s="84" t="s">
        <v>4959</v>
      </c>
      <c r="B531" s="85" t="s">
        <v>4960</v>
      </c>
      <c r="C531" s="86" t="s">
        <v>263</v>
      </c>
      <c r="D531" s="87">
        <v>0.5</v>
      </c>
      <c r="E531" s="88">
        <v>75</v>
      </c>
      <c r="F531" s="89">
        <f>+D531*E531</f>
        <v>37.5</v>
      </c>
    </row>
    <row r="532" spans="1:6" ht="409.6" hidden="1" customHeight="1" x14ac:dyDescent="0.2"/>
    <row r="533" spans="1:6" ht="13.5" customHeight="1" thickBot="1" x14ac:dyDescent="0.25">
      <c r="A533" s="90" t="s">
        <v>4883</v>
      </c>
      <c r="B533" s="91"/>
      <c r="C533" s="92">
        <v>80.087235996326896</v>
      </c>
      <c r="D533" s="91"/>
      <c r="E533" s="93" t="s">
        <v>4884</v>
      </c>
      <c r="F533" s="94">
        <f>+SUM(F517:F531)</f>
        <v>34884.393000000004</v>
      </c>
    </row>
    <row r="534" spans="1:6" ht="0.2" customHeight="1" x14ac:dyDescent="0.2"/>
    <row r="535" spans="1:6" ht="12.75" customHeight="1" x14ac:dyDescent="0.2">
      <c r="A535" s="80" t="s">
        <v>4871</v>
      </c>
      <c r="B535" s="81" t="s">
        <v>4885</v>
      </c>
      <c r="C535" s="82" t="s">
        <v>4870</v>
      </c>
      <c r="D535" s="82" t="s">
        <v>4873</v>
      </c>
      <c r="E535" s="82" t="s">
        <v>4874</v>
      </c>
      <c r="F535" s="83" t="s">
        <v>4875</v>
      </c>
    </row>
    <row r="536" spans="1:6" ht="409.6" hidden="1" customHeight="1" x14ac:dyDescent="0.2"/>
    <row r="537" spans="1:6" ht="25.5" customHeight="1" thickBot="1" x14ac:dyDescent="0.25">
      <c r="A537" s="84" t="s">
        <v>4912</v>
      </c>
      <c r="B537" s="85" t="s">
        <v>4913</v>
      </c>
      <c r="C537" s="86" t="s">
        <v>4888</v>
      </c>
      <c r="D537" s="87">
        <v>3.5000000000000003E-2</v>
      </c>
      <c r="E537" s="88">
        <v>184277</v>
      </c>
      <c r="F537" s="89">
        <f>+D537*E537</f>
        <v>6449.6950000000006</v>
      </c>
    </row>
    <row r="538" spans="1:6" ht="409.6" hidden="1" customHeight="1" x14ac:dyDescent="0.2"/>
    <row r="539" spans="1:6" ht="13.5" customHeight="1" thickBot="1" x14ac:dyDescent="0.25">
      <c r="A539" s="90" t="s">
        <v>4893</v>
      </c>
      <c r="B539" s="91"/>
      <c r="C539" s="92">
        <v>14.8071625344353</v>
      </c>
      <c r="D539" s="91"/>
      <c r="E539" s="93" t="s">
        <v>4884</v>
      </c>
      <c r="F539" s="94">
        <f>+F537</f>
        <v>6449.6950000000006</v>
      </c>
    </row>
    <row r="540" spans="1:6" ht="0.2" customHeight="1" x14ac:dyDescent="0.2"/>
    <row r="541" spans="1:6" ht="12.75" customHeight="1" x14ac:dyDescent="0.2">
      <c r="A541" s="80" t="s">
        <v>4871</v>
      </c>
      <c r="B541" s="81" t="s">
        <v>4894</v>
      </c>
      <c r="C541" s="82" t="s">
        <v>4870</v>
      </c>
      <c r="D541" s="82" t="s">
        <v>4873</v>
      </c>
      <c r="E541" s="82" t="s">
        <v>4874</v>
      </c>
      <c r="F541" s="83" t="s">
        <v>4875</v>
      </c>
    </row>
    <row r="542" spans="1:6" ht="409.6" hidden="1" customHeight="1" x14ac:dyDescent="0.2"/>
    <row r="543" spans="1:6" ht="25.5" customHeight="1" thickBot="1" x14ac:dyDescent="0.25">
      <c r="A543" s="84" t="s">
        <v>4895</v>
      </c>
      <c r="B543" s="85" t="s">
        <v>4896</v>
      </c>
      <c r="C543" s="86" t="s">
        <v>4897</v>
      </c>
      <c r="D543" s="87">
        <v>0.05</v>
      </c>
      <c r="E543" s="88">
        <v>6450</v>
      </c>
      <c r="F543" s="89">
        <f>+D543*E543</f>
        <v>322.5</v>
      </c>
    </row>
    <row r="544" spans="1:6" ht="409.6" hidden="1" customHeight="1" x14ac:dyDescent="0.2"/>
    <row r="545" spans="1:6" ht="13.5" customHeight="1" thickBot="1" x14ac:dyDescent="0.25">
      <c r="A545" s="90" t="s">
        <v>4898</v>
      </c>
      <c r="B545" s="91"/>
      <c r="C545" s="92">
        <v>0.74150596877869601</v>
      </c>
      <c r="D545" s="91"/>
      <c r="E545" s="93" t="s">
        <v>4884</v>
      </c>
      <c r="F545" s="94">
        <f>+F543</f>
        <v>322.5</v>
      </c>
    </row>
    <row r="546" spans="1:6" ht="0.2" customHeight="1" x14ac:dyDescent="0.2"/>
    <row r="547" spans="1:6" ht="12.75" customHeight="1" x14ac:dyDescent="0.2">
      <c r="A547" s="80" t="s">
        <v>4871</v>
      </c>
      <c r="B547" s="81" t="s">
        <v>4905</v>
      </c>
      <c r="C547" s="82" t="s">
        <v>4870</v>
      </c>
      <c r="D547" s="82" t="s">
        <v>4873</v>
      </c>
      <c r="E547" s="82" t="s">
        <v>4874</v>
      </c>
      <c r="F547" s="83" t="s">
        <v>4875</v>
      </c>
    </row>
    <row r="548" spans="1:6" ht="409.6" hidden="1" customHeight="1" x14ac:dyDescent="0.2"/>
    <row r="549" spans="1:6" ht="25.5" customHeight="1" thickBot="1" x14ac:dyDescent="0.25">
      <c r="A549" s="84" t="s">
        <v>4916</v>
      </c>
      <c r="B549" s="85" t="s">
        <v>4917</v>
      </c>
      <c r="C549" s="86" t="s">
        <v>106</v>
      </c>
      <c r="D549" s="87">
        <v>0.05</v>
      </c>
      <c r="E549" s="88">
        <v>38014</v>
      </c>
      <c r="F549" s="89">
        <f>+D549*E549</f>
        <v>1900.7</v>
      </c>
    </row>
    <row r="550" spans="1:6" ht="409.6" hidden="1" customHeight="1" x14ac:dyDescent="0.2"/>
    <row r="551" spans="1:6" ht="13.5" customHeight="1" thickBot="1" x14ac:dyDescent="0.25">
      <c r="A551" s="90" t="s">
        <v>4908</v>
      </c>
      <c r="B551" s="91"/>
      <c r="C551" s="92">
        <v>4.3640955004591397</v>
      </c>
      <c r="D551" s="91"/>
      <c r="E551" s="93" t="s">
        <v>4884</v>
      </c>
      <c r="F551" s="94">
        <f>+F549</f>
        <v>1900.7</v>
      </c>
    </row>
    <row r="552" spans="1:6" ht="0.2" customHeight="1" x14ac:dyDescent="0.2"/>
    <row r="553" spans="1:6" ht="12.75" customHeight="1" thickBot="1" x14ac:dyDescent="0.3">
      <c r="A553" s="135" t="s">
        <v>4909</v>
      </c>
      <c r="B553" s="136"/>
      <c r="C553" s="136"/>
      <c r="D553" s="136"/>
      <c r="E553" s="137"/>
      <c r="F553" s="127">
        <f>+SUM(F551,F545,F539,F533)</f>
        <v>43557.288</v>
      </c>
    </row>
    <row r="554" spans="1:6" ht="12.75" customHeight="1" x14ac:dyDescent="0.2"/>
    <row r="555" spans="1:6" ht="12.75" customHeight="1" x14ac:dyDescent="0.2"/>
    <row r="556" spans="1:6" ht="409.6" hidden="1" customHeight="1" x14ac:dyDescent="0.2"/>
    <row r="557" spans="1:6" ht="12.75" customHeight="1" x14ac:dyDescent="0.25">
      <c r="A557" s="144" t="s">
        <v>4868</v>
      </c>
      <c r="B557" s="145"/>
      <c r="C557" s="145"/>
      <c r="D557" s="145"/>
      <c r="E557" s="146"/>
      <c r="F557" s="147"/>
    </row>
    <row r="558" spans="1:6" ht="12.75" customHeight="1" x14ac:dyDescent="0.2">
      <c r="A558" s="138" t="s">
        <v>2484</v>
      </c>
      <c r="B558" s="139"/>
      <c r="C558" s="139"/>
      <c r="D558" s="140"/>
      <c r="E558" s="76" t="s">
        <v>4869</v>
      </c>
      <c r="F558" s="77" t="s">
        <v>4870</v>
      </c>
    </row>
    <row r="559" spans="1:6" ht="12.75" customHeight="1" x14ac:dyDescent="0.2">
      <c r="A559" s="141"/>
      <c r="B559" s="142"/>
      <c r="C559" s="142"/>
      <c r="D559" s="143"/>
      <c r="E559" s="78" t="s">
        <v>2481</v>
      </c>
      <c r="F559" s="79" t="s">
        <v>263</v>
      </c>
    </row>
    <row r="560" spans="1:6" ht="409.6" hidden="1" customHeight="1" x14ac:dyDescent="0.2"/>
    <row r="561" spans="1:6" ht="12.75" customHeight="1" x14ac:dyDescent="0.2">
      <c r="A561" s="80" t="s">
        <v>4871</v>
      </c>
      <c r="B561" s="81" t="s">
        <v>4872</v>
      </c>
      <c r="C561" s="82" t="s">
        <v>4870</v>
      </c>
      <c r="D561" s="82" t="s">
        <v>4873</v>
      </c>
      <c r="E561" s="82" t="s">
        <v>4874</v>
      </c>
      <c r="F561" s="83" t="s">
        <v>4875</v>
      </c>
    </row>
    <row r="562" spans="1:6" ht="409.6" hidden="1" customHeight="1" x14ac:dyDescent="0.2"/>
    <row r="563" spans="1:6" ht="25.5" customHeight="1" x14ac:dyDescent="0.2">
      <c r="A563" s="84" t="s">
        <v>4967</v>
      </c>
      <c r="B563" s="85" t="s">
        <v>4968</v>
      </c>
      <c r="C563" s="86" t="s">
        <v>117</v>
      </c>
      <c r="D563" s="87">
        <v>1</v>
      </c>
      <c r="E563" s="88">
        <v>18000</v>
      </c>
      <c r="F563" s="89">
        <f>+D563*E563</f>
        <v>18000</v>
      </c>
    </row>
    <row r="564" spans="1:6" ht="409.6" hidden="1" customHeight="1" x14ac:dyDescent="0.2"/>
    <row r="565" spans="1:6" ht="25.5" customHeight="1" x14ac:dyDescent="0.2">
      <c r="A565" s="84" t="s">
        <v>4931</v>
      </c>
      <c r="B565" s="85" t="s">
        <v>4932</v>
      </c>
      <c r="C565" s="86" t="s">
        <v>106</v>
      </c>
      <c r="D565" s="87">
        <v>1.6410000000000001E-2</v>
      </c>
      <c r="E565" s="88">
        <v>376410</v>
      </c>
      <c r="F565" s="89">
        <f>+D565*E565</f>
        <v>6176.8881000000001</v>
      </c>
    </row>
    <row r="566" spans="1:6" ht="409.6" hidden="1" customHeight="1" x14ac:dyDescent="0.2"/>
    <row r="567" spans="1:6" ht="25.5" customHeight="1" x14ac:dyDescent="0.2">
      <c r="A567" s="84" t="s">
        <v>4969</v>
      </c>
      <c r="B567" s="85" t="s">
        <v>4970</v>
      </c>
      <c r="C567" s="86" t="s">
        <v>4971</v>
      </c>
      <c r="D567" s="87">
        <v>3</v>
      </c>
      <c r="E567" s="88">
        <v>5650</v>
      </c>
      <c r="F567" s="89">
        <f>+D567*E567</f>
        <v>16950</v>
      </c>
    </row>
    <row r="568" spans="1:6" ht="409.6" hidden="1" customHeight="1" x14ac:dyDescent="0.2"/>
    <row r="569" spans="1:6" ht="25.5" customHeight="1" x14ac:dyDescent="0.2">
      <c r="A569" s="84" t="s">
        <v>4972</v>
      </c>
      <c r="B569" s="85" t="s">
        <v>4973</v>
      </c>
      <c r="C569" s="86" t="s">
        <v>7</v>
      </c>
      <c r="D569" s="87">
        <v>0.08</v>
      </c>
      <c r="E569" s="88">
        <v>2200</v>
      </c>
      <c r="F569" s="89">
        <f>+D569*E569</f>
        <v>176</v>
      </c>
    </row>
    <row r="570" spans="1:6" ht="409.6" hidden="1" customHeight="1" x14ac:dyDescent="0.2"/>
    <row r="571" spans="1:6" ht="25.5" customHeight="1" thickBot="1" x14ac:dyDescent="0.25">
      <c r="A571" s="84" t="s">
        <v>4939</v>
      </c>
      <c r="B571" s="85" t="s">
        <v>4940</v>
      </c>
      <c r="C571" s="86" t="s">
        <v>9</v>
      </c>
      <c r="D571" s="87">
        <v>0.33333000000000002</v>
      </c>
      <c r="E571" s="88">
        <v>1150</v>
      </c>
      <c r="F571" s="89">
        <f>+D571*E571</f>
        <v>383.3295</v>
      </c>
    </row>
    <row r="572" spans="1:6" ht="409.6" hidden="1" customHeight="1" x14ac:dyDescent="0.2"/>
    <row r="573" spans="1:6" ht="13.5" customHeight="1" thickBot="1" x14ac:dyDescent="0.25">
      <c r="A573" s="90" t="s">
        <v>4883</v>
      </c>
      <c r="B573" s="91"/>
      <c r="C573" s="92">
        <v>74.754321784663901</v>
      </c>
      <c r="D573" s="91"/>
      <c r="E573" s="93" t="s">
        <v>4884</v>
      </c>
      <c r="F573" s="94">
        <f>+SUM(F563:F571)</f>
        <v>41686.217599999996</v>
      </c>
    </row>
    <row r="574" spans="1:6" ht="0.2" customHeight="1" x14ac:dyDescent="0.2"/>
    <row r="575" spans="1:6" ht="12.75" customHeight="1" x14ac:dyDescent="0.2">
      <c r="A575" s="80" t="s">
        <v>4871</v>
      </c>
      <c r="B575" s="81" t="s">
        <v>4885</v>
      </c>
      <c r="C575" s="82" t="s">
        <v>4870</v>
      </c>
      <c r="D575" s="82" t="s">
        <v>4873</v>
      </c>
      <c r="E575" s="82" t="s">
        <v>4874</v>
      </c>
      <c r="F575" s="83" t="s">
        <v>4875</v>
      </c>
    </row>
    <row r="576" spans="1:6" ht="409.6" hidden="1" customHeight="1" x14ac:dyDescent="0.2"/>
    <row r="577" spans="1:6" ht="25.5" customHeight="1" thickBot="1" x14ac:dyDescent="0.25">
      <c r="A577" s="84" t="s">
        <v>4935</v>
      </c>
      <c r="B577" s="85" t="s">
        <v>4936</v>
      </c>
      <c r="C577" s="86" t="s">
        <v>4888</v>
      </c>
      <c r="D577" s="87">
        <v>0.06</v>
      </c>
      <c r="E577" s="88">
        <v>198902</v>
      </c>
      <c r="F577" s="89">
        <f>+D577*E577</f>
        <v>11934.119999999999</v>
      </c>
    </row>
    <row r="578" spans="1:6" ht="409.6" hidden="1" customHeight="1" x14ac:dyDescent="0.2"/>
    <row r="579" spans="1:6" ht="13.5" customHeight="1" thickBot="1" x14ac:dyDescent="0.25">
      <c r="A579" s="90" t="s">
        <v>4893</v>
      </c>
      <c r="B579" s="91"/>
      <c r="C579" s="92">
        <v>21.400903808909</v>
      </c>
      <c r="D579" s="91"/>
      <c r="E579" s="93" t="s">
        <v>4884</v>
      </c>
      <c r="F579" s="94">
        <f>+F577</f>
        <v>11934.119999999999</v>
      </c>
    </row>
    <row r="580" spans="1:6" ht="0.2" customHeight="1" x14ac:dyDescent="0.2"/>
    <row r="581" spans="1:6" ht="12.75" customHeight="1" x14ac:dyDescent="0.2">
      <c r="A581" s="80" t="s">
        <v>4871</v>
      </c>
      <c r="B581" s="81" t="s">
        <v>4894</v>
      </c>
      <c r="C581" s="82" t="s">
        <v>4870</v>
      </c>
      <c r="D581" s="82" t="s">
        <v>4873</v>
      </c>
      <c r="E581" s="82" t="s">
        <v>4874</v>
      </c>
      <c r="F581" s="83" t="s">
        <v>4875</v>
      </c>
    </row>
    <row r="582" spans="1:6" ht="409.6" hidden="1" customHeight="1" x14ac:dyDescent="0.2"/>
    <row r="583" spans="1:6" ht="25.5" customHeight="1" thickBot="1" x14ac:dyDescent="0.25">
      <c r="A583" s="84" t="s">
        <v>4895</v>
      </c>
      <c r="B583" s="85" t="s">
        <v>4896</v>
      </c>
      <c r="C583" s="86" t="s">
        <v>4897</v>
      </c>
      <c r="D583" s="87">
        <v>0.05</v>
      </c>
      <c r="E583" s="88">
        <v>11934</v>
      </c>
      <c r="F583" s="89">
        <f>+D583*E583</f>
        <v>596.70000000000005</v>
      </c>
    </row>
    <row r="584" spans="1:6" ht="409.6" hidden="1" customHeight="1" x14ac:dyDescent="0.2"/>
    <row r="585" spans="1:6" ht="13.5" customHeight="1" thickBot="1" x14ac:dyDescent="0.25">
      <c r="A585" s="90" t="s">
        <v>4898</v>
      </c>
      <c r="B585" s="91"/>
      <c r="C585" s="92">
        <v>1.0705831719388901</v>
      </c>
      <c r="D585" s="91"/>
      <c r="E585" s="93" t="s">
        <v>4884</v>
      </c>
      <c r="F585" s="94">
        <f>+F583</f>
        <v>596.70000000000005</v>
      </c>
    </row>
    <row r="586" spans="1:6" ht="0.2" customHeight="1" x14ac:dyDescent="0.2"/>
    <row r="587" spans="1:6" ht="12.75" customHeight="1" x14ac:dyDescent="0.2">
      <c r="A587" s="80" t="s">
        <v>4871</v>
      </c>
      <c r="B587" s="81" t="s">
        <v>4937</v>
      </c>
      <c r="C587" s="82" t="s">
        <v>4870</v>
      </c>
      <c r="D587" s="82" t="s">
        <v>4873</v>
      </c>
      <c r="E587" s="82" t="s">
        <v>4874</v>
      </c>
      <c r="F587" s="83" t="s">
        <v>4875</v>
      </c>
    </row>
    <row r="588" spans="1:6" ht="409.6" hidden="1" customHeight="1" x14ac:dyDescent="0.2"/>
    <row r="589" spans="1:6" ht="25.5" customHeight="1" thickBot="1" x14ac:dyDescent="0.25">
      <c r="A589" s="84" t="s">
        <v>2618</v>
      </c>
      <c r="B589" s="85" t="s">
        <v>2619</v>
      </c>
      <c r="C589" s="86" t="s">
        <v>106</v>
      </c>
      <c r="D589" s="87">
        <v>2.0310000000000002E-2</v>
      </c>
      <c r="E589" s="88">
        <v>76154</v>
      </c>
      <c r="F589" s="89">
        <f>+D589*E589</f>
        <v>1546.6877400000001</v>
      </c>
    </row>
    <row r="590" spans="1:6" ht="409.6" hidden="1" customHeight="1" x14ac:dyDescent="0.2"/>
    <row r="591" spans="1:6" ht="13.5" customHeight="1" thickBot="1" x14ac:dyDescent="0.25">
      <c r="A591" s="90" t="s">
        <v>4938</v>
      </c>
      <c r="B591" s="91"/>
      <c r="C591" s="92">
        <v>2.7741912344882</v>
      </c>
      <c r="D591" s="91"/>
      <c r="E591" s="93" t="s">
        <v>4884</v>
      </c>
      <c r="F591" s="94">
        <f>+F589</f>
        <v>1546.6877400000001</v>
      </c>
    </row>
    <row r="592" spans="1:6" ht="0.2" customHeight="1" thickBot="1" x14ac:dyDescent="0.25"/>
    <row r="593" spans="1:6" ht="12.75" customHeight="1" thickBot="1" x14ac:dyDescent="0.3">
      <c r="A593" s="135" t="s">
        <v>4909</v>
      </c>
      <c r="B593" s="136"/>
      <c r="C593" s="136"/>
      <c r="D593" s="136"/>
      <c r="E593" s="137"/>
      <c r="F593" s="127">
        <f>+SUM(F591,F585,F579,F573)</f>
        <v>55763.725339999997</v>
      </c>
    </row>
    <row r="594" spans="1:6" ht="12.75" customHeight="1" x14ac:dyDescent="0.2"/>
    <row r="595" spans="1:6" ht="12.75" customHeight="1" x14ac:dyDescent="0.2"/>
    <row r="596" spans="1:6" ht="409.6" hidden="1" customHeight="1" x14ac:dyDescent="0.2"/>
    <row r="597" spans="1:6" ht="12.75" customHeight="1" x14ac:dyDescent="0.25">
      <c r="A597" s="144" t="s">
        <v>4868</v>
      </c>
      <c r="B597" s="145"/>
      <c r="C597" s="145"/>
      <c r="D597" s="145"/>
      <c r="E597" s="146"/>
      <c r="F597" s="147"/>
    </row>
    <row r="598" spans="1:6" ht="12.75" customHeight="1" x14ac:dyDescent="0.2">
      <c r="A598" s="138" t="s">
        <v>2486</v>
      </c>
      <c r="B598" s="139"/>
      <c r="C598" s="139"/>
      <c r="D598" s="140"/>
      <c r="E598" s="76" t="s">
        <v>4869</v>
      </c>
      <c r="F598" s="77" t="s">
        <v>4870</v>
      </c>
    </row>
    <row r="599" spans="1:6" ht="12.75" customHeight="1" x14ac:dyDescent="0.2">
      <c r="A599" s="141"/>
      <c r="B599" s="142"/>
      <c r="C599" s="142"/>
      <c r="D599" s="143"/>
      <c r="E599" s="78" t="s">
        <v>2483</v>
      </c>
      <c r="F599" s="79" t="s">
        <v>117</v>
      </c>
    </row>
    <row r="600" spans="1:6" ht="409.6" hidden="1" customHeight="1" x14ac:dyDescent="0.2"/>
    <row r="601" spans="1:6" ht="12.75" customHeight="1" x14ac:dyDescent="0.2">
      <c r="A601" s="80" t="s">
        <v>4871</v>
      </c>
      <c r="B601" s="81" t="s">
        <v>4872</v>
      </c>
      <c r="C601" s="82" t="s">
        <v>4870</v>
      </c>
      <c r="D601" s="82" t="s">
        <v>4873</v>
      </c>
      <c r="E601" s="82" t="s">
        <v>4874</v>
      </c>
      <c r="F601" s="83" t="s">
        <v>4875</v>
      </c>
    </row>
    <row r="602" spans="1:6" ht="409.6" hidden="1" customHeight="1" x14ac:dyDescent="0.2"/>
    <row r="603" spans="1:6" ht="25.5" customHeight="1" x14ac:dyDescent="0.2">
      <c r="A603" s="84" t="s">
        <v>4931</v>
      </c>
      <c r="B603" s="85" t="s">
        <v>4932</v>
      </c>
      <c r="C603" s="86" t="s">
        <v>106</v>
      </c>
      <c r="D603" s="87">
        <v>6.0000000000000001E-3</v>
      </c>
      <c r="E603" s="88">
        <v>376410</v>
      </c>
      <c r="F603" s="89">
        <f>+D603*E603</f>
        <v>2258.46</v>
      </c>
    </row>
    <row r="604" spans="1:6" ht="409.6" hidden="1" customHeight="1" x14ac:dyDescent="0.2"/>
    <row r="605" spans="1:6" ht="25.5" customHeight="1" x14ac:dyDescent="0.2">
      <c r="A605" s="84" t="s">
        <v>4974</v>
      </c>
      <c r="B605" s="85" t="s">
        <v>4975</v>
      </c>
      <c r="C605" s="86" t="s">
        <v>263</v>
      </c>
      <c r="D605" s="87">
        <v>1.2</v>
      </c>
      <c r="E605" s="88">
        <v>6000</v>
      </c>
      <c r="F605" s="89">
        <f>+D605*E605</f>
        <v>7200</v>
      </c>
    </row>
    <row r="606" spans="1:6" ht="409.6" hidden="1" customHeight="1" x14ac:dyDescent="0.2"/>
    <row r="607" spans="1:6" ht="25.5" customHeight="1" x14ac:dyDescent="0.2">
      <c r="A607" s="84" t="s">
        <v>4976</v>
      </c>
      <c r="B607" s="85" t="s">
        <v>4977</v>
      </c>
      <c r="C607" s="86" t="s">
        <v>117</v>
      </c>
      <c r="D607" s="87">
        <v>1.25</v>
      </c>
      <c r="E607" s="88">
        <v>1300</v>
      </c>
      <c r="F607" s="89">
        <f>+D607*E607</f>
        <v>1625</v>
      </c>
    </row>
    <row r="608" spans="1:6" ht="409.6" hidden="1" customHeight="1" x14ac:dyDescent="0.2"/>
    <row r="609" spans="1:6" ht="25.5" customHeight="1" x14ac:dyDescent="0.2">
      <c r="A609" s="84" t="s">
        <v>4978</v>
      </c>
      <c r="B609" s="85" t="s">
        <v>4979</v>
      </c>
      <c r="C609" s="86" t="s">
        <v>1098</v>
      </c>
      <c r="D609" s="87">
        <v>2</v>
      </c>
      <c r="E609" s="88">
        <v>3000</v>
      </c>
      <c r="F609" s="89">
        <f>+D609*E609</f>
        <v>6000</v>
      </c>
    </row>
    <row r="610" spans="1:6" ht="409.6" hidden="1" customHeight="1" x14ac:dyDescent="0.2"/>
    <row r="611" spans="1:6" ht="25.5" customHeight="1" x14ac:dyDescent="0.2">
      <c r="A611" s="84" t="s">
        <v>4980</v>
      </c>
      <c r="B611" s="85" t="s">
        <v>4981</v>
      </c>
      <c r="C611" s="86" t="s">
        <v>263</v>
      </c>
      <c r="D611" s="87">
        <v>4.7E-2</v>
      </c>
      <c r="E611" s="88">
        <v>5360</v>
      </c>
      <c r="F611" s="89">
        <f>+D611*E611</f>
        <v>251.92</v>
      </c>
    </row>
    <row r="612" spans="1:6" ht="409.6" hidden="1" customHeight="1" x14ac:dyDescent="0.2"/>
    <row r="613" spans="1:6" ht="25.5" customHeight="1" x14ac:dyDescent="0.2">
      <c r="A613" s="84" t="s">
        <v>4982</v>
      </c>
      <c r="B613" s="85" t="s">
        <v>4983</v>
      </c>
      <c r="C613" s="86" t="s">
        <v>9</v>
      </c>
      <c r="D613" s="87">
        <v>3.125</v>
      </c>
      <c r="E613" s="88">
        <v>10</v>
      </c>
      <c r="F613" s="89">
        <f>+D613*E613</f>
        <v>31.25</v>
      </c>
    </row>
    <row r="614" spans="1:6" ht="409.6" hidden="1" customHeight="1" x14ac:dyDescent="0.2"/>
    <row r="615" spans="1:6" ht="25.5" customHeight="1" x14ac:dyDescent="0.2">
      <c r="A615" s="84" t="s">
        <v>4984</v>
      </c>
      <c r="B615" s="85" t="s">
        <v>4985</v>
      </c>
      <c r="C615" s="86" t="s">
        <v>9</v>
      </c>
      <c r="D615" s="87">
        <v>0.32</v>
      </c>
      <c r="E615" s="88">
        <v>1250</v>
      </c>
      <c r="F615" s="89">
        <f>+D615*E615</f>
        <v>400</v>
      </c>
    </row>
    <row r="616" spans="1:6" ht="409.6" hidden="1" customHeight="1" x14ac:dyDescent="0.2"/>
    <row r="617" spans="1:6" ht="25.5" customHeight="1" x14ac:dyDescent="0.2">
      <c r="A617" s="84" t="s">
        <v>4986</v>
      </c>
      <c r="B617" s="85" t="s">
        <v>4987</v>
      </c>
      <c r="C617" s="86" t="s">
        <v>9</v>
      </c>
      <c r="D617" s="87">
        <v>0.16</v>
      </c>
      <c r="E617" s="88">
        <v>10000</v>
      </c>
      <c r="F617" s="89">
        <f>+D617*E617</f>
        <v>1600</v>
      </c>
    </row>
    <row r="618" spans="1:6" ht="409.6" hidden="1" customHeight="1" x14ac:dyDescent="0.2"/>
    <row r="619" spans="1:6" ht="25.5" customHeight="1" x14ac:dyDescent="0.2">
      <c r="A619" s="84" t="s">
        <v>4988</v>
      </c>
      <c r="B619" s="85" t="s">
        <v>4989</v>
      </c>
      <c r="C619" s="86" t="s">
        <v>9</v>
      </c>
      <c r="D619" s="87">
        <v>0.6</v>
      </c>
      <c r="E619" s="88">
        <v>50</v>
      </c>
      <c r="F619" s="89">
        <f>+D619*E619</f>
        <v>30</v>
      </c>
    </row>
    <row r="620" spans="1:6" ht="409.6" hidden="1" customHeight="1" x14ac:dyDescent="0.2"/>
    <row r="621" spans="1:6" ht="25.5" customHeight="1" x14ac:dyDescent="0.2">
      <c r="A621" s="84" t="s">
        <v>4990</v>
      </c>
      <c r="B621" s="85" t="s">
        <v>4991</v>
      </c>
      <c r="C621" s="86" t="s">
        <v>9</v>
      </c>
      <c r="D621" s="87">
        <v>0.52</v>
      </c>
      <c r="E621" s="88">
        <v>620</v>
      </c>
      <c r="F621" s="89">
        <f>+D621*E621</f>
        <v>322.40000000000003</v>
      </c>
    </row>
    <row r="622" spans="1:6" ht="409.6" hidden="1" customHeight="1" x14ac:dyDescent="0.2"/>
    <row r="623" spans="1:6" ht="25.5" customHeight="1" thickBot="1" x14ac:dyDescent="0.25">
      <c r="A623" s="84" t="s">
        <v>4876</v>
      </c>
      <c r="B623" s="85" t="s">
        <v>4877</v>
      </c>
      <c r="C623" s="86" t="s">
        <v>1212</v>
      </c>
      <c r="D623" s="87">
        <v>0.05</v>
      </c>
      <c r="E623" s="88">
        <v>3690</v>
      </c>
      <c r="F623" s="89">
        <f>+D623*E623</f>
        <v>184.5</v>
      </c>
    </row>
    <row r="624" spans="1:6" ht="409.6" hidden="1" customHeight="1" x14ac:dyDescent="0.2"/>
    <row r="625" spans="1:6" ht="13.5" customHeight="1" thickBot="1" x14ac:dyDescent="0.25">
      <c r="A625" s="90" t="s">
        <v>4883</v>
      </c>
      <c r="B625" s="91"/>
      <c r="C625" s="92">
        <v>64.234306922704505</v>
      </c>
      <c r="D625" s="91"/>
      <c r="E625" s="93" t="s">
        <v>4884</v>
      </c>
      <c r="F625" s="94">
        <f>+SUM(F603:F623)</f>
        <v>19903.53</v>
      </c>
    </row>
    <row r="626" spans="1:6" ht="0.2" customHeight="1" x14ac:dyDescent="0.2"/>
    <row r="627" spans="1:6" ht="12.75" customHeight="1" x14ac:dyDescent="0.2">
      <c r="A627" s="80" t="s">
        <v>4871</v>
      </c>
      <c r="B627" s="81" t="s">
        <v>4885</v>
      </c>
      <c r="C627" s="82" t="s">
        <v>4870</v>
      </c>
      <c r="D627" s="82" t="s">
        <v>4873</v>
      </c>
      <c r="E627" s="82" t="s">
        <v>4874</v>
      </c>
      <c r="F627" s="83" t="s">
        <v>4875</v>
      </c>
    </row>
    <row r="628" spans="1:6" ht="409.6" hidden="1" customHeight="1" x14ac:dyDescent="0.2"/>
    <row r="629" spans="1:6" ht="25.5" customHeight="1" thickBot="1" x14ac:dyDescent="0.25">
      <c r="A629" s="84" t="s">
        <v>4992</v>
      </c>
      <c r="B629" s="85" t="s">
        <v>4993</v>
      </c>
      <c r="C629" s="86" t="s">
        <v>4888</v>
      </c>
      <c r="D629" s="87">
        <v>3.9E-2</v>
      </c>
      <c r="E629" s="88">
        <v>251553</v>
      </c>
      <c r="F629" s="89">
        <f>+D629*E629</f>
        <v>9810.5669999999991</v>
      </c>
    </row>
    <row r="630" spans="1:6" ht="409.6" hidden="1" customHeight="1" x14ac:dyDescent="0.2"/>
    <row r="631" spans="1:6" ht="13.5" customHeight="1" thickBot="1" x14ac:dyDescent="0.25">
      <c r="A631" s="90" t="s">
        <v>4893</v>
      </c>
      <c r="B631" s="91"/>
      <c r="C631" s="92">
        <v>31.663708245925399</v>
      </c>
      <c r="D631" s="91"/>
      <c r="E631" s="93" t="s">
        <v>4884</v>
      </c>
      <c r="F631" s="94">
        <f>+F629</f>
        <v>9810.5669999999991</v>
      </c>
    </row>
    <row r="632" spans="1:6" ht="0.2" customHeight="1" x14ac:dyDescent="0.2"/>
    <row r="633" spans="1:6" ht="12.75" customHeight="1" x14ac:dyDescent="0.2">
      <c r="A633" s="80" t="s">
        <v>4871</v>
      </c>
      <c r="B633" s="81" t="s">
        <v>4894</v>
      </c>
      <c r="C633" s="82" t="s">
        <v>4870</v>
      </c>
      <c r="D633" s="82" t="s">
        <v>4873</v>
      </c>
      <c r="E633" s="82" t="s">
        <v>4874</v>
      </c>
      <c r="F633" s="83" t="s">
        <v>4875</v>
      </c>
    </row>
    <row r="634" spans="1:6" ht="409.6" hidden="1" customHeight="1" x14ac:dyDescent="0.2"/>
    <row r="635" spans="1:6" ht="25.5" customHeight="1" thickBot="1" x14ac:dyDescent="0.25">
      <c r="A635" s="84" t="s">
        <v>4895</v>
      </c>
      <c r="B635" s="85" t="s">
        <v>4896</v>
      </c>
      <c r="C635" s="86" t="s">
        <v>4897</v>
      </c>
      <c r="D635" s="87">
        <v>0.05</v>
      </c>
      <c r="E635" s="88">
        <v>9811</v>
      </c>
      <c r="F635" s="89">
        <f>+D635*E635</f>
        <v>490.55</v>
      </c>
    </row>
    <row r="636" spans="1:6" ht="409.6" hidden="1" customHeight="1" x14ac:dyDescent="0.2"/>
    <row r="637" spans="1:6" ht="13.5" customHeight="1" thickBot="1" x14ac:dyDescent="0.25">
      <c r="A637" s="90" t="s">
        <v>4898</v>
      </c>
      <c r="B637" s="91"/>
      <c r="C637" s="92">
        <v>1.5846377279328701</v>
      </c>
      <c r="D637" s="91"/>
      <c r="E637" s="93" t="s">
        <v>4884</v>
      </c>
      <c r="F637" s="94">
        <f>+F635</f>
        <v>490.55</v>
      </c>
    </row>
    <row r="638" spans="1:6" ht="0.2" customHeight="1" x14ac:dyDescent="0.2"/>
    <row r="639" spans="1:6" ht="12.75" customHeight="1" x14ac:dyDescent="0.2">
      <c r="A639" s="80" t="s">
        <v>4871</v>
      </c>
      <c r="B639" s="81" t="s">
        <v>4899</v>
      </c>
      <c r="C639" s="82" t="s">
        <v>4870</v>
      </c>
      <c r="D639" s="82" t="s">
        <v>4873</v>
      </c>
      <c r="E639" s="82" t="s">
        <v>4874</v>
      </c>
      <c r="F639" s="83" t="s">
        <v>4875</v>
      </c>
    </row>
    <row r="640" spans="1:6" ht="409.6" hidden="1" customHeight="1" x14ac:dyDescent="0.2"/>
    <row r="641" spans="1:6" ht="25.5" customHeight="1" thickBot="1" x14ac:dyDescent="0.25">
      <c r="A641" s="84" t="s">
        <v>4994</v>
      </c>
      <c r="B641" s="85" t="s">
        <v>4995</v>
      </c>
      <c r="C641" s="86" t="s">
        <v>109</v>
      </c>
      <c r="D641" s="87">
        <v>0.06</v>
      </c>
      <c r="E641" s="88">
        <v>13000</v>
      </c>
      <c r="F641" s="89">
        <f>+D641*E641</f>
        <v>780</v>
      </c>
    </row>
    <row r="642" spans="1:6" ht="409.6" hidden="1" customHeight="1" x14ac:dyDescent="0.2"/>
    <row r="643" spans="1:6" ht="13.5" customHeight="1" thickBot="1" x14ac:dyDescent="0.25">
      <c r="A643" s="90" t="s">
        <v>4904</v>
      </c>
      <c r="B643" s="91"/>
      <c r="C643" s="92">
        <v>2.51734710343715</v>
      </c>
      <c r="D643" s="91"/>
      <c r="E643" s="93" t="s">
        <v>4884</v>
      </c>
      <c r="F643" s="94">
        <f>+F641</f>
        <v>780</v>
      </c>
    </row>
    <row r="644" spans="1:6" ht="0.2" customHeight="1" thickBot="1" x14ac:dyDescent="0.25"/>
    <row r="645" spans="1:6" ht="12.75" customHeight="1" thickBot="1" x14ac:dyDescent="0.3">
      <c r="A645" s="135" t="s">
        <v>4909</v>
      </c>
      <c r="B645" s="136"/>
      <c r="C645" s="136"/>
      <c r="D645" s="136"/>
      <c r="E645" s="137"/>
      <c r="F645" s="127">
        <f>+SUM(F643,F637,F631,F625)</f>
        <v>30984.646999999997</v>
      </c>
    </row>
    <row r="646" spans="1:6" ht="12.75" customHeight="1" x14ac:dyDescent="0.2"/>
    <row r="647" spans="1:6" ht="12.75" customHeight="1" x14ac:dyDescent="0.2"/>
    <row r="648" spans="1:6" ht="409.6" hidden="1" customHeight="1" x14ac:dyDescent="0.2"/>
    <row r="649" spans="1:6" ht="12.75" customHeight="1" x14ac:dyDescent="0.25">
      <c r="A649" s="144" t="s">
        <v>4868</v>
      </c>
      <c r="B649" s="145"/>
      <c r="C649" s="145"/>
      <c r="D649" s="145"/>
      <c r="E649" s="146"/>
      <c r="F649" s="147"/>
    </row>
    <row r="650" spans="1:6" ht="12.75" customHeight="1" x14ac:dyDescent="0.2">
      <c r="A650" s="138" t="s">
        <v>2488</v>
      </c>
      <c r="B650" s="139"/>
      <c r="C650" s="139"/>
      <c r="D650" s="140"/>
      <c r="E650" s="76" t="s">
        <v>4869</v>
      </c>
      <c r="F650" s="77" t="s">
        <v>4870</v>
      </c>
    </row>
    <row r="651" spans="1:6" ht="12.75" customHeight="1" x14ac:dyDescent="0.2">
      <c r="A651" s="141"/>
      <c r="B651" s="142"/>
      <c r="C651" s="142"/>
      <c r="D651" s="143"/>
      <c r="E651" s="78" t="s">
        <v>2485</v>
      </c>
      <c r="F651" s="79" t="s">
        <v>117</v>
      </c>
    </row>
    <row r="652" spans="1:6" ht="409.6" hidden="1" customHeight="1" x14ac:dyDescent="0.2"/>
    <row r="653" spans="1:6" ht="12.75" customHeight="1" x14ac:dyDescent="0.2">
      <c r="A653" s="80" t="s">
        <v>4871</v>
      </c>
      <c r="B653" s="81" t="s">
        <v>4872</v>
      </c>
      <c r="C653" s="82" t="s">
        <v>4870</v>
      </c>
      <c r="D653" s="82" t="s">
        <v>4873</v>
      </c>
      <c r="E653" s="82" t="s">
        <v>4874</v>
      </c>
      <c r="F653" s="83" t="s">
        <v>4875</v>
      </c>
    </row>
    <row r="654" spans="1:6" ht="409.6" hidden="1" customHeight="1" x14ac:dyDescent="0.2"/>
    <row r="655" spans="1:6" ht="25.5" customHeight="1" x14ac:dyDescent="0.2">
      <c r="A655" s="84" t="s">
        <v>4996</v>
      </c>
      <c r="B655" s="85" t="s">
        <v>4997</v>
      </c>
      <c r="C655" s="86" t="s">
        <v>1212</v>
      </c>
      <c r="D655" s="87">
        <v>0.41332999999999998</v>
      </c>
      <c r="E655" s="88">
        <v>2550</v>
      </c>
      <c r="F655" s="89">
        <f>+D655*E655</f>
        <v>1053.9914999999999</v>
      </c>
    </row>
    <row r="656" spans="1:6" ht="409.6" hidden="1" customHeight="1" x14ac:dyDescent="0.2"/>
    <row r="657" spans="1:6" ht="25.5" customHeight="1" x14ac:dyDescent="0.2">
      <c r="A657" s="84" t="s">
        <v>4998</v>
      </c>
      <c r="B657" s="85" t="s">
        <v>4999</v>
      </c>
      <c r="C657" s="86" t="s">
        <v>9</v>
      </c>
      <c r="D657" s="87">
        <v>0.83</v>
      </c>
      <c r="E657" s="88">
        <v>27370</v>
      </c>
      <c r="F657" s="89">
        <f>+D657*E657</f>
        <v>22717.1</v>
      </c>
    </row>
    <row r="658" spans="1:6" ht="409.6" hidden="1" customHeight="1" x14ac:dyDescent="0.2"/>
    <row r="659" spans="1:6" ht="25.5" customHeight="1" thickBot="1" x14ac:dyDescent="0.25">
      <c r="A659" s="84" t="s">
        <v>5000</v>
      </c>
      <c r="B659" s="85" t="s">
        <v>5001</v>
      </c>
      <c r="C659" s="86" t="s">
        <v>9</v>
      </c>
      <c r="D659" s="87">
        <v>1.44</v>
      </c>
      <c r="E659" s="88">
        <v>18400</v>
      </c>
      <c r="F659" s="89">
        <f>+D659*E659</f>
        <v>26496</v>
      </c>
    </row>
    <row r="660" spans="1:6" ht="409.6" hidden="1" customHeight="1" x14ac:dyDescent="0.2"/>
    <row r="661" spans="1:6" ht="13.5" customHeight="1" thickBot="1" x14ac:dyDescent="0.25">
      <c r="A661" s="90" t="s">
        <v>4883</v>
      </c>
      <c r="B661" s="91"/>
      <c r="C661" s="92">
        <v>93.294357832219802</v>
      </c>
      <c r="D661" s="91"/>
      <c r="E661" s="93" t="s">
        <v>4884</v>
      </c>
      <c r="F661" s="94">
        <f>+SUM(F655:F659)</f>
        <v>50267.091499999995</v>
      </c>
    </row>
    <row r="662" spans="1:6" ht="0.2" customHeight="1" x14ac:dyDescent="0.2"/>
    <row r="663" spans="1:6" ht="12.75" customHeight="1" x14ac:dyDescent="0.2">
      <c r="A663" s="80" t="s">
        <v>4871</v>
      </c>
      <c r="B663" s="81" t="s">
        <v>4885</v>
      </c>
      <c r="C663" s="82" t="s">
        <v>4870</v>
      </c>
      <c r="D663" s="82" t="s">
        <v>4873</v>
      </c>
      <c r="E663" s="82" t="s">
        <v>4874</v>
      </c>
      <c r="F663" s="83" t="s">
        <v>4875</v>
      </c>
    </row>
    <row r="664" spans="1:6" ht="409.6" hidden="1" customHeight="1" x14ac:dyDescent="0.2"/>
    <row r="665" spans="1:6" ht="25.5" customHeight="1" thickBot="1" x14ac:dyDescent="0.25">
      <c r="A665" s="84" t="s">
        <v>4953</v>
      </c>
      <c r="B665" s="85" t="s">
        <v>4954</v>
      </c>
      <c r="C665" s="86" t="s">
        <v>4888</v>
      </c>
      <c r="D665" s="87">
        <v>2.9409999999999999E-2</v>
      </c>
      <c r="E665" s="88">
        <v>117001</v>
      </c>
      <c r="F665" s="89">
        <f>+D665*E665</f>
        <v>3440.9994099999999</v>
      </c>
    </row>
    <row r="666" spans="1:6" ht="409.6" hidden="1" customHeight="1" x14ac:dyDescent="0.2"/>
    <row r="667" spans="1:6" ht="13.5" customHeight="1" thickBot="1" x14ac:dyDescent="0.25">
      <c r="A667" s="90" t="s">
        <v>4893</v>
      </c>
      <c r="B667" s="91"/>
      <c r="C667" s="92">
        <v>6.3864142538975504</v>
      </c>
      <c r="D667" s="91"/>
      <c r="E667" s="93" t="s">
        <v>4884</v>
      </c>
      <c r="F667" s="94">
        <f>+F665</f>
        <v>3440.9994099999999</v>
      </c>
    </row>
    <row r="668" spans="1:6" ht="0.2" customHeight="1" x14ac:dyDescent="0.2"/>
    <row r="669" spans="1:6" ht="12.75" customHeight="1" x14ac:dyDescent="0.2">
      <c r="A669" s="80" t="s">
        <v>4871</v>
      </c>
      <c r="B669" s="81" t="s">
        <v>4894</v>
      </c>
      <c r="C669" s="82" t="s">
        <v>4870</v>
      </c>
      <c r="D669" s="82" t="s">
        <v>4873</v>
      </c>
      <c r="E669" s="82" t="s">
        <v>4874</v>
      </c>
      <c r="F669" s="83" t="s">
        <v>4875</v>
      </c>
    </row>
    <row r="670" spans="1:6" ht="409.6" hidden="1" customHeight="1" x14ac:dyDescent="0.2"/>
    <row r="671" spans="1:6" ht="25.5" customHeight="1" thickBot="1" x14ac:dyDescent="0.25">
      <c r="A671" s="84" t="s">
        <v>4895</v>
      </c>
      <c r="B671" s="85" t="s">
        <v>4896</v>
      </c>
      <c r="C671" s="86" t="s">
        <v>4897</v>
      </c>
      <c r="D671" s="87">
        <v>0.05</v>
      </c>
      <c r="E671" s="88">
        <v>3441</v>
      </c>
      <c r="F671" s="89">
        <f>+D671*E671</f>
        <v>172.05</v>
      </c>
    </row>
    <row r="672" spans="1:6" ht="409.6" hidden="1" customHeight="1" x14ac:dyDescent="0.2"/>
    <row r="673" spans="1:6" ht="13.5" customHeight="1" thickBot="1" x14ac:dyDescent="0.25">
      <c r="A673" s="90" t="s">
        <v>4898</v>
      </c>
      <c r="B673" s="91"/>
      <c r="C673" s="92">
        <v>0.319227913882702</v>
      </c>
      <c r="D673" s="91"/>
      <c r="E673" s="93" t="s">
        <v>4884</v>
      </c>
      <c r="F673" s="94">
        <f>+F671</f>
        <v>172.05</v>
      </c>
    </row>
    <row r="674" spans="1:6" ht="0.2" customHeight="1" thickBot="1" x14ac:dyDescent="0.25"/>
    <row r="675" spans="1:6" ht="12.75" customHeight="1" thickBot="1" x14ac:dyDescent="0.3">
      <c r="A675" s="135" t="s">
        <v>4909</v>
      </c>
      <c r="B675" s="136"/>
      <c r="C675" s="136"/>
      <c r="D675" s="136"/>
      <c r="E675" s="137"/>
      <c r="F675" s="127">
        <f>+SUM(F673,F667,F661)</f>
        <v>53880.140909999995</v>
      </c>
    </row>
    <row r="676" spans="1:6" ht="12.75" customHeight="1" x14ac:dyDescent="0.2"/>
    <row r="677" spans="1:6" ht="12.75" customHeight="1" x14ac:dyDescent="0.2"/>
    <row r="678" spans="1:6" ht="409.6" hidden="1" customHeight="1" x14ac:dyDescent="0.2"/>
    <row r="679" spans="1:6" ht="12.75" customHeight="1" x14ac:dyDescent="0.25">
      <c r="A679" s="144" t="s">
        <v>4868</v>
      </c>
      <c r="B679" s="145"/>
      <c r="C679" s="145"/>
      <c r="D679" s="145"/>
      <c r="E679" s="146"/>
      <c r="F679" s="147"/>
    </row>
    <row r="680" spans="1:6" ht="12.75" customHeight="1" x14ac:dyDescent="0.2">
      <c r="A680" s="138" t="s">
        <v>2489</v>
      </c>
      <c r="B680" s="139"/>
      <c r="C680" s="139"/>
      <c r="D680" s="140"/>
      <c r="E680" s="76" t="s">
        <v>4869</v>
      </c>
      <c r="F680" s="77" t="s">
        <v>4870</v>
      </c>
    </row>
    <row r="681" spans="1:6" ht="12.75" customHeight="1" x14ac:dyDescent="0.2">
      <c r="A681" s="141"/>
      <c r="B681" s="142"/>
      <c r="C681" s="142"/>
      <c r="D681" s="143"/>
      <c r="E681" s="78" t="s">
        <v>2487</v>
      </c>
      <c r="F681" s="79" t="s">
        <v>117</v>
      </c>
    </row>
    <row r="682" spans="1:6" ht="409.6" hidden="1" customHeight="1" x14ac:dyDescent="0.2"/>
    <row r="683" spans="1:6" ht="12.75" customHeight="1" x14ac:dyDescent="0.2">
      <c r="A683" s="80" t="s">
        <v>4871</v>
      </c>
      <c r="B683" s="81" t="s">
        <v>4872</v>
      </c>
      <c r="C683" s="82" t="s">
        <v>4870</v>
      </c>
      <c r="D683" s="82" t="s">
        <v>4873</v>
      </c>
      <c r="E683" s="82" t="s">
        <v>4874</v>
      </c>
      <c r="F683" s="83" t="s">
        <v>4875</v>
      </c>
    </row>
    <row r="684" spans="1:6" ht="409.6" hidden="1" customHeight="1" x14ac:dyDescent="0.2"/>
    <row r="685" spans="1:6" ht="25.5" customHeight="1" x14ac:dyDescent="0.2">
      <c r="A685" s="84" t="s">
        <v>5002</v>
      </c>
      <c r="B685" s="85" t="s">
        <v>5003</v>
      </c>
      <c r="C685" s="86" t="s">
        <v>117</v>
      </c>
      <c r="D685" s="87">
        <v>1</v>
      </c>
      <c r="E685" s="88">
        <v>1800</v>
      </c>
      <c r="F685" s="89">
        <f>+D685*E685</f>
        <v>1800</v>
      </c>
    </row>
    <row r="686" spans="1:6" ht="409.6" hidden="1" customHeight="1" x14ac:dyDescent="0.2"/>
    <row r="687" spans="1:6" ht="25.5" customHeight="1" x14ac:dyDescent="0.2">
      <c r="A687" s="84" t="s">
        <v>4881</v>
      </c>
      <c r="B687" s="85" t="s">
        <v>4882</v>
      </c>
      <c r="C687" s="86" t="s">
        <v>9</v>
      </c>
      <c r="D687" s="87">
        <v>0.4</v>
      </c>
      <c r="E687" s="88">
        <v>8900</v>
      </c>
      <c r="F687" s="89">
        <f>+D687*E687</f>
        <v>3560</v>
      </c>
    </row>
    <row r="688" spans="1:6" ht="409.6" hidden="1" customHeight="1" x14ac:dyDescent="0.2"/>
    <row r="689" spans="1:6" ht="25.5" customHeight="1" x14ac:dyDescent="0.2">
      <c r="A689" s="84" t="s">
        <v>5004</v>
      </c>
      <c r="B689" s="85" t="s">
        <v>5005</v>
      </c>
      <c r="C689" s="86" t="s">
        <v>9</v>
      </c>
      <c r="D689" s="87">
        <v>0.22</v>
      </c>
      <c r="E689" s="88">
        <v>5000</v>
      </c>
      <c r="F689" s="89">
        <f>+D689*E689</f>
        <v>1100</v>
      </c>
    </row>
    <row r="690" spans="1:6" ht="409.6" hidden="1" customHeight="1" x14ac:dyDescent="0.2"/>
    <row r="691" spans="1:6" ht="25.5" customHeight="1" x14ac:dyDescent="0.2">
      <c r="A691" s="84" t="s">
        <v>267</v>
      </c>
      <c r="B691" s="85" t="s">
        <v>5006</v>
      </c>
      <c r="C691" s="86" t="s">
        <v>5007</v>
      </c>
      <c r="D691" s="87">
        <v>0.25534000000000001</v>
      </c>
      <c r="E691" s="88">
        <v>29141</v>
      </c>
      <c r="F691" s="89">
        <f>+D691*E691</f>
        <v>7440.86294</v>
      </c>
    </row>
    <row r="692" spans="1:6" ht="409.6" hidden="1" customHeight="1" x14ac:dyDescent="0.2"/>
    <row r="693" spans="1:6" ht="25.5" customHeight="1" thickBot="1" x14ac:dyDescent="0.25">
      <c r="A693" s="84" t="s">
        <v>4876</v>
      </c>
      <c r="B693" s="85" t="s">
        <v>4877</v>
      </c>
      <c r="C693" s="86" t="s">
        <v>1212</v>
      </c>
      <c r="D693" s="87">
        <v>0.3</v>
      </c>
      <c r="E693" s="88">
        <v>3690</v>
      </c>
      <c r="F693" s="89">
        <f>+D693*E693</f>
        <v>1107</v>
      </c>
    </row>
    <row r="694" spans="1:6" ht="409.6" hidden="1" customHeight="1" x14ac:dyDescent="0.2"/>
    <row r="695" spans="1:6" ht="13.5" customHeight="1" thickBot="1" x14ac:dyDescent="0.25">
      <c r="A695" s="90" t="s">
        <v>4883</v>
      </c>
      <c r="B695" s="91"/>
      <c r="C695" s="92">
        <v>60.169185743495198</v>
      </c>
      <c r="D695" s="91"/>
      <c r="E695" s="93" t="s">
        <v>4884</v>
      </c>
      <c r="F695" s="94">
        <f>+SUM(F685:F693)</f>
        <v>15007.862939999999</v>
      </c>
    </row>
    <row r="696" spans="1:6" ht="0.2" customHeight="1" x14ac:dyDescent="0.2"/>
    <row r="697" spans="1:6" ht="12.75" customHeight="1" x14ac:dyDescent="0.2">
      <c r="A697" s="80" t="s">
        <v>4871</v>
      </c>
      <c r="B697" s="81" t="s">
        <v>4885</v>
      </c>
      <c r="C697" s="82" t="s">
        <v>4870</v>
      </c>
      <c r="D697" s="82" t="s">
        <v>4873</v>
      </c>
      <c r="E697" s="82" t="s">
        <v>4874</v>
      </c>
      <c r="F697" s="83" t="s">
        <v>4875</v>
      </c>
    </row>
    <row r="698" spans="1:6" ht="409.6" hidden="1" customHeight="1" x14ac:dyDescent="0.2"/>
    <row r="699" spans="1:6" ht="25.5" customHeight="1" thickBot="1" x14ac:dyDescent="0.25">
      <c r="A699" s="84" t="s">
        <v>4935</v>
      </c>
      <c r="B699" s="85" t="s">
        <v>4936</v>
      </c>
      <c r="C699" s="86" t="s">
        <v>4888</v>
      </c>
      <c r="D699" s="87">
        <v>1.9390000000000001E-2</v>
      </c>
      <c r="E699" s="88">
        <v>198902</v>
      </c>
      <c r="F699" s="89">
        <f>+D699*E699</f>
        <v>3856.7097800000001</v>
      </c>
    </row>
    <row r="700" spans="1:6" ht="409.6" hidden="1" customHeight="1" x14ac:dyDescent="0.2"/>
    <row r="701" spans="1:6" ht="13.5" customHeight="1" thickBot="1" x14ac:dyDescent="0.25">
      <c r="A701" s="90" t="s">
        <v>4893</v>
      </c>
      <c r="B701" s="91"/>
      <c r="C701" s="92">
        <v>15.4632562241912</v>
      </c>
      <c r="D701" s="91"/>
      <c r="E701" s="93" t="s">
        <v>4884</v>
      </c>
      <c r="F701" s="94">
        <f>+F699</f>
        <v>3856.7097800000001</v>
      </c>
    </row>
    <row r="702" spans="1:6" ht="0.2" customHeight="1" x14ac:dyDescent="0.2"/>
    <row r="703" spans="1:6" ht="12.75" customHeight="1" x14ac:dyDescent="0.2">
      <c r="A703" s="80" t="s">
        <v>4871</v>
      </c>
      <c r="B703" s="81" t="s">
        <v>4894</v>
      </c>
      <c r="C703" s="82" t="s">
        <v>4870</v>
      </c>
      <c r="D703" s="82" t="s">
        <v>4873</v>
      </c>
      <c r="E703" s="82" t="s">
        <v>4874</v>
      </c>
      <c r="F703" s="83" t="s">
        <v>4875</v>
      </c>
    </row>
    <row r="704" spans="1:6" ht="409.6" hidden="1" customHeight="1" x14ac:dyDescent="0.2"/>
    <row r="705" spans="1:6" ht="25.5" customHeight="1" thickBot="1" x14ac:dyDescent="0.25">
      <c r="A705" s="84" t="s">
        <v>4895</v>
      </c>
      <c r="B705" s="85" t="s">
        <v>4896</v>
      </c>
      <c r="C705" s="86" t="s">
        <v>4897</v>
      </c>
      <c r="D705" s="87">
        <v>0.05</v>
      </c>
      <c r="E705" s="88">
        <v>3857</v>
      </c>
      <c r="F705" s="89">
        <f>+D705*E705</f>
        <v>192.85000000000002</v>
      </c>
    </row>
    <row r="706" spans="1:6" ht="409.6" hidden="1" customHeight="1" x14ac:dyDescent="0.2"/>
    <row r="707" spans="1:6" ht="13.5" customHeight="1" thickBot="1" x14ac:dyDescent="0.25">
      <c r="A707" s="90" t="s">
        <v>4898</v>
      </c>
      <c r="B707" s="91"/>
      <c r="C707" s="92">
        <v>0.77376418233572497</v>
      </c>
      <c r="D707" s="91"/>
      <c r="E707" s="93" t="s">
        <v>4884</v>
      </c>
      <c r="F707" s="94">
        <f>+F705</f>
        <v>192.85000000000002</v>
      </c>
    </row>
    <row r="708" spans="1:6" ht="0.2" customHeight="1" x14ac:dyDescent="0.2"/>
    <row r="709" spans="1:6" ht="12.75" customHeight="1" x14ac:dyDescent="0.2">
      <c r="A709" s="80" t="s">
        <v>4871</v>
      </c>
      <c r="B709" s="81" t="s">
        <v>4905</v>
      </c>
      <c r="C709" s="82" t="s">
        <v>4870</v>
      </c>
      <c r="D709" s="82" t="s">
        <v>4873</v>
      </c>
      <c r="E709" s="82" t="s">
        <v>4874</v>
      </c>
      <c r="F709" s="83" t="s">
        <v>4875</v>
      </c>
    </row>
    <row r="710" spans="1:6" ht="409.6" hidden="1" customHeight="1" x14ac:dyDescent="0.2"/>
    <row r="711" spans="1:6" ht="25.5" customHeight="1" thickBot="1" x14ac:dyDescent="0.25">
      <c r="A711" s="84" t="s">
        <v>4920</v>
      </c>
      <c r="B711" s="85" t="s">
        <v>4921</v>
      </c>
      <c r="C711" s="86" t="s">
        <v>106</v>
      </c>
      <c r="D711" s="87">
        <v>0.41655999999999999</v>
      </c>
      <c r="E711" s="88">
        <v>14128</v>
      </c>
      <c r="F711" s="89">
        <f>+D711*E711</f>
        <v>5885.1596799999998</v>
      </c>
    </row>
    <row r="712" spans="1:6" ht="409.6" hidden="1" customHeight="1" x14ac:dyDescent="0.2"/>
    <row r="713" spans="1:6" ht="13.5" customHeight="1" thickBot="1" x14ac:dyDescent="0.25">
      <c r="A713" s="90" t="s">
        <v>4908</v>
      </c>
      <c r="B713" s="91"/>
      <c r="C713" s="92">
        <v>23.593793849977899</v>
      </c>
      <c r="D713" s="91"/>
      <c r="E713" s="93" t="s">
        <v>4884</v>
      </c>
      <c r="F713" s="94">
        <f>+F711</f>
        <v>5885.1596799999998</v>
      </c>
    </row>
    <row r="714" spans="1:6" ht="0.2" customHeight="1" thickBot="1" x14ac:dyDescent="0.25"/>
    <row r="715" spans="1:6" ht="12.75" customHeight="1" thickBot="1" x14ac:dyDescent="0.3">
      <c r="A715" s="135" t="s">
        <v>4909</v>
      </c>
      <c r="B715" s="136"/>
      <c r="C715" s="136"/>
      <c r="D715" s="136"/>
      <c r="E715" s="137"/>
      <c r="F715" s="127">
        <f>+SUM(F713,F707,F701,F695)</f>
        <v>24942.582399999999</v>
      </c>
    </row>
    <row r="716" spans="1:6" ht="12.75" customHeight="1" x14ac:dyDescent="0.2"/>
    <row r="717" spans="1:6" ht="12.75" customHeight="1" x14ac:dyDescent="0.2"/>
    <row r="718" spans="1:6" ht="409.6" hidden="1" customHeight="1" x14ac:dyDescent="0.2"/>
    <row r="719" spans="1:6" ht="12.75" customHeight="1" x14ac:dyDescent="0.25">
      <c r="A719" s="144" t="s">
        <v>4868</v>
      </c>
      <c r="B719" s="145"/>
      <c r="C719" s="145"/>
      <c r="D719" s="145"/>
      <c r="E719" s="146"/>
      <c r="F719" s="147"/>
    </row>
    <row r="720" spans="1:6" ht="12.75" customHeight="1" x14ac:dyDescent="0.2">
      <c r="A720" s="138" t="s">
        <v>2495</v>
      </c>
      <c r="B720" s="139"/>
      <c r="C720" s="139"/>
      <c r="D720" s="140"/>
      <c r="E720" s="76" t="s">
        <v>4869</v>
      </c>
      <c r="F720" s="77" t="s">
        <v>4870</v>
      </c>
    </row>
    <row r="721" spans="1:6" ht="12.75" customHeight="1" x14ac:dyDescent="0.2">
      <c r="A721" s="141"/>
      <c r="B721" s="142"/>
      <c r="C721" s="142"/>
      <c r="D721" s="143"/>
      <c r="E721" s="78" t="s">
        <v>2494</v>
      </c>
      <c r="F721" s="79" t="s">
        <v>9</v>
      </c>
    </row>
    <row r="722" spans="1:6" ht="409.6" hidden="1" customHeight="1" x14ac:dyDescent="0.2"/>
    <row r="723" spans="1:6" ht="12.75" customHeight="1" x14ac:dyDescent="0.2">
      <c r="A723" s="80" t="s">
        <v>4871</v>
      </c>
      <c r="B723" s="81" t="s">
        <v>4872</v>
      </c>
      <c r="C723" s="82" t="s">
        <v>4870</v>
      </c>
      <c r="D723" s="82" t="s">
        <v>4873</v>
      </c>
      <c r="E723" s="82" t="s">
        <v>4874</v>
      </c>
      <c r="F723" s="83" t="s">
        <v>4875</v>
      </c>
    </row>
    <row r="724" spans="1:6" ht="409.6" hidden="1" customHeight="1" x14ac:dyDescent="0.2"/>
    <row r="725" spans="1:6" ht="25.5" customHeight="1" thickBot="1" x14ac:dyDescent="0.25">
      <c r="A725" s="84" t="s">
        <v>5008</v>
      </c>
      <c r="B725" s="85" t="s">
        <v>5009</v>
      </c>
      <c r="C725" s="86" t="s">
        <v>9</v>
      </c>
      <c r="D725" s="87">
        <v>1</v>
      </c>
      <c r="E725" s="88">
        <v>1286</v>
      </c>
      <c r="F725" s="89">
        <f>+D725*E725</f>
        <v>1286</v>
      </c>
    </row>
    <row r="726" spans="1:6" ht="409.6" hidden="1" customHeight="1" x14ac:dyDescent="0.2"/>
    <row r="727" spans="1:6" ht="13.5" customHeight="1" thickBot="1" x14ac:dyDescent="0.25">
      <c r="A727" s="90" t="s">
        <v>4883</v>
      </c>
      <c r="B727" s="91"/>
      <c r="C727" s="92">
        <v>3.9901951658444301</v>
      </c>
      <c r="D727" s="91"/>
      <c r="E727" s="93" t="s">
        <v>4884</v>
      </c>
      <c r="F727" s="94">
        <f>+F725</f>
        <v>1286</v>
      </c>
    </row>
    <row r="728" spans="1:6" ht="0.2" customHeight="1" x14ac:dyDescent="0.2"/>
    <row r="729" spans="1:6" ht="12.75" customHeight="1" x14ac:dyDescent="0.2">
      <c r="A729" s="80" t="s">
        <v>4871</v>
      </c>
      <c r="B729" s="81" t="s">
        <v>4885</v>
      </c>
      <c r="C729" s="82" t="s">
        <v>4870</v>
      </c>
      <c r="D729" s="82" t="s">
        <v>4873</v>
      </c>
      <c r="E729" s="82" t="s">
        <v>4874</v>
      </c>
      <c r="F729" s="83" t="s">
        <v>4875</v>
      </c>
    </row>
    <row r="730" spans="1:6" ht="409.6" hidden="1" customHeight="1" x14ac:dyDescent="0.2"/>
    <row r="731" spans="1:6" ht="25.5" customHeight="1" thickBot="1" x14ac:dyDescent="0.25">
      <c r="A731" s="84" t="s">
        <v>5010</v>
      </c>
      <c r="B731" s="85" t="s">
        <v>5011</v>
      </c>
      <c r="C731" s="86" t="s">
        <v>4888</v>
      </c>
      <c r="D731" s="87">
        <v>0.12827</v>
      </c>
      <c r="E731" s="88">
        <v>193053</v>
      </c>
      <c r="F731" s="89">
        <f>+D731*E731</f>
        <v>24762.908309999999</v>
      </c>
    </row>
    <row r="732" spans="1:6" ht="409.6" hidden="1" customHeight="1" x14ac:dyDescent="0.2"/>
    <row r="733" spans="1:6" ht="13.5" customHeight="1" thickBot="1" x14ac:dyDescent="0.25">
      <c r="A733" s="90" t="s">
        <v>4893</v>
      </c>
      <c r="B733" s="91"/>
      <c r="C733" s="92">
        <v>76.834527909646596</v>
      </c>
      <c r="D733" s="91"/>
      <c r="E733" s="93" t="s">
        <v>4884</v>
      </c>
      <c r="F733" s="94">
        <f>+F731</f>
        <v>24762.908309999999</v>
      </c>
    </row>
    <row r="734" spans="1:6" ht="0.2" customHeight="1" x14ac:dyDescent="0.2"/>
    <row r="735" spans="1:6" ht="12.75" customHeight="1" x14ac:dyDescent="0.2">
      <c r="A735" s="80" t="s">
        <v>4871</v>
      </c>
      <c r="B735" s="81" t="s">
        <v>4894</v>
      </c>
      <c r="C735" s="82" t="s">
        <v>4870</v>
      </c>
      <c r="D735" s="82" t="s">
        <v>4873</v>
      </c>
      <c r="E735" s="82" t="s">
        <v>4874</v>
      </c>
      <c r="F735" s="83" t="s">
        <v>4875</v>
      </c>
    </row>
    <row r="736" spans="1:6" ht="409.6" hidden="1" customHeight="1" x14ac:dyDescent="0.2"/>
    <row r="737" spans="1:6" ht="25.5" customHeight="1" thickBot="1" x14ac:dyDescent="0.25">
      <c r="A737" s="84" t="s">
        <v>4895</v>
      </c>
      <c r="B737" s="85" t="s">
        <v>4896</v>
      </c>
      <c r="C737" s="86" t="s">
        <v>4897</v>
      </c>
      <c r="D737" s="87">
        <v>0.05</v>
      </c>
      <c r="E737" s="88">
        <v>24763</v>
      </c>
      <c r="F737" s="89">
        <f>+D737*E737</f>
        <v>1238.1500000000001</v>
      </c>
    </row>
    <row r="738" spans="1:6" ht="409.6" hidden="1" customHeight="1" x14ac:dyDescent="0.2"/>
    <row r="739" spans="1:6" ht="13.5" customHeight="1" thickBot="1" x14ac:dyDescent="0.25">
      <c r="A739" s="90" t="s">
        <v>4898</v>
      </c>
      <c r="B739" s="91"/>
      <c r="C739" s="92">
        <v>3.8412609761395</v>
      </c>
      <c r="D739" s="91"/>
      <c r="E739" s="93" t="s">
        <v>4884</v>
      </c>
      <c r="F739" s="94">
        <f>+F737</f>
        <v>1238.1500000000001</v>
      </c>
    </row>
    <row r="740" spans="1:6" ht="0.2" customHeight="1" x14ac:dyDescent="0.2"/>
    <row r="741" spans="1:6" ht="12.75" customHeight="1" x14ac:dyDescent="0.2">
      <c r="A741" s="80" t="s">
        <v>4871</v>
      </c>
      <c r="B741" s="81" t="s">
        <v>4905</v>
      </c>
      <c r="C741" s="82" t="s">
        <v>4870</v>
      </c>
      <c r="D741" s="82" t="s">
        <v>4873</v>
      </c>
      <c r="E741" s="82" t="s">
        <v>4874</v>
      </c>
      <c r="F741" s="83" t="s">
        <v>4875</v>
      </c>
    </row>
    <row r="742" spans="1:6" ht="409.6" hidden="1" customHeight="1" x14ac:dyDescent="0.2"/>
    <row r="743" spans="1:6" ht="25.5" customHeight="1" thickBot="1" x14ac:dyDescent="0.25">
      <c r="A743" s="84" t="s">
        <v>4916</v>
      </c>
      <c r="B743" s="85" t="s">
        <v>4917</v>
      </c>
      <c r="C743" s="86" t="s">
        <v>106</v>
      </c>
      <c r="D743" s="87">
        <v>0.13</v>
      </c>
      <c r="E743" s="88">
        <v>38014</v>
      </c>
      <c r="F743" s="89">
        <f>+D743*E743</f>
        <v>4941.8200000000006</v>
      </c>
    </row>
    <row r="744" spans="1:6" ht="409.6" hidden="1" customHeight="1" x14ac:dyDescent="0.2"/>
    <row r="745" spans="1:6" ht="13.5" customHeight="1" thickBot="1" x14ac:dyDescent="0.25">
      <c r="A745" s="90" t="s">
        <v>4908</v>
      </c>
      <c r="B745" s="91"/>
      <c r="C745" s="92">
        <v>15.334015948369499</v>
      </c>
      <c r="D745" s="91"/>
      <c r="E745" s="93" t="s">
        <v>4884</v>
      </c>
      <c r="F745" s="94">
        <f>+F743</f>
        <v>4941.8200000000006</v>
      </c>
    </row>
    <row r="746" spans="1:6" ht="0.2" customHeight="1" thickBot="1" x14ac:dyDescent="0.25"/>
    <row r="747" spans="1:6" ht="12.75" customHeight="1" thickBot="1" x14ac:dyDescent="0.3">
      <c r="A747" s="135" t="s">
        <v>4909</v>
      </c>
      <c r="B747" s="136"/>
      <c r="C747" s="136"/>
      <c r="D747" s="136"/>
      <c r="E747" s="137"/>
      <c r="F747" s="127">
        <f>+SUM(F727,F733,F739,F745)</f>
        <v>32228.87831</v>
      </c>
    </row>
    <row r="748" spans="1:6" ht="12.75" customHeight="1" x14ac:dyDescent="0.2"/>
    <row r="749" spans="1:6" ht="12.75" customHeight="1" x14ac:dyDescent="0.2"/>
    <row r="750" spans="1:6" ht="409.6" hidden="1" customHeight="1" x14ac:dyDescent="0.2"/>
    <row r="751" spans="1:6" ht="12.75" customHeight="1" x14ac:dyDescent="0.25">
      <c r="A751" s="144" t="s">
        <v>4868</v>
      </c>
      <c r="B751" s="145"/>
      <c r="C751" s="145"/>
      <c r="D751" s="145"/>
      <c r="E751" s="146"/>
      <c r="F751" s="147"/>
    </row>
    <row r="752" spans="1:6" ht="12.75" customHeight="1" x14ac:dyDescent="0.2">
      <c r="A752" s="138" t="s">
        <v>2497</v>
      </c>
      <c r="B752" s="139"/>
      <c r="C752" s="139"/>
      <c r="D752" s="140"/>
      <c r="E752" s="76" t="s">
        <v>4869</v>
      </c>
      <c r="F752" s="77" t="s">
        <v>4870</v>
      </c>
    </row>
    <row r="753" spans="1:6" ht="12.75" customHeight="1" x14ac:dyDescent="0.2">
      <c r="A753" s="141"/>
      <c r="B753" s="142"/>
      <c r="C753" s="142"/>
      <c r="D753" s="143"/>
      <c r="E753" s="78" t="s">
        <v>2496</v>
      </c>
      <c r="F753" s="79" t="s">
        <v>263</v>
      </c>
    </row>
    <row r="754" spans="1:6" ht="409.6" hidden="1" customHeight="1" x14ac:dyDescent="0.2"/>
    <row r="755" spans="1:6" ht="12.75" customHeight="1" x14ac:dyDescent="0.2">
      <c r="A755" s="80" t="s">
        <v>4871</v>
      </c>
      <c r="B755" s="81" t="s">
        <v>4885</v>
      </c>
      <c r="C755" s="82" t="s">
        <v>4870</v>
      </c>
      <c r="D755" s="82" t="s">
        <v>4873</v>
      </c>
      <c r="E755" s="82" t="s">
        <v>4874</v>
      </c>
      <c r="F755" s="83" t="s">
        <v>4875</v>
      </c>
    </row>
    <row r="756" spans="1:6" ht="409.6" hidden="1" customHeight="1" x14ac:dyDescent="0.2"/>
    <row r="757" spans="1:6" ht="25.5" customHeight="1" thickBot="1" x14ac:dyDescent="0.25">
      <c r="A757" s="84" t="s">
        <v>5010</v>
      </c>
      <c r="B757" s="85" t="s">
        <v>5011</v>
      </c>
      <c r="C757" s="86" t="s">
        <v>4888</v>
      </c>
      <c r="D757" s="87">
        <v>1.303E-2</v>
      </c>
      <c r="E757" s="88">
        <v>193053</v>
      </c>
      <c r="F757" s="89">
        <f>+D757*E757</f>
        <v>2515.4805900000001</v>
      </c>
    </row>
    <row r="758" spans="1:6" ht="409.6" hidden="1" customHeight="1" x14ac:dyDescent="0.2"/>
    <row r="759" spans="1:6" ht="13.5" customHeight="1" thickBot="1" x14ac:dyDescent="0.25">
      <c r="A759" s="90" t="s">
        <v>4893</v>
      </c>
      <c r="B759" s="91"/>
      <c r="C759" s="92">
        <v>75.935990338164302</v>
      </c>
      <c r="D759" s="91"/>
      <c r="E759" s="93" t="s">
        <v>4884</v>
      </c>
      <c r="F759" s="94">
        <f>+F757</f>
        <v>2515.4805900000001</v>
      </c>
    </row>
    <row r="760" spans="1:6" ht="0.2" customHeight="1" x14ac:dyDescent="0.2"/>
    <row r="761" spans="1:6" ht="12.75" customHeight="1" x14ac:dyDescent="0.2">
      <c r="A761" s="80" t="s">
        <v>4871</v>
      </c>
      <c r="B761" s="81" t="s">
        <v>4894</v>
      </c>
      <c r="C761" s="82" t="s">
        <v>4870</v>
      </c>
      <c r="D761" s="82" t="s">
        <v>4873</v>
      </c>
      <c r="E761" s="82" t="s">
        <v>4874</v>
      </c>
      <c r="F761" s="83" t="s">
        <v>4875</v>
      </c>
    </row>
    <row r="762" spans="1:6" ht="409.6" hidden="1" customHeight="1" x14ac:dyDescent="0.2"/>
    <row r="763" spans="1:6" ht="25.5" customHeight="1" thickBot="1" x14ac:dyDescent="0.25">
      <c r="A763" s="84" t="s">
        <v>4895</v>
      </c>
      <c r="B763" s="85" t="s">
        <v>4896</v>
      </c>
      <c r="C763" s="86" t="s">
        <v>4897</v>
      </c>
      <c r="D763" s="87">
        <v>0.05</v>
      </c>
      <c r="E763" s="88">
        <v>2515</v>
      </c>
      <c r="F763" s="89">
        <f>+D763*E763</f>
        <v>125.75</v>
      </c>
    </row>
    <row r="764" spans="1:6" ht="409.6" hidden="1" customHeight="1" x14ac:dyDescent="0.2"/>
    <row r="765" spans="1:6" ht="13.5" customHeight="1" thickBot="1" x14ac:dyDescent="0.25">
      <c r="A765" s="90" t="s">
        <v>4898</v>
      </c>
      <c r="B765" s="91"/>
      <c r="C765" s="92">
        <v>3.8043478260869601</v>
      </c>
      <c r="D765" s="91"/>
      <c r="E765" s="93" t="s">
        <v>4884</v>
      </c>
      <c r="F765" s="94">
        <f>+F763</f>
        <v>125.75</v>
      </c>
    </row>
    <row r="766" spans="1:6" ht="0.2" customHeight="1" x14ac:dyDescent="0.2"/>
    <row r="767" spans="1:6" ht="12.75" customHeight="1" x14ac:dyDescent="0.2">
      <c r="A767" s="80" t="s">
        <v>4871</v>
      </c>
      <c r="B767" s="81" t="s">
        <v>4899</v>
      </c>
      <c r="C767" s="82" t="s">
        <v>4870</v>
      </c>
      <c r="D767" s="82" t="s">
        <v>4873</v>
      </c>
      <c r="E767" s="82" t="s">
        <v>4874</v>
      </c>
      <c r="F767" s="83" t="s">
        <v>4875</v>
      </c>
    </row>
    <row r="768" spans="1:6" ht="409.6" hidden="1" customHeight="1" x14ac:dyDescent="0.2"/>
    <row r="769" spans="1:6" ht="25.5" customHeight="1" thickBot="1" x14ac:dyDescent="0.25">
      <c r="A769" s="84" t="s">
        <v>5012</v>
      </c>
      <c r="B769" s="85" t="s">
        <v>5013</v>
      </c>
      <c r="C769" s="86" t="s">
        <v>109</v>
      </c>
      <c r="D769" s="87">
        <v>6.7999999999999996E-3</v>
      </c>
      <c r="E769" s="88">
        <v>23200</v>
      </c>
      <c r="F769" s="89">
        <f>+D769*E769</f>
        <v>157.76</v>
      </c>
    </row>
    <row r="770" spans="1:6" ht="409.6" hidden="1" customHeight="1" x14ac:dyDescent="0.2"/>
    <row r="771" spans="1:6" ht="13.5" customHeight="1" thickBot="1" x14ac:dyDescent="0.25">
      <c r="A771" s="90" t="s">
        <v>4904</v>
      </c>
      <c r="B771" s="91"/>
      <c r="C771" s="92">
        <v>4.7705314009661803</v>
      </c>
      <c r="D771" s="91"/>
      <c r="E771" s="93" t="s">
        <v>4884</v>
      </c>
      <c r="F771" s="94">
        <f>+F769</f>
        <v>157.76</v>
      </c>
    </row>
    <row r="772" spans="1:6" ht="0.2" customHeight="1" x14ac:dyDescent="0.2"/>
    <row r="773" spans="1:6" ht="12.75" customHeight="1" x14ac:dyDescent="0.2">
      <c r="A773" s="80" t="s">
        <v>4871</v>
      </c>
      <c r="B773" s="81" t="s">
        <v>4905</v>
      </c>
      <c r="C773" s="82" t="s">
        <v>4870</v>
      </c>
      <c r="D773" s="82" t="s">
        <v>4873</v>
      </c>
      <c r="E773" s="82" t="s">
        <v>4874</v>
      </c>
      <c r="F773" s="83" t="s">
        <v>4875</v>
      </c>
    </row>
    <row r="774" spans="1:6" ht="409.6" hidden="1" customHeight="1" x14ac:dyDescent="0.2"/>
    <row r="775" spans="1:6" ht="25.5" customHeight="1" thickBot="1" x14ac:dyDescent="0.25">
      <c r="A775" s="84" t="s">
        <v>4916</v>
      </c>
      <c r="B775" s="85" t="s">
        <v>4917</v>
      </c>
      <c r="C775" s="86" t="s">
        <v>106</v>
      </c>
      <c r="D775" s="87">
        <v>1.35E-2</v>
      </c>
      <c r="E775" s="88">
        <v>38014</v>
      </c>
      <c r="F775" s="89">
        <f>+D775*E775</f>
        <v>513.18899999999996</v>
      </c>
    </row>
    <row r="776" spans="1:6" ht="409.6" hidden="1" customHeight="1" x14ac:dyDescent="0.2"/>
    <row r="777" spans="1:6" ht="13.5" customHeight="1" thickBot="1" x14ac:dyDescent="0.25">
      <c r="A777" s="90" t="s">
        <v>4908</v>
      </c>
      <c r="B777" s="91"/>
      <c r="C777" s="92">
        <v>15.4891304347826</v>
      </c>
      <c r="D777" s="91"/>
      <c r="E777" s="93" t="s">
        <v>4884</v>
      </c>
      <c r="F777" s="94">
        <f>+F775</f>
        <v>513.18899999999996</v>
      </c>
    </row>
    <row r="778" spans="1:6" ht="0.2" customHeight="1" thickBot="1" x14ac:dyDescent="0.25"/>
    <row r="779" spans="1:6" ht="12.75" customHeight="1" thickBot="1" x14ac:dyDescent="0.3">
      <c r="A779" s="135" t="s">
        <v>4909</v>
      </c>
      <c r="B779" s="136"/>
      <c r="C779" s="136"/>
      <c r="D779" s="136"/>
      <c r="E779" s="137"/>
      <c r="F779" s="127">
        <f>+SUM(F759,F765,F771,F777)</f>
        <v>3312.1795900000002</v>
      </c>
    </row>
    <row r="780" spans="1:6" ht="12.75" customHeight="1" x14ac:dyDescent="0.2"/>
    <row r="781" spans="1:6" ht="12.75" customHeight="1" x14ac:dyDescent="0.2"/>
    <row r="782" spans="1:6" ht="409.6" hidden="1" customHeight="1" x14ac:dyDescent="0.2"/>
    <row r="783" spans="1:6" ht="12.75" customHeight="1" x14ac:dyDescent="0.25">
      <c r="A783" s="144" t="s">
        <v>4868</v>
      </c>
      <c r="B783" s="145"/>
      <c r="C783" s="145"/>
      <c r="D783" s="145"/>
      <c r="E783" s="146"/>
      <c r="F783" s="147"/>
    </row>
    <row r="784" spans="1:6" ht="12.75" customHeight="1" x14ac:dyDescent="0.2">
      <c r="A784" s="138" t="s">
        <v>2499</v>
      </c>
      <c r="B784" s="139"/>
      <c r="C784" s="139"/>
      <c r="D784" s="140"/>
      <c r="E784" s="76" t="s">
        <v>4869</v>
      </c>
      <c r="F784" s="77" t="s">
        <v>4870</v>
      </c>
    </row>
    <row r="785" spans="1:6" ht="12.75" customHeight="1" x14ac:dyDescent="0.2">
      <c r="A785" s="141"/>
      <c r="B785" s="142"/>
      <c r="C785" s="142"/>
      <c r="D785" s="143"/>
      <c r="E785" s="78" t="s">
        <v>2498</v>
      </c>
      <c r="F785" s="79" t="s">
        <v>9</v>
      </c>
    </row>
    <row r="786" spans="1:6" ht="409.6" hidden="1" customHeight="1" x14ac:dyDescent="0.2"/>
    <row r="787" spans="1:6" ht="12.75" customHeight="1" x14ac:dyDescent="0.2">
      <c r="A787" s="80" t="s">
        <v>4871</v>
      </c>
      <c r="B787" s="81" t="s">
        <v>4885</v>
      </c>
      <c r="C787" s="82" t="s">
        <v>4870</v>
      </c>
      <c r="D787" s="82" t="s">
        <v>4873</v>
      </c>
      <c r="E787" s="82" t="s">
        <v>4874</v>
      </c>
      <c r="F787" s="83" t="s">
        <v>4875</v>
      </c>
    </row>
    <row r="788" spans="1:6" ht="409.6" hidden="1" customHeight="1" x14ac:dyDescent="0.2"/>
    <row r="789" spans="1:6" ht="25.5" customHeight="1" thickBot="1" x14ac:dyDescent="0.25">
      <c r="A789" s="84" t="s">
        <v>5014</v>
      </c>
      <c r="B789" s="85" t="s">
        <v>5015</v>
      </c>
      <c r="C789" s="86" t="s">
        <v>4888</v>
      </c>
      <c r="D789" s="87">
        <v>3.125E-2</v>
      </c>
      <c r="E789" s="88">
        <v>205337</v>
      </c>
      <c r="F789" s="89">
        <f>+D789*E789</f>
        <v>6416.78125</v>
      </c>
    </row>
    <row r="790" spans="1:6" ht="409.6" hidden="1" customHeight="1" x14ac:dyDescent="0.2"/>
    <row r="791" spans="1:6" ht="13.5" customHeight="1" thickBot="1" x14ac:dyDescent="0.25">
      <c r="A791" s="90" t="s">
        <v>4893</v>
      </c>
      <c r="B791" s="91"/>
      <c r="C791" s="92">
        <v>78.959025470653401</v>
      </c>
      <c r="D791" s="91"/>
      <c r="E791" s="93" t="s">
        <v>4884</v>
      </c>
      <c r="F791" s="94">
        <f>+F789</f>
        <v>6416.78125</v>
      </c>
    </row>
    <row r="792" spans="1:6" ht="0.2" customHeight="1" x14ac:dyDescent="0.2"/>
    <row r="793" spans="1:6" ht="12.75" customHeight="1" x14ac:dyDescent="0.2">
      <c r="A793" s="80" t="s">
        <v>4871</v>
      </c>
      <c r="B793" s="81" t="s">
        <v>4894</v>
      </c>
      <c r="C793" s="82" t="s">
        <v>4870</v>
      </c>
      <c r="D793" s="82" t="s">
        <v>4873</v>
      </c>
      <c r="E793" s="82" t="s">
        <v>4874</v>
      </c>
      <c r="F793" s="83" t="s">
        <v>4875</v>
      </c>
    </row>
    <row r="794" spans="1:6" ht="409.6" hidden="1" customHeight="1" x14ac:dyDescent="0.2"/>
    <row r="795" spans="1:6" ht="25.5" customHeight="1" thickBot="1" x14ac:dyDescent="0.25">
      <c r="A795" s="84" t="s">
        <v>4895</v>
      </c>
      <c r="B795" s="85" t="s">
        <v>4896</v>
      </c>
      <c r="C795" s="86" t="s">
        <v>4897</v>
      </c>
      <c r="D795" s="87">
        <v>0.05</v>
      </c>
      <c r="E795" s="88">
        <v>6417</v>
      </c>
      <c r="F795" s="89">
        <f>+D795*E795</f>
        <v>320.85000000000002</v>
      </c>
    </row>
    <row r="796" spans="1:6" ht="409.6" hidden="1" customHeight="1" x14ac:dyDescent="0.2"/>
    <row r="797" spans="1:6" ht="13.5" customHeight="1" thickBot="1" x14ac:dyDescent="0.25">
      <c r="A797" s="90" t="s">
        <v>4898</v>
      </c>
      <c r="B797" s="91"/>
      <c r="C797" s="92">
        <v>3.94979697305279</v>
      </c>
      <c r="D797" s="91"/>
      <c r="E797" s="93" t="s">
        <v>4884</v>
      </c>
      <c r="F797" s="94">
        <f>+F795</f>
        <v>320.85000000000002</v>
      </c>
    </row>
    <row r="798" spans="1:6" ht="0.2" customHeight="1" x14ac:dyDescent="0.2"/>
    <row r="799" spans="1:6" ht="12.75" customHeight="1" x14ac:dyDescent="0.2">
      <c r="A799" s="80" t="s">
        <v>4871</v>
      </c>
      <c r="B799" s="81" t="s">
        <v>4899</v>
      </c>
      <c r="C799" s="82" t="s">
        <v>4870</v>
      </c>
      <c r="D799" s="82" t="s">
        <v>4873</v>
      </c>
      <c r="E799" s="82" t="s">
        <v>4874</v>
      </c>
      <c r="F799" s="83" t="s">
        <v>4875</v>
      </c>
    </row>
    <row r="800" spans="1:6" ht="409.6" hidden="1" customHeight="1" x14ac:dyDescent="0.2"/>
    <row r="801" spans="1:6" ht="25.5" customHeight="1" x14ac:dyDescent="0.2">
      <c r="A801" s="84" t="s">
        <v>5016</v>
      </c>
      <c r="B801" s="85" t="s">
        <v>5017</v>
      </c>
      <c r="C801" s="86" t="s">
        <v>109</v>
      </c>
      <c r="D801" s="87">
        <v>3.125E-2</v>
      </c>
      <c r="E801" s="88">
        <v>3482</v>
      </c>
      <c r="F801" s="89">
        <f>+D801*E801</f>
        <v>108.8125</v>
      </c>
    </row>
    <row r="802" spans="1:6" ht="409.6" hidden="1" customHeight="1" x14ac:dyDescent="0.2"/>
    <row r="803" spans="1:6" ht="25.5" customHeight="1" thickBot="1" x14ac:dyDescent="0.25">
      <c r="A803" s="84" t="s">
        <v>5018</v>
      </c>
      <c r="B803" s="85" t="s">
        <v>5019</v>
      </c>
      <c r="C803" s="86" t="s">
        <v>109</v>
      </c>
      <c r="D803" s="87">
        <v>6.25E-2</v>
      </c>
      <c r="E803" s="88">
        <v>248</v>
      </c>
      <c r="F803" s="89">
        <f>+D803*E803</f>
        <v>15.5</v>
      </c>
    </row>
    <row r="804" spans="1:6" ht="409.6" hidden="1" customHeight="1" x14ac:dyDescent="0.2"/>
    <row r="805" spans="1:6" ht="13.5" customHeight="1" thickBot="1" x14ac:dyDescent="0.25">
      <c r="A805" s="90" t="s">
        <v>4904</v>
      </c>
      <c r="B805" s="91"/>
      <c r="C805" s="92">
        <v>1.53808293343177</v>
      </c>
      <c r="D805" s="91"/>
      <c r="E805" s="93" t="s">
        <v>4884</v>
      </c>
      <c r="F805" s="94">
        <f>+SUM(F801:F803)</f>
        <v>124.3125</v>
      </c>
    </row>
    <row r="806" spans="1:6" ht="0.2" customHeight="1" x14ac:dyDescent="0.2"/>
    <row r="807" spans="1:6" ht="12.75" customHeight="1" x14ac:dyDescent="0.2">
      <c r="A807" s="80" t="s">
        <v>4871</v>
      </c>
      <c r="B807" s="81" t="s">
        <v>4905</v>
      </c>
      <c r="C807" s="82" t="s">
        <v>4870</v>
      </c>
      <c r="D807" s="82" t="s">
        <v>4873</v>
      </c>
      <c r="E807" s="82" t="s">
        <v>4874</v>
      </c>
      <c r="F807" s="83" t="s">
        <v>4875</v>
      </c>
    </row>
    <row r="808" spans="1:6" ht="409.6" hidden="1" customHeight="1" x14ac:dyDescent="0.2"/>
    <row r="809" spans="1:6" ht="25.5" customHeight="1" thickBot="1" x14ac:dyDescent="0.25">
      <c r="A809" s="84" t="s">
        <v>4916</v>
      </c>
      <c r="B809" s="85" t="s">
        <v>4917</v>
      </c>
      <c r="C809" s="86" t="s">
        <v>106</v>
      </c>
      <c r="D809" s="87">
        <v>3.3250000000000002E-2</v>
      </c>
      <c r="E809" s="88">
        <v>38014</v>
      </c>
      <c r="F809" s="89">
        <f>+D809*E809</f>
        <v>1263.9655</v>
      </c>
    </row>
    <row r="810" spans="1:6" ht="409.6" hidden="1" customHeight="1" x14ac:dyDescent="0.2"/>
    <row r="811" spans="1:6" ht="13.5" customHeight="1" thickBot="1" x14ac:dyDescent="0.25">
      <c r="A811" s="90" t="s">
        <v>4908</v>
      </c>
      <c r="B811" s="91"/>
      <c r="C811" s="92">
        <v>15.553094622862099</v>
      </c>
      <c r="D811" s="91"/>
      <c r="E811" s="93" t="s">
        <v>4884</v>
      </c>
      <c r="F811" s="94">
        <f>+F809</f>
        <v>1263.9655</v>
      </c>
    </row>
    <row r="812" spans="1:6" ht="0.2" customHeight="1" thickBot="1" x14ac:dyDescent="0.25"/>
    <row r="813" spans="1:6" ht="12.75" customHeight="1" thickBot="1" x14ac:dyDescent="0.3">
      <c r="A813" s="135" t="s">
        <v>4909</v>
      </c>
      <c r="B813" s="136"/>
      <c r="C813" s="136"/>
      <c r="D813" s="136"/>
      <c r="E813" s="137"/>
      <c r="F813" s="127">
        <f>+SUM(F791,F797,F805,F811)</f>
        <v>8125.9092500000006</v>
      </c>
    </row>
    <row r="814" spans="1:6" ht="12.75" customHeight="1" x14ac:dyDescent="0.2"/>
    <row r="815" spans="1:6" ht="12.75" customHeight="1" x14ac:dyDescent="0.2"/>
    <row r="816" spans="1:6" ht="409.6" hidden="1" customHeight="1" x14ac:dyDescent="0.2"/>
    <row r="817" spans="1:6" ht="12.75" customHeight="1" x14ac:dyDescent="0.25">
      <c r="A817" s="144" t="s">
        <v>4868</v>
      </c>
      <c r="B817" s="145"/>
      <c r="C817" s="145"/>
      <c r="D817" s="145"/>
      <c r="E817" s="146"/>
      <c r="F817" s="147"/>
    </row>
    <row r="818" spans="1:6" ht="12.75" customHeight="1" x14ac:dyDescent="0.2">
      <c r="A818" s="138" t="s">
        <v>2501</v>
      </c>
      <c r="B818" s="139"/>
      <c r="C818" s="139"/>
      <c r="D818" s="140"/>
      <c r="E818" s="76" t="s">
        <v>4869</v>
      </c>
      <c r="F818" s="77" t="s">
        <v>4870</v>
      </c>
    </row>
    <row r="819" spans="1:6" ht="12.75" customHeight="1" x14ac:dyDescent="0.2">
      <c r="A819" s="141"/>
      <c r="B819" s="142"/>
      <c r="C819" s="142"/>
      <c r="D819" s="143"/>
      <c r="E819" s="78" t="s">
        <v>2500</v>
      </c>
      <c r="F819" s="79" t="s">
        <v>9</v>
      </c>
    </row>
    <row r="820" spans="1:6" ht="409.6" hidden="1" customHeight="1" x14ac:dyDescent="0.2"/>
    <row r="821" spans="1:6" ht="12.75" customHeight="1" x14ac:dyDescent="0.2">
      <c r="A821" s="80" t="s">
        <v>4871</v>
      </c>
      <c r="B821" s="81" t="s">
        <v>4885</v>
      </c>
      <c r="C821" s="82" t="s">
        <v>4870</v>
      </c>
      <c r="D821" s="82" t="s">
        <v>4873</v>
      </c>
      <c r="E821" s="82" t="s">
        <v>4874</v>
      </c>
      <c r="F821" s="83" t="s">
        <v>4875</v>
      </c>
    </row>
    <row r="822" spans="1:6" ht="409.6" hidden="1" customHeight="1" x14ac:dyDescent="0.2"/>
    <row r="823" spans="1:6" ht="25.5" customHeight="1" thickBot="1" x14ac:dyDescent="0.25">
      <c r="A823" s="84" t="s">
        <v>5010</v>
      </c>
      <c r="B823" s="85" t="s">
        <v>5011</v>
      </c>
      <c r="C823" s="86" t="s">
        <v>4888</v>
      </c>
      <c r="D823" s="87">
        <v>8.3330000000000001E-2</v>
      </c>
      <c r="E823" s="88">
        <v>193053</v>
      </c>
      <c r="F823" s="89">
        <f>+D823*E823</f>
        <v>16087.10649</v>
      </c>
    </row>
    <row r="824" spans="1:6" ht="409.6" hidden="1" customHeight="1" x14ac:dyDescent="0.2"/>
    <row r="825" spans="1:6" ht="13.5" customHeight="1" thickBot="1" x14ac:dyDescent="0.25">
      <c r="A825" s="90" t="s">
        <v>4893</v>
      </c>
      <c r="B825" s="91"/>
      <c r="C825" s="92">
        <v>55.729924478625399</v>
      </c>
      <c r="D825" s="91"/>
      <c r="E825" s="93" t="s">
        <v>4884</v>
      </c>
      <c r="F825" s="94">
        <f>+F823</f>
        <v>16087.10649</v>
      </c>
    </row>
    <row r="826" spans="1:6" ht="0.2" customHeight="1" x14ac:dyDescent="0.2"/>
    <row r="827" spans="1:6" ht="12.75" customHeight="1" x14ac:dyDescent="0.2">
      <c r="A827" s="80" t="s">
        <v>4871</v>
      </c>
      <c r="B827" s="81" t="s">
        <v>4894</v>
      </c>
      <c r="C827" s="82" t="s">
        <v>4870</v>
      </c>
      <c r="D827" s="82" t="s">
        <v>4873</v>
      </c>
      <c r="E827" s="82" t="s">
        <v>4874</v>
      </c>
      <c r="F827" s="83" t="s">
        <v>4875</v>
      </c>
    </row>
    <row r="828" spans="1:6" ht="409.6" hidden="1" customHeight="1" x14ac:dyDescent="0.2"/>
    <row r="829" spans="1:6" ht="25.5" customHeight="1" thickBot="1" x14ac:dyDescent="0.25">
      <c r="A829" s="84" t="s">
        <v>4895</v>
      </c>
      <c r="B829" s="85" t="s">
        <v>4896</v>
      </c>
      <c r="C829" s="86" t="s">
        <v>4897</v>
      </c>
      <c r="D829" s="87">
        <v>0.05</v>
      </c>
      <c r="E829" s="88">
        <v>16087</v>
      </c>
      <c r="F829" s="89">
        <f>+D829*E829</f>
        <v>804.35</v>
      </c>
    </row>
    <row r="830" spans="1:6" ht="409.6" hidden="1" customHeight="1" x14ac:dyDescent="0.2"/>
    <row r="831" spans="1:6" ht="13.5" customHeight="1" thickBot="1" x14ac:dyDescent="0.25">
      <c r="A831" s="90" t="s">
        <v>4898</v>
      </c>
      <c r="B831" s="91"/>
      <c r="C831" s="92">
        <v>2.7852837247973401</v>
      </c>
      <c r="D831" s="91"/>
      <c r="E831" s="93" t="s">
        <v>4884</v>
      </c>
      <c r="F831" s="94">
        <f>+F829</f>
        <v>804.35</v>
      </c>
    </row>
    <row r="832" spans="1:6" ht="0.2" customHeight="1" x14ac:dyDescent="0.2"/>
    <row r="833" spans="1:6" ht="12.75" customHeight="1" x14ac:dyDescent="0.2">
      <c r="A833" s="80" t="s">
        <v>4871</v>
      </c>
      <c r="B833" s="81" t="s">
        <v>4905</v>
      </c>
      <c r="C833" s="82" t="s">
        <v>4870</v>
      </c>
      <c r="D833" s="82" t="s">
        <v>4873</v>
      </c>
      <c r="E833" s="82" t="s">
        <v>4874</v>
      </c>
      <c r="F833" s="83" t="s">
        <v>4875</v>
      </c>
    </row>
    <row r="834" spans="1:6" ht="409.6" hidden="1" customHeight="1" x14ac:dyDescent="0.2"/>
    <row r="835" spans="1:6" ht="25.5" customHeight="1" x14ac:dyDescent="0.2">
      <c r="A835" s="84" t="s">
        <v>4916</v>
      </c>
      <c r="B835" s="85" t="s">
        <v>4917</v>
      </c>
      <c r="C835" s="86" t="s">
        <v>106</v>
      </c>
      <c r="D835" s="87">
        <v>0.26400000000000001</v>
      </c>
      <c r="E835" s="88">
        <v>38014</v>
      </c>
      <c r="F835" s="89">
        <f>+D835*E835</f>
        <v>10035.696</v>
      </c>
    </row>
    <row r="836" spans="1:6" ht="409.6" hidden="1" customHeight="1" x14ac:dyDescent="0.2"/>
    <row r="837" spans="1:6" ht="25.5" customHeight="1" thickBot="1" x14ac:dyDescent="0.25">
      <c r="A837" s="84" t="s">
        <v>4949</v>
      </c>
      <c r="B837" s="85" t="s">
        <v>4950</v>
      </c>
      <c r="C837" s="86" t="s">
        <v>9</v>
      </c>
      <c r="D837" s="87">
        <v>0.90600000000000003</v>
      </c>
      <c r="E837" s="88">
        <v>2140</v>
      </c>
      <c r="F837" s="89">
        <f>+D837*E837</f>
        <v>1938.8400000000001</v>
      </c>
    </row>
    <row r="838" spans="1:6" ht="409.6" hidden="1" customHeight="1" x14ac:dyDescent="0.2"/>
    <row r="839" spans="1:6" ht="13.5" customHeight="1" thickBot="1" x14ac:dyDescent="0.25">
      <c r="A839" s="90" t="s">
        <v>4908</v>
      </c>
      <c r="B839" s="91"/>
      <c r="C839" s="92">
        <v>41.484791796577298</v>
      </c>
      <c r="D839" s="91"/>
      <c r="E839" s="93" t="s">
        <v>4884</v>
      </c>
      <c r="F839" s="94">
        <f>+SUM(F835:F837)</f>
        <v>11974.536</v>
      </c>
    </row>
    <row r="840" spans="1:6" ht="0.2" customHeight="1" thickBot="1" x14ac:dyDescent="0.25"/>
    <row r="841" spans="1:6" ht="12.75" customHeight="1" thickBot="1" x14ac:dyDescent="0.3">
      <c r="A841" s="135" t="s">
        <v>4909</v>
      </c>
      <c r="B841" s="136"/>
      <c r="C841" s="136"/>
      <c r="D841" s="136"/>
      <c r="E841" s="137"/>
      <c r="F841" s="127">
        <f>+SUM(F825,F831,F839)</f>
        <v>28865.992490000001</v>
      </c>
    </row>
    <row r="842" spans="1:6" ht="12.75" customHeight="1" x14ac:dyDescent="0.2"/>
    <row r="843" spans="1:6" ht="12.75" customHeight="1" x14ac:dyDescent="0.2"/>
    <row r="844" spans="1:6" ht="409.6" hidden="1" customHeight="1" x14ac:dyDescent="0.2"/>
    <row r="845" spans="1:6" ht="12.75" customHeight="1" x14ac:dyDescent="0.25">
      <c r="A845" s="144" t="s">
        <v>4868</v>
      </c>
      <c r="B845" s="145"/>
      <c r="C845" s="145"/>
      <c r="D845" s="145"/>
      <c r="E845" s="146"/>
      <c r="F845" s="147"/>
    </row>
    <row r="846" spans="1:6" ht="12.75" customHeight="1" x14ac:dyDescent="0.2">
      <c r="A846" s="138" t="s">
        <v>2503</v>
      </c>
      <c r="B846" s="139"/>
      <c r="C846" s="139"/>
      <c r="D846" s="140"/>
      <c r="E846" s="76" t="s">
        <v>4869</v>
      </c>
      <c r="F846" s="77" t="s">
        <v>4870</v>
      </c>
    </row>
    <row r="847" spans="1:6" ht="12.75" customHeight="1" x14ac:dyDescent="0.2">
      <c r="A847" s="141"/>
      <c r="B847" s="142"/>
      <c r="C847" s="142"/>
      <c r="D847" s="143"/>
      <c r="E847" s="78" t="s">
        <v>2502</v>
      </c>
      <c r="F847" s="79" t="s">
        <v>9</v>
      </c>
    </row>
    <row r="848" spans="1:6" ht="409.6" hidden="1" customHeight="1" x14ac:dyDescent="0.2"/>
    <row r="849" spans="1:6" ht="12.75" customHeight="1" x14ac:dyDescent="0.2">
      <c r="A849" s="80" t="s">
        <v>4871</v>
      </c>
      <c r="B849" s="81" t="s">
        <v>4885</v>
      </c>
      <c r="C849" s="82" t="s">
        <v>4870</v>
      </c>
      <c r="D849" s="82" t="s">
        <v>4873</v>
      </c>
      <c r="E849" s="82" t="s">
        <v>4874</v>
      </c>
      <c r="F849" s="83" t="s">
        <v>4875</v>
      </c>
    </row>
    <row r="850" spans="1:6" ht="409.6" hidden="1" customHeight="1" x14ac:dyDescent="0.2"/>
    <row r="851" spans="1:6" ht="25.5" customHeight="1" thickBot="1" x14ac:dyDescent="0.25">
      <c r="A851" s="84" t="s">
        <v>5010</v>
      </c>
      <c r="B851" s="85" t="s">
        <v>5011</v>
      </c>
      <c r="C851" s="86" t="s">
        <v>4888</v>
      </c>
      <c r="D851" s="87">
        <v>7.1429999999999993E-2</v>
      </c>
      <c r="E851" s="88">
        <v>193053</v>
      </c>
      <c r="F851" s="89">
        <f>+D851*E851</f>
        <v>13789.775789999998</v>
      </c>
    </row>
    <row r="852" spans="1:6" ht="409.6" hidden="1" customHeight="1" x14ac:dyDescent="0.2"/>
    <row r="853" spans="1:6" ht="13.5" customHeight="1" thickBot="1" x14ac:dyDescent="0.25">
      <c r="A853" s="90" t="s">
        <v>4893</v>
      </c>
      <c r="B853" s="91"/>
      <c r="C853" s="92">
        <v>53.989507477879599</v>
      </c>
      <c r="D853" s="91"/>
      <c r="E853" s="93" t="s">
        <v>4884</v>
      </c>
      <c r="F853" s="94">
        <f>+F851</f>
        <v>13789.775789999998</v>
      </c>
    </row>
    <row r="854" spans="1:6" ht="0.2" customHeight="1" x14ac:dyDescent="0.2"/>
    <row r="855" spans="1:6" ht="12.75" customHeight="1" x14ac:dyDescent="0.2">
      <c r="A855" s="80" t="s">
        <v>4871</v>
      </c>
      <c r="B855" s="81" t="s">
        <v>4894</v>
      </c>
      <c r="C855" s="82" t="s">
        <v>4870</v>
      </c>
      <c r="D855" s="82" t="s">
        <v>4873</v>
      </c>
      <c r="E855" s="82" t="s">
        <v>4874</v>
      </c>
      <c r="F855" s="83" t="s">
        <v>4875</v>
      </c>
    </row>
    <row r="856" spans="1:6" ht="409.6" hidden="1" customHeight="1" x14ac:dyDescent="0.2"/>
    <row r="857" spans="1:6" ht="25.5" customHeight="1" thickBot="1" x14ac:dyDescent="0.25">
      <c r="A857" s="84" t="s">
        <v>4895</v>
      </c>
      <c r="B857" s="85" t="s">
        <v>4896</v>
      </c>
      <c r="C857" s="86" t="s">
        <v>4897</v>
      </c>
      <c r="D857" s="87">
        <v>0.05</v>
      </c>
      <c r="E857" s="88">
        <v>13790</v>
      </c>
      <c r="F857" s="89">
        <f>+D857*E857</f>
        <v>689.5</v>
      </c>
    </row>
    <row r="858" spans="1:6" ht="409.6" hidden="1" customHeight="1" x14ac:dyDescent="0.2"/>
    <row r="859" spans="1:6" ht="13.5" customHeight="1" thickBot="1" x14ac:dyDescent="0.25">
      <c r="A859" s="90" t="s">
        <v>4898</v>
      </c>
      <c r="B859" s="91"/>
      <c r="C859" s="92">
        <v>2.7014329339910699</v>
      </c>
      <c r="D859" s="91"/>
      <c r="E859" s="93" t="s">
        <v>4884</v>
      </c>
      <c r="F859" s="94">
        <f>+F857</f>
        <v>689.5</v>
      </c>
    </row>
    <row r="860" spans="1:6" ht="0.2" customHeight="1" x14ac:dyDescent="0.2"/>
    <row r="861" spans="1:6" ht="12.75" customHeight="1" x14ac:dyDescent="0.2">
      <c r="A861" s="80" t="s">
        <v>4871</v>
      </c>
      <c r="B861" s="81" t="s">
        <v>4905</v>
      </c>
      <c r="C861" s="82" t="s">
        <v>4870</v>
      </c>
      <c r="D861" s="82" t="s">
        <v>4873</v>
      </c>
      <c r="E861" s="82" t="s">
        <v>4874</v>
      </c>
      <c r="F861" s="83" t="s">
        <v>4875</v>
      </c>
    </row>
    <row r="862" spans="1:6" ht="409.6" hidden="1" customHeight="1" x14ac:dyDescent="0.2"/>
    <row r="863" spans="1:6" ht="25.5" customHeight="1" x14ac:dyDescent="0.2">
      <c r="A863" s="84" t="s">
        <v>4916</v>
      </c>
      <c r="B863" s="85" t="s">
        <v>4917</v>
      </c>
      <c r="C863" s="86" t="s">
        <v>106</v>
      </c>
      <c r="D863" s="87">
        <v>0.24</v>
      </c>
      <c r="E863" s="88">
        <v>38014</v>
      </c>
      <c r="F863" s="89">
        <f>+D863*E863</f>
        <v>9123.3599999999988</v>
      </c>
    </row>
    <row r="864" spans="1:6" ht="409.6" hidden="1" customHeight="1" x14ac:dyDescent="0.2"/>
    <row r="865" spans="1:6" ht="25.5" customHeight="1" thickBot="1" x14ac:dyDescent="0.25">
      <c r="A865" s="84" t="s">
        <v>4949</v>
      </c>
      <c r="B865" s="85" t="s">
        <v>4950</v>
      </c>
      <c r="C865" s="86" t="s">
        <v>9</v>
      </c>
      <c r="D865" s="87">
        <v>0.90600000000000003</v>
      </c>
      <c r="E865" s="88">
        <v>2140</v>
      </c>
      <c r="F865" s="89">
        <f>+D865*E865</f>
        <v>1938.8400000000001</v>
      </c>
    </row>
    <row r="866" spans="1:6" ht="409.6" hidden="1" customHeight="1" x14ac:dyDescent="0.2"/>
    <row r="867" spans="1:6" ht="13.5" customHeight="1" thickBot="1" x14ac:dyDescent="0.25">
      <c r="A867" s="90" t="s">
        <v>4908</v>
      </c>
      <c r="B867" s="91"/>
      <c r="C867" s="92">
        <v>43.309059588129401</v>
      </c>
      <c r="D867" s="91"/>
      <c r="E867" s="93" t="s">
        <v>4884</v>
      </c>
      <c r="F867" s="94">
        <f>+SUM(F863:F865)</f>
        <v>11062.199999999999</v>
      </c>
    </row>
    <row r="868" spans="1:6" ht="0.2" customHeight="1" thickBot="1" x14ac:dyDescent="0.25"/>
    <row r="869" spans="1:6" ht="12.75" customHeight="1" thickBot="1" x14ac:dyDescent="0.3">
      <c r="A869" s="135" t="s">
        <v>4909</v>
      </c>
      <c r="B869" s="136"/>
      <c r="C869" s="136"/>
      <c r="D869" s="136"/>
      <c r="E869" s="137"/>
      <c r="F869" s="127">
        <f>+SUM(F853,F859,F867)</f>
        <v>25541.475789999997</v>
      </c>
    </row>
    <row r="870" spans="1:6" ht="12.75" customHeight="1" x14ac:dyDescent="0.2"/>
    <row r="871" spans="1:6" ht="12.75" customHeight="1" x14ac:dyDescent="0.2"/>
    <row r="872" spans="1:6" ht="409.6" hidden="1" customHeight="1" x14ac:dyDescent="0.2"/>
    <row r="873" spans="1:6" ht="12.75" customHeight="1" x14ac:dyDescent="0.25">
      <c r="A873" s="144" t="s">
        <v>4868</v>
      </c>
      <c r="B873" s="145"/>
      <c r="C873" s="145"/>
      <c r="D873" s="145"/>
      <c r="E873" s="146"/>
      <c r="F873" s="147"/>
    </row>
    <row r="874" spans="1:6" ht="12.75" customHeight="1" x14ac:dyDescent="0.2">
      <c r="A874" s="138" t="s">
        <v>2505</v>
      </c>
      <c r="B874" s="139"/>
      <c r="C874" s="139"/>
      <c r="D874" s="140"/>
      <c r="E874" s="76" t="s">
        <v>4869</v>
      </c>
      <c r="F874" s="77" t="s">
        <v>4870</v>
      </c>
    </row>
    <row r="875" spans="1:6" ht="12.75" customHeight="1" x14ac:dyDescent="0.2">
      <c r="A875" s="141"/>
      <c r="B875" s="142"/>
      <c r="C875" s="142"/>
      <c r="D875" s="143"/>
      <c r="E875" s="78" t="s">
        <v>2504</v>
      </c>
      <c r="F875" s="79" t="s">
        <v>9</v>
      </c>
    </row>
    <row r="876" spans="1:6" ht="409.6" hidden="1" customHeight="1" x14ac:dyDescent="0.2"/>
    <row r="877" spans="1:6" ht="12.75" customHeight="1" x14ac:dyDescent="0.2">
      <c r="A877" s="80" t="s">
        <v>4871</v>
      </c>
      <c r="B877" s="81" t="s">
        <v>4872</v>
      </c>
      <c r="C877" s="82" t="s">
        <v>4870</v>
      </c>
      <c r="D877" s="82" t="s">
        <v>4873</v>
      </c>
      <c r="E877" s="82" t="s">
        <v>4874</v>
      </c>
      <c r="F877" s="83" t="s">
        <v>4875</v>
      </c>
    </row>
    <row r="878" spans="1:6" ht="409.6" hidden="1" customHeight="1" x14ac:dyDescent="0.2"/>
    <row r="879" spans="1:6" ht="25.5" customHeight="1" thickBot="1" x14ac:dyDescent="0.25">
      <c r="A879" s="84" t="s">
        <v>5020</v>
      </c>
      <c r="B879" s="85" t="s">
        <v>5021</v>
      </c>
      <c r="C879" s="86" t="s">
        <v>9</v>
      </c>
      <c r="D879" s="87">
        <v>100</v>
      </c>
      <c r="E879" s="88">
        <v>30</v>
      </c>
      <c r="F879" s="89">
        <f>+D879*E879</f>
        <v>3000</v>
      </c>
    </row>
    <row r="880" spans="1:6" ht="409.6" hidden="1" customHeight="1" x14ac:dyDescent="0.2"/>
    <row r="881" spans="1:6" ht="13.5" customHeight="1" thickBot="1" x14ac:dyDescent="0.25">
      <c r="A881" s="90" t="s">
        <v>4883</v>
      </c>
      <c r="B881" s="91"/>
      <c r="C881" s="92">
        <v>0.40305353357032903</v>
      </c>
      <c r="D881" s="91"/>
      <c r="E881" s="93" t="s">
        <v>4884</v>
      </c>
      <c r="F881" s="94">
        <f>+F879</f>
        <v>3000</v>
      </c>
    </row>
    <row r="882" spans="1:6" ht="0.2" customHeight="1" x14ac:dyDescent="0.2"/>
    <row r="883" spans="1:6" ht="12.75" customHeight="1" x14ac:dyDescent="0.2">
      <c r="A883" s="80" t="s">
        <v>4871</v>
      </c>
      <c r="B883" s="81" t="s">
        <v>4885</v>
      </c>
      <c r="C883" s="82" t="s">
        <v>4870</v>
      </c>
      <c r="D883" s="82" t="s">
        <v>4873</v>
      </c>
      <c r="E883" s="82" t="s">
        <v>4874</v>
      </c>
      <c r="F883" s="83" t="s">
        <v>4875</v>
      </c>
    </row>
    <row r="884" spans="1:6" ht="409.6" hidden="1" customHeight="1" x14ac:dyDescent="0.2"/>
    <row r="885" spans="1:6" ht="25.5" customHeight="1" x14ac:dyDescent="0.2">
      <c r="A885" s="84" t="s">
        <v>5010</v>
      </c>
      <c r="B885" s="85" t="s">
        <v>5011</v>
      </c>
      <c r="C885" s="86" t="s">
        <v>4888</v>
      </c>
      <c r="D885" s="87">
        <v>1</v>
      </c>
      <c r="E885" s="88">
        <v>193053</v>
      </c>
      <c r="F885" s="89">
        <f>+D885*E885</f>
        <v>193053</v>
      </c>
    </row>
    <row r="886" spans="1:6" ht="409.6" hidden="1" customHeight="1" x14ac:dyDescent="0.2"/>
    <row r="887" spans="1:6" ht="25.5" customHeight="1" thickBot="1" x14ac:dyDescent="0.25">
      <c r="A887" s="84" t="s">
        <v>5022</v>
      </c>
      <c r="B887" s="85" t="s">
        <v>5023</v>
      </c>
      <c r="C887" s="86" t="s">
        <v>4888</v>
      </c>
      <c r="D887" s="87">
        <v>2</v>
      </c>
      <c r="E887" s="88">
        <v>198902</v>
      </c>
      <c r="F887" s="89">
        <f>+D887*E887</f>
        <v>397804</v>
      </c>
    </row>
    <row r="888" spans="1:6" ht="409.6" hidden="1" customHeight="1" x14ac:dyDescent="0.2"/>
    <row r="889" spans="1:6" ht="13.5" customHeight="1" thickBot="1" x14ac:dyDescent="0.25">
      <c r="A889" s="90" t="s">
        <v>4893</v>
      </c>
      <c r="B889" s="91"/>
      <c r="C889" s="92">
        <v>79.382333894921302</v>
      </c>
      <c r="D889" s="91"/>
      <c r="E889" s="93" t="s">
        <v>4884</v>
      </c>
      <c r="F889" s="94">
        <f>+SUM(F885:F887)</f>
        <v>590857</v>
      </c>
    </row>
    <row r="890" spans="1:6" ht="0.2" customHeight="1" x14ac:dyDescent="0.2"/>
    <row r="891" spans="1:6" ht="12.75" customHeight="1" x14ac:dyDescent="0.2">
      <c r="A891" s="80" t="s">
        <v>4871</v>
      </c>
      <c r="B891" s="81" t="s">
        <v>4894</v>
      </c>
      <c r="C891" s="82" t="s">
        <v>4870</v>
      </c>
      <c r="D891" s="82" t="s">
        <v>4873</v>
      </c>
      <c r="E891" s="82" t="s">
        <v>4874</v>
      </c>
      <c r="F891" s="83" t="s">
        <v>4875</v>
      </c>
    </row>
    <row r="892" spans="1:6" ht="409.6" hidden="1" customHeight="1" x14ac:dyDescent="0.2"/>
    <row r="893" spans="1:6" ht="25.5" customHeight="1" thickBot="1" x14ac:dyDescent="0.25">
      <c r="A893" s="84" t="s">
        <v>4895</v>
      </c>
      <c r="B893" s="85" t="s">
        <v>4896</v>
      </c>
      <c r="C893" s="86" t="s">
        <v>4897</v>
      </c>
      <c r="D893" s="87">
        <v>0.05</v>
      </c>
      <c r="E893" s="88">
        <v>590857</v>
      </c>
      <c r="F893" s="89">
        <f>+D893*E893</f>
        <v>29542.850000000002</v>
      </c>
    </row>
    <row r="894" spans="1:6" ht="409.6" hidden="1" customHeight="1" x14ac:dyDescent="0.2"/>
    <row r="895" spans="1:6" ht="13.5" customHeight="1" thickBot="1" x14ac:dyDescent="0.25">
      <c r="A895" s="90" t="s">
        <v>4898</v>
      </c>
      <c r="B895" s="91"/>
      <c r="C895" s="92">
        <v>3.9691368474227402</v>
      </c>
      <c r="D895" s="91"/>
      <c r="E895" s="93" t="s">
        <v>4884</v>
      </c>
      <c r="F895" s="94">
        <f>+F893</f>
        <v>29542.850000000002</v>
      </c>
    </row>
    <row r="896" spans="1:6" ht="0.2" customHeight="1" x14ac:dyDescent="0.2"/>
    <row r="897" spans="1:6" ht="12.75" customHeight="1" x14ac:dyDescent="0.2">
      <c r="A897" s="80" t="s">
        <v>4871</v>
      </c>
      <c r="B897" s="81" t="s">
        <v>4899</v>
      </c>
      <c r="C897" s="82" t="s">
        <v>4870</v>
      </c>
      <c r="D897" s="82" t="s">
        <v>4873</v>
      </c>
      <c r="E897" s="82" t="s">
        <v>4874</v>
      </c>
      <c r="F897" s="83" t="s">
        <v>4875</v>
      </c>
    </row>
    <row r="898" spans="1:6" ht="409.6" hidden="1" customHeight="1" x14ac:dyDescent="0.2"/>
    <row r="899" spans="1:6" ht="25.5" customHeight="1" x14ac:dyDescent="0.2">
      <c r="A899" s="84" t="s">
        <v>5024</v>
      </c>
      <c r="B899" s="85" t="s">
        <v>5025</v>
      </c>
      <c r="C899" s="86" t="s">
        <v>109</v>
      </c>
      <c r="D899" s="87">
        <v>2</v>
      </c>
      <c r="E899" s="88">
        <v>27136</v>
      </c>
      <c r="F899" s="89">
        <f>+D899*E899</f>
        <v>54272</v>
      </c>
    </row>
    <row r="900" spans="1:6" ht="409.6" hidden="1" customHeight="1" x14ac:dyDescent="0.2"/>
    <row r="901" spans="1:6" ht="25.5" customHeight="1" thickBot="1" x14ac:dyDescent="0.25">
      <c r="A901" s="84" t="s">
        <v>5016</v>
      </c>
      <c r="B901" s="85" t="s">
        <v>5017</v>
      </c>
      <c r="C901" s="86" t="s">
        <v>109</v>
      </c>
      <c r="D901" s="87">
        <v>2</v>
      </c>
      <c r="E901" s="88">
        <v>3482</v>
      </c>
      <c r="F901" s="89">
        <f>+D901*E901</f>
        <v>6964</v>
      </c>
    </row>
    <row r="902" spans="1:6" ht="409.6" hidden="1" customHeight="1" x14ac:dyDescent="0.2"/>
    <row r="903" spans="1:6" ht="13.5" customHeight="1" thickBot="1" x14ac:dyDescent="0.25">
      <c r="A903" s="90" t="s">
        <v>4904</v>
      </c>
      <c r="B903" s="91"/>
      <c r="C903" s="92">
        <v>8.2271287272375506</v>
      </c>
      <c r="D903" s="91"/>
      <c r="E903" s="93" t="s">
        <v>4884</v>
      </c>
      <c r="F903" s="94">
        <f>+SUM(F899:F901)</f>
        <v>61236</v>
      </c>
    </row>
    <row r="904" spans="1:6" ht="0.2" customHeight="1" x14ac:dyDescent="0.2"/>
    <row r="905" spans="1:6" ht="12.75" customHeight="1" x14ac:dyDescent="0.2">
      <c r="A905" s="80" t="s">
        <v>4871</v>
      </c>
      <c r="B905" s="81" t="s">
        <v>4905</v>
      </c>
      <c r="C905" s="82" t="s">
        <v>4870</v>
      </c>
      <c r="D905" s="82" t="s">
        <v>4873</v>
      </c>
      <c r="E905" s="82" t="s">
        <v>4874</v>
      </c>
      <c r="F905" s="83" t="s">
        <v>4875</v>
      </c>
    </row>
    <row r="906" spans="1:6" ht="409.6" hidden="1" customHeight="1" x14ac:dyDescent="0.2"/>
    <row r="907" spans="1:6" ht="25.5" customHeight="1" thickBot="1" x14ac:dyDescent="0.25">
      <c r="A907" s="84" t="s">
        <v>4916</v>
      </c>
      <c r="B907" s="85" t="s">
        <v>4917</v>
      </c>
      <c r="C907" s="86" t="s">
        <v>106</v>
      </c>
      <c r="D907" s="87">
        <v>1.57</v>
      </c>
      <c r="E907" s="88">
        <v>38014</v>
      </c>
      <c r="F907" s="89">
        <f>+D907*E907</f>
        <v>59681.98</v>
      </c>
    </row>
    <row r="908" spans="1:6" ht="409.6" hidden="1" customHeight="1" x14ac:dyDescent="0.2"/>
    <row r="909" spans="1:6" ht="13.5" customHeight="1" thickBot="1" x14ac:dyDescent="0.25">
      <c r="A909" s="90" t="s">
        <v>4908</v>
      </c>
      <c r="B909" s="91"/>
      <c r="C909" s="92">
        <v>8.0183469968481198</v>
      </c>
      <c r="D909" s="91"/>
      <c r="E909" s="93" t="s">
        <v>4884</v>
      </c>
      <c r="F909" s="94">
        <f>+F907</f>
        <v>59681.98</v>
      </c>
    </row>
    <row r="910" spans="1:6" ht="0.2" customHeight="1" thickBot="1" x14ac:dyDescent="0.25"/>
    <row r="911" spans="1:6" ht="12.75" customHeight="1" thickBot="1" x14ac:dyDescent="0.3">
      <c r="A911" s="135" t="s">
        <v>4909</v>
      </c>
      <c r="B911" s="136"/>
      <c r="C911" s="136"/>
      <c r="D911" s="136"/>
      <c r="E911" s="137"/>
      <c r="F911" s="127">
        <f>+SUM(F881,F889,F895,F903,F909)</f>
        <v>744317.83</v>
      </c>
    </row>
    <row r="912" spans="1:6" ht="12.75" customHeight="1" x14ac:dyDescent="0.2"/>
    <row r="913" spans="1:6" ht="12.75" customHeight="1" x14ac:dyDescent="0.2"/>
    <row r="914" spans="1:6" ht="409.6" hidden="1" customHeight="1" x14ac:dyDescent="0.2"/>
    <row r="915" spans="1:6" ht="12.75" customHeight="1" x14ac:dyDescent="0.25">
      <c r="A915" s="144" t="s">
        <v>4868</v>
      </c>
      <c r="B915" s="145"/>
      <c r="C915" s="145"/>
      <c r="D915" s="145"/>
      <c r="E915" s="146"/>
      <c r="F915" s="147"/>
    </row>
    <row r="916" spans="1:6" ht="12.75" customHeight="1" x14ac:dyDescent="0.2">
      <c r="A916" s="138" t="s">
        <v>2507</v>
      </c>
      <c r="B916" s="139"/>
      <c r="C916" s="139"/>
      <c r="D916" s="140"/>
      <c r="E916" s="76" t="s">
        <v>4869</v>
      </c>
      <c r="F916" s="77" t="s">
        <v>4870</v>
      </c>
    </row>
    <row r="917" spans="1:6" ht="12.75" customHeight="1" x14ac:dyDescent="0.2">
      <c r="A917" s="141"/>
      <c r="B917" s="142"/>
      <c r="C917" s="142"/>
      <c r="D917" s="143"/>
      <c r="E917" s="78" t="s">
        <v>2506</v>
      </c>
      <c r="F917" s="79" t="s">
        <v>117</v>
      </c>
    </row>
    <row r="918" spans="1:6" ht="409.6" hidden="1" customHeight="1" x14ac:dyDescent="0.2"/>
    <row r="919" spans="1:6" ht="12.75" customHeight="1" x14ac:dyDescent="0.2">
      <c r="A919" s="80" t="s">
        <v>4871</v>
      </c>
      <c r="B919" s="81" t="s">
        <v>4885</v>
      </c>
      <c r="C919" s="82" t="s">
        <v>4870</v>
      </c>
      <c r="D919" s="82" t="s">
        <v>4873</v>
      </c>
      <c r="E919" s="82" t="s">
        <v>4874</v>
      </c>
      <c r="F919" s="83" t="s">
        <v>4875</v>
      </c>
    </row>
    <row r="920" spans="1:6" ht="409.6" hidden="1" customHeight="1" x14ac:dyDescent="0.2"/>
    <row r="921" spans="1:6" ht="25.5" customHeight="1" thickBot="1" x14ac:dyDescent="0.25">
      <c r="A921" s="84" t="s">
        <v>5010</v>
      </c>
      <c r="B921" s="85" t="s">
        <v>5011</v>
      </c>
      <c r="C921" s="86" t="s">
        <v>4888</v>
      </c>
      <c r="D921" s="87">
        <v>9.0910000000000005E-2</v>
      </c>
      <c r="E921" s="88">
        <v>193053</v>
      </c>
      <c r="F921" s="89">
        <f>+D921*E921</f>
        <v>17550.448230000002</v>
      </c>
    </row>
    <row r="922" spans="1:6" ht="409.6" hidden="1" customHeight="1" x14ac:dyDescent="0.2"/>
    <row r="923" spans="1:6" ht="13.5" customHeight="1" thickBot="1" x14ac:dyDescent="0.25">
      <c r="A923" s="90" t="s">
        <v>4893</v>
      </c>
      <c r="B923" s="91"/>
      <c r="C923" s="92">
        <v>62.653957373888801</v>
      </c>
      <c r="D923" s="91"/>
      <c r="E923" s="93" t="s">
        <v>4884</v>
      </c>
      <c r="F923" s="94">
        <f>+F921</f>
        <v>17550.448230000002</v>
      </c>
    </row>
    <row r="924" spans="1:6" ht="0.2" customHeight="1" x14ac:dyDescent="0.2"/>
    <row r="925" spans="1:6" ht="12.75" customHeight="1" x14ac:dyDescent="0.2">
      <c r="A925" s="80" t="s">
        <v>4871</v>
      </c>
      <c r="B925" s="81" t="s">
        <v>4894</v>
      </c>
      <c r="C925" s="82" t="s">
        <v>4870</v>
      </c>
      <c r="D925" s="82" t="s">
        <v>4873</v>
      </c>
      <c r="E925" s="82" t="s">
        <v>4874</v>
      </c>
      <c r="F925" s="83" t="s">
        <v>4875</v>
      </c>
    </row>
    <row r="926" spans="1:6" ht="409.6" hidden="1" customHeight="1" x14ac:dyDescent="0.2"/>
    <row r="927" spans="1:6" ht="25.5" customHeight="1" thickBot="1" x14ac:dyDescent="0.25">
      <c r="A927" s="84" t="s">
        <v>4895</v>
      </c>
      <c r="B927" s="85" t="s">
        <v>4896</v>
      </c>
      <c r="C927" s="86" t="s">
        <v>4897</v>
      </c>
      <c r="D927" s="87">
        <v>0.05</v>
      </c>
      <c r="E927" s="88">
        <v>17550</v>
      </c>
      <c r="F927" s="89">
        <f>+D927*E927</f>
        <v>877.5</v>
      </c>
    </row>
    <row r="928" spans="1:6" ht="409.6" hidden="1" customHeight="1" x14ac:dyDescent="0.2"/>
    <row r="929" spans="1:6" ht="13.5" customHeight="1" thickBot="1" x14ac:dyDescent="0.25">
      <c r="A929" s="90" t="s">
        <v>4898</v>
      </c>
      <c r="B929" s="91"/>
      <c r="C929" s="92">
        <v>3.1344828817250399</v>
      </c>
      <c r="D929" s="91"/>
      <c r="E929" s="93" t="s">
        <v>4884</v>
      </c>
      <c r="F929" s="94">
        <f>+F927</f>
        <v>877.5</v>
      </c>
    </row>
    <row r="930" spans="1:6" ht="0.2" customHeight="1" x14ac:dyDescent="0.2"/>
    <row r="931" spans="1:6" ht="12.75" customHeight="1" x14ac:dyDescent="0.2">
      <c r="A931" s="80" t="s">
        <v>4871</v>
      </c>
      <c r="B931" s="81" t="s">
        <v>4899</v>
      </c>
      <c r="C931" s="82" t="s">
        <v>4870</v>
      </c>
      <c r="D931" s="82" t="s">
        <v>4873</v>
      </c>
      <c r="E931" s="82" t="s">
        <v>4874</v>
      </c>
      <c r="F931" s="83" t="s">
        <v>4875</v>
      </c>
    </row>
    <row r="932" spans="1:6" ht="409.6" hidden="1" customHeight="1" x14ac:dyDescent="0.2"/>
    <row r="933" spans="1:6" ht="25.5" customHeight="1" thickBot="1" x14ac:dyDescent="0.25">
      <c r="A933" s="84" t="s">
        <v>5026</v>
      </c>
      <c r="B933" s="85" t="s">
        <v>5027</v>
      </c>
      <c r="C933" s="86" t="s">
        <v>2033</v>
      </c>
      <c r="D933" s="87">
        <v>0.04</v>
      </c>
      <c r="E933" s="88">
        <v>68500</v>
      </c>
      <c r="F933" s="89">
        <f>+D933*E933</f>
        <v>2740</v>
      </c>
    </row>
    <row r="934" spans="1:6" ht="409.6" hidden="1" customHeight="1" x14ac:dyDescent="0.2"/>
    <row r="935" spans="1:6" ht="13.5" customHeight="1" thickBot="1" x14ac:dyDescent="0.25">
      <c r="A935" s="90" t="s">
        <v>4904</v>
      </c>
      <c r="B935" s="91"/>
      <c r="C935" s="92">
        <v>9.7818714076612796</v>
      </c>
      <c r="D935" s="91"/>
      <c r="E935" s="93" t="s">
        <v>4884</v>
      </c>
      <c r="F935" s="94">
        <f>+F933</f>
        <v>2740</v>
      </c>
    </row>
    <row r="936" spans="1:6" ht="0.2" customHeight="1" x14ac:dyDescent="0.2"/>
    <row r="937" spans="1:6" ht="12.75" customHeight="1" x14ac:dyDescent="0.2">
      <c r="A937" s="80" t="s">
        <v>4871</v>
      </c>
      <c r="B937" s="81" t="s">
        <v>4905</v>
      </c>
      <c r="C937" s="82" t="s">
        <v>4870</v>
      </c>
      <c r="D937" s="82" t="s">
        <v>4873</v>
      </c>
      <c r="E937" s="82" t="s">
        <v>4874</v>
      </c>
      <c r="F937" s="83" t="s">
        <v>4875</v>
      </c>
    </row>
    <row r="938" spans="1:6" ht="409.6" hidden="1" customHeight="1" x14ac:dyDescent="0.2"/>
    <row r="939" spans="1:6" ht="25.5" customHeight="1" thickBot="1" x14ac:dyDescent="0.25">
      <c r="A939" s="84" t="s">
        <v>4916</v>
      </c>
      <c r="B939" s="85" t="s">
        <v>4917</v>
      </c>
      <c r="C939" s="86" t="s">
        <v>106</v>
      </c>
      <c r="D939" s="87">
        <v>0.18</v>
      </c>
      <c r="E939" s="88">
        <v>38014</v>
      </c>
      <c r="F939" s="89">
        <f>+D939*E939</f>
        <v>6842.5199999999995</v>
      </c>
    </row>
    <row r="940" spans="1:6" ht="409.6" hidden="1" customHeight="1" x14ac:dyDescent="0.2"/>
    <row r="941" spans="1:6" ht="13.5" customHeight="1" thickBot="1" x14ac:dyDescent="0.25">
      <c r="A941" s="90" t="s">
        <v>4908</v>
      </c>
      <c r="B941" s="91"/>
      <c r="C941" s="92">
        <v>24.429688336724901</v>
      </c>
      <c r="D941" s="91"/>
      <c r="E941" s="93" t="s">
        <v>4884</v>
      </c>
      <c r="F941" s="94">
        <f>+F939</f>
        <v>6842.5199999999995</v>
      </c>
    </row>
    <row r="942" spans="1:6" ht="0.2" customHeight="1" thickBot="1" x14ac:dyDescent="0.25"/>
    <row r="943" spans="1:6" ht="12.75" customHeight="1" thickBot="1" x14ac:dyDescent="0.3">
      <c r="A943" s="135" t="s">
        <v>4909</v>
      </c>
      <c r="B943" s="136"/>
      <c r="C943" s="136"/>
      <c r="D943" s="136"/>
      <c r="E943" s="137"/>
      <c r="F943" s="127">
        <f>+SUM(F923,F929,F935,F941)</f>
        <v>28010.468230000002</v>
      </c>
    </row>
    <row r="944" spans="1:6" ht="12.75" customHeight="1" x14ac:dyDescent="0.2"/>
    <row r="945" spans="1:6" ht="12.75" customHeight="1" x14ac:dyDescent="0.2"/>
    <row r="946" spans="1:6" ht="409.6" hidden="1" customHeight="1" x14ac:dyDescent="0.2"/>
    <row r="947" spans="1:6" ht="12.75" customHeight="1" x14ac:dyDescent="0.25">
      <c r="A947" s="144" t="s">
        <v>4868</v>
      </c>
      <c r="B947" s="145"/>
      <c r="C947" s="145"/>
      <c r="D947" s="145"/>
      <c r="E947" s="146"/>
      <c r="F947" s="147"/>
    </row>
    <row r="948" spans="1:6" ht="12.75" customHeight="1" x14ac:dyDescent="0.2">
      <c r="A948" s="138" t="s">
        <v>2509</v>
      </c>
      <c r="B948" s="139"/>
      <c r="C948" s="139"/>
      <c r="D948" s="140"/>
      <c r="E948" s="76" t="s">
        <v>4869</v>
      </c>
      <c r="F948" s="77" t="s">
        <v>4870</v>
      </c>
    </row>
    <row r="949" spans="1:6" ht="12.75" customHeight="1" x14ac:dyDescent="0.2">
      <c r="A949" s="141"/>
      <c r="B949" s="142"/>
      <c r="C949" s="142"/>
      <c r="D949" s="143"/>
      <c r="E949" s="78" t="s">
        <v>2508</v>
      </c>
      <c r="F949" s="79" t="s">
        <v>117</v>
      </c>
    </row>
    <row r="950" spans="1:6" ht="409.6" hidden="1" customHeight="1" x14ac:dyDescent="0.2"/>
    <row r="951" spans="1:6" ht="12.75" customHeight="1" x14ac:dyDescent="0.2">
      <c r="A951" s="80" t="s">
        <v>4871</v>
      </c>
      <c r="B951" s="81" t="s">
        <v>4885</v>
      </c>
      <c r="C951" s="82" t="s">
        <v>4870</v>
      </c>
      <c r="D951" s="82" t="s">
        <v>4873</v>
      </c>
      <c r="E951" s="82" t="s">
        <v>4874</v>
      </c>
      <c r="F951" s="83" t="s">
        <v>4875</v>
      </c>
    </row>
    <row r="952" spans="1:6" ht="409.6" hidden="1" customHeight="1" x14ac:dyDescent="0.2"/>
    <row r="953" spans="1:6" ht="25.5" customHeight="1" thickBot="1" x14ac:dyDescent="0.25">
      <c r="A953" s="84" t="s">
        <v>5028</v>
      </c>
      <c r="B953" s="85" t="s">
        <v>5029</v>
      </c>
      <c r="C953" s="86" t="s">
        <v>4888</v>
      </c>
      <c r="D953" s="87">
        <v>6.25E-2</v>
      </c>
      <c r="E953" s="88">
        <v>251553</v>
      </c>
      <c r="F953" s="89">
        <f>+D953*E953</f>
        <v>15722.0625</v>
      </c>
    </row>
    <row r="954" spans="1:6" ht="409.6" hidden="1" customHeight="1" x14ac:dyDescent="0.2"/>
    <row r="955" spans="1:6" ht="13.5" customHeight="1" thickBot="1" x14ac:dyDescent="0.25">
      <c r="A955" s="90" t="s">
        <v>4893</v>
      </c>
      <c r="B955" s="91"/>
      <c r="C955" s="92">
        <v>47.724858088212997</v>
      </c>
      <c r="D955" s="91"/>
      <c r="E955" s="93" t="s">
        <v>4884</v>
      </c>
      <c r="F955" s="94">
        <v>15722</v>
      </c>
    </row>
    <row r="956" spans="1:6" ht="0.2" customHeight="1" x14ac:dyDescent="0.2"/>
    <row r="957" spans="1:6" ht="12.75" customHeight="1" x14ac:dyDescent="0.2">
      <c r="A957" s="80" t="s">
        <v>4871</v>
      </c>
      <c r="B957" s="81" t="s">
        <v>4894</v>
      </c>
      <c r="C957" s="82" t="s">
        <v>4870</v>
      </c>
      <c r="D957" s="82" t="s">
        <v>4873</v>
      </c>
      <c r="E957" s="82" t="s">
        <v>4874</v>
      </c>
      <c r="F957" s="83" t="s">
        <v>4875</v>
      </c>
    </row>
    <row r="958" spans="1:6" ht="409.6" hidden="1" customHeight="1" x14ac:dyDescent="0.2"/>
    <row r="959" spans="1:6" ht="25.5" customHeight="1" thickBot="1" x14ac:dyDescent="0.25">
      <c r="A959" s="84" t="s">
        <v>4895</v>
      </c>
      <c r="B959" s="85" t="s">
        <v>4896</v>
      </c>
      <c r="C959" s="86" t="s">
        <v>4897</v>
      </c>
      <c r="D959" s="87">
        <v>0.05</v>
      </c>
      <c r="E959" s="88">
        <v>15722</v>
      </c>
      <c r="F959" s="89">
        <f>+D959*E959</f>
        <v>786.1</v>
      </c>
    </row>
    <row r="960" spans="1:6" ht="409.6" hidden="1" customHeight="1" x14ac:dyDescent="0.2"/>
    <row r="961" spans="1:6" ht="13.5" customHeight="1" thickBot="1" x14ac:dyDescent="0.25">
      <c r="A961" s="90" t="s">
        <v>4898</v>
      </c>
      <c r="B961" s="91"/>
      <c r="C961" s="92">
        <v>2.38593934978599</v>
      </c>
      <c r="D961" s="91"/>
      <c r="E961" s="93" t="s">
        <v>4884</v>
      </c>
      <c r="F961" s="94">
        <f>+F959</f>
        <v>786.1</v>
      </c>
    </row>
    <row r="962" spans="1:6" ht="0.2" customHeight="1" x14ac:dyDescent="0.2"/>
    <row r="963" spans="1:6" ht="12.75" customHeight="1" x14ac:dyDescent="0.2">
      <c r="A963" s="80" t="s">
        <v>4871</v>
      </c>
      <c r="B963" s="81" t="s">
        <v>4899</v>
      </c>
      <c r="C963" s="82" t="s">
        <v>4870</v>
      </c>
      <c r="D963" s="82" t="s">
        <v>4873</v>
      </c>
      <c r="E963" s="82" t="s">
        <v>4874</v>
      </c>
      <c r="F963" s="83" t="s">
        <v>4875</v>
      </c>
    </row>
    <row r="964" spans="1:6" ht="409.6" hidden="1" customHeight="1" x14ac:dyDescent="0.2"/>
    <row r="965" spans="1:6" ht="25.5" customHeight="1" x14ac:dyDescent="0.2">
      <c r="A965" s="84" t="s">
        <v>5016</v>
      </c>
      <c r="B965" s="85" t="s">
        <v>5017</v>
      </c>
      <c r="C965" s="86" t="s">
        <v>109</v>
      </c>
      <c r="D965" s="87">
        <v>0.1875</v>
      </c>
      <c r="E965" s="88">
        <v>3482</v>
      </c>
      <c r="F965" s="89">
        <f>+D965*E965</f>
        <v>652.875</v>
      </c>
    </row>
    <row r="966" spans="1:6" ht="409.6" hidden="1" customHeight="1" x14ac:dyDescent="0.2"/>
    <row r="967" spans="1:6" ht="25.5" customHeight="1" thickBot="1" x14ac:dyDescent="0.25">
      <c r="A967" s="84" t="s">
        <v>5018</v>
      </c>
      <c r="B967" s="85" t="s">
        <v>5019</v>
      </c>
      <c r="C967" s="86" t="s">
        <v>109</v>
      </c>
      <c r="D967" s="87">
        <v>0.5625</v>
      </c>
      <c r="E967" s="88">
        <v>248</v>
      </c>
      <c r="F967" s="89">
        <f>+D967*E967</f>
        <v>139.5</v>
      </c>
    </row>
    <row r="968" spans="1:6" ht="409.6" hidden="1" customHeight="1" x14ac:dyDescent="0.2"/>
    <row r="969" spans="1:6" ht="13.5" customHeight="1" thickBot="1" x14ac:dyDescent="0.25">
      <c r="A969" s="90" t="s">
        <v>4904</v>
      </c>
      <c r="B969" s="91"/>
      <c r="C969" s="92">
        <v>2.4071881735118201</v>
      </c>
      <c r="D969" s="91"/>
      <c r="E969" s="93" t="s">
        <v>4884</v>
      </c>
      <c r="F969" s="94">
        <f>+SUM(F965:F967)</f>
        <v>792.375</v>
      </c>
    </row>
    <row r="970" spans="1:6" ht="0.2" customHeight="1" x14ac:dyDescent="0.2"/>
    <row r="971" spans="1:6" ht="12.75" customHeight="1" x14ac:dyDescent="0.2">
      <c r="A971" s="80" t="s">
        <v>4871</v>
      </c>
      <c r="B971" s="81" t="s">
        <v>4905</v>
      </c>
      <c r="C971" s="82" t="s">
        <v>4870</v>
      </c>
      <c r="D971" s="82" t="s">
        <v>4873</v>
      </c>
      <c r="E971" s="82" t="s">
        <v>4874</v>
      </c>
      <c r="F971" s="83" t="s">
        <v>4875</v>
      </c>
    </row>
    <row r="972" spans="1:6" ht="409.6" hidden="1" customHeight="1" x14ac:dyDescent="0.2"/>
    <row r="973" spans="1:6" ht="25.5" customHeight="1" x14ac:dyDescent="0.2">
      <c r="A973" s="84" t="s">
        <v>4916</v>
      </c>
      <c r="B973" s="85" t="s">
        <v>4917</v>
      </c>
      <c r="C973" s="86" t="s">
        <v>106</v>
      </c>
      <c r="D973" s="87">
        <v>0.3</v>
      </c>
      <c r="E973" s="88">
        <v>38014</v>
      </c>
      <c r="F973" s="89">
        <f>+D973*E973</f>
        <v>11404.199999999999</v>
      </c>
    </row>
    <row r="974" spans="1:6" ht="409.6" hidden="1" customHeight="1" x14ac:dyDescent="0.2"/>
    <row r="975" spans="1:6" ht="25.5" customHeight="1" thickBot="1" x14ac:dyDescent="0.25">
      <c r="A975" s="84" t="s">
        <v>4920</v>
      </c>
      <c r="B975" s="85" t="s">
        <v>4921</v>
      </c>
      <c r="C975" s="86" t="s">
        <v>106</v>
      </c>
      <c r="D975" s="87">
        <v>0.3</v>
      </c>
      <c r="E975" s="88">
        <v>14128</v>
      </c>
      <c r="F975" s="89">
        <f>+D975*E975</f>
        <v>4238.3999999999996</v>
      </c>
    </row>
    <row r="976" spans="1:6" ht="409.6" hidden="1" customHeight="1" x14ac:dyDescent="0.2"/>
    <row r="977" spans="1:6" ht="13.5" customHeight="1" thickBot="1" x14ac:dyDescent="0.25">
      <c r="A977" s="90" t="s">
        <v>4908</v>
      </c>
      <c r="B977" s="91"/>
      <c r="C977" s="92">
        <v>47.482014388489198</v>
      </c>
      <c r="D977" s="91"/>
      <c r="E977" s="93" t="s">
        <v>4884</v>
      </c>
      <c r="F977" s="94">
        <f>+SUM(F973:F975)</f>
        <v>15642.599999999999</v>
      </c>
    </row>
    <row r="978" spans="1:6" ht="0.2" customHeight="1" thickBot="1" x14ac:dyDescent="0.25"/>
    <row r="979" spans="1:6" ht="12.75" customHeight="1" thickBot="1" x14ac:dyDescent="0.3">
      <c r="A979" s="135" t="s">
        <v>4909</v>
      </c>
      <c r="B979" s="136"/>
      <c r="C979" s="136"/>
      <c r="D979" s="136"/>
      <c r="E979" s="137"/>
      <c r="F979" s="127">
        <f>+SUM(F961,F969,F977,F955)</f>
        <v>32943.074999999997</v>
      </c>
    </row>
    <row r="980" spans="1:6" ht="12.75" customHeight="1" x14ac:dyDescent="0.2"/>
    <row r="981" spans="1:6" ht="12.75" customHeight="1" x14ac:dyDescent="0.2"/>
    <row r="982" spans="1:6" ht="409.6" hidden="1" customHeight="1" x14ac:dyDescent="0.2"/>
    <row r="983" spans="1:6" ht="12.75" customHeight="1" x14ac:dyDescent="0.25">
      <c r="A983" s="144" t="s">
        <v>4868</v>
      </c>
      <c r="B983" s="145"/>
      <c r="C983" s="145"/>
      <c r="D983" s="145"/>
      <c r="E983" s="146"/>
      <c r="F983" s="147"/>
    </row>
    <row r="984" spans="1:6" ht="12.75" customHeight="1" x14ac:dyDescent="0.2">
      <c r="A984" s="138" t="s">
        <v>2511</v>
      </c>
      <c r="B984" s="139"/>
      <c r="C984" s="139"/>
      <c r="D984" s="140"/>
      <c r="E984" s="76" t="s">
        <v>4869</v>
      </c>
      <c r="F984" s="77" t="s">
        <v>4870</v>
      </c>
    </row>
    <row r="985" spans="1:6" ht="12.75" customHeight="1" x14ac:dyDescent="0.2">
      <c r="A985" s="141"/>
      <c r="B985" s="142"/>
      <c r="C985" s="142"/>
      <c r="D985" s="143"/>
      <c r="E985" s="78" t="s">
        <v>2510</v>
      </c>
      <c r="F985" s="79" t="s">
        <v>263</v>
      </c>
    </row>
    <row r="986" spans="1:6" ht="409.6" hidden="1" customHeight="1" x14ac:dyDescent="0.2"/>
    <row r="987" spans="1:6" ht="12.75" customHeight="1" x14ac:dyDescent="0.2">
      <c r="A987" s="80" t="s">
        <v>4871</v>
      </c>
      <c r="B987" s="81" t="s">
        <v>4885</v>
      </c>
      <c r="C987" s="82" t="s">
        <v>4870</v>
      </c>
      <c r="D987" s="82" t="s">
        <v>4873</v>
      </c>
      <c r="E987" s="82" t="s">
        <v>4874</v>
      </c>
      <c r="F987" s="83" t="s">
        <v>4875</v>
      </c>
    </row>
    <row r="988" spans="1:6" ht="409.6" hidden="1" customHeight="1" x14ac:dyDescent="0.2"/>
    <row r="989" spans="1:6" ht="25.5" customHeight="1" thickBot="1" x14ac:dyDescent="0.25">
      <c r="A989" s="84" t="s">
        <v>5010</v>
      </c>
      <c r="B989" s="85" t="s">
        <v>5011</v>
      </c>
      <c r="C989" s="86" t="s">
        <v>4888</v>
      </c>
      <c r="D989" s="87">
        <v>0.02</v>
      </c>
      <c r="E989" s="88">
        <v>193053</v>
      </c>
      <c r="F989" s="89">
        <f>+D989*E989</f>
        <v>3861.06</v>
      </c>
    </row>
    <row r="990" spans="1:6" ht="409.6" hidden="1" customHeight="1" x14ac:dyDescent="0.2"/>
    <row r="991" spans="1:6" ht="13.5" customHeight="1" thickBot="1" x14ac:dyDescent="0.25">
      <c r="A991" s="90" t="s">
        <v>4893</v>
      </c>
      <c r="B991" s="91"/>
      <c r="C991" s="92">
        <v>59.172413793103402</v>
      </c>
      <c r="D991" s="91"/>
      <c r="E991" s="93" t="s">
        <v>4884</v>
      </c>
      <c r="F991" s="94">
        <f>+F989</f>
        <v>3861.06</v>
      </c>
    </row>
    <row r="992" spans="1:6" ht="0.2" customHeight="1" x14ac:dyDescent="0.2"/>
    <row r="993" spans="1:6" ht="12.75" customHeight="1" x14ac:dyDescent="0.2">
      <c r="A993" s="80" t="s">
        <v>4871</v>
      </c>
      <c r="B993" s="81" t="s">
        <v>4894</v>
      </c>
      <c r="C993" s="82" t="s">
        <v>4870</v>
      </c>
      <c r="D993" s="82" t="s">
        <v>4873</v>
      </c>
      <c r="E993" s="82" t="s">
        <v>4874</v>
      </c>
      <c r="F993" s="83" t="s">
        <v>4875</v>
      </c>
    </row>
    <row r="994" spans="1:6" ht="409.6" hidden="1" customHeight="1" x14ac:dyDescent="0.2"/>
    <row r="995" spans="1:6" ht="25.5" customHeight="1" thickBot="1" x14ac:dyDescent="0.25">
      <c r="A995" s="84" t="s">
        <v>4895</v>
      </c>
      <c r="B995" s="85" t="s">
        <v>4896</v>
      </c>
      <c r="C995" s="86" t="s">
        <v>4897</v>
      </c>
      <c r="D995" s="87">
        <v>0.05</v>
      </c>
      <c r="E995" s="88">
        <v>3861</v>
      </c>
      <c r="F995" s="89">
        <f>+D995*E995</f>
        <v>193.05</v>
      </c>
    </row>
    <row r="996" spans="1:6" ht="409.6" hidden="1" customHeight="1" x14ac:dyDescent="0.2"/>
    <row r="997" spans="1:6" ht="13.5" customHeight="1" thickBot="1" x14ac:dyDescent="0.25">
      <c r="A997" s="90" t="s">
        <v>4898</v>
      </c>
      <c r="B997" s="91"/>
      <c r="C997" s="92">
        <v>2.9578544061302701</v>
      </c>
      <c r="D997" s="91"/>
      <c r="E997" s="93" t="s">
        <v>4884</v>
      </c>
      <c r="F997" s="94">
        <f>+F995</f>
        <v>193.05</v>
      </c>
    </row>
    <row r="998" spans="1:6" ht="0.2" customHeight="1" x14ac:dyDescent="0.2"/>
    <row r="999" spans="1:6" ht="12.75" customHeight="1" x14ac:dyDescent="0.2">
      <c r="A999" s="80" t="s">
        <v>4871</v>
      </c>
      <c r="B999" s="81" t="s">
        <v>4905</v>
      </c>
      <c r="C999" s="82" t="s">
        <v>4870</v>
      </c>
      <c r="D999" s="82" t="s">
        <v>4873</v>
      </c>
      <c r="E999" s="82" t="s">
        <v>4874</v>
      </c>
      <c r="F999" s="83" t="s">
        <v>4875</v>
      </c>
    </row>
    <row r="1000" spans="1:6" ht="409.6" hidden="1" customHeight="1" x14ac:dyDescent="0.2"/>
    <row r="1001" spans="1:6" ht="25.5" customHeight="1" thickBot="1" x14ac:dyDescent="0.25">
      <c r="A1001" s="84" t="s">
        <v>4916</v>
      </c>
      <c r="B1001" s="85" t="s">
        <v>4917</v>
      </c>
      <c r="C1001" s="86" t="s">
        <v>106</v>
      </c>
      <c r="D1001" s="87">
        <v>6.5000000000000002E-2</v>
      </c>
      <c r="E1001" s="88">
        <v>38014</v>
      </c>
      <c r="F1001" s="89">
        <f>+D1001*E1001</f>
        <v>2470.9100000000003</v>
      </c>
    </row>
    <row r="1002" spans="1:6" ht="409.6" hidden="1" customHeight="1" x14ac:dyDescent="0.2"/>
    <row r="1003" spans="1:6" ht="13.5" customHeight="1" thickBot="1" x14ac:dyDescent="0.25">
      <c r="A1003" s="90" t="s">
        <v>4908</v>
      </c>
      <c r="B1003" s="91"/>
      <c r="C1003" s="92">
        <v>37.869731800766303</v>
      </c>
      <c r="D1003" s="91"/>
      <c r="E1003" s="93" t="s">
        <v>4884</v>
      </c>
      <c r="F1003" s="94">
        <f>+F1001</f>
        <v>2470.9100000000003</v>
      </c>
    </row>
    <row r="1004" spans="1:6" ht="0.2" customHeight="1" thickBot="1" x14ac:dyDescent="0.25"/>
    <row r="1005" spans="1:6" ht="12.75" customHeight="1" thickBot="1" x14ac:dyDescent="0.3">
      <c r="A1005" s="135" t="s">
        <v>4909</v>
      </c>
      <c r="B1005" s="136"/>
      <c r="C1005" s="136"/>
      <c r="D1005" s="136"/>
      <c r="E1005" s="137"/>
      <c r="F1005" s="127">
        <f>+SUM(F991,F997,F1003)</f>
        <v>6525.02</v>
      </c>
    </row>
    <row r="1006" spans="1:6" ht="12.75" customHeight="1" x14ac:dyDescent="0.2"/>
    <row r="1007" spans="1:6" ht="12.75" customHeight="1" x14ac:dyDescent="0.2"/>
    <row r="1008" spans="1:6" ht="409.6" hidden="1" customHeight="1" x14ac:dyDescent="0.2"/>
    <row r="1009" spans="1:6" ht="12.75" customHeight="1" x14ac:dyDescent="0.25">
      <c r="A1009" s="144" t="s">
        <v>4868</v>
      </c>
      <c r="B1009" s="145"/>
      <c r="C1009" s="145"/>
      <c r="D1009" s="145"/>
      <c r="E1009" s="146"/>
      <c r="F1009" s="147"/>
    </row>
    <row r="1010" spans="1:6" ht="12.75" customHeight="1" x14ac:dyDescent="0.2">
      <c r="A1010" s="138" t="s">
        <v>2513</v>
      </c>
      <c r="B1010" s="139"/>
      <c r="C1010" s="139"/>
      <c r="D1010" s="140"/>
      <c r="E1010" s="76" t="s">
        <v>4869</v>
      </c>
      <c r="F1010" s="77" t="s">
        <v>4870</v>
      </c>
    </row>
    <row r="1011" spans="1:6" ht="12.75" customHeight="1" x14ac:dyDescent="0.2">
      <c r="A1011" s="141"/>
      <c r="B1011" s="142"/>
      <c r="C1011" s="142"/>
      <c r="D1011" s="143"/>
      <c r="E1011" s="78" t="s">
        <v>2512</v>
      </c>
      <c r="F1011" s="79" t="s">
        <v>117</v>
      </c>
    </row>
    <row r="1012" spans="1:6" ht="409.6" hidden="1" customHeight="1" x14ac:dyDescent="0.2"/>
    <row r="1013" spans="1:6" ht="12.75" customHeight="1" x14ac:dyDescent="0.2">
      <c r="A1013" s="80" t="s">
        <v>4871</v>
      </c>
      <c r="B1013" s="81" t="s">
        <v>4885</v>
      </c>
      <c r="C1013" s="82" t="s">
        <v>4870</v>
      </c>
      <c r="D1013" s="82" t="s">
        <v>4873</v>
      </c>
      <c r="E1013" s="82" t="s">
        <v>4874</v>
      </c>
      <c r="F1013" s="83" t="s">
        <v>4875</v>
      </c>
    </row>
    <row r="1014" spans="1:6" ht="409.6" hidden="1" customHeight="1" x14ac:dyDescent="0.2"/>
    <row r="1015" spans="1:6" ht="25.5" customHeight="1" thickBot="1" x14ac:dyDescent="0.25">
      <c r="A1015" s="84" t="s">
        <v>5010</v>
      </c>
      <c r="B1015" s="85" t="s">
        <v>5011</v>
      </c>
      <c r="C1015" s="86" t="s">
        <v>4888</v>
      </c>
      <c r="D1015" s="87">
        <v>0.02</v>
      </c>
      <c r="E1015" s="88">
        <v>193053</v>
      </c>
      <c r="F1015" s="89">
        <f>+D1015*E1015</f>
        <v>3861.06</v>
      </c>
    </row>
    <row r="1016" spans="1:6" ht="409.6" hidden="1" customHeight="1" x14ac:dyDescent="0.2"/>
    <row r="1017" spans="1:6" ht="13.5" customHeight="1" thickBot="1" x14ac:dyDescent="0.25">
      <c r="A1017" s="90" t="s">
        <v>4893</v>
      </c>
      <c r="B1017" s="91"/>
      <c r="C1017" s="92">
        <v>38.129567450128398</v>
      </c>
      <c r="D1017" s="91"/>
      <c r="E1017" s="93" t="s">
        <v>4884</v>
      </c>
      <c r="F1017" s="94">
        <f>+F1015</f>
        <v>3861.06</v>
      </c>
    </row>
    <row r="1018" spans="1:6" ht="0.2" customHeight="1" x14ac:dyDescent="0.2"/>
    <row r="1019" spans="1:6" ht="12.75" customHeight="1" x14ac:dyDescent="0.2">
      <c r="A1019" s="80" t="s">
        <v>4871</v>
      </c>
      <c r="B1019" s="81" t="s">
        <v>4894</v>
      </c>
      <c r="C1019" s="82" t="s">
        <v>4870</v>
      </c>
      <c r="D1019" s="82" t="s">
        <v>4873</v>
      </c>
      <c r="E1019" s="82" t="s">
        <v>4874</v>
      </c>
      <c r="F1019" s="83" t="s">
        <v>4875</v>
      </c>
    </row>
    <row r="1020" spans="1:6" ht="409.6" hidden="1" customHeight="1" x14ac:dyDescent="0.2"/>
    <row r="1021" spans="1:6" ht="25.5" customHeight="1" thickBot="1" x14ac:dyDescent="0.25">
      <c r="A1021" s="84" t="s">
        <v>4895</v>
      </c>
      <c r="B1021" s="85" t="s">
        <v>4896</v>
      </c>
      <c r="C1021" s="86" t="s">
        <v>4897</v>
      </c>
      <c r="D1021" s="87">
        <v>0.05</v>
      </c>
      <c r="E1021" s="88">
        <v>3861</v>
      </c>
      <c r="F1021" s="89">
        <f>+D1021*E1021</f>
        <v>193.05</v>
      </c>
    </row>
    <row r="1022" spans="1:6" ht="409.6" hidden="1" customHeight="1" x14ac:dyDescent="0.2"/>
    <row r="1023" spans="1:6" ht="13.5" customHeight="1" thickBot="1" x14ac:dyDescent="0.25">
      <c r="A1023" s="90" t="s">
        <v>4898</v>
      </c>
      <c r="B1023" s="91"/>
      <c r="C1023" s="92">
        <v>1.90598459411416</v>
      </c>
      <c r="D1023" s="91"/>
      <c r="E1023" s="93" t="s">
        <v>4884</v>
      </c>
      <c r="F1023" s="94">
        <f>+F1021</f>
        <v>193.05</v>
      </c>
    </row>
    <row r="1024" spans="1:6" ht="0.2" customHeight="1" x14ac:dyDescent="0.2"/>
    <row r="1025" spans="1:6" ht="12.75" customHeight="1" x14ac:dyDescent="0.2">
      <c r="A1025" s="80" t="s">
        <v>4871</v>
      </c>
      <c r="B1025" s="81" t="s">
        <v>4905</v>
      </c>
      <c r="C1025" s="82" t="s">
        <v>4870</v>
      </c>
      <c r="D1025" s="82" t="s">
        <v>4873</v>
      </c>
      <c r="E1025" s="82" t="s">
        <v>4874</v>
      </c>
      <c r="F1025" s="83" t="s">
        <v>4875</v>
      </c>
    </row>
    <row r="1026" spans="1:6" ht="409.6" hidden="1" customHeight="1" x14ac:dyDescent="0.2"/>
    <row r="1027" spans="1:6" ht="25.5" customHeight="1" x14ac:dyDescent="0.2">
      <c r="A1027" s="84" t="s">
        <v>4920</v>
      </c>
      <c r="B1027" s="85" t="s">
        <v>4921</v>
      </c>
      <c r="C1027" s="86" t="s">
        <v>106</v>
      </c>
      <c r="D1027" s="87">
        <v>0.15</v>
      </c>
      <c r="E1027" s="88">
        <v>14128</v>
      </c>
      <c r="F1027" s="89">
        <f>+D1027*E1027</f>
        <v>2119.1999999999998</v>
      </c>
    </row>
    <row r="1028" spans="1:6" ht="409.6" hidden="1" customHeight="1" x14ac:dyDescent="0.2"/>
    <row r="1029" spans="1:6" ht="25.5" customHeight="1" thickBot="1" x14ac:dyDescent="0.25">
      <c r="A1029" s="84" t="s">
        <v>4916</v>
      </c>
      <c r="B1029" s="85" t="s">
        <v>4917</v>
      </c>
      <c r="C1029" s="86" t="s">
        <v>106</v>
      </c>
      <c r="D1029" s="87">
        <v>0.104</v>
      </c>
      <c r="E1029" s="88">
        <v>38014</v>
      </c>
      <c r="F1029" s="89">
        <f>+D1029*E1029</f>
        <v>3953.4559999999997</v>
      </c>
    </row>
    <row r="1030" spans="1:6" ht="409.6" hidden="1" customHeight="1" x14ac:dyDescent="0.2"/>
    <row r="1031" spans="1:6" ht="13.5" customHeight="1" thickBot="1" x14ac:dyDescent="0.25">
      <c r="A1031" s="90" t="s">
        <v>4908</v>
      </c>
      <c r="B1031" s="91"/>
      <c r="C1031" s="92">
        <v>59.9644479557574</v>
      </c>
      <c r="D1031" s="91"/>
      <c r="E1031" s="93" t="s">
        <v>4884</v>
      </c>
      <c r="F1031" s="94">
        <f>+SUM(F1027:F1029)</f>
        <v>6072.655999999999</v>
      </c>
    </row>
    <row r="1032" spans="1:6" ht="0.2" customHeight="1" thickBot="1" x14ac:dyDescent="0.25"/>
    <row r="1033" spans="1:6" ht="12.75" customHeight="1" thickBot="1" x14ac:dyDescent="0.3">
      <c r="A1033" s="135" t="s">
        <v>4909</v>
      </c>
      <c r="B1033" s="136"/>
      <c r="C1033" s="136"/>
      <c r="D1033" s="136"/>
      <c r="E1033" s="137"/>
      <c r="F1033" s="127">
        <f>+SUM(F1017,F1023,F1031)</f>
        <v>10126.766</v>
      </c>
    </row>
    <row r="1034" spans="1:6" ht="12.75" customHeight="1" x14ac:dyDescent="0.2"/>
    <row r="1035" spans="1:6" ht="12.75" customHeight="1" x14ac:dyDescent="0.2"/>
    <row r="1036" spans="1:6" ht="409.6" hidden="1" customHeight="1" x14ac:dyDescent="0.2"/>
    <row r="1037" spans="1:6" ht="12.75" customHeight="1" x14ac:dyDescent="0.25">
      <c r="A1037" s="144" t="s">
        <v>4868</v>
      </c>
      <c r="B1037" s="145"/>
      <c r="C1037" s="145"/>
      <c r="D1037" s="145"/>
      <c r="E1037" s="146"/>
      <c r="F1037" s="147"/>
    </row>
    <row r="1038" spans="1:6" ht="12.75" customHeight="1" x14ac:dyDescent="0.2">
      <c r="A1038" s="138" t="s">
        <v>2515</v>
      </c>
      <c r="B1038" s="139"/>
      <c r="C1038" s="139"/>
      <c r="D1038" s="140"/>
      <c r="E1038" s="76" t="s">
        <v>4869</v>
      </c>
      <c r="F1038" s="77" t="s">
        <v>4870</v>
      </c>
    </row>
    <row r="1039" spans="1:6" ht="12.75" customHeight="1" x14ac:dyDescent="0.2">
      <c r="A1039" s="141"/>
      <c r="B1039" s="142"/>
      <c r="C1039" s="142"/>
      <c r="D1039" s="143"/>
      <c r="E1039" s="78" t="s">
        <v>2514</v>
      </c>
      <c r="F1039" s="79" t="s">
        <v>263</v>
      </c>
    </row>
    <row r="1040" spans="1:6" ht="409.6" hidden="1" customHeight="1" x14ac:dyDescent="0.2"/>
    <row r="1041" spans="1:6" ht="12.75" customHeight="1" x14ac:dyDescent="0.2">
      <c r="A1041" s="80" t="s">
        <v>4871</v>
      </c>
      <c r="B1041" s="81" t="s">
        <v>4885</v>
      </c>
      <c r="C1041" s="82" t="s">
        <v>4870</v>
      </c>
      <c r="D1041" s="82" t="s">
        <v>4873</v>
      </c>
      <c r="E1041" s="82" t="s">
        <v>4874</v>
      </c>
      <c r="F1041" s="83" t="s">
        <v>4875</v>
      </c>
    </row>
    <row r="1042" spans="1:6" ht="409.6" hidden="1" customHeight="1" x14ac:dyDescent="0.2"/>
    <row r="1043" spans="1:6" ht="25.5" customHeight="1" thickBot="1" x14ac:dyDescent="0.25">
      <c r="A1043" s="84" t="s">
        <v>5030</v>
      </c>
      <c r="B1043" s="85" t="s">
        <v>5031</v>
      </c>
      <c r="C1043" s="86" t="s">
        <v>4888</v>
      </c>
      <c r="D1043" s="87">
        <v>0.04</v>
      </c>
      <c r="E1043" s="88">
        <v>81901</v>
      </c>
      <c r="F1043" s="89">
        <f>+D1043*E1043</f>
        <v>3276.04</v>
      </c>
    </row>
    <row r="1044" spans="1:6" ht="409.6" hidden="1" customHeight="1" x14ac:dyDescent="0.2"/>
    <row r="1045" spans="1:6" ht="13.5" customHeight="1" thickBot="1" x14ac:dyDescent="0.25">
      <c r="A1045" s="90" t="s">
        <v>4893</v>
      </c>
      <c r="B1045" s="91"/>
      <c r="C1045" s="92">
        <v>57.726872246695997</v>
      </c>
      <c r="D1045" s="91"/>
      <c r="E1045" s="93" t="s">
        <v>4884</v>
      </c>
      <c r="F1045" s="94">
        <f>+F1043</f>
        <v>3276.04</v>
      </c>
    </row>
    <row r="1046" spans="1:6" ht="0.2" customHeight="1" x14ac:dyDescent="0.2"/>
    <row r="1047" spans="1:6" ht="12.75" customHeight="1" x14ac:dyDescent="0.2">
      <c r="A1047" s="80" t="s">
        <v>4871</v>
      </c>
      <c r="B1047" s="81" t="s">
        <v>4894</v>
      </c>
      <c r="C1047" s="82" t="s">
        <v>4870</v>
      </c>
      <c r="D1047" s="82" t="s">
        <v>4873</v>
      </c>
      <c r="E1047" s="82" t="s">
        <v>4874</v>
      </c>
      <c r="F1047" s="83" t="s">
        <v>4875</v>
      </c>
    </row>
    <row r="1048" spans="1:6" ht="409.6" hidden="1" customHeight="1" x14ac:dyDescent="0.2"/>
    <row r="1049" spans="1:6" ht="25.5" customHeight="1" thickBot="1" x14ac:dyDescent="0.25">
      <c r="A1049" s="84" t="s">
        <v>4895</v>
      </c>
      <c r="B1049" s="85" t="s">
        <v>4896</v>
      </c>
      <c r="C1049" s="86" t="s">
        <v>4897</v>
      </c>
      <c r="D1049" s="87">
        <v>0.05</v>
      </c>
      <c r="E1049" s="88">
        <v>3276</v>
      </c>
      <c r="F1049" s="89">
        <f>+D1049*E1049</f>
        <v>163.80000000000001</v>
      </c>
    </row>
    <row r="1050" spans="1:6" ht="409.6" hidden="1" customHeight="1" x14ac:dyDescent="0.2"/>
    <row r="1051" spans="1:6" ht="13.5" customHeight="1" thickBot="1" x14ac:dyDescent="0.25">
      <c r="A1051" s="90" t="s">
        <v>4898</v>
      </c>
      <c r="B1051" s="91"/>
      <c r="C1051" s="92">
        <v>2.8898678414096901</v>
      </c>
      <c r="D1051" s="91"/>
      <c r="E1051" s="93" t="s">
        <v>4884</v>
      </c>
      <c r="F1051" s="94">
        <f>+F1049</f>
        <v>163.80000000000001</v>
      </c>
    </row>
    <row r="1052" spans="1:6" ht="0.2" customHeight="1" x14ac:dyDescent="0.2"/>
    <row r="1053" spans="1:6" ht="12.75" customHeight="1" x14ac:dyDescent="0.2">
      <c r="A1053" s="80" t="s">
        <v>4871</v>
      </c>
      <c r="B1053" s="81" t="s">
        <v>4899</v>
      </c>
      <c r="C1053" s="82" t="s">
        <v>4870</v>
      </c>
      <c r="D1053" s="82" t="s">
        <v>4873</v>
      </c>
      <c r="E1053" s="82" t="s">
        <v>4874</v>
      </c>
      <c r="F1053" s="83" t="s">
        <v>4875</v>
      </c>
    </row>
    <row r="1054" spans="1:6" ht="409.6" hidden="1" customHeight="1" x14ac:dyDescent="0.2"/>
    <row r="1055" spans="1:6" ht="25.5" customHeight="1" x14ac:dyDescent="0.2">
      <c r="A1055" s="84" t="s">
        <v>5016</v>
      </c>
      <c r="B1055" s="85" t="s">
        <v>5017</v>
      </c>
      <c r="C1055" s="86" t="s">
        <v>109</v>
      </c>
      <c r="D1055" s="87">
        <v>0.04</v>
      </c>
      <c r="E1055" s="88">
        <v>3482</v>
      </c>
      <c r="F1055" s="89">
        <f>+D1055*E1055</f>
        <v>139.28</v>
      </c>
    </row>
    <row r="1056" spans="1:6" ht="409.6" hidden="1" customHeight="1" x14ac:dyDescent="0.2"/>
    <row r="1057" spans="1:6" ht="25.5" customHeight="1" thickBot="1" x14ac:dyDescent="0.25">
      <c r="A1057" s="84" t="s">
        <v>5018</v>
      </c>
      <c r="B1057" s="85" t="s">
        <v>5019</v>
      </c>
      <c r="C1057" s="86" t="s">
        <v>109</v>
      </c>
      <c r="D1057" s="87">
        <v>0.08</v>
      </c>
      <c r="E1057" s="88">
        <v>248</v>
      </c>
      <c r="F1057" s="89">
        <f>+D1057*E1057</f>
        <v>19.84</v>
      </c>
    </row>
    <row r="1058" spans="1:6" ht="409.6" hidden="1" customHeight="1" x14ac:dyDescent="0.2"/>
    <row r="1059" spans="1:6" ht="13.5" customHeight="1" thickBot="1" x14ac:dyDescent="0.25">
      <c r="A1059" s="90" t="s">
        <v>4904</v>
      </c>
      <c r="B1059" s="91"/>
      <c r="C1059" s="92">
        <v>2.8017621145374401</v>
      </c>
      <c r="D1059" s="91"/>
      <c r="E1059" s="93" t="s">
        <v>4884</v>
      </c>
      <c r="F1059" s="94">
        <f>+SUM(F1055:F1057)</f>
        <v>159.12</v>
      </c>
    </row>
    <row r="1060" spans="1:6" ht="0.2" customHeight="1" x14ac:dyDescent="0.2"/>
    <row r="1061" spans="1:6" ht="12.75" customHeight="1" x14ac:dyDescent="0.2">
      <c r="A1061" s="80" t="s">
        <v>4871</v>
      </c>
      <c r="B1061" s="81" t="s">
        <v>4905</v>
      </c>
      <c r="C1061" s="82" t="s">
        <v>4870</v>
      </c>
      <c r="D1061" s="82" t="s">
        <v>4873</v>
      </c>
      <c r="E1061" s="82" t="s">
        <v>4874</v>
      </c>
      <c r="F1061" s="83" t="s">
        <v>4875</v>
      </c>
    </row>
    <row r="1062" spans="1:6" ht="409.6" hidden="1" customHeight="1" x14ac:dyDescent="0.2"/>
    <row r="1063" spans="1:6" ht="25.5" customHeight="1" thickBot="1" x14ac:dyDescent="0.25">
      <c r="A1063" s="84" t="s">
        <v>4916</v>
      </c>
      <c r="B1063" s="85" t="s">
        <v>4917</v>
      </c>
      <c r="C1063" s="86" t="s">
        <v>106</v>
      </c>
      <c r="D1063" s="87">
        <v>5.4600000000000003E-2</v>
      </c>
      <c r="E1063" s="88">
        <v>38014</v>
      </c>
      <c r="F1063" s="89">
        <f>+D1063*E1063</f>
        <v>2075.5644000000002</v>
      </c>
    </row>
    <row r="1064" spans="1:6" ht="409.6" hidden="1" customHeight="1" x14ac:dyDescent="0.2"/>
    <row r="1065" spans="1:6" ht="13.5" customHeight="1" thickBot="1" x14ac:dyDescent="0.25">
      <c r="A1065" s="90" t="s">
        <v>4908</v>
      </c>
      <c r="B1065" s="91"/>
      <c r="C1065" s="92">
        <v>36.581497797356803</v>
      </c>
      <c r="D1065" s="91"/>
      <c r="E1065" s="93" t="s">
        <v>4884</v>
      </c>
      <c r="F1065" s="94">
        <f>+F1063</f>
        <v>2075.5644000000002</v>
      </c>
    </row>
    <row r="1066" spans="1:6" ht="0.2" customHeight="1" thickBot="1" x14ac:dyDescent="0.25"/>
    <row r="1067" spans="1:6" ht="12.75" customHeight="1" thickBot="1" x14ac:dyDescent="0.3">
      <c r="A1067" s="135" t="s">
        <v>4909</v>
      </c>
      <c r="B1067" s="136"/>
      <c r="C1067" s="136"/>
      <c r="D1067" s="136"/>
      <c r="E1067" s="137"/>
      <c r="F1067" s="127">
        <f>+SUM(F1045,F1051,F1059,F1065)</f>
        <v>5674.5244000000002</v>
      </c>
    </row>
    <row r="1068" spans="1:6" ht="12.75" customHeight="1" x14ac:dyDescent="0.2"/>
    <row r="1069" spans="1:6" ht="12.75" customHeight="1" x14ac:dyDescent="0.2"/>
    <row r="1070" spans="1:6" ht="409.6" hidden="1" customHeight="1" x14ac:dyDescent="0.2"/>
    <row r="1071" spans="1:6" ht="4.9000000000000004" customHeight="1" x14ac:dyDescent="0.2"/>
    <row r="1072" spans="1:6" ht="12.75" customHeight="1" x14ac:dyDescent="0.25">
      <c r="A1072" s="144" t="s">
        <v>4868</v>
      </c>
      <c r="B1072" s="145"/>
      <c r="C1072" s="145"/>
      <c r="D1072" s="145"/>
      <c r="E1072" s="146"/>
      <c r="F1072" s="147"/>
    </row>
    <row r="1073" spans="1:6" ht="12.75" customHeight="1" x14ac:dyDescent="0.2">
      <c r="A1073" s="138" t="s">
        <v>2517</v>
      </c>
      <c r="B1073" s="139"/>
      <c r="C1073" s="139"/>
      <c r="D1073" s="140"/>
      <c r="E1073" s="76" t="s">
        <v>4869</v>
      </c>
      <c r="F1073" s="77" t="s">
        <v>4870</v>
      </c>
    </row>
    <row r="1074" spans="1:6" ht="12.75" customHeight="1" x14ac:dyDescent="0.2">
      <c r="A1074" s="141"/>
      <c r="B1074" s="142"/>
      <c r="C1074" s="142"/>
      <c r="D1074" s="143"/>
      <c r="E1074" s="78" t="s">
        <v>2516</v>
      </c>
      <c r="F1074" s="79" t="s">
        <v>263</v>
      </c>
    </row>
    <row r="1075" spans="1:6" ht="409.6" hidden="1" customHeight="1" x14ac:dyDescent="0.2"/>
    <row r="1076" spans="1:6" ht="12.75" customHeight="1" x14ac:dyDescent="0.2">
      <c r="A1076" s="80" t="s">
        <v>4871</v>
      </c>
      <c r="B1076" s="81" t="s">
        <v>4885</v>
      </c>
      <c r="C1076" s="82" t="s">
        <v>4870</v>
      </c>
      <c r="D1076" s="82" t="s">
        <v>4873</v>
      </c>
      <c r="E1076" s="82" t="s">
        <v>4874</v>
      </c>
      <c r="F1076" s="83" t="s">
        <v>4875</v>
      </c>
    </row>
    <row r="1077" spans="1:6" ht="409.6" hidden="1" customHeight="1" x14ac:dyDescent="0.2"/>
    <row r="1078" spans="1:6" ht="25.5" customHeight="1" thickBot="1" x14ac:dyDescent="0.25">
      <c r="A1078" s="84" t="s">
        <v>4918</v>
      </c>
      <c r="B1078" s="85" t="s">
        <v>4919</v>
      </c>
      <c r="C1078" s="86" t="s">
        <v>4888</v>
      </c>
      <c r="D1078" s="87">
        <v>0.125</v>
      </c>
      <c r="E1078" s="88">
        <v>67276</v>
      </c>
      <c r="F1078" s="89">
        <f>+D1078*E1078</f>
        <v>8409.5</v>
      </c>
    </row>
    <row r="1079" spans="1:6" ht="409.6" hidden="1" customHeight="1" x14ac:dyDescent="0.2"/>
    <row r="1080" spans="1:6" ht="13.5" customHeight="1" thickBot="1" x14ac:dyDescent="0.25">
      <c r="A1080" s="90" t="s">
        <v>4893</v>
      </c>
      <c r="B1080" s="91"/>
      <c r="C1080" s="92">
        <v>57.868299731645202</v>
      </c>
      <c r="D1080" s="91"/>
      <c r="E1080" s="93" t="s">
        <v>4884</v>
      </c>
      <c r="F1080" s="94">
        <f>+F1078</f>
        <v>8409.5</v>
      </c>
    </row>
    <row r="1081" spans="1:6" ht="0.2" customHeight="1" x14ac:dyDescent="0.2"/>
    <row r="1082" spans="1:6" ht="12.75" customHeight="1" x14ac:dyDescent="0.2">
      <c r="A1082" s="80" t="s">
        <v>4871</v>
      </c>
      <c r="B1082" s="81" t="s">
        <v>4894</v>
      </c>
      <c r="C1082" s="82" t="s">
        <v>4870</v>
      </c>
      <c r="D1082" s="82" t="s">
        <v>4873</v>
      </c>
      <c r="E1082" s="82" t="s">
        <v>4874</v>
      </c>
      <c r="F1082" s="83" t="s">
        <v>4875</v>
      </c>
    </row>
    <row r="1083" spans="1:6" ht="409.6" hidden="1" customHeight="1" x14ac:dyDescent="0.2"/>
    <row r="1084" spans="1:6" ht="25.5" customHeight="1" thickBot="1" x14ac:dyDescent="0.25">
      <c r="A1084" s="84" t="s">
        <v>4895</v>
      </c>
      <c r="B1084" s="85" t="s">
        <v>4896</v>
      </c>
      <c r="C1084" s="86" t="s">
        <v>4897</v>
      </c>
      <c r="D1084" s="87">
        <v>0.05</v>
      </c>
      <c r="E1084" s="88">
        <v>8410</v>
      </c>
      <c r="F1084" s="89">
        <f>+D1084*E1084</f>
        <v>420.5</v>
      </c>
    </row>
    <row r="1085" spans="1:6" ht="409.6" hidden="1" customHeight="1" x14ac:dyDescent="0.2"/>
    <row r="1086" spans="1:6" ht="13.5" customHeight="1" thickBot="1" x14ac:dyDescent="0.25">
      <c r="A1086" s="90" t="s">
        <v>4898</v>
      </c>
      <c r="B1086" s="91"/>
      <c r="C1086" s="92">
        <v>2.8968554324640499</v>
      </c>
      <c r="D1086" s="91"/>
      <c r="E1086" s="93" t="s">
        <v>4884</v>
      </c>
      <c r="F1086" s="94">
        <f>+F1084</f>
        <v>420.5</v>
      </c>
    </row>
    <row r="1087" spans="1:6" ht="0.2" customHeight="1" x14ac:dyDescent="0.2"/>
    <row r="1088" spans="1:6" ht="12.75" customHeight="1" x14ac:dyDescent="0.2">
      <c r="A1088" s="80" t="s">
        <v>4871</v>
      </c>
      <c r="B1088" s="81" t="s">
        <v>4905</v>
      </c>
      <c r="C1088" s="82" t="s">
        <v>4870</v>
      </c>
      <c r="D1088" s="82" t="s">
        <v>4873</v>
      </c>
      <c r="E1088" s="82" t="s">
        <v>4874</v>
      </c>
      <c r="F1088" s="83" t="s">
        <v>4875</v>
      </c>
    </row>
    <row r="1089" spans="1:6" ht="409.6" hidden="1" customHeight="1" x14ac:dyDescent="0.2"/>
    <row r="1090" spans="1:6" ht="25.5" customHeight="1" thickBot="1" x14ac:dyDescent="0.25">
      <c r="A1090" s="84" t="s">
        <v>4916</v>
      </c>
      <c r="B1090" s="85" t="s">
        <v>4917</v>
      </c>
      <c r="C1090" s="86" t="s">
        <v>106</v>
      </c>
      <c r="D1090" s="87">
        <v>0.15</v>
      </c>
      <c r="E1090" s="88">
        <v>38014</v>
      </c>
      <c r="F1090" s="89">
        <f>+D1090*E1090</f>
        <v>5702.0999999999995</v>
      </c>
    </row>
    <row r="1091" spans="1:6" ht="409.6" hidden="1" customHeight="1" x14ac:dyDescent="0.2"/>
    <row r="1092" spans="1:6" ht="13.5" customHeight="1" thickBot="1" x14ac:dyDescent="0.25">
      <c r="A1092" s="90" t="s">
        <v>4908</v>
      </c>
      <c r="B1092" s="91"/>
      <c r="C1092" s="92">
        <v>39.234844835890698</v>
      </c>
      <c r="D1092" s="91"/>
      <c r="E1092" s="93" t="s">
        <v>4884</v>
      </c>
      <c r="F1092" s="94">
        <f>+F1090</f>
        <v>5702.0999999999995</v>
      </c>
    </row>
    <row r="1093" spans="1:6" ht="0.2" customHeight="1" thickBot="1" x14ac:dyDescent="0.25"/>
    <row r="1094" spans="1:6" ht="12.75" customHeight="1" thickBot="1" x14ac:dyDescent="0.3">
      <c r="A1094" s="135" t="s">
        <v>4909</v>
      </c>
      <c r="B1094" s="136"/>
      <c r="C1094" s="136"/>
      <c r="D1094" s="136"/>
      <c r="E1094" s="137"/>
      <c r="F1094" s="127">
        <f>+SUM(F1080,F1086,F1092)</f>
        <v>14532.099999999999</v>
      </c>
    </row>
    <row r="1095" spans="1:6" ht="12.75" customHeight="1" x14ac:dyDescent="0.2"/>
    <row r="1096" spans="1:6" ht="12.75" customHeight="1" x14ac:dyDescent="0.2"/>
    <row r="1097" spans="1:6" ht="409.6" hidden="1" customHeight="1" x14ac:dyDescent="0.2"/>
    <row r="1098" spans="1:6" ht="12.75" customHeight="1" x14ac:dyDescent="0.25">
      <c r="A1098" s="144" t="s">
        <v>4868</v>
      </c>
      <c r="B1098" s="145"/>
      <c r="C1098" s="145"/>
      <c r="D1098" s="145"/>
      <c r="E1098" s="146"/>
      <c r="F1098" s="147"/>
    </row>
    <row r="1099" spans="1:6" ht="12.75" customHeight="1" x14ac:dyDescent="0.2">
      <c r="A1099" s="138" t="s">
        <v>2519</v>
      </c>
      <c r="B1099" s="139"/>
      <c r="C1099" s="139"/>
      <c r="D1099" s="140"/>
      <c r="E1099" s="76" t="s">
        <v>4869</v>
      </c>
      <c r="F1099" s="77" t="s">
        <v>4870</v>
      </c>
    </row>
    <row r="1100" spans="1:6" ht="12.75" customHeight="1" x14ac:dyDescent="0.2">
      <c r="A1100" s="141"/>
      <c r="B1100" s="142"/>
      <c r="C1100" s="142"/>
      <c r="D1100" s="143"/>
      <c r="E1100" s="78" t="s">
        <v>2518</v>
      </c>
      <c r="F1100" s="79" t="s">
        <v>9</v>
      </c>
    </row>
    <row r="1101" spans="1:6" ht="409.6" hidden="1" customHeight="1" x14ac:dyDescent="0.2"/>
    <row r="1102" spans="1:6" ht="12.75" customHeight="1" x14ac:dyDescent="0.2">
      <c r="A1102" s="80" t="s">
        <v>4871</v>
      </c>
      <c r="B1102" s="81" t="s">
        <v>4872</v>
      </c>
      <c r="C1102" s="82" t="s">
        <v>4870</v>
      </c>
      <c r="D1102" s="82" t="s">
        <v>4873</v>
      </c>
      <c r="E1102" s="82" t="s">
        <v>4874</v>
      </c>
      <c r="F1102" s="83" t="s">
        <v>4875</v>
      </c>
    </row>
    <row r="1103" spans="1:6" ht="409.6" hidden="1" customHeight="1" x14ac:dyDescent="0.2"/>
    <row r="1104" spans="1:6" ht="25.5" customHeight="1" x14ac:dyDescent="0.2">
      <c r="A1104" s="84" t="s">
        <v>5032</v>
      </c>
      <c r="B1104" s="85" t="s">
        <v>5033</v>
      </c>
      <c r="C1104" s="86" t="s">
        <v>9</v>
      </c>
      <c r="D1104" s="87">
        <v>0.3</v>
      </c>
      <c r="E1104" s="88">
        <v>16353</v>
      </c>
      <c r="F1104" s="89">
        <f>+D1104*E1104</f>
        <v>4905.8999999999996</v>
      </c>
    </row>
    <row r="1105" spans="1:6" ht="409.6" hidden="1" customHeight="1" x14ac:dyDescent="0.2"/>
    <row r="1106" spans="1:6" ht="25.5" customHeight="1" thickBot="1" x14ac:dyDescent="0.25">
      <c r="A1106" s="84" t="s">
        <v>5034</v>
      </c>
      <c r="B1106" s="85" t="s">
        <v>5035</v>
      </c>
      <c r="C1106" s="86" t="s">
        <v>9</v>
      </c>
      <c r="D1106" s="87">
        <v>1</v>
      </c>
      <c r="E1106" s="88">
        <v>44980</v>
      </c>
      <c r="F1106" s="89">
        <f>+D1106*E1106</f>
        <v>44980</v>
      </c>
    </row>
    <row r="1107" spans="1:6" ht="409.6" hidden="1" customHeight="1" x14ac:dyDescent="0.2"/>
    <row r="1108" spans="1:6" ht="13.5" customHeight="1" thickBot="1" x14ac:dyDescent="0.25">
      <c r="A1108" s="90" t="s">
        <v>4883</v>
      </c>
      <c r="B1108" s="91"/>
      <c r="C1108" s="92">
        <v>48.860898352563197</v>
      </c>
      <c r="D1108" s="91"/>
      <c r="E1108" s="93" t="s">
        <v>4884</v>
      </c>
      <c r="F1108" s="94">
        <f>+SUM(F1104:F1106)</f>
        <v>49885.9</v>
      </c>
    </row>
    <row r="1109" spans="1:6" ht="0.2" customHeight="1" x14ac:dyDescent="0.2"/>
    <row r="1110" spans="1:6" ht="12.75" customHeight="1" x14ac:dyDescent="0.2">
      <c r="A1110" s="80" t="s">
        <v>4871</v>
      </c>
      <c r="B1110" s="81" t="s">
        <v>4885</v>
      </c>
      <c r="C1110" s="82" t="s">
        <v>4870</v>
      </c>
      <c r="D1110" s="82" t="s">
        <v>4873</v>
      </c>
      <c r="E1110" s="82" t="s">
        <v>4874</v>
      </c>
      <c r="F1110" s="83" t="s">
        <v>4875</v>
      </c>
    </row>
    <row r="1111" spans="1:6" ht="409.6" hidden="1" customHeight="1" x14ac:dyDescent="0.2"/>
    <row r="1112" spans="1:6" ht="25.5" customHeight="1" thickBot="1" x14ac:dyDescent="0.25">
      <c r="A1112" s="84" t="s">
        <v>4947</v>
      </c>
      <c r="B1112" s="85" t="s">
        <v>4948</v>
      </c>
      <c r="C1112" s="86" t="s">
        <v>4888</v>
      </c>
      <c r="D1112" s="87">
        <v>0.25</v>
      </c>
      <c r="E1112" s="88">
        <v>198902</v>
      </c>
      <c r="F1112" s="89">
        <f>+D1112*E1112</f>
        <v>49725.5</v>
      </c>
    </row>
    <row r="1113" spans="1:6" ht="409.6" hidden="1" customHeight="1" x14ac:dyDescent="0.2"/>
    <row r="1114" spans="1:6" ht="13.5" customHeight="1" thickBot="1" x14ac:dyDescent="0.25">
      <c r="A1114" s="90" t="s">
        <v>4893</v>
      </c>
      <c r="B1114" s="91"/>
      <c r="C1114" s="92">
        <v>48.704186174067999</v>
      </c>
      <c r="D1114" s="91"/>
      <c r="E1114" s="93" t="s">
        <v>4884</v>
      </c>
      <c r="F1114" s="94">
        <f>+F1112</f>
        <v>49725.5</v>
      </c>
    </row>
    <row r="1115" spans="1:6" ht="0.2" customHeight="1" x14ac:dyDescent="0.2"/>
    <row r="1116" spans="1:6" ht="12.75" customHeight="1" x14ac:dyDescent="0.2">
      <c r="A1116" s="80" t="s">
        <v>4871</v>
      </c>
      <c r="B1116" s="81" t="s">
        <v>4894</v>
      </c>
      <c r="C1116" s="82" t="s">
        <v>4870</v>
      </c>
      <c r="D1116" s="82" t="s">
        <v>4873</v>
      </c>
      <c r="E1116" s="82" t="s">
        <v>4874</v>
      </c>
      <c r="F1116" s="83" t="s">
        <v>4875</v>
      </c>
    </row>
    <row r="1117" spans="1:6" ht="409.6" hidden="1" customHeight="1" x14ac:dyDescent="0.2"/>
    <row r="1118" spans="1:6" ht="25.5" customHeight="1" thickBot="1" x14ac:dyDescent="0.25">
      <c r="A1118" s="84" t="s">
        <v>4895</v>
      </c>
      <c r="B1118" s="85" t="s">
        <v>4896</v>
      </c>
      <c r="C1118" s="86" t="s">
        <v>4897</v>
      </c>
      <c r="D1118" s="87">
        <v>0.05</v>
      </c>
      <c r="E1118" s="88">
        <v>49726</v>
      </c>
      <c r="F1118" s="89">
        <f>+D1118*E1118</f>
        <v>2486.3000000000002</v>
      </c>
    </row>
    <row r="1119" spans="1:6" ht="409.6" hidden="1" customHeight="1" x14ac:dyDescent="0.2"/>
    <row r="1120" spans="1:6" ht="13.5" customHeight="1" thickBot="1" x14ac:dyDescent="0.25">
      <c r="A1120" s="90" t="s">
        <v>4898</v>
      </c>
      <c r="B1120" s="91"/>
      <c r="C1120" s="92">
        <v>2.4349154733687199</v>
      </c>
      <c r="D1120" s="91"/>
      <c r="E1120" s="93" t="s">
        <v>4884</v>
      </c>
      <c r="F1120" s="94">
        <f>+F1118</f>
        <v>2486.3000000000002</v>
      </c>
    </row>
    <row r="1121" spans="1:6" ht="0.2" customHeight="1" thickBot="1" x14ac:dyDescent="0.25"/>
    <row r="1122" spans="1:6" ht="12.75" customHeight="1" thickBot="1" x14ac:dyDescent="0.3">
      <c r="A1122" s="135" t="s">
        <v>4909</v>
      </c>
      <c r="B1122" s="136"/>
      <c r="C1122" s="136"/>
      <c r="D1122" s="136"/>
      <c r="E1122" s="137"/>
      <c r="F1122" s="127">
        <f>+SUM(F1108,F1114,F1120)</f>
        <v>102097.7</v>
      </c>
    </row>
    <row r="1123" spans="1:6" ht="12.75" customHeight="1" x14ac:dyDescent="0.2"/>
    <row r="1124" spans="1:6" ht="12.75" customHeight="1" x14ac:dyDescent="0.2"/>
    <row r="1125" spans="1:6" ht="409.6" hidden="1" customHeight="1" x14ac:dyDescent="0.2"/>
    <row r="1126" spans="1:6" ht="12.75" customHeight="1" x14ac:dyDescent="0.25">
      <c r="A1126" s="144" t="s">
        <v>4868</v>
      </c>
      <c r="B1126" s="145"/>
      <c r="C1126" s="145"/>
      <c r="D1126" s="145"/>
      <c r="E1126" s="146"/>
      <c r="F1126" s="147"/>
    </row>
    <row r="1127" spans="1:6" ht="12.75" customHeight="1" x14ac:dyDescent="0.2">
      <c r="A1127" s="138" t="s">
        <v>2521</v>
      </c>
      <c r="B1127" s="139"/>
      <c r="C1127" s="139"/>
      <c r="D1127" s="140"/>
      <c r="E1127" s="76" t="s">
        <v>4869</v>
      </c>
      <c r="F1127" s="77" t="s">
        <v>4870</v>
      </c>
    </row>
    <row r="1128" spans="1:6" ht="12.75" customHeight="1" x14ac:dyDescent="0.2">
      <c r="A1128" s="141"/>
      <c r="B1128" s="142"/>
      <c r="C1128" s="142"/>
      <c r="D1128" s="143"/>
      <c r="E1128" s="78" t="s">
        <v>2520</v>
      </c>
      <c r="F1128" s="79" t="s">
        <v>9</v>
      </c>
    </row>
    <row r="1129" spans="1:6" ht="409.6" hidden="1" customHeight="1" x14ac:dyDescent="0.2"/>
    <row r="1130" spans="1:6" ht="12.75" customHeight="1" x14ac:dyDescent="0.2">
      <c r="A1130" s="80" t="s">
        <v>4871</v>
      </c>
      <c r="B1130" s="81" t="s">
        <v>4872</v>
      </c>
      <c r="C1130" s="82" t="s">
        <v>4870</v>
      </c>
      <c r="D1130" s="82" t="s">
        <v>4873</v>
      </c>
      <c r="E1130" s="82" t="s">
        <v>4874</v>
      </c>
      <c r="F1130" s="83" t="s">
        <v>4875</v>
      </c>
    </row>
    <row r="1131" spans="1:6" ht="409.6" hidden="1" customHeight="1" x14ac:dyDescent="0.2"/>
    <row r="1132" spans="1:6" ht="25.5" customHeight="1" x14ac:dyDescent="0.2">
      <c r="A1132" s="84" t="s">
        <v>5036</v>
      </c>
      <c r="B1132" s="85" t="s">
        <v>5037</v>
      </c>
      <c r="C1132" s="86" t="s">
        <v>9</v>
      </c>
      <c r="D1132" s="87">
        <v>1</v>
      </c>
      <c r="E1132" s="88">
        <v>1560</v>
      </c>
      <c r="F1132" s="89">
        <f>+D1132*E1132</f>
        <v>1560</v>
      </c>
    </row>
    <row r="1133" spans="1:6" ht="409.6" hidden="1" customHeight="1" x14ac:dyDescent="0.2"/>
    <row r="1134" spans="1:6" ht="25.5" customHeight="1" x14ac:dyDescent="0.2">
      <c r="A1134" s="84" t="s">
        <v>5038</v>
      </c>
      <c r="B1134" s="85" t="s">
        <v>5039</v>
      </c>
      <c r="C1134" s="86" t="s">
        <v>9</v>
      </c>
      <c r="D1134" s="87">
        <v>0.01</v>
      </c>
      <c r="E1134" s="88">
        <v>156465</v>
      </c>
      <c r="F1134" s="89">
        <f>+D1134*E1134</f>
        <v>1564.65</v>
      </c>
    </row>
    <row r="1135" spans="1:6" ht="409.6" hidden="1" customHeight="1" x14ac:dyDescent="0.2"/>
    <row r="1136" spans="1:6" ht="25.5" customHeight="1" x14ac:dyDescent="0.2">
      <c r="A1136" s="84" t="s">
        <v>5040</v>
      </c>
      <c r="B1136" s="85" t="s">
        <v>5041</v>
      </c>
      <c r="C1136" s="86" t="s">
        <v>9</v>
      </c>
      <c r="D1136" s="87">
        <v>6</v>
      </c>
      <c r="E1136" s="88">
        <v>500</v>
      </c>
      <c r="F1136" s="89">
        <f>+D1136*E1136</f>
        <v>3000</v>
      </c>
    </row>
    <row r="1137" spans="1:6" ht="409.6" hidden="1" customHeight="1" x14ac:dyDescent="0.2"/>
    <row r="1138" spans="1:6" ht="25.5" customHeight="1" x14ac:dyDescent="0.2">
      <c r="A1138" s="84" t="s">
        <v>5032</v>
      </c>
      <c r="B1138" s="85" t="s">
        <v>5033</v>
      </c>
      <c r="C1138" s="86" t="s">
        <v>9</v>
      </c>
      <c r="D1138" s="87">
        <v>6.25E-2</v>
      </c>
      <c r="E1138" s="88">
        <v>16353</v>
      </c>
      <c r="F1138" s="89">
        <f>+D1138*E1138</f>
        <v>1022.0625</v>
      </c>
    </row>
    <row r="1139" spans="1:6" ht="409.6" hidden="1" customHeight="1" x14ac:dyDescent="0.2"/>
    <row r="1140" spans="1:6" ht="25.5" customHeight="1" x14ac:dyDescent="0.2">
      <c r="A1140" s="84" t="s">
        <v>5042</v>
      </c>
      <c r="B1140" s="85" t="s">
        <v>5043</v>
      </c>
      <c r="C1140" s="86" t="s">
        <v>9</v>
      </c>
      <c r="D1140" s="87">
        <v>1</v>
      </c>
      <c r="E1140" s="88">
        <v>3588</v>
      </c>
      <c r="F1140" s="89">
        <f>+D1140*E1140</f>
        <v>3588</v>
      </c>
    </row>
    <row r="1141" spans="1:6" ht="409.6" hidden="1" customHeight="1" x14ac:dyDescent="0.2"/>
    <row r="1142" spans="1:6" ht="25.5" customHeight="1" thickBot="1" x14ac:dyDescent="0.25">
      <c r="A1142" s="84" t="s">
        <v>5044</v>
      </c>
      <c r="B1142" s="85" t="s">
        <v>5045</v>
      </c>
      <c r="C1142" s="86" t="s">
        <v>9</v>
      </c>
      <c r="D1142" s="87">
        <v>0.1</v>
      </c>
      <c r="E1142" s="88">
        <v>1958</v>
      </c>
      <c r="F1142" s="89">
        <f>+D1142*E1142</f>
        <v>195.8</v>
      </c>
    </row>
    <row r="1143" spans="1:6" ht="409.6" hidden="1" customHeight="1" x14ac:dyDescent="0.2"/>
    <row r="1144" spans="1:6" ht="13.5" customHeight="1" thickBot="1" x14ac:dyDescent="0.25">
      <c r="A1144" s="90" t="s">
        <v>4883</v>
      </c>
      <c r="B1144" s="91"/>
      <c r="C1144" s="92">
        <v>20.030785582085699</v>
      </c>
      <c r="D1144" s="91"/>
      <c r="E1144" s="93" t="s">
        <v>4884</v>
      </c>
      <c r="F1144" s="94">
        <f>+SUM(F1132:F1142)</f>
        <v>10930.512499999999</v>
      </c>
    </row>
    <row r="1145" spans="1:6" ht="0.2" customHeight="1" x14ac:dyDescent="0.2"/>
    <row r="1146" spans="1:6" ht="12.75" customHeight="1" x14ac:dyDescent="0.2">
      <c r="A1146" s="80" t="s">
        <v>4871</v>
      </c>
      <c r="B1146" s="81" t="s">
        <v>4885</v>
      </c>
      <c r="C1146" s="82" t="s">
        <v>4870</v>
      </c>
      <c r="D1146" s="82" t="s">
        <v>4873</v>
      </c>
      <c r="E1146" s="82" t="s">
        <v>4874</v>
      </c>
      <c r="F1146" s="83" t="s">
        <v>4875</v>
      </c>
    </row>
    <row r="1147" spans="1:6" ht="409.6" hidden="1" customHeight="1" x14ac:dyDescent="0.2"/>
    <row r="1148" spans="1:6" ht="25.5" customHeight="1" thickBot="1" x14ac:dyDescent="0.25">
      <c r="A1148" s="84" t="s">
        <v>5046</v>
      </c>
      <c r="B1148" s="85" t="s">
        <v>5047</v>
      </c>
      <c r="C1148" s="86" t="s">
        <v>4888</v>
      </c>
      <c r="D1148" s="87">
        <v>0.25</v>
      </c>
      <c r="E1148" s="88">
        <v>140402</v>
      </c>
      <c r="F1148" s="89">
        <f>+D1148*E1148</f>
        <v>35100.5</v>
      </c>
    </row>
    <row r="1149" spans="1:6" ht="409.6" hidden="1" customHeight="1" x14ac:dyDescent="0.2"/>
    <row r="1150" spans="1:6" ht="13.5" customHeight="1" thickBot="1" x14ac:dyDescent="0.25">
      <c r="A1150" s="90" t="s">
        <v>4893</v>
      </c>
      <c r="B1150" s="91"/>
      <c r="C1150" s="92">
        <v>64.321709332795805</v>
      </c>
      <c r="D1150" s="91"/>
      <c r="E1150" s="93" t="s">
        <v>4884</v>
      </c>
      <c r="F1150" s="94">
        <f>+F1148</f>
        <v>35100.5</v>
      </c>
    </row>
    <row r="1151" spans="1:6" ht="0.2" customHeight="1" x14ac:dyDescent="0.2"/>
    <row r="1152" spans="1:6" ht="12.75" customHeight="1" x14ac:dyDescent="0.2">
      <c r="A1152" s="80" t="s">
        <v>4871</v>
      </c>
      <c r="B1152" s="81" t="s">
        <v>4894</v>
      </c>
      <c r="C1152" s="82" t="s">
        <v>4870</v>
      </c>
      <c r="D1152" s="82" t="s">
        <v>4873</v>
      </c>
      <c r="E1152" s="82" t="s">
        <v>4874</v>
      </c>
      <c r="F1152" s="83" t="s">
        <v>4875</v>
      </c>
    </row>
    <row r="1153" spans="1:6" ht="409.6" hidden="1" customHeight="1" x14ac:dyDescent="0.2"/>
    <row r="1154" spans="1:6" ht="25.5" customHeight="1" thickBot="1" x14ac:dyDescent="0.25">
      <c r="A1154" s="84" t="s">
        <v>4895</v>
      </c>
      <c r="B1154" s="85" t="s">
        <v>4896</v>
      </c>
      <c r="C1154" s="86" t="s">
        <v>4897</v>
      </c>
      <c r="D1154" s="87">
        <v>0.05</v>
      </c>
      <c r="E1154" s="88">
        <v>35101</v>
      </c>
      <c r="F1154" s="89">
        <f>+D1154*E1154</f>
        <v>1755.0500000000002</v>
      </c>
    </row>
    <row r="1155" spans="1:6" ht="409.6" hidden="1" customHeight="1" x14ac:dyDescent="0.2"/>
    <row r="1156" spans="1:6" ht="13.5" customHeight="1" thickBot="1" x14ac:dyDescent="0.25">
      <c r="A1156" s="90" t="s">
        <v>4898</v>
      </c>
      <c r="B1156" s="91"/>
      <c r="C1156" s="92">
        <v>3.2159938428835799</v>
      </c>
      <c r="D1156" s="91"/>
      <c r="E1156" s="93" t="s">
        <v>4884</v>
      </c>
      <c r="F1156" s="94">
        <f>+F1154</f>
        <v>1755.0500000000002</v>
      </c>
    </row>
    <row r="1157" spans="1:6" ht="0.2" customHeight="1" x14ac:dyDescent="0.2"/>
    <row r="1158" spans="1:6" ht="12.75" customHeight="1" x14ac:dyDescent="0.2">
      <c r="A1158" s="80" t="s">
        <v>4871</v>
      </c>
      <c r="B1158" s="81" t="s">
        <v>4899</v>
      </c>
      <c r="C1158" s="82" t="s">
        <v>4870</v>
      </c>
      <c r="D1158" s="82" t="s">
        <v>4873</v>
      </c>
      <c r="E1158" s="82" t="s">
        <v>4874</v>
      </c>
      <c r="F1158" s="83" t="s">
        <v>4875</v>
      </c>
    </row>
    <row r="1159" spans="1:6" ht="409.6" hidden="1" customHeight="1" x14ac:dyDescent="0.2"/>
    <row r="1160" spans="1:6" ht="25.5" customHeight="1" thickBot="1" x14ac:dyDescent="0.25">
      <c r="A1160" s="84" t="s">
        <v>5024</v>
      </c>
      <c r="B1160" s="85" t="s">
        <v>5025</v>
      </c>
      <c r="C1160" s="86" t="s">
        <v>109</v>
      </c>
      <c r="D1160" s="87">
        <v>0.25</v>
      </c>
      <c r="E1160" s="88">
        <v>27136</v>
      </c>
      <c r="F1160" s="89">
        <f>+D1160*E1160</f>
        <v>6784</v>
      </c>
    </row>
    <row r="1161" spans="1:6" ht="409.6" hidden="1" customHeight="1" x14ac:dyDescent="0.2"/>
    <row r="1162" spans="1:6" ht="13.5" customHeight="1" thickBot="1" x14ac:dyDescent="0.25">
      <c r="A1162" s="90" t="s">
        <v>4904</v>
      </c>
      <c r="B1162" s="91"/>
      <c r="C1162" s="92">
        <v>12.431511242234899</v>
      </c>
      <c r="D1162" s="91"/>
      <c r="E1162" s="93" t="s">
        <v>4884</v>
      </c>
      <c r="F1162" s="94">
        <f>+F1160</f>
        <v>6784</v>
      </c>
    </row>
    <row r="1163" spans="1:6" ht="0.2" customHeight="1" thickBot="1" x14ac:dyDescent="0.25"/>
    <row r="1164" spans="1:6" ht="12.75" customHeight="1" thickBot="1" x14ac:dyDescent="0.3">
      <c r="A1164" s="135" t="s">
        <v>4909</v>
      </c>
      <c r="B1164" s="136"/>
      <c r="C1164" s="136"/>
      <c r="D1164" s="136"/>
      <c r="E1164" s="137"/>
      <c r="F1164" s="127">
        <f>+SUM(F1144,F1150,F1156,F1162)</f>
        <v>54570.0625</v>
      </c>
    </row>
    <row r="1165" spans="1:6" ht="12.75" customHeight="1" x14ac:dyDescent="0.2"/>
    <row r="1166" spans="1:6" ht="12.75" customHeight="1" x14ac:dyDescent="0.2"/>
    <row r="1167" spans="1:6" ht="409.6" hidden="1" customHeight="1" x14ac:dyDescent="0.2"/>
    <row r="1168" spans="1:6" ht="12.75" customHeight="1" x14ac:dyDescent="0.25">
      <c r="A1168" s="144" t="s">
        <v>4868</v>
      </c>
      <c r="B1168" s="145"/>
      <c r="C1168" s="145"/>
      <c r="D1168" s="145"/>
      <c r="E1168" s="146"/>
      <c r="F1168" s="147"/>
    </row>
    <row r="1169" spans="1:6" ht="12.75" customHeight="1" x14ac:dyDescent="0.2">
      <c r="A1169" s="138" t="s">
        <v>2523</v>
      </c>
      <c r="B1169" s="139"/>
      <c r="C1169" s="139"/>
      <c r="D1169" s="140"/>
      <c r="E1169" s="76" t="s">
        <v>4869</v>
      </c>
      <c r="F1169" s="77" t="s">
        <v>4870</v>
      </c>
    </row>
    <row r="1170" spans="1:6" ht="12.75" customHeight="1" x14ac:dyDescent="0.2">
      <c r="A1170" s="141"/>
      <c r="B1170" s="142"/>
      <c r="C1170" s="142"/>
      <c r="D1170" s="143"/>
      <c r="E1170" s="78" t="s">
        <v>2522</v>
      </c>
      <c r="F1170" s="79" t="s">
        <v>263</v>
      </c>
    </row>
    <row r="1171" spans="1:6" ht="409.6" hidden="1" customHeight="1" x14ac:dyDescent="0.2"/>
    <row r="1172" spans="1:6" ht="12.75" customHeight="1" x14ac:dyDescent="0.2">
      <c r="A1172" s="80" t="s">
        <v>4871</v>
      </c>
      <c r="B1172" s="81" t="s">
        <v>4885</v>
      </c>
      <c r="C1172" s="82" t="s">
        <v>4870</v>
      </c>
      <c r="D1172" s="82" t="s">
        <v>4873</v>
      </c>
      <c r="E1172" s="82" t="s">
        <v>4874</v>
      </c>
      <c r="F1172" s="83" t="s">
        <v>4875</v>
      </c>
    </row>
    <row r="1173" spans="1:6" ht="409.6" hidden="1" customHeight="1" x14ac:dyDescent="0.2"/>
    <row r="1174" spans="1:6" ht="25.5" customHeight="1" thickBot="1" x14ac:dyDescent="0.25">
      <c r="A1174" s="84" t="s">
        <v>5010</v>
      </c>
      <c r="B1174" s="85" t="s">
        <v>5011</v>
      </c>
      <c r="C1174" s="86" t="s">
        <v>4888</v>
      </c>
      <c r="D1174" s="87">
        <v>1.5389999999999999E-2</v>
      </c>
      <c r="E1174" s="88">
        <v>193053</v>
      </c>
      <c r="F1174" s="89">
        <f>+D1174*E1174</f>
        <v>2971.0856699999999</v>
      </c>
    </row>
    <row r="1175" spans="1:6" ht="409.6" hidden="1" customHeight="1" x14ac:dyDescent="0.2"/>
    <row r="1176" spans="1:6" ht="13.5" customHeight="1" thickBot="1" x14ac:dyDescent="0.25">
      <c r="A1176" s="90" t="s">
        <v>4893</v>
      </c>
      <c r="B1176" s="91"/>
      <c r="C1176" s="92">
        <v>83.408197641774294</v>
      </c>
      <c r="D1176" s="91"/>
      <c r="E1176" s="93" t="s">
        <v>4884</v>
      </c>
      <c r="F1176" s="94">
        <f>+F1174</f>
        <v>2971.0856699999999</v>
      </c>
    </row>
    <row r="1177" spans="1:6" ht="0.2" customHeight="1" x14ac:dyDescent="0.2"/>
    <row r="1178" spans="1:6" ht="12.75" customHeight="1" x14ac:dyDescent="0.2">
      <c r="A1178" s="80" t="s">
        <v>4871</v>
      </c>
      <c r="B1178" s="81" t="s">
        <v>4894</v>
      </c>
      <c r="C1178" s="82" t="s">
        <v>4870</v>
      </c>
      <c r="D1178" s="82" t="s">
        <v>4873</v>
      </c>
      <c r="E1178" s="82" t="s">
        <v>4874</v>
      </c>
      <c r="F1178" s="83" t="s">
        <v>4875</v>
      </c>
    </row>
    <row r="1179" spans="1:6" ht="409.6" hidden="1" customHeight="1" x14ac:dyDescent="0.2"/>
    <row r="1180" spans="1:6" ht="25.5" customHeight="1" thickBot="1" x14ac:dyDescent="0.25">
      <c r="A1180" s="84" t="s">
        <v>4895</v>
      </c>
      <c r="B1180" s="85" t="s">
        <v>4896</v>
      </c>
      <c r="C1180" s="86" t="s">
        <v>4897</v>
      </c>
      <c r="D1180" s="87">
        <v>0.05</v>
      </c>
      <c r="E1180" s="88">
        <v>2971</v>
      </c>
      <c r="F1180" s="89">
        <f>+D1180*E1180</f>
        <v>148.55000000000001</v>
      </c>
    </row>
    <row r="1181" spans="1:6" ht="409.6" hidden="1" customHeight="1" x14ac:dyDescent="0.2"/>
    <row r="1182" spans="1:6" ht="13.5" customHeight="1" thickBot="1" x14ac:dyDescent="0.25">
      <c r="A1182" s="90" t="s">
        <v>4898</v>
      </c>
      <c r="B1182" s="91"/>
      <c r="C1182" s="92">
        <v>4.1830432341381201</v>
      </c>
      <c r="D1182" s="91"/>
      <c r="E1182" s="93" t="s">
        <v>4884</v>
      </c>
      <c r="F1182" s="94">
        <f>+F1180</f>
        <v>148.55000000000001</v>
      </c>
    </row>
    <row r="1183" spans="1:6" ht="0.2" customHeight="1" x14ac:dyDescent="0.2"/>
    <row r="1184" spans="1:6" ht="12.75" customHeight="1" x14ac:dyDescent="0.2">
      <c r="A1184" s="80" t="s">
        <v>4871</v>
      </c>
      <c r="B1184" s="81" t="s">
        <v>4899</v>
      </c>
      <c r="C1184" s="82" t="s">
        <v>4870</v>
      </c>
      <c r="D1184" s="82" t="s">
        <v>4873</v>
      </c>
      <c r="E1184" s="82" t="s">
        <v>4874</v>
      </c>
      <c r="F1184" s="83" t="s">
        <v>4875</v>
      </c>
    </row>
    <row r="1185" spans="1:6" ht="409.6" hidden="1" customHeight="1" x14ac:dyDescent="0.2"/>
    <row r="1186" spans="1:6" ht="25.5" customHeight="1" x14ac:dyDescent="0.2">
      <c r="A1186" s="84" t="s">
        <v>5018</v>
      </c>
      <c r="B1186" s="85" t="s">
        <v>5019</v>
      </c>
      <c r="C1186" s="86" t="s">
        <v>109</v>
      </c>
      <c r="D1186" s="87">
        <v>3.0769999999999999E-2</v>
      </c>
      <c r="E1186" s="88">
        <v>248</v>
      </c>
      <c r="F1186" s="89">
        <f>+D1186*E1186</f>
        <v>7.63096</v>
      </c>
    </row>
    <row r="1187" spans="1:6" ht="409.6" hidden="1" customHeight="1" x14ac:dyDescent="0.2"/>
    <row r="1188" spans="1:6" ht="25.5" customHeight="1" thickBot="1" x14ac:dyDescent="0.25">
      <c r="A1188" s="84" t="s">
        <v>5016</v>
      </c>
      <c r="B1188" s="85" t="s">
        <v>5017</v>
      </c>
      <c r="C1188" s="86" t="s">
        <v>109</v>
      </c>
      <c r="D1188" s="87">
        <v>1.5389999999999999E-2</v>
      </c>
      <c r="E1188" s="88">
        <v>3482</v>
      </c>
      <c r="F1188" s="89">
        <f>+D1188*E1188</f>
        <v>53.587979999999995</v>
      </c>
    </row>
    <row r="1189" spans="1:6" ht="409.6" hidden="1" customHeight="1" x14ac:dyDescent="0.2"/>
    <row r="1190" spans="1:6" ht="13.5" customHeight="1" thickBot="1" x14ac:dyDescent="0.25">
      <c r="A1190" s="90" t="s">
        <v>4904</v>
      </c>
      <c r="B1190" s="91"/>
      <c r="C1190" s="92">
        <v>1.7405951712521099</v>
      </c>
      <c r="D1190" s="91"/>
      <c r="E1190" s="93" t="s">
        <v>4884</v>
      </c>
      <c r="F1190" s="94">
        <f>+SUM(F1186:F1188)</f>
        <v>61.218939999999996</v>
      </c>
    </row>
    <row r="1191" spans="1:6" ht="0.2" customHeight="1" x14ac:dyDescent="0.2"/>
    <row r="1192" spans="1:6" ht="12.75" customHeight="1" x14ac:dyDescent="0.2">
      <c r="A1192" s="80" t="s">
        <v>4871</v>
      </c>
      <c r="B1192" s="81" t="s">
        <v>4905</v>
      </c>
      <c r="C1192" s="82" t="s">
        <v>4870</v>
      </c>
      <c r="D1192" s="82" t="s">
        <v>4873</v>
      </c>
      <c r="E1192" s="82" t="s">
        <v>4874</v>
      </c>
      <c r="F1192" s="83" t="s">
        <v>4875</v>
      </c>
    </row>
    <row r="1193" spans="1:6" ht="409.6" hidden="1" customHeight="1" x14ac:dyDescent="0.2"/>
    <row r="1194" spans="1:6" ht="25.5" customHeight="1" thickBot="1" x14ac:dyDescent="0.25">
      <c r="A1194" s="84" t="s">
        <v>4916</v>
      </c>
      <c r="B1194" s="85" t="s">
        <v>4917</v>
      </c>
      <c r="C1194" s="86" t="s">
        <v>106</v>
      </c>
      <c r="D1194" s="87">
        <v>0.01</v>
      </c>
      <c r="E1194" s="88">
        <v>38014</v>
      </c>
      <c r="F1194" s="89">
        <f>+D1194*E1194</f>
        <v>380.14</v>
      </c>
    </row>
    <row r="1195" spans="1:6" ht="409.6" hidden="1" customHeight="1" x14ac:dyDescent="0.2"/>
    <row r="1196" spans="1:6" ht="13.5" customHeight="1" thickBot="1" x14ac:dyDescent="0.25">
      <c r="A1196" s="90" t="s">
        <v>4908</v>
      </c>
      <c r="B1196" s="91"/>
      <c r="C1196" s="92">
        <v>10.668163952835499</v>
      </c>
      <c r="D1196" s="91"/>
      <c r="E1196" s="93" t="s">
        <v>4884</v>
      </c>
      <c r="F1196" s="94">
        <f>+F1194</f>
        <v>380.14</v>
      </c>
    </row>
    <row r="1197" spans="1:6" ht="0.2" customHeight="1" thickBot="1" x14ac:dyDescent="0.25"/>
    <row r="1198" spans="1:6" ht="12.75" customHeight="1" thickBot="1" x14ac:dyDescent="0.3">
      <c r="A1198" s="135" t="s">
        <v>4909</v>
      </c>
      <c r="B1198" s="136"/>
      <c r="C1198" s="136"/>
      <c r="D1198" s="136"/>
      <c r="E1198" s="137"/>
      <c r="F1198" s="127">
        <f>+SUM(F1176,F1182,F1190,F1196)</f>
        <v>3560.9946100000002</v>
      </c>
    </row>
    <row r="1199" spans="1:6" ht="12.75" customHeight="1" x14ac:dyDescent="0.2"/>
    <row r="1200" spans="1:6" ht="12.75" customHeight="1" x14ac:dyDescent="0.2"/>
    <row r="1201" spans="1:6" ht="409.6" hidden="1" customHeight="1" x14ac:dyDescent="0.2"/>
    <row r="1202" spans="1:6" ht="12.75" customHeight="1" x14ac:dyDescent="0.25">
      <c r="A1202" s="144" t="s">
        <v>4868</v>
      </c>
      <c r="B1202" s="145"/>
      <c r="C1202" s="145"/>
      <c r="D1202" s="145"/>
      <c r="E1202" s="146"/>
      <c r="F1202" s="147"/>
    </row>
    <row r="1203" spans="1:6" ht="12.75" customHeight="1" x14ac:dyDescent="0.2">
      <c r="A1203" s="138" t="s">
        <v>2525</v>
      </c>
      <c r="B1203" s="139"/>
      <c r="C1203" s="139"/>
      <c r="D1203" s="140"/>
      <c r="E1203" s="76" t="s">
        <v>4869</v>
      </c>
      <c r="F1203" s="77" t="s">
        <v>4870</v>
      </c>
    </row>
    <row r="1204" spans="1:6" ht="12.75" customHeight="1" x14ac:dyDescent="0.2">
      <c r="A1204" s="141"/>
      <c r="B1204" s="142"/>
      <c r="C1204" s="142"/>
      <c r="D1204" s="143"/>
      <c r="E1204" s="78" t="s">
        <v>2524</v>
      </c>
      <c r="F1204" s="79" t="s">
        <v>9</v>
      </c>
    </row>
    <row r="1205" spans="1:6" ht="409.6" hidden="1" customHeight="1" x14ac:dyDescent="0.2"/>
    <row r="1206" spans="1:6" ht="12.75" customHeight="1" x14ac:dyDescent="0.2">
      <c r="A1206" s="80" t="s">
        <v>4871</v>
      </c>
      <c r="B1206" s="81" t="s">
        <v>4885</v>
      </c>
      <c r="C1206" s="82" t="s">
        <v>4870</v>
      </c>
      <c r="D1206" s="82" t="s">
        <v>4873</v>
      </c>
      <c r="E1206" s="82" t="s">
        <v>4874</v>
      </c>
      <c r="F1206" s="83" t="s">
        <v>4875</v>
      </c>
    </row>
    <row r="1207" spans="1:6" ht="409.6" hidden="1" customHeight="1" x14ac:dyDescent="0.2"/>
    <row r="1208" spans="1:6" ht="25.5" customHeight="1" thickBot="1" x14ac:dyDescent="0.25">
      <c r="A1208" s="84" t="s">
        <v>5010</v>
      </c>
      <c r="B1208" s="85" t="s">
        <v>5011</v>
      </c>
      <c r="C1208" s="86" t="s">
        <v>4888</v>
      </c>
      <c r="D1208" s="87">
        <v>0.05</v>
      </c>
      <c r="E1208" s="88">
        <v>193053</v>
      </c>
      <c r="F1208" s="89">
        <f>+D1208*E1208</f>
        <v>9652.65</v>
      </c>
    </row>
    <row r="1209" spans="1:6" ht="409.6" hidden="1" customHeight="1" x14ac:dyDescent="0.2"/>
    <row r="1210" spans="1:6" ht="13.5" customHeight="1" thickBot="1" x14ac:dyDescent="0.25">
      <c r="A1210" s="90" t="s">
        <v>4893</v>
      </c>
      <c r="B1210" s="91"/>
      <c r="C1210" s="92">
        <v>64.837452982267607</v>
      </c>
      <c r="D1210" s="91"/>
      <c r="E1210" s="93" t="s">
        <v>4884</v>
      </c>
      <c r="F1210" s="94">
        <f>+F1208</f>
        <v>9652.65</v>
      </c>
    </row>
    <row r="1211" spans="1:6" ht="0.2" customHeight="1" x14ac:dyDescent="0.2"/>
    <row r="1212" spans="1:6" ht="12.75" customHeight="1" x14ac:dyDescent="0.2">
      <c r="A1212" s="80" t="s">
        <v>4871</v>
      </c>
      <c r="B1212" s="81" t="s">
        <v>4894</v>
      </c>
      <c r="C1212" s="82" t="s">
        <v>4870</v>
      </c>
      <c r="D1212" s="82" t="s">
        <v>4873</v>
      </c>
      <c r="E1212" s="82" t="s">
        <v>4874</v>
      </c>
      <c r="F1212" s="83" t="s">
        <v>4875</v>
      </c>
    </row>
    <row r="1213" spans="1:6" ht="409.6" hidden="1" customHeight="1" x14ac:dyDescent="0.2"/>
    <row r="1214" spans="1:6" ht="25.5" customHeight="1" thickBot="1" x14ac:dyDescent="0.25">
      <c r="A1214" s="84" t="s">
        <v>4895</v>
      </c>
      <c r="B1214" s="85" t="s">
        <v>4896</v>
      </c>
      <c r="C1214" s="86" t="s">
        <v>4897</v>
      </c>
      <c r="D1214" s="87">
        <v>0.05</v>
      </c>
      <c r="E1214" s="88">
        <v>9653</v>
      </c>
      <c r="F1214" s="89">
        <f>+D1214*E1214</f>
        <v>482.65000000000003</v>
      </c>
    </row>
    <row r="1215" spans="1:6" ht="409.6" hidden="1" customHeight="1" x14ac:dyDescent="0.2"/>
    <row r="1216" spans="1:6" ht="13.5" customHeight="1" thickBot="1" x14ac:dyDescent="0.25">
      <c r="A1216" s="90" t="s">
        <v>4898</v>
      </c>
      <c r="B1216" s="91"/>
      <c r="C1216" s="92">
        <v>3.2442235357334801</v>
      </c>
      <c r="D1216" s="91"/>
      <c r="E1216" s="93" t="s">
        <v>4884</v>
      </c>
      <c r="F1216" s="94">
        <f>+F1214</f>
        <v>482.65000000000003</v>
      </c>
    </row>
    <row r="1217" spans="1:6" ht="0.2" customHeight="1" x14ac:dyDescent="0.2"/>
    <row r="1218" spans="1:6" ht="12.75" customHeight="1" x14ac:dyDescent="0.2">
      <c r="A1218" s="80" t="s">
        <v>4871</v>
      </c>
      <c r="B1218" s="81" t="s">
        <v>4905</v>
      </c>
      <c r="C1218" s="82" t="s">
        <v>4870</v>
      </c>
      <c r="D1218" s="82" t="s">
        <v>4873</v>
      </c>
      <c r="E1218" s="82" t="s">
        <v>4874</v>
      </c>
      <c r="F1218" s="83" t="s">
        <v>4875</v>
      </c>
    </row>
    <row r="1219" spans="1:6" ht="409.6" hidden="1" customHeight="1" x14ac:dyDescent="0.2"/>
    <row r="1220" spans="1:6" ht="25.5" customHeight="1" thickBot="1" x14ac:dyDescent="0.25">
      <c r="A1220" s="84" t="s">
        <v>4916</v>
      </c>
      <c r="B1220" s="85" t="s">
        <v>4917</v>
      </c>
      <c r="C1220" s="86" t="s">
        <v>106</v>
      </c>
      <c r="D1220" s="87">
        <v>0.125</v>
      </c>
      <c r="E1220" s="88">
        <v>38014</v>
      </c>
      <c r="F1220" s="89">
        <f>+D1220*E1220</f>
        <v>4751.75</v>
      </c>
    </row>
    <row r="1221" spans="1:6" ht="409.6" hidden="1" customHeight="1" x14ac:dyDescent="0.2"/>
    <row r="1222" spans="1:6" ht="13.5" customHeight="1" thickBot="1" x14ac:dyDescent="0.25">
      <c r="A1222" s="90" t="s">
        <v>4908</v>
      </c>
      <c r="B1222" s="91"/>
      <c r="C1222" s="92">
        <v>31.9183234819989</v>
      </c>
      <c r="D1222" s="91"/>
      <c r="E1222" s="93" t="s">
        <v>4884</v>
      </c>
      <c r="F1222" s="94">
        <f>+F1220</f>
        <v>4751.75</v>
      </c>
    </row>
    <row r="1223" spans="1:6" ht="0.2" customHeight="1" thickBot="1" x14ac:dyDescent="0.25"/>
    <row r="1224" spans="1:6" ht="12.75" customHeight="1" thickBot="1" x14ac:dyDescent="0.3">
      <c r="A1224" s="135" t="s">
        <v>4909</v>
      </c>
      <c r="B1224" s="136"/>
      <c r="C1224" s="136"/>
      <c r="D1224" s="136"/>
      <c r="E1224" s="137"/>
      <c r="F1224" s="127">
        <f>+SUM(F1210,F1216,F1222)</f>
        <v>14887.05</v>
      </c>
    </row>
    <row r="1225" spans="1:6" ht="12.75" customHeight="1" x14ac:dyDescent="0.2"/>
    <row r="1226" spans="1:6" ht="12.75" customHeight="1" x14ac:dyDescent="0.2"/>
    <row r="1227" spans="1:6" ht="409.6" hidden="1" customHeight="1" x14ac:dyDescent="0.2"/>
    <row r="1228" spans="1:6" ht="12.75" customHeight="1" x14ac:dyDescent="0.25">
      <c r="A1228" s="144" t="s">
        <v>4868</v>
      </c>
      <c r="B1228" s="145"/>
      <c r="C1228" s="145"/>
      <c r="D1228" s="145"/>
      <c r="E1228" s="146"/>
      <c r="F1228" s="147"/>
    </row>
    <row r="1229" spans="1:6" ht="12.75" customHeight="1" x14ac:dyDescent="0.2">
      <c r="A1229" s="138" t="s">
        <v>2528</v>
      </c>
      <c r="B1229" s="139"/>
      <c r="C1229" s="139"/>
      <c r="D1229" s="140"/>
      <c r="E1229" s="76" t="s">
        <v>4869</v>
      </c>
      <c r="F1229" s="77" t="s">
        <v>4870</v>
      </c>
    </row>
    <row r="1230" spans="1:6" ht="12.75" customHeight="1" x14ac:dyDescent="0.2">
      <c r="A1230" s="141"/>
      <c r="B1230" s="142"/>
      <c r="C1230" s="142"/>
      <c r="D1230" s="143"/>
      <c r="E1230" s="78" t="s">
        <v>2526</v>
      </c>
      <c r="F1230" s="79" t="s">
        <v>9</v>
      </c>
    </row>
    <row r="1231" spans="1:6" ht="409.6" hidden="1" customHeight="1" x14ac:dyDescent="0.2"/>
    <row r="1232" spans="1:6" ht="12.75" customHeight="1" x14ac:dyDescent="0.2">
      <c r="A1232" s="80" t="s">
        <v>4871</v>
      </c>
      <c r="B1232" s="81" t="s">
        <v>4885</v>
      </c>
      <c r="C1232" s="82" t="s">
        <v>4870</v>
      </c>
      <c r="D1232" s="82" t="s">
        <v>4873</v>
      </c>
      <c r="E1232" s="82" t="s">
        <v>4874</v>
      </c>
      <c r="F1232" s="83" t="s">
        <v>4875</v>
      </c>
    </row>
    <row r="1233" spans="1:6" ht="409.6" hidden="1" customHeight="1" x14ac:dyDescent="0.2"/>
    <row r="1234" spans="1:6" ht="25.5" customHeight="1" thickBot="1" x14ac:dyDescent="0.25">
      <c r="A1234" s="84" t="s">
        <v>5010</v>
      </c>
      <c r="B1234" s="85" t="s">
        <v>5011</v>
      </c>
      <c r="C1234" s="86" t="s">
        <v>4888</v>
      </c>
      <c r="D1234" s="87">
        <v>6.6669999999999993E-2</v>
      </c>
      <c r="E1234" s="88">
        <v>193053</v>
      </c>
      <c r="F1234" s="89">
        <f>+D1234*E1234</f>
        <v>12870.843509999999</v>
      </c>
    </row>
    <row r="1235" spans="1:6" ht="409.6" hidden="1" customHeight="1" x14ac:dyDescent="0.2"/>
    <row r="1236" spans="1:6" ht="13.5" customHeight="1" thickBot="1" x14ac:dyDescent="0.25">
      <c r="A1236" s="90" t="s">
        <v>4893</v>
      </c>
      <c r="B1236" s="91"/>
      <c r="C1236" s="92">
        <v>56.855729304708902</v>
      </c>
      <c r="D1236" s="91"/>
      <c r="E1236" s="93" t="s">
        <v>4884</v>
      </c>
      <c r="F1236" s="94">
        <f>+F1234</f>
        <v>12870.843509999999</v>
      </c>
    </row>
    <row r="1237" spans="1:6" ht="0.2" customHeight="1" x14ac:dyDescent="0.2"/>
    <row r="1238" spans="1:6" ht="12.75" customHeight="1" x14ac:dyDescent="0.2">
      <c r="A1238" s="80" t="s">
        <v>4871</v>
      </c>
      <c r="B1238" s="81" t="s">
        <v>4894</v>
      </c>
      <c r="C1238" s="82" t="s">
        <v>4870</v>
      </c>
      <c r="D1238" s="82" t="s">
        <v>4873</v>
      </c>
      <c r="E1238" s="82" t="s">
        <v>4874</v>
      </c>
      <c r="F1238" s="83" t="s">
        <v>4875</v>
      </c>
    </row>
    <row r="1239" spans="1:6" ht="409.6" hidden="1" customHeight="1" x14ac:dyDescent="0.2"/>
    <row r="1240" spans="1:6" ht="25.5" customHeight="1" thickBot="1" x14ac:dyDescent="0.25">
      <c r="A1240" s="84" t="s">
        <v>4895</v>
      </c>
      <c r="B1240" s="85" t="s">
        <v>4896</v>
      </c>
      <c r="C1240" s="86" t="s">
        <v>4897</v>
      </c>
      <c r="D1240" s="87">
        <v>0.05</v>
      </c>
      <c r="E1240" s="88">
        <v>12871</v>
      </c>
      <c r="F1240" s="89">
        <f>+D1240*E1240</f>
        <v>643.55000000000007</v>
      </c>
    </row>
    <row r="1241" spans="1:6" ht="409.6" hidden="1" customHeight="1" x14ac:dyDescent="0.2"/>
    <row r="1242" spans="1:6" ht="13.5" customHeight="1" thickBot="1" x14ac:dyDescent="0.25">
      <c r="A1242" s="90" t="s">
        <v>4898</v>
      </c>
      <c r="B1242" s="91"/>
      <c r="C1242" s="92">
        <v>2.8447742733457</v>
      </c>
      <c r="D1242" s="91"/>
      <c r="E1242" s="93" t="s">
        <v>4884</v>
      </c>
      <c r="F1242" s="94">
        <f>+F1240</f>
        <v>643.55000000000007</v>
      </c>
    </row>
    <row r="1243" spans="1:6" ht="0.2" customHeight="1" x14ac:dyDescent="0.2"/>
    <row r="1244" spans="1:6" ht="12.75" customHeight="1" x14ac:dyDescent="0.2">
      <c r="A1244" s="80" t="s">
        <v>4871</v>
      </c>
      <c r="B1244" s="81" t="s">
        <v>4905</v>
      </c>
      <c r="C1244" s="82" t="s">
        <v>4870</v>
      </c>
      <c r="D1244" s="82" t="s">
        <v>4873</v>
      </c>
      <c r="E1244" s="82" t="s">
        <v>4874</v>
      </c>
      <c r="F1244" s="83" t="s">
        <v>4875</v>
      </c>
    </row>
    <row r="1245" spans="1:6" ht="409.6" hidden="1" customHeight="1" x14ac:dyDescent="0.2"/>
    <row r="1246" spans="1:6" ht="25.5" customHeight="1" thickBot="1" x14ac:dyDescent="0.25">
      <c r="A1246" s="84" t="s">
        <v>4916</v>
      </c>
      <c r="B1246" s="85" t="s">
        <v>4917</v>
      </c>
      <c r="C1246" s="86" t="s">
        <v>106</v>
      </c>
      <c r="D1246" s="87">
        <v>0.24</v>
      </c>
      <c r="E1246" s="88">
        <v>38014</v>
      </c>
      <c r="F1246" s="89">
        <f>+D1246*E1246</f>
        <v>9123.3599999999988</v>
      </c>
    </row>
    <row r="1247" spans="1:6" ht="409.6" hidden="1" customHeight="1" x14ac:dyDescent="0.2"/>
    <row r="1248" spans="1:6" ht="13.5" customHeight="1" thickBot="1" x14ac:dyDescent="0.25">
      <c r="A1248" s="90" t="s">
        <v>4908</v>
      </c>
      <c r="B1248" s="91"/>
      <c r="C1248" s="92">
        <v>40.299496421945399</v>
      </c>
      <c r="D1248" s="91"/>
      <c r="E1248" s="93" t="s">
        <v>4884</v>
      </c>
      <c r="F1248" s="94">
        <f>+F1246</f>
        <v>9123.3599999999988</v>
      </c>
    </row>
    <row r="1249" spans="1:6" ht="0.2" customHeight="1" thickBot="1" x14ac:dyDescent="0.25"/>
    <row r="1250" spans="1:6" ht="12.75" customHeight="1" thickBot="1" x14ac:dyDescent="0.3">
      <c r="A1250" s="135" t="s">
        <v>4909</v>
      </c>
      <c r="B1250" s="136"/>
      <c r="C1250" s="136"/>
      <c r="D1250" s="136"/>
      <c r="E1250" s="137"/>
      <c r="F1250" s="127">
        <f>+SUM(F1236,F1242,F1248)</f>
        <v>22637.753509999995</v>
      </c>
    </row>
    <row r="1251" spans="1:6" ht="12.75" customHeight="1" x14ac:dyDescent="0.2"/>
    <row r="1252" spans="1:6" ht="12.75" customHeight="1" x14ac:dyDescent="0.2"/>
    <row r="1253" spans="1:6" ht="409.6" hidden="1" customHeight="1" x14ac:dyDescent="0.2"/>
    <row r="1254" spans="1:6" ht="409.6" hidden="1" customHeight="1" x14ac:dyDescent="0.2"/>
    <row r="1255" spans="1:6" ht="12.75" customHeight="1" x14ac:dyDescent="0.25">
      <c r="A1255" s="144" t="s">
        <v>4868</v>
      </c>
      <c r="B1255" s="145"/>
      <c r="C1255" s="145"/>
      <c r="D1255" s="145"/>
      <c r="E1255" s="146"/>
      <c r="F1255" s="147"/>
    </row>
    <row r="1256" spans="1:6" ht="12.75" customHeight="1" x14ac:dyDescent="0.2">
      <c r="A1256" s="138" t="s">
        <v>2534</v>
      </c>
      <c r="B1256" s="139"/>
      <c r="C1256" s="139"/>
      <c r="D1256" s="140"/>
      <c r="E1256" s="76" t="s">
        <v>4869</v>
      </c>
      <c r="F1256" s="77" t="s">
        <v>4870</v>
      </c>
    </row>
    <row r="1257" spans="1:6" ht="12.75" customHeight="1" x14ac:dyDescent="0.2">
      <c r="A1257" s="141"/>
      <c r="B1257" s="142"/>
      <c r="C1257" s="142"/>
      <c r="D1257" s="143"/>
      <c r="E1257" s="78" t="s">
        <v>2527</v>
      </c>
      <c r="F1257" s="79" t="s">
        <v>9</v>
      </c>
    </row>
    <row r="1258" spans="1:6" ht="409.6" hidden="1" customHeight="1" x14ac:dyDescent="0.2"/>
    <row r="1259" spans="1:6" ht="12.75" customHeight="1" x14ac:dyDescent="0.2">
      <c r="A1259" s="80" t="s">
        <v>4871</v>
      </c>
      <c r="B1259" s="81" t="s">
        <v>4885</v>
      </c>
      <c r="C1259" s="82" t="s">
        <v>4870</v>
      </c>
      <c r="D1259" s="82" t="s">
        <v>4873</v>
      </c>
      <c r="E1259" s="82" t="s">
        <v>4874</v>
      </c>
      <c r="F1259" s="83" t="s">
        <v>4875</v>
      </c>
    </row>
    <row r="1260" spans="1:6" ht="409.6" hidden="1" customHeight="1" x14ac:dyDescent="0.2"/>
    <row r="1261" spans="1:6" ht="25.5" customHeight="1" thickBot="1" x14ac:dyDescent="0.25">
      <c r="A1261" s="84" t="s">
        <v>5010</v>
      </c>
      <c r="B1261" s="85" t="s">
        <v>5011</v>
      </c>
      <c r="C1261" s="86" t="s">
        <v>4888</v>
      </c>
      <c r="D1261" s="87">
        <v>6.25E-2</v>
      </c>
      <c r="E1261" s="88">
        <v>193053</v>
      </c>
      <c r="F1261" s="89">
        <f>+D1261*E1261</f>
        <v>12065.8125</v>
      </c>
    </row>
    <row r="1262" spans="1:6" ht="409.6" hidden="1" customHeight="1" x14ac:dyDescent="0.2"/>
    <row r="1263" spans="1:6" ht="13.5" customHeight="1" thickBot="1" x14ac:dyDescent="0.25">
      <c r="A1263" s="90" t="s">
        <v>4893</v>
      </c>
      <c r="B1263" s="91"/>
      <c r="C1263" s="92">
        <v>74.990677439403399</v>
      </c>
      <c r="D1263" s="91"/>
      <c r="E1263" s="93" t="s">
        <v>4884</v>
      </c>
      <c r="F1263" s="94">
        <f>+F1261</f>
        <v>12065.8125</v>
      </c>
    </row>
    <row r="1264" spans="1:6" ht="0.2" customHeight="1" x14ac:dyDescent="0.2"/>
    <row r="1265" spans="1:6" ht="12.75" customHeight="1" x14ac:dyDescent="0.2">
      <c r="A1265" s="80" t="s">
        <v>4871</v>
      </c>
      <c r="B1265" s="81" t="s">
        <v>4894</v>
      </c>
      <c r="C1265" s="82" t="s">
        <v>4870</v>
      </c>
      <c r="D1265" s="82" t="s">
        <v>4873</v>
      </c>
      <c r="E1265" s="82" t="s">
        <v>4874</v>
      </c>
      <c r="F1265" s="83" t="s">
        <v>4875</v>
      </c>
    </row>
    <row r="1266" spans="1:6" ht="409.6" hidden="1" customHeight="1" x14ac:dyDescent="0.2"/>
    <row r="1267" spans="1:6" ht="25.5" customHeight="1" thickBot="1" x14ac:dyDescent="0.25">
      <c r="A1267" s="84" t="s">
        <v>4895</v>
      </c>
      <c r="B1267" s="85" t="s">
        <v>4896</v>
      </c>
      <c r="C1267" s="86" t="s">
        <v>4897</v>
      </c>
      <c r="D1267" s="87">
        <v>0.05</v>
      </c>
      <c r="E1267" s="88">
        <v>12066</v>
      </c>
      <c r="F1267" s="89">
        <f>+D1267*E1267</f>
        <v>603.30000000000007</v>
      </c>
    </row>
    <row r="1268" spans="1:6" ht="409.6" hidden="1" customHeight="1" x14ac:dyDescent="0.2"/>
    <row r="1269" spans="1:6" ht="13.5" customHeight="1" thickBot="1" x14ac:dyDescent="0.25">
      <c r="A1269" s="90" t="s">
        <v>4898</v>
      </c>
      <c r="B1269" s="91"/>
      <c r="C1269" s="92">
        <v>3.7476693598508399</v>
      </c>
      <c r="D1269" s="91"/>
      <c r="E1269" s="93" t="s">
        <v>4884</v>
      </c>
      <c r="F1269" s="94">
        <f>+F1267</f>
        <v>603.30000000000007</v>
      </c>
    </row>
    <row r="1270" spans="1:6" ht="0.2" customHeight="1" x14ac:dyDescent="0.2"/>
    <row r="1271" spans="1:6" ht="12.75" customHeight="1" x14ac:dyDescent="0.2">
      <c r="A1271" s="80" t="s">
        <v>4871</v>
      </c>
      <c r="B1271" s="81" t="s">
        <v>4905</v>
      </c>
      <c r="C1271" s="82" t="s">
        <v>4870</v>
      </c>
      <c r="D1271" s="82" t="s">
        <v>4873</v>
      </c>
      <c r="E1271" s="82" t="s">
        <v>4874</v>
      </c>
      <c r="F1271" s="83" t="s">
        <v>4875</v>
      </c>
    </row>
    <row r="1272" spans="1:6" ht="409.6" hidden="1" customHeight="1" x14ac:dyDescent="0.2"/>
    <row r="1273" spans="1:6" ht="25.5" customHeight="1" thickBot="1" x14ac:dyDescent="0.25">
      <c r="A1273" s="84" t="s">
        <v>4916</v>
      </c>
      <c r="B1273" s="85" t="s">
        <v>4917</v>
      </c>
      <c r="C1273" s="86" t="s">
        <v>106</v>
      </c>
      <c r="D1273" s="87">
        <v>0.09</v>
      </c>
      <c r="E1273" s="88">
        <v>38014</v>
      </c>
      <c r="F1273" s="89">
        <f>+D1273*E1273</f>
        <v>3421.2599999999998</v>
      </c>
    </row>
    <row r="1274" spans="1:6" ht="409.6" hidden="1" customHeight="1" x14ac:dyDescent="0.2"/>
    <row r="1275" spans="1:6" ht="13.5" customHeight="1" thickBot="1" x14ac:dyDescent="0.25">
      <c r="A1275" s="90" t="s">
        <v>4908</v>
      </c>
      <c r="B1275" s="91"/>
      <c r="C1275" s="92">
        <v>21.261653200745801</v>
      </c>
      <c r="D1275" s="91"/>
      <c r="E1275" s="93" t="s">
        <v>4884</v>
      </c>
      <c r="F1275" s="94">
        <f>+F1273</f>
        <v>3421.2599999999998</v>
      </c>
    </row>
    <row r="1276" spans="1:6" ht="0.2" customHeight="1" thickBot="1" x14ac:dyDescent="0.25"/>
    <row r="1277" spans="1:6" ht="12.75" customHeight="1" thickBot="1" x14ac:dyDescent="0.3">
      <c r="A1277" s="135" t="s">
        <v>4909</v>
      </c>
      <c r="B1277" s="136"/>
      <c r="C1277" s="136"/>
      <c r="D1277" s="136"/>
      <c r="E1277" s="137"/>
      <c r="F1277" s="127">
        <f>+SUM(F1263,F1269,F1275)</f>
        <v>16090.372499999999</v>
      </c>
    </row>
    <row r="1278" spans="1:6" ht="12.75" customHeight="1" x14ac:dyDescent="0.2"/>
    <row r="1279" spans="1:6" ht="12.75" customHeight="1" x14ac:dyDescent="0.2"/>
    <row r="1280" spans="1:6" ht="409.6" hidden="1" customHeight="1" x14ac:dyDescent="0.2"/>
    <row r="1281" spans="1:6" ht="12.75" customHeight="1" x14ac:dyDescent="0.25">
      <c r="A1281" s="144" t="s">
        <v>4868</v>
      </c>
      <c r="B1281" s="145"/>
      <c r="C1281" s="145"/>
      <c r="D1281" s="145"/>
      <c r="E1281" s="146"/>
      <c r="F1281" s="147"/>
    </row>
    <row r="1282" spans="1:6" ht="12.75" customHeight="1" x14ac:dyDescent="0.2">
      <c r="A1282" s="138" t="s">
        <v>2536</v>
      </c>
      <c r="B1282" s="139"/>
      <c r="C1282" s="139"/>
      <c r="D1282" s="140"/>
      <c r="E1282" s="76" t="s">
        <v>4869</v>
      </c>
      <c r="F1282" s="77" t="s">
        <v>4870</v>
      </c>
    </row>
    <row r="1283" spans="1:6" ht="12.75" customHeight="1" x14ac:dyDescent="0.2">
      <c r="A1283" s="141"/>
      <c r="B1283" s="142"/>
      <c r="C1283" s="142"/>
      <c r="D1283" s="143"/>
      <c r="E1283" s="78" t="s">
        <v>2529</v>
      </c>
      <c r="F1283" s="79" t="s">
        <v>9</v>
      </c>
    </row>
    <row r="1284" spans="1:6" ht="409.6" hidden="1" customHeight="1" x14ac:dyDescent="0.2"/>
    <row r="1285" spans="1:6" ht="12.75" customHeight="1" x14ac:dyDescent="0.2">
      <c r="A1285" s="80" t="s">
        <v>4871</v>
      </c>
      <c r="B1285" s="81" t="s">
        <v>4872</v>
      </c>
      <c r="C1285" s="82" t="s">
        <v>4870</v>
      </c>
      <c r="D1285" s="82" t="s">
        <v>4873</v>
      </c>
      <c r="E1285" s="82" t="s">
        <v>4874</v>
      </c>
      <c r="F1285" s="83" t="s">
        <v>4875</v>
      </c>
    </row>
    <row r="1286" spans="1:6" ht="409.6" hidden="1" customHeight="1" x14ac:dyDescent="0.2"/>
    <row r="1287" spans="1:6" ht="25.5" customHeight="1" thickBot="1" x14ac:dyDescent="0.25">
      <c r="A1287" s="84" t="s">
        <v>5048</v>
      </c>
      <c r="B1287" s="85" t="s">
        <v>5049</v>
      </c>
      <c r="C1287" s="86" t="s">
        <v>106</v>
      </c>
      <c r="D1287" s="87">
        <v>3.2000000000000001E-2</v>
      </c>
      <c r="E1287" s="88">
        <v>331600</v>
      </c>
      <c r="F1287" s="89">
        <f>+D1287*E1287</f>
        <v>10611.2</v>
      </c>
    </row>
    <row r="1288" spans="1:6" ht="409.6" hidden="1" customHeight="1" x14ac:dyDescent="0.2"/>
    <row r="1289" spans="1:6" ht="13.5" customHeight="1" thickBot="1" x14ac:dyDescent="0.25">
      <c r="A1289" s="90" t="s">
        <v>4883</v>
      </c>
      <c r="B1289" s="91"/>
      <c r="C1289" s="92">
        <v>1.9840653988044401</v>
      </c>
      <c r="D1289" s="91"/>
      <c r="E1289" s="93" t="s">
        <v>4884</v>
      </c>
      <c r="F1289" s="94">
        <f>+F1287</f>
        <v>10611.2</v>
      </c>
    </row>
    <row r="1290" spans="1:6" ht="0.2" customHeight="1" x14ac:dyDescent="0.2"/>
    <row r="1291" spans="1:6" ht="12.75" customHeight="1" x14ac:dyDescent="0.2">
      <c r="A1291" s="80" t="s">
        <v>4871</v>
      </c>
      <c r="B1291" s="81" t="s">
        <v>4885</v>
      </c>
      <c r="C1291" s="82" t="s">
        <v>4870</v>
      </c>
      <c r="D1291" s="82" t="s">
        <v>4873</v>
      </c>
      <c r="E1291" s="82" t="s">
        <v>4874</v>
      </c>
      <c r="F1291" s="83" t="s">
        <v>4875</v>
      </c>
    </row>
    <row r="1292" spans="1:6" ht="409.6" hidden="1" customHeight="1" x14ac:dyDescent="0.2"/>
    <row r="1293" spans="1:6" ht="25.5" customHeight="1" x14ac:dyDescent="0.2">
      <c r="A1293" s="84" t="s">
        <v>5010</v>
      </c>
      <c r="B1293" s="85" t="s">
        <v>5011</v>
      </c>
      <c r="C1293" s="86" t="s">
        <v>4888</v>
      </c>
      <c r="D1293" s="87">
        <v>0.5</v>
      </c>
      <c r="E1293" s="88">
        <v>193053</v>
      </c>
      <c r="F1293" s="89">
        <f>+D1293*E1293</f>
        <v>96526.5</v>
      </c>
    </row>
    <row r="1294" spans="1:6" ht="409.6" hidden="1" customHeight="1" x14ac:dyDescent="0.2"/>
    <row r="1295" spans="1:6" ht="25.5" customHeight="1" thickBot="1" x14ac:dyDescent="0.25">
      <c r="A1295" s="84" t="s">
        <v>4947</v>
      </c>
      <c r="B1295" s="85" t="s">
        <v>4948</v>
      </c>
      <c r="C1295" s="86" t="s">
        <v>4888</v>
      </c>
      <c r="D1295" s="87">
        <v>1</v>
      </c>
      <c r="E1295" s="88">
        <v>198902</v>
      </c>
      <c r="F1295" s="89">
        <f>+D1295*E1295</f>
        <v>198902</v>
      </c>
    </row>
    <row r="1296" spans="1:6" ht="409.6" hidden="1" customHeight="1" x14ac:dyDescent="0.2"/>
    <row r="1297" spans="1:6" ht="13.5" customHeight="1" thickBot="1" x14ac:dyDescent="0.25">
      <c r="A1297" s="90" t="s">
        <v>4893</v>
      </c>
      <c r="B1297" s="91"/>
      <c r="C1297" s="92">
        <v>55.239888483969096</v>
      </c>
      <c r="D1297" s="91"/>
      <c r="E1297" s="93" t="s">
        <v>4884</v>
      </c>
      <c r="F1297" s="94">
        <f>+SUM(F1293:F1295)</f>
        <v>295428.5</v>
      </c>
    </row>
    <row r="1298" spans="1:6" ht="0.2" customHeight="1" x14ac:dyDescent="0.2"/>
    <row r="1299" spans="1:6" ht="12.75" customHeight="1" x14ac:dyDescent="0.2">
      <c r="A1299" s="80" t="s">
        <v>4871</v>
      </c>
      <c r="B1299" s="81" t="s">
        <v>4894</v>
      </c>
      <c r="C1299" s="82" t="s">
        <v>4870</v>
      </c>
      <c r="D1299" s="82" t="s">
        <v>4873</v>
      </c>
      <c r="E1299" s="82" t="s">
        <v>4874</v>
      </c>
      <c r="F1299" s="83" t="s">
        <v>4875</v>
      </c>
    </row>
    <row r="1300" spans="1:6" ht="409.6" hidden="1" customHeight="1" x14ac:dyDescent="0.2"/>
    <row r="1301" spans="1:6" ht="25.5" customHeight="1" thickBot="1" x14ac:dyDescent="0.25">
      <c r="A1301" s="84" t="s">
        <v>4895</v>
      </c>
      <c r="B1301" s="85" t="s">
        <v>4896</v>
      </c>
      <c r="C1301" s="86" t="s">
        <v>4897</v>
      </c>
      <c r="D1301" s="87">
        <v>0.05</v>
      </c>
      <c r="E1301" s="88">
        <v>295429</v>
      </c>
      <c r="F1301" s="89">
        <f>+D1301*E1301</f>
        <v>14771.45</v>
      </c>
    </row>
    <row r="1302" spans="1:6" ht="409.6" hidden="1" customHeight="1" x14ac:dyDescent="0.2"/>
    <row r="1303" spans="1:6" ht="13.5" customHeight="1" thickBot="1" x14ac:dyDescent="0.25">
      <c r="A1303" s="90" t="s">
        <v>4898</v>
      </c>
      <c r="B1303" s="91"/>
      <c r="C1303" s="92">
        <v>2.76191028232404</v>
      </c>
      <c r="D1303" s="91"/>
      <c r="E1303" s="93" t="s">
        <v>4884</v>
      </c>
      <c r="F1303" s="94">
        <f>+F1301</f>
        <v>14771.45</v>
      </c>
    </row>
    <row r="1304" spans="1:6" ht="0.2" customHeight="1" x14ac:dyDescent="0.2"/>
    <row r="1305" spans="1:6" ht="12.75" customHeight="1" x14ac:dyDescent="0.2">
      <c r="A1305" s="80" t="s">
        <v>4871</v>
      </c>
      <c r="B1305" s="81" t="s">
        <v>4905</v>
      </c>
      <c r="C1305" s="82" t="s">
        <v>4870</v>
      </c>
      <c r="D1305" s="82" t="s">
        <v>4873</v>
      </c>
      <c r="E1305" s="82" t="s">
        <v>4874</v>
      </c>
      <c r="F1305" s="83" t="s">
        <v>4875</v>
      </c>
    </row>
    <row r="1306" spans="1:6" ht="409.6" hidden="1" customHeight="1" x14ac:dyDescent="0.2"/>
    <row r="1307" spans="1:6" ht="25.5" customHeight="1" thickBot="1" x14ac:dyDescent="0.25">
      <c r="A1307" s="84" t="s">
        <v>4949</v>
      </c>
      <c r="B1307" s="85" t="s">
        <v>4950</v>
      </c>
      <c r="C1307" s="86" t="s">
        <v>9</v>
      </c>
      <c r="D1307" s="87">
        <v>100</v>
      </c>
      <c r="E1307" s="88">
        <v>2140</v>
      </c>
      <c r="F1307" s="89">
        <f>+D1307*E1307</f>
        <v>214000</v>
      </c>
    </row>
    <row r="1308" spans="1:6" ht="409.6" hidden="1" customHeight="1" x14ac:dyDescent="0.2"/>
    <row r="1309" spans="1:6" ht="13.5" customHeight="1" thickBot="1" x14ac:dyDescent="0.25">
      <c r="A1309" s="90" t="s">
        <v>4908</v>
      </c>
      <c r="B1309" s="91"/>
      <c r="C1309" s="92">
        <v>40.014135834902397</v>
      </c>
      <c r="D1309" s="91"/>
      <c r="E1309" s="93" t="s">
        <v>4884</v>
      </c>
      <c r="F1309" s="94">
        <f>+F1307</f>
        <v>214000</v>
      </c>
    </row>
    <row r="1310" spans="1:6" ht="0.2" customHeight="1" thickBot="1" x14ac:dyDescent="0.25"/>
    <row r="1311" spans="1:6" ht="12.75" customHeight="1" thickBot="1" x14ac:dyDescent="0.3">
      <c r="A1311" s="135" t="s">
        <v>4909</v>
      </c>
      <c r="B1311" s="136"/>
      <c r="C1311" s="136"/>
      <c r="D1311" s="136"/>
      <c r="E1311" s="137"/>
      <c r="F1311" s="127">
        <f>+SUM(F1289,F1297,F1303,F1309)</f>
        <v>534811.15</v>
      </c>
    </row>
    <row r="1312" spans="1:6" ht="12.75" customHeight="1" x14ac:dyDescent="0.2"/>
    <row r="1313" spans="1:6" ht="12.75" customHeight="1" x14ac:dyDescent="0.2"/>
    <row r="1314" spans="1:6" ht="409.6" hidden="1" customHeight="1" x14ac:dyDescent="0.2"/>
    <row r="1315" spans="1:6" ht="12.75" customHeight="1" x14ac:dyDescent="0.25">
      <c r="A1315" s="144" t="s">
        <v>4868</v>
      </c>
      <c r="B1315" s="145"/>
      <c r="C1315" s="145"/>
      <c r="D1315" s="145"/>
      <c r="E1315" s="146"/>
      <c r="F1315" s="147"/>
    </row>
    <row r="1316" spans="1:6" ht="12.75" customHeight="1" x14ac:dyDescent="0.2">
      <c r="A1316" s="138" t="s">
        <v>2538</v>
      </c>
      <c r="B1316" s="139"/>
      <c r="C1316" s="139"/>
      <c r="D1316" s="140"/>
      <c r="E1316" s="76" t="s">
        <v>4869</v>
      </c>
      <c r="F1316" s="77" t="s">
        <v>4870</v>
      </c>
    </row>
    <row r="1317" spans="1:6" ht="12.75" customHeight="1" x14ac:dyDescent="0.2">
      <c r="A1317" s="141"/>
      <c r="B1317" s="142"/>
      <c r="C1317" s="142"/>
      <c r="D1317" s="143"/>
      <c r="E1317" s="78" t="s">
        <v>2530</v>
      </c>
      <c r="F1317" s="79" t="s">
        <v>117</v>
      </c>
    </row>
    <row r="1318" spans="1:6" ht="409.6" hidden="1" customHeight="1" x14ac:dyDescent="0.2"/>
    <row r="1319" spans="1:6" ht="12.75" customHeight="1" x14ac:dyDescent="0.2">
      <c r="A1319" s="80" t="s">
        <v>4871</v>
      </c>
      <c r="B1319" s="81" t="s">
        <v>4885</v>
      </c>
      <c r="C1319" s="82" t="s">
        <v>4870</v>
      </c>
      <c r="D1319" s="82" t="s">
        <v>4873</v>
      </c>
      <c r="E1319" s="82" t="s">
        <v>4874</v>
      </c>
      <c r="F1319" s="83" t="s">
        <v>4875</v>
      </c>
    </row>
    <row r="1320" spans="1:6" ht="409.6" hidden="1" customHeight="1" x14ac:dyDescent="0.2"/>
    <row r="1321" spans="1:6" ht="25.5" customHeight="1" thickBot="1" x14ac:dyDescent="0.25">
      <c r="A1321" s="84" t="s">
        <v>5028</v>
      </c>
      <c r="B1321" s="85" t="s">
        <v>5029</v>
      </c>
      <c r="C1321" s="86" t="s">
        <v>4888</v>
      </c>
      <c r="D1321" s="87">
        <v>0.05</v>
      </c>
      <c r="E1321" s="88">
        <v>251553</v>
      </c>
      <c r="F1321" s="89">
        <f>+D1321*E1321</f>
        <v>12577.650000000001</v>
      </c>
    </row>
    <row r="1322" spans="1:6" ht="409.6" hidden="1" customHeight="1" x14ac:dyDescent="0.2"/>
    <row r="1323" spans="1:6" ht="13.5" customHeight="1" thickBot="1" x14ac:dyDescent="0.25">
      <c r="A1323" s="90" t="s">
        <v>4893</v>
      </c>
      <c r="B1323" s="91"/>
      <c r="C1323" s="92">
        <v>33.766442953020103</v>
      </c>
      <c r="D1323" s="91"/>
      <c r="E1323" s="93" t="s">
        <v>4884</v>
      </c>
      <c r="F1323" s="94">
        <f>+F1321</f>
        <v>12577.650000000001</v>
      </c>
    </row>
    <row r="1324" spans="1:6" ht="0.2" customHeight="1" x14ac:dyDescent="0.2"/>
    <row r="1325" spans="1:6" ht="12.75" customHeight="1" x14ac:dyDescent="0.2">
      <c r="A1325" s="80" t="s">
        <v>4871</v>
      </c>
      <c r="B1325" s="81" t="s">
        <v>4894</v>
      </c>
      <c r="C1325" s="82" t="s">
        <v>4870</v>
      </c>
      <c r="D1325" s="82" t="s">
        <v>4873</v>
      </c>
      <c r="E1325" s="82" t="s">
        <v>4874</v>
      </c>
      <c r="F1325" s="83" t="s">
        <v>4875</v>
      </c>
    </row>
    <row r="1326" spans="1:6" ht="409.6" hidden="1" customHeight="1" x14ac:dyDescent="0.2"/>
    <row r="1327" spans="1:6" ht="25.5" customHeight="1" thickBot="1" x14ac:dyDescent="0.25">
      <c r="A1327" s="84" t="s">
        <v>4895</v>
      </c>
      <c r="B1327" s="85" t="s">
        <v>4896</v>
      </c>
      <c r="C1327" s="86" t="s">
        <v>4897</v>
      </c>
      <c r="D1327" s="87">
        <v>0.05</v>
      </c>
      <c r="E1327" s="88">
        <v>12578</v>
      </c>
      <c r="F1327" s="89">
        <f>+D1327*E1327</f>
        <v>628.90000000000009</v>
      </c>
    </row>
    <row r="1328" spans="1:6" ht="409.6" hidden="1" customHeight="1" x14ac:dyDescent="0.2"/>
    <row r="1329" spans="1:6" ht="13.5" customHeight="1" thickBot="1" x14ac:dyDescent="0.25">
      <c r="A1329" s="90" t="s">
        <v>4898</v>
      </c>
      <c r="B1329" s="91"/>
      <c r="C1329" s="92">
        <v>1.6885906040268499</v>
      </c>
      <c r="D1329" s="91"/>
      <c r="E1329" s="93" t="s">
        <v>4884</v>
      </c>
      <c r="F1329" s="94">
        <f>+F1327</f>
        <v>628.90000000000009</v>
      </c>
    </row>
    <row r="1330" spans="1:6" ht="0.2" customHeight="1" x14ac:dyDescent="0.2"/>
    <row r="1331" spans="1:6" ht="12.75" customHeight="1" x14ac:dyDescent="0.2">
      <c r="A1331" s="80" t="s">
        <v>4871</v>
      </c>
      <c r="B1331" s="81" t="s">
        <v>4899</v>
      </c>
      <c r="C1331" s="82" t="s">
        <v>4870</v>
      </c>
      <c r="D1331" s="82" t="s">
        <v>4873</v>
      </c>
      <c r="E1331" s="82" t="s">
        <v>4874</v>
      </c>
      <c r="F1331" s="83" t="s">
        <v>4875</v>
      </c>
    </row>
    <row r="1332" spans="1:6" ht="409.6" hidden="1" customHeight="1" x14ac:dyDescent="0.2"/>
    <row r="1333" spans="1:6" ht="25.5" customHeight="1" x14ac:dyDescent="0.2">
      <c r="A1333" s="84" t="s">
        <v>5016</v>
      </c>
      <c r="B1333" s="85" t="s">
        <v>5017</v>
      </c>
      <c r="C1333" s="86" t="s">
        <v>109</v>
      </c>
      <c r="D1333" s="87">
        <v>0.18182000000000001</v>
      </c>
      <c r="E1333" s="88">
        <v>3482</v>
      </c>
      <c r="F1333" s="89">
        <f>+D1333*E1333</f>
        <v>633.09724000000006</v>
      </c>
    </row>
    <row r="1334" spans="1:6" ht="409.6" hidden="1" customHeight="1" x14ac:dyDescent="0.2"/>
    <row r="1335" spans="1:6" ht="25.5" customHeight="1" thickBot="1" x14ac:dyDescent="0.25">
      <c r="A1335" s="84" t="s">
        <v>5018</v>
      </c>
      <c r="B1335" s="85" t="s">
        <v>5019</v>
      </c>
      <c r="C1335" s="86" t="s">
        <v>109</v>
      </c>
      <c r="D1335" s="87">
        <v>0.36364000000000002</v>
      </c>
      <c r="E1335" s="88">
        <v>248</v>
      </c>
      <c r="F1335" s="89">
        <f>+D1335*E1335</f>
        <v>90.182720000000003</v>
      </c>
    </row>
    <row r="1336" spans="1:6" ht="409.6" hidden="1" customHeight="1" x14ac:dyDescent="0.2"/>
    <row r="1337" spans="1:6" ht="13.5" customHeight="1" thickBot="1" x14ac:dyDescent="0.25">
      <c r="A1337" s="90" t="s">
        <v>4904</v>
      </c>
      <c r="B1337" s="91"/>
      <c r="C1337" s="92">
        <v>1.94093959731544</v>
      </c>
      <c r="D1337" s="91"/>
      <c r="E1337" s="93" t="s">
        <v>4884</v>
      </c>
      <c r="F1337" s="94">
        <f>+SUM(F1333:F1335)</f>
        <v>723.27996000000007</v>
      </c>
    </row>
    <row r="1338" spans="1:6" ht="0.2" customHeight="1" x14ac:dyDescent="0.2"/>
    <row r="1339" spans="1:6" ht="12.75" customHeight="1" x14ac:dyDescent="0.2">
      <c r="A1339" s="80" t="s">
        <v>4871</v>
      </c>
      <c r="B1339" s="81" t="s">
        <v>4905</v>
      </c>
      <c r="C1339" s="82" t="s">
        <v>4870</v>
      </c>
      <c r="D1339" s="82" t="s">
        <v>4873</v>
      </c>
      <c r="E1339" s="82" t="s">
        <v>4874</v>
      </c>
      <c r="F1339" s="83" t="s">
        <v>4875</v>
      </c>
    </row>
    <row r="1340" spans="1:6" ht="409.6" hidden="1" customHeight="1" x14ac:dyDescent="0.2"/>
    <row r="1341" spans="1:6" ht="25.5" customHeight="1" thickBot="1" x14ac:dyDescent="0.25">
      <c r="A1341" s="84" t="s">
        <v>5050</v>
      </c>
      <c r="B1341" s="85" t="s">
        <v>5051</v>
      </c>
      <c r="C1341" s="86" t="s">
        <v>7</v>
      </c>
      <c r="D1341" s="87">
        <v>10.6</v>
      </c>
      <c r="E1341" s="88">
        <v>2200</v>
      </c>
      <c r="F1341" s="89">
        <f>+D1341*E1341</f>
        <v>23320</v>
      </c>
    </row>
    <row r="1342" spans="1:6" ht="409.6" hidden="1" customHeight="1" x14ac:dyDescent="0.2"/>
    <row r="1343" spans="1:6" ht="13.5" customHeight="1" thickBot="1" x14ac:dyDescent="0.25">
      <c r="A1343" s="90" t="s">
        <v>4908</v>
      </c>
      <c r="B1343" s="91"/>
      <c r="C1343" s="92">
        <v>62.604026845637598</v>
      </c>
      <c r="D1343" s="91"/>
      <c r="E1343" s="93" t="s">
        <v>4884</v>
      </c>
      <c r="F1343" s="94">
        <f>+F1341</f>
        <v>23320</v>
      </c>
    </row>
    <row r="1344" spans="1:6" ht="0.2" customHeight="1" thickBot="1" x14ac:dyDescent="0.25"/>
    <row r="1345" spans="1:6" ht="12.75" customHeight="1" thickBot="1" x14ac:dyDescent="0.3">
      <c r="A1345" s="135" t="s">
        <v>4909</v>
      </c>
      <c r="B1345" s="136"/>
      <c r="C1345" s="136"/>
      <c r="D1345" s="136"/>
      <c r="E1345" s="137"/>
      <c r="F1345" s="127">
        <f>+SUM(F1323,F1329,F1337,F1343)</f>
        <v>37249.829960000003</v>
      </c>
    </row>
    <row r="1346" spans="1:6" ht="12.75" customHeight="1" x14ac:dyDescent="0.2"/>
    <row r="1347" spans="1:6" ht="12.75" customHeight="1" x14ac:dyDescent="0.2"/>
    <row r="1348" spans="1:6" ht="409.6" hidden="1" customHeight="1" x14ac:dyDescent="0.2"/>
    <row r="1349" spans="1:6" ht="12.75" customHeight="1" x14ac:dyDescent="0.25">
      <c r="A1349" s="144" t="s">
        <v>4868</v>
      </c>
      <c r="B1349" s="145"/>
      <c r="C1349" s="145"/>
      <c r="D1349" s="145"/>
      <c r="E1349" s="146"/>
      <c r="F1349" s="147"/>
    </row>
    <row r="1350" spans="1:6" ht="12.75" customHeight="1" x14ac:dyDescent="0.2">
      <c r="A1350" s="138" t="s">
        <v>2540</v>
      </c>
      <c r="B1350" s="139"/>
      <c r="C1350" s="139"/>
      <c r="D1350" s="140"/>
      <c r="E1350" s="76" t="s">
        <v>4869</v>
      </c>
      <c r="F1350" s="77" t="s">
        <v>4870</v>
      </c>
    </row>
    <row r="1351" spans="1:6" ht="12.75" customHeight="1" x14ac:dyDescent="0.2">
      <c r="A1351" s="141"/>
      <c r="B1351" s="142"/>
      <c r="C1351" s="142"/>
      <c r="D1351" s="143"/>
      <c r="E1351" s="78" t="s">
        <v>2531</v>
      </c>
      <c r="F1351" s="79" t="s">
        <v>117</v>
      </c>
    </row>
    <row r="1352" spans="1:6" ht="409.6" hidden="1" customHeight="1" x14ac:dyDescent="0.2"/>
    <row r="1353" spans="1:6" ht="12.75" customHeight="1" x14ac:dyDescent="0.2">
      <c r="A1353" s="80" t="s">
        <v>4871</v>
      </c>
      <c r="B1353" s="81" t="s">
        <v>4872</v>
      </c>
      <c r="C1353" s="82" t="s">
        <v>4870</v>
      </c>
      <c r="D1353" s="82" t="s">
        <v>4873</v>
      </c>
      <c r="E1353" s="82" t="s">
        <v>4874</v>
      </c>
      <c r="F1353" s="83" t="s">
        <v>4875</v>
      </c>
    </row>
    <row r="1354" spans="1:6" ht="409.6" hidden="1" customHeight="1" x14ac:dyDescent="0.2"/>
    <row r="1355" spans="1:6" ht="25.5" customHeight="1" x14ac:dyDescent="0.2">
      <c r="A1355" s="84" t="s">
        <v>4955</v>
      </c>
      <c r="B1355" s="85" t="s">
        <v>4956</v>
      </c>
      <c r="C1355" s="86" t="s">
        <v>106</v>
      </c>
      <c r="D1355" s="87">
        <v>4.3999999999999997E-2</v>
      </c>
      <c r="E1355" s="88">
        <v>71900</v>
      </c>
      <c r="F1355" s="89">
        <f>+D1355*E1355</f>
        <v>3163.6</v>
      </c>
    </row>
    <row r="1356" spans="1:6" ht="409.6" hidden="1" customHeight="1" x14ac:dyDescent="0.2"/>
    <row r="1357" spans="1:6" ht="25.5" customHeight="1" thickBot="1" x14ac:dyDescent="0.25">
      <c r="A1357" s="84" t="s">
        <v>5052</v>
      </c>
      <c r="B1357" s="85" t="s">
        <v>5053</v>
      </c>
      <c r="C1357" s="86" t="s">
        <v>106</v>
      </c>
      <c r="D1357" s="87">
        <v>2.1000000000000001E-2</v>
      </c>
      <c r="E1357" s="88">
        <v>83800</v>
      </c>
      <c r="F1357" s="89">
        <f>+D1357*E1357</f>
        <v>1759.8000000000002</v>
      </c>
    </row>
    <row r="1358" spans="1:6" ht="409.6" hidden="1" customHeight="1" x14ac:dyDescent="0.2"/>
    <row r="1359" spans="1:6" ht="13.5" customHeight="1" thickBot="1" x14ac:dyDescent="0.25">
      <c r="A1359" s="90" t="s">
        <v>4883</v>
      </c>
      <c r="B1359" s="91"/>
      <c r="C1359" s="92">
        <v>12.0373539334083</v>
      </c>
      <c r="D1359" s="91"/>
      <c r="E1359" s="93" t="s">
        <v>4884</v>
      </c>
      <c r="F1359" s="94">
        <f>+SUM(F1355:F1357)</f>
        <v>4923.3999999999996</v>
      </c>
    </row>
    <row r="1360" spans="1:6" ht="0.2" customHeight="1" x14ac:dyDescent="0.2"/>
    <row r="1361" spans="1:6" ht="12.75" customHeight="1" x14ac:dyDescent="0.2">
      <c r="A1361" s="80" t="s">
        <v>4871</v>
      </c>
      <c r="B1361" s="81" t="s">
        <v>4885</v>
      </c>
      <c r="C1361" s="82" t="s">
        <v>4870</v>
      </c>
      <c r="D1361" s="82" t="s">
        <v>4873</v>
      </c>
      <c r="E1361" s="82" t="s">
        <v>4874</v>
      </c>
      <c r="F1361" s="83" t="s">
        <v>4875</v>
      </c>
    </row>
    <row r="1362" spans="1:6" ht="409.6" hidden="1" customHeight="1" x14ac:dyDescent="0.2"/>
    <row r="1363" spans="1:6" ht="25.5" customHeight="1" x14ac:dyDescent="0.2">
      <c r="A1363" s="84" t="s">
        <v>5010</v>
      </c>
      <c r="B1363" s="85" t="s">
        <v>5011</v>
      </c>
      <c r="C1363" s="86" t="s">
        <v>4888</v>
      </c>
      <c r="D1363" s="87">
        <v>0.02</v>
      </c>
      <c r="E1363" s="88">
        <v>193053</v>
      </c>
      <c r="F1363" s="89">
        <f>+D1363*E1363</f>
        <v>3861.06</v>
      </c>
    </row>
    <row r="1364" spans="1:6" ht="409.6" hidden="1" customHeight="1" x14ac:dyDescent="0.2"/>
    <row r="1365" spans="1:6" ht="25.5" customHeight="1" thickBot="1" x14ac:dyDescent="0.25">
      <c r="A1365" s="84" t="s">
        <v>4912</v>
      </c>
      <c r="B1365" s="85" t="s">
        <v>4913</v>
      </c>
      <c r="C1365" s="86" t="s">
        <v>4888</v>
      </c>
      <c r="D1365" s="87">
        <v>0.14054</v>
      </c>
      <c r="E1365" s="88">
        <v>184277</v>
      </c>
      <c r="F1365" s="89">
        <f>+D1365*E1365</f>
        <v>25898.289580000001</v>
      </c>
    </row>
    <row r="1366" spans="1:6" ht="409.6" hidden="1" customHeight="1" x14ac:dyDescent="0.2"/>
    <row r="1367" spans="1:6" ht="13.5" customHeight="1" thickBot="1" x14ac:dyDescent="0.25">
      <c r="A1367" s="90" t="s">
        <v>4893</v>
      </c>
      <c r="B1367" s="91"/>
      <c r="C1367" s="92">
        <v>72.7497188676478</v>
      </c>
      <c r="D1367" s="91"/>
      <c r="E1367" s="93" t="s">
        <v>4884</v>
      </c>
      <c r="F1367" s="94">
        <f>+SUM(F1363:F1365)</f>
        <v>29759.349580000002</v>
      </c>
    </row>
    <row r="1368" spans="1:6" ht="0.2" customHeight="1" x14ac:dyDescent="0.2"/>
    <row r="1369" spans="1:6" ht="12.75" customHeight="1" x14ac:dyDescent="0.2">
      <c r="A1369" s="80" t="s">
        <v>4871</v>
      </c>
      <c r="B1369" s="81" t="s">
        <v>4894</v>
      </c>
      <c r="C1369" s="82" t="s">
        <v>4870</v>
      </c>
      <c r="D1369" s="82" t="s">
        <v>4873</v>
      </c>
      <c r="E1369" s="82" t="s">
        <v>4874</v>
      </c>
      <c r="F1369" s="83" t="s">
        <v>4875</v>
      </c>
    </row>
    <row r="1370" spans="1:6" ht="409.6" hidden="1" customHeight="1" x14ac:dyDescent="0.2"/>
    <row r="1371" spans="1:6" ht="25.5" customHeight="1" thickBot="1" x14ac:dyDescent="0.25">
      <c r="A1371" s="84" t="s">
        <v>4895</v>
      </c>
      <c r="B1371" s="85" t="s">
        <v>4896</v>
      </c>
      <c r="C1371" s="86" t="s">
        <v>4897</v>
      </c>
      <c r="D1371" s="87">
        <v>0.05</v>
      </c>
      <c r="E1371" s="88">
        <v>29759</v>
      </c>
      <c r="F1371" s="89">
        <f>+D1371*E1371</f>
        <v>1487.95</v>
      </c>
    </row>
    <row r="1372" spans="1:6" ht="409.6" hidden="1" customHeight="1" x14ac:dyDescent="0.2"/>
    <row r="1373" spans="1:6" ht="13.5" customHeight="1" thickBot="1" x14ac:dyDescent="0.25">
      <c r="A1373" s="90" t="s">
        <v>4898</v>
      </c>
      <c r="B1373" s="91"/>
      <c r="C1373" s="92">
        <v>3.6376081748398801</v>
      </c>
      <c r="D1373" s="91"/>
      <c r="E1373" s="93" t="s">
        <v>4884</v>
      </c>
      <c r="F1373" s="94">
        <f>+F1371</f>
        <v>1487.95</v>
      </c>
    </row>
    <row r="1374" spans="1:6" ht="0.2" customHeight="1" x14ac:dyDescent="0.2"/>
    <row r="1375" spans="1:6" ht="12.75" customHeight="1" x14ac:dyDescent="0.2">
      <c r="A1375" s="80" t="s">
        <v>4871</v>
      </c>
      <c r="B1375" s="81" t="s">
        <v>4899</v>
      </c>
      <c r="C1375" s="82" t="s">
        <v>4870</v>
      </c>
      <c r="D1375" s="82" t="s">
        <v>4873</v>
      </c>
      <c r="E1375" s="82" t="s">
        <v>4874</v>
      </c>
      <c r="F1375" s="83" t="s">
        <v>4875</v>
      </c>
    </row>
    <row r="1376" spans="1:6" ht="409.6" hidden="1" customHeight="1" x14ac:dyDescent="0.2"/>
    <row r="1377" spans="1:6" ht="25.5" customHeight="1" x14ac:dyDescent="0.2">
      <c r="A1377" s="84" t="s">
        <v>5054</v>
      </c>
      <c r="B1377" s="85" t="s">
        <v>5055</v>
      </c>
      <c r="C1377" s="86" t="s">
        <v>109</v>
      </c>
      <c r="D1377" s="87">
        <v>2.5000000000000001E-2</v>
      </c>
      <c r="E1377" s="88">
        <v>30000</v>
      </c>
      <c r="F1377" s="89">
        <f>+D1377*E1377</f>
        <v>750</v>
      </c>
    </row>
    <row r="1378" spans="1:6" ht="409.6" hidden="1" customHeight="1" x14ac:dyDescent="0.2"/>
    <row r="1379" spans="1:6" ht="25.5" customHeight="1" x14ac:dyDescent="0.2">
      <c r="A1379" s="84" t="s">
        <v>5056</v>
      </c>
      <c r="B1379" s="85" t="s">
        <v>5057</v>
      </c>
      <c r="C1379" s="86" t="s">
        <v>109</v>
      </c>
      <c r="D1379" s="87">
        <v>2.5000000000000001E-2</v>
      </c>
      <c r="E1379" s="88">
        <v>54350</v>
      </c>
      <c r="F1379" s="89">
        <f>+D1379*E1379</f>
        <v>1358.75</v>
      </c>
    </row>
    <row r="1380" spans="1:6" ht="409.6" hidden="1" customHeight="1" x14ac:dyDescent="0.2"/>
    <row r="1381" spans="1:6" ht="25.5" customHeight="1" thickBot="1" x14ac:dyDescent="0.25">
      <c r="A1381" s="84" t="s">
        <v>5058</v>
      </c>
      <c r="B1381" s="85" t="s">
        <v>5059</v>
      </c>
      <c r="C1381" s="86" t="s">
        <v>109</v>
      </c>
      <c r="D1381" s="87">
        <v>2.5000000000000001E-2</v>
      </c>
      <c r="E1381" s="88">
        <v>23712</v>
      </c>
      <c r="F1381" s="89">
        <f>+D1381*E1381</f>
        <v>592.80000000000007</v>
      </c>
    </row>
    <row r="1382" spans="1:6" ht="409.6" hidden="1" customHeight="1" x14ac:dyDescent="0.2"/>
    <row r="1383" spans="1:6" ht="13.5" customHeight="1" thickBot="1" x14ac:dyDescent="0.25">
      <c r="A1383" s="90" t="s">
        <v>4904</v>
      </c>
      <c r="B1383" s="91"/>
      <c r="C1383" s="92">
        <v>6.6053879626460699</v>
      </c>
      <c r="D1383" s="91"/>
      <c r="E1383" s="93" t="s">
        <v>4884</v>
      </c>
      <c r="F1383" s="94">
        <f>+SUM(F1377:F1381)</f>
        <v>2701.55</v>
      </c>
    </row>
    <row r="1384" spans="1:6" ht="0.2" customHeight="1" x14ac:dyDescent="0.2"/>
    <row r="1385" spans="1:6" ht="12.75" customHeight="1" x14ac:dyDescent="0.2">
      <c r="A1385" s="80" t="s">
        <v>4871</v>
      </c>
      <c r="B1385" s="81" t="s">
        <v>4905</v>
      </c>
      <c r="C1385" s="82" t="s">
        <v>4870</v>
      </c>
      <c r="D1385" s="82" t="s">
        <v>4873</v>
      </c>
      <c r="E1385" s="82" t="s">
        <v>4874</v>
      </c>
      <c r="F1385" s="83" t="s">
        <v>4875</v>
      </c>
    </row>
    <row r="1386" spans="1:6" ht="409.6" hidden="1" customHeight="1" x14ac:dyDescent="0.2"/>
    <row r="1387" spans="1:6" ht="25.5" customHeight="1" thickBot="1" x14ac:dyDescent="0.25">
      <c r="A1387" s="84" t="s">
        <v>4949</v>
      </c>
      <c r="B1387" s="85" t="s">
        <v>4950</v>
      </c>
      <c r="C1387" s="86" t="s">
        <v>9</v>
      </c>
      <c r="D1387" s="87">
        <v>0.95</v>
      </c>
      <c r="E1387" s="88">
        <v>2140</v>
      </c>
      <c r="F1387" s="89">
        <f>+D1387*E1387</f>
        <v>2033</v>
      </c>
    </row>
    <row r="1388" spans="1:6" ht="409.6" hidden="1" customHeight="1" x14ac:dyDescent="0.2"/>
    <row r="1389" spans="1:6" ht="13.5" customHeight="1" thickBot="1" x14ac:dyDescent="0.25">
      <c r="A1389" s="90" t="s">
        <v>4908</v>
      </c>
      <c r="B1389" s="91"/>
      <c r="C1389" s="92">
        <v>4.9699310614579799</v>
      </c>
      <c r="D1389" s="91"/>
      <c r="E1389" s="93" t="s">
        <v>4884</v>
      </c>
      <c r="F1389" s="94">
        <f>+F1387</f>
        <v>2033</v>
      </c>
    </row>
    <row r="1390" spans="1:6" ht="0.2" customHeight="1" thickBot="1" x14ac:dyDescent="0.25"/>
    <row r="1391" spans="1:6" ht="12.75" customHeight="1" thickBot="1" x14ac:dyDescent="0.3">
      <c r="A1391" s="135" t="s">
        <v>4909</v>
      </c>
      <c r="B1391" s="136"/>
      <c r="C1391" s="136"/>
      <c r="D1391" s="136"/>
      <c r="E1391" s="137"/>
      <c r="F1391" s="127">
        <f>+SUM(F1359,F1367,F1373,F1383,F1389)</f>
        <v>40905.249580000003</v>
      </c>
    </row>
    <row r="1392" spans="1:6" ht="12.75" customHeight="1" x14ac:dyDescent="0.2"/>
    <row r="1393" spans="1:6" ht="12.75" customHeight="1" x14ac:dyDescent="0.2"/>
    <row r="1394" spans="1:6" ht="409.6" hidden="1" customHeight="1" x14ac:dyDescent="0.2"/>
    <row r="1395" spans="1:6" ht="12.75" customHeight="1" x14ac:dyDescent="0.25">
      <c r="A1395" s="144" t="s">
        <v>4868</v>
      </c>
      <c r="B1395" s="145"/>
      <c r="C1395" s="145"/>
      <c r="D1395" s="145"/>
      <c r="E1395" s="146"/>
      <c r="F1395" s="147"/>
    </row>
    <row r="1396" spans="1:6" ht="12.75" customHeight="1" x14ac:dyDescent="0.2">
      <c r="A1396" s="138" t="s">
        <v>2542</v>
      </c>
      <c r="B1396" s="139"/>
      <c r="C1396" s="139"/>
      <c r="D1396" s="140"/>
      <c r="E1396" s="76" t="s">
        <v>4869</v>
      </c>
      <c r="F1396" s="77" t="s">
        <v>4870</v>
      </c>
    </row>
    <row r="1397" spans="1:6" ht="12.75" customHeight="1" x14ac:dyDescent="0.2">
      <c r="A1397" s="141"/>
      <c r="B1397" s="142"/>
      <c r="C1397" s="142"/>
      <c r="D1397" s="143"/>
      <c r="E1397" s="78" t="s">
        <v>2532</v>
      </c>
      <c r="F1397" s="79" t="s">
        <v>117</v>
      </c>
    </row>
    <row r="1398" spans="1:6" ht="409.6" hidden="1" customHeight="1" x14ac:dyDescent="0.2"/>
    <row r="1399" spans="1:6" ht="12.75" customHeight="1" x14ac:dyDescent="0.2">
      <c r="A1399" s="80" t="s">
        <v>4871</v>
      </c>
      <c r="B1399" s="81" t="s">
        <v>4885</v>
      </c>
      <c r="C1399" s="82" t="s">
        <v>4870</v>
      </c>
      <c r="D1399" s="82" t="s">
        <v>4873</v>
      </c>
      <c r="E1399" s="82" t="s">
        <v>4874</v>
      </c>
      <c r="F1399" s="83" t="s">
        <v>4875</v>
      </c>
    </row>
    <row r="1400" spans="1:6" ht="409.6" hidden="1" customHeight="1" x14ac:dyDescent="0.2"/>
    <row r="1401" spans="1:6" ht="25.5" customHeight="1" thickBot="1" x14ac:dyDescent="0.25">
      <c r="A1401" s="84" t="s">
        <v>5028</v>
      </c>
      <c r="B1401" s="85" t="s">
        <v>5029</v>
      </c>
      <c r="C1401" s="86" t="s">
        <v>4888</v>
      </c>
      <c r="D1401" s="87">
        <v>7.6420000000000002E-2</v>
      </c>
      <c r="E1401" s="88">
        <v>251553</v>
      </c>
      <c r="F1401" s="89">
        <f>+D1401*E1401</f>
        <v>19223.680260000001</v>
      </c>
    </row>
    <row r="1402" spans="1:6" ht="409.6" hidden="1" customHeight="1" x14ac:dyDescent="0.2"/>
    <row r="1403" spans="1:6" ht="13.5" customHeight="1" thickBot="1" x14ac:dyDescent="0.25">
      <c r="A1403" s="90" t="s">
        <v>4893</v>
      </c>
      <c r="B1403" s="91"/>
      <c r="C1403" s="92">
        <v>88.402464821116496</v>
      </c>
      <c r="D1403" s="91"/>
      <c r="E1403" s="93" t="s">
        <v>4884</v>
      </c>
      <c r="F1403" s="94">
        <f>+F1401</f>
        <v>19223.680260000001</v>
      </c>
    </row>
    <row r="1404" spans="1:6" ht="0.2" customHeight="1" x14ac:dyDescent="0.2"/>
    <row r="1405" spans="1:6" ht="12.75" customHeight="1" x14ac:dyDescent="0.2">
      <c r="A1405" s="80" t="s">
        <v>4871</v>
      </c>
      <c r="B1405" s="81" t="s">
        <v>4894</v>
      </c>
      <c r="C1405" s="82" t="s">
        <v>4870</v>
      </c>
      <c r="D1405" s="82" t="s">
        <v>4873</v>
      </c>
      <c r="E1405" s="82" t="s">
        <v>4874</v>
      </c>
      <c r="F1405" s="83" t="s">
        <v>4875</v>
      </c>
    </row>
    <row r="1406" spans="1:6" ht="409.6" hidden="1" customHeight="1" x14ac:dyDescent="0.2"/>
    <row r="1407" spans="1:6" ht="25.5" customHeight="1" thickBot="1" x14ac:dyDescent="0.25">
      <c r="A1407" s="84" t="s">
        <v>4895</v>
      </c>
      <c r="B1407" s="85" t="s">
        <v>4896</v>
      </c>
      <c r="C1407" s="86" t="s">
        <v>4897</v>
      </c>
      <c r="D1407" s="87">
        <v>0.05</v>
      </c>
      <c r="E1407" s="88">
        <v>19224</v>
      </c>
      <c r="F1407" s="89">
        <f>+D1407*E1407</f>
        <v>961.2</v>
      </c>
    </row>
    <row r="1408" spans="1:6" ht="409.6" hidden="1" customHeight="1" x14ac:dyDescent="0.2"/>
    <row r="1409" spans="1:6" ht="13.5" customHeight="1" thickBot="1" x14ac:dyDescent="0.25">
      <c r="A1409" s="90" t="s">
        <v>4898</v>
      </c>
      <c r="B1409" s="91"/>
      <c r="C1409" s="92">
        <v>4.4192035316839897</v>
      </c>
      <c r="D1409" s="91"/>
      <c r="E1409" s="93" t="s">
        <v>4884</v>
      </c>
      <c r="F1409" s="94">
        <f>+F1407</f>
        <v>961.2</v>
      </c>
    </row>
    <row r="1410" spans="1:6" ht="0.2" customHeight="1" x14ac:dyDescent="0.2"/>
    <row r="1411" spans="1:6" ht="12.75" customHeight="1" x14ac:dyDescent="0.2">
      <c r="A1411" s="80" t="s">
        <v>4871</v>
      </c>
      <c r="B1411" s="81" t="s">
        <v>4899</v>
      </c>
      <c r="C1411" s="82" t="s">
        <v>4870</v>
      </c>
      <c r="D1411" s="82" t="s">
        <v>4873</v>
      </c>
      <c r="E1411" s="82" t="s">
        <v>4874</v>
      </c>
      <c r="F1411" s="83" t="s">
        <v>4875</v>
      </c>
    </row>
    <row r="1412" spans="1:6" ht="409.6" hidden="1" customHeight="1" x14ac:dyDescent="0.2"/>
    <row r="1413" spans="1:6" ht="25.5" customHeight="1" x14ac:dyDescent="0.2">
      <c r="A1413" s="84" t="s">
        <v>5016</v>
      </c>
      <c r="B1413" s="85" t="s">
        <v>5017</v>
      </c>
      <c r="C1413" s="86" t="s">
        <v>109</v>
      </c>
      <c r="D1413" s="87">
        <v>0.2</v>
      </c>
      <c r="E1413" s="88">
        <v>3482</v>
      </c>
      <c r="F1413" s="89">
        <f>+D1413*E1413</f>
        <v>696.40000000000009</v>
      </c>
    </row>
    <row r="1414" spans="1:6" ht="409.6" hidden="1" customHeight="1" x14ac:dyDescent="0.2"/>
    <row r="1415" spans="1:6" ht="25.5" customHeight="1" thickBot="1" x14ac:dyDescent="0.25">
      <c r="A1415" s="84" t="s">
        <v>5018</v>
      </c>
      <c r="B1415" s="85" t="s">
        <v>5019</v>
      </c>
      <c r="C1415" s="86" t="s">
        <v>109</v>
      </c>
      <c r="D1415" s="87">
        <v>0.5</v>
      </c>
      <c r="E1415" s="88">
        <v>248</v>
      </c>
      <c r="F1415" s="89">
        <f>+D1415*E1415</f>
        <v>124</v>
      </c>
    </row>
    <row r="1416" spans="1:6" ht="409.6" hidden="1" customHeight="1" x14ac:dyDescent="0.2"/>
    <row r="1417" spans="1:6" ht="13.5" customHeight="1" thickBot="1" x14ac:dyDescent="0.25">
      <c r="A1417" s="90" t="s">
        <v>4904</v>
      </c>
      <c r="B1417" s="91"/>
      <c r="C1417" s="92">
        <v>3.7708084245378499</v>
      </c>
      <c r="D1417" s="91"/>
      <c r="E1417" s="93" t="s">
        <v>4884</v>
      </c>
      <c r="F1417" s="94">
        <f>+SUM(F1413:F1415)</f>
        <v>820.40000000000009</v>
      </c>
    </row>
    <row r="1418" spans="1:6" ht="0.2" customHeight="1" x14ac:dyDescent="0.2"/>
    <row r="1419" spans="1:6" ht="12.75" customHeight="1" x14ac:dyDescent="0.2">
      <c r="A1419" s="80" t="s">
        <v>4871</v>
      </c>
      <c r="B1419" s="81" t="s">
        <v>4905</v>
      </c>
      <c r="C1419" s="82" t="s">
        <v>4870</v>
      </c>
      <c r="D1419" s="82" t="s">
        <v>4873</v>
      </c>
      <c r="E1419" s="82" t="s">
        <v>4874</v>
      </c>
      <c r="F1419" s="83" t="s">
        <v>4875</v>
      </c>
    </row>
    <row r="1420" spans="1:6" ht="409.6" hidden="1" customHeight="1" x14ac:dyDescent="0.2"/>
    <row r="1421" spans="1:6" ht="25.5" customHeight="1" thickBot="1" x14ac:dyDescent="0.25">
      <c r="A1421" s="84" t="s">
        <v>4916</v>
      </c>
      <c r="B1421" s="85" t="s">
        <v>4917</v>
      </c>
      <c r="C1421" s="86" t="s">
        <v>106</v>
      </c>
      <c r="D1421" s="87">
        <v>1.95E-2</v>
      </c>
      <c r="E1421" s="88">
        <v>38014</v>
      </c>
      <c r="F1421" s="89">
        <f>+D1421*E1421</f>
        <v>741.27300000000002</v>
      </c>
    </row>
    <row r="1422" spans="1:6" ht="409.6" hidden="1" customHeight="1" x14ac:dyDescent="0.2"/>
    <row r="1423" spans="1:6" ht="13.5" customHeight="1" thickBot="1" x14ac:dyDescent="0.25">
      <c r="A1423" s="90" t="s">
        <v>4908</v>
      </c>
      <c r="B1423" s="91"/>
      <c r="C1423" s="92">
        <v>3.4075232226616401</v>
      </c>
      <c r="D1423" s="91"/>
      <c r="E1423" s="93" t="s">
        <v>4884</v>
      </c>
      <c r="F1423" s="94">
        <f>+F1421</f>
        <v>741.27300000000002</v>
      </c>
    </row>
    <row r="1424" spans="1:6" ht="0.2" customHeight="1" thickBot="1" x14ac:dyDescent="0.25"/>
    <row r="1425" spans="1:6" ht="12.75" customHeight="1" thickBot="1" x14ac:dyDescent="0.3">
      <c r="A1425" s="135" t="s">
        <v>4909</v>
      </c>
      <c r="B1425" s="136"/>
      <c r="C1425" s="136"/>
      <c r="D1425" s="136"/>
      <c r="E1425" s="137"/>
      <c r="F1425" s="127">
        <f>+SUM(F1403,F1409,F1417,F1423)</f>
        <v>21746.553260000004</v>
      </c>
    </row>
    <row r="1426" spans="1:6" ht="12.75" customHeight="1" x14ac:dyDescent="0.2"/>
    <row r="1427" spans="1:6" ht="12.75" customHeight="1" x14ac:dyDescent="0.2"/>
    <row r="1428" spans="1:6" ht="409.6" hidden="1" customHeight="1" x14ac:dyDescent="0.2"/>
    <row r="1429" spans="1:6" ht="12.75" customHeight="1" x14ac:dyDescent="0.25">
      <c r="A1429" s="144" t="s">
        <v>4868</v>
      </c>
      <c r="B1429" s="145"/>
      <c r="C1429" s="145"/>
      <c r="D1429" s="145"/>
      <c r="E1429" s="146"/>
      <c r="F1429" s="147"/>
    </row>
    <row r="1430" spans="1:6" ht="12.75" customHeight="1" x14ac:dyDescent="0.2">
      <c r="A1430" s="138" t="s">
        <v>2544</v>
      </c>
      <c r="B1430" s="139"/>
      <c r="C1430" s="139"/>
      <c r="D1430" s="140"/>
      <c r="E1430" s="76" t="s">
        <v>4869</v>
      </c>
      <c r="F1430" s="77" t="s">
        <v>4870</v>
      </c>
    </row>
    <row r="1431" spans="1:6" ht="12.75" customHeight="1" x14ac:dyDescent="0.2">
      <c r="A1431" s="141"/>
      <c r="B1431" s="142"/>
      <c r="C1431" s="142"/>
      <c r="D1431" s="143"/>
      <c r="E1431" s="78" t="s">
        <v>2533</v>
      </c>
      <c r="F1431" s="79" t="s">
        <v>106</v>
      </c>
    </row>
    <row r="1432" spans="1:6" ht="409.6" hidden="1" customHeight="1" x14ac:dyDescent="0.2"/>
    <row r="1433" spans="1:6" ht="12.75" customHeight="1" x14ac:dyDescent="0.2">
      <c r="A1433" s="80" t="s">
        <v>4871</v>
      </c>
      <c r="B1433" s="81" t="s">
        <v>4885</v>
      </c>
      <c r="C1433" s="82" t="s">
        <v>4870</v>
      </c>
      <c r="D1433" s="82" t="s">
        <v>4873</v>
      </c>
      <c r="E1433" s="82" t="s">
        <v>4874</v>
      </c>
      <c r="F1433" s="83" t="s">
        <v>4875</v>
      </c>
    </row>
    <row r="1434" spans="1:6" ht="409.6" hidden="1" customHeight="1" x14ac:dyDescent="0.2"/>
    <row r="1435" spans="1:6" ht="25.5" customHeight="1" x14ac:dyDescent="0.2">
      <c r="A1435" s="84" t="s">
        <v>4918</v>
      </c>
      <c r="B1435" s="85" t="s">
        <v>4919</v>
      </c>
      <c r="C1435" s="86" t="s">
        <v>4888</v>
      </c>
      <c r="D1435" s="87">
        <v>1.0869999999999999E-2</v>
      </c>
      <c r="E1435" s="88">
        <v>67276</v>
      </c>
      <c r="F1435" s="89">
        <f>+D1435*E1435</f>
        <v>731.29012</v>
      </c>
    </row>
    <row r="1436" spans="1:6" ht="409.6" hidden="1" customHeight="1" x14ac:dyDescent="0.2"/>
    <row r="1437" spans="1:6" ht="25.5" customHeight="1" thickBot="1" x14ac:dyDescent="0.25">
      <c r="A1437" s="84" t="s">
        <v>5030</v>
      </c>
      <c r="B1437" s="85" t="s">
        <v>5031</v>
      </c>
      <c r="C1437" s="86" t="s">
        <v>4888</v>
      </c>
      <c r="D1437" s="87">
        <v>1.0869999999999999E-2</v>
      </c>
      <c r="E1437" s="88">
        <v>81901</v>
      </c>
      <c r="F1437" s="89">
        <f>+D1437*E1437</f>
        <v>890.26387</v>
      </c>
    </row>
    <row r="1438" spans="1:6" ht="409.6" hidden="1" customHeight="1" x14ac:dyDescent="0.2"/>
    <row r="1439" spans="1:6" ht="13.5" customHeight="1" thickBot="1" x14ac:dyDescent="0.25">
      <c r="A1439" s="90" t="s">
        <v>4893</v>
      </c>
      <c r="B1439" s="91"/>
      <c r="C1439" s="92">
        <v>2.08009855124536</v>
      </c>
      <c r="D1439" s="91"/>
      <c r="E1439" s="93" t="s">
        <v>4884</v>
      </c>
      <c r="F1439" s="94">
        <f>+SUM(F1435:F1437)</f>
        <v>1621.5539899999999</v>
      </c>
    </row>
    <row r="1440" spans="1:6" ht="0.2" customHeight="1" x14ac:dyDescent="0.2"/>
    <row r="1441" spans="1:6" ht="12.75" customHeight="1" x14ac:dyDescent="0.2">
      <c r="A1441" s="80" t="s">
        <v>4871</v>
      </c>
      <c r="B1441" s="81" t="s">
        <v>4894</v>
      </c>
      <c r="C1441" s="82" t="s">
        <v>4870</v>
      </c>
      <c r="D1441" s="82" t="s">
        <v>4873</v>
      </c>
      <c r="E1441" s="82" t="s">
        <v>4874</v>
      </c>
      <c r="F1441" s="83" t="s">
        <v>4875</v>
      </c>
    </row>
    <row r="1442" spans="1:6" ht="409.6" hidden="1" customHeight="1" x14ac:dyDescent="0.2"/>
    <row r="1443" spans="1:6" ht="25.5" customHeight="1" thickBot="1" x14ac:dyDescent="0.25">
      <c r="A1443" s="84" t="s">
        <v>4895</v>
      </c>
      <c r="B1443" s="85" t="s">
        <v>4896</v>
      </c>
      <c r="C1443" s="86" t="s">
        <v>4897</v>
      </c>
      <c r="D1443" s="87">
        <v>0.05</v>
      </c>
      <c r="E1443" s="88">
        <v>1621</v>
      </c>
      <c r="F1443" s="89">
        <f>+D1443*E1443</f>
        <v>81.050000000000011</v>
      </c>
    </row>
    <row r="1444" spans="1:6" ht="409.6" hidden="1" customHeight="1" x14ac:dyDescent="0.2"/>
    <row r="1445" spans="1:6" ht="13.5" customHeight="1" thickBot="1" x14ac:dyDescent="0.25">
      <c r="A1445" s="90" t="s">
        <v>4898</v>
      </c>
      <c r="B1445" s="91"/>
      <c r="C1445" s="92">
        <v>0.103940766595234</v>
      </c>
      <c r="D1445" s="91"/>
      <c r="E1445" s="93" t="s">
        <v>4884</v>
      </c>
      <c r="F1445" s="94">
        <f>+F1443</f>
        <v>81.050000000000011</v>
      </c>
    </row>
    <row r="1446" spans="1:6" ht="0.2" customHeight="1" x14ac:dyDescent="0.2"/>
    <row r="1447" spans="1:6" ht="12.75" customHeight="1" x14ac:dyDescent="0.2">
      <c r="A1447" s="80" t="s">
        <v>4871</v>
      </c>
      <c r="B1447" s="81" t="s">
        <v>4899</v>
      </c>
      <c r="C1447" s="82" t="s">
        <v>4870</v>
      </c>
      <c r="D1447" s="82" t="s">
        <v>4873</v>
      </c>
      <c r="E1447" s="82" t="s">
        <v>4874</v>
      </c>
      <c r="F1447" s="83" t="s">
        <v>4875</v>
      </c>
    </row>
    <row r="1448" spans="1:6" ht="409.6" hidden="1" customHeight="1" x14ac:dyDescent="0.2"/>
    <row r="1449" spans="1:6" ht="25.5" customHeight="1" x14ac:dyDescent="0.2">
      <c r="A1449" s="84" t="s">
        <v>5060</v>
      </c>
      <c r="B1449" s="85" t="s">
        <v>5061</v>
      </c>
      <c r="C1449" s="86" t="s">
        <v>109</v>
      </c>
      <c r="D1449" s="87">
        <v>1.099E-2</v>
      </c>
      <c r="E1449" s="88">
        <v>4188800</v>
      </c>
      <c r="F1449" s="89">
        <f>+D1449*E1449</f>
        <v>46034.911999999997</v>
      </c>
    </row>
    <row r="1450" spans="1:6" ht="409.6" hidden="1" customHeight="1" x14ac:dyDescent="0.2"/>
    <row r="1451" spans="1:6" ht="25.5" customHeight="1" x14ac:dyDescent="0.2">
      <c r="A1451" s="84" t="s">
        <v>5062</v>
      </c>
      <c r="B1451" s="85" t="s">
        <v>5063</v>
      </c>
      <c r="C1451" s="86" t="s">
        <v>109</v>
      </c>
      <c r="D1451" s="87">
        <v>1.099E-2</v>
      </c>
      <c r="E1451" s="88">
        <v>449400</v>
      </c>
      <c r="F1451" s="89">
        <f>+D1451*E1451</f>
        <v>4938.9059999999999</v>
      </c>
    </row>
    <row r="1452" spans="1:6" ht="409.6" hidden="1" customHeight="1" x14ac:dyDescent="0.2"/>
    <row r="1453" spans="1:6" ht="25.5" customHeight="1" x14ac:dyDescent="0.2">
      <c r="A1453" s="84" t="s">
        <v>5064</v>
      </c>
      <c r="B1453" s="85" t="s">
        <v>5065</v>
      </c>
      <c r="C1453" s="86" t="s">
        <v>109</v>
      </c>
      <c r="D1453" s="87">
        <v>5.5999999999999999E-3</v>
      </c>
      <c r="E1453" s="88">
        <v>420000</v>
      </c>
      <c r="F1453" s="89">
        <f>+D1453*E1453</f>
        <v>2352</v>
      </c>
    </row>
    <row r="1454" spans="1:6" ht="409.6" hidden="1" customHeight="1" x14ac:dyDescent="0.2"/>
    <row r="1455" spans="1:6" ht="25.5" customHeight="1" thickBot="1" x14ac:dyDescent="0.25">
      <c r="A1455" s="84" t="s">
        <v>5066</v>
      </c>
      <c r="B1455" s="85" t="s">
        <v>5067</v>
      </c>
      <c r="C1455" s="86" t="s">
        <v>4273</v>
      </c>
      <c r="D1455" s="87">
        <v>5.5999999999999999E-3</v>
      </c>
      <c r="E1455" s="88">
        <v>42800</v>
      </c>
      <c r="F1455" s="89">
        <f>+D1455*E1455</f>
        <v>239.68</v>
      </c>
    </row>
    <row r="1456" spans="1:6" ht="409.6" hidden="1" customHeight="1" x14ac:dyDescent="0.2"/>
    <row r="1457" spans="1:6" ht="13.5" customHeight="1" thickBot="1" x14ac:dyDescent="0.25">
      <c r="A1457" s="90" t="s">
        <v>4904</v>
      </c>
      <c r="B1457" s="91"/>
      <c r="C1457" s="92">
        <v>68.736927202966797</v>
      </c>
      <c r="D1457" s="91"/>
      <c r="E1457" s="93" t="s">
        <v>4884</v>
      </c>
      <c r="F1457" s="94">
        <f>+SUM(F1449:F1455)</f>
        <v>53565.498</v>
      </c>
    </row>
    <row r="1458" spans="1:6" ht="0.2" customHeight="1" x14ac:dyDescent="0.2"/>
    <row r="1459" spans="1:6" ht="12.75" customHeight="1" x14ac:dyDescent="0.2">
      <c r="A1459" s="80" t="s">
        <v>4871</v>
      </c>
      <c r="B1459" s="81" t="s">
        <v>4905</v>
      </c>
      <c r="C1459" s="82" t="s">
        <v>4870</v>
      </c>
      <c r="D1459" s="82" t="s">
        <v>4873</v>
      </c>
      <c r="E1459" s="82" t="s">
        <v>4874</v>
      </c>
      <c r="F1459" s="83" t="s">
        <v>4875</v>
      </c>
    </row>
    <row r="1460" spans="1:6" ht="409.6" hidden="1" customHeight="1" x14ac:dyDescent="0.2"/>
    <row r="1461" spans="1:6" ht="25.5" customHeight="1" x14ac:dyDescent="0.2">
      <c r="A1461" s="84" t="s">
        <v>4923</v>
      </c>
      <c r="B1461" s="85" t="s">
        <v>4924</v>
      </c>
      <c r="C1461" s="86" t="s">
        <v>106</v>
      </c>
      <c r="D1461" s="87">
        <v>0.64</v>
      </c>
      <c r="E1461" s="88">
        <v>31712</v>
      </c>
      <c r="F1461" s="89">
        <f>+D1461*E1461</f>
        <v>20295.68</v>
      </c>
    </row>
    <row r="1462" spans="1:6" ht="409.6" hidden="1" customHeight="1" x14ac:dyDescent="0.2"/>
    <row r="1463" spans="1:6" ht="25.5" customHeight="1" thickBot="1" x14ac:dyDescent="0.25">
      <c r="A1463" s="84" t="s">
        <v>5068</v>
      </c>
      <c r="B1463" s="85" t="s">
        <v>5069</v>
      </c>
      <c r="C1463" s="86" t="s">
        <v>4655</v>
      </c>
      <c r="D1463" s="87">
        <v>0.21</v>
      </c>
      <c r="E1463" s="88">
        <v>11262</v>
      </c>
      <c r="F1463" s="89">
        <f>+D1463*E1463</f>
        <v>2365.02</v>
      </c>
    </row>
    <row r="1464" spans="1:6" ht="409.6" hidden="1" customHeight="1" x14ac:dyDescent="0.2"/>
    <row r="1465" spans="1:6" ht="13.5" customHeight="1" thickBot="1" x14ac:dyDescent="0.25">
      <c r="A1465" s="90" t="s">
        <v>4908</v>
      </c>
      <c r="B1465" s="91"/>
      <c r="C1465" s="92">
        <v>29.079033479192599</v>
      </c>
      <c r="D1465" s="91"/>
      <c r="E1465" s="93" t="s">
        <v>4884</v>
      </c>
      <c r="F1465" s="94">
        <f>+SUM(F1461:F1463)</f>
        <v>22660.7</v>
      </c>
    </row>
    <row r="1466" spans="1:6" ht="0.2" customHeight="1" thickBot="1" x14ac:dyDescent="0.25"/>
    <row r="1467" spans="1:6" ht="12.75" customHeight="1" thickBot="1" x14ac:dyDescent="0.3">
      <c r="A1467" s="135" t="s">
        <v>4909</v>
      </c>
      <c r="B1467" s="136"/>
      <c r="C1467" s="136"/>
      <c r="D1467" s="136"/>
      <c r="E1467" s="137"/>
      <c r="F1467" s="127">
        <f>+SUM(F1439,F1445,F1457,F1465)</f>
        <v>77928.801990000007</v>
      </c>
    </row>
    <row r="1468" spans="1:6" ht="12.75" customHeight="1" x14ac:dyDescent="0.2"/>
    <row r="1469" spans="1:6" ht="12.75" customHeight="1" x14ac:dyDescent="0.2"/>
    <row r="1470" spans="1:6" ht="409.6" hidden="1" customHeight="1" x14ac:dyDescent="0.2"/>
    <row r="1471" spans="1:6" ht="12.75" customHeight="1" x14ac:dyDescent="0.25">
      <c r="A1471" s="144" t="s">
        <v>4868</v>
      </c>
      <c r="B1471" s="145"/>
      <c r="C1471" s="145"/>
      <c r="D1471" s="145"/>
      <c r="E1471" s="146"/>
      <c r="F1471" s="147"/>
    </row>
    <row r="1472" spans="1:6" ht="12.75" customHeight="1" x14ac:dyDescent="0.2">
      <c r="A1472" s="138" t="s">
        <v>2546</v>
      </c>
      <c r="B1472" s="139"/>
      <c r="C1472" s="139"/>
      <c r="D1472" s="140"/>
      <c r="E1472" s="76" t="s">
        <v>4869</v>
      </c>
      <c r="F1472" s="77" t="s">
        <v>4870</v>
      </c>
    </row>
    <row r="1473" spans="1:6" ht="12.75" customHeight="1" x14ac:dyDescent="0.2">
      <c r="A1473" s="141"/>
      <c r="B1473" s="142"/>
      <c r="C1473" s="142"/>
      <c r="D1473" s="143"/>
      <c r="E1473" s="78" t="s">
        <v>2535</v>
      </c>
      <c r="F1473" s="79" t="s">
        <v>106</v>
      </c>
    </row>
    <row r="1474" spans="1:6" ht="409.6" hidden="1" customHeight="1" x14ac:dyDescent="0.2"/>
    <row r="1475" spans="1:6" ht="12.75" customHeight="1" x14ac:dyDescent="0.2">
      <c r="A1475" s="80" t="s">
        <v>4871</v>
      </c>
      <c r="B1475" s="81" t="s">
        <v>4885</v>
      </c>
      <c r="C1475" s="82" t="s">
        <v>4870</v>
      </c>
      <c r="D1475" s="82" t="s">
        <v>4873</v>
      </c>
      <c r="E1475" s="82" t="s">
        <v>4874</v>
      </c>
      <c r="F1475" s="83" t="s">
        <v>4875</v>
      </c>
    </row>
    <row r="1476" spans="1:6" ht="409.6" hidden="1" customHeight="1" x14ac:dyDescent="0.2"/>
    <row r="1477" spans="1:6" ht="25.5" customHeight="1" x14ac:dyDescent="0.2">
      <c r="A1477" s="84" t="s">
        <v>4918</v>
      </c>
      <c r="B1477" s="85" t="s">
        <v>4919</v>
      </c>
      <c r="C1477" s="86" t="s">
        <v>4888</v>
      </c>
      <c r="D1477" s="87">
        <v>1.0869999999999999E-2</v>
      </c>
      <c r="E1477" s="88">
        <v>67276</v>
      </c>
      <c r="F1477" s="89">
        <f>+D1477*E1477</f>
        <v>731.29012</v>
      </c>
    </row>
    <row r="1478" spans="1:6" ht="409.6" hidden="1" customHeight="1" x14ac:dyDescent="0.2"/>
    <row r="1479" spans="1:6" ht="25.5" customHeight="1" thickBot="1" x14ac:dyDescent="0.25">
      <c r="A1479" s="84" t="s">
        <v>5030</v>
      </c>
      <c r="B1479" s="85" t="s">
        <v>5031</v>
      </c>
      <c r="C1479" s="86" t="s">
        <v>4888</v>
      </c>
      <c r="D1479" s="87">
        <v>1.0869999999999999E-2</v>
      </c>
      <c r="E1479" s="88">
        <v>81901</v>
      </c>
      <c r="F1479" s="89">
        <f>+D1479*E1479</f>
        <v>890.26387</v>
      </c>
    </row>
    <row r="1480" spans="1:6" ht="409.6" hidden="1" customHeight="1" x14ac:dyDescent="0.2"/>
    <row r="1481" spans="1:6" ht="13.5" customHeight="1" thickBot="1" x14ac:dyDescent="0.25">
      <c r="A1481" s="90" t="s">
        <v>4893</v>
      </c>
      <c r="B1481" s="91"/>
      <c r="C1481" s="92">
        <v>1.1324893807288201</v>
      </c>
      <c r="D1481" s="91"/>
      <c r="E1481" s="93" t="s">
        <v>4884</v>
      </c>
      <c r="F1481" s="94">
        <f>+SUM(F1477:F1479)</f>
        <v>1621.5539899999999</v>
      </c>
    </row>
    <row r="1482" spans="1:6" ht="0.2" customHeight="1" x14ac:dyDescent="0.2"/>
    <row r="1483" spans="1:6" ht="12.75" customHeight="1" x14ac:dyDescent="0.2">
      <c r="A1483" s="80" t="s">
        <v>4871</v>
      </c>
      <c r="B1483" s="81" t="s">
        <v>4894</v>
      </c>
      <c r="C1483" s="82" t="s">
        <v>4870</v>
      </c>
      <c r="D1483" s="82" t="s">
        <v>4873</v>
      </c>
      <c r="E1483" s="82" t="s">
        <v>4874</v>
      </c>
      <c r="F1483" s="83" t="s">
        <v>4875</v>
      </c>
    </row>
    <row r="1484" spans="1:6" ht="409.6" hidden="1" customHeight="1" x14ac:dyDescent="0.2"/>
    <row r="1485" spans="1:6" ht="25.5" customHeight="1" thickBot="1" x14ac:dyDescent="0.25">
      <c r="A1485" s="84" t="s">
        <v>4895</v>
      </c>
      <c r="B1485" s="85" t="s">
        <v>4896</v>
      </c>
      <c r="C1485" s="86" t="s">
        <v>4897</v>
      </c>
      <c r="D1485" s="87">
        <v>0.05</v>
      </c>
      <c r="E1485" s="88">
        <v>1621</v>
      </c>
      <c r="F1485" s="89">
        <f>+D1485*E1485</f>
        <v>81.050000000000011</v>
      </c>
    </row>
    <row r="1486" spans="1:6" ht="409.6" hidden="1" customHeight="1" x14ac:dyDescent="0.2"/>
    <row r="1487" spans="1:6" ht="13.5" customHeight="1" thickBot="1" x14ac:dyDescent="0.25">
      <c r="A1487" s="90" t="s">
        <v>4898</v>
      </c>
      <c r="B1487" s="91"/>
      <c r="C1487" s="92">
        <v>5.6589537223340002E-2</v>
      </c>
      <c r="D1487" s="91"/>
      <c r="E1487" s="93" t="s">
        <v>4884</v>
      </c>
      <c r="F1487" s="94">
        <f>+F1485</f>
        <v>81.050000000000011</v>
      </c>
    </row>
    <row r="1488" spans="1:6" ht="0.2" customHeight="1" x14ac:dyDescent="0.2"/>
    <row r="1489" spans="1:6" ht="12.75" customHeight="1" x14ac:dyDescent="0.2">
      <c r="A1489" s="80" t="s">
        <v>4871</v>
      </c>
      <c r="B1489" s="81" t="s">
        <v>4899</v>
      </c>
      <c r="C1489" s="82" t="s">
        <v>4870</v>
      </c>
      <c r="D1489" s="82" t="s">
        <v>4873</v>
      </c>
      <c r="E1489" s="82" t="s">
        <v>4874</v>
      </c>
      <c r="F1489" s="83" t="s">
        <v>4875</v>
      </c>
    </row>
    <row r="1490" spans="1:6" ht="409.6" hidden="1" customHeight="1" x14ac:dyDescent="0.2"/>
    <row r="1491" spans="1:6" ht="25.5" customHeight="1" x14ac:dyDescent="0.2">
      <c r="A1491" s="84" t="s">
        <v>5060</v>
      </c>
      <c r="B1491" s="85" t="s">
        <v>5061</v>
      </c>
      <c r="C1491" s="86" t="s">
        <v>109</v>
      </c>
      <c r="D1491" s="87">
        <v>1.099E-2</v>
      </c>
      <c r="E1491" s="88">
        <v>4188800</v>
      </c>
      <c r="F1491" s="89">
        <f>+D1491*E1491</f>
        <v>46034.911999999997</v>
      </c>
    </row>
    <row r="1492" spans="1:6" ht="409.6" hidden="1" customHeight="1" x14ac:dyDescent="0.2"/>
    <row r="1493" spans="1:6" ht="25.5" customHeight="1" x14ac:dyDescent="0.2">
      <c r="A1493" s="84" t="s">
        <v>5062</v>
      </c>
      <c r="B1493" s="85" t="s">
        <v>5063</v>
      </c>
      <c r="C1493" s="86" t="s">
        <v>109</v>
      </c>
      <c r="D1493" s="87">
        <v>1.099E-2</v>
      </c>
      <c r="E1493" s="88">
        <v>449400</v>
      </c>
      <c r="F1493" s="89">
        <f>+D1493*E1493</f>
        <v>4938.9059999999999</v>
      </c>
    </row>
    <row r="1494" spans="1:6" ht="409.6" hidden="1" customHeight="1" x14ac:dyDescent="0.2"/>
    <row r="1495" spans="1:6" ht="25.5" customHeight="1" x14ac:dyDescent="0.2">
      <c r="A1495" s="84" t="s">
        <v>5064</v>
      </c>
      <c r="B1495" s="85" t="s">
        <v>5065</v>
      </c>
      <c r="C1495" s="86" t="s">
        <v>109</v>
      </c>
      <c r="D1495" s="87">
        <v>5.5999999999999999E-3</v>
      </c>
      <c r="E1495" s="88">
        <v>420000</v>
      </c>
      <c r="F1495" s="89">
        <f>+D1495*E1495</f>
        <v>2352</v>
      </c>
    </row>
    <row r="1496" spans="1:6" ht="409.6" hidden="1" customHeight="1" x14ac:dyDescent="0.2"/>
    <row r="1497" spans="1:6" ht="25.5" customHeight="1" thickBot="1" x14ac:dyDescent="0.25">
      <c r="A1497" s="84" t="s">
        <v>5066</v>
      </c>
      <c r="B1497" s="85" t="s">
        <v>5067</v>
      </c>
      <c r="C1497" s="86" t="s">
        <v>4273</v>
      </c>
      <c r="D1497" s="87">
        <v>5.5999999999999999E-3</v>
      </c>
      <c r="E1497" s="88">
        <v>42800</v>
      </c>
      <c r="F1497" s="89">
        <f>+D1497*E1497</f>
        <v>239.68</v>
      </c>
    </row>
    <row r="1498" spans="1:6" ht="409.6" hidden="1" customHeight="1" x14ac:dyDescent="0.2"/>
    <row r="1499" spans="1:6" ht="13.5" customHeight="1" thickBot="1" x14ac:dyDescent="0.25">
      <c r="A1499" s="90" t="s">
        <v>4904</v>
      </c>
      <c r="B1499" s="91"/>
      <c r="C1499" s="92">
        <v>37.423150011178201</v>
      </c>
      <c r="D1499" s="91"/>
      <c r="E1499" s="93" t="s">
        <v>4884</v>
      </c>
      <c r="F1499" s="94">
        <f>+SUM(F1491:F1497)</f>
        <v>53565.498</v>
      </c>
    </row>
    <row r="1500" spans="1:6" ht="0.2" customHeight="1" x14ac:dyDescent="0.2"/>
    <row r="1501" spans="1:6" ht="12.75" customHeight="1" x14ac:dyDescent="0.2">
      <c r="A1501" s="80" t="s">
        <v>4871</v>
      </c>
      <c r="B1501" s="81" t="s">
        <v>4905</v>
      </c>
      <c r="C1501" s="82" t="s">
        <v>4870</v>
      </c>
      <c r="D1501" s="82" t="s">
        <v>4873</v>
      </c>
      <c r="E1501" s="82" t="s">
        <v>4874</v>
      </c>
      <c r="F1501" s="83" t="s">
        <v>4875</v>
      </c>
    </row>
    <row r="1502" spans="1:6" ht="409.6" hidden="1" customHeight="1" x14ac:dyDescent="0.2"/>
    <row r="1503" spans="1:6" ht="25.5" customHeight="1" x14ac:dyDescent="0.2">
      <c r="A1503" s="84" t="s">
        <v>4923</v>
      </c>
      <c r="B1503" s="85" t="s">
        <v>4924</v>
      </c>
      <c r="C1503" s="86" t="s">
        <v>106</v>
      </c>
      <c r="D1503" s="87">
        <v>0.64</v>
      </c>
      <c r="E1503" s="88">
        <v>31712</v>
      </c>
      <c r="F1503" s="89">
        <f>+D1503*E1503</f>
        <v>20295.68</v>
      </c>
    </row>
    <row r="1504" spans="1:6" ht="409.6" hidden="1" customHeight="1" x14ac:dyDescent="0.2"/>
    <row r="1505" spans="1:6" ht="25.5" customHeight="1" thickBot="1" x14ac:dyDescent="0.25">
      <c r="A1505" s="84" t="s">
        <v>5068</v>
      </c>
      <c r="B1505" s="85" t="s">
        <v>5069</v>
      </c>
      <c r="C1505" s="86" t="s">
        <v>4655</v>
      </c>
      <c r="D1505" s="87">
        <v>6</v>
      </c>
      <c r="E1505" s="88">
        <v>11262</v>
      </c>
      <c r="F1505" s="89">
        <f>+D1505*E1505</f>
        <v>67572</v>
      </c>
    </row>
    <row r="1506" spans="1:6" ht="409.6" hidden="1" customHeight="1" x14ac:dyDescent="0.2"/>
    <row r="1507" spans="1:6" ht="13.5" customHeight="1" thickBot="1" x14ac:dyDescent="0.25">
      <c r="A1507" s="90" t="s">
        <v>4908</v>
      </c>
      <c r="B1507" s="91"/>
      <c r="C1507" s="92">
        <v>61.387771070869697</v>
      </c>
      <c r="D1507" s="91"/>
      <c r="E1507" s="93" t="s">
        <v>4884</v>
      </c>
      <c r="F1507" s="94">
        <f>+SUM(F1503:F1505)</f>
        <v>87867.68</v>
      </c>
    </row>
    <row r="1508" spans="1:6" ht="0.2" customHeight="1" x14ac:dyDescent="0.2"/>
    <row r="1509" spans="1:6" ht="12.75" customHeight="1" thickBot="1" x14ac:dyDescent="0.3">
      <c r="A1509" s="135" t="s">
        <v>4909</v>
      </c>
      <c r="B1509" s="136"/>
      <c r="C1509" s="136"/>
      <c r="D1509" s="136"/>
      <c r="E1509" s="137"/>
      <c r="F1509" s="127">
        <f>+SUM(F1481,F1487,F1499,F1507)</f>
        <v>143135.78198999999</v>
      </c>
    </row>
    <row r="1510" spans="1:6" ht="12.75" customHeight="1" x14ac:dyDescent="0.2"/>
    <row r="1511" spans="1:6" ht="12.75" customHeight="1" x14ac:dyDescent="0.2"/>
    <row r="1512" spans="1:6" ht="409.6" hidden="1" customHeight="1" x14ac:dyDescent="0.2"/>
    <row r="1513" spans="1:6" ht="12.75" customHeight="1" x14ac:dyDescent="0.25">
      <c r="A1513" s="144" t="s">
        <v>4868</v>
      </c>
      <c r="B1513" s="145"/>
      <c r="C1513" s="145"/>
      <c r="D1513" s="145"/>
      <c r="E1513" s="146"/>
      <c r="F1513" s="147"/>
    </row>
    <row r="1514" spans="1:6" ht="12.75" customHeight="1" x14ac:dyDescent="0.2">
      <c r="A1514" s="138" t="s">
        <v>2547</v>
      </c>
      <c r="B1514" s="139"/>
      <c r="C1514" s="139"/>
      <c r="D1514" s="140"/>
      <c r="E1514" s="76" t="s">
        <v>4869</v>
      </c>
      <c r="F1514" s="77" t="s">
        <v>4870</v>
      </c>
    </row>
    <row r="1515" spans="1:6" ht="12.75" customHeight="1" x14ac:dyDescent="0.2">
      <c r="A1515" s="141"/>
      <c r="B1515" s="142"/>
      <c r="C1515" s="142"/>
      <c r="D1515" s="143"/>
      <c r="E1515" s="78" t="s">
        <v>2537</v>
      </c>
      <c r="F1515" s="79" t="s">
        <v>9</v>
      </c>
    </row>
    <row r="1516" spans="1:6" ht="409.6" hidden="1" customHeight="1" x14ac:dyDescent="0.2"/>
    <row r="1517" spans="1:6" ht="12.75" customHeight="1" x14ac:dyDescent="0.2">
      <c r="A1517" s="80" t="s">
        <v>4871</v>
      </c>
      <c r="B1517" s="81" t="s">
        <v>4885</v>
      </c>
      <c r="C1517" s="82" t="s">
        <v>4870</v>
      </c>
      <c r="D1517" s="82" t="s">
        <v>4873</v>
      </c>
      <c r="E1517" s="82" t="s">
        <v>4874</v>
      </c>
      <c r="F1517" s="83" t="s">
        <v>4875</v>
      </c>
    </row>
    <row r="1518" spans="1:6" ht="409.6" hidden="1" customHeight="1" x14ac:dyDescent="0.2"/>
    <row r="1519" spans="1:6" ht="25.5" customHeight="1" thickBot="1" x14ac:dyDescent="0.25">
      <c r="A1519" s="84" t="s">
        <v>5030</v>
      </c>
      <c r="B1519" s="85" t="s">
        <v>5031</v>
      </c>
      <c r="C1519" s="86" t="s">
        <v>4888</v>
      </c>
      <c r="D1519" s="87">
        <v>6.25E-2</v>
      </c>
      <c r="E1519" s="88">
        <v>81901</v>
      </c>
      <c r="F1519" s="89">
        <f>+D1519*E1519</f>
        <v>5118.8125</v>
      </c>
    </row>
    <row r="1520" spans="1:6" ht="409.6" hidden="1" customHeight="1" x14ac:dyDescent="0.2"/>
    <row r="1521" spans="1:6" ht="13.5" customHeight="1" thickBot="1" x14ac:dyDescent="0.25">
      <c r="A1521" s="90" t="s">
        <v>4893</v>
      </c>
      <c r="B1521" s="91"/>
      <c r="C1521" s="92">
        <v>12.3272166835236</v>
      </c>
      <c r="D1521" s="91"/>
      <c r="E1521" s="93" t="s">
        <v>4884</v>
      </c>
      <c r="F1521" s="94">
        <f>+F1519</f>
        <v>5118.8125</v>
      </c>
    </row>
    <row r="1522" spans="1:6" ht="0.2" customHeight="1" x14ac:dyDescent="0.2"/>
    <row r="1523" spans="1:6" ht="12.75" customHeight="1" x14ac:dyDescent="0.2">
      <c r="A1523" s="80" t="s">
        <v>4871</v>
      </c>
      <c r="B1523" s="81" t="s">
        <v>4894</v>
      </c>
      <c r="C1523" s="82" t="s">
        <v>4870</v>
      </c>
      <c r="D1523" s="82" t="s">
        <v>4873</v>
      </c>
      <c r="E1523" s="82" t="s">
        <v>4874</v>
      </c>
      <c r="F1523" s="83" t="s">
        <v>4875</v>
      </c>
    </row>
    <row r="1524" spans="1:6" ht="409.6" hidden="1" customHeight="1" x14ac:dyDescent="0.2"/>
    <row r="1525" spans="1:6" ht="25.5" customHeight="1" thickBot="1" x14ac:dyDescent="0.25">
      <c r="A1525" s="84" t="s">
        <v>4895</v>
      </c>
      <c r="B1525" s="85" t="s">
        <v>4896</v>
      </c>
      <c r="C1525" s="86" t="s">
        <v>4897</v>
      </c>
      <c r="D1525" s="87">
        <v>0.05</v>
      </c>
      <c r="E1525" s="88">
        <v>5119</v>
      </c>
      <c r="F1525" s="89">
        <f>+D1525*E1525</f>
        <v>255.95000000000002</v>
      </c>
    </row>
    <row r="1526" spans="1:6" ht="409.6" hidden="1" customHeight="1" x14ac:dyDescent="0.2"/>
    <row r="1527" spans="1:6" ht="13.5" customHeight="1" thickBot="1" x14ac:dyDescent="0.25">
      <c r="A1527" s="90" t="s">
        <v>4898</v>
      </c>
      <c r="B1527" s="91"/>
      <c r="C1527" s="92">
        <v>0.61648124066849697</v>
      </c>
      <c r="D1527" s="91"/>
      <c r="E1527" s="93" t="s">
        <v>4884</v>
      </c>
      <c r="F1527" s="94">
        <f>+F1525</f>
        <v>255.95000000000002</v>
      </c>
    </row>
    <row r="1528" spans="1:6" ht="0.2" customHeight="1" x14ac:dyDescent="0.2"/>
    <row r="1529" spans="1:6" ht="12.75" customHeight="1" x14ac:dyDescent="0.2">
      <c r="A1529" s="80" t="s">
        <v>4871</v>
      </c>
      <c r="B1529" s="81" t="s">
        <v>4899</v>
      </c>
      <c r="C1529" s="82" t="s">
        <v>4870</v>
      </c>
      <c r="D1529" s="82" t="s">
        <v>4873</v>
      </c>
      <c r="E1529" s="82" t="s">
        <v>4874</v>
      </c>
      <c r="F1529" s="83" t="s">
        <v>4875</v>
      </c>
    </row>
    <row r="1530" spans="1:6" ht="409.6" hidden="1" customHeight="1" x14ac:dyDescent="0.2"/>
    <row r="1531" spans="1:6" ht="25.5" customHeight="1" thickBot="1" x14ac:dyDescent="0.25">
      <c r="A1531" s="84" t="s">
        <v>5026</v>
      </c>
      <c r="B1531" s="85" t="s">
        <v>5027</v>
      </c>
      <c r="C1531" s="86" t="s">
        <v>2033</v>
      </c>
      <c r="D1531" s="87">
        <v>0.5</v>
      </c>
      <c r="E1531" s="88">
        <v>68500</v>
      </c>
      <c r="F1531" s="89">
        <f>+D1531*E1531</f>
        <v>34250</v>
      </c>
    </row>
    <row r="1532" spans="1:6" ht="409.6" hidden="1" customHeight="1" x14ac:dyDescent="0.2"/>
    <row r="1533" spans="1:6" ht="13.5" customHeight="1" thickBot="1" x14ac:dyDescent="0.25">
      <c r="A1533" s="90" t="s">
        <v>4904</v>
      </c>
      <c r="B1533" s="91"/>
      <c r="C1533" s="92">
        <v>82.478447237875102</v>
      </c>
      <c r="D1533" s="91"/>
      <c r="E1533" s="93" t="s">
        <v>4884</v>
      </c>
      <c r="F1533" s="94">
        <f>+F1531</f>
        <v>34250</v>
      </c>
    </row>
    <row r="1534" spans="1:6" ht="0.2" customHeight="1" x14ac:dyDescent="0.2"/>
    <row r="1535" spans="1:6" ht="12.75" customHeight="1" x14ac:dyDescent="0.2">
      <c r="A1535" s="80" t="s">
        <v>4871</v>
      </c>
      <c r="B1535" s="81" t="s">
        <v>4905</v>
      </c>
      <c r="C1535" s="82" t="s">
        <v>4870</v>
      </c>
      <c r="D1535" s="82" t="s">
        <v>4873</v>
      </c>
      <c r="E1535" s="82" t="s">
        <v>4874</v>
      </c>
      <c r="F1535" s="83" t="s">
        <v>4875</v>
      </c>
    </row>
    <row r="1536" spans="1:6" ht="409.6" hidden="1" customHeight="1" x14ac:dyDescent="0.2"/>
    <row r="1537" spans="1:6" ht="25.5" customHeight="1" thickBot="1" x14ac:dyDescent="0.25">
      <c r="A1537" s="84" t="s">
        <v>4916</v>
      </c>
      <c r="B1537" s="85" t="s">
        <v>4917</v>
      </c>
      <c r="C1537" s="86" t="s">
        <v>106</v>
      </c>
      <c r="D1537" s="87">
        <v>0.05</v>
      </c>
      <c r="E1537" s="88">
        <v>38014</v>
      </c>
      <c r="F1537" s="89">
        <f>+D1537*E1537</f>
        <v>1900.7</v>
      </c>
    </row>
    <row r="1538" spans="1:6" ht="409.6" hidden="1" customHeight="1" x14ac:dyDescent="0.2"/>
    <row r="1539" spans="1:6" ht="13.5" customHeight="1" thickBot="1" x14ac:dyDescent="0.25">
      <c r="A1539" s="90" t="s">
        <v>4908</v>
      </c>
      <c r="B1539" s="91"/>
      <c r="C1539" s="92">
        <v>4.5778548379328603</v>
      </c>
      <c r="D1539" s="91"/>
      <c r="E1539" s="93" t="s">
        <v>4884</v>
      </c>
      <c r="F1539" s="94">
        <f>+F1537</f>
        <v>1900.7</v>
      </c>
    </row>
    <row r="1540" spans="1:6" ht="0.2" customHeight="1" thickBot="1" x14ac:dyDescent="0.25"/>
    <row r="1541" spans="1:6" ht="12.75" customHeight="1" thickBot="1" x14ac:dyDescent="0.3">
      <c r="A1541" s="135" t="s">
        <v>4909</v>
      </c>
      <c r="B1541" s="136"/>
      <c r="C1541" s="136"/>
      <c r="D1541" s="136"/>
      <c r="E1541" s="137"/>
      <c r="F1541" s="127">
        <f>+SUM(F1539,F1533,F1527,F1521)</f>
        <v>41525.462499999994</v>
      </c>
    </row>
    <row r="1542" spans="1:6" ht="12.75" customHeight="1" x14ac:dyDescent="0.2"/>
    <row r="1543" spans="1:6" ht="12.75" customHeight="1" x14ac:dyDescent="0.2"/>
    <row r="1544" spans="1:6" ht="409.6" hidden="1" customHeight="1" x14ac:dyDescent="0.2"/>
    <row r="1545" spans="1:6" ht="12.75" customHeight="1" x14ac:dyDescent="0.25">
      <c r="A1545" s="144" t="s">
        <v>4868</v>
      </c>
      <c r="B1545" s="145"/>
      <c r="C1545" s="145"/>
      <c r="D1545" s="145"/>
      <c r="E1545" s="146"/>
      <c r="F1545" s="147"/>
    </row>
    <row r="1546" spans="1:6" ht="12.75" customHeight="1" x14ac:dyDescent="0.2">
      <c r="A1546" s="138" t="s">
        <v>2548</v>
      </c>
      <c r="B1546" s="139"/>
      <c r="C1546" s="139"/>
      <c r="D1546" s="140"/>
      <c r="E1546" s="76" t="s">
        <v>4869</v>
      </c>
      <c r="F1546" s="77" t="s">
        <v>4870</v>
      </c>
    </row>
    <row r="1547" spans="1:6" ht="12.75" customHeight="1" x14ac:dyDescent="0.2">
      <c r="A1547" s="141"/>
      <c r="B1547" s="142"/>
      <c r="C1547" s="142"/>
      <c r="D1547" s="143"/>
      <c r="E1547" s="78" t="s">
        <v>2539</v>
      </c>
      <c r="F1547" s="79" t="s">
        <v>9</v>
      </c>
    </row>
    <row r="1548" spans="1:6" ht="409.6" hidden="1" customHeight="1" x14ac:dyDescent="0.2"/>
    <row r="1549" spans="1:6" ht="12.75" customHeight="1" x14ac:dyDescent="0.2">
      <c r="A1549" s="80" t="s">
        <v>4871</v>
      </c>
      <c r="B1549" s="81" t="s">
        <v>4885</v>
      </c>
      <c r="C1549" s="82" t="s">
        <v>4870</v>
      </c>
      <c r="D1549" s="82" t="s">
        <v>4873</v>
      </c>
      <c r="E1549" s="82" t="s">
        <v>4874</v>
      </c>
      <c r="F1549" s="83" t="s">
        <v>4875</v>
      </c>
    </row>
    <row r="1550" spans="1:6" ht="409.6" hidden="1" customHeight="1" x14ac:dyDescent="0.2"/>
    <row r="1551" spans="1:6" ht="25.5" customHeight="1" x14ac:dyDescent="0.2">
      <c r="A1551" s="84" t="s">
        <v>4918</v>
      </c>
      <c r="B1551" s="85" t="s">
        <v>4919</v>
      </c>
      <c r="C1551" s="86" t="s">
        <v>4888</v>
      </c>
      <c r="D1551" s="87">
        <v>0.41161999999999999</v>
      </c>
      <c r="E1551" s="88">
        <v>67276</v>
      </c>
      <c r="F1551" s="89">
        <f>+D1551*E1551</f>
        <v>27692.147119999998</v>
      </c>
    </row>
    <row r="1552" spans="1:6" ht="409.6" hidden="1" customHeight="1" x14ac:dyDescent="0.2"/>
    <row r="1553" spans="1:6" ht="25.5" customHeight="1" thickBot="1" x14ac:dyDescent="0.25">
      <c r="A1553" s="84" t="s">
        <v>5070</v>
      </c>
      <c r="B1553" s="85" t="s">
        <v>5071</v>
      </c>
      <c r="C1553" s="86" t="s">
        <v>4888</v>
      </c>
      <c r="D1553" s="87">
        <v>0.47806999999999999</v>
      </c>
      <c r="E1553" s="88">
        <v>117001</v>
      </c>
      <c r="F1553" s="89">
        <f>+D1553*E1553</f>
        <v>55934.66807</v>
      </c>
    </row>
    <row r="1554" spans="1:6" ht="409.6" hidden="1" customHeight="1" x14ac:dyDescent="0.2"/>
    <row r="1555" spans="1:6" ht="13.5" customHeight="1" thickBot="1" x14ac:dyDescent="0.25">
      <c r="A1555" s="90" t="s">
        <v>4893</v>
      </c>
      <c r="B1555" s="91"/>
      <c r="C1555" s="92">
        <v>72.136393827256299</v>
      </c>
      <c r="D1555" s="91"/>
      <c r="E1555" s="93" t="s">
        <v>4884</v>
      </c>
      <c r="F1555" s="94">
        <f>+SUM(F1551:F1553)</f>
        <v>83626.815189999994</v>
      </c>
    </row>
    <row r="1556" spans="1:6" ht="0.2" customHeight="1" x14ac:dyDescent="0.2"/>
    <row r="1557" spans="1:6" ht="12.75" customHeight="1" x14ac:dyDescent="0.2">
      <c r="A1557" s="80" t="s">
        <v>4871</v>
      </c>
      <c r="B1557" s="81" t="s">
        <v>4894</v>
      </c>
      <c r="C1557" s="82" t="s">
        <v>4870</v>
      </c>
      <c r="D1557" s="82" t="s">
        <v>4873</v>
      </c>
      <c r="E1557" s="82" t="s">
        <v>4874</v>
      </c>
      <c r="F1557" s="83" t="s">
        <v>4875</v>
      </c>
    </row>
    <row r="1558" spans="1:6" ht="409.6" hidden="1" customHeight="1" x14ac:dyDescent="0.2"/>
    <row r="1559" spans="1:6" ht="25.5" customHeight="1" thickBot="1" x14ac:dyDescent="0.25">
      <c r="A1559" s="84" t="s">
        <v>4895</v>
      </c>
      <c r="B1559" s="85" t="s">
        <v>4896</v>
      </c>
      <c r="C1559" s="86" t="s">
        <v>4897</v>
      </c>
      <c r="D1559" s="87">
        <v>0.05</v>
      </c>
      <c r="E1559" s="88">
        <v>83627</v>
      </c>
      <c r="F1559" s="89">
        <f>+D1559*E1559</f>
        <v>4181.3500000000004</v>
      </c>
    </row>
    <row r="1560" spans="1:6" ht="409.6" hidden="1" customHeight="1" x14ac:dyDescent="0.2"/>
    <row r="1561" spans="1:6" ht="13.5" customHeight="1" thickBot="1" x14ac:dyDescent="0.25">
      <c r="A1561" s="90" t="s">
        <v>4898</v>
      </c>
      <c r="B1561" s="91"/>
      <c r="C1561" s="92">
        <v>3.6065177824357999</v>
      </c>
      <c r="D1561" s="91"/>
      <c r="E1561" s="93" t="s">
        <v>4884</v>
      </c>
      <c r="F1561" s="94">
        <f>+F1559</f>
        <v>4181.3500000000004</v>
      </c>
    </row>
    <row r="1562" spans="1:6" ht="0.2" customHeight="1" x14ac:dyDescent="0.2"/>
    <row r="1563" spans="1:6" ht="12.75" customHeight="1" x14ac:dyDescent="0.2">
      <c r="A1563" s="80" t="s">
        <v>4871</v>
      </c>
      <c r="B1563" s="81" t="s">
        <v>4899</v>
      </c>
      <c r="C1563" s="82" t="s">
        <v>4870</v>
      </c>
      <c r="D1563" s="82" t="s">
        <v>4873</v>
      </c>
      <c r="E1563" s="82" t="s">
        <v>4874</v>
      </c>
      <c r="F1563" s="83" t="s">
        <v>4875</v>
      </c>
    </row>
    <row r="1564" spans="1:6" ht="409.6" hidden="1" customHeight="1" x14ac:dyDescent="0.2"/>
    <row r="1565" spans="1:6" ht="25.5" customHeight="1" x14ac:dyDescent="0.2">
      <c r="A1565" s="84" t="s">
        <v>5072</v>
      </c>
      <c r="B1565" s="85" t="s">
        <v>5073</v>
      </c>
      <c r="C1565" s="86" t="s">
        <v>109</v>
      </c>
      <c r="D1565" s="87">
        <v>0.15970999999999999</v>
      </c>
      <c r="E1565" s="88">
        <v>59740</v>
      </c>
      <c r="F1565" s="89">
        <f>+D1565*E1565</f>
        <v>9541.0753999999997</v>
      </c>
    </row>
    <row r="1566" spans="1:6" ht="409.6" hidden="1" customHeight="1" x14ac:dyDescent="0.2"/>
    <row r="1567" spans="1:6" ht="25.5" customHeight="1" x14ac:dyDescent="0.2">
      <c r="A1567" s="84" t="s">
        <v>2070</v>
      </c>
      <c r="B1567" s="85" t="s">
        <v>5074</v>
      </c>
      <c r="C1567" s="86" t="s">
        <v>109</v>
      </c>
      <c r="D1567" s="87">
        <v>0.15970999999999999</v>
      </c>
      <c r="E1567" s="88">
        <v>42770</v>
      </c>
      <c r="F1567" s="89">
        <f>+D1567*E1567</f>
        <v>6830.7966999999999</v>
      </c>
    </row>
    <row r="1568" spans="1:6" ht="409.6" hidden="1" customHeight="1" x14ac:dyDescent="0.2"/>
    <row r="1569" spans="1:6" ht="25.5" customHeight="1" x14ac:dyDescent="0.2">
      <c r="A1569" s="84" t="s">
        <v>2063</v>
      </c>
      <c r="B1569" s="85" t="s">
        <v>4922</v>
      </c>
      <c r="C1569" s="86" t="s">
        <v>2033</v>
      </c>
      <c r="D1569" s="87">
        <v>0.05</v>
      </c>
      <c r="E1569" s="88">
        <v>95200</v>
      </c>
      <c r="F1569" s="89">
        <f>+D1569*E1569</f>
        <v>4760</v>
      </c>
    </row>
    <row r="1570" spans="1:6" ht="409.6" hidden="1" customHeight="1" x14ac:dyDescent="0.2"/>
    <row r="1571" spans="1:6" ht="25.5" customHeight="1" thickBot="1" x14ac:dyDescent="0.25">
      <c r="A1571" s="84" t="s">
        <v>5075</v>
      </c>
      <c r="B1571" s="85" t="s">
        <v>5076</v>
      </c>
      <c r="C1571" s="86" t="s">
        <v>109</v>
      </c>
      <c r="D1571" s="87">
        <v>0.15970999999999999</v>
      </c>
      <c r="E1571" s="88">
        <v>30495</v>
      </c>
      <c r="F1571" s="89">
        <f>+D1571*E1571</f>
        <v>4870.3564499999993</v>
      </c>
    </row>
    <row r="1572" spans="1:6" ht="409.6" hidden="1" customHeight="1" x14ac:dyDescent="0.2"/>
    <row r="1573" spans="1:6" ht="13.5" customHeight="1" thickBot="1" x14ac:dyDescent="0.25">
      <c r="A1573" s="90" t="s">
        <v>4904</v>
      </c>
      <c r="B1573" s="91"/>
      <c r="C1573" s="92">
        <v>22.4292454864615</v>
      </c>
      <c r="D1573" s="91"/>
      <c r="E1573" s="93" t="s">
        <v>4884</v>
      </c>
      <c r="F1573" s="94">
        <f>+SUM(F1565:F1571)</f>
        <v>26002.22855</v>
      </c>
    </row>
    <row r="1574" spans="1:6" ht="0.2" customHeight="1" x14ac:dyDescent="0.2"/>
    <row r="1575" spans="1:6" ht="12.75" customHeight="1" x14ac:dyDescent="0.2">
      <c r="A1575" s="80" t="s">
        <v>4871</v>
      </c>
      <c r="B1575" s="81" t="s">
        <v>4905</v>
      </c>
      <c r="C1575" s="82" t="s">
        <v>4870</v>
      </c>
      <c r="D1575" s="82" t="s">
        <v>4873</v>
      </c>
      <c r="E1575" s="82" t="s">
        <v>4874</v>
      </c>
      <c r="F1575" s="83" t="s">
        <v>4875</v>
      </c>
    </row>
    <row r="1576" spans="1:6" ht="409.6" hidden="1" customHeight="1" x14ac:dyDescent="0.2"/>
    <row r="1577" spans="1:6" ht="25.5" customHeight="1" thickBot="1" x14ac:dyDescent="0.25">
      <c r="A1577" s="84" t="s">
        <v>4920</v>
      </c>
      <c r="B1577" s="85" t="s">
        <v>4921</v>
      </c>
      <c r="C1577" s="86" t="s">
        <v>106</v>
      </c>
      <c r="D1577" s="87">
        <v>0.15</v>
      </c>
      <c r="E1577" s="88">
        <v>14128</v>
      </c>
      <c r="F1577" s="89">
        <f>+D1577*E1577</f>
        <v>2119.1999999999998</v>
      </c>
    </row>
    <row r="1578" spans="1:6" ht="409.6" hidden="1" customHeight="1" x14ac:dyDescent="0.2"/>
    <row r="1579" spans="1:6" ht="13.5" customHeight="1" thickBot="1" x14ac:dyDescent="0.25">
      <c r="A1579" s="90" t="s">
        <v>4908</v>
      </c>
      <c r="B1579" s="91"/>
      <c r="C1579" s="92">
        <v>1.82784290384632</v>
      </c>
      <c r="D1579" s="91"/>
      <c r="E1579" s="93" t="s">
        <v>4884</v>
      </c>
      <c r="F1579" s="94">
        <f>+F1577</f>
        <v>2119.1999999999998</v>
      </c>
    </row>
    <row r="1580" spans="1:6" ht="0.2" customHeight="1" x14ac:dyDescent="0.2"/>
    <row r="1581" spans="1:6" ht="12.75" customHeight="1" thickBot="1" x14ac:dyDescent="0.3">
      <c r="A1581" s="135" t="s">
        <v>4909</v>
      </c>
      <c r="B1581" s="136"/>
      <c r="C1581" s="136"/>
      <c r="D1581" s="136"/>
      <c r="E1581" s="137"/>
      <c r="F1581" s="127">
        <f>+SUM(F1555,F1561,F1573,F1579)</f>
        <v>115929.59374</v>
      </c>
    </row>
    <row r="1582" spans="1:6" ht="12.75" customHeight="1" x14ac:dyDescent="0.2"/>
    <row r="1583" spans="1:6" ht="12.75" customHeight="1" x14ac:dyDescent="0.2"/>
    <row r="1584" spans="1:6" ht="409.6" hidden="1" customHeight="1" x14ac:dyDescent="0.2"/>
    <row r="1585" spans="1:6" ht="12.75" customHeight="1" x14ac:dyDescent="0.25">
      <c r="A1585" s="144" t="s">
        <v>4868</v>
      </c>
      <c r="B1585" s="145"/>
      <c r="C1585" s="145"/>
      <c r="D1585" s="145"/>
      <c r="E1585" s="146"/>
      <c r="F1585" s="147"/>
    </row>
    <row r="1586" spans="1:6" ht="12.75" customHeight="1" x14ac:dyDescent="0.2">
      <c r="A1586" s="138" t="s">
        <v>2549</v>
      </c>
      <c r="B1586" s="139"/>
      <c r="C1586" s="139"/>
      <c r="D1586" s="140"/>
      <c r="E1586" s="76" t="s">
        <v>4869</v>
      </c>
      <c r="F1586" s="77" t="s">
        <v>4870</v>
      </c>
    </row>
    <row r="1587" spans="1:6" ht="12.75" customHeight="1" x14ac:dyDescent="0.2">
      <c r="A1587" s="141"/>
      <c r="B1587" s="142"/>
      <c r="C1587" s="142"/>
      <c r="D1587" s="143"/>
      <c r="E1587" s="78" t="s">
        <v>2541</v>
      </c>
      <c r="F1587" s="79" t="s">
        <v>263</v>
      </c>
    </row>
    <row r="1588" spans="1:6" ht="409.6" hidden="1" customHeight="1" x14ac:dyDescent="0.2"/>
    <row r="1589" spans="1:6" ht="12.75" customHeight="1" x14ac:dyDescent="0.2">
      <c r="A1589" s="80" t="s">
        <v>4871</v>
      </c>
      <c r="B1589" s="81" t="s">
        <v>4885</v>
      </c>
      <c r="C1589" s="82" t="s">
        <v>4870</v>
      </c>
      <c r="D1589" s="82" t="s">
        <v>4873</v>
      </c>
      <c r="E1589" s="82" t="s">
        <v>4874</v>
      </c>
      <c r="F1589" s="83" t="s">
        <v>4875</v>
      </c>
    </row>
    <row r="1590" spans="1:6" ht="409.6" hidden="1" customHeight="1" x14ac:dyDescent="0.2"/>
    <row r="1591" spans="1:6" ht="25.5" customHeight="1" thickBot="1" x14ac:dyDescent="0.25">
      <c r="A1591" s="84" t="s">
        <v>5010</v>
      </c>
      <c r="B1591" s="85" t="s">
        <v>5011</v>
      </c>
      <c r="C1591" s="86" t="s">
        <v>4888</v>
      </c>
      <c r="D1591" s="87">
        <v>0.02</v>
      </c>
      <c r="E1591" s="88">
        <v>193053</v>
      </c>
      <c r="F1591" s="89">
        <f>+D1591*E1591</f>
        <v>3861.06</v>
      </c>
    </row>
    <row r="1592" spans="1:6" ht="409.6" hidden="1" customHeight="1" x14ac:dyDescent="0.2"/>
    <row r="1593" spans="1:6" ht="13.5" customHeight="1" thickBot="1" x14ac:dyDescent="0.25">
      <c r="A1593" s="90" t="s">
        <v>4893</v>
      </c>
      <c r="B1593" s="91"/>
      <c r="C1593" s="92">
        <v>32.331267794339297</v>
      </c>
      <c r="D1593" s="91"/>
      <c r="E1593" s="93" t="s">
        <v>4884</v>
      </c>
      <c r="F1593" s="94">
        <f>+F1591</f>
        <v>3861.06</v>
      </c>
    </row>
    <row r="1594" spans="1:6" ht="0.2" customHeight="1" x14ac:dyDescent="0.2"/>
    <row r="1595" spans="1:6" ht="12.75" customHeight="1" x14ac:dyDescent="0.2">
      <c r="A1595" s="80" t="s">
        <v>4871</v>
      </c>
      <c r="B1595" s="81" t="s">
        <v>4894</v>
      </c>
      <c r="C1595" s="82" t="s">
        <v>4870</v>
      </c>
      <c r="D1595" s="82" t="s">
        <v>4873</v>
      </c>
      <c r="E1595" s="82" t="s">
        <v>4874</v>
      </c>
      <c r="F1595" s="83" t="s">
        <v>4875</v>
      </c>
    </row>
    <row r="1596" spans="1:6" ht="409.6" hidden="1" customHeight="1" x14ac:dyDescent="0.2"/>
    <row r="1597" spans="1:6" ht="25.5" customHeight="1" thickBot="1" x14ac:dyDescent="0.25">
      <c r="A1597" s="84" t="s">
        <v>4895</v>
      </c>
      <c r="B1597" s="85" t="s">
        <v>4896</v>
      </c>
      <c r="C1597" s="86" t="s">
        <v>4897</v>
      </c>
      <c r="D1597" s="87">
        <v>0.05</v>
      </c>
      <c r="E1597" s="88">
        <v>3861</v>
      </c>
      <c r="F1597" s="89">
        <f>+D1597*E1597</f>
        <v>193.05</v>
      </c>
    </row>
    <row r="1598" spans="1:6" ht="409.6" hidden="1" customHeight="1" x14ac:dyDescent="0.2"/>
    <row r="1599" spans="1:6" ht="13.5" customHeight="1" thickBot="1" x14ac:dyDescent="0.25">
      <c r="A1599" s="90" t="s">
        <v>4898</v>
      </c>
      <c r="B1599" s="91"/>
      <c r="C1599" s="92">
        <v>1.6161446993803401</v>
      </c>
      <c r="D1599" s="91"/>
      <c r="E1599" s="93" t="s">
        <v>4884</v>
      </c>
      <c r="F1599" s="94">
        <f>+F1597</f>
        <v>193.05</v>
      </c>
    </row>
    <row r="1600" spans="1:6" ht="0.2" customHeight="1" x14ac:dyDescent="0.2"/>
    <row r="1601" spans="1:6" ht="12.75" customHeight="1" x14ac:dyDescent="0.2">
      <c r="A1601" s="80" t="s">
        <v>4871</v>
      </c>
      <c r="B1601" s="81" t="s">
        <v>4899</v>
      </c>
      <c r="C1601" s="82" t="s">
        <v>4870</v>
      </c>
      <c r="D1601" s="82" t="s">
        <v>4873</v>
      </c>
      <c r="E1601" s="82" t="s">
        <v>4874</v>
      </c>
      <c r="F1601" s="83" t="s">
        <v>4875</v>
      </c>
    </row>
    <row r="1602" spans="1:6" ht="409.6" hidden="1" customHeight="1" x14ac:dyDescent="0.2"/>
    <row r="1603" spans="1:6" ht="25.5" customHeight="1" thickBot="1" x14ac:dyDescent="0.25">
      <c r="A1603" s="84" t="s">
        <v>5026</v>
      </c>
      <c r="B1603" s="85" t="s">
        <v>5027</v>
      </c>
      <c r="C1603" s="86" t="s">
        <v>2033</v>
      </c>
      <c r="D1603" s="87">
        <v>0.02</v>
      </c>
      <c r="E1603" s="88">
        <v>68500</v>
      </c>
      <c r="F1603" s="89">
        <f>+D1603*E1603</f>
        <v>1370</v>
      </c>
    </row>
    <row r="1604" spans="1:6" ht="409.6" hidden="1" customHeight="1" x14ac:dyDescent="0.2"/>
    <row r="1605" spans="1:6" ht="13.5" customHeight="1" thickBot="1" x14ac:dyDescent="0.25">
      <c r="A1605" s="90" t="s">
        <v>4904</v>
      </c>
      <c r="B1605" s="91"/>
      <c r="C1605" s="92">
        <v>11.4721152235806</v>
      </c>
      <c r="D1605" s="91"/>
      <c r="E1605" s="93" t="s">
        <v>4884</v>
      </c>
      <c r="F1605" s="94">
        <f>+F1603</f>
        <v>1370</v>
      </c>
    </row>
    <row r="1606" spans="1:6" ht="0.2" customHeight="1" x14ac:dyDescent="0.2"/>
    <row r="1607" spans="1:6" ht="12.75" customHeight="1" x14ac:dyDescent="0.2">
      <c r="A1607" s="80" t="s">
        <v>4871</v>
      </c>
      <c r="B1607" s="81" t="s">
        <v>4905</v>
      </c>
      <c r="C1607" s="82" t="s">
        <v>4870</v>
      </c>
      <c r="D1607" s="82" t="s">
        <v>4873</v>
      </c>
      <c r="E1607" s="82" t="s">
        <v>4874</v>
      </c>
      <c r="F1607" s="83" t="s">
        <v>4875</v>
      </c>
    </row>
    <row r="1608" spans="1:6" ht="409.6" hidden="1" customHeight="1" x14ac:dyDescent="0.2"/>
    <row r="1609" spans="1:6" ht="25.5" customHeight="1" x14ac:dyDescent="0.2">
      <c r="A1609" s="84" t="s">
        <v>4920</v>
      </c>
      <c r="B1609" s="85" t="s">
        <v>4921</v>
      </c>
      <c r="C1609" s="86" t="s">
        <v>106</v>
      </c>
      <c r="D1609" s="87">
        <v>0.125</v>
      </c>
      <c r="E1609" s="88">
        <v>14128</v>
      </c>
      <c r="F1609" s="89">
        <f>+D1609*E1609</f>
        <v>1766</v>
      </c>
    </row>
    <row r="1610" spans="1:6" ht="409.6" hidden="1" customHeight="1" x14ac:dyDescent="0.2"/>
    <row r="1611" spans="1:6" ht="25.5" customHeight="1" thickBot="1" x14ac:dyDescent="0.25">
      <c r="A1611" s="84" t="s">
        <v>4916</v>
      </c>
      <c r="B1611" s="85" t="s">
        <v>4917</v>
      </c>
      <c r="C1611" s="86" t="s">
        <v>106</v>
      </c>
      <c r="D1611" s="87">
        <v>0.125</v>
      </c>
      <c r="E1611" s="88">
        <v>38014</v>
      </c>
      <c r="F1611" s="89">
        <f>+D1611*E1611</f>
        <v>4751.75</v>
      </c>
    </row>
    <row r="1612" spans="1:6" ht="409.6" hidden="1" customHeight="1" x14ac:dyDescent="0.2"/>
    <row r="1613" spans="1:6" ht="13.5" customHeight="1" thickBot="1" x14ac:dyDescent="0.25">
      <c r="A1613" s="90" t="s">
        <v>4908</v>
      </c>
      <c r="B1613" s="91"/>
      <c r="C1613" s="92">
        <v>54.580472282699702</v>
      </c>
      <c r="D1613" s="91"/>
      <c r="E1613" s="93" t="s">
        <v>4884</v>
      </c>
      <c r="F1613" s="94">
        <f>+SUM(F1609:F1611)</f>
        <v>6517.75</v>
      </c>
    </row>
    <row r="1614" spans="1:6" ht="0.2" customHeight="1" thickBot="1" x14ac:dyDescent="0.25"/>
    <row r="1615" spans="1:6" ht="12.75" customHeight="1" thickBot="1" x14ac:dyDescent="0.3">
      <c r="A1615" s="135" t="s">
        <v>4909</v>
      </c>
      <c r="B1615" s="136"/>
      <c r="C1615" s="136"/>
      <c r="D1615" s="136"/>
      <c r="E1615" s="137"/>
      <c r="F1615" s="127">
        <f>+SUM(F1593,F1599,F1605,F1613)</f>
        <v>11941.86</v>
      </c>
    </row>
    <row r="1616" spans="1:6" ht="12.75" customHeight="1" x14ac:dyDescent="0.2"/>
    <row r="1617" spans="1:6" ht="12.75" customHeight="1" x14ac:dyDescent="0.2"/>
    <row r="1618" spans="1:6" ht="409.6" hidden="1" customHeight="1" x14ac:dyDescent="0.2"/>
    <row r="1619" spans="1:6" ht="12.75" customHeight="1" x14ac:dyDescent="0.25">
      <c r="A1619" s="144" t="s">
        <v>4868</v>
      </c>
      <c r="B1619" s="145"/>
      <c r="C1619" s="145"/>
      <c r="D1619" s="145"/>
      <c r="E1619" s="146"/>
      <c r="F1619" s="147"/>
    </row>
    <row r="1620" spans="1:6" ht="12.75" customHeight="1" x14ac:dyDescent="0.2">
      <c r="A1620" s="138" t="s">
        <v>2550</v>
      </c>
      <c r="B1620" s="139"/>
      <c r="C1620" s="139"/>
      <c r="D1620" s="140"/>
      <c r="E1620" s="76" t="s">
        <v>4869</v>
      </c>
      <c r="F1620" s="77" t="s">
        <v>4870</v>
      </c>
    </row>
    <row r="1621" spans="1:6" ht="12.75" customHeight="1" x14ac:dyDescent="0.2">
      <c r="A1621" s="141"/>
      <c r="B1621" s="142"/>
      <c r="C1621" s="142"/>
      <c r="D1621" s="143"/>
      <c r="E1621" s="78" t="s">
        <v>2543</v>
      </c>
      <c r="F1621" s="79" t="s">
        <v>9</v>
      </c>
    </row>
    <row r="1622" spans="1:6" ht="409.6" hidden="1" customHeight="1" x14ac:dyDescent="0.2"/>
    <row r="1623" spans="1:6" ht="12.75" customHeight="1" x14ac:dyDescent="0.2">
      <c r="A1623" s="80" t="s">
        <v>4871</v>
      </c>
      <c r="B1623" s="81" t="s">
        <v>4885</v>
      </c>
      <c r="C1623" s="82" t="s">
        <v>4870</v>
      </c>
      <c r="D1623" s="82" t="s">
        <v>4873</v>
      </c>
      <c r="E1623" s="82" t="s">
        <v>4874</v>
      </c>
      <c r="F1623" s="83" t="s">
        <v>4875</v>
      </c>
    </row>
    <row r="1624" spans="1:6" ht="409.6" hidden="1" customHeight="1" x14ac:dyDescent="0.2"/>
    <row r="1625" spans="1:6" ht="25.5" customHeight="1" thickBot="1" x14ac:dyDescent="0.25">
      <c r="A1625" s="84" t="s">
        <v>5010</v>
      </c>
      <c r="B1625" s="85" t="s">
        <v>5011</v>
      </c>
      <c r="C1625" s="86" t="s">
        <v>4888</v>
      </c>
      <c r="D1625" s="87">
        <v>6.6669999999999993E-2</v>
      </c>
      <c r="E1625" s="88">
        <v>193053</v>
      </c>
      <c r="F1625" s="89">
        <f>+D1625*E1625</f>
        <v>12870.843509999999</v>
      </c>
    </row>
    <row r="1626" spans="1:6" ht="409.6" hidden="1" customHeight="1" x14ac:dyDescent="0.2"/>
    <row r="1627" spans="1:6" ht="13.5" customHeight="1" thickBot="1" x14ac:dyDescent="0.25">
      <c r="A1627" s="90" t="s">
        <v>4893</v>
      </c>
      <c r="B1627" s="91"/>
      <c r="C1627" s="92">
        <v>86.907494935854203</v>
      </c>
      <c r="D1627" s="91"/>
      <c r="E1627" s="93" t="s">
        <v>4884</v>
      </c>
      <c r="F1627" s="94">
        <f>+F1625</f>
        <v>12870.843509999999</v>
      </c>
    </row>
    <row r="1628" spans="1:6" ht="0.2" customHeight="1" x14ac:dyDescent="0.2"/>
    <row r="1629" spans="1:6" ht="12.75" customHeight="1" x14ac:dyDescent="0.2">
      <c r="A1629" s="80" t="s">
        <v>4871</v>
      </c>
      <c r="B1629" s="81" t="s">
        <v>4894</v>
      </c>
      <c r="C1629" s="82" t="s">
        <v>4870</v>
      </c>
      <c r="D1629" s="82" t="s">
        <v>4873</v>
      </c>
      <c r="E1629" s="82" t="s">
        <v>4874</v>
      </c>
      <c r="F1629" s="83" t="s">
        <v>4875</v>
      </c>
    </row>
    <row r="1630" spans="1:6" ht="409.6" hidden="1" customHeight="1" x14ac:dyDescent="0.2"/>
    <row r="1631" spans="1:6" ht="25.5" customHeight="1" thickBot="1" x14ac:dyDescent="0.25">
      <c r="A1631" s="84" t="s">
        <v>4895</v>
      </c>
      <c r="B1631" s="85" t="s">
        <v>4896</v>
      </c>
      <c r="C1631" s="86" t="s">
        <v>4897</v>
      </c>
      <c r="D1631" s="87">
        <v>0.05</v>
      </c>
      <c r="E1631" s="88">
        <v>12871</v>
      </c>
      <c r="F1631" s="89">
        <f>+D1631*E1631</f>
        <v>643.55000000000007</v>
      </c>
    </row>
    <row r="1632" spans="1:6" ht="409.6" hidden="1" customHeight="1" x14ac:dyDescent="0.2"/>
    <row r="1633" spans="1:6" ht="13.5" customHeight="1" thickBot="1" x14ac:dyDescent="0.25">
      <c r="A1633" s="90" t="s">
        <v>4898</v>
      </c>
      <c r="B1633" s="91"/>
      <c r="C1633" s="92">
        <v>4.3484132343011499</v>
      </c>
      <c r="D1633" s="91"/>
      <c r="E1633" s="93" t="s">
        <v>4884</v>
      </c>
      <c r="F1633" s="94">
        <f>+F1631</f>
        <v>643.55000000000007</v>
      </c>
    </row>
    <row r="1634" spans="1:6" ht="0.2" customHeight="1" x14ac:dyDescent="0.2"/>
    <row r="1635" spans="1:6" ht="12.75" customHeight="1" x14ac:dyDescent="0.2">
      <c r="A1635" s="80" t="s">
        <v>4871</v>
      </c>
      <c r="B1635" s="81" t="s">
        <v>4905</v>
      </c>
      <c r="C1635" s="82" t="s">
        <v>4870</v>
      </c>
      <c r="D1635" s="82" t="s">
        <v>4873</v>
      </c>
      <c r="E1635" s="82" t="s">
        <v>4874</v>
      </c>
      <c r="F1635" s="83" t="s">
        <v>4875</v>
      </c>
    </row>
    <row r="1636" spans="1:6" ht="409.6" hidden="1" customHeight="1" x14ac:dyDescent="0.2"/>
    <row r="1637" spans="1:6" ht="25.5" customHeight="1" x14ac:dyDescent="0.2">
      <c r="A1637" s="84" t="s">
        <v>4920</v>
      </c>
      <c r="B1637" s="85" t="s">
        <v>4921</v>
      </c>
      <c r="C1637" s="86" t="s">
        <v>106</v>
      </c>
      <c r="D1637" s="87">
        <v>2.827E-2</v>
      </c>
      <c r="E1637" s="88">
        <v>14128</v>
      </c>
      <c r="F1637" s="89">
        <f>+D1637*E1637</f>
        <v>399.39855999999997</v>
      </c>
    </row>
    <row r="1638" spans="1:6" ht="409.6" hidden="1" customHeight="1" x14ac:dyDescent="0.2"/>
    <row r="1639" spans="1:6" ht="25.5" customHeight="1" thickBot="1" x14ac:dyDescent="0.25">
      <c r="A1639" s="84" t="s">
        <v>4923</v>
      </c>
      <c r="B1639" s="85" t="s">
        <v>4924</v>
      </c>
      <c r="C1639" s="86" t="s">
        <v>106</v>
      </c>
      <c r="D1639" s="87">
        <v>2.827E-2</v>
      </c>
      <c r="E1639" s="88">
        <v>31712</v>
      </c>
      <c r="F1639" s="89">
        <f>+D1639*E1639</f>
        <v>896.49824000000001</v>
      </c>
    </row>
    <row r="1640" spans="1:6" ht="409.6" hidden="1" customHeight="1" x14ac:dyDescent="0.2"/>
    <row r="1641" spans="1:6" ht="13.5" customHeight="1" thickBot="1" x14ac:dyDescent="0.25">
      <c r="A1641" s="90" t="s">
        <v>4908</v>
      </c>
      <c r="B1641" s="91"/>
      <c r="C1641" s="92">
        <v>8.7440918298447006</v>
      </c>
      <c r="D1641" s="91"/>
      <c r="E1641" s="93" t="s">
        <v>4884</v>
      </c>
      <c r="F1641" s="94">
        <f>+SUM(F1637:F1639)</f>
        <v>1295.8968</v>
      </c>
    </row>
    <row r="1642" spans="1:6" ht="0.2" customHeight="1" thickBot="1" x14ac:dyDescent="0.25"/>
    <row r="1643" spans="1:6" ht="12.75" customHeight="1" thickBot="1" x14ac:dyDescent="0.3">
      <c r="A1643" s="135" t="s">
        <v>4909</v>
      </c>
      <c r="B1643" s="136"/>
      <c r="C1643" s="136"/>
      <c r="D1643" s="136"/>
      <c r="E1643" s="137"/>
      <c r="F1643" s="127">
        <f>+SUM(F1627,F1633,F1641)</f>
        <v>14810.290309999998</v>
      </c>
    </row>
    <row r="1644" spans="1:6" ht="12.75" customHeight="1" x14ac:dyDescent="0.2"/>
    <row r="1645" spans="1:6" ht="12.75" customHeight="1" x14ac:dyDescent="0.2"/>
    <row r="1646" spans="1:6" ht="409.6" hidden="1" customHeight="1" x14ac:dyDescent="0.2"/>
    <row r="1647" spans="1:6" ht="12.75" customHeight="1" x14ac:dyDescent="0.25">
      <c r="A1647" s="144" t="s">
        <v>4868</v>
      </c>
      <c r="B1647" s="145"/>
      <c r="C1647" s="145"/>
      <c r="D1647" s="145"/>
      <c r="E1647" s="146"/>
      <c r="F1647" s="147"/>
    </row>
    <row r="1648" spans="1:6" ht="12.75" customHeight="1" x14ac:dyDescent="0.2">
      <c r="A1648" s="138" t="s">
        <v>2551</v>
      </c>
      <c r="B1648" s="139"/>
      <c r="C1648" s="139"/>
      <c r="D1648" s="140"/>
      <c r="E1648" s="76" t="s">
        <v>4869</v>
      </c>
      <c r="F1648" s="77" t="s">
        <v>4870</v>
      </c>
    </row>
    <row r="1649" spans="1:6" ht="12.75" customHeight="1" x14ac:dyDescent="0.2">
      <c r="A1649" s="141"/>
      <c r="B1649" s="142"/>
      <c r="C1649" s="142"/>
      <c r="D1649" s="143"/>
      <c r="E1649" s="78" t="s">
        <v>2545</v>
      </c>
      <c r="F1649" s="79" t="s">
        <v>9</v>
      </c>
    </row>
    <row r="1650" spans="1:6" ht="409.6" hidden="1" customHeight="1" x14ac:dyDescent="0.2"/>
    <row r="1651" spans="1:6" ht="12.75" customHeight="1" x14ac:dyDescent="0.2">
      <c r="A1651" s="80" t="s">
        <v>4871</v>
      </c>
      <c r="B1651" s="81" t="s">
        <v>4885</v>
      </c>
      <c r="C1651" s="82" t="s">
        <v>4870</v>
      </c>
      <c r="D1651" s="82" t="s">
        <v>4873</v>
      </c>
      <c r="E1651" s="82" t="s">
        <v>4874</v>
      </c>
      <c r="F1651" s="83" t="s">
        <v>4875</v>
      </c>
    </row>
    <row r="1652" spans="1:6" ht="409.6" hidden="1" customHeight="1" x14ac:dyDescent="0.2"/>
    <row r="1653" spans="1:6" ht="25.5" customHeight="1" thickBot="1" x14ac:dyDescent="0.25">
      <c r="A1653" s="84" t="s">
        <v>5010</v>
      </c>
      <c r="B1653" s="85" t="s">
        <v>5011</v>
      </c>
      <c r="C1653" s="86" t="s">
        <v>4888</v>
      </c>
      <c r="D1653" s="87">
        <v>0.1</v>
      </c>
      <c r="E1653" s="88">
        <v>193053</v>
      </c>
      <c r="F1653" s="89">
        <f>+D1653*E1653</f>
        <v>19305.3</v>
      </c>
    </row>
    <row r="1654" spans="1:6" ht="409.6" hidden="1" customHeight="1" x14ac:dyDescent="0.2"/>
    <row r="1655" spans="1:6" ht="13.5" customHeight="1" thickBot="1" x14ac:dyDescent="0.25">
      <c r="A1655" s="90" t="s">
        <v>4893</v>
      </c>
      <c r="B1655" s="91"/>
      <c r="C1655" s="92">
        <v>78.252938792055104</v>
      </c>
      <c r="D1655" s="91"/>
      <c r="E1655" s="93" t="s">
        <v>4884</v>
      </c>
      <c r="F1655" s="94">
        <f>+F1653</f>
        <v>19305.3</v>
      </c>
    </row>
    <row r="1656" spans="1:6" ht="0.2" customHeight="1" x14ac:dyDescent="0.2"/>
    <row r="1657" spans="1:6" ht="12.75" customHeight="1" x14ac:dyDescent="0.2">
      <c r="A1657" s="80" t="s">
        <v>4871</v>
      </c>
      <c r="B1657" s="81" t="s">
        <v>4894</v>
      </c>
      <c r="C1657" s="82" t="s">
        <v>4870</v>
      </c>
      <c r="D1657" s="82" t="s">
        <v>4873</v>
      </c>
      <c r="E1657" s="82" t="s">
        <v>4874</v>
      </c>
      <c r="F1657" s="83" t="s">
        <v>4875</v>
      </c>
    </row>
    <row r="1658" spans="1:6" ht="409.6" hidden="1" customHeight="1" x14ac:dyDescent="0.2"/>
    <row r="1659" spans="1:6" ht="25.5" customHeight="1" thickBot="1" x14ac:dyDescent="0.25">
      <c r="A1659" s="84" t="s">
        <v>4895</v>
      </c>
      <c r="B1659" s="85" t="s">
        <v>4896</v>
      </c>
      <c r="C1659" s="86" t="s">
        <v>4897</v>
      </c>
      <c r="D1659" s="87">
        <v>0.05</v>
      </c>
      <c r="E1659" s="88">
        <v>19305</v>
      </c>
      <c r="F1659" s="89">
        <f>+D1659*E1659</f>
        <v>965.25</v>
      </c>
    </row>
    <row r="1660" spans="1:6" ht="409.6" hidden="1" customHeight="1" x14ac:dyDescent="0.2"/>
    <row r="1661" spans="1:6" ht="13.5" customHeight="1" thickBot="1" x14ac:dyDescent="0.25">
      <c r="A1661" s="90" t="s">
        <v>4898</v>
      </c>
      <c r="B1661" s="91"/>
      <c r="C1661" s="92">
        <v>3.9116335630320198</v>
      </c>
      <c r="D1661" s="91"/>
      <c r="E1661" s="93" t="s">
        <v>4884</v>
      </c>
      <c r="F1661" s="94">
        <f>+F1659</f>
        <v>965.25</v>
      </c>
    </row>
    <row r="1662" spans="1:6" ht="0.2" customHeight="1" x14ac:dyDescent="0.2"/>
    <row r="1663" spans="1:6" ht="12.75" customHeight="1" x14ac:dyDescent="0.2">
      <c r="A1663" s="80" t="s">
        <v>4871</v>
      </c>
      <c r="B1663" s="81" t="s">
        <v>4905</v>
      </c>
      <c r="C1663" s="82" t="s">
        <v>4870</v>
      </c>
      <c r="D1663" s="82" t="s">
        <v>4873</v>
      </c>
      <c r="E1663" s="82" t="s">
        <v>4874</v>
      </c>
      <c r="F1663" s="83" t="s">
        <v>4875</v>
      </c>
    </row>
    <row r="1664" spans="1:6" ht="409.6" hidden="1" customHeight="1" x14ac:dyDescent="0.2"/>
    <row r="1665" spans="1:6" ht="25.5" customHeight="1" x14ac:dyDescent="0.2">
      <c r="A1665" s="84" t="s">
        <v>4920</v>
      </c>
      <c r="B1665" s="85" t="s">
        <v>4921</v>
      </c>
      <c r="C1665" s="86" t="s">
        <v>106</v>
      </c>
      <c r="D1665" s="87">
        <v>9.6000000000000002E-2</v>
      </c>
      <c r="E1665" s="88">
        <v>14128</v>
      </c>
      <c r="F1665" s="89">
        <f>+D1665*E1665</f>
        <v>1356.288</v>
      </c>
    </row>
    <row r="1666" spans="1:6" ht="409.6" hidden="1" customHeight="1" x14ac:dyDescent="0.2"/>
    <row r="1667" spans="1:6" ht="25.5" customHeight="1" thickBot="1" x14ac:dyDescent="0.25">
      <c r="A1667" s="84" t="s">
        <v>4923</v>
      </c>
      <c r="B1667" s="85" t="s">
        <v>4924</v>
      </c>
      <c r="C1667" s="86" t="s">
        <v>106</v>
      </c>
      <c r="D1667" s="87">
        <v>9.6000000000000002E-2</v>
      </c>
      <c r="E1667" s="88">
        <v>31712</v>
      </c>
      <c r="F1667" s="89">
        <f>+D1667*E1667</f>
        <v>3044.3519999999999</v>
      </c>
    </row>
    <row r="1668" spans="1:6" ht="409.6" hidden="1" customHeight="1" x14ac:dyDescent="0.2"/>
    <row r="1669" spans="1:6" ht="13.5" customHeight="1" thickBot="1" x14ac:dyDescent="0.25">
      <c r="A1669" s="90" t="s">
        <v>4908</v>
      </c>
      <c r="B1669" s="91"/>
      <c r="C1669" s="92">
        <v>17.835427644912901</v>
      </c>
      <c r="D1669" s="91"/>
      <c r="E1669" s="93" t="s">
        <v>4884</v>
      </c>
      <c r="F1669" s="94">
        <f>+SUM(F1665:F1667)</f>
        <v>4400.6399999999994</v>
      </c>
    </row>
    <row r="1670" spans="1:6" ht="0.2" customHeight="1" thickBot="1" x14ac:dyDescent="0.25"/>
    <row r="1671" spans="1:6" ht="12.75" customHeight="1" thickBot="1" x14ac:dyDescent="0.3">
      <c r="A1671" s="135" t="s">
        <v>4909</v>
      </c>
      <c r="B1671" s="136"/>
      <c r="C1671" s="136"/>
      <c r="D1671" s="136"/>
      <c r="E1671" s="137"/>
      <c r="F1671" s="127">
        <f>+SUM(F1655,F1661,F1669)</f>
        <v>24671.19</v>
      </c>
    </row>
    <row r="1672" spans="1:6" ht="12.75" customHeight="1" x14ac:dyDescent="0.2"/>
    <row r="1673" spans="1:6" ht="12.75" customHeight="1" x14ac:dyDescent="0.2"/>
    <row r="1674" spans="1:6" ht="409.6" hidden="1" customHeight="1" x14ac:dyDescent="0.2"/>
    <row r="1675" spans="1:6" ht="12.75" customHeight="1" x14ac:dyDescent="0.25">
      <c r="A1675" s="144" t="s">
        <v>4868</v>
      </c>
      <c r="B1675" s="145"/>
      <c r="C1675" s="145"/>
      <c r="D1675" s="145"/>
      <c r="E1675" s="146"/>
      <c r="F1675" s="147"/>
    </row>
    <row r="1676" spans="1:6" ht="12.75" customHeight="1" x14ac:dyDescent="0.2">
      <c r="A1676" s="138" t="s">
        <v>2555</v>
      </c>
      <c r="B1676" s="139"/>
      <c r="C1676" s="139"/>
      <c r="D1676" s="140"/>
      <c r="E1676" s="76" t="s">
        <v>4869</v>
      </c>
      <c r="F1676" s="77" t="s">
        <v>4870</v>
      </c>
    </row>
    <row r="1677" spans="1:6" ht="12.75" customHeight="1" x14ac:dyDescent="0.2">
      <c r="A1677" s="141"/>
      <c r="B1677" s="142"/>
      <c r="C1677" s="142"/>
      <c r="D1677" s="143"/>
      <c r="E1677" s="78" t="s">
        <v>2554</v>
      </c>
      <c r="F1677" s="79" t="s">
        <v>117</v>
      </c>
    </row>
    <row r="1678" spans="1:6" ht="409.6" hidden="1" customHeight="1" x14ac:dyDescent="0.2"/>
    <row r="1679" spans="1:6" ht="12.75" customHeight="1" x14ac:dyDescent="0.2">
      <c r="A1679" s="80" t="s">
        <v>4871</v>
      </c>
      <c r="B1679" s="81" t="s">
        <v>4885</v>
      </c>
      <c r="C1679" s="82" t="s">
        <v>4870</v>
      </c>
      <c r="D1679" s="82" t="s">
        <v>4873</v>
      </c>
      <c r="E1679" s="82" t="s">
        <v>4874</v>
      </c>
      <c r="F1679" s="83" t="s">
        <v>4875</v>
      </c>
    </row>
    <row r="1680" spans="1:6" ht="409.6" hidden="1" customHeight="1" x14ac:dyDescent="0.2"/>
    <row r="1681" spans="1:6" ht="25.5" customHeight="1" x14ac:dyDescent="0.2">
      <c r="A1681" s="84" t="s">
        <v>5028</v>
      </c>
      <c r="B1681" s="85" t="s">
        <v>5029</v>
      </c>
      <c r="C1681" s="86" t="s">
        <v>4888</v>
      </c>
      <c r="D1681" s="87">
        <v>1.3899999999999999E-2</v>
      </c>
      <c r="E1681" s="88">
        <v>251553</v>
      </c>
      <c r="F1681" s="89">
        <f>+D1681*E1681</f>
        <v>3496.5866999999998</v>
      </c>
    </row>
    <row r="1682" spans="1:6" ht="409.6" hidden="1" customHeight="1" x14ac:dyDescent="0.2"/>
    <row r="1683" spans="1:6" ht="25.5" customHeight="1" thickBot="1" x14ac:dyDescent="0.25">
      <c r="A1683" s="84" t="s">
        <v>5077</v>
      </c>
      <c r="B1683" s="85" t="s">
        <v>5078</v>
      </c>
      <c r="C1683" s="86" t="s">
        <v>4888</v>
      </c>
      <c r="D1683" s="87">
        <v>3.125E-2</v>
      </c>
      <c r="E1683" s="88">
        <v>58501</v>
      </c>
      <c r="F1683" s="89">
        <f>+D1683*E1683</f>
        <v>1828.15625</v>
      </c>
    </row>
    <row r="1684" spans="1:6" ht="409.6" hidden="1" customHeight="1" x14ac:dyDescent="0.2"/>
    <row r="1685" spans="1:6" ht="13.5" customHeight="1" thickBot="1" x14ac:dyDescent="0.25">
      <c r="A1685" s="90" t="s">
        <v>4893</v>
      </c>
      <c r="B1685" s="91"/>
      <c r="C1685" s="92">
        <v>15.1029553576493</v>
      </c>
      <c r="D1685" s="91"/>
      <c r="E1685" s="93" t="s">
        <v>4884</v>
      </c>
      <c r="F1685" s="94">
        <f>+SUM(F1681:F1683)</f>
        <v>5324.7429499999998</v>
      </c>
    </row>
    <row r="1686" spans="1:6" ht="0.2" customHeight="1" x14ac:dyDescent="0.2"/>
    <row r="1687" spans="1:6" ht="12.75" customHeight="1" x14ac:dyDescent="0.2">
      <c r="A1687" s="80" t="s">
        <v>4871</v>
      </c>
      <c r="B1687" s="81" t="s">
        <v>4894</v>
      </c>
      <c r="C1687" s="82" t="s">
        <v>4870</v>
      </c>
      <c r="D1687" s="82" t="s">
        <v>4873</v>
      </c>
      <c r="E1687" s="82" t="s">
        <v>4874</v>
      </c>
      <c r="F1687" s="83" t="s">
        <v>4875</v>
      </c>
    </row>
    <row r="1688" spans="1:6" ht="409.6" hidden="1" customHeight="1" x14ac:dyDescent="0.2"/>
    <row r="1689" spans="1:6" ht="25.5" customHeight="1" thickBot="1" x14ac:dyDescent="0.25">
      <c r="A1689" s="84" t="s">
        <v>4895</v>
      </c>
      <c r="B1689" s="85" t="s">
        <v>4896</v>
      </c>
      <c r="C1689" s="86" t="s">
        <v>4897</v>
      </c>
      <c r="D1689" s="87">
        <v>0.05</v>
      </c>
      <c r="E1689" s="88">
        <v>5325</v>
      </c>
      <c r="F1689" s="89">
        <f>+D1689*E1689</f>
        <v>266.25</v>
      </c>
    </row>
    <row r="1690" spans="1:6" ht="409.6" hidden="1" customHeight="1" x14ac:dyDescent="0.2"/>
    <row r="1691" spans="1:6" ht="13.5" customHeight="1" thickBot="1" x14ac:dyDescent="0.25">
      <c r="A1691" s="90" t="s">
        <v>4898</v>
      </c>
      <c r="B1691" s="91"/>
      <c r="C1691" s="92">
        <v>0.75443870894548803</v>
      </c>
      <c r="D1691" s="91"/>
      <c r="E1691" s="93" t="s">
        <v>4884</v>
      </c>
      <c r="F1691" s="94">
        <f>+F1689</f>
        <v>266.25</v>
      </c>
    </row>
    <row r="1692" spans="1:6" ht="0.2" customHeight="1" x14ac:dyDescent="0.2"/>
    <row r="1693" spans="1:6" ht="12.75" customHeight="1" x14ac:dyDescent="0.2">
      <c r="A1693" s="80" t="s">
        <v>4871</v>
      </c>
      <c r="B1693" s="81" t="s">
        <v>4899</v>
      </c>
      <c r="C1693" s="82" t="s">
        <v>4870</v>
      </c>
      <c r="D1693" s="82" t="s">
        <v>4873</v>
      </c>
      <c r="E1693" s="82" t="s">
        <v>4874</v>
      </c>
      <c r="F1693" s="83" t="s">
        <v>4875</v>
      </c>
    </row>
    <row r="1694" spans="1:6" ht="409.6" hidden="1" customHeight="1" x14ac:dyDescent="0.2"/>
    <row r="1695" spans="1:6" ht="25.5" customHeight="1" x14ac:dyDescent="0.2">
      <c r="A1695" s="84" t="s">
        <v>5026</v>
      </c>
      <c r="B1695" s="85" t="s">
        <v>5027</v>
      </c>
      <c r="C1695" s="86" t="s">
        <v>2033</v>
      </c>
      <c r="D1695" s="87">
        <v>0.1</v>
      </c>
      <c r="E1695" s="88">
        <v>68500</v>
      </c>
      <c r="F1695" s="89">
        <f>+D1695*E1695</f>
        <v>6850</v>
      </c>
    </row>
    <row r="1696" spans="1:6" ht="409.6" hidden="1" customHeight="1" x14ac:dyDescent="0.2"/>
    <row r="1697" spans="1:6" ht="25.5" customHeight="1" thickBot="1" x14ac:dyDescent="0.25">
      <c r="A1697" s="84" t="s">
        <v>5079</v>
      </c>
      <c r="B1697" s="85" t="s">
        <v>5080</v>
      </c>
      <c r="C1697" s="86" t="s">
        <v>263</v>
      </c>
      <c r="D1697" s="87">
        <v>2</v>
      </c>
      <c r="E1697" s="88">
        <v>4756</v>
      </c>
      <c r="F1697" s="89">
        <f>+D1697*E1697</f>
        <v>9512</v>
      </c>
    </row>
    <row r="1698" spans="1:6" ht="409.6" hidden="1" customHeight="1" x14ac:dyDescent="0.2"/>
    <row r="1699" spans="1:6" ht="13.5" customHeight="1" thickBot="1" x14ac:dyDescent="0.25">
      <c r="A1699" s="90" t="s">
        <v>4904</v>
      </c>
      <c r="B1699" s="91"/>
      <c r="C1699" s="92">
        <v>46.406489307391197</v>
      </c>
      <c r="D1699" s="91"/>
      <c r="E1699" s="93" t="s">
        <v>4884</v>
      </c>
      <c r="F1699" s="94">
        <f>+SUM(F1695:F1697)</f>
        <v>16362</v>
      </c>
    </row>
    <row r="1700" spans="1:6" ht="0.2" customHeight="1" x14ac:dyDescent="0.2"/>
    <row r="1701" spans="1:6" ht="12.75" customHeight="1" x14ac:dyDescent="0.2">
      <c r="A1701" s="80" t="s">
        <v>4871</v>
      </c>
      <c r="B1701" s="81" t="s">
        <v>4905</v>
      </c>
      <c r="C1701" s="82" t="s">
        <v>4870</v>
      </c>
      <c r="D1701" s="82" t="s">
        <v>4873</v>
      </c>
      <c r="E1701" s="82" t="s">
        <v>4874</v>
      </c>
      <c r="F1701" s="83" t="s">
        <v>4875</v>
      </c>
    </row>
    <row r="1702" spans="1:6" ht="409.6" hidden="1" customHeight="1" x14ac:dyDescent="0.2"/>
    <row r="1703" spans="1:6" ht="25.5" customHeight="1" thickBot="1" x14ac:dyDescent="0.25">
      <c r="A1703" s="84" t="s">
        <v>4916</v>
      </c>
      <c r="B1703" s="85" t="s">
        <v>4917</v>
      </c>
      <c r="C1703" s="86" t="s">
        <v>106</v>
      </c>
      <c r="D1703" s="87">
        <v>0.35</v>
      </c>
      <c r="E1703" s="88">
        <v>38014</v>
      </c>
      <c r="F1703" s="89">
        <f>+D1703*E1703</f>
        <v>13304.9</v>
      </c>
    </row>
    <row r="1704" spans="1:6" ht="409.6" hidden="1" customHeight="1" x14ac:dyDescent="0.2"/>
    <row r="1705" spans="1:6" ht="13.5" customHeight="1" thickBot="1" x14ac:dyDescent="0.25">
      <c r="A1705" s="90" t="s">
        <v>4908</v>
      </c>
      <c r="B1705" s="91"/>
      <c r="C1705" s="92">
        <v>37.736116626014002</v>
      </c>
      <c r="D1705" s="91"/>
      <c r="E1705" s="93" t="s">
        <v>4884</v>
      </c>
      <c r="F1705" s="94">
        <f>+F1703</f>
        <v>13304.9</v>
      </c>
    </row>
    <row r="1706" spans="1:6" ht="0.2" customHeight="1" thickBot="1" x14ac:dyDescent="0.25"/>
    <row r="1707" spans="1:6" ht="12.75" customHeight="1" thickBot="1" x14ac:dyDescent="0.3">
      <c r="A1707" s="135" t="s">
        <v>4909</v>
      </c>
      <c r="B1707" s="136"/>
      <c r="C1707" s="136"/>
      <c r="D1707" s="136"/>
      <c r="E1707" s="137"/>
      <c r="F1707" s="127">
        <f>+SUM(F1685,F1691,F1699,F1705)</f>
        <v>35257.892950000001</v>
      </c>
    </row>
    <row r="1708" spans="1:6" ht="12.75" customHeight="1" x14ac:dyDescent="0.2"/>
    <row r="1709" spans="1:6" ht="12.75" customHeight="1" x14ac:dyDescent="0.2"/>
    <row r="1710" spans="1:6" ht="409.6" hidden="1" customHeight="1" x14ac:dyDescent="0.2"/>
    <row r="1711" spans="1:6" ht="12.75" customHeight="1" x14ac:dyDescent="0.25">
      <c r="A1711" s="144" t="s">
        <v>4868</v>
      </c>
      <c r="B1711" s="145"/>
      <c r="C1711" s="145"/>
      <c r="D1711" s="145"/>
      <c r="E1711" s="146"/>
      <c r="F1711" s="147"/>
    </row>
    <row r="1712" spans="1:6" ht="12.75" customHeight="1" x14ac:dyDescent="0.2">
      <c r="A1712" s="138" t="s">
        <v>2557</v>
      </c>
      <c r="B1712" s="139"/>
      <c r="C1712" s="139"/>
      <c r="D1712" s="140"/>
      <c r="E1712" s="76" t="s">
        <v>4869</v>
      </c>
      <c r="F1712" s="77" t="s">
        <v>4870</v>
      </c>
    </row>
    <row r="1713" spans="1:6" ht="12.75" customHeight="1" x14ac:dyDescent="0.2">
      <c r="A1713" s="141"/>
      <c r="B1713" s="142"/>
      <c r="C1713" s="142"/>
      <c r="D1713" s="143"/>
      <c r="E1713" s="78" t="s">
        <v>2556</v>
      </c>
      <c r="F1713" s="79" t="s">
        <v>117</v>
      </c>
    </row>
    <row r="1714" spans="1:6" ht="409.6" hidden="1" customHeight="1" x14ac:dyDescent="0.2"/>
    <row r="1715" spans="1:6" ht="12.75" customHeight="1" x14ac:dyDescent="0.2">
      <c r="A1715" s="80" t="s">
        <v>4871</v>
      </c>
      <c r="B1715" s="81" t="s">
        <v>4885</v>
      </c>
      <c r="C1715" s="82" t="s">
        <v>4870</v>
      </c>
      <c r="D1715" s="82" t="s">
        <v>4873</v>
      </c>
      <c r="E1715" s="82" t="s">
        <v>4874</v>
      </c>
      <c r="F1715" s="83" t="s">
        <v>4875</v>
      </c>
    </row>
    <row r="1716" spans="1:6" ht="409.6" hidden="1" customHeight="1" x14ac:dyDescent="0.2"/>
    <row r="1717" spans="1:6" ht="25.5" customHeight="1" x14ac:dyDescent="0.2">
      <c r="A1717" s="84" t="s">
        <v>5028</v>
      </c>
      <c r="B1717" s="85" t="s">
        <v>5029</v>
      </c>
      <c r="C1717" s="86" t="s">
        <v>4888</v>
      </c>
      <c r="D1717" s="87">
        <v>1.3899999999999999E-2</v>
      </c>
      <c r="E1717" s="88">
        <v>251553</v>
      </c>
      <c r="F1717" s="89">
        <f>+D1717*E1717</f>
        <v>3496.5866999999998</v>
      </c>
    </row>
    <row r="1718" spans="1:6" ht="409.6" hidden="1" customHeight="1" x14ac:dyDescent="0.2"/>
    <row r="1719" spans="1:6" ht="25.5" customHeight="1" thickBot="1" x14ac:dyDescent="0.25">
      <c r="A1719" s="84" t="s">
        <v>5077</v>
      </c>
      <c r="B1719" s="85" t="s">
        <v>5078</v>
      </c>
      <c r="C1719" s="86" t="s">
        <v>4888</v>
      </c>
      <c r="D1719" s="87">
        <v>3.125E-2</v>
      </c>
      <c r="E1719" s="88">
        <v>58501</v>
      </c>
      <c r="F1719" s="89">
        <f>+D1719*E1719</f>
        <v>1828.15625</v>
      </c>
    </row>
    <row r="1720" spans="1:6" ht="409.6" hidden="1" customHeight="1" x14ac:dyDescent="0.2"/>
    <row r="1721" spans="1:6" ht="13.5" customHeight="1" thickBot="1" x14ac:dyDescent="0.25">
      <c r="A1721" s="90" t="s">
        <v>4893</v>
      </c>
      <c r="B1721" s="91"/>
      <c r="C1721" s="92">
        <v>20.682824516429701</v>
      </c>
      <c r="D1721" s="91"/>
      <c r="E1721" s="93" t="s">
        <v>4884</v>
      </c>
      <c r="F1721" s="94">
        <f>+SUM(F1717:F1719)</f>
        <v>5324.7429499999998</v>
      </c>
    </row>
    <row r="1722" spans="1:6" ht="0.2" customHeight="1" x14ac:dyDescent="0.2"/>
    <row r="1723" spans="1:6" ht="12.75" customHeight="1" x14ac:dyDescent="0.2">
      <c r="A1723" s="80" t="s">
        <v>4871</v>
      </c>
      <c r="B1723" s="81" t="s">
        <v>4894</v>
      </c>
      <c r="C1723" s="82" t="s">
        <v>4870</v>
      </c>
      <c r="D1723" s="82" t="s">
        <v>4873</v>
      </c>
      <c r="E1723" s="82" t="s">
        <v>4874</v>
      </c>
      <c r="F1723" s="83" t="s">
        <v>4875</v>
      </c>
    </row>
    <row r="1724" spans="1:6" ht="409.6" hidden="1" customHeight="1" x14ac:dyDescent="0.2"/>
    <row r="1725" spans="1:6" ht="25.5" customHeight="1" thickBot="1" x14ac:dyDescent="0.25">
      <c r="A1725" s="84" t="s">
        <v>4895</v>
      </c>
      <c r="B1725" s="85" t="s">
        <v>4896</v>
      </c>
      <c r="C1725" s="86" t="s">
        <v>4897</v>
      </c>
      <c r="D1725" s="87">
        <v>0.05</v>
      </c>
      <c r="E1725" s="88">
        <v>5325</v>
      </c>
      <c r="F1725" s="89">
        <f>+D1725*E1725</f>
        <v>266.25</v>
      </c>
    </row>
    <row r="1726" spans="1:6" ht="409.6" hidden="1" customHeight="1" x14ac:dyDescent="0.2"/>
    <row r="1727" spans="1:6" ht="13.5" customHeight="1" thickBot="1" x14ac:dyDescent="0.25">
      <c r="A1727" s="90" t="s">
        <v>4898</v>
      </c>
      <c r="B1727" s="91"/>
      <c r="C1727" s="92">
        <v>1.0331702011963</v>
      </c>
      <c r="D1727" s="91"/>
      <c r="E1727" s="93" t="s">
        <v>4884</v>
      </c>
      <c r="F1727" s="94">
        <f>+F1725</f>
        <v>266.25</v>
      </c>
    </row>
    <row r="1728" spans="1:6" ht="0.2" customHeight="1" x14ac:dyDescent="0.2"/>
    <row r="1729" spans="1:6" ht="12.75" customHeight="1" x14ac:dyDescent="0.2">
      <c r="A1729" s="80" t="s">
        <v>4871</v>
      </c>
      <c r="B1729" s="81" t="s">
        <v>4899</v>
      </c>
      <c r="C1729" s="82" t="s">
        <v>4870</v>
      </c>
      <c r="D1729" s="82" t="s">
        <v>4873</v>
      </c>
      <c r="E1729" s="82" t="s">
        <v>4874</v>
      </c>
      <c r="F1729" s="83" t="s">
        <v>4875</v>
      </c>
    </row>
    <row r="1730" spans="1:6" ht="409.6" hidden="1" customHeight="1" x14ac:dyDescent="0.2"/>
    <row r="1731" spans="1:6" ht="25.5" customHeight="1" thickBot="1" x14ac:dyDescent="0.25">
      <c r="A1731" s="84" t="s">
        <v>5026</v>
      </c>
      <c r="B1731" s="85" t="s">
        <v>5027</v>
      </c>
      <c r="C1731" s="86" t="s">
        <v>2033</v>
      </c>
      <c r="D1731" s="87">
        <v>0.1</v>
      </c>
      <c r="E1731" s="88">
        <v>68500</v>
      </c>
      <c r="F1731" s="89">
        <f>+D1731*E1731</f>
        <v>6850</v>
      </c>
    </row>
    <row r="1732" spans="1:6" ht="409.6" hidden="1" customHeight="1" x14ac:dyDescent="0.2"/>
    <row r="1733" spans="1:6" ht="13.5" customHeight="1" thickBot="1" x14ac:dyDescent="0.25">
      <c r="A1733" s="90" t="s">
        <v>4904</v>
      </c>
      <c r="B1733" s="91"/>
      <c r="C1733" s="92">
        <v>26.606074730055202</v>
      </c>
      <c r="D1733" s="91"/>
      <c r="E1733" s="93" t="s">
        <v>4884</v>
      </c>
      <c r="F1733" s="94">
        <f>+F1731</f>
        <v>6850</v>
      </c>
    </row>
    <row r="1734" spans="1:6" ht="0.2" customHeight="1" x14ac:dyDescent="0.2"/>
    <row r="1735" spans="1:6" ht="12.75" customHeight="1" x14ac:dyDescent="0.2">
      <c r="A1735" s="80" t="s">
        <v>4871</v>
      </c>
      <c r="B1735" s="81" t="s">
        <v>4905</v>
      </c>
      <c r="C1735" s="82" t="s">
        <v>4870</v>
      </c>
      <c r="D1735" s="82" t="s">
        <v>4873</v>
      </c>
      <c r="E1735" s="82" t="s">
        <v>4874</v>
      </c>
      <c r="F1735" s="83" t="s">
        <v>4875</v>
      </c>
    </row>
    <row r="1736" spans="1:6" ht="409.6" hidden="1" customHeight="1" x14ac:dyDescent="0.2"/>
    <row r="1737" spans="1:6" ht="25.5" customHeight="1" thickBot="1" x14ac:dyDescent="0.25">
      <c r="A1737" s="84" t="s">
        <v>4916</v>
      </c>
      <c r="B1737" s="85" t="s">
        <v>4917</v>
      </c>
      <c r="C1737" s="86" t="s">
        <v>106</v>
      </c>
      <c r="D1737" s="87">
        <v>0.35</v>
      </c>
      <c r="E1737" s="88">
        <v>38014</v>
      </c>
      <c r="F1737" s="89">
        <f>+D1737*E1737</f>
        <v>13304.9</v>
      </c>
    </row>
    <row r="1738" spans="1:6" ht="409.6" hidden="1" customHeight="1" x14ac:dyDescent="0.2"/>
    <row r="1739" spans="1:6" ht="13.5" customHeight="1" thickBot="1" x14ac:dyDescent="0.25">
      <c r="A1739" s="90" t="s">
        <v>4908</v>
      </c>
      <c r="B1739" s="91"/>
      <c r="C1739" s="92">
        <v>51.677930552318799</v>
      </c>
      <c r="D1739" s="91"/>
      <c r="E1739" s="93" t="s">
        <v>4884</v>
      </c>
      <c r="F1739" s="94">
        <f>+F1737</f>
        <v>13304.9</v>
      </c>
    </row>
    <row r="1740" spans="1:6" ht="0.2" customHeight="1" thickBot="1" x14ac:dyDescent="0.25"/>
    <row r="1741" spans="1:6" ht="12.75" customHeight="1" thickBot="1" x14ac:dyDescent="0.3">
      <c r="A1741" s="135" t="s">
        <v>4909</v>
      </c>
      <c r="B1741" s="136"/>
      <c r="C1741" s="136"/>
      <c r="D1741" s="136"/>
      <c r="E1741" s="137"/>
      <c r="F1741" s="127">
        <f>+SUM(F1721,F1727,F1733,F1739)</f>
        <v>25745.892950000001</v>
      </c>
    </row>
    <row r="1742" spans="1:6" ht="12.75" customHeight="1" x14ac:dyDescent="0.2"/>
    <row r="1743" spans="1:6" ht="12.75" customHeight="1" x14ac:dyDescent="0.2"/>
    <row r="1744" spans="1:6" ht="409.6" hidden="1" customHeight="1" x14ac:dyDescent="0.2"/>
    <row r="1745" spans="1:6" ht="12.75" customHeight="1" x14ac:dyDescent="0.25">
      <c r="A1745" s="144" t="s">
        <v>4868</v>
      </c>
      <c r="B1745" s="145"/>
      <c r="C1745" s="145"/>
      <c r="D1745" s="145"/>
      <c r="E1745" s="146"/>
      <c r="F1745" s="147"/>
    </row>
    <row r="1746" spans="1:6" ht="12.75" customHeight="1" x14ac:dyDescent="0.2">
      <c r="A1746" s="138" t="s">
        <v>2559</v>
      </c>
      <c r="B1746" s="139"/>
      <c r="C1746" s="139"/>
      <c r="D1746" s="140"/>
      <c r="E1746" s="76" t="s">
        <v>4869</v>
      </c>
      <c r="F1746" s="77" t="s">
        <v>4870</v>
      </c>
    </row>
    <row r="1747" spans="1:6" ht="12.75" customHeight="1" x14ac:dyDescent="0.2">
      <c r="A1747" s="141"/>
      <c r="B1747" s="142"/>
      <c r="C1747" s="142"/>
      <c r="D1747" s="143"/>
      <c r="E1747" s="78" t="s">
        <v>2558</v>
      </c>
      <c r="F1747" s="79" t="s">
        <v>106</v>
      </c>
    </row>
    <row r="1748" spans="1:6" ht="409.6" hidden="1" customHeight="1" x14ac:dyDescent="0.2"/>
    <row r="1749" spans="1:6" ht="12.75" customHeight="1" x14ac:dyDescent="0.2">
      <c r="A1749" s="80" t="s">
        <v>4871</v>
      </c>
      <c r="B1749" s="81" t="s">
        <v>4885</v>
      </c>
      <c r="C1749" s="82" t="s">
        <v>4870</v>
      </c>
      <c r="D1749" s="82" t="s">
        <v>4873</v>
      </c>
      <c r="E1749" s="82" t="s">
        <v>4874</v>
      </c>
      <c r="F1749" s="83" t="s">
        <v>4875</v>
      </c>
    </row>
    <row r="1750" spans="1:6" ht="409.6" hidden="1" customHeight="1" x14ac:dyDescent="0.2"/>
    <row r="1751" spans="1:6" ht="25.5" customHeight="1" thickBot="1" x14ac:dyDescent="0.25">
      <c r="A1751" s="84" t="s">
        <v>5028</v>
      </c>
      <c r="B1751" s="85" t="s">
        <v>5029</v>
      </c>
      <c r="C1751" s="86" t="s">
        <v>4888</v>
      </c>
      <c r="D1751" s="87">
        <v>0.4</v>
      </c>
      <c r="E1751" s="88">
        <v>251553</v>
      </c>
      <c r="F1751" s="89">
        <f>+D1751*E1751</f>
        <v>100621.20000000001</v>
      </c>
    </row>
    <row r="1752" spans="1:6" ht="409.6" hidden="1" customHeight="1" x14ac:dyDescent="0.2"/>
    <row r="1753" spans="1:6" ht="13.5" customHeight="1" thickBot="1" x14ac:dyDescent="0.25">
      <c r="A1753" s="90" t="s">
        <v>4893</v>
      </c>
      <c r="B1753" s="91"/>
      <c r="C1753" s="92">
        <v>49.682022416432098</v>
      </c>
      <c r="D1753" s="91"/>
      <c r="E1753" s="93" t="s">
        <v>4884</v>
      </c>
      <c r="F1753" s="94">
        <f>+F1751</f>
        <v>100621.20000000001</v>
      </c>
    </row>
    <row r="1754" spans="1:6" ht="0.2" customHeight="1" x14ac:dyDescent="0.2"/>
    <row r="1755" spans="1:6" ht="12.75" customHeight="1" x14ac:dyDescent="0.2">
      <c r="A1755" s="80" t="s">
        <v>4871</v>
      </c>
      <c r="B1755" s="81" t="s">
        <v>4894</v>
      </c>
      <c r="C1755" s="82" t="s">
        <v>4870</v>
      </c>
      <c r="D1755" s="82" t="s">
        <v>4873</v>
      </c>
      <c r="E1755" s="82" t="s">
        <v>4874</v>
      </c>
      <c r="F1755" s="83" t="s">
        <v>4875</v>
      </c>
    </row>
    <row r="1756" spans="1:6" ht="409.6" hidden="1" customHeight="1" x14ac:dyDescent="0.2"/>
    <row r="1757" spans="1:6" ht="25.5" customHeight="1" thickBot="1" x14ac:dyDescent="0.25">
      <c r="A1757" s="84" t="s">
        <v>4895</v>
      </c>
      <c r="B1757" s="85" t="s">
        <v>4896</v>
      </c>
      <c r="C1757" s="86" t="s">
        <v>4897</v>
      </c>
      <c r="D1757" s="87">
        <v>0.05</v>
      </c>
      <c r="E1757" s="88">
        <v>100621</v>
      </c>
      <c r="F1757" s="89">
        <f>+D1757*E1757</f>
        <v>5031.05</v>
      </c>
    </row>
    <row r="1758" spans="1:6" ht="409.6" hidden="1" customHeight="1" x14ac:dyDescent="0.2"/>
    <row r="1759" spans="1:6" ht="13.5" customHeight="1" thickBot="1" x14ac:dyDescent="0.25">
      <c r="A1759" s="90" t="s">
        <v>4898</v>
      </c>
      <c r="B1759" s="91"/>
      <c r="C1759" s="92">
        <v>2.4840764331210199</v>
      </c>
      <c r="D1759" s="91"/>
      <c r="E1759" s="93" t="s">
        <v>4884</v>
      </c>
      <c r="F1759" s="94">
        <f>+F1757</f>
        <v>5031.05</v>
      </c>
    </row>
    <row r="1760" spans="1:6" ht="0.2" customHeight="1" x14ac:dyDescent="0.2"/>
    <row r="1761" spans="1:6" ht="12.75" customHeight="1" x14ac:dyDescent="0.2">
      <c r="A1761" s="80" t="s">
        <v>4871</v>
      </c>
      <c r="B1761" s="81" t="s">
        <v>4899</v>
      </c>
      <c r="C1761" s="82" t="s">
        <v>4870</v>
      </c>
      <c r="D1761" s="82" t="s">
        <v>4873</v>
      </c>
      <c r="E1761" s="82" t="s">
        <v>4874</v>
      </c>
      <c r="F1761" s="83" t="s">
        <v>4875</v>
      </c>
    </row>
    <row r="1762" spans="1:6" ht="409.6" hidden="1" customHeight="1" x14ac:dyDescent="0.2"/>
    <row r="1763" spans="1:6" ht="25.5" customHeight="1" x14ac:dyDescent="0.2">
      <c r="A1763" s="84" t="s">
        <v>5026</v>
      </c>
      <c r="B1763" s="85" t="s">
        <v>5027</v>
      </c>
      <c r="C1763" s="86" t="s">
        <v>2033</v>
      </c>
      <c r="D1763" s="87">
        <v>0.15</v>
      </c>
      <c r="E1763" s="88">
        <v>68500</v>
      </c>
      <c r="F1763" s="89">
        <f>+D1763*E1763</f>
        <v>10275</v>
      </c>
    </row>
    <row r="1764" spans="1:6" ht="409.6" hidden="1" customHeight="1" x14ac:dyDescent="0.2"/>
    <row r="1765" spans="1:6" ht="25.5" customHeight="1" x14ac:dyDescent="0.2">
      <c r="A1765" s="84" t="s">
        <v>2063</v>
      </c>
      <c r="B1765" s="85" t="s">
        <v>4922</v>
      </c>
      <c r="C1765" s="86" t="s">
        <v>2033</v>
      </c>
      <c r="D1765" s="87">
        <v>0.05</v>
      </c>
      <c r="E1765" s="88">
        <v>95200</v>
      </c>
      <c r="F1765" s="89">
        <f>+D1765*E1765</f>
        <v>4760</v>
      </c>
    </row>
    <row r="1766" spans="1:6" ht="409.6" hidden="1" customHeight="1" x14ac:dyDescent="0.2"/>
    <row r="1767" spans="1:6" ht="25.5" customHeight="1" thickBot="1" x14ac:dyDescent="0.25">
      <c r="A1767" s="84" t="s">
        <v>5075</v>
      </c>
      <c r="B1767" s="85" t="s">
        <v>5076</v>
      </c>
      <c r="C1767" s="86" t="s">
        <v>109</v>
      </c>
      <c r="D1767" s="87">
        <v>0.28999999999999998</v>
      </c>
      <c r="E1767" s="88">
        <v>30495</v>
      </c>
      <c r="F1767" s="89">
        <f>+D1767*E1767</f>
        <v>8843.5499999999993</v>
      </c>
    </row>
    <row r="1768" spans="1:6" ht="409.6" hidden="1" customHeight="1" x14ac:dyDescent="0.2"/>
    <row r="1769" spans="1:6" ht="13.5" customHeight="1" thickBot="1" x14ac:dyDescent="0.25">
      <c r="A1769" s="90" t="s">
        <v>4904</v>
      </c>
      <c r="B1769" s="91"/>
      <c r="C1769" s="92">
        <v>11.790352046610399</v>
      </c>
      <c r="D1769" s="91"/>
      <c r="E1769" s="93" t="s">
        <v>4884</v>
      </c>
      <c r="F1769" s="94">
        <f>+SUM(F1763:F1767)</f>
        <v>23878.55</v>
      </c>
    </row>
    <row r="1770" spans="1:6" ht="0.2" customHeight="1" x14ac:dyDescent="0.2"/>
    <row r="1771" spans="1:6" ht="12.75" customHeight="1" x14ac:dyDescent="0.2">
      <c r="A1771" s="80" t="s">
        <v>4871</v>
      </c>
      <c r="B1771" s="81" t="s">
        <v>4905</v>
      </c>
      <c r="C1771" s="82" t="s">
        <v>4870</v>
      </c>
      <c r="D1771" s="82" t="s">
        <v>4873</v>
      </c>
      <c r="E1771" s="82" t="s">
        <v>4874</v>
      </c>
      <c r="F1771" s="83" t="s">
        <v>4875</v>
      </c>
    </row>
    <row r="1772" spans="1:6" ht="409.6" hidden="1" customHeight="1" x14ac:dyDescent="0.2"/>
    <row r="1773" spans="1:6" ht="25.5" customHeight="1" x14ac:dyDescent="0.2">
      <c r="A1773" s="84" t="s">
        <v>4916</v>
      </c>
      <c r="B1773" s="85" t="s">
        <v>4917</v>
      </c>
      <c r="C1773" s="86" t="s">
        <v>106</v>
      </c>
      <c r="D1773" s="87">
        <v>1.4</v>
      </c>
      <c r="E1773" s="88">
        <v>38014</v>
      </c>
      <c r="F1773" s="89">
        <f>+D1773*E1773</f>
        <v>53219.6</v>
      </c>
    </row>
    <row r="1774" spans="1:6" ht="409.6" hidden="1" customHeight="1" x14ac:dyDescent="0.2"/>
    <row r="1775" spans="1:6" ht="25.5" customHeight="1" thickBot="1" x14ac:dyDescent="0.25">
      <c r="A1775" s="84" t="s">
        <v>4920</v>
      </c>
      <c r="B1775" s="85" t="s">
        <v>4921</v>
      </c>
      <c r="C1775" s="86" t="s">
        <v>106</v>
      </c>
      <c r="D1775" s="87">
        <v>1.4</v>
      </c>
      <c r="E1775" s="88">
        <v>14128</v>
      </c>
      <c r="F1775" s="89">
        <f>+D1775*E1775</f>
        <v>19779.199999999997</v>
      </c>
    </row>
    <row r="1776" spans="1:6" ht="409.6" hidden="1" customHeight="1" x14ac:dyDescent="0.2"/>
    <row r="1777" spans="1:6" ht="13.5" customHeight="1" thickBot="1" x14ac:dyDescent="0.25">
      <c r="A1777" s="90" t="s">
        <v>4908</v>
      </c>
      <c r="B1777" s="91"/>
      <c r="C1777" s="92">
        <v>36.043549103836497</v>
      </c>
      <c r="D1777" s="91"/>
      <c r="E1777" s="93" t="s">
        <v>4884</v>
      </c>
      <c r="F1777" s="94">
        <f>+SUM(F1773:F1775)</f>
        <v>72998.799999999988</v>
      </c>
    </row>
    <row r="1778" spans="1:6" ht="0.2" customHeight="1" thickBot="1" x14ac:dyDescent="0.25"/>
    <row r="1779" spans="1:6" ht="12.75" customHeight="1" thickBot="1" x14ac:dyDescent="0.3">
      <c r="A1779" s="135" t="s">
        <v>4909</v>
      </c>
      <c r="B1779" s="136"/>
      <c r="C1779" s="136"/>
      <c r="D1779" s="136"/>
      <c r="E1779" s="137"/>
      <c r="F1779" s="127">
        <f>+SUM(F1753,F1759,F1769,F1777)</f>
        <v>202529.6</v>
      </c>
    </row>
    <row r="1780" spans="1:6" ht="12.75" customHeight="1" x14ac:dyDescent="0.2"/>
    <row r="1781" spans="1:6" ht="12.75" customHeight="1" x14ac:dyDescent="0.2"/>
    <row r="1782" spans="1:6" ht="409.6" hidden="1" customHeight="1" x14ac:dyDescent="0.2"/>
    <row r="1783" spans="1:6" ht="12.75" customHeight="1" x14ac:dyDescent="0.25">
      <c r="A1783" s="144" t="s">
        <v>4868</v>
      </c>
      <c r="B1783" s="145"/>
      <c r="C1783" s="145"/>
      <c r="D1783" s="145"/>
      <c r="E1783" s="146"/>
      <c r="F1783" s="147"/>
    </row>
    <row r="1784" spans="1:6" ht="12.75" customHeight="1" x14ac:dyDescent="0.2">
      <c r="A1784" s="138" t="s">
        <v>2561</v>
      </c>
      <c r="B1784" s="139"/>
      <c r="C1784" s="139"/>
      <c r="D1784" s="140"/>
      <c r="E1784" s="76" t="s">
        <v>4869</v>
      </c>
      <c r="F1784" s="77" t="s">
        <v>4870</v>
      </c>
    </row>
    <row r="1785" spans="1:6" ht="12.75" customHeight="1" x14ac:dyDescent="0.2">
      <c r="A1785" s="141"/>
      <c r="B1785" s="142"/>
      <c r="C1785" s="142"/>
      <c r="D1785" s="143"/>
      <c r="E1785" s="78" t="s">
        <v>2560</v>
      </c>
      <c r="F1785" s="79" t="s">
        <v>117</v>
      </c>
    </row>
    <row r="1786" spans="1:6" ht="409.6" hidden="1" customHeight="1" x14ac:dyDescent="0.2"/>
    <row r="1787" spans="1:6" ht="12.75" customHeight="1" x14ac:dyDescent="0.2">
      <c r="A1787" s="80" t="s">
        <v>4871</v>
      </c>
      <c r="B1787" s="81" t="s">
        <v>4885</v>
      </c>
      <c r="C1787" s="82" t="s">
        <v>4870</v>
      </c>
      <c r="D1787" s="82" t="s">
        <v>4873</v>
      </c>
      <c r="E1787" s="82" t="s">
        <v>4874</v>
      </c>
      <c r="F1787" s="83" t="s">
        <v>4875</v>
      </c>
    </row>
    <row r="1788" spans="1:6" ht="409.6" hidden="1" customHeight="1" x14ac:dyDescent="0.2"/>
    <row r="1789" spans="1:6" ht="25.5" customHeight="1" thickBot="1" x14ac:dyDescent="0.25">
      <c r="A1789" s="84" t="s">
        <v>5028</v>
      </c>
      <c r="B1789" s="85" t="s">
        <v>5029</v>
      </c>
      <c r="C1789" s="86" t="s">
        <v>4888</v>
      </c>
      <c r="D1789" s="87">
        <v>2.222E-2</v>
      </c>
      <c r="E1789" s="88">
        <v>251553</v>
      </c>
      <c r="F1789" s="89">
        <f>+D1789*E1789</f>
        <v>5589.5076600000002</v>
      </c>
    </row>
    <row r="1790" spans="1:6" ht="409.6" hidden="1" customHeight="1" x14ac:dyDescent="0.2"/>
    <row r="1791" spans="1:6" ht="13.5" customHeight="1" thickBot="1" x14ac:dyDescent="0.25">
      <c r="A1791" s="90" t="s">
        <v>4893</v>
      </c>
      <c r="B1791" s="91"/>
      <c r="C1791" s="92">
        <v>33.862369760116302</v>
      </c>
      <c r="D1791" s="91"/>
      <c r="E1791" s="93" t="s">
        <v>4884</v>
      </c>
      <c r="F1791" s="94">
        <f>+F1789</f>
        <v>5589.5076600000002</v>
      </c>
    </row>
    <row r="1792" spans="1:6" ht="0.2" customHeight="1" x14ac:dyDescent="0.2"/>
    <row r="1793" spans="1:6" ht="12.75" customHeight="1" x14ac:dyDescent="0.2">
      <c r="A1793" s="80" t="s">
        <v>4871</v>
      </c>
      <c r="B1793" s="81" t="s">
        <v>4894</v>
      </c>
      <c r="C1793" s="82" t="s">
        <v>4870</v>
      </c>
      <c r="D1793" s="82" t="s">
        <v>4873</v>
      </c>
      <c r="E1793" s="82" t="s">
        <v>4874</v>
      </c>
      <c r="F1793" s="83" t="s">
        <v>4875</v>
      </c>
    </row>
    <row r="1794" spans="1:6" ht="409.6" hidden="1" customHeight="1" x14ac:dyDescent="0.2"/>
    <row r="1795" spans="1:6" ht="25.5" customHeight="1" thickBot="1" x14ac:dyDescent="0.25">
      <c r="A1795" s="84" t="s">
        <v>4895</v>
      </c>
      <c r="B1795" s="85" t="s">
        <v>4896</v>
      </c>
      <c r="C1795" s="86" t="s">
        <v>4897</v>
      </c>
      <c r="D1795" s="87">
        <v>0.05</v>
      </c>
      <c r="E1795" s="88">
        <v>5590</v>
      </c>
      <c r="F1795" s="89">
        <f>+D1795*E1795</f>
        <v>279.5</v>
      </c>
    </row>
    <row r="1796" spans="1:6" ht="409.6" hidden="1" customHeight="1" x14ac:dyDescent="0.2"/>
    <row r="1797" spans="1:6" ht="13.5" customHeight="1" thickBot="1" x14ac:dyDescent="0.25">
      <c r="A1797" s="90" t="s">
        <v>4898</v>
      </c>
      <c r="B1797" s="91"/>
      <c r="C1797" s="92">
        <v>1.6961473225103001</v>
      </c>
      <c r="D1797" s="91"/>
      <c r="E1797" s="93" t="s">
        <v>4884</v>
      </c>
      <c r="F1797" s="94">
        <f>+F1795</f>
        <v>279.5</v>
      </c>
    </row>
    <row r="1798" spans="1:6" ht="0.2" customHeight="1" x14ac:dyDescent="0.2"/>
    <row r="1799" spans="1:6" ht="12.75" customHeight="1" x14ac:dyDescent="0.2">
      <c r="A1799" s="80" t="s">
        <v>4871</v>
      </c>
      <c r="B1799" s="81" t="s">
        <v>4899</v>
      </c>
      <c r="C1799" s="82" t="s">
        <v>4870</v>
      </c>
      <c r="D1799" s="82" t="s">
        <v>4873</v>
      </c>
      <c r="E1799" s="82" t="s">
        <v>4874</v>
      </c>
      <c r="F1799" s="83" t="s">
        <v>4875</v>
      </c>
    </row>
    <row r="1800" spans="1:6" ht="409.6" hidden="1" customHeight="1" x14ac:dyDescent="0.2"/>
    <row r="1801" spans="1:6" ht="25.5" customHeight="1" x14ac:dyDescent="0.2">
      <c r="A1801" s="84" t="s">
        <v>5016</v>
      </c>
      <c r="B1801" s="85" t="s">
        <v>5017</v>
      </c>
      <c r="C1801" s="86" t="s">
        <v>109</v>
      </c>
      <c r="D1801" s="87">
        <v>0.11111</v>
      </c>
      <c r="E1801" s="88">
        <v>3482</v>
      </c>
      <c r="F1801" s="89">
        <f>+D1801*E1801</f>
        <v>386.88502</v>
      </c>
    </row>
    <row r="1802" spans="1:6" ht="409.6" hidden="1" customHeight="1" x14ac:dyDescent="0.2"/>
    <row r="1803" spans="1:6" ht="25.5" customHeight="1" thickBot="1" x14ac:dyDescent="0.25">
      <c r="A1803" s="84" t="s">
        <v>5018</v>
      </c>
      <c r="B1803" s="85" t="s">
        <v>5019</v>
      </c>
      <c r="C1803" s="86" t="s">
        <v>109</v>
      </c>
      <c r="D1803" s="87">
        <v>0.33333000000000002</v>
      </c>
      <c r="E1803" s="88">
        <v>248</v>
      </c>
      <c r="F1803" s="89">
        <f>+D1803*E1803</f>
        <v>82.665840000000003</v>
      </c>
    </row>
    <row r="1804" spans="1:6" ht="409.6" hidden="1" customHeight="1" x14ac:dyDescent="0.2"/>
    <row r="1805" spans="1:6" ht="13.5" customHeight="1" thickBot="1" x14ac:dyDescent="0.25">
      <c r="A1805" s="90" t="s">
        <v>4904</v>
      </c>
      <c r="B1805" s="91"/>
      <c r="C1805" s="92">
        <v>2.8471044342137102</v>
      </c>
      <c r="D1805" s="91"/>
      <c r="E1805" s="93" t="s">
        <v>4884</v>
      </c>
      <c r="F1805" s="94">
        <f>+SUM(F1801:F1803)</f>
        <v>469.55086</v>
      </c>
    </row>
    <row r="1806" spans="1:6" ht="0.2" customHeight="1" x14ac:dyDescent="0.2"/>
    <row r="1807" spans="1:6" ht="12.75" customHeight="1" x14ac:dyDescent="0.2">
      <c r="A1807" s="80" t="s">
        <v>4871</v>
      </c>
      <c r="B1807" s="81" t="s">
        <v>4905</v>
      </c>
      <c r="C1807" s="82" t="s">
        <v>4870</v>
      </c>
      <c r="D1807" s="82" t="s">
        <v>4873</v>
      </c>
      <c r="E1807" s="82" t="s">
        <v>4874</v>
      </c>
      <c r="F1807" s="83" t="s">
        <v>4875</v>
      </c>
    </row>
    <row r="1808" spans="1:6" ht="409.6" hidden="1" customHeight="1" x14ac:dyDescent="0.2"/>
    <row r="1809" spans="1:6" ht="25.5" customHeight="1" x14ac:dyDescent="0.2">
      <c r="A1809" s="84" t="s">
        <v>4916</v>
      </c>
      <c r="B1809" s="85" t="s">
        <v>4917</v>
      </c>
      <c r="C1809" s="86" t="s">
        <v>106</v>
      </c>
      <c r="D1809" s="87">
        <v>0.19500000000000001</v>
      </c>
      <c r="E1809" s="88">
        <v>38014</v>
      </c>
      <c r="F1809" s="89">
        <f>+D1809*E1809</f>
        <v>7412.7300000000005</v>
      </c>
    </row>
    <row r="1810" spans="1:6" ht="409.6" hidden="1" customHeight="1" x14ac:dyDescent="0.2"/>
    <row r="1811" spans="1:6" ht="25.5" customHeight="1" thickBot="1" x14ac:dyDescent="0.25">
      <c r="A1811" s="84" t="s">
        <v>4920</v>
      </c>
      <c r="B1811" s="85" t="s">
        <v>4921</v>
      </c>
      <c r="C1811" s="86" t="s">
        <v>106</v>
      </c>
      <c r="D1811" s="87">
        <v>0.19500000000000001</v>
      </c>
      <c r="E1811" s="88">
        <v>14128</v>
      </c>
      <c r="F1811" s="89">
        <f>+D1811*E1811</f>
        <v>2754.96</v>
      </c>
    </row>
    <row r="1812" spans="1:6" ht="409.6" hidden="1" customHeight="1" x14ac:dyDescent="0.2"/>
    <row r="1813" spans="1:6" ht="13.5" customHeight="1" thickBot="1" x14ac:dyDescent="0.25">
      <c r="A1813" s="90" t="s">
        <v>4908</v>
      </c>
      <c r="B1813" s="91"/>
      <c r="C1813" s="92">
        <v>61.594378483159701</v>
      </c>
      <c r="D1813" s="91"/>
      <c r="E1813" s="93" t="s">
        <v>4884</v>
      </c>
      <c r="F1813" s="94">
        <f>+SUM(F1809:F1811)</f>
        <v>10167.69</v>
      </c>
    </row>
    <row r="1814" spans="1:6" ht="0.2" customHeight="1" thickBot="1" x14ac:dyDescent="0.25"/>
    <row r="1815" spans="1:6" ht="12.75" customHeight="1" thickBot="1" x14ac:dyDescent="0.3">
      <c r="A1815" s="135" t="s">
        <v>4909</v>
      </c>
      <c r="B1815" s="136"/>
      <c r="C1815" s="136"/>
      <c r="D1815" s="136"/>
      <c r="E1815" s="137"/>
      <c r="F1815" s="127">
        <f>+SUM(F1791,F1797,F1805,F1813)</f>
        <v>16506.248520000001</v>
      </c>
    </row>
    <row r="1816" spans="1:6" ht="12.75" customHeight="1" x14ac:dyDescent="0.2"/>
    <row r="1817" spans="1:6" ht="12.75" customHeight="1" x14ac:dyDescent="0.2"/>
    <row r="1818" spans="1:6" ht="409.6" hidden="1" customHeight="1" x14ac:dyDescent="0.2"/>
    <row r="1819" spans="1:6" ht="12.75" customHeight="1" x14ac:dyDescent="0.25">
      <c r="A1819" s="144" t="s">
        <v>4868</v>
      </c>
      <c r="B1819" s="145"/>
      <c r="C1819" s="145"/>
      <c r="D1819" s="145"/>
      <c r="E1819" s="146"/>
      <c r="F1819" s="147"/>
    </row>
    <row r="1820" spans="1:6" ht="12.75" customHeight="1" x14ac:dyDescent="0.2">
      <c r="A1820" s="138" t="s">
        <v>2563</v>
      </c>
      <c r="B1820" s="139"/>
      <c r="C1820" s="139"/>
      <c r="D1820" s="140"/>
      <c r="E1820" s="76" t="s">
        <v>4869</v>
      </c>
      <c r="F1820" s="77" t="s">
        <v>4870</v>
      </c>
    </row>
    <row r="1821" spans="1:6" ht="12.75" customHeight="1" x14ac:dyDescent="0.2">
      <c r="A1821" s="141"/>
      <c r="B1821" s="142"/>
      <c r="C1821" s="142"/>
      <c r="D1821" s="143"/>
      <c r="E1821" s="78" t="s">
        <v>2562</v>
      </c>
      <c r="F1821" s="79" t="s">
        <v>117</v>
      </c>
    </row>
    <row r="1822" spans="1:6" ht="409.6" hidden="1" customHeight="1" x14ac:dyDescent="0.2"/>
    <row r="1823" spans="1:6" ht="12.75" customHeight="1" x14ac:dyDescent="0.2">
      <c r="A1823" s="80" t="s">
        <v>4871</v>
      </c>
      <c r="B1823" s="81" t="s">
        <v>4885</v>
      </c>
      <c r="C1823" s="82" t="s">
        <v>4870</v>
      </c>
      <c r="D1823" s="82" t="s">
        <v>4873</v>
      </c>
      <c r="E1823" s="82" t="s">
        <v>4874</v>
      </c>
      <c r="F1823" s="83" t="s">
        <v>4875</v>
      </c>
    </row>
    <row r="1824" spans="1:6" ht="409.6" hidden="1" customHeight="1" x14ac:dyDescent="0.2"/>
    <row r="1825" spans="1:6" ht="25.5" customHeight="1" thickBot="1" x14ac:dyDescent="0.25">
      <c r="A1825" s="84" t="s">
        <v>5028</v>
      </c>
      <c r="B1825" s="85" t="s">
        <v>5029</v>
      </c>
      <c r="C1825" s="86" t="s">
        <v>4888</v>
      </c>
      <c r="D1825" s="87">
        <v>2.8570000000000002E-2</v>
      </c>
      <c r="E1825" s="88">
        <v>251553</v>
      </c>
      <c r="F1825" s="89">
        <f>+D1825*E1825</f>
        <v>7186.8692100000007</v>
      </c>
    </row>
    <row r="1826" spans="1:6" ht="409.6" hidden="1" customHeight="1" x14ac:dyDescent="0.2"/>
    <row r="1827" spans="1:6" ht="13.5" customHeight="1" thickBot="1" x14ac:dyDescent="0.25">
      <c r="A1827" s="90" t="s">
        <v>4893</v>
      </c>
      <c r="B1827" s="91"/>
      <c r="C1827" s="92">
        <v>38.090947636209499</v>
      </c>
      <c r="D1827" s="91"/>
      <c r="E1827" s="93" t="s">
        <v>4884</v>
      </c>
      <c r="F1827" s="94">
        <f>+F1825</f>
        <v>7186.8692100000007</v>
      </c>
    </row>
    <row r="1828" spans="1:6" ht="0.2" customHeight="1" x14ac:dyDescent="0.2"/>
    <row r="1829" spans="1:6" ht="12.75" customHeight="1" x14ac:dyDescent="0.2">
      <c r="A1829" s="80" t="s">
        <v>4871</v>
      </c>
      <c r="B1829" s="81" t="s">
        <v>4894</v>
      </c>
      <c r="C1829" s="82" t="s">
        <v>4870</v>
      </c>
      <c r="D1829" s="82" t="s">
        <v>4873</v>
      </c>
      <c r="E1829" s="82" t="s">
        <v>4874</v>
      </c>
      <c r="F1829" s="83" t="s">
        <v>4875</v>
      </c>
    </row>
    <row r="1830" spans="1:6" ht="409.6" hidden="1" customHeight="1" x14ac:dyDescent="0.2"/>
    <row r="1831" spans="1:6" ht="25.5" customHeight="1" thickBot="1" x14ac:dyDescent="0.25">
      <c r="A1831" s="84" t="s">
        <v>4895</v>
      </c>
      <c r="B1831" s="85" t="s">
        <v>4896</v>
      </c>
      <c r="C1831" s="86" t="s">
        <v>4897</v>
      </c>
      <c r="D1831" s="87">
        <v>0.05</v>
      </c>
      <c r="E1831" s="88">
        <v>7187</v>
      </c>
      <c r="F1831" s="89">
        <f>+D1831*E1831</f>
        <v>359.35</v>
      </c>
    </row>
    <row r="1832" spans="1:6" ht="409.6" hidden="1" customHeight="1" x14ac:dyDescent="0.2"/>
    <row r="1833" spans="1:6" ht="13.5" customHeight="1" thickBot="1" x14ac:dyDescent="0.25">
      <c r="A1833" s="90" t="s">
        <v>4898</v>
      </c>
      <c r="B1833" s="91"/>
      <c r="C1833" s="92">
        <v>1.9026923892304399</v>
      </c>
      <c r="D1833" s="91"/>
      <c r="E1833" s="93" t="s">
        <v>4884</v>
      </c>
      <c r="F1833" s="94">
        <f>+F1831</f>
        <v>359.35</v>
      </c>
    </row>
    <row r="1834" spans="1:6" ht="0.2" customHeight="1" x14ac:dyDescent="0.2"/>
    <row r="1835" spans="1:6" ht="12.75" customHeight="1" x14ac:dyDescent="0.2">
      <c r="A1835" s="80" t="s">
        <v>4871</v>
      </c>
      <c r="B1835" s="81" t="s">
        <v>4899</v>
      </c>
      <c r="C1835" s="82" t="s">
        <v>4870</v>
      </c>
      <c r="D1835" s="82" t="s">
        <v>4873</v>
      </c>
      <c r="E1835" s="82" t="s">
        <v>4874</v>
      </c>
      <c r="F1835" s="83" t="s">
        <v>4875</v>
      </c>
    </row>
    <row r="1836" spans="1:6" ht="409.6" hidden="1" customHeight="1" x14ac:dyDescent="0.2"/>
    <row r="1837" spans="1:6" ht="25.5" customHeight="1" x14ac:dyDescent="0.2">
      <c r="A1837" s="84" t="s">
        <v>5016</v>
      </c>
      <c r="B1837" s="85" t="s">
        <v>5017</v>
      </c>
      <c r="C1837" s="86" t="s">
        <v>109</v>
      </c>
      <c r="D1837" s="87">
        <v>0.11111</v>
      </c>
      <c r="E1837" s="88">
        <v>3482</v>
      </c>
      <c r="F1837" s="89">
        <f>+D1837*E1837</f>
        <v>386.88502</v>
      </c>
    </row>
    <row r="1838" spans="1:6" ht="409.6" hidden="1" customHeight="1" x14ac:dyDescent="0.2"/>
    <row r="1839" spans="1:6" ht="25.5" customHeight="1" x14ac:dyDescent="0.2">
      <c r="A1839" s="84" t="s">
        <v>5018</v>
      </c>
      <c r="B1839" s="85" t="s">
        <v>5019</v>
      </c>
      <c r="C1839" s="86" t="s">
        <v>109</v>
      </c>
      <c r="D1839" s="87">
        <v>0.33333000000000002</v>
      </c>
      <c r="E1839" s="88">
        <v>248</v>
      </c>
      <c r="F1839" s="89">
        <f>+D1839*E1839</f>
        <v>82.665840000000003</v>
      </c>
    </row>
    <row r="1840" spans="1:6" ht="409.6" hidden="1" customHeight="1" x14ac:dyDescent="0.2"/>
    <row r="1841" spans="1:6" ht="25.5" customHeight="1" x14ac:dyDescent="0.2">
      <c r="A1841" s="84" t="s">
        <v>5081</v>
      </c>
      <c r="B1841" s="85" t="s">
        <v>5082</v>
      </c>
      <c r="C1841" s="86" t="s">
        <v>109</v>
      </c>
      <c r="D1841" s="87">
        <v>3.3329999999999999E-2</v>
      </c>
      <c r="E1841" s="88">
        <v>12400</v>
      </c>
      <c r="F1841" s="89">
        <f>+D1841*E1841</f>
        <v>413.29199999999997</v>
      </c>
    </row>
    <row r="1842" spans="1:6" ht="409.6" hidden="1" customHeight="1" x14ac:dyDescent="0.2"/>
    <row r="1843" spans="1:6" ht="25.5" customHeight="1" thickBot="1" x14ac:dyDescent="0.25">
      <c r="A1843" s="84" t="s">
        <v>5083</v>
      </c>
      <c r="B1843" s="85" t="s">
        <v>5084</v>
      </c>
      <c r="C1843" s="86" t="s">
        <v>109</v>
      </c>
      <c r="D1843" s="87">
        <v>3.3329999999999999E-2</v>
      </c>
      <c r="E1843" s="88">
        <v>8120</v>
      </c>
      <c r="F1843" s="89">
        <f>+D1843*E1843</f>
        <v>270.63959999999997</v>
      </c>
    </row>
    <row r="1844" spans="1:6" ht="409.6" hidden="1" customHeight="1" x14ac:dyDescent="0.2"/>
    <row r="1845" spans="1:6" ht="13.5" customHeight="1" thickBot="1" x14ac:dyDescent="0.25">
      <c r="A1845" s="90" t="s">
        <v>4904</v>
      </c>
      <c r="B1845" s="91"/>
      <c r="C1845" s="92">
        <v>6.1161755352978604</v>
      </c>
      <c r="D1845" s="91"/>
      <c r="E1845" s="93" t="s">
        <v>4884</v>
      </c>
      <c r="F1845" s="94">
        <f>+SUM(F1837:F1843)</f>
        <v>1153.4824599999999</v>
      </c>
    </row>
    <row r="1846" spans="1:6" ht="0.2" customHeight="1" x14ac:dyDescent="0.2"/>
    <row r="1847" spans="1:6" ht="12.75" customHeight="1" x14ac:dyDescent="0.2">
      <c r="A1847" s="80" t="s">
        <v>4871</v>
      </c>
      <c r="B1847" s="81" t="s">
        <v>4905</v>
      </c>
      <c r="C1847" s="82" t="s">
        <v>4870</v>
      </c>
      <c r="D1847" s="82" t="s">
        <v>4873</v>
      </c>
      <c r="E1847" s="82" t="s">
        <v>4874</v>
      </c>
      <c r="F1847" s="83" t="s">
        <v>4875</v>
      </c>
    </row>
    <row r="1848" spans="1:6" ht="409.6" hidden="1" customHeight="1" x14ac:dyDescent="0.2"/>
    <row r="1849" spans="1:6" ht="25.5" customHeight="1" x14ac:dyDescent="0.2">
      <c r="A1849" s="84" t="s">
        <v>4916</v>
      </c>
      <c r="B1849" s="85" t="s">
        <v>4917</v>
      </c>
      <c r="C1849" s="86" t="s">
        <v>106</v>
      </c>
      <c r="D1849" s="87">
        <v>0.19500000000000001</v>
      </c>
      <c r="E1849" s="88">
        <v>38014</v>
      </c>
      <c r="F1849" s="89">
        <f>+D1849*E1849</f>
        <v>7412.7300000000005</v>
      </c>
    </row>
    <row r="1850" spans="1:6" ht="409.6" hidden="1" customHeight="1" x14ac:dyDescent="0.2"/>
    <row r="1851" spans="1:6" ht="25.5" customHeight="1" thickBot="1" x14ac:dyDescent="0.25">
      <c r="A1851" s="84" t="s">
        <v>4920</v>
      </c>
      <c r="B1851" s="85" t="s">
        <v>4921</v>
      </c>
      <c r="C1851" s="86" t="s">
        <v>106</v>
      </c>
      <c r="D1851" s="87">
        <v>0.19500000000000001</v>
      </c>
      <c r="E1851" s="88">
        <v>14128</v>
      </c>
      <c r="F1851" s="89">
        <f>+D1851*E1851</f>
        <v>2754.96</v>
      </c>
    </row>
    <row r="1852" spans="1:6" ht="409.6" hidden="1" customHeight="1" x14ac:dyDescent="0.2"/>
    <row r="1853" spans="1:6" ht="13.5" customHeight="1" thickBot="1" x14ac:dyDescent="0.25">
      <c r="A1853" s="90" t="s">
        <v>4908</v>
      </c>
      <c r="B1853" s="91"/>
      <c r="C1853" s="92">
        <v>53.8901844392622</v>
      </c>
      <c r="D1853" s="91"/>
      <c r="E1853" s="93" t="s">
        <v>4884</v>
      </c>
      <c r="F1853" s="94">
        <f>+SUM(F1849:F1851)</f>
        <v>10167.69</v>
      </c>
    </row>
    <row r="1854" spans="1:6" ht="0.2" customHeight="1" thickBot="1" x14ac:dyDescent="0.25"/>
    <row r="1855" spans="1:6" ht="12.75" customHeight="1" thickBot="1" x14ac:dyDescent="0.3">
      <c r="A1855" s="135" t="s">
        <v>4909</v>
      </c>
      <c r="B1855" s="136"/>
      <c r="C1855" s="136"/>
      <c r="D1855" s="136"/>
      <c r="E1855" s="137"/>
      <c r="F1855" s="127">
        <f>+SUM(F1827,F1833,F1845,F1853)</f>
        <v>18867.391670000001</v>
      </c>
    </row>
    <row r="1856" spans="1:6" ht="12.75" customHeight="1" x14ac:dyDescent="0.2"/>
    <row r="1857" spans="1:6" ht="12.75" customHeight="1" x14ac:dyDescent="0.2"/>
    <row r="1858" spans="1:6" ht="409.6" hidden="1" customHeight="1" x14ac:dyDescent="0.2"/>
    <row r="1859" spans="1:6" ht="12.75" customHeight="1" x14ac:dyDescent="0.25">
      <c r="A1859" s="144" t="s">
        <v>4868</v>
      </c>
      <c r="B1859" s="145"/>
      <c r="C1859" s="145"/>
      <c r="D1859" s="145"/>
      <c r="E1859" s="146"/>
      <c r="F1859" s="147"/>
    </row>
    <row r="1860" spans="1:6" ht="12.75" customHeight="1" x14ac:dyDescent="0.2">
      <c r="A1860" s="138" t="s">
        <v>2565</v>
      </c>
      <c r="B1860" s="139"/>
      <c r="C1860" s="139"/>
      <c r="D1860" s="140"/>
      <c r="E1860" s="76" t="s">
        <v>4869</v>
      </c>
      <c r="F1860" s="77" t="s">
        <v>4870</v>
      </c>
    </row>
    <row r="1861" spans="1:6" ht="12.75" customHeight="1" x14ac:dyDescent="0.2">
      <c r="A1861" s="141"/>
      <c r="B1861" s="142"/>
      <c r="C1861" s="142"/>
      <c r="D1861" s="143"/>
      <c r="E1861" s="78" t="s">
        <v>2564</v>
      </c>
      <c r="F1861" s="79" t="s">
        <v>117</v>
      </c>
    </row>
    <row r="1862" spans="1:6" ht="409.6" hidden="1" customHeight="1" x14ac:dyDescent="0.2"/>
    <row r="1863" spans="1:6" ht="12.75" customHeight="1" x14ac:dyDescent="0.2">
      <c r="A1863" s="80" t="s">
        <v>4871</v>
      </c>
      <c r="B1863" s="81" t="s">
        <v>4885</v>
      </c>
      <c r="C1863" s="82" t="s">
        <v>4870</v>
      </c>
      <c r="D1863" s="82" t="s">
        <v>4873</v>
      </c>
      <c r="E1863" s="82" t="s">
        <v>4874</v>
      </c>
      <c r="F1863" s="83" t="s">
        <v>4875</v>
      </c>
    </row>
    <row r="1864" spans="1:6" ht="409.6" hidden="1" customHeight="1" x14ac:dyDescent="0.2"/>
    <row r="1865" spans="1:6" ht="25.5" customHeight="1" thickBot="1" x14ac:dyDescent="0.25">
      <c r="A1865" s="84" t="s">
        <v>5028</v>
      </c>
      <c r="B1865" s="85" t="s">
        <v>5029</v>
      </c>
      <c r="C1865" s="86" t="s">
        <v>4888</v>
      </c>
      <c r="D1865" s="87">
        <v>3.5709999999999999E-2</v>
      </c>
      <c r="E1865" s="88">
        <v>251553</v>
      </c>
      <c r="F1865" s="89">
        <f>+D1865*E1865</f>
        <v>8982.957629999999</v>
      </c>
    </row>
    <row r="1866" spans="1:6" ht="409.6" hidden="1" customHeight="1" x14ac:dyDescent="0.2"/>
    <row r="1867" spans="1:6" ht="13.5" customHeight="1" thickBot="1" x14ac:dyDescent="0.25">
      <c r="A1867" s="90" t="s">
        <v>4893</v>
      </c>
      <c r="B1867" s="91"/>
      <c r="C1867" s="92">
        <v>38.2923398269321</v>
      </c>
      <c r="D1867" s="91"/>
      <c r="E1867" s="93" t="s">
        <v>4884</v>
      </c>
      <c r="F1867" s="94">
        <f>+F1865</f>
        <v>8982.957629999999</v>
      </c>
    </row>
    <row r="1868" spans="1:6" ht="0.2" customHeight="1" x14ac:dyDescent="0.2"/>
    <row r="1869" spans="1:6" ht="12.75" customHeight="1" x14ac:dyDescent="0.2">
      <c r="A1869" s="80" t="s">
        <v>4871</v>
      </c>
      <c r="B1869" s="81" t="s">
        <v>4894</v>
      </c>
      <c r="C1869" s="82" t="s">
        <v>4870</v>
      </c>
      <c r="D1869" s="82" t="s">
        <v>4873</v>
      </c>
      <c r="E1869" s="82" t="s">
        <v>4874</v>
      </c>
      <c r="F1869" s="83" t="s">
        <v>4875</v>
      </c>
    </row>
    <row r="1870" spans="1:6" ht="409.6" hidden="1" customHeight="1" x14ac:dyDescent="0.2"/>
    <row r="1871" spans="1:6" ht="25.5" customHeight="1" thickBot="1" x14ac:dyDescent="0.25">
      <c r="A1871" s="84" t="s">
        <v>4895</v>
      </c>
      <c r="B1871" s="85" t="s">
        <v>4896</v>
      </c>
      <c r="C1871" s="86" t="s">
        <v>4897</v>
      </c>
      <c r="D1871" s="87">
        <v>0.05</v>
      </c>
      <c r="E1871" s="88">
        <v>8983</v>
      </c>
      <c r="F1871" s="89">
        <f>+D1871*E1871</f>
        <v>449.15000000000003</v>
      </c>
    </row>
    <row r="1872" spans="1:6" ht="409.6" hidden="1" customHeight="1" x14ac:dyDescent="0.2"/>
    <row r="1873" spans="1:6" ht="13.5" customHeight="1" thickBot="1" x14ac:dyDescent="0.25">
      <c r="A1873" s="90" t="s">
        <v>4898</v>
      </c>
      <c r="B1873" s="91"/>
      <c r="C1873" s="92">
        <v>1.91397757790187</v>
      </c>
      <c r="D1873" s="91"/>
      <c r="E1873" s="93" t="s">
        <v>4884</v>
      </c>
      <c r="F1873" s="94">
        <f>+F1871</f>
        <v>449.15000000000003</v>
      </c>
    </row>
    <row r="1874" spans="1:6" ht="0.2" customHeight="1" x14ac:dyDescent="0.2"/>
    <row r="1875" spans="1:6" ht="12.75" customHeight="1" x14ac:dyDescent="0.2">
      <c r="A1875" s="80" t="s">
        <v>4871</v>
      </c>
      <c r="B1875" s="81" t="s">
        <v>4899</v>
      </c>
      <c r="C1875" s="82" t="s">
        <v>4870</v>
      </c>
      <c r="D1875" s="82" t="s">
        <v>4873</v>
      </c>
      <c r="E1875" s="82" t="s">
        <v>4874</v>
      </c>
      <c r="F1875" s="83" t="s">
        <v>4875</v>
      </c>
    </row>
    <row r="1876" spans="1:6" ht="409.6" hidden="1" customHeight="1" x14ac:dyDescent="0.2"/>
    <row r="1877" spans="1:6" ht="25.5" customHeight="1" x14ac:dyDescent="0.2">
      <c r="A1877" s="84" t="s">
        <v>5016</v>
      </c>
      <c r="B1877" s="85" t="s">
        <v>5017</v>
      </c>
      <c r="C1877" s="86" t="s">
        <v>109</v>
      </c>
      <c r="D1877" s="87">
        <v>0.11111</v>
      </c>
      <c r="E1877" s="88">
        <v>3482</v>
      </c>
      <c r="F1877" s="89">
        <f>+D1877*E1877</f>
        <v>386.88502</v>
      </c>
    </row>
    <row r="1878" spans="1:6" ht="409.6" hidden="1" customHeight="1" x14ac:dyDescent="0.2"/>
    <row r="1879" spans="1:6" ht="25.5" customHeight="1" thickBot="1" x14ac:dyDescent="0.25">
      <c r="A1879" s="84" t="s">
        <v>5018</v>
      </c>
      <c r="B1879" s="85" t="s">
        <v>5019</v>
      </c>
      <c r="C1879" s="86" t="s">
        <v>109</v>
      </c>
      <c r="D1879" s="87">
        <v>0.33333000000000002</v>
      </c>
      <c r="E1879" s="88">
        <v>248</v>
      </c>
      <c r="F1879" s="89">
        <f>+D1879*E1879</f>
        <v>82.665840000000003</v>
      </c>
    </row>
    <row r="1880" spans="1:6" ht="409.6" hidden="1" customHeight="1" x14ac:dyDescent="0.2"/>
    <row r="1881" spans="1:6" ht="13.5" customHeight="1" thickBot="1" x14ac:dyDescent="0.25">
      <c r="A1881" s="90" t="s">
        <v>4904</v>
      </c>
      <c r="B1881" s="91"/>
      <c r="C1881" s="92">
        <v>2.0034954601645398</v>
      </c>
      <c r="D1881" s="91"/>
      <c r="E1881" s="93" t="s">
        <v>4884</v>
      </c>
      <c r="F1881" s="94">
        <f>+SUM(F1877:F1879)</f>
        <v>469.55086</v>
      </c>
    </row>
    <row r="1882" spans="1:6" ht="0.2" customHeight="1" x14ac:dyDescent="0.2"/>
    <row r="1883" spans="1:6" ht="12.75" customHeight="1" x14ac:dyDescent="0.2">
      <c r="A1883" s="80" t="s">
        <v>4871</v>
      </c>
      <c r="B1883" s="81" t="s">
        <v>4905</v>
      </c>
      <c r="C1883" s="82" t="s">
        <v>4870</v>
      </c>
      <c r="D1883" s="82" t="s">
        <v>4873</v>
      </c>
      <c r="E1883" s="82" t="s">
        <v>4874</v>
      </c>
      <c r="F1883" s="83" t="s">
        <v>4875</v>
      </c>
    </row>
    <row r="1884" spans="1:6" ht="409.6" hidden="1" customHeight="1" x14ac:dyDescent="0.2"/>
    <row r="1885" spans="1:6" ht="25.5" customHeight="1" x14ac:dyDescent="0.2">
      <c r="A1885" s="84" t="s">
        <v>4916</v>
      </c>
      <c r="B1885" s="85" t="s">
        <v>4917</v>
      </c>
      <c r="C1885" s="86" t="s">
        <v>106</v>
      </c>
      <c r="D1885" s="87">
        <v>0.26</v>
      </c>
      <c r="E1885" s="88">
        <v>38014</v>
      </c>
      <c r="F1885" s="89">
        <f>+D1885*E1885</f>
        <v>9883.6400000000012</v>
      </c>
    </row>
    <row r="1886" spans="1:6" ht="409.6" hidden="1" customHeight="1" x14ac:dyDescent="0.2"/>
    <row r="1887" spans="1:6" ht="25.5" customHeight="1" thickBot="1" x14ac:dyDescent="0.25">
      <c r="A1887" s="84" t="s">
        <v>4920</v>
      </c>
      <c r="B1887" s="85" t="s">
        <v>4921</v>
      </c>
      <c r="C1887" s="86" t="s">
        <v>106</v>
      </c>
      <c r="D1887" s="87">
        <v>0.26</v>
      </c>
      <c r="E1887" s="88">
        <v>14128</v>
      </c>
      <c r="F1887" s="89">
        <f>+D1887*E1887</f>
        <v>3673.28</v>
      </c>
    </row>
    <row r="1888" spans="1:6" ht="409.6" hidden="1" customHeight="1" x14ac:dyDescent="0.2"/>
    <row r="1889" spans="1:6" ht="13.5" customHeight="1" thickBot="1" x14ac:dyDescent="0.25">
      <c r="A1889" s="90" t="s">
        <v>4908</v>
      </c>
      <c r="B1889" s="91"/>
      <c r="C1889" s="92">
        <v>57.790187135001503</v>
      </c>
      <c r="D1889" s="91"/>
      <c r="E1889" s="93" t="s">
        <v>4884</v>
      </c>
      <c r="F1889" s="94">
        <f>+SUM(F1885:F1887)</f>
        <v>13556.920000000002</v>
      </c>
    </row>
    <row r="1890" spans="1:6" ht="0.2" customHeight="1" thickBot="1" x14ac:dyDescent="0.25"/>
    <row r="1891" spans="1:6" ht="12.75" customHeight="1" thickBot="1" x14ac:dyDescent="0.3">
      <c r="A1891" s="135" t="s">
        <v>4909</v>
      </c>
      <c r="B1891" s="136"/>
      <c r="C1891" s="136"/>
      <c r="D1891" s="136"/>
      <c r="E1891" s="137"/>
      <c r="F1891" s="127">
        <f>+SUM(F1867,F1873,F1881,F1889)</f>
        <v>23458.57849</v>
      </c>
    </row>
    <row r="1892" spans="1:6" ht="12.75" customHeight="1" x14ac:dyDescent="0.2"/>
    <row r="1893" spans="1:6" ht="12.75" customHeight="1" x14ac:dyDescent="0.2"/>
    <row r="1894" spans="1:6" ht="409.6" hidden="1" customHeight="1" x14ac:dyDescent="0.2"/>
    <row r="1895" spans="1:6" ht="12.75" customHeight="1" x14ac:dyDescent="0.25">
      <c r="A1895" s="144" t="s">
        <v>4868</v>
      </c>
      <c r="B1895" s="145"/>
      <c r="C1895" s="145"/>
      <c r="D1895" s="145"/>
      <c r="E1895" s="146"/>
      <c r="F1895" s="147"/>
    </row>
    <row r="1896" spans="1:6" ht="12.75" customHeight="1" x14ac:dyDescent="0.2">
      <c r="A1896" s="138" t="s">
        <v>2567</v>
      </c>
      <c r="B1896" s="139"/>
      <c r="C1896" s="139"/>
      <c r="D1896" s="140"/>
      <c r="E1896" s="76" t="s">
        <v>4869</v>
      </c>
      <c r="F1896" s="77" t="s">
        <v>4870</v>
      </c>
    </row>
    <row r="1897" spans="1:6" ht="12.75" customHeight="1" x14ac:dyDescent="0.2">
      <c r="A1897" s="141"/>
      <c r="B1897" s="142"/>
      <c r="C1897" s="142"/>
      <c r="D1897" s="143"/>
      <c r="E1897" s="78" t="s">
        <v>2566</v>
      </c>
      <c r="F1897" s="79" t="s">
        <v>117</v>
      </c>
    </row>
    <row r="1898" spans="1:6" ht="409.6" hidden="1" customHeight="1" x14ac:dyDescent="0.2"/>
    <row r="1899" spans="1:6" ht="12.75" customHeight="1" x14ac:dyDescent="0.2">
      <c r="A1899" s="80" t="s">
        <v>4871</v>
      </c>
      <c r="B1899" s="81" t="s">
        <v>4885</v>
      </c>
      <c r="C1899" s="82" t="s">
        <v>4870</v>
      </c>
      <c r="D1899" s="82" t="s">
        <v>4873</v>
      </c>
      <c r="E1899" s="82" t="s">
        <v>4874</v>
      </c>
      <c r="F1899" s="83" t="s">
        <v>4875</v>
      </c>
    </row>
    <row r="1900" spans="1:6" ht="409.6" hidden="1" customHeight="1" x14ac:dyDescent="0.2"/>
    <row r="1901" spans="1:6" ht="25.5" customHeight="1" thickBot="1" x14ac:dyDescent="0.25">
      <c r="A1901" s="84" t="s">
        <v>5028</v>
      </c>
      <c r="B1901" s="85" t="s">
        <v>5029</v>
      </c>
      <c r="C1901" s="86" t="s">
        <v>4888</v>
      </c>
      <c r="D1901" s="87">
        <v>5.5E-2</v>
      </c>
      <c r="E1901" s="88">
        <v>251553</v>
      </c>
      <c r="F1901" s="89">
        <f>+D1901*E1901</f>
        <v>13835.415000000001</v>
      </c>
    </row>
    <row r="1902" spans="1:6" ht="409.6" hidden="1" customHeight="1" x14ac:dyDescent="0.2"/>
    <row r="1903" spans="1:6" ht="13.5" customHeight="1" thickBot="1" x14ac:dyDescent="0.25">
      <c r="A1903" s="90" t="s">
        <v>4893</v>
      </c>
      <c r="B1903" s="91"/>
      <c r="C1903" s="92">
        <v>48.452055754009898</v>
      </c>
      <c r="D1903" s="91"/>
      <c r="E1903" s="93" t="s">
        <v>4884</v>
      </c>
      <c r="F1903" s="94">
        <f>+F1901</f>
        <v>13835.415000000001</v>
      </c>
    </row>
    <row r="1904" spans="1:6" ht="0.2" customHeight="1" x14ac:dyDescent="0.2"/>
    <row r="1905" spans="1:6" ht="12.75" customHeight="1" x14ac:dyDescent="0.2">
      <c r="A1905" s="80" t="s">
        <v>4871</v>
      </c>
      <c r="B1905" s="81" t="s">
        <v>4894</v>
      </c>
      <c r="C1905" s="82" t="s">
        <v>4870</v>
      </c>
      <c r="D1905" s="82" t="s">
        <v>4873</v>
      </c>
      <c r="E1905" s="82" t="s">
        <v>4874</v>
      </c>
      <c r="F1905" s="83" t="s">
        <v>4875</v>
      </c>
    </row>
    <row r="1906" spans="1:6" ht="409.6" hidden="1" customHeight="1" x14ac:dyDescent="0.2"/>
    <row r="1907" spans="1:6" ht="25.5" customHeight="1" thickBot="1" x14ac:dyDescent="0.25">
      <c r="A1907" s="84" t="s">
        <v>4895</v>
      </c>
      <c r="B1907" s="85" t="s">
        <v>4896</v>
      </c>
      <c r="C1907" s="86" t="s">
        <v>4897</v>
      </c>
      <c r="D1907" s="87">
        <v>0.05</v>
      </c>
      <c r="E1907" s="88">
        <v>13835</v>
      </c>
      <c r="F1907" s="89">
        <f>+D1907*E1907</f>
        <v>691.75</v>
      </c>
    </row>
    <row r="1908" spans="1:6" ht="409.6" hidden="1" customHeight="1" x14ac:dyDescent="0.2"/>
    <row r="1909" spans="1:6" ht="13.5" customHeight="1" thickBot="1" x14ac:dyDescent="0.25">
      <c r="A1909" s="90" t="s">
        <v>4898</v>
      </c>
      <c r="B1909" s="91"/>
      <c r="C1909" s="92">
        <v>2.4234783217762801</v>
      </c>
      <c r="D1909" s="91"/>
      <c r="E1909" s="93" t="s">
        <v>4884</v>
      </c>
      <c r="F1909" s="94">
        <f>+F1907</f>
        <v>691.75</v>
      </c>
    </row>
    <row r="1910" spans="1:6" ht="0.2" customHeight="1" x14ac:dyDescent="0.2"/>
    <row r="1911" spans="1:6" ht="12.75" customHeight="1" x14ac:dyDescent="0.2">
      <c r="A1911" s="80" t="s">
        <v>4871</v>
      </c>
      <c r="B1911" s="81" t="s">
        <v>4899</v>
      </c>
      <c r="C1911" s="82" t="s">
        <v>4870</v>
      </c>
      <c r="D1911" s="82" t="s">
        <v>4873</v>
      </c>
      <c r="E1911" s="82" t="s">
        <v>4874</v>
      </c>
      <c r="F1911" s="83" t="s">
        <v>4875</v>
      </c>
    </row>
    <row r="1912" spans="1:6" ht="409.6" hidden="1" customHeight="1" x14ac:dyDescent="0.2"/>
    <row r="1913" spans="1:6" ht="25.5" customHeight="1" x14ac:dyDescent="0.2">
      <c r="A1913" s="84" t="s">
        <v>5016</v>
      </c>
      <c r="B1913" s="85" t="s">
        <v>5017</v>
      </c>
      <c r="C1913" s="86" t="s">
        <v>109</v>
      </c>
      <c r="D1913" s="87">
        <v>0.11111</v>
      </c>
      <c r="E1913" s="88">
        <v>3482</v>
      </c>
      <c r="F1913" s="89">
        <f>+D1913*E1913</f>
        <v>386.88502</v>
      </c>
    </row>
    <row r="1914" spans="1:6" ht="409.6" hidden="1" customHeight="1" x14ac:dyDescent="0.2"/>
    <row r="1915" spans="1:6" ht="25.5" customHeight="1" thickBot="1" x14ac:dyDescent="0.25">
      <c r="A1915" s="84" t="s">
        <v>5018</v>
      </c>
      <c r="B1915" s="85" t="s">
        <v>5019</v>
      </c>
      <c r="C1915" s="86" t="s">
        <v>109</v>
      </c>
      <c r="D1915" s="87">
        <v>0.33333000000000002</v>
      </c>
      <c r="E1915" s="88">
        <v>248</v>
      </c>
      <c r="F1915" s="89">
        <f>+D1915*E1915</f>
        <v>82.665840000000003</v>
      </c>
    </row>
    <row r="1916" spans="1:6" ht="409.6" hidden="1" customHeight="1" x14ac:dyDescent="0.2"/>
    <row r="1917" spans="1:6" ht="13.5" customHeight="1" thickBot="1" x14ac:dyDescent="0.25">
      <c r="A1917" s="90" t="s">
        <v>4904</v>
      </c>
      <c r="B1917" s="91"/>
      <c r="C1917" s="92">
        <v>1.64600406247811</v>
      </c>
      <c r="D1917" s="91"/>
      <c r="E1917" s="93" t="s">
        <v>4884</v>
      </c>
      <c r="F1917" s="94">
        <f>+SUM(F1913:F1915)</f>
        <v>469.55086</v>
      </c>
    </row>
    <row r="1918" spans="1:6" ht="0.2" customHeight="1" x14ac:dyDescent="0.2"/>
    <row r="1919" spans="1:6" ht="12.75" customHeight="1" x14ac:dyDescent="0.2">
      <c r="A1919" s="80" t="s">
        <v>4871</v>
      </c>
      <c r="B1919" s="81" t="s">
        <v>4905</v>
      </c>
      <c r="C1919" s="82" t="s">
        <v>4870</v>
      </c>
      <c r="D1919" s="82" t="s">
        <v>4873</v>
      </c>
      <c r="E1919" s="82" t="s">
        <v>4874</v>
      </c>
      <c r="F1919" s="83" t="s">
        <v>4875</v>
      </c>
    </row>
    <row r="1920" spans="1:6" ht="409.6" hidden="1" customHeight="1" x14ac:dyDescent="0.2"/>
    <row r="1921" spans="1:6" ht="25.5" customHeight="1" x14ac:dyDescent="0.2">
      <c r="A1921" s="84" t="s">
        <v>4916</v>
      </c>
      <c r="B1921" s="85" t="s">
        <v>4917</v>
      </c>
      <c r="C1921" s="86" t="s">
        <v>106</v>
      </c>
      <c r="D1921" s="87">
        <v>0.26</v>
      </c>
      <c r="E1921" s="88">
        <v>38014</v>
      </c>
      <c r="F1921" s="89">
        <f>+D1921*E1921</f>
        <v>9883.6400000000012</v>
      </c>
    </row>
    <row r="1922" spans="1:6" ht="409.6" hidden="1" customHeight="1" x14ac:dyDescent="0.2"/>
    <row r="1923" spans="1:6" ht="25.5" customHeight="1" thickBot="1" x14ac:dyDescent="0.25">
      <c r="A1923" s="84" t="s">
        <v>4920</v>
      </c>
      <c r="B1923" s="85" t="s">
        <v>4921</v>
      </c>
      <c r="C1923" s="86" t="s">
        <v>106</v>
      </c>
      <c r="D1923" s="87">
        <v>0.26</v>
      </c>
      <c r="E1923" s="88">
        <v>14128</v>
      </c>
      <c r="F1923" s="89">
        <f>+D1923*E1923</f>
        <v>3673.28</v>
      </c>
    </row>
    <row r="1924" spans="1:6" ht="409.6" hidden="1" customHeight="1" x14ac:dyDescent="0.2"/>
    <row r="1925" spans="1:6" ht="13.5" customHeight="1" thickBot="1" x14ac:dyDescent="0.25">
      <c r="A1925" s="90" t="s">
        <v>4908</v>
      </c>
      <c r="B1925" s="91"/>
      <c r="C1925" s="92">
        <v>47.478461861735703</v>
      </c>
      <c r="D1925" s="91"/>
      <c r="E1925" s="93" t="s">
        <v>4884</v>
      </c>
      <c r="F1925" s="94">
        <f>+SUM(F1921:F1923)</f>
        <v>13556.920000000002</v>
      </c>
    </row>
    <row r="1926" spans="1:6" ht="0.2" customHeight="1" thickBot="1" x14ac:dyDescent="0.25"/>
    <row r="1927" spans="1:6" ht="12.75" customHeight="1" thickBot="1" x14ac:dyDescent="0.3">
      <c r="A1927" s="135" t="s">
        <v>4909</v>
      </c>
      <c r="B1927" s="136"/>
      <c r="C1927" s="136"/>
      <c r="D1927" s="136"/>
      <c r="E1927" s="137"/>
      <c r="F1927" s="127">
        <f>+SUM(F1903,F1909,F1917,F1925)</f>
        <v>28553.635860000002</v>
      </c>
    </row>
    <row r="1928" spans="1:6" ht="12.75" customHeight="1" x14ac:dyDescent="0.2"/>
    <row r="1929" spans="1:6" ht="12.75" customHeight="1" x14ac:dyDescent="0.2"/>
    <row r="1930" spans="1:6" ht="409.6" hidden="1" customHeight="1" x14ac:dyDescent="0.2"/>
    <row r="1931" spans="1:6" ht="12.75" customHeight="1" x14ac:dyDescent="0.25">
      <c r="A1931" s="144" t="s">
        <v>4868</v>
      </c>
      <c r="B1931" s="145"/>
      <c r="C1931" s="145"/>
      <c r="D1931" s="145"/>
      <c r="E1931" s="146"/>
      <c r="F1931" s="147"/>
    </row>
    <row r="1932" spans="1:6" ht="12.75" customHeight="1" x14ac:dyDescent="0.2">
      <c r="A1932" s="138" t="s">
        <v>2569</v>
      </c>
      <c r="B1932" s="139"/>
      <c r="C1932" s="139"/>
      <c r="D1932" s="140"/>
      <c r="E1932" s="76" t="s">
        <v>4869</v>
      </c>
      <c r="F1932" s="77" t="s">
        <v>4870</v>
      </c>
    </row>
    <row r="1933" spans="1:6" ht="12.75" customHeight="1" x14ac:dyDescent="0.2">
      <c r="A1933" s="141"/>
      <c r="B1933" s="142"/>
      <c r="C1933" s="142"/>
      <c r="D1933" s="143"/>
      <c r="E1933" s="78" t="s">
        <v>2568</v>
      </c>
      <c r="F1933" s="79" t="s">
        <v>263</v>
      </c>
    </row>
    <row r="1934" spans="1:6" ht="409.6" hidden="1" customHeight="1" x14ac:dyDescent="0.2"/>
    <row r="1935" spans="1:6" ht="12.75" customHeight="1" x14ac:dyDescent="0.2">
      <c r="A1935" s="80" t="s">
        <v>4871</v>
      </c>
      <c r="B1935" s="81" t="s">
        <v>4885</v>
      </c>
      <c r="C1935" s="82" t="s">
        <v>4870</v>
      </c>
      <c r="D1935" s="82" t="s">
        <v>4873</v>
      </c>
      <c r="E1935" s="82" t="s">
        <v>4874</v>
      </c>
      <c r="F1935" s="83" t="s">
        <v>4875</v>
      </c>
    </row>
    <row r="1936" spans="1:6" ht="409.6" hidden="1" customHeight="1" x14ac:dyDescent="0.2"/>
    <row r="1937" spans="1:6" ht="25.5" customHeight="1" thickBot="1" x14ac:dyDescent="0.25">
      <c r="A1937" s="84" t="s">
        <v>4918</v>
      </c>
      <c r="B1937" s="85" t="s">
        <v>4919</v>
      </c>
      <c r="C1937" s="86" t="s">
        <v>4888</v>
      </c>
      <c r="D1937" s="87">
        <v>0.04</v>
      </c>
      <c r="E1937" s="88">
        <v>67276</v>
      </c>
      <c r="F1937" s="89">
        <f>+D1937*E1937</f>
        <v>2691.04</v>
      </c>
    </row>
    <row r="1938" spans="1:6" ht="409.6" hidden="1" customHeight="1" x14ac:dyDescent="0.2"/>
    <row r="1939" spans="1:6" ht="13.5" customHeight="1" thickBot="1" x14ac:dyDescent="0.25">
      <c r="A1939" s="90" t="s">
        <v>4893</v>
      </c>
      <c r="B1939" s="91"/>
      <c r="C1939" s="92">
        <v>64.209019327129596</v>
      </c>
      <c r="D1939" s="91"/>
      <c r="E1939" s="93" t="s">
        <v>4884</v>
      </c>
      <c r="F1939" s="94">
        <f>+F1937</f>
        <v>2691.04</v>
      </c>
    </row>
    <row r="1940" spans="1:6" ht="0.2" customHeight="1" x14ac:dyDescent="0.2"/>
    <row r="1941" spans="1:6" ht="12.75" customHeight="1" x14ac:dyDescent="0.2">
      <c r="A1941" s="80" t="s">
        <v>4871</v>
      </c>
      <c r="B1941" s="81" t="s">
        <v>4894</v>
      </c>
      <c r="C1941" s="82" t="s">
        <v>4870</v>
      </c>
      <c r="D1941" s="82" t="s">
        <v>4873</v>
      </c>
      <c r="E1941" s="82" t="s">
        <v>4874</v>
      </c>
      <c r="F1941" s="83" t="s">
        <v>4875</v>
      </c>
    </row>
    <row r="1942" spans="1:6" ht="409.6" hidden="1" customHeight="1" x14ac:dyDescent="0.2"/>
    <row r="1943" spans="1:6" ht="25.5" customHeight="1" thickBot="1" x14ac:dyDescent="0.25">
      <c r="A1943" s="84" t="s">
        <v>4895</v>
      </c>
      <c r="B1943" s="85" t="s">
        <v>4896</v>
      </c>
      <c r="C1943" s="86" t="s">
        <v>4897</v>
      </c>
      <c r="D1943" s="87">
        <v>0.05</v>
      </c>
      <c r="E1943" s="88">
        <v>2691</v>
      </c>
      <c r="F1943" s="89">
        <f>+D1943*E1943</f>
        <v>134.55000000000001</v>
      </c>
    </row>
    <row r="1944" spans="1:6" ht="409.6" hidden="1" customHeight="1" x14ac:dyDescent="0.2"/>
    <row r="1945" spans="1:6" ht="13.5" customHeight="1" thickBot="1" x14ac:dyDescent="0.25">
      <c r="A1945" s="90" t="s">
        <v>4898</v>
      </c>
      <c r="B1945" s="91"/>
      <c r="C1945" s="92">
        <v>3.22118826055834</v>
      </c>
      <c r="D1945" s="91"/>
      <c r="E1945" s="93" t="s">
        <v>4884</v>
      </c>
      <c r="F1945" s="94">
        <f>+F1943</f>
        <v>134.55000000000001</v>
      </c>
    </row>
    <row r="1946" spans="1:6" ht="0.2" customHeight="1" x14ac:dyDescent="0.2"/>
    <row r="1947" spans="1:6" ht="12.75" customHeight="1" x14ac:dyDescent="0.2">
      <c r="A1947" s="80" t="s">
        <v>4871</v>
      </c>
      <c r="B1947" s="81" t="s">
        <v>4899</v>
      </c>
      <c r="C1947" s="82" t="s">
        <v>4870</v>
      </c>
      <c r="D1947" s="82" t="s">
        <v>4873</v>
      </c>
      <c r="E1947" s="82" t="s">
        <v>4874</v>
      </c>
      <c r="F1947" s="83" t="s">
        <v>4875</v>
      </c>
    </row>
    <row r="1948" spans="1:6" ht="409.6" hidden="1" customHeight="1" x14ac:dyDescent="0.2"/>
    <row r="1949" spans="1:6" ht="25.5" customHeight="1" thickBot="1" x14ac:dyDescent="0.25">
      <c r="A1949" s="84" t="s">
        <v>5075</v>
      </c>
      <c r="B1949" s="85" t="s">
        <v>5076</v>
      </c>
      <c r="C1949" s="86" t="s">
        <v>109</v>
      </c>
      <c r="D1949" s="87">
        <v>2.8570000000000002E-2</v>
      </c>
      <c r="E1949" s="88">
        <v>30495</v>
      </c>
      <c r="F1949" s="89">
        <f>+D1949*E1949</f>
        <v>871.24215000000004</v>
      </c>
    </row>
    <row r="1950" spans="1:6" ht="409.6" hidden="1" customHeight="1" x14ac:dyDescent="0.2"/>
    <row r="1951" spans="1:6" ht="13.5" customHeight="1" thickBot="1" x14ac:dyDescent="0.25">
      <c r="A1951" s="90" t="s">
        <v>4904</v>
      </c>
      <c r="B1951" s="91"/>
      <c r="C1951" s="92">
        <v>20.782629444046801</v>
      </c>
      <c r="D1951" s="91"/>
      <c r="E1951" s="93" t="s">
        <v>4884</v>
      </c>
      <c r="F1951" s="94">
        <f>+F1949</f>
        <v>871.24215000000004</v>
      </c>
    </row>
    <row r="1952" spans="1:6" ht="0.2" customHeight="1" x14ac:dyDescent="0.2"/>
    <row r="1953" spans="1:6" ht="12.75" customHeight="1" x14ac:dyDescent="0.2">
      <c r="A1953" s="80" t="s">
        <v>4871</v>
      </c>
      <c r="B1953" s="81" t="s">
        <v>4905</v>
      </c>
      <c r="C1953" s="82" t="s">
        <v>4870</v>
      </c>
      <c r="D1953" s="82" t="s">
        <v>4873</v>
      </c>
      <c r="E1953" s="82" t="s">
        <v>4874</v>
      </c>
      <c r="F1953" s="83" t="s">
        <v>4875</v>
      </c>
    </row>
    <row r="1954" spans="1:6" ht="409.6" hidden="1" customHeight="1" x14ac:dyDescent="0.2"/>
    <row r="1955" spans="1:6" ht="25.5" customHeight="1" thickBot="1" x14ac:dyDescent="0.25">
      <c r="A1955" s="84" t="s">
        <v>4916</v>
      </c>
      <c r="B1955" s="85" t="s">
        <v>4917</v>
      </c>
      <c r="C1955" s="86" t="s">
        <v>106</v>
      </c>
      <c r="D1955" s="87">
        <v>1.2999999999999999E-2</v>
      </c>
      <c r="E1955" s="88">
        <v>38014</v>
      </c>
      <c r="F1955" s="89">
        <f>+D1955*E1955</f>
        <v>494.18199999999996</v>
      </c>
    </row>
    <row r="1956" spans="1:6" ht="409.6" hidden="1" customHeight="1" x14ac:dyDescent="0.2"/>
    <row r="1957" spans="1:6" ht="13.5" customHeight="1" thickBot="1" x14ac:dyDescent="0.25">
      <c r="A1957" s="90" t="s">
        <v>4908</v>
      </c>
      <c r="B1957" s="91"/>
      <c r="C1957" s="92">
        <v>11.787162968265299</v>
      </c>
      <c r="D1957" s="91"/>
      <c r="E1957" s="93" t="s">
        <v>4884</v>
      </c>
      <c r="F1957" s="94">
        <f>+F1955</f>
        <v>494.18199999999996</v>
      </c>
    </row>
    <row r="1958" spans="1:6" ht="0.2" customHeight="1" thickBot="1" x14ac:dyDescent="0.25"/>
    <row r="1959" spans="1:6" ht="12.75" customHeight="1" thickBot="1" x14ac:dyDescent="0.3">
      <c r="A1959" s="135" t="s">
        <v>4909</v>
      </c>
      <c r="B1959" s="136"/>
      <c r="C1959" s="136"/>
      <c r="D1959" s="136"/>
      <c r="E1959" s="137"/>
      <c r="F1959" s="127">
        <f>+SUM(F1939,F1945,F1951,F1957)</f>
        <v>4191.01415</v>
      </c>
    </row>
    <row r="1960" spans="1:6" ht="12.75" customHeight="1" x14ac:dyDescent="0.2"/>
    <row r="1961" spans="1:6" ht="12.75" customHeight="1" x14ac:dyDescent="0.2"/>
    <row r="1962" spans="1:6" ht="409.6" hidden="1" customHeight="1" x14ac:dyDescent="0.2"/>
    <row r="1963" spans="1:6" ht="12.75" customHeight="1" x14ac:dyDescent="0.25">
      <c r="A1963" s="144" t="s">
        <v>4868</v>
      </c>
      <c r="B1963" s="145"/>
      <c r="C1963" s="145"/>
      <c r="D1963" s="145"/>
      <c r="E1963" s="146"/>
      <c r="F1963" s="147"/>
    </row>
    <row r="1964" spans="1:6" ht="12.75" customHeight="1" x14ac:dyDescent="0.2">
      <c r="A1964" s="138" t="s">
        <v>2571</v>
      </c>
      <c r="B1964" s="139"/>
      <c r="C1964" s="139"/>
      <c r="D1964" s="140"/>
      <c r="E1964" s="76" t="s">
        <v>4869</v>
      </c>
      <c r="F1964" s="77" t="s">
        <v>4870</v>
      </c>
    </row>
    <row r="1965" spans="1:6" ht="12.75" customHeight="1" x14ac:dyDescent="0.2">
      <c r="A1965" s="141"/>
      <c r="B1965" s="142"/>
      <c r="C1965" s="142"/>
      <c r="D1965" s="143"/>
      <c r="E1965" s="78" t="s">
        <v>2570</v>
      </c>
      <c r="F1965" s="79" t="s">
        <v>117</v>
      </c>
    </row>
    <row r="1966" spans="1:6" ht="409.6" hidden="1" customHeight="1" x14ac:dyDescent="0.2"/>
    <row r="1967" spans="1:6" ht="12.75" customHeight="1" x14ac:dyDescent="0.2">
      <c r="A1967" s="80" t="s">
        <v>4871</v>
      </c>
      <c r="B1967" s="81" t="s">
        <v>4885</v>
      </c>
      <c r="C1967" s="82" t="s">
        <v>4870</v>
      </c>
      <c r="D1967" s="82" t="s">
        <v>4873</v>
      </c>
      <c r="E1967" s="82" t="s">
        <v>4874</v>
      </c>
      <c r="F1967" s="83" t="s">
        <v>4875</v>
      </c>
    </row>
    <row r="1968" spans="1:6" ht="409.6" hidden="1" customHeight="1" x14ac:dyDescent="0.2"/>
    <row r="1969" spans="1:6" ht="25.5" customHeight="1" thickBot="1" x14ac:dyDescent="0.25">
      <c r="A1969" s="84" t="s">
        <v>5028</v>
      </c>
      <c r="B1969" s="85" t="s">
        <v>5029</v>
      </c>
      <c r="C1969" s="86" t="s">
        <v>4888</v>
      </c>
      <c r="D1969" s="87">
        <v>6.25E-2</v>
      </c>
      <c r="E1969" s="88">
        <v>251553</v>
      </c>
      <c r="F1969" s="89">
        <f>+D1969*E1969</f>
        <v>15722.0625</v>
      </c>
    </row>
    <row r="1970" spans="1:6" ht="409.6" hidden="1" customHeight="1" x14ac:dyDescent="0.2"/>
    <row r="1971" spans="1:6" ht="13.5" customHeight="1" thickBot="1" x14ac:dyDescent="0.25">
      <c r="A1971" s="90" t="s">
        <v>4893</v>
      </c>
      <c r="B1971" s="91"/>
      <c r="C1971" s="92">
        <v>56.906037353409602</v>
      </c>
      <c r="D1971" s="91"/>
      <c r="E1971" s="93" t="s">
        <v>4884</v>
      </c>
      <c r="F1971" s="94">
        <f>+F1969</f>
        <v>15722.0625</v>
      </c>
    </row>
    <row r="1972" spans="1:6" ht="0.2" customHeight="1" x14ac:dyDescent="0.2"/>
    <row r="1973" spans="1:6" ht="12.75" customHeight="1" x14ac:dyDescent="0.2">
      <c r="A1973" s="80" t="s">
        <v>4871</v>
      </c>
      <c r="B1973" s="81" t="s">
        <v>4894</v>
      </c>
      <c r="C1973" s="82" t="s">
        <v>4870</v>
      </c>
      <c r="D1973" s="82" t="s">
        <v>4873</v>
      </c>
      <c r="E1973" s="82" t="s">
        <v>4874</v>
      </c>
      <c r="F1973" s="83" t="s">
        <v>4875</v>
      </c>
    </row>
    <row r="1974" spans="1:6" ht="409.6" hidden="1" customHeight="1" x14ac:dyDescent="0.2"/>
    <row r="1975" spans="1:6" ht="25.5" customHeight="1" thickBot="1" x14ac:dyDescent="0.25">
      <c r="A1975" s="84" t="s">
        <v>4895</v>
      </c>
      <c r="B1975" s="85" t="s">
        <v>4896</v>
      </c>
      <c r="C1975" s="86" t="s">
        <v>4897</v>
      </c>
      <c r="D1975" s="87">
        <v>0.05</v>
      </c>
      <c r="E1975" s="88">
        <v>15722</v>
      </c>
      <c r="F1975" s="89">
        <f>+D1975*E1975</f>
        <v>786.1</v>
      </c>
    </row>
    <row r="1976" spans="1:6" ht="409.6" hidden="1" customHeight="1" x14ac:dyDescent="0.2"/>
    <row r="1977" spans="1:6" ht="13.5" customHeight="1" thickBot="1" x14ac:dyDescent="0.25">
      <c r="A1977" s="90" t="s">
        <v>4898</v>
      </c>
      <c r="B1977" s="91"/>
      <c r="C1977" s="92">
        <v>2.84493991602722</v>
      </c>
      <c r="D1977" s="91"/>
      <c r="E1977" s="93" t="s">
        <v>4884</v>
      </c>
      <c r="F1977" s="94">
        <f>+F1975</f>
        <v>786.1</v>
      </c>
    </row>
    <row r="1978" spans="1:6" ht="0.2" customHeight="1" x14ac:dyDescent="0.2"/>
    <row r="1979" spans="1:6" ht="12.75" customHeight="1" x14ac:dyDescent="0.2">
      <c r="A1979" s="80" t="s">
        <v>4871</v>
      </c>
      <c r="B1979" s="81" t="s">
        <v>4899</v>
      </c>
      <c r="C1979" s="82" t="s">
        <v>4870</v>
      </c>
      <c r="D1979" s="82" t="s">
        <v>4873</v>
      </c>
      <c r="E1979" s="82" t="s">
        <v>4874</v>
      </c>
      <c r="F1979" s="83" t="s">
        <v>4875</v>
      </c>
    </row>
    <row r="1980" spans="1:6" ht="409.6" hidden="1" customHeight="1" x14ac:dyDescent="0.2"/>
    <row r="1981" spans="1:6" ht="25.5" customHeight="1" x14ac:dyDescent="0.2">
      <c r="A1981" s="84" t="s">
        <v>5016</v>
      </c>
      <c r="B1981" s="85" t="s">
        <v>5017</v>
      </c>
      <c r="C1981" s="86" t="s">
        <v>109</v>
      </c>
      <c r="D1981" s="87">
        <v>0.125</v>
      </c>
      <c r="E1981" s="88">
        <v>3482</v>
      </c>
      <c r="F1981" s="89">
        <f>+D1981*E1981</f>
        <v>435.25</v>
      </c>
    </row>
    <row r="1982" spans="1:6" ht="409.6" hidden="1" customHeight="1" x14ac:dyDescent="0.2"/>
    <row r="1983" spans="1:6" ht="25.5" customHeight="1" thickBot="1" x14ac:dyDescent="0.25">
      <c r="A1983" s="84" t="s">
        <v>5018</v>
      </c>
      <c r="B1983" s="85" t="s">
        <v>5019</v>
      </c>
      <c r="C1983" s="86" t="s">
        <v>109</v>
      </c>
      <c r="D1983" s="87">
        <v>0.375</v>
      </c>
      <c r="E1983" s="88">
        <v>248</v>
      </c>
      <c r="F1983" s="89">
        <f>+D1983*E1983</f>
        <v>93</v>
      </c>
    </row>
    <row r="1984" spans="1:6" ht="409.6" hidden="1" customHeight="1" x14ac:dyDescent="0.2"/>
    <row r="1985" spans="1:6" ht="13.5" customHeight="1" thickBot="1" x14ac:dyDescent="0.25">
      <c r="A1985" s="90" t="s">
        <v>4904</v>
      </c>
      <c r="B1985" s="91"/>
      <c r="C1985" s="92">
        <v>1.91110467641523</v>
      </c>
      <c r="D1985" s="91"/>
      <c r="E1985" s="93" t="s">
        <v>4884</v>
      </c>
      <c r="F1985" s="94">
        <f>+SUM(F1981:F1983)</f>
        <v>528.25</v>
      </c>
    </row>
    <row r="1986" spans="1:6" ht="0.2" customHeight="1" x14ac:dyDescent="0.2"/>
    <row r="1987" spans="1:6" ht="12.75" customHeight="1" x14ac:dyDescent="0.2">
      <c r="A1987" s="80" t="s">
        <v>4871</v>
      </c>
      <c r="B1987" s="81" t="s">
        <v>4905</v>
      </c>
      <c r="C1987" s="82" t="s">
        <v>4870</v>
      </c>
      <c r="D1987" s="82" t="s">
        <v>4873</v>
      </c>
      <c r="E1987" s="82" t="s">
        <v>4874</v>
      </c>
      <c r="F1987" s="83" t="s">
        <v>4875</v>
      </c>
    </row>
    <row r="1988" spans="1:6" ht="409.6" hidden="1" customHeight="1" x14ac:dyDescent="0.2"/>
    <row r="1989" spans="1:6" ht="25.5" customHeight="1" x14ac:dyDescent="0.2">
      <c r="A1989" s="84" t="s">
        <v>4916</v>
      </c>
      <c r="B1989" s="85" t="s">
        <v>4917</v>
      </c>
      <c r="C1989" s="86" t="s">
        <v>106</v>
      </c>
      <c r="D1989" s="87">
        <v>0.19500000000000001</v>
      </c>
      <c r="E1989" s="88">
        <v>38014</v>
      </c>
      <c r="F1989" s="89">
        <f>+D1989*E1989</f>
        <v>7412.7300000000005</v>
      </c>
    </row>
    <row r="1990" spans="1:6" ht="409.6" hidden="1" customHeight="1" x14ac:dyDescent="0.2"/>
    <row r="1991" spans="1:6" ht="25.5" customHeight="1" thickBot="1" x14ac:dyDescent="0.25">
      <c r="A1991" s="84" t="s">
        <v>4920</v>
      </c>
      <c r="B1991" s="85" t="s">
        <v>4921</v>
      </c>
      <c r="C1991" s="86" t="s">
        <v>106</v>
      </c>
      <c r="D1991" s="87">
        <v>0.22500000000000001</v>
      </c>
      <c r="E1991" s="88">
        <v>14128</v>
      </c>
      <c r="F1991" s="89">
        <f>+D1991*E1991</f>
        <v>3178.8</v>
      </c>
    </row>
    <row r="1992" spans="1:6" ht="409.6" hidden="1" customHeight="1" x14ac:dyDescent="0.2"/>
    <row r="1993" spans="1:6" ht="13.5" customHeight="1" thickBot="1" x14ac:dyDescent="0.25">
      <c r="A1993" s="90" t="s">
        <v>4908</v>
      </c>
      <c r="B1993" s="91"/>
      <c r="C1993" s="92">
        <v>38.337918054147998</v>
      </c>
      <c r="D1993" s="91"/>
      <c r="E1993" s="93" t="s">
        <v>4884</v>
      </c>
      <c r="F1993" s="94">
        <f>+SUM(F1989:F1991)</f>
        <v>10591.53</v>
      </c>
    </row>
    <row r="1994" spans="1:6" ht="0.2" customHeight="1" thickBot="1" x14ac:dyDescent="0.25"/>
    <row r="1995" spans="1:6" ht="12.75" customHeight="1" thickBot="1" x14ac:dyDescent="0.3">
      <c r="A1995" s="135" t="s">
        <v>4909</v>
      </c>
      <c r="B1995" s="136"/>
      <c r="C1995" s="136"/>
      <c r="D1995" s="136"/>
      <c r="E1995" s="137"/>
      <c r="F1995" s="127">
        <f>+SUM(F1971,F1977,F1985,F1993)</f>
        <v>27627.942499999997</v>
      </c>
    </row>
    <row r="1996" spans="1:6" ht="12.75" customHeight="1" x14ac:dyDescent="0.2"/>
    <row r="1997" spans="1:6" ht="12.75" customHeight="1" x14ac:dyDescent="0.2"/>
    <row r="1998" spans="1:6" ht="409.6" hidden="1" customHeight="1" x14ac:dyDescent="0.2"/>
    <row r="1999" spans="1:6" ht="12.75" customHeight="1" x14ac:dyDescent="0.25">
      <c r="A1999" s="144" t="s">
        <v>4868</v>
      </c>
      <c r="B1999" s="145"/>
      <c r="C1999" s="145"/>
      <c r="D1999" s="145"/>
      <c r="E1999" s="146"/>
      <c r="F1999" s="147"/>
    </row>
    <row r="2000" spans="1:6" ht="12.75" customHeight="1" x14ac:dyDescent="0.2">
      <c r="A2000" s="138" t="s">
        <v>2573</v>
      </c>
      <c r="B2000" s="139"/>
      <c r="C2000" s="139"/>
      <c r="D2000" s="140"/>
      <c r="E2000" s="76" t="s">
        <v>4869</v>
      </c>
      <c r="F2000" s="77" t="s">
        <v>4870</v>
      </c>
    </row>
    <row r="2001" spans="1:6" ht="12.75" customHeight="1" x14ac:dyDescent="0.2">
      <c r="A2001" s="141"/>
      <c r="B2001" s="142"/>
      <c r="C2001" s="142"/>
      <c r="D2001" s="143"/>
      <c r="E2001" s="78" t="s">
        <v>2572</v>
      </c>
      <c r="F2001" s="79" t="s">
        <v>117</v>
      </c>
    </row>
    <row r="2002" spans="1:6" ht="409.6" hidden="1" customHeight="1" x14ac:dyDescent="0.2"/>
    <row r="2003" spans="1:6" ht="12.75" customHeight="1" x14ac:dyDescent="0.2">
      <c r="A2003" s="80" t="s">
        <v>4871</v>
      </c>
      <c r="B2003" s="81" t="s">
        <v>4885</v>
      </c>
      <c r="C2003" s="82" t="s">
        <v>4870</v>
      </c>
      <c r="D2003" s="82" t="s">
        <v>4873</v>
      </c>
      <c r="E2003" s="82" t="s">
        <v>4874</v>
      </c>
      <c r="F2003" s="83" t="s">
        <v>4875</v>
      </c>
    </row>
    <row r="2004" spans="1:6" ht="409.6" hidden="1" customHeight="1" x14ac:dyDescent="0.2"/>
    <row r="2005" spans="1:6" ht="25.5" customHeight="1" thickBot="1" x14ac:dyDescent="0.25">
      <c r="A2005" s="84" t="s">
        <v>5028</v>
      </c>
      <c r="B2005" s="85" t="s">
        <v>5029</v>
      </c>
      <c r="C2005" s="86" t="s">
        <v>4888</v>
      </c>
      <c r="D2005" s="87">
        <v>6.6669999999999993E-2</v>
      </c>
      <c r="E2005" s="88">
        <v>251553</v>
      </c>
      <c r="F2005" s="89">
        <f>+D2005*E2005</f>
        <v>16771.038509999998</v>
      </c>
    </row>
    <row r="2006" spans="1:6" ht="409.6" hidden="1" customHeight="1" x14ac:dyDescent="0.2"/>
    <row r="2007" spans="1:6" ht="13.5" customHeight="1" thickBot="1" x14ac:dyDescent="0.25">
      <c r="A2007" s="90" t="s">
        <v>4893</v>
      </c>
      <c r="B2007" s="91"/>
      <c r="C2007" s="92">
        <v>51.930639417866502</v>
      </c>
      <c r="D2007" s="91"/>
      <c r="E2007" s="93" t="s">
        <v>4884</v>
      </c>
      <c r="F2007" s="94">
        <f>+F2005</f>
        <v>16771.038509999998</v>
      </c>
    </row>
    <row r="2008" spans="1:6" ht="0.2" customHeight="1" x14ac:dyDescent="0.2"/>
    <row r="2009" spans="1:6" ht="12.75" customHeight="1" x14ac:dyDescent="0.2">
      <c r="A2009" s="80" t="s">
        <v>4871</v>
      </c>
      <c r="B2009" s="81" t="s">
        <v>4894</v>
      </c>
      <c r="C2009" s="82" t="s">
        <v>4870</v>
      </c>
      <c r="D2009" s="82" t="s">
        <v>4873</v>
      </c>
      <c r="E2009" s="82" t="s">
        <v>4874</v>
      </c>
      <c r="F2009" s="83" t="s">
        <v>4875</v>
      </c>
    </row>
    <row r="2010" spans="1:6" ht="409.6" hidden="1" customHeight="1" x14ac:dyDescent="0.2"/>
    <row r="2011" spans="1:6" ht="25.5" customHeight="1" thickBot="1" x14ac:dyDescent="0.25">
      <c r="A2011" s="84" t="s">
        <v>4895</v>
      </c>
      <c r="B2011" s="85" t="s">
        <v>4896</v>
      </c>
      <c r="C2011" s="86" t="s">
        <v>4897</v>
      </c>
      <c r="D2011" s="87">
        <v>0.05</v>
      </c>
      <c r="E2011" s="88">
        <v>16771</v>
      </c>
      <c r="F2011" s="89">
        <f>+D2011*E2011</f>
        <v>838.55000000000007</v>
      </c>
    </row>
    <row r="2012" spans="1:6" ht="409.6" hidden="1" customHeight="1" x14ac:dyDescent="0.2"/>
    <row r="2013" spans="1:6" ht="13.5" customHeight="1" thickBot="1" x14ac:dyDescent="0.25">
      <c r="A2013" s="90" t="s">
        <v>4898</v>
      </c>
      <c r="B2013" s="91"/>
      <c r="C2013" s="92">
        <v>2.5979253754451199</v>
      </c>
      <c r="D2013" s="91"/>
      <c r="E2013" s="93" t="s">
        <v>4884</v>
      </c>
      <c r="F2013" s="94">
        <f>+F2011</f>
        <v>838.55000000000007</v>
      </c>
    </row>
    <row r="2014" spans="1:6" ht="0.2" customHeight="1" x14ac:dyDescent="0.2"/>
    <row r="2015" spans="1:6" ht="12.75" customHeight="1" x14ac:dyDescent="0.2">
      <c r="A2015" s="80" t="s">
        <v>4871</v>
      </c>
      <c r="B2015" s="81" t="s">
        <v>4899</v>
      </c>
      <c r="C2015" s="82" t="s">
        <v>4870</v>
      </c>
      <c r="D2015" s="82" t="s">
        <v>4873</v>
      </c>
      <c r="E2015" s="82" t="s">
        <v>4874</v>
      </c>
      <c r="F2015" s="83" t="s">
        <v>4875</v>
      </c>
    </row>
    <row r="2016" spans="1:6" ht="409.6" hidden="1" customHeight="1" x14ac:dyDescent="0.2"/>
    <row r="2017" spans="1:6" ht="25.5" customHeight="1" x14ac:dyDescent="0.2">
      <c r="A2017" s="84" t="s">
        <v>5016</v>
      </c>
      <c r="B2017" s="85" t="s">
        <v>5017</v>
      </c>
      <c r="C2017" s="86" t="s">
        <v>109</v>
      </c>
      <c r="D2017" s="87">
        <v>0.13333</v>
      </c>
      <c r="E2017" s="88">
        <v>3482</v>
      </c>
      <c r="F2017" s="89">
        <f>+D2017*E2017</f>
        <v>464.25506000000001</v>
      </c>
    </row>
    <row r="2018" spans="1:6" ht="409.6" hidden="1" customHeight="1" x14ac:dyDescent="0.2"/>
    <row r="2019" spans="1:6" ht="25.5" customHeight="1" thickBot="1" x14ac:dyDescent="0.25">
      <c r="A2019" s="84" t="s">
        <v>5018</v>
      </c>
      <c r="B2019" s="85" t="s">
        <v>5019</v>
      </c>
      <c r="C2019" s="86" t="s">
        <v>109</v>
      </c>
      <c r="D2019" s="87">
        <v>0.4</v>
      </c>
      <c r="E2019" s="88">
        <v>248</v>
      </c>
      <c r="F2019" s="89">
        <f>+D2019*E2019</f>
        <v>99.2</v>
      </c>
    </row>
    <row r="2020" spans="1:6" ht="409.6" hidden="1" customHeight="1" x14ac:dyDescent="0.2"/>
    <row r="2021" spans="1:6" ht="13.5" customHeight="1" thickBot="1" x14ac:dyDescent="0.25">
      <c r="A2021" s="90" t="s">
        <v>4904</v>
      </c>
      <c r="B2021" s="91"/>
      <c r="C2021" s="92">
        <v>1.74330391701502</v>
      </c>
      <c r="D2021" s="91"/>
      <c r="E2021" s="93" t="s">
        <v>4884</v>
      </c>
      <c r="F2021" s="94">
        <f>+SUM(F2017:F2019)</f>
        <v>563.45506</v>
      </c>
    </row>
    <row r="2022" spans="1:6" ht="0.2" customHeight="1" x14ac:dyDescent="0.2"/>
    <row r="2023" spans="1:6" ht="12.75" customHeight="1" x14ac:dyDescent="0.2">
      <c r="A2023" s="80" t="s">
        <v>4871</v>
      </c>
      <c r="B2023" s="81" t="s">
        <v>4905</v>
      </c>
      <c r="C2023" s="82" t="s">
        <v>4870</v>
      </c>
      <c r="D2023" s="82" t="s">
        <v>4873</v>
      </c>
      <c r="E2023" s="82" t="s">
        <v>4874</v>
      </c>
      <c r="F2023" s="83" t="s">
        <v>4875</v>
      </c>
    </row>
    <row r="2024" spans="1:6" ht="409.6" hidden="1" customHeight="1" x14ac:dyDescent="0.2"/>
    <row r="2025" spans="1:6" ht="25.5" customHeight="1" x14ac:dyDescent="0.2">
      <c r="A2025" s="84" t="s">
        <v>4916</v>
      </c>
      <c r="B2025" s="85" t="s">
        <v>4917</v>
      </c>
      <c r="C2025" s="86" t="s">
        <v>106</v>
      </c>
      <c r="D2025" s="87">
        <v>0.26</v>
      </c>
      <c r="E2025" s="88">
        <v>38014</v>
      </c>
      <c r="F2025" s="89">
        <f>+D2025*E2025</f>
        <v>9883.6400000000012</v>
      </c>
    </row>
    <row r="2026" spans="1:6" ht="409.6" hidden="1" customHeight="1" x14ac:dyDescent="0.2"/>
    <row r="2027" spans="1:6" ht="25.5" customHeight="1" thickBot="1" x14ac:dyDescent="0.25">
      <c r="A2027" s="84" t="s">
        <v>4920</v>
      </c>
      <c r="B2027" s="85" t="s">
        <v>4921</v>
      </c>
      <c r="C2027" s="86" t="s">
        <v>106</v>
      </c>
      <c r="D2027" s="87">
        <v>0.3</v>
      </c>
      <c r="E2027" s="88">
        <v>14128</v>
      </c>
      <c r="F2027" s="89">
        <f>+D2027*E2027</f>
        <v>4238.3999999999996</v>
      </c>
    </row>
    <row r="2028" spans="1:6" ht="409.6" hidden="1" customHeight="1" x14ac:dyDescent="0.2"/>
    <row r="2029" spans="1:6" ht="13.5" customHeight="1" thickBot="1" x14ac:dyDescent="0.25">
      <c r="A2029" s="90" t="s">
        <v>4908</v>
      </c>
      <c r="B2029" s="91"/>
      <c r="C2029" s="92">
        <v>43.7281312896733</v>
      </c>
      <c r="D2029" s="91"/>
      <c r="E2029" s="93" t="s">
        <v>4884</v>
      </c>
      <c r="F2029" s="94">
        <f>+SUM(F2025:F2027)</f>
        <v>14122.04</v>
      </c>
    </row>
    <row r="2030" spans="1:6" ht="0.2" customHeight="1" thickBot="1" x14ac:dyDescent="0.25"/>
    <row r="2031" spans="1:6" ht="12.75" customHeight="1" thickBot="1" x14ac:dyDescent="0.3">
      <c r="A2031" s="135" t="s">
        <v>4909</v>
      </c>
      <c r="B2031" s="136"/>
      <c r="C2031" s="136"/>
      <c r="D2031" s="136"/>
      <c r="E2031" s="137"/>
      <c r="F2031" s="127">
        <f>+SUM(F2007,F2013,F2021,F2029)</f>
        <v>32295.083569999999</v>
      </c>
    </row>
    <row r="2032" spans="1:6" ht="12.75" customHeight="1" x14ac:dyDescent="0.2"/>
    <row r="2033" spans="1:6" ht="12.75" customHeight="1" x14ac:dyDescent="0.2"/>
    <row r="2034" spans="1:6" ht="409.6" hidden="1" customHeight="1" x14ac:dyDescent="0.2"/>
    <row r="2035" spans="1:6" ht="12.75" customHeight="1" x14ac:dyDescent="0.25">
      <c r="A2035" s="144" t="s">
        <v>4868</v>
      </c>
      <c r="B2035" s="145"/>
      <c r="C2035" s="145"/>
      <c r="D2035" s="145"/>
      <c r="E2035" s="146"/>
      <c r="F2035" s="147"/>
    </row>
    <row r="2036" spans="1:6" ht="12.75" customHeight="1" x14ac:dyDescent="0.2">
      <c r="A2036" s="138" t="s">
        <v>2575</v>
      </c>
      <c r="B2036" s="139"/>
      <c r="C2036" s="139"/>
      <c r="D2036" s="140"/>
      <c r="E2036" s="76" t="s">
        <v>4869</v>
      </c>
      <c r="F2036" s="77" t="s">
        <v>4870</v>
      </c>
    </row>
    <row r="2037" spans="1:6" ht="12.75" customHeight="1" x14ac:dyDescent="0.2">
      <c r="A2037" s="141"/>
      <c r="B2037" s="142"/>
      <c r="C2037" s="142"/>
      <c r="D2037" s="143"/>
      <c r="E2037" s="78" t="s">
        <v>2574</v>
      </c>
      <c r="F2037" s="79" t="s">
        <v>117</v>
      </c>
    </row>
    <row r="2038" spans="1:6" ht="409.6" hidden="1" customHeight="1" x14ac:dyDescent="0.2"/>
    <row r="2039" spans="1:6" ht="12.75" customHeight="1" x14ac:dyDescent="0.2">
      <c r="A2039" s="80" t="s">
        <v>4871</v>
      </c>
      <c r="B2039" s="81" t="s">
        <v>4885</v>
      </c>
      <c r="C2039" s="82" t="s">
        <v>4870</v>
      </c>
      <c r="D2039" s="82" t="s">
        <v>4873</v>
      </c>
      <c r="E2039" s="82" t="s">
        <v>4874</v>
      </c>
      <c r="F2039" s="83" t="s">
        <v>4875</v>
      </c>
    </row>
    <row r="2040" spans="1:6" ht="409.6" hidden="1" customHeight="1" x14ac:dyDescent="0.2"/>
    <row r="2041" spans="1:6" ht="25.5" customHeight="1" thickBot="1" x14ac:dyDescent="0.25">
      <c r="A2041" s="84" t="s">
        <v>5028</v>
      </c>
      <c r="B2041" s="85" t="s">
        <v>5029</v>
      </c>
      <c r="C2041" s="86" t="s">
        <v>4888</v>
      </c>
      <c r="D2041" s="87">
        <v>5.5559999999999998E-2</v>
      </c>
      <c r="E2041" s="88">
        <v>251553</v>
      </c>
      <c r="F2041" s="89">
        <f>+D2041*E2041</f>
        <v>13976.284679999999</v>
      </c>
    </row>
    <row r="2042" spans="1:6" ht="409.6" hidden="1" customHeight="1" x14ac:dyDescent="0.2"/>
    <row r="2043" spans="1:6" ht="13.5" customHeight="1" thickBot="1" x14ac:dyDescent="0.25">
      <c r="A2043" s="90" t="s">
        <v>4893</v>
      </c>
      <c r="B2043" s="91"/>
      <c r="C2043" s="92">
        <v>55.3132544425535</v>
      </c>
      <c r="D2043" s="91"/>
      <c r="E2043" s="93" t="s">
        <v>4884</v>
      </c>
      <c r="F2043" s="94">
        <f>+F2041</f>
        <v>13976.284679999999</v>
      </c>
    </row>
    <row r="2044" spans="1:6" ht="0.2" customHeight="1" x14ac:dyDescent="0.2"/>
    <row r="2045" spans="1:6" ht="12.75" customHeight="1" x14ac:dyDescent="0.2">
      <c r="A2045" s="80" t="s">
        <v>4871</v>
      </c>
      <c r="B2045" s="81" t="s">
        <v>4894</v>
      </c>
      <c r="C2045" s="82" t="s">
        <v>4870</v>
      </c>
      <c r="D2045" s="82" t="s">
        <v>4873</v>
      </c>
      <c r="E2045" s="82" t="s">
        <v>4874</v>
      </c>
      <c r="F2045" s="83" t="s">
        <v>4875</v>
      </c>
    </row>
    <row r="2046" spans="1:6" ht="409.6" hidden="1" customHeight="1" x14ac:dyDescent="0.2"/>
    <row r="2047" spans="1:6" ht="25.5" customHeight="1" thickBot="1" x14ac:dyDescent="0.25">
      <c r="A2047" s="84" t="s">
        <v>4895</v>
      </c>
      <c r="B2047" s="85" t="s">
        <v>4896</v>
      </c>
      <c r="C2047" s="86" t="s">
        <v>4897</v>
      </c>
      <c r="D2047" s="87">
        <v>0.05</v>
      </c>
      <c r="E2047" s="88">
        <v>13976</v>
      </c>
      <c r="F2047" s="89">
        <f>+D2047*E2047</f>
        <v>698.80000000000007</v>
      </c>
    </row>
    <row r="2048" spans="1:6" ht="409.6" hidden="1" customHeight="1" x14ac:dyDescent="0.2"/>
    <row r="2049" spans="1:6" ht="13.5" customHeight="1" thickBot="1" x14ac:dyDescent="0.25">
      <c r="A2049" s="90" t="s">
        <v>4898</v>
      </c>
      <c r="B2049" s="91"/>
      <c r="C2049" s="92">
        <v>2.7664542684133502</v>
      </c>
      <c r="D2049" s="91"/>
      <c r="E2049" s="93" t="s">
        <v>4884</v>
      </c>
      <c r="F2049" s="94">
        <f>+F2047</f>
        <v>698.80000000000007</v>
      </c>
    </row>
    <row r="2050" spans="1:6" ht="0.2" customHeight="1" x14ac:dyDescent="0.2"/>
    <row r="2051" spans="1:6" ht="12.75" customHeight="1" x14ac:dyDescent="0.2">
      <c r="A2051" s="80" t="s">
        <v>4871</v>
      </c>
      <c r="B2051" s="81" t="s">
        <v>4905</v>
      </c>
      <c r="C2051" s="82" t="s">
        <v>4870</v>
      </c>
      <c r="D2051" s="82" t="s">
        <v>4873</v>
      </c>
      <c r="E2051" s="82" t="s">
        <v>4874</v>
      </c>
      <c r="F2051" s="83" t="s">
        <v>4875</v>
      </c>
    </row>
    <row r="2052" spans="1:6" ht="409.6" hidden="1" customHeight="1" x14ac:dyDescent="0.2"/>
    <row r="2053" spans="1:6" ht="25.5" customHeight="1" x14ac:dyDescent="0.2">
      <c r="A2053" s="84" t="s">
        <v>4916</v>
      </c>
      <c r="B2053" s="85" t="s">
        <v>4917</v>
      </c>
      <c r="C2053" s="86" t="s">
        <v>106</v>
      </c>
      <c r="D2053" s="87">
        <v>0.19500000000000001</v>
      </c>
      <c r="E2053" s="88">
        <v>38014</v>
      </c>
      <c r="F2053" s="89">
        <f>+D2053*E2053</f>
        <v>7412.7300000000005</v>
      </c>
    </row>
    <row r="2054" spans="1:6" ht="409.6" hidden="1" customHeight="1" x14ac:dyDescent="0.2"/>
    <row r="2055" spans="1:6" ht="25.5" customHeight="1" thickBot="1" x14ac:dyDescent="0.25">
      <c r="A2055" s="84" t="s">
        <v>4920</v>
      </c>
      <c r="B2055" s="85" t="s">
        <v>4921</v>
      </c>
      <c r="C2055" s="86" t="s">
        <v>106</v>
      </c>
      <c r="D2055" s="87">
        <v>0.22500000000000001</v>
      </c>
      <c r="E2055" s="88">
        <v>14128</v>
      </c>
      <c r="F2055" s="89">
        <f>+D2055*E2055</f>
        <v>3178.8</v>
      </c>
    </row>
    <row r="2056" spans="1:6" ht="409.6" hidden="1" customHeight="1" x14ac:dyDescent="0.2"/>
    <row r="2057" spans="1:6" ht="13.5" customHeight="1" thickBot="1" x14ac:dyDescent="0.25">
      <c r="A2057" s="90" t="s">
        <v>4908</v>
      </c>
      <c r="B2057" s="91"/>
      <c r="C2057" s="92">
        <v>41.920291289033102</v>
      </c>
      <c r="D2057" s="91"/>
      <c r="E2057" s="93" t="s">
        <v>4884</v>
      </c>
      <c r="F2057" s="94">
        <f>+SUM(F2053:F2055)</f>
        <v>10591.53</v>
      </c>
    </row>
    <row r="2058" spans="1:6" ht="0.2" customHeight="1" thickBot="1" x14ac:dyDescent="0.25"/>
    <row r="2059" spans="1:6" ht="12.75" customHeight="1" thickBot="1" x14ac:dyDescent="0.3">
      <c r="A2059" s="135" t="s">
        <v>4909</v>
      </c>
      <c r="B2059" s="136"/>
      <c r="C2059" s="136"/>
      <c r="D2059" s="136"/>
      <c r="E2059" s="137"/>
      <c r="F2059" s="127">
        <f>+SUM(F2043,F2049,F2057)</f>
        <v>25266.614679999999</v>
      </c>
    </row>
    <row r="2060" spans="1:6" ht="12.75" customHeight="1" x14ac:dyDescent="0.2"/>
    <row r="2061" spans="1:6" ht="12.75" customHeight="1" x14ac:dyDescent="0.2"/>
    <row r="2062" spans="1:6" ht="409.6" hidden="1" customHeight="1" x14ac:dyDescent="0.2"/>
    <row r="2063" spans="1:6" ht="12.75" customHeight="1" x14ac:dyDescent="0.25">
      <c r="A2063" s="144" t="s">
        <v>4868</v>
      </c>
      <c r="B2063" s="145"/>
      <c r="C2063" s="145"/>
      <c r="D2063" s="145"/>
      <c r="E2063" s="146"/>
      <c r="F2063" s="147"/>
    </row>
    <row r="2064" spans="1:6" ht="12.75" customHeight="1" x14ac:dyDescent="0.2">
      <c r="A2064" s="138" t="s">
        <v>2577</v>
      </c>
      <c r="B2064" s="139"/>
      <c r="C2064" s="139"/>
      <c r="D2064" s="140"/>
      <c r="E2064" s="76" t="s">
        <v>4869</v>
      </c>
      <c r="F2064" s="77" t="s">
        <v>4870</v>
      </c>
    </row>
    <row r="2065" spans="1:6" ht="12.75" customHeight="1" x14ac:dyDescent="0.2">
      <c r="A2065" s="141"/>
      <c r="B2065" s="142"/>
      <c r="C2065" s="142"/>
      <c r="D2065" s="143"/>
      <c r="E2065" s="78" t="s">
        <v>2576</v>
      </c>
      <c r="F2065" s="79" t="s">
        <v>117</v>
      </c>
    </row>
    <row r="2066" spans="1:6" ht="409.6" hidden="1" customHeight="1" x14ac:dyDescent="0.2"/>
    <row r="2067" spans="1:6" ht="12.75" customHeight="1" x14ac:dyDescent="0.2">
      <c r="A2067" s="80" t="s">
        <v>4871</v>
      </c>
      <c r="B2067" s="81" t="s">
        <v>4885</v>
      </c>
      <c r="C2067" s="82" t="s">
        <v>4870</v>
      </c>
      <c r="D2067" s="82" t="s">
        <v>4873</v>
      </c>
      <c r="E2067" s="82" t="s">
        <v>4874</v>
      </c>
      <c r="F2067" s="83" t="s">
        <v>4875</v>
      </c>
    </row>
    <row r="2068" spans="1:6" ht="409.6" hidden="1" customHeight="1" x14ac:dyDescent="0.2"/>
    <row r="2069" spans="1:6" ht="25.5" customHeight="1" thickBot="1" x14ac:dyDescent="0.25">
      <c r="A2069" s="84" t="s">
        <v>5028</v>
      </c>
      <c r="B2069" s="85" t="s">
        <v>5029</v>
      </c>
      <c r="C2069" s="86" t="s">
        <v>4888</v>
      </c>
      <c r="D2069" s="87">
        <v>6.25E-2</v>
      </c>
      <c r="E2069" s="88">
        <v>251553</v>
      </c>
      <c r="F2069" s="89">
        <f>+D2069*E2069</f>
        <v>15722.0625</v>
      </c>
    </row>
    <row r="2070" spans="1:6" ht="409.6" hidden="1" customHeight="1" x14ac:dyDescent="0.2"/>
    <row r="2071" spans="1:6" ht="13.5" customHeight="1" thickBot="1" x14ac:dyDescent="0.25">
      <c r="A2071" s="90" t="s">
        <v>4893</v>
      </c>
      <c r="B2071" s="91"/>
      <c r="C2071" s="92">
        <v>51.328762650995799</v>
      </c>
      <c r="D2071" s="91"/>
      <c r="E2071" s="93" t="s">
        <v>4884</v>
      </c>
      <c r="F2071" s="94">
        <f>+F2069</f>
        <v>15722.0625</v>
      </c>
    </row>
    <row r="2072" spans="1:6" ht="0.2" customHeight="1" x14ac:dyDescent="0.2"/>
    <row r="2073" spans="1:6" ht="12.75" customHeight="1" x14ac:dyDescent="0.2">
      <c r="A2073" s="80" t="s">
        <v>4871</v>
      </c>
      <c r="B2073" s="81" t="s">
        <v>4894</v>
      </c>
      <c r="C2073" s="82" t="s">
        <v>4870</v>
      </c>
      <c r="D2073" s="82" t="s">
        <v>4873</v>
      </c>
      <c r="E2073" s="82" t="s">
        <v>4874</v>
      </c>
      <c r="F2073" s="83" t="s">
        <v>4875</v>
      </c>
    </row>
    <row r="2074" spans="1:6" ht="409.6" hidden="1" customHeight="1" x14ac:dyDescent="0.2"/>
    <row r="2075" spans="1:6" ht="25.5" customHeight="1" thickBot="1" x14ac:dyDescent="0.25">
      <c r="A2075" s="84" t="s">
        <v>4895</v>
      </c>
      <c r="B2075" s="85" t="s">
        <v>4896</v>
      </c>
      <c r="C2075" s="86" t="s">
        <v>4897</v>
      </c>
      <c r="D2075" s="87">
        <v>0.05</v>
      </c>
      <c r="E2075" s="88">
        <v>15722</v>
      </c>
      <c r="F2075" s="89">
        <f>+D2075*E2075</f>
        <v>786.1</v>
      </c>
    </row>
    <row r="2076" spans="1:6" ht="409.6" hidden="1" customHeight="1" x14ac:dyDescent="0.2"/>
    <row r="2077" spans="1:6" ht="13.5" customHeight="1" thickBot="1" x14ac:dyDescent="0.25">
      <c r="A2077" s="90" t="s">
        <v>4898</v>
      </c>
      <c r="B2077" s="91"/>
      <c r="C2077" s="92">
        <v>2.5661116552399599</v>
      </c>
      <c r="D2077" s="91"/>
      <c r="E2077" s="93" t="s">
        <v>4884</v>
      </c>
      <c r="F2077" s="94">
        <f>+F2075</f>
        <v>786.1</v>
      </c>
    </row>
    <row r="2078" spans="1:6" ht="0.2" customHeight="1" x14ac:dyDescent="0.2"/>
    <row r="2079" spans="1:6" ht="12.75" customHeight="1" x14ac:dyDescent="0.2">
      <c r="A2079" s="80" t="s">
        <v>4871</v>
      </c>
      <c r="B2079" s="81" t="s">
        <v>4905</v>
      </c>
      <c r="C2079" s="82" t="s">
        <v>4870</v>
      </c>
      <c r="D2079" s="82" t="s">
        <v>4873</v>
      </c>
      <c r="E2079" s="82" t="s">
        <v>4874</v>
      </c>
      <c r="F2079" s="83" t="s">
        <v>4875</v>
      </c>
    </row>
    <row r="2080" spans="1:6" ht="409.6" hidden="1" customHeight="1" x14ac:dyDescent="0.2"/>
    <row r="2081" spans="1:6" ht="25.5" customHeight="1" x14ac:dyDescent="0.2">
      <c r="A2081" s="84" t="s">
        <v>4916</v>
      </c>
      <c r="B2081" s="85" t="s">
        <v>4917</v>
      </c>
      <c r="C2081" s="86" t="s">
        <v>106</v>
      </c>
      <c r="D2081" s="87">
        <v>0.26</v>
      </c>
      <c r="E2081" s="88">
        <v>38014</v>
      </c>
      <c r="F2081" s="89">
        <f>+D2081*E2081</f>
        <v>9883.6400000000012</v>
      </c>
    </row>
    <row r="2082" spans="1:6" ht="409.6" hidden="1" customHeight="1" x14ac:dyDescent="0.2"/>
    <row r="2083" spans="1:6" ht="25.5" customHeight="1" thickBot="1" x14ac:dyDescent="0.25">
      <c r="A2083" s="84" t="s">
        <v>4920</v>
      </c>
      <c r="B2083" s="85" t="s">
        <v>4921</v>
      </c>
      <c r="C2083" s="86" t="s">
        <v>106</v>
      </c>
      <c r="D2083" s="87">
        <v>0.3</v>
      </c>
      <c r="E2083" s="88">
        <v>14128</v>
      </c>
      <c r="F2083" s="89">
        <f>+D2083*E2083</f>
        <v>4238.3999999999996</v>
      </c>
    </row>
    <row r="2084" spans="1:6" ht="409.6" hidden="1" customHeight="1" x14ac:dyDescent="0.2"/>
    <row r="2085" spans="1:6" ht="13.5" customHeight="1" thickBot="1" x14ac:dyDescent="0.25">
      <c r="A2085" s="90" t="s">
        <v>4908</v>
      </c>
      <c r="B2085" s="91"/>
      <c r="C2085" s="92">
        <v>46.1051256937643</v>
      </c>
      <c r="D2085" s="91"/>
      <c r="E2085" s="93" t="s">
        <v>4884</v>
      </c>
      <c r="F2085" s="94">
        <f>+SUM(F2081:F2083)</f>
        <v>14122.04</v>
      </c>
    </row>
    <row r="2086" spans="1:6" ht="0.2" customHeight="1" thickBot="1" x14ac:dyDescent="0.25"/>
    <row r="2087" spans="1:6" ht="12.75" customHeight="1" thickBot="1" x14ac:dyDescent="0.3">
      <c r="A2087" s="135" t="s">
        <v>4909</v>
      </c>
      <c r="B2087" s="136"/>
      <c r="C2087" s="136"/>
      <c r="D2087" s="136"/>
      <c r="E2087" s="137"/>
      <c r="F2087" s="127">
        <f>+SUM(F2071,F2077,F2085)</f>
        <v>30630.202499999999</v>
      </c>
    </row>
    <row r="2088" spans="1:6" ht="12.75" customHeight="1" x14ac:dyDescent="0.2"/>
    <row r="2089" spans="1:6" ht="12.75" customHeight="1" x14ac:dyDescent="0.2"/>
    <row r="2090" spans="1:6" ht="409.6" hidden="1" customHeight="1" x14ac:dyDescent="0.2"/>
    <row r="2091" spans="1:6" ht="12.75" customHeight="1" x14ac:dyDescent="0.25">
      <c r="A2091" s="144" t="s">
        <v>4868</v>
      </c>
      <c r="B2091" s="145"/>
      <c r="C2091" s="145"/>
      <c r="D2091" s="145"/>
      <c r="E2091" s="146"/>
      <c r="F2091" s="147"/>
    </row>
    <row r="2092" spans="1:6" ht="12.75" customHeight="1" x14ac:dyDescent="0.2">
      <c r="A2092" s="138" t="s">
        <v>2579</v>
      </c>
      <c r="B2092" s="139"/>
      <c r="C2092" s="139"/>
      <c r="D2092" s="140"/>
      <c r="E2092" s="76" t="s">
        <v>4869</v>
      </c>
      <c r="F2092" s="77" t="s">
        <v>4870</v>
      </c>
    </row>
    <row r="2093" spans="1:6" ht="12.75" customHeight="1" x14ac:dyDescent="0.2">
      <c r="A2093" s="141"/>
      <c r="B2093" s="142"/>
      <c r="C2093" s="142"/>
      <c r="D2093" s="143"/>
      <c r="E2093" s="78" t="s">
        <v>2578</v>
      </c>
      <c r="F2093" s="79" t="s">
        <v>117</v>
      </c>
    </row>
    <row r="2094" spans="1:6" ht="409.6" hidden="1" customHeight="1" x14ac:dyDescent="0.2"/>
    <row r="2095" spans="1:6" ht="12.75" customHeight="1" x14ac:dyDescent="0.2">
      <c r="A2095" s="80" t="s">
        <v>4871</v>
      </c>
      <c r="B2095" s="81" t="s">
        <v>4885</v>
      </c>
      <c r="C2095" s="82" t="s">
        <v>4870</v>
      </c>
      <c r="D2095" s="82" t="s">
        <v>4873</v>
      </c>
      <c r="E2095" s="82" t="s">
        <v>4874</v>
      </c>
      <c r="F2095" s="83" t="s">
        <v>4875</v>
      </c>
    </row>
    <row r="2096" spans="1:6" ht="409.6" hidden="1" customHeight="1" x14ac:dyDescent="0.2"/>
    <row r="2097" spans="1:6" ht="25.5" customHeight="1" thickBot="1" x14ac:dyDescent="0.25">
      <c r="A2097" s="84" t="s">
        <v>4918</v>
      </c>
      <c r="B2097" s="85" t="s">
        <v>4919</v>
      </c>
      <c r="C2097" s="86" t="s">
        <v>4888</v>
      </c>
      <c r="D2097" s="87">
        <v>0.1</v>
      </c>
      <c r="E2097" s="88">
        <v>67276</v>
      </c>
      <c r="F2097" s="89">
        <f>+D2097*E2097</f>
        <v>6727.6</v>
      </c>
    </row>
    <row r="2098" spans="1:6" ht="409.6" hidden="1" customHeight="1" x14ac:dyDescent="0.2"/>
    <row r="2099" spans="1:6" ht="13.5" customHeight="1" thickBot="1" x14ac:dyDescent="0.25">
      <c r="A2099" s="90" t="s">
        <v>4893</v>
      </c>
      <c r="B2099" s="91"/>
      <c r="C2099" s="92">
        <v>48.6021816080329</v>
      </c>
      <c r="D2099" s="91"/>
      <c r="E2099" s="93" t="s">
        <v>4884</v>
      </c>
      <c r="F2099" s="94">
        <f>+F2097</f>
        <v>6727.6</v>
      </c>
    </row>
    <row r="2100" spans="1:6" ht="0.2" customHeight="1" x14ac:dyDescent="0.2"/>
    <row r="2101" spans="1:6" ht="12.75" customHeight="1" x14ac:dyDescent="0.2">
      <c r="A2101" s="80" t="s">
        <v>4871</v>
      </c>
      <c r="B2101" s="81" t="s">
        <v>4894</v>
      </c>
      <c r="C2101" s="82" t="s">
        <v>4870</v>
      </c>
      <c r="D2101" s="82" t="s">
        <v>4873</v>
      </c>
      <c r="E2101" s="82" t="s">
        <v>4874</v>
      </c>
      <c r="F2101" s="83" t="s">
        <v>4875</v>
      </c>
    </row>
    <row r="2102" spans="1:6" ht="409.6" hidden="1" customHeight="1" x14ac:dyDescent="0.2"/>
    <row r="2103" spans="1:6" ht="25.5" customHeight="1" thickBot="1" x14ac:dyDescent="0.25">
      <c r="A2103" s="84" t="s">
        <v>4895</v>
      </c>
      <c r="B2103" s="85" t="s">
        <v>4896</v>
      </c>
      <c r="C2103" s="86" t="s">
        <v>4897</v>
      </c>
      <c r="D2103" s="87">
        <v>0.05</v>
      </c>
      <c r="E2103" s="88">
        <v>6728</v>
      </c>
      <c r="F2103" s="89">
        <f>+D2103*E2103</f>
        <v>336.40000000000003</v>
      </c>
    </row>
    <row r="2104" spans="1:6" ht="409.6" hidden="1" customHeight="1" x14ac:dyDescent="0.2"/>
    <row r="2105" spans="1:6" ht="13.5" customHeight="1" thickBot="1" x14ac:dyDescent="0.25">
      <c r="A2105" s="90" t="s">
        <v>4898</v>
      </c>
      <c r="B2105" s="91"/>
      <c r="C2105" s="92">
        <v>2.4272195333381501</v>
      </c>
      <c r="D2105" s="91"/>
      <c r="E2105" s="93" t="s">
        <v>4884</v>
      </c>
      <c r="F2105" s="94">
        <f>+F2103</f>
        <v>336.40000000000003</v>
      </c>
    </row>
    <row r="2106" spans="1:6" ht="0.2" customHeight="1" x14ac:dyDescent="0.2"/>
    <row r="2107" spans="1:6" ht="12.75" customHeight="1" x14ac:dyDescent="0.2">
      <c r="A2107" s="80" t="s">
        <v>4871</v>
      </c>
      <c r="B2107" s="81" t="s">
        <v>4905</v>
      </c>
      <c r="C2107" s="82" t="s">
        <v>4870</v>
      </c>
      <c r="D2107" s="82" t="s">
        <v>4873</v>
      </c>
      <c r="E2107" s="82" t="s">
        <v>4874</v>
      </c>
      <c r="F2107" s="83" t="s">
        <v>4875</v>
      </c>
    </row>
    <row r="2108" spans="1:6" ht="409.6" hidden="1" customHeight="1" x14ac:dyDescent="0.2"/>
    <row r="2109" spans="1:6" ht="25.5" customHeight="1" x14ac:dyDescent="0.2">
      <c r="A2109" s="84" t="s">
        <v>4916</v>
      </c>
      <c r="B2109" s="85" t="s">
        <v>4917</v>
      </c>
      <c r="C2109" s="86" t="s">
        <v>106</v>
      </c>
      <c r="D2109" s="87">
        <v>0.13</v>
      </c>
      <c r="E2109" s="88">
        <v>38014</v>
      </c>
      <c r="F2109" s="89">
        <f>+D2109*E2109</f>
        <v>4941.8200000000006</v>
      </c>
    </row>
    <row r="2110" spans="1:6" ht="409.6" hidden="1" customHeight="1" x14ac:dyDescent="0.2"/>
    <row r="2111" spans="1:6" ht="25.5" customHeight="1" thickBot="1" x14ac:dyDescent="0.25">
      <c r="A2111" s="84" t="s">
        <v>4920</v>
      </c>
      <c r="B2111" s="85" t="s">
        <v>4921</v>
      </c>
      <c r="C2111" s="86" t="s">
        <v>106</v>
      </c>
      <c r="D2111" s="87">
        <v>0.13</v>
      </c>
      <c r="E2111" s="88">
        <v>14128</v>
      </c>
      <c r="F2111" s="89">
        <f>+D2111*E2111</f>
        <v>1836.64</v>
      </c>
    </row>
    <row r="2112" spans="1:6" ht="409.6" hidden="1" customHeight="1" x14ac:dyDescent="0.2"/>
    <row r="2113" spans="1:6" ht="13.5" customHeight="1" thickBot="1" x14ac:dyDescent="0.25">
      <c r="A2113" s="90" t="s">
        <v>4908</v>
      </c>
      <c r="B2113" s="91"/>
      <c r="C2113" s="92">
        <v>48.970598858628897</v>
      </c>
      <c r="D2113" s="91"/>
      <c r="E2113" s="93" t="s">
        <v>4884</v>
      </c>
      <c r="F2113" s="94">
        <f>+SUM(F2109:F2111)</f>
        <v>6778.4600000000009</v>
      </c>
    </row>
    <row r="2114" spans="1:6" ht="0.2" customHeight="1" thickBot="1" x14ac:dyDescent="0.25"/>
    <row r="2115" spans="1:6" ht="12.75" customHeight="1" thickBot="1" x14ac:dyDescent="0.3">
      <c r="A2115" s="135" t="s">
        <v>4909</v>
      </c>
      <c r="B2115" s="136"/>
      <c r="C2115" s="136"/>
      <c r="D2115" s="136"/>
      <c r="E2115" s="137"/>
      <c r="F2115" s="127">
        <f>+SUM(F2099,F2105,F2113)</f>
        <v>13842.460000000001</v>
      </c>
    </row>
    <row r="2116" spans="1:6" ht="12.75" customHeight="1" x14ac:dyDescent="0.2"/>
    <row r="2117" spans="1:6" ht="12.75" customHeight="1" x14ac:dyDescent="0.2"/>
    <row r="2118" spans="1:6" ht="409.6" hidden="1" customHeight="1" x14ac:dyDescent="0.2"/>
    <row r="2119" spans="1:6" ht="12.75" customHeight="1" x14ac:dyDescent="0.25">
      <c r="A2119" s="144" t="s">
        <v>4868</v>
      </c>
      <c r="B2119" s="145"/>
      <c r="C2119" s="145"/>
      <c r="D2119" s="145"/>
      <c r="E2119" s="146"/>
      <c r="F2119" s="147"/>
    </row>
    <row r="2120" spans="1:6" ht="12.75" customHeight="1" x14ac:dyDescent="0.2">
      <c r="A2120" s="138" t="s">
        <v>2581</v>
      </c>
      <c r="B2120" s="139"/>
      <c r="C2120" s="139"/>
      <c r="D2120" s="140"/>
      <c r="E2120" s="76" t="s">
        <v>4869</v>
      </c>
      <c r="F2120" s="77" t="s">
        <v>4870</v>
      </c>
    </row>
    <row r="2121" spans="1:6" ht="12.75" customHeight="1" x14ac:dyDescent="0.2">
      <c r="A2121" s="141"/>
      <c r="B2121" s="142"/>
      <c r="C2121" s="142"/>
      <c r="D2121" s="143"/>
      <c r="E2121" s="78" t="s">
        <v>2580</v>
      </c>
      <c r="F2121" s="79" t="s">
        <v>117</v>
      </c>
    </row>
    <row r="2122" spans="1:6" ht="409.6" hidden="1" customHeight="1" x14ac:dyDescent="0.2"/>
    <row r="2123" spans="1:6" ht="12.75" customHeight="1" x14ac:dyDescent="0.2">
      <c r="A2123" s="80" t="s">
        <v>4871</v>
      </c>
      <c r="B2123" s="81" t="s">
        <v>4885</v>
      </c>
      <c r="C2123" s="82" t="s">
        <v>4870</v>
      </c>
      <c r="D2123" s="82" t="s">
        <v>4873</v>
      </c>
      <c r="E2123" s="82" t="s">
        <v>4874</v>
      </c>
      <c r="F2123" s="83" t="s">
        <v>4875</v>
      </c>
    </row>
    <row r="2124" spans="1:6" ht="409.6" hidden="1" customHeight="1" x14ac:dyDescent="0.2"/>
    <row r="2125" spans="1:6" ht="25.5" customHeight="1" thickBot="1" x14ac:dyDescent="0.25">
      <c r="A2125" s="84" t="s">
        <v>4918</v>
      </c>
      <c r="B2125" s="85" t="s">
        <v>4919</v>
      </c>
      <c r="C2125" s="86" t="s">
        <v>4888</v>
      </c>
      <c r="D2125" s="87">
        <v>0.05</v>
      </c>
      <c r="E2125" s="88">
        <v>67276</v>
      </c>
      <c r="F2125" s="89">
        <f>+D2125*E2125</f>
        <v>3363.8</v>
      </c>
    </row>
    <row r="2126" spans="1:6" ht="409.6" hidden="1" customHeight="1" x14ac:dyDescent="0.2"/>
    <row r="2127" spans="1:6" ht="13.5" customHeight="1" thickBot="1" x14ac:dyDescent="0.25">
      <c r="A2127" s="90" t="s">
        <v>4893</v>
      </c>
      <c r="B2127" s="91"/>
      <c r="C2127" s="92">
        <v>17.4508481610209</v>
      </c>
      <c r="D2127" s="91"/>
      <c r="E2127" s="93" t="s">
        <v>4884</v>
      </c>
      <c r="F2127" s="94">
        <f>+F2125</f>
        <v>3363.8</v>
      </c>
    </row>
    <row r="2128" spans="1:6" ht="0.2" customHeight="1" x14ac:dyDescent="0.2"/>
    <row r="2129" spans="1:6" ht="12.75" customHeight="1" x14ac:dyDescent="0.2">
      <c r="A2129" s="80" t="s">
        <v>4871</v>
      </c>
      <c r="B2129" s="81" t="s">
        <v>4894</v>
      </c>
      <c r="C2129" s="82" t="s">
        <v>4870</v>
      </c>
      <c r="D2129" s="82" t="s">
        <v>4873</v>
      </c>
      <c r="E2129" s="82" t="s">
        <v>4874</v>
      </c>
      <c r="F2129" s="83" t="s">
        <v>4875</v>
      </c>
    </row>
    <row r="2130" spans="1:6" ht="409.6" hidden="1" customHeight="1" x14ac:dyDescent="0.2"/>
    <row r="2131" spans="1:6" ht="25.5" customHeight="1" thickBot="1" x14ac:dyDescent="0.25">
      <c r="A2131" s="84" t="s">
        <v>4895</v>
      </c>
      <c r="B2131" s="85" t="s">
        <v>4896</v>
      </c>
      <c r="C2131" s="86" t="s">
        <v>4897</v>
      </c>
      <c r="D2131" s="87">
        <v>0.05</v>
      </c>
      <c r="E2131" s="88">
        <v>3364</v>
      </c>
      <c r="F2131" s="89">
        <f>+D2131*E2131</f>
        <v>168.20000000000002</v>
      </c>
    </row>
    <row r="2132" spans="1:6" ht="409.6" hidden="1" customHeight="1" x14ac:dyDescent="0.2"/>
    <row r="2133" spans="1:6" ht="13.5" customHeight="1" thickBot="1" x14ac:dyDescent="0.25">
      <c r="A2133" s="90" t="s">
        <v>4898</v>
      </c>
      <c r="B2133" s="91"/>
      <c r="C2133" s="92">
        <v>0.87150490221507504</v>
      </c>
      <c r="D2133" s="91"/>
      <c r="E2133" s="93" t="s">
        <v>4884</v>
      </c>
      <c r="F2133" s="94">
        <f>+F2131</f>
        <v>168.20000000000002</v>
      </c>
    </row>
    <row r="2134" spans="1:6" ht="0.2" customHeight="1" x14ac:dyDescent="0.2"/>
    <row r="2135" spans="1:6" ht="12.75" customHeight="1" x14ac:dyDescent="0.2">
      <c r="A2135" s="80" t="s">
        <v>4871</v>
      </c>
      <c r="B2135" s="81" t="s">
        <v>4899</v>
      </c>
      <c r="C2135" s="82" t="s">
        <v>4870</v>
      </c>
      <c r="D2135" s="82" t="s">
        <v>4873</v>
      </c>
      <c r="E2135" s="82" t="s">
        <v>4874</v>
      </c>
      <c r="F2135" s="83" t="s">
        <v>4875</v>
      </c>
    </row>
    <row r="2136" spans="1:6" ht="409.6" hidden="1" customHeight="1" x14ac:dyDescent="0.2"/>
    <row r="2137" spans="1:6" ht="25.5" customHeight="1" thickBot="1" x14ac:dyDescent="0.25">
      <c r="A2137" s="84" t="s">
        <v>5026</v>
      </c>
      <c r="B2137" s="85" t="s">
        <v>5027</v>
      </c>
      <c r="C2137" s="86" t="s">
        <v>2033</v>
      </c>
      <c r="D2137" s="87">
        <v>0.11111</v>
      </c>
      <c r="E2137" s="88">
        <v>68500</v>
      </c>
      <c r="F2137" s="89">
        <f>+D2137*E2137</f>
        <v>7611.0349999999999</v>
      </c>
    </row>
    <row r="2138" spans="1:6" ht="409.6" hidden="1" customHeight="1" x14ac:dyDescent="0.2"/>
    <row r="2139" spans="1:6" ht="13.5" customHeight="1" thickBot="1" x14ac:dyDescent="0.25">
      <c r="A2139" s="90" t="s">
        <v>4904</v>
      </c>
      <c r="B2139" s="91"/>
      <c r="C2139" s="92">
        <v>39.482284587850799</v>
      </c>
      <c r="D2139" s="91"/>
      <c r="E2139" s="93" t="s">
        <v>4884</v>
      </c>
      <c r="F2139" s="94">
        <f>+F2137</f>
        <v>7611.0349999999999</v>
      </c>
    </row>
    <row r="2140" spans="1:6" ht="0.2" customHeight="1" x14ac:dyDescent="0.2"/>
    <row r="2141" spans="1:6" ht="12.75" customHeight="1" x14ac:dyDescent="0.2">
      <c r="A2141" s="80" t="s">
        <v>4871</v>
      </c>
      <c r="B2141" s="81" t="s">
        <v>4905</v>
      </c>
      <c r="C2141" s="82" t="s">
        <v>4870</v>
      </c>
      <c r="D2141" s="82" t="s">
        <v>4873</v>
      </c>
      <c r="E2141" s="82" t="s">
        <v>4874</v>
      </c>
      <c r="F2141" s="83" t="s">
        <v>4875</v>
      </c>
    </row>
    <row r="2142" spans="1:6" ht="409.6" hidden="1" customHeight="1" x14ac:dyDescent="0.2"/>
    <row r="2143" spans="1:6" ht="25.5" customHeight="1" x14ac:dyDescent="0.2">
      <c r="A2143" s="84" t="s">
        <v>4916</v>
      </c>
      <c r="B2143" s="85" t="s">
        <v>4917</v>
      </c>
      <c r="C2143" s="86" t="s">
        <v>106</v>
      </c>
      <c r="D2143" s="87">
        <v>0.156</v>
      </c>
      <c r="E2143" s="88">
        <v>38014</v>
      </c>
      <c r="F2143" s="89">
        <f>+D2143*E2143</f>
        <v>5930.1840000000002</v>
      </c>
    </row>
    <row r="2144" spans="1:6" ht="409.6" hidden="1" customHeight="1" x14ac:dyDescent="0.2"/>
    <row r="2145" spans="1:6" ht="25.5" customHeight="1" thickBot="1" x14ac:dyDescent="0.25">
      <c r="A2145" s="84" t="s">
        <v>4920</v>
      </c>
      <c r="B2145" s="85" t="s">
        <v>4921</v>
      </c>
      <c r="C2145" s="86" t="s">
        <v>106</v>
      </c>
      <c r="D2145" s="87">
        <v>0.156</v>
      </c>
      <c r="E2145" s="88">
        <v>14128</v>
      </c>
      <c r="F2145" s="89">
        <f>+D2145*E2145</f>
        <v>2203.9679999999998</v>
      </c>
    </row>
    <row r="2146" spans="1:6" ht="409.6" hidden="1" customHeight="1" x14ac:dyDescent="0.2"/>
    <row r="2147" spans="1:6" ht="13.5" customHeight="1" thickBot="1" x14ac:dyDescent="0.25">
      <c r="A2147" s="90" t="s">
        <v>4908</v>
      </c>
      <c r="B2147" s="91"/>
      <c r="C2147" s="92">
        <v>42.1953623489132</v>
      </c>
      <c r="D2147" s="91"/>
      <c r="E2147" s="93" t="s">
        <v>4884</v>
      </c>
      <c r="F2147" s="94">
        <f>+SUM(F2143:F2145)</f>
        <v>8134.152</v>
      </c>
    </row>
    <row r="2148" spans="1:6" ht="0.2" customHeight="1" thickBot="1" x14ac:dyDescent="0.25"/>
    <row r="2149" spans="1:6" ht="12.75" customHeight="1" thickBot="1" x14ac:dyDescent="0.3">
      <c r="A2149" s="135" t="s">
        <v>4909</v>
      </c>
      <c r="B2149" s="136"/>
      <c r="C2149" s="136"/>
      <c r="D2149" s="136"/>
      <c r="E2149" s="137"/>
      <c r="F2149" s="127">
        <f>+SUM(F2127,F2133,F2139,F2147)</f>
        <v>19277.186999999998</v>
      </c>
    </row>
    <row r="2150" spans="1:6" ht="12.75" customHeight="1" x14ac:dyDescent="0.2"/>
    <row r="2151" spans="1:6" ht="12.75" customHeight="1" x14ac:dyDescent="0.2"/>
    <row r="2152" spans="1:6" ht="409.6" hidden="1" customHeight="1" x14ac:dyDescent="0.2"/>
    <row r="2153" spans="1:6" ht="12.75" customHeight="1" x14ac:dyDescent="0.25">
      <c r="A2153" s="144" t="s">
        <v>4868</v>
      </c>
      <c r="B2153" s="145"/>
      <c r="C2153" s="145"/>
      <c r="D2153" s="145"/>
      <c r="E2153" s="146"/>
      <c r="F2153" s="147"/>
    </row>
    <row r="2154" spans="1:6" ht="12.75" customHeight="1" x14ac:dyDescent="0.2">
      <c r="A2154" s="138" t="s">
        <v>2583</v>
      </c>
      <c r="B2154" s="139"/>
      <c r="C2154" s="139"/>
      <c r="D2154" s="140"/>
      <c r="E2154" s="76" t="s">
        <v>4869</v>
      </c>
      <c r="F2154" s="77" t="s">
        <v>4870</v>
      </c>
    </row>
    <row r="2155" spans="1:6" ht="12.75" customHeight="1" x14ac:dyDescent="0.2">
      <c r="A2155" s="141"/>
      <c r="B2155" s="142"/>
      <c r="C2155" s="142"/>
      <c r="D2155" s="143"/>
      <c r="E2155" s="78" t="s">
        <v>2582</v>
      </c>
      <c r="F2155" s="79" t="s">
        <v>263</v>
      </c>
    </row>
    <row r="2156" spans="1:6" ht="409.6" hidden="1" customHeight="1" x14ac:dyDescent="0.2"/>
    <row r="2157" spans="1:6" ht="12.75" customHeight="1" x14ac:dyDescent="0.2">
      <c r="A2157" s="80" t="s">
        <v>4871</v>
      </c>
      <c r="B2157" s="81" t="s">
        <v>4885</v>
      </c>
      <c r="C2157" s="82" t="s">
        <v>4870</v>
      </c>
      <c r="D2157" s="82" t="s">
        <v>4873</v>
      </c>
      <c r="E2157" s="82" t="s">
        <v>4874</v>
      </c>
      <c r="F2157" s="83" t="s">
        <v>4875</v>
      </c>
    </row>
    <row r="2158" spans="1:6" ht="409.6" hidden="1" customHeight="1" x14ac:dyDescent="0.2"/>
    <row r="2159" spans="1:6" ht="25.5" customHeight="1" thickBot="1" x14ac:dyDescent="0.25">
      <c r="A2159" s="84" t="s">
        <v>5030</v>
      </c>
      <c r="B2159" s="85" t="s">
        <v>5031</v>
      </c>
      <c r="C2159" s="86" t="s">
        <v>4888</v>
      </c>
      <c r="D2159" s="87">
        <v>6.25E-2</v>
      </c>
      <c r="E2159" s="88">
        <v>81901</v>
      </c>
      <c r="F2159" s="89">
        <f>+D2159*E2159</f>
        <v>5118.8125</v>
      </c>
    </row>
    <row r="2160" spans="1:6" ht="409.6" hidden="1" customHeight="1" x14ac:dyDescent="0.2"/>
    <row r="2161" spans="1:6" ht="13.5" customHeight="1" thickBot="1" x14ac:dyDescent="0.25">
      <c r="A2161" s="90" t="s">
        <v>4893</v>
      </c>
      <c r="B2161" s="91"/>
      <c r="C2161" s="92">
        <v>24.906339707098699</v>
      </c>
      <c r="D2161" s="91"/>
      <c r="E2161" s="93" t="s">
        <v>4884</v>
      </c>
      <c r="F2161" s="94">
        <f>+F2159</f>
        <v>5118.8125</v>
      </c>
    </row>
    <row r="2162" spans="1:6" ht="0.2" customHeight="1" x14ac:dyDescent="0.2"/>
    <row r="2163" spans="1:6" ht="12.75" customHeight="1" x14ac:dyDescent="0.2">
      <c r="A2163" s="80" t="s">
        <v>4871</v>
      </c>
      <c r="B2163" s="81" t="s">
        <v>4894</v>
      </c>
      <c r="C2163" s="82" t="s">
        <v>4870</v>
      </c>
      <c r="D2163" s="82" t="s">
        <v>4873</v>
      </c>
      <c r="E2163" s="82" t="s">
        <v>4874</v>
      </c>
      <c r="F2163" s="83" t="s">
        <v>4875</v>
      </c>
    </row>
    <row r="2164" spans="1:6" ht="409.6" hidden="1" customHeight="1" x14ac:dyDescent="0.2"/>
    <row r="2165" spans="1:6" ht="25.5" customHeight="1" thickBot="1" x14ac:dyDescent="0.25">
      <c r="A2165" s="84" t="s">
        <v>4895</v>
      </c>
      <c r="B2165" s="85" t="s">
        <v>4896</v>
      </c>
      <c r="C2165" s="86" t="s">
        <v>4897</v>
      </c>
      <c r="D2165" s="87">
        <v>0.05</v>
      </c>
      <c r="E2165" s="88">
        <v>5119</v>
      </c>
      <c r="F2165" s="89">
        <f>+D2165*E2165</f>
        <v>255.95000000000002</v>
      </c>
    </row>
    <row r="2166" spans="1:6" ht="409.6" hidden="1" customHeight="1" x14ac:dyDescent="0.2"/>
    <row r="2167" spans="1:6" ht="13.5" customHeight="1" thickBot="1" x14ac:dyDescent="0.25">
      <c r="A2167" s="90" t="s">
        <v>4898</v>
      </c>
      <c r="B2167" s="91"/>
      <c r="C2167" s="92">
        <v>1.2455602588429899</v>
      </c>
      <c r="D2167" s="91"/>
      <c r="E2167" s="93" t="s">
        <v>4884</v>
      </c>
      <c r="F2167" s="94">
        <f>+F2165</f>
        <v>255.95000000000002</v>
      </c>
    </row>
    <row r="2168" spans="1:6" ht="0.2" customHeight="1" x14ac:dyDescent="0.2"/>
    <row r="2169" spans="1:6" ht="12.75" customHeight="1" x14ac:dyDescent="0.2">
      <c r="A2169" s="80" t="s">
        <v>4871</v>
      </c>
      <c r="B2169" s="81" t="s">
        <v>4899</v>
      </c>
      <c r="C2169" s="82" t="s">
        <v>4870</v>
      </c>
      <c r="D2169" s="82" t="s">
        <v>4873</v>
      </c>
      <c r="E2169" s="82" t="s">
        <v>4874</v>
      </c>
      <c r="F2169" s="83" t="s">
        <v>4875</v>
      </c>
    </row>
    <row r="2170" spans="1:6" ht="409.6" hidden="1" customHeight="1" x14ac:dyDescent="0.2"/>
    <row r="2171" spans="1:6" ht="25.5" customHeight="1" x14ac:dyDescent="0.2">
      <c r="A2171" s="84" t="s">
        <v>5026</v>
      </c>
      <c r="B2171" s="85" t="s">
        <v>5027</v>
      </c>
      <c r="C2171" s="86" t="s">
        <v>2033</v>
      </c>
      <c r="D2171" s="87">
        <v>2.5000000000000001E-2</v>
      </c>
      <c r="E2171" s="88">
        <v>68500</v>
      </c>
      <c r="F2171" s="89">
        <f>+D2171*E2171</f>
        <v>1712.5</v>
      </c>
    </row>
    <row r="2172" spans="1:6" ht="409.6" hidden="1" customHeight="1" x14ac:dyDescent="0.2"/>
    <row r="2173" spans="1:6" ht="25.5" customHeight="1" thickBot="1" x14ac:dyDescent="0.25">
      <c r="A2173" s="84" t="s">
        <v>5079</v>
      </c>
      <c r="B2173" s="85" t="s">
        <v>5080</v>
      </c>
      <c r="C2173" s="86" t="s">
        <v>263</v>
      </c>
      <c r="D2173" s="87">
        <v>2</v>
      </c>
      <c r="E2173" s="88">
        <v>4756</v>
      </c>
      <c r="F2173" s="89">
        <f>+D2173*E2173</f>
        <v>9512</v>
      </c>
    </row>
    <row r="2174" spans="1:6" ht="409.6" hidden="1" customHeight="1" x14ac:dyDescent="0.2"/>
    <row r="2175" spans="1:6" ht="13.5" customHeight="1" thickBot="1" x14ac:dyDescent="0.25">
      <c r="A2175" s="90" t="s">
        <v>4904</v>
      </c>
      <c r="B2175" s="91"/>
      <c r="C2175" s="92">
        <v>54.6148980684085</v>
      </c>
      <c r="D2175" s="91"/>
      <c r="E2175" s="93" t="s">
        <v>4884</v>
      </c>
      <c r="F2175" s="94">
        <f>+SUM(F2171:F2173)</f>
        <v>11224.5</v>
      </c>
    </row>
    <row r="2176" spans="1:6" ht="0.2" customHeight="1" x14ac:dyDescent="0.2"/>
    <row r="2177" spans="1:6" ht="12.75" customHeight="1" x14ac:dyDescent="0.2">
      <c r="A2177" s="80" t="s">
        <v>4871</v>
      </c>
      <c r="B2177" s="81" t="s">
        <v>4905</v>
      </c>
      <c r="C2177" s="82" t="s">
        <v>4870</v>
      </c>
      <c r="D2177" s="82" t="s">
        <v>4873</v>
      </c>
      <c r="E2177" s="82" t="s">
        <v>4874</v>
      </c>
      <c r="F2177" s="83" t="s">
        <v>4875</v>
      </c>
    </row>
    <row r="2178" spans="1:6" ht="409.6" hidden="1" customHeight="1" x14ac:dyDescent="0.2"/>
    <row r="2179" spans="1:6" ht="25.5" customHeight="1" thickBot="1" x14ac:dyDescent="0.25">
      <c r="A2179" s="84" t="s">
        <v>4916</v>
      </c>
      <c r="B2179" s="85" t="s">
        <v>4917</v>
      </c>
      <c r="C2179" s="86" t="s">
        <v>106</v>
      </c>
      <c r="D2179" s="87">
        <v>0.104</v>
      </c>
      <c r="E2179" s="88">
        <v>38014</v>
      </c>
      <c r="F2179" s="89">
        <f>+D2179*E2179</f>
        <v>3953.4559999999997</v>
      </c>
    </row>
    <row r="2180" spans="1:6" ht="409.6" hidden="1" customHeight="1" x14ac:dyDescent="0.2"/>
    <row r="2181" spans="1:6" ht="13.5" customHeight="1" thickBot="1" x14ac:dyDescent="0.25">
      <c r="A2181" s="90" t="s">
        <v>4908</v>
      </c>
      <c r="B2181" s="91"/>
      <c r="C2181" s="92">
        <v>19.233201965649801</v>
      </c>
      <c r="D2181" s="91"/>
      <c r="E2181" s="93" t="s">
        <v>4884</v>
      </c>
      <c r="F2181" s="94">
        <f>+F2179</f>
        <v>3953.4559999999997</v>
      </c>
    </row>
    <row r="2182" spans="1:6" ht="0.2" customHeight="1" thickBot="1" x14ac:dyDescent="0.25"/>
    <row r="2183" spans="1:6" ht="12.75" customHeight="1" thickBot="1" x14ac:dyDescent="0.3">
      <c r="A2183" s="135" t="s">
        <v>4909</v>
      </c>
      <c r="B2183" s="136"/>
      <c r="C2183" s="136"/>
      <c r="D2183" s="136"/>
      <c r="E2183" s="137"/>
      <c r="F2183" s="127">
        <f>+SUM(F2161,F2167,F2175,F2181)</f>
        <v>20552.718499999999</v>
      </c>
    </row>
    <row r="2184" spans="1:6" ht="12.75" customHeight="1" x14ac:dyDescent="0.2"/>
    <row r="2185" spans="1:6" ht="12.75" customHeight="1" x14ac:dyDescent="0.2"/>
    <row r="2186" spans="1:6" ht="409.6" hidden="1" customHeight="1" x14ac:dyDescent="0.2"/>
    <row r="2187" spans="1:6" ht="12.75" customHeight="1" x14ac:dyDescent="0.25">
      <c r="A2187" s="144" t="s">
        <v>4868</v>
      </c>
      <c r="B2187" s="145"/>
      <c r="C2187" s="145"/>
      <c r="D2187" s="145"/>
      <c r="E2187" s="146"/>
      <c r="F2187" s="147"/>
    </row>
    <row r="2188" spans="1:6" ht="12.75" customHeight="1" x14ac:dyDescent="0.2">
      <c r="A2188" s="138" t="s">
        <v>2585</v>
      </c>
      <c r="B2188" s="139"/>
      <c r="C2188" s="139"/>
      <c r="D2188" s="140"/>
      <c r="E2188" s="76" t="s">
        <v>4869</v>
      </c>
      <c r="F2188" s="77" t="s">
        <v>4870</v>
      </c>
    </row>
    <row r="2189" spans="1:6" ht="12.75" customHeight="1" x14ac:dyDescent="0.2">
      <c r="A2189" s="141"/>
      <c r="B2189" s="142"/>
      <c r="C2189" s="142"/>
      <c r="D2189" s="143"/>
      <c r="E2189" s="78" t="s">
        <v>2584</v>
      </c>
      <c r="F2189" s="79" t="s">
        <v>263</v>
      </c>
    </row>
    <row r="2190" spans="1:6" ht="409.6" hidden="1" customHeight="1" x14ac:dyDescent="0.2"/>
    <row r="2191" spans="1:6" ht="12.75" customHeight="1" x14ac:dyDescent="0.2">
      <c r="A2191" s="80" t="s">
        <v>4871</v>
      </c>
      <c r="B2191" s="81" t="s">
        <v>4885</v>
      </c>
      <c r="C2191" s="82" t="s">
        <v>4870</v>
      </c>
      <c r="D2191" s="82" t="s">
        <v>4873</v>
      </c>
      <c r="E2191" s="82" t="s">
        <v>4874</v>
      </c>
      <c r="F2191" s="83" t="s">
        <v>4875</v>
      </c>
    </row>
    <row r="2192" spans="1:6" ht="409.6" hidden="1" customHeight="1" x14ac:dyDescent="0.2"/>
    <row r="2193" spans="1:6" ht="25.5" customHeight="1" thickBot="1" x14ac:dyDescent="0.25">
      <c r="A2193" s="84" t="s">
        <v>5028</v>
      </c>
      <c r="B2193" s="85" t="s">
        <v>5029</v>
      </c>
      <c r="C2193" s="86" t="s">
        <v>4888</v>
      </c>
      <c r="D2193" s="87">
        <v>3.3329999999999999E-2</v>
      </c>
      <c r="E2193" s="88">
        <v>251553</v>
      </c>
      <c r="F2193" s="89">
        <f>+D2193*E2193</f>
        <v>8384.261489999999</v>
      </c>
    </row>
    <row r="2194" spans="1:6" ht="409.6" hidden="1" customHeight="1" x14ac:dyDescent="0.2"/>
    <row r="2195" spans="1:6" ht="13.5" customHeight="1" thickBot="1" x14ac:dyDescent="0.25">
      <c r="A2195" s="90" t="s">
        <v>4893</v>
      </c>
      <c r="B2195" s="91"/>
      <c r="C2195" s="92">
        <v>49.2683786801434</v>
      </c>
      <c r="D2195" s="91"/>
      <c r="E2195" s="93" t="s">
        <v>4884</v>
      </c>
      <c r="F2195" s="94">
        <f>+F2193</f>
        <v>8384.261489999999</v>
      </c>
    </row>
    <row r="2196" spans="1:6" ht="0.2" customHeight="1" x14ac:dyDescent="0.2"/>
    <row r="2197" spans="1:6" ht="12.75" customHeight="1" x14ac:dyDescent="0.2">
      <c r="A2197" s="80" t="s">
        <v>4871</v>
      </c>
      <c r="B2197" s="81" t="s">
        <v>4894</v>
      </c>
      <c r="C2197" s="82" t="s">
        <v>4870</v>
      </c>
      <c r="D2197" s="82" t="s">
        <v>4873</v>
      </c>
      <c r="E2197" s="82" t="s">
        <v>4874</v>
      </c>
      <c r="F2197" s="83" t="s">
        <v>4875</v>
      </c>
    </row>
    <row r="2198" spans="1:6" ht="409.6" hidden="1" customHeight="1" x14ac:dyDescent="0.2"/>
    <row r="2199" spans="1:6" ht="25.5" customHeight="1" thickBot="1" x14ac:dyDescent="0.25">
      <c r="A2199" s="84" t="s">
        <v>4895</v>
      </c>
      <c r="B2199" s="85" t="s">
        <v>4896</v>
      </c>
      <c r="C2199" s="86" t="s">
        <v>4897</v>
      </c>
      <c r="D2199" s="87">
        <v>0.05</v>
      </c>
      <c r="E2199" s="88">
        <v>8384</v>
      </c>
      <c r="F2199" s="89">
        <f>+D2199*E2199</f>
        <v>419.20000000000005</v>
      </c>
    </row>
    <row r="2200" spans="1:6" ht="409.6" hidden="1" customHeight="1" x14ac:dyDescent="0.2"/>
    <row r="2201" spans="1:6" ht="13.5" customHeight="1" thickBot="1" x14ac:dyDescent="0.25">
      <c r="A2201" s="90" t="s">
        <v>4898</v>
      </c>
      <c r="B2201" s="91"/>
      <c r="C2201" s="92">
        <v>2.4622436387142299</v>
      </c>
      <c r="D2201" s="91"/>
      <c r="E2201" s="93" t="s">
        <v>4884</v>
      </c>
      <c r="F2201" s="94">
        <f>+SUM(F2199)</f>
        <v>419.20000000000005</v>
      </c>
    </row>
    <row r="2202" spans="1:6" ht="0.2" customHeight="1" x14ac:dyDescent="0.2"/>
    <row r="2203" spans="1:6" ht="12.75" customHeight="1" x14ac:dyDescent="0.2">
      <c r="A2203" s="80" t="s">
        <v>4871</v>
      </c>
      <c r="B2203" s="81" t="s">
        <v>4899</v>
      </c>
      <c r="C2203" s="82" t="s">
        <v>4870</v>
      </c>
      <c r="D2203" s="82" t="s">
        <v>4873</v>
      </c>
      <c r="E2203" s="82" t="s">
        <v>4874</v>
      </c>
      <c r="F2203" s="83" t="s">
        <v>4875</v>
      </c>
    </row>
    <row r="2204" spans="1:6" ht="409.6" hidden="1" customHeight="1" x14ac:dyDescent="0.2"/>
    <row r="2205" spans="1:6" ht="25.5" customHeight="1" thickBot="1" x14ac:dyDescent="0.25">
      <c r="A2205" s="84" t="s">
        <v>5026</v>
      </c>
      <c r="B2205" s="85" t="s">
        <v>5027</v>
      </c>
      <c r="C2205" s="86" t="s">
        <v>2033</v>
      </c>
      <c r="D2205" s="87">
        <v>3.3329999999999999E-2</v>
      </c>
      <c r="E2205" s="88">
        <v>68500</v>
      </c>
      <c r="F2205" s="89">
        <f>+D2205*E2205</f>
        <v>2283.105</v>
      </c>
    </row>
    <row r="2206" spans="1:6" ht="409.6" hidden="1" customHeight="1" x14ac:dyDescent="0.2"/>
    <row r="2207" spans="1:6" ht="13.5" customHeight="1" thickBot="1" x14ac:dyDescent="0.25">
      <c r="A2207" s="90" t="s">
        <v>4904</v>
      </c>
      <c r="B2207" s="91"/>
      <c r="C2207" s="92">
        <v>13.4159957689369</v>
      </c>
      <c r="D2207" s="91"/>
      <c r="E2207" s="93" t="s">
        <v>4884</v>
      </c>
      <c r="F2207" s="94">
        <f>+SUM(F2205)</f>
        <v>2283.105</v>
      </c>
    </row>
    <row r="2208" spans="1:6" ht="0.2" customHeight="1" x14ac:dyDescent="0.2"/>
    <row r="2209" spans="1:6" ht="12.75" customHeight="1" x14ac:dyDescent="0.2">
      <c r="A2209" s="80" t="s">
        <v>4871</v>
      </c>
      <c r="B2209" s="81" t="s">
        <v>4905</v>
      </c>
      <c r="C2209" s="82" t="s">
        <v>4870</v>
      </c>
      <c r="D2209" s="82" t="s">
        <v>4873</v>
      </c>
      <c r="E2209" s="82" t="s">
        <v>4874</v>
      </c>
      <c r="F2209" s="83" t="s">
        <v>4875</v>
      </c>
    </row>
    <row r="2210" spans="1:6" ht="409.6" hidden="1" customHeight="1" x14ac:dyDescent="0.2"/>
    <row r="2211" spans="1:6" ht="25.5" customHeight="1" x14ac:dyDescent="0.2">
      <c r="A2211" s="84" t="s">
        <v>4916</v>
      </c>
      <c r="B2211" s="85" t="s">
        <v>4917</v>
      </c>
      <c r="C2211" s="86" t="s">
        <v>106</v>
      </c>
      <c r="D2211" s="87">
        <v>0.10920000000000001</v>
      </c>
      <c r="E2211" s="88">
        <v>38014</v>
      </c>
      <c r="F2211" s="89">
        <f>+D2211*E2211</f>
        <v>4151.1288000000004</v>
      </c>
    </row>
    <row r="2212" spans="1:6" ht="409.6" hidden="1" customHeight="1" x14ac:dyDescent="0.2"/>
    <row r="2213" spans="1:6" ht="25.5" customHeight="1" thickBot="1" x14ac:dyDescent="0.25">
      <c r="A2213" s="84" t="s">
        <v>4920</v>
      </c>
      <c r="B2213" s="85" t="s">
        <v>4921</v>
      </c>
      <c r="C2213" s="86" t="s">
        <v>106</v>
      </c>
      <c r="D2213" s="87">
        <v>0.126</v>
      </c>
      <c r="E2213" s="88">
        <v>14128</v>
      </c>
      <c r="F2213" s="89">
        <f>+D2213*E2213</f>
        <v>1780.1279999999999</v>
      </c>
    </row>
    <row r="2214" spans="1:6" ht="409.6" hidden="1" customHeight="1" x14ac:dyDescent="0.2"/>
    <row r="2215" spans="1:6" ht="13.5" customHeight="1" thickBot="1" x14ac:dyDescent="0.25">
      <c r="A2215" s="90" t="s">
        <v>4908</v>
      </c>
      <c r="B2215" s="91"/>
      <c r="C2215" s="92">
        <v>34.8533819122054</v>
      </c>
      <c r="D2215" s="91"/>
      <c r="E2215" s="93" t="s">
        <v>4884</v>
      </c>
      <c r="F2215" s="94">
        <f>+SUM(F2211:F2213)</f>
        <v>5931.2568000000001</v>
      </c>
    </row>
    <row r="2216" spans="1:6" ht="0.2" customHeight="1" thickBot="1" x14ac:dyDescent="0.25"/>
    <row r="2217" spans="1:6" ht="12.75" customHeight="1" thickBot="1" x14ac:dyDescent="0.3">
      <c r="A2217" s="135" t="s">
        <v>4909</v>
      </c>
      <c r="B2217" s="136"/>
      <c r="C2217" s="136"/>
      <c r="D2217" s="136"/>
      <c r="E2217" s="137"/>
      <c r="F2217" s="127">
        <f>+SUM(F2195,F2201,F2207,F2215)</f>
        <v>17017.82329</v>
      </c>
    </row>
    <row r="2218" spans="1:6" ht="12.75" customHeight="1" x14ac:dyDescent="0.2"/>
    <row r="2219" spans="1:6" ht="12.75" customHeight="1" x14ac:dyDescent="0.2"/>
    <row r="2220" spans="1:6" ht="409.6" hidden="1" customHeight="1" x14ac:dyDescent="0.2"/>
    <row r="2221" spans="1:6" ht="12.75" customHeight="1" x14ac:dyDescent="0.25">
      <c r="A2221" s="144" t="s">
        <v>4868</v>
      </c>
      <c r="B2221" s="145"/>
      <c r="C2221" s="145"/>
      <c r="D2221" s="145"/>
      <c r="E2221" s="146"/>
      <c r="F2221" s="147"/>
    </row>
    <row r="2222" spans="1:6" ht="12.75" customHeight="1" x14ac:dyDescent="0.2">
      <c r="A2222" s="138" t="s">
        <v>2587</v>
      </c>
      <c r="B2222" s="139"/>
      <c r="C2222" s="139"/>
      <c r="D2222" s="140"/>
      <c r="E2222" s="76" t="s">
        <v>4869</v>
      </c>
      <c r="F2222" s="77" t="s">
        <v>4870</v>
      </c>
    </row>
    <row r="2223" spans="1:6" ht="12.75" customHeight="1" x14ac:dyDescent="0.2">
      <c r="A2223" s="141"/>
      <c r="B2223" s="142"/>
      <c r="C2223" s="142"/>
      <c r="D2223" s="143"/>
      <c r="E2223" s="78" t="s">
        <v>2586</v>
      </c>
      <c r="F2223" s="79" t="s">
        <v>117</v>
      </c>
    </row>
    <row r="2224" spans="1:6" ht="409.6" hidden="1" customHeight="1" x14ac:dyDescent="0.2"/>
    <row r="2225" spans="1:6" ht="12.75" customHeight="1" x14ac:dyDescent="0.2">
      <c r="A2225" s="80" t="s">
        <v>4871</v>
      </c>
      <c r="B2225" s="81" t="s">
        <v>4885</v>
      </c>
      <c r="C2225" s="82" t="s">
        <v>4870</v>
      </c>
      <c r="D2225" s="82" t="s">
        <v>4873</v>
      </c>
      <c r="E2225" s="82" t="s">
        <v>4874</v>
      </c>
      <c r="F2225" s="83" t="s">
        <v>4875</v>
      </c>
    </row>
    <row r="2226" spans="1:6" ht="409.6" hidden="1" customHeight="1" x14ac:dyDescent="0.2"/>
    <row r="2227" spans="1:6" ht="25.5" customHeight="1" thickBot="1" x14ac:dyDescent="0.25">
      <c r="A2227" s="84" t="s">
        <v>5030</v>
      </c>
      <c r="B2227" s="85" t="s">
        <v>5031</v>
      </c>
      <c r="C2227" s="86" t="s">
        <v>4888</v>
      </c>
      <c r="D2227" s="87">
        <v>1.372E-2</v>
      </c>
      <c r="E2227" s="88">
        <v>81901</v>
      </c>
      <c r="F2227" s="89">
        <f>+D2227*E2227</f>
        <v>1123.68172</v>
      </c>
    </row>
    <row r="2228" spans="1:6" ht="409.6" hidden="1" customHeight="1" x14ac:dyDescent="0.2"/>
    <row r="2229" spans="1:6" ht="13.5" customHeight="1" thickBot="1" x14ac:dyDescent="0.25">
      <c r="A2229" s="90" t="s">
        <v>4893</v>
      </c>
      <c r="B2229" s="91"/>
      <c r="C2229" s="92">
        <v>4.9437016185784701</v>
      </c>
      <c r="D2229" s="91"/>
      <c r="E2229" s="93" t="s">
        <v>4884</v>
      </c>
      <c r="F2229" s="94">
        <f>+SUM(F2227)</f>
        <v>1123.68172</v>
      </c>
    </row>
    <row r="2230" spans="1:6" ht="0.2" customHeight="1" x14ac:dyDescent="0.2"/>
    <row r="2231" spans="1:6" ht="12.75" customHeight="1" x14ac:dyDescent="0.2">
      <c r="A2231" s="80" t="s">
        <v>4871</v>
      </c>
      <c r="B2231" s="81" t="s">
        <v>4894</v>
      </c>
      <c r="C2231" s="82" t="s">
        <v>4870</v>
      </c>
      <c r="D2231" s="82" t="s">
        <v>4873</v>
      </c>
      <c r="E2231" s="82" t="s">
        <v>4874</v>
      </c>
      <c r="F2231" s="83" t="s">
        <v>4875</v>
      </c>
    </row>
    <row r="2232" spans="1:6" ht="409.6" hidden="1" customHeight="1" x14ac:dyDescent="0.2"/>
    <row r="2233" spans="1:6" ht="25.5" customHeight="1" thickBot="1" x14ac:dyDescent="0.25">
      <c r="A2233" s="84" t="s">
        <v>4895</v>
      </c>
      <c r="B2233" s="85" t="s">
        <v>4896</v>
      </c>
      <c r="C2233" s="86" t="s">
        <v>4897</v>
      </c>
      <c r="D2233" s="87">
        <v>0.05</v>
      </c>
      <c r="E2233" s="88">
        <v>1124</v>
      </c>
      <c r="F2233" s="89">
        <f>+D2233*E2233</f>
        <v>56.2</v>
      </c>
    </row>
    <row r="2234" spans="1:6" ht="409.6" hidden="1" customHeight="1" x14ac:dyDescent="0.2"/>
    <row r="2235" spans="1:6" ht="13.5" customHeight="1" thickBot="1" x14ac:dyDescent="0.25">
      <c r="A2235" s="90" t="s">
        <v>4898</v>
      </c>
      <c r="B2235" s="91"/>
      <c r="C2235" s="92">
        <v>0.24630541871921199</v>
      </c>
      <c r="D2235" s="91"/>
      <c r="E2235" s="93" t="s">
        <v>4884</v>
      </c>
      <c r="F2235" s="94">
        <f>+SUM(F2233)</f>
        <v>56.2</v>
      </c>
    </row>
    <row r="2236" spans="1:6" ht="0.2" customHeight="1" x14ac:dyDescent="0.2"/>
    <row r="2237" spans="1:6" ht="12.75" customHeight="1" x14ac:dyDescent="0.2">
      <c r="A2237" s="80" t="s">
        <v>4871</v>
      </c>
      <c r="B2237" s="81" t="s">
        <v>4899</v>
      </c>
      <c r="C2237" s="82" t="s">
        <v>4870</v>
      </c>
      <c r="D2237" s="82" t="s">
        <v>4873</v>
      </c>
      <c r="E2237" s="82" t="s">
        <v>4874</v>
      </c>
      <c r="F2237" s="83" t="s">
        <v>4875</v>
      </c>
    </row>
    <row r="2238" spans="1:6" ht="409.6" hidden="1" customHeight="1" x14ac:dyDescent="0.2"/>
    <row r="2239" spans="1:6" ht="25.5" customHeight="1" x14ac:dyDescent="0.2">
      <c r="A2239" s="84" t="s">
        <v>5079</v>
      </c>
      <c r="B2239" s="85" t="s">
        <v>5080</v>
      </c>
      <c r="C2239" s="86" t="s">
        <v>263</v>
      </c>
      <c r="D2239" s="87">
        <v>2.5</v>
      </c>
      <c r="E2239" s="88">
        <v>4756</v>
      </c>
      <c r="F2239" s="89">
        <f>+D2239*E2239</f>
        <v>11890</v>
      </c>
    </row>
    <row r="2240" spans="1:6" ht="409.6" hidden="1" customHeight="1" x14ac:dyDescent="0.2"/>
    <row r="2241" spans="1:6" ht="25.5" customHeight="1" thickBot="1" x14ac:dyDescent="0.25">
      <c r="A2241" s="84" t="s">
        <v>5026</v>
      </c>
      <c r="B2241" s="85" t="s">
        <v>5027</v>
      </c>
      <c r="C2241" s="86" t="s">
        <v>2033</v>
      </c>
      <c r="D2241" s="87">
        <v>6.8970000000000004E-2</v>
      </c>
      <c r="E2241" s="88">
        <v>68500</v>
      </c>
      <c r="F2241" s="89">
        <f>+D2241*E2241</f>
        <v>4724.4450000000006</v>
      </c>
    </row>
    <row r="2242" spans="1:6" ht="409.6" hidden="1" customHeight="1" x14ac:dyDescent="0.2"/>
    <row r="2243" spans="1:6" ht="13.5" customHeight="1" thickBot="1" x14ac:dyDescent="0.25">
      <c r="A2243" s="90" t="s">
        <v>4904</v>
      </c>
      <c r="B2243" s="91"/>
      <c r="C2243" s="92">
        <v>73.073539760731904</v>
      </c>
      <c r="D2243" s="91"/>
      <c r="E2243" s="93" t="s">
        <v>4884</v>
      </c>
      <c r="F2243" s="94">
        <f>+SUM(F2239:F2241)</f>
        <v>16614.445</v>
      </c>
    </row>
    <row r="2244" spans="1:6" ht="0.2" customHeight="1" x14ac:dyDescent="0.2"/>
    <row r="2245" spans="1:6" ht="12.75" customHeight="1" x14ac:dyDescent="0.2">
      <c r="A2245" s="80" t="s">
        <v>4871</v>
      </c>
      <c r="B2245" s="81" t="s">
        <v>4905</v>
      </c>
      <c r="C2245" s="82" t="s">
        <v>4870</v>
      </c>
      <c r="D2245" s="82" t="s">
        <v>4873</v>
      </c>
      <c r="E2245" s="82" t="s">
        <v>4874</v>
      </c>
      <c r="F2245" s="83" t="s">
        <v>4875</v>
      </c>
    </row>
    <row r="2246" spans="1:6" ht="409.6" hidden="1" customHeight="1" x14ac:dyDescent="0.2"/>
    <row r="2247" spans="1:6" ht="25.5" customHeight="1" thickBot="1" x14ac:dyDescent="0.25">
      <c r="A2247" s="84" t="s">
        <v>4916</v>
      </c>
      <c r="B2247" s="85" t="s">
        <v>4917</v>
      </c>
      <c r="C2247" s="86" t="s">
        <v>106</v>
      </c>
      <c r="D2247" s="87">
        <v>0.13</v>
      </c>
      <c r="E2247" s="88">
        <v>38014</v>
      </c>
      <c r="F2247" s="89">
        <f>+D2247*E2247</f>
        <v>4941.8200000000006</v>
      </c>
    </row>
    <row r="2248" spans="1:6" ht="409.6" hidden="1" customHeight="1" x14ac:dyDescent="0.2"/>
    <row r="2249" spans="1:6" ht="13.5" customHeight="1" thickBot="1" x14ac:dyDescent="0.25">
      <c r="A2249" s="90" t="s">
        <v>4908</v>
      </c>
      <c r="B2249" s="91"/>
      <c r="C2249" s="92">
        <v>21.736453201970399</v>
      </c>
      <c r="D2249" s="91"/>
      <c r="E2249" s="93" t="s">
        <v>4884</v>
      </c>
      <c r="F2249" s="94">
        <f>+SUM(F2247)</f>
        <v>4941.8200000000006</v>
      </c>
    </row>
    <row r="2250" spans="1:6" ht="0.2" customHeight="1" thickBot="1" x14ac:dyDescent="0.25"/>
    <row r="2251" spans="1:6" ht="12.75" customHeight="1" thickBot="1" x14ac:dyDescent="0.3">
      <c r="A2251" s="135" t="s">
        <v>4909</v>
      </c>
      <c r="B2251" s="136"/>
      <c r="C2251" s="136"/>
      <c r="D2251" s="136"/>
      <c r="E2251" s="137"/>
      <c r="F2251" s="127">
        <f>+SUM(F2229,F2235,F2243,F2249)</f>
        <v>22736.146720000001</v>
      </c>
    </row>
    <row r="2252" spans="1:6" ht="12.75" customHeight="1" x14ac:dyDescent="0.2"/>
    <row r="2253" spans="1:6" ht="12.75" customHeight="1" x14ac:dyDescent="0.2"/>
    <row r="2254" spans="1:6" ht="409.6" hidden="1" customHeight="1" x14ac:dyDescent="0.2"/>
    <row r="2255" spans="1:6" ht="4.9000000000000004" customHeight="1" x14ac:dyDescent="0.2"/>
    <row r="2256" spans="1:6" ht="12.75" customHeight="1" x14ac:dyDescent="0.25">
      <c r="A2256" s="144" t="s">
        <v>4868</v>
      </c>
      <c r="B2256" s="145"/>
      <c r="C2256" s="145"/>
      <c r="D2256" s="145"/>
      <c r="E2256" s="146"/>
      <c r="F2256" s="147"/>
    </row>
    <row r="2257" spans="1:6" ht="12.75" customHeight="1" x14ac:dyDescent="0.2">
      <c r="A2257" s="138" t="s">
        <v>2589</v>
      </c>
      <c r="B2257" s="139"/>
      <c r="C2257" s="139"/>
      <c r="D2257" s="140"/>
      <c r="E2257" s="76" t="s">
        <v>4869</v>
      </c>
      <c r="F2257" s="77" t="s">
        <v>4870</v>
      </c>
    </row>
    <row r="2258" spans="1:6" ht="12.75" customHeight="1" x14ac:dyDescent="0.2">
      <c r="A2258" s="141"/>
      <c r="B2258" s="142"/>
      <c r="C2258" s="142"/>
      <c r="D2258" s="143"/>
      <c r="E2258" s="78" t="s">
        <v>2588</v>
      </c>
      <c r="F2258" s="79" t="s">
        <v>106</v>
      </c>
    </row>
    <row r="2259" spans="1:6" ht="409.6" hidden="1" customHeight="1" x14ac:dyDescent="0.2"/>
    <row r="2260" spans="1:6" ht="12.75" customHeight="1" x14ac:dyDescent="0.2">
      <c r="A2260" s="80" t="s">
        <v>4871</v>
      </c>
      <c r="B2260" s="81" t="s">
        <v>4885</v>
      </c>
      <c r="C2260" s="82" t="s">
        <v>4870</v>
      </c>
      <c r="D2260" s="82" t="s">
        <v>4873</v>
      </c>
      <c r="E2260" s="82" t="s">
        <v>4874</v>
      </c>
      <c r="F2260" s="83" t="s">
        <v>4875</v>
      </c>
    </row>
    <row r="2261" spans="1:6" ht="409.6" hidden="1" customHeight="1" x14ac:dyDescent="0.2"/>
    <row r="2262" spans="1:6" ht="25.5" customHeight="1" thickBot="1" x14ac:dyDescent="0.25">
      <c r="A2262" s="84" t="s">
        <v>5028</v>
      </c>
      <c r="B2262" s="85" t="s">
        <v>5029</v>
      </c>
      <c r="C2262" s="86" t="s">
        <v>4888</v>
      </c>
      <c r="D2262" s="87">
        <v>0.25</v>
      </c>
      <c r="E2262" s="88">
        <v>251553</v>
      </c>
      <c r="F2262" s="89">
        <f>+D2262*E2262</f>
        <v>62888.25</v>
      </c>
    </row>
    <row r="2263" spans="1:6" ht="409.6" hidden="1" customHeight="1" x14ac:dyDescent="0.2"/>
    <row r="2264" spans="1:6" ht="13.5" customHeight="1" thickBot="1" x14ac:dyDescent="0.25">
      <c r="A2264" s="90" t="s">
        <v>4893</v>
      </c>
      <c r="B2264" s="91"/>
      <c r="C2264" s="92">
        <v>41.663961415387497</v>
      </c>
      <c r="D2264" s="91"/>
      <c r="E2264" s="93" t="s">
        <v>4884</v>
      </c>
      <c r="F2264" s="94">
        <f>+SUM(F2262)</f>
        <v>62888.25</v>
      </c>
    </row>
    <row r="2265" spans="1:6" ht="0.2" customHeight="1" x14ac:dyDescent="0.2"/>
    <row r="2266" spans="1:6" ht="12.75" customHeight="1" x14ac:dyDescent="0.2">
      <c r="A2266" s="80" t="s">
        <v>4871</v>
      </c>
      <c r="B2266" s="81" t="s">
        <v>4894</v>
      </c>
      <c r="C2266" s="82" t="s">
        <v>4870</v>
      </c>
      <c r="D2266" s="82" t="s">
        <v>4873</v>
      </c>
      <c r="E2266" s="82" t="s">
        <v>4874</v>
      </c>
      <c r="F2266" s="83" t="s">
        <v>4875</v>
      </c>
    </row>
    <row r="2267" spans="1:6" ht="409.6" hidden="1" customHeight="1" x14ac:dyDescent="0.2"/>
    <row r="2268" spans="1:6" ht="25.5" customHeight="1" thickBot="1" x14ac:dyDescent="0.25">
      <c r="A2268" s="84" t="s">
        <v>4895</v>
      </c>
      <c r="B2268" s="85" t="s">
        <v>4896</v>
      </c>
      <c r="C2268" s="86" t="s">
        <v>4897</v>
      </c>
      <c r="D2268" s="87">
        <v>0.05</v>
      </c>
      <c r="E2268" s="88">
        <v>62888</v>
      </c>
      <c r="F2268" s="89">
        <f>+D2268*E2268</f>
        <v>3144.4</v>
      </c>
    </row>
    <row r="2269" spans="1:6" ht="409.6" hidden="1" customHeight="1" x14ac:dyDescent="0.2"/>
    <row r="2270" spans="1:6" ht="13.5" customHeight="1" thickBot="1" x14ac:dyDescent="0.25">
      <c r="A2270" s="90" t="s">
        <v>4898</v>
      </c>
      <c r="B2270" s="91"/>
      <c r="C2270" s="92">
        <v>2.0829330665624299</v>
      </c>
      <c r="D2270" s="91"/>
      <c r="E2270" s="93" t="s">
        <v>4884</v>
      </c>
      <c r="F2270" s="94">
        <f>+SUM(F2268)</f>
        <v>3144.4</v>
      </c>
    </row>
    <row r="2271" spans="1:6" ht="0.2" customHeight="1" x14ac:dyDescent="0.2"/>
    <row r="2272" spans="1:6" ht="12.75" customHeight="1" x14ac:dyDescent="0.2">
      <c r="A2272" s="80" t="s">
        <v>4871</v>
      </c>
      <c r="B2272" s="81" t="s">
        <v>4899</v>
      </c>
      <c r="C2272" s="82" t="s">
        <v>4870</v>
      </c>
      <c r="D2272" s="82" t="s">
        <v>4873</v>
      </c>
      <c r="E2272" s="82" t="s">
        <v>4874</v>
      </c>
      <c r="F2272" s="83" t="s">
        <v>4875</v>
      </c>
    </row>
    <row r="2273" spans="1:6" ht="409.6" hidden="1" customHeight="1" x14ac:dyDescent="0.2"/>
    <row r="2274" spans="1:6" ht="25.5" customHeight="1" thickBot="1" x14ac:dyDescent="0.25">
      <c r="A2274" s="84" t="s">
        <v>5026</v>
      </c>
      <c r="B2274" s="85" t="s">
        <v>5027</v>
      </c>
      <c r="C2274" s="86" t="s">
        <v>2033</v>
      </c>
      <c r="D2274" s="87">
        <v>0.25</v>
      </c>
      <c r="E2274" s="88">
        <v>68500</v>
      </c>
      <c r="F2274" s="89">
        <f>+D2274*E2274</f>
        <v>17125</v>
      </c>
    </row>
    <row r="2275" spans="1:6" ht="409.6" hidden="1" customHeight="1" x14ac:dyDescent="0.2"/>
    <row r="2276" spans="1:6" ht="13.5" customHeight="1" thickBot="1" x14ac:dyDescent="0.25">
      <c r="A2276" s="90" t="s">
        <v>4904</v>
      </c>
      <c r="B2276" s="91"/>
      <c r="C2276" s="92">
        <v>11.345492609695199</v>
      </c>
      <c r="D2276" s="91"/>
      <c r="E2276" s="93" t="s">
        <v>4884</v>
      </c>
      <c r="F2276" s="94">
        <f>+SUM(F2274)</f>
        <v>17125</v>
      </c>
    </row>
    <row r="2277" spans="1:6" ht="0.2" customHeight="1" x14ac:dyDescent="0.2"/>
    <row r="2278" spans="1:6" ht="12.75" customHeight="1" x14ac:dyDescent="0.2">
      <c r="A2278" s="80" t="s">
        <v>4871</v>
      </c>
      <c r="B2278" s="81" t="s">
        <v>4905</v>
      </c>
      <c r="C2278" s="82" t="s">
        <v>4870</v>
      </c>
      <c r="D2278" s="82" t="s">
        <v>4873</v>
      </c>
      <c r="E2278" s="82" t="s">
        <v>4874</v>
      </c>
      <c r="F2278" s="83" t="s">
        <v>4875</v>
      </c>
    </row>
    <row r="2279" spans="1:6" ht="409.6" hidden="1" customHeight="1" x14ac:dyDescent="0.2"/>
    <row r="2280" spans="1:6" ht="25.5" customHeight="1" x14ac:dyDescent="0.2">
      <c r="A2280" s="84" t="s">
        <v>4920</v>
      </c>
      <c r="B2280" s="85" t="s">
        <v>4921</v>
      </c>
      <c r="C2280" s="86" t="s">
        <v>106</v>
      </c>
      <c r="D2280" s="87">
        <v>1.3</v>
      </c>
      <c r="E2280" s="88">
        <v>14128</v>
      </c>
      <c r="F2280" s="89">
        <f>+D2280*E2280</f>
        <v>18366.400000000001</v>
      </c>
    </row>
    <row r="2281" spans="1:6" ht="409.6" hidden="1" customHeight="1" x14ac:dyDescent="0.2"/>
    <row r="2282" spans="1:6" ht="25.5" customHeight="1" thickBot="1" x14ac:dyDescent="0.25">
      <c r="A2282" s="84" t="s">
        <v>4916</v>
      </c>
      <c r="B2282" s="85" t="s">
        <v>4917</v>
      </c>
      <c r="C2282" s="86" t="s">
        <v>106</v>
      </c>
      <c r="D2282" s="87">
        <v>1.3</v>
      </c>
      <c r="E2282" s="88">
        <v>38014</v>
      </c>
      <c r="F2282" s="89">
        <f>+D2282*E2282</f>
        <v>49418.200000000004</v>
      </c>
    </row>
    <row r="2283" spans="1:6" ht="409.6" hidden="1" customHeight="1" x14ac:dyDescent="0.2"/>
    <row r="2284" spans="1:6" ht="13.5" customHeight="1" thickBot="1" x14ac:dyDescent="0.25">
      <c r="A2284" s="90" t="s">
        <v>4908</v>
      </c>
      <c r="B2284" s="91"/>
      <c r="C2284" s="92">
        <v>44.907612908354899</v>
      </c>
      <c r="D2284" s="91"/>
      <c r="E2284" s="93" t="s">
        <v>4884</v>
      </c>
      <c r="F2284" s="94">
        <f>+SUM(F2280:F2282)</f>
        <v>67784.600000000006</v>
      </c>
    </row>
    <row r="2285" spans="1:6" ht="0.2" customHeight="1" thickBot="1" x14ac:dyDescent="0.25"/>
    <row r="2286" spans="1:6" ht="12.75" customHeight="1" thickBot="1" x14ac:dyDescent="0.3">
      <c r="A2286" s="135" t="s">
        <v>4909</v>
      </c>
      <c r="B2286" s="136"/>
      <c r="C2286" s="136"/>
      <c r="D2286" s="136"/>
      <c r="E2286" s="137"/>
      <c r="F2286" s="127">
        <f>+SUM(F2264,F2270,F2276,F2284)</f>
        <v>150942.25</v>
      </c>
    </row>
    <row r="2287" spans="1:6" ht="12.75" customHeight="1" x14ac:dyDescent="0.2"/>
    <row r="2288" spans="1:6" ht="12.75" customHeight="1" x14ac:dyDescent="0.2"/>
    <row r="2289" spans="1:6" ht="409.6" hidden="1" customHeight="1" x14ac:dyDescent="0.2"/>
    <row r="2290" spans="1:6" ht="12.75" customHeight="1" x14ac:dyDescent="0.25">
      <c r="A2290" s="144" t="s">
        <v>4868</v>
      </c>
      <c r="B2290" s="145"/>
      <c r="C2290" s="145"/>
      <c r="D2290" s="145"/>
      <c r="E2290" s="146"/>
      <c r="F2290" s="147"/>
    </row>
    <row r="2291" spans="1:6" ht="12.75" customHeight="1" x14ac:dyDescent="0.2">
      <c r="A2291" s="138" t="s">
        <v>2591</v>
      </c>
      <c r="B2291" s="139"/>
      <c r="C2291" s="139"/>
      <c r="D2291" s="140"/>
      <c r="E2291" s="76" t="s">
        <v>4869</v>
      </c>
      <c r="F2291" s="77" t="s">
        <v>4870</v>
      </c>
    </row>
    <row r="2292" spans="1:6" ht="12.75" customHeight="1" x14ac:dyDescent="0.2">
      <c r="A2292" s="141"/>
      <c r="B2292" s="142"/>
      <c r="C2292" s="142"/>
      <c r="D2292" s="143"/>
      <c r="E2292" s="78" t="s">
        <v>2590</v>
      </c>
      <c r="F2292" s="79" t="s">
        <v>117</v>
      </c>
    </row>
    <row r="2293" spans="1:6" ht="409.6" hidden="1" customHeight="1" x14ac:dyDescent="0.2"/>
    <row r="2294" spans="1:6" ht="12.75" customHeight="1" x14ac:dyDescent="0.2">
      <c r="A2294" s="80" t="s">
        <v>4871</v>
      </c>
      <c r="B2294" s="81" t="s">
        <v>4885</v>
      </c>
      <c r="C2294" s="82" t="s">
        <v>4870</v>
      </c>
      <c r="D2294" s="82" t="s">
        <v>4873</v>
      </c>
      <c r="E2294" s="82" t="s">
        <v>4874</v>
      </c>
      <c r="F2294" s="83" t="s">
        <v>4875</v>
      </c>
    </row>
    <row r="2295" spans="1:6" ht="409.6" hidden="1" customHeight="1" x14ac:dyDescent="0.2"/>
    <row r="2296" spans="1:6" ht="25.5" customHeight="1" thickBot="1" x14ac:dyDescent="0.25">
      <c r="A2296" s="84" t="s">
        <v>5028</v>
      </c>
      <c r="B2296" s="85" t="s">
        <v>5029</v>
      </c>
      <c r="C2296" s="86" t="s">
        <v>4888</v>
      </c>
      <c r="D2296" s="87">
        <v>0.08</v>
      </c>
      <c r="E2296" s="88">
        <v>251553</v>
      </c>
      <c r="F2296" s="89">
        <f>+D2296*E2296</f>
        <v>20124.240000000002</v>
      </c>
    </row>
    <row r="2297" spans="1:6" ht="409.6" hidden="1" customHeight="1" x14ac:dyDescent="0.2"/>
    <row r="2298" spans="1:6" ht="13.5" customHeight="1" thickBot="1" x14ac:dyDescent="0.25">
      <c r="A2298" s="90" t="s">
        <v>4893</v>
      </c>
      <c r="B2298" s="91"/>
      <c r="C2298" s="92">
        <v>59.2666764835812</v>
      </c>
      <c r="D2298" s="91"/>
      <c r="E2298" s="93" t="s">
        <v>4884</v>
      </c>
      <c r="F2298" s="94">
        <f>+SUM(F2296)</f>
        <v>20124.240000000002</v>
      </c>
    </row>
    <row r="2299" spans="1:6" ht="0.2" customHeight="1" x14ac:dyDescent="0.2"/>
    <row r="2300" spans="1:6" ht="12.75" customHeight="1" x14ac:dyDescent="0.2">
      <c r="A2300" s="80" t="s">
        <v>4871</v>
      </c>
      <c r="B2300" s="81" t="s">
        <v>4894</v>
      </c>
      <c r="C2300" s="82" t="s">
        <v>4870</v>
      </c>
      <c r="D2300" s="82" t="s">
        <v>4873</v>
      </c>
      <c r="E2300" s="82" t="s">
        <v>4874</v>
      </c>
      <c r="F2300" s="83" t="s">
        <v>4875</v>
      </c>
    </row>
    <row r="2301" spans="1:6" ht="409.6" hidden="1" customHeight="1" x14ac:dyDescent="0.2"/>
    <row r="2302" spans="1:6" ht="25.5" customHeight="1" thickBot="1" x14ac:dyDescent="0.25">
      <c r="A2302" s="84" t="s">
        <v>4895</v>
      </c>
      <c r="B2302" s="85" t="s">
        <v>4896</v>
      </c>
      <c r="C2302" s="86" t="s">
        <v>4897</v>
      </c>
      <c r="D2302" s="87">
        <v>0.05</v>
      </c>
      <c r="E2302" s="88">
        <v>20124</v>
      </c>
      <c r="F2302" s="89">
        <f>+D2302*E2302</f>
        <v>1006.2</v>
      </c>
    </row>
    <row r="2303" spans="1:6" ht="409.6" hidden="1" customHeight="1" x14ac:dyDescent="0.2"/>
    <row r="2304" spans="1:6" ht="13.5" customHeight="1" thickBot="1" x14ac:dyDescent="0.25">
      <c r="A2304" s="90" t="s">
        <v>4898</v>
      </c>
      <c r="B2304" s="91"/>
      <c r="C2304" s="92">
        <v>2.9627448093064399</v>
      </c>
      <c r="D2304" s="91"/>
      <c r="E2304" s="93" t="s">
        <v>4884</v>
      </c>
      <c r="F2304" s="94">
        <f>+SUM(F2302)</f>
        <v>1006.2</v>
      </c>
    </row>
    <row r="2305" spans="1:6" ht="0.2" customHeight="1" x14ac:dyDescent="0.2"/>
    <row r="2306" spans="1:6" ht="12.75" customHeight="1" x14ac:dyDescent="0.2">
      <c r="A2306" s="80" t="s">
        <v>4871</v>
      </c>
      <c r="B2306" s="81" t="s">
        <v>4899</v>
      </c>
      <c r="C2306" s="82" t="s">
        <v>4870</v>
      </c>
      <c r="D2306" s="82" t="s">
        <v>4873</v>
      </c>
      <c r="E2306" s="82" t="s">
        <v>4874</v>
      </c>
      <c r="F2306" s="83" t="s">
        <v>4875</v>
      </c>
    </row>
    <row r="2307" spans="1:6" ht="409.6" hidden="1" customHeight="1" x14ac:dyDescent="0.2"/>
    <row r="2308" spans="1:6" ht="25.5" customHeight="1" x14ac:dyDescent="0.2">
      <c r="A2308" s="84" t="s">
        <v>5016</v>
      </c>
      <c r="B2308" s="85" t="s">
        <v>5017</v>
      </c>
      <c r="C2308" s="86" t="s">
        <v>109</v>
      </c>
      <c r="D2308" s="87">
        <v>0.11111</v>
      </c>
      <c r="E2308" s="88">
        <v>3482</v>
      </c>
      <c r="F2308" s="89">
        <f>+D2308*E2308</f>
        <v>386.88502</v>
      </c>
    </row>
    <row r="2309" spans="1:6" ht="409.6" hidden="1" customHeight="1" x14ac:dyDescent="0.2"/>
    <row r="2310" spans="1:6" ht="25.5" customHeight="1" thickBot="1" x14ac:dyDescent="0.25">
      <c r="A2310" s="84" t="s">
        <v>5018</v>
      </c>
      <c r="B2310" s="85" t="s">
        <v>5019</v>
      </c>
      <c r="C2310" s="86" t="s">
        <v>109</v>
      </c>
      <c r="D2310" s="87">
        <v>0.33333000000000002</v>
      </c>
      <c r="E2310" s="88">
        <v>248</v>
      </c>
      <c r="F2310" s="89">
        <f>+D2310*E2310</f>
        <v>82.665840000000003</v>
      </c>
    </row>
    <row r="2311" spans="1:6" ht="409.6" hidden="1" customHeight="1" x14ac:dyDescent="0.2"/>
    <row r="2312" spans="1:6" ht="13.5" customHeight="1" thickBot="1" x14ac:dyDescent="0.25">
      <c r="A2312" s="90" t="s">
        <v>4904</v>
      </c>
      <c r="B2312" s="91"/>
      <c r="C2312" s="92">
        <v>1.3841849506699999</v>
      </c>
      <c r="D2312" s="91"/>
      <c r="E2312" s="93" t="s">
        <v>4884</v>
      </c>
      <c r="F2312" s="94">
        <f>+SUM(F2308:F2310)</f>
        <v>469.55086</v>
      </c>
    </row>
    <row r="2313" spans="1:6" ht="0.2" customHeight="1" x14ac:dyDescent="0.2"/>
    <row r="2314" spans="1:6" ht="12.75" customHeight="1" x14ac:dyDescent="0.2">
      <c r="A2314" s="80" t="s">
        <v>4871</v>
      </c>
      <c r="B2314" s="81" t="s">
        <v>4905</v>
      </c>
      <c r="C2314" s="82" t="s">
        <v>4870</v>
      </c>
      <c r="D2314" s="82" t="s">
        <v>4873</v>
      </c>
      <c r="E2314" s="82" t="s">
        <v>4874</v>
      </c>
      <c r="F2314" s="83" t="s">
        <v>4875</v>
      </c>
    </row>
    <row r="2315" spans="1:6" ht="409.6" hidden="1" customHeight="1" x14ac:dyDescent="0.2"/>
    <row r="2316" spans="1:6" ht="25.5" customHeight="1" thickBot="1" x14ac:dyDescent="0.25">
      <c r="A2316" s="84" t="s">
        <v>4916</v>
      </c>
      <c r="B2316" s="85" t="s">
        <v>4917</v>
      </c>
      <c r="C2316" s="86" t="s">
        <v>106</v>
      </c>
      <c r="D2316" s="87">
        <v>0.32500000000000001</v>
      </c>
      <c r="E2316" s="88">
        <v>38014</v>
      </c>
      <c r="F2316" s="89">
        <f>+D2316*E2316</f>
        <v>12354.550000000001</v>
      </c>
    </row>
    <row r="2317" spans="1:6" ht="409.6" hidden="1" customHeight="1" x14ac:dyDescent="0.2"/>
    <row r="2318" spans="1:6" ht="13.5" customHeight="1" thickBot="1" x14ac:dyDescent="0.25">
      <c r="A2318" s="90" t="s">
        <v>4908</v>
      </c>
      <c r="B2318" s="91"/>
      <c r="C2318" s="92">
        <v>36.386393756442402</v>
      </c>
      <c r="D2318" s="91"/>
      <c r="E2318" s="93" t="s">
        <v>4884</v>
      </c>
      <c r="F2318" s="94">
        <f>+SUM(F2316)</f>
        <v>12354.550000000001</v>
      </c>
    </row>
    <row r="2319" spans="1:6" ht="0.2" customHeight="1" thickBot="1" x14ac:dyDescent="0.25"/>
    <row r="2320" spans="1:6" ht="12.75" customHeight="1" thickBot="1" x14ac:dyDescent="0.3">
      <c r="A2320" s="135" t="s">
        <v>4909</v>
      </c>
      <c r="B2320" s="136"/>
      <c r="C2320" s="136"/>
      <c r="D2320" s="136"/>
      <c r="E2320" s="137"/>
      <c r="F2320" s="127">
        <f>+SUM(F2298,F2304,F2312,F2318)</f>
        <v>33954.540860000001</v>
      </c>
    </row>
    <row r="2321" spans="1:6" ht="12.75" customHeight="1" x14ac:dyDescent="0.2"/>
    <row r="2322" spans="1:6" ht="12.75" customHeight="1" x14ac:dyDescent="0.2"/>
    <row r="2323" spans="1:6" ht="409.6" hidden="1" customHeight="1" x14ac:dyDescent="0.2"/>
    <row r="2324" spans="1:6" ht="12.75" customHeight="1" x14ac:dyDescent="0.25">
      <c r="A2324" s="144" t="s">
        <v>4868</v>
      </c>
      <c r="B2324" s="145"/>
      <c r="C2324" s="145"/>
      <c r="D2324" s="145"/>
      <c r="E2324" s="146"/>
      <c r="F2324" s="147"/>
    </row>
    <row r="2325" spans="1:6" ht="12.75" customHeight="1" x14ac:dyDescent="0.2">
      <c r="A2325" s="138" t="s">
        <v>2593</v>
      </c>
      <c r="B2325" s="139"/>
      <c r="C2325" s="139"/>
      <c r="D2325" s="140"/>
      <c r="E2325" s="76" t="s">
        <v>4869</v>
      </c>
      <c r="F2325" s="77" t="s">
        <v>4870</v>
      </c>
    </row>
    <row r="2326" spans="1:6" ht="12.75" customHeight="1" x14ac:dyDescent="0.2">
      <c r="A2326" s="141"/>
      <c r="B2326" s="142"/>
      <c r="C2326" s="142"/>
      <c r="D2326" s="143"/>
      <c r="E2326" s="78" t="s">
        <v>2592</v>
      </c>
      <c r="F2326" s="79" t="s">
        <v>106</v>
      </c>
    </row>
    <row r="2327" spans="1:6" ht="409.6" hidden="1" customHeight="1" x14ac:dyDescent="0.2"/>
    <row r="2328" spans="1:6" ht="12.75" customHeight="1" x14ac:dyDescent="0.2">
      <c r="A2328" s="80" t="s">
        <v>4871</v>
      </c>
      <c r="B2328" s="81" t="s">
        <v>4885</v>
      </c>
      <c r="C2328" s="82" t="s">
        <v>4870</v>
      </c>
      <c r="D2328" s="82" t="s">
        <v>4873</v>
      </c>
      <c r="E2328" s="82" t="s">
        <v>4874</v>
      </c>
      <c r="F2328" s="83" t="s">
        <v>4875</v>
      </c>
    </row>
    <row r="2329" spans="1:6" ht="409.6" hidden="1" customHeight="1" x14ac:dyDescent="0.2"/>
    <row r="2330" spans="1:6" ht="25.5" customHeight="1" thickBot="1" x14ac:dyDescent="0.25">
      <c r="A2330" s="84" t="s">
        <v>5028</v>
      </c>
      <c r="B2330" s="85" t="s">
        <v>5029</v>
      </c>
      <c r="C2330" s="86" t="s">
        <v>4888</v>
      </c>
      <c r="D2330" s="87">
        <v>0.35</v>
      </c>
      <c r="E2330" s="88">
        <v>251553</v>
      </c>
      <c r="F2330" s="89">
        <f>+D2330*E2330</f>
        <v>88043.549999999988</v>
      </c>
    </row>
    <row r="2331" spans="1:6" ht="409.6" hidden="1" customHeight="1" x14ac:dyDescent="0.2"/>
    <row r="2332" spans="1:6" ht="13.5" customHeight="1" thickBot="1" x14ac:dyDescent="0.25">
      <c r="A2332" s="90" t="s">
        <v>4893</v>
      </c>
      <c r="B2332" s="91"/>
      <c r="C2332" s="92">
        <v>61.299598270544301</v>
      </c>
      <c r="D2332" s="91"/>
      <c r="E2332" s="93" t="s">
        <v>4884</v>
      </c>
      <c r="F2332" s="94">
        <f>+SUM(F2330)</f>
        <v>88043.549999999988</v>
      </c>
    </row>
    <row r="2333" spans="1:6" ht="0.2" customHeight="1" x14ac:dyDescent="0.2"/>
    <row r="2334" spans="1:6" ht="12.75" customHeight="1" x14ac:dyDescent="0.2">
      <c r="A2334" s="80" t="s">
        <v>4871</v>
      </c>
      <c r="B2334" s="81" t="s">
        <v>4894</v>
      </c>
      <c r="C2334" s="82" t="s">
        <v>4870</v>
      </c>
      <c r="D2334" s="82" t="s">
        <v>4873</v>
      </c>
      <c r="E2334" s="82" t="s">
        <v>4874</v>
      </c>
      <c r="F2334" s="83" t="s">
        <v>4875</v>
      </c>
    </row>
    <row r="2335" spans="1:6" ht="409.6" hidden="1" customHeight="1" x14ac:dyDescent="0.2"/>
    <row r="2336" spans="1:6" ht="25.5" customHeight="1" thickBot="1" x14ac:dyDescent="0.25">
      <c r="A2336" s="84" t="s">
        <v>4895</v>
      </c>
      <c r="B2336" s="85" t="s">
        <v>4896</v>
      </c>
      <c r="C2336" s="86" t="s">
        <v>4897</v>
      </c>
      <c r="D2336" s="87">
        <v>0.05</v>
      </c>
      <c r="E2336" s="88">
        <v>88044</v>
      </c>
      <c r="F2336" s="89">
        <f>+D2336*E2336</f>
        <v>4402.2</v>
      </c>
    </row>
    <row r="2337" spans="1:6" ht="409.6" hidden="1" customHeight="1" x14ac:dyDescent="0.2"/>
    <row r="2338" spans="1:6" ht="13.5" customHeight="1" thickBot="1" x14ac:dyDescent="0.25">
      <c r="A2338" s="90" t="s">
        <v>4898</v>
      </c>
      <c r="B2338" s="91"/>
      <c r="C2338" s="92">
        <v>3.0648406658822398</v>
      </c>
      <c r="D2338" s="91"/>
      <c r="E2338" s="93" t="s">
        <v>4884</v>
      </c>
      <c r="F2338" s="94">
        <f>+SUM(F2336)</f>
        <v>4402.2</v>
      </c>
    </row>
    <row r="2339" spans="1:6" ht="0.2" customHeight="1" x14ac:dyDescent="0.2"/>
    <row r="2340" spans="1:6" ht="12.75" customHeight="1" x14ac:dyDescent="0.2">
      <c r="A2340" s="80" t="s">
        <v>4871</v>
      </c>
      <c r="B2340" s="81" t="s">
        <v>4899</v>
      </c>
      <c r="C2340" s="82" t="s">
        <v>4870</v>
      </c>
      <c r="D2340" s="82" t="s">
        <v>4873</v>
      </c>
      <c r="E2340" s="82" t="s">
        <v>4874</v>
      </c>
      <c r="F2340" s="83" t="s">
        <v>4875</v>
      </c>
    </row>
    <row r="2341" spans="1:6" ht="409.6" hidden="1" customHeight="1" x14ac:dyDescent="0.2"/>
    <row r="2342" spans="1:6" ht="25.5" customHeight="1" x14ac:dyDescent="0.2">
      <c r="A2342" s="84" t="s">
        <v>5016</v>
      </c>
      <c r="B2342" s="85" t="s">
        <v>5017</v>
      </c>
      <c r="C2342" s="86" t="s">
        <v>109</v>
      </c>
      <c r="D2342" s="87">
        <v>0.45</v>
      </c>
      <c r="E2342" s="88">
        <v>3482</v>
      </c>
      <c r="F2342" s="89">
        <f>+D2342*E2342</f>
        <v>1566.9</v>
      </c>
    </row>
    <row r="2343" spans="1:6" ht="409.6" hidden="1" customHeight="1" x14ac:dyDescent="0.2"/>
    <row r="2344" spans="1:6" ht="25.5" customHeight="1" thickBot="1" x14ac:dyDescent="0.25">
      <c r="A2344" s="84" t="s">
        <v>5018</v>
      </c>
      <c r="B2344" s="85" t="s">
        <v>5019</v>
      </c>
      <c r="C2344" s="86" t="s">
        <v>109</v>
      </c>
      <c r="D2344" s="87">
        <v>0.8</v>
      </c>
      <c r="E2344" s="88">
        <v>248</v>
      </c>
      <c r="F2344" s="89">
        <f>+D2344*E2344</f>
        <v>198.4</v>
      </c>
    </row>
    <row r="2345" spans="1:6" ht="409.6" hidden="1" customHeight="1" x14ac:dyDescent="0.2"/>
    <row r="2346" spans="1:6" ht="13.5" customHeight="1" thickBot="1" x14ac:dyDescent="0.25">
      <c r="A2346" s="90" t="s">
        <v>4904</v>
      </c>
      <c r="B2346" s="91"/>
      <c r="C2346" s="92">
        <v>1.22886046689735</v>
      </c>
      <c r="D2346" s="91"/>
      <c r="E2346" s="93" t="s">
        <v>4884</v>
      </c>
      <c r="F2346" s="94">
        <f>+SUM(F2342:F2344)</f>
        <v>1765.3000000000002</v>
      </c>
    </row>
    <row r="2347" spans="1:6" ht="0.2" customHeight="1" x14ac:dyDescent="0.2"/>
    <row r="2348" spans="1:6" ht="12.75" customHeight="1" x14ac:dyDescent="0.2">
      <c r="A2348" s="80" t="s">
        <v>4871</v>
      </c>
      <c r="B2348" s="81" t="s">
        <v>4905</v>
      </c>
      <c r="C2348" s="82" t="s">
        <v>4870</v>
      </c>
      <c r="D2348" s="82" t="s">
        <v>4873</v>
      </c>
      <c r="E2348" s="82" t="s">
        <v>4874</v>
      </c>
      <c r="F2348" s="83" t="s">
        <v>4875</v>
      </c>
    </row>
    <row r="2349" spans="1:6" ht="409.6" hidden="1" customHeight="1" x14ac:dyDescent="0.2"/>
    <row r="2350" spans="1:6" ht="25.5" customHeight="1" thickBot="1" x14ac:dyDescent="0.25">
      <c r="A2350" s="84" t="s">
        <v>4916</v>
      </c>
      <c r="B2350" s="85" t="s">
        <v>4917</v>
      </c>
      <c r="C2350" s="86" t="s">
        <v>106</v>
      </c>
      <c r="D2350" s="87">
        <v>1.3</v>
      </c>
      <c r="E2350" s="88">
        <v>38014</v>
      </c>
      <c r="F2350" s="89">
        <f>+D2350*E2350</f>
        <v>49418.200000000004</v>
      </c>
    </row>
    <row r="2351" spans="1:6" ht="409.6" hidden="1" customHeight="1" x14ac:dyDescent="0.2"/>
    <row r="2352" spans="1:6" ht="13.5" customHeight="1" thickBot="1" x14ac:dyDescent="0.25">
      <c r="A2352" s="90" t="s">
        <v>4908</v>
      </c>
      <c r="B2352" s="91"/>
      <c r="C2352" s="92">
        <v>34.406700596676203</v>
      </c>
      <c r="D2352" s="91"/>
      <c r="E2352" s="93" t="s">
        <v>4884</v>
      </c>
      <c r="F2352" s="94">
        <f>+SUM(F2350)</f>
        <v>49418.200000000004</v>
      </c>
    </row>
    <row r="2353" spans="1:6" ht="0.2" customHeight="1" thickBot="1" x14ac:dyDescent="0.25"/>
    <row r="2354" spans="1:6" ht="12.75" customHeight="1" thickBot="1" x14ac:dyDescent="0.3">
      <c r="A2354" s="135" t="s">
        <v>4909</v>
      </c>
      <c r="B2354" s="136"/>
      <c r="C2354" s="136"/>
      <c r="D2354" s="136"/>
      <c r="E2354" s="137"/>
      <c r="F2354" s="127">
        <f>+SUM(F2332,F2338,F2346,F2352)</f>
        <v>143629.25</v>
      </c>
    </row>
    <row r="2355" spans="1:6" ht="12.75" customHeight="1" x14ac:dyDescent="0.2"/>
    <row r="2356" spans="1:6" ht="12.75" customHeight="1" x14ac:dyDescent="0.2"/>
    <row r="2357" spans="1:6" ht="409.6" hidden="1" customHeight="1" x14ac:dyDescent="0.2"/>
    <row r="2358" spans="1:6" ht="12.75" customHeight="1" x14ac:dyDescent="0.25">
      <c r="A2358" s="144" t="s">
        <v>4868</v>
      </c>
      <c r="B2358" s="145"/>
      <c r="C2358" s="145"/>
      <c r="D2358" s="145"/>
      <c r="E2358" s="146"/>
      <c r="F2358" s="147"/>
    </row>
    <row r="2359" spans="1:6" ht="12.75" customHeight="1" x14ac:dyDescent="0.2">
      <c r="A2359" s="138" t="s">
        <v>2595</v>
      </c>
      <c r="B2359" s="139"/>
      <c r="C2359" s="139"/>
      <c r="D2359" s="140"/>
      <c r="E2359" s="76" t="s">
        <v>4869</v>
      </c>
      <c r="F2359" s="77" t="s">
        <v>4870</v>
      </c>
    </row>
    <row r="2360" spans="1:6" ht="12.75" customHeight="1" x14ac:dyDescent="0.2">
      <c r="A2360" s="141"/>
      <c r="B2360" s="142"/>
      <c r="C2360" s="142"/>
      <c r="D2360" s="143"/>
      <c r="E2360" s="78" t="s">
        <v>2594</v>
      </c>
      <c r="F2360" s="79" t="s">
        <v>263</v>
      </c>
    </row>
    <row r="2361" spans="1:6" ht="409.6" hidden="1" customHeight="1" x14ac:dyDescent="0.2"/>
    <row r="2362" spans="1:6" ht="12.75" customHeight="1" x14ac:dyDescent="0.2">
      <c r="A2362" s="80" t="s">
        <v>4871</v>
      </c>
      <c r="B2362" s="81" t="s">
        <v>4885</v>
      </c>
      <c r="C2362" s="82" t="s">
        <v>4870</v>
      </c>
      <c r="D2362" s="82" t="s">
        <v>4873</v>
      </c>
      <c r="E2362" s="82" t="s">
        <v>4874</v>
      </c>
      <c r="F2362" s="83" t="s">
        <v>4875</v>
      </c>
    </row>
    <row r="2363" spans="1:6" ht="409.6" hidden="1" customHeight="1" x14ac:dyDescent="0.2"/>
    <row r="2364" spans="1:6" ht="25.5" customHeight="1" thickBot="1" x14ac:dyDescent="0.25">
      <c r="A2364" s="84" t="s">
        <v>5028</v>
      </c>
      <c r="B2364" s="85" t="s">
        <v>5029</v>
      </c>
      <c r="C2364" s="86" t="s">
        <v>4888</v>
      </c>
      <c r="D2364" s="87">
        <v>0.1</v>
      </c>
      <c r="E2364" s="88">
        <v>251553</v>
      </c>
      <c r="F2364" s="89">
        <f>+D2364*E2364</f>
        <v>25155.300000000003</v>
      </c>
    </row>
    <row r="2365" spans="1:6" ht="409.6" hidden="1" customHeight="1" x14ac:dyDescent="0.2"/>
    <row r="2366" spans="1:6" ht="13.5" customHeight="1" thickBot="1" x14ac:dyDescent="0.25">
      <c r="A2366" s="90" t="s">
        <v>4893</v>
      </c>
      <c r="B2366" s="91"/>
      <c r="C2366" s="92">
        <v>84.526209677419303</v>
      </c>
      <c r="D2366" s="91"/>
      <c r="E2366" s="93" t="s">
        <v>4884</v>
      </c>
      <c r="F2366" s="94">
        <f>+SUM(F2364)</f>
        <v>25155.300000000003</v>
      </c>
    </row>
    <row r="2367" spans="1:6" ht="0.2" customHeight="1" x14ac:dyDescent="0.2"/>
    <row r="2368" spans="1:6" ht="12.75" customHeight="1" x14ac:dyDescent="0.2">
      <c r="A2368" s="80" t="s">
        <v>4871</v>
      </c>
      <c r="B2368" s="81" t="s">
        <v>4894</v>
      </c>
      <c r="C2368" s="82" t="s">
        <v>4870</v>
      </c>
      <c r="D2368" s="82" t="s">
        <v>4873</v>
      </c>
      <c r="E2368" s="82" t="s">
        <v>4874</v>
      </c>
      <c r="F2368" s="83" t="s">
        <v>4875</v>
      </c>
    </row>
    <row r="2369" spans="1:6" ht="409.6" hidden="1" customHeight="1" x14ac:dyDescent="0.2"/>
    <row r="2370" spans="1:6" ht="25.5" customHeight="1" thickBot="1" x14ac:dyDescent="0.25">
      <c r="A2370" s="84" t="s">
        <v>4895</v>
      </c>
      <c r="B2370" s="85" t="s">
        <v>4896</v>
      </c>
      <c r="C2370" s="86" t="s">
        <v>4897</v>
      </c>
      <c r="D2370" s="87">
        <v>0.05</v>
      </c>
      <c r="E2370" s="88">
        <v>25155</v>
      </c>
      <c r="F2370" s="89">
        <f>+D2370*E2370</f>
        <v>1257.75</v>
      </c>
    </row>
    <row r="2371" spans="1:6" ht="409.6" hidden="1" customHeight="1" x14ac:dyDescent="0.2"/>
    <row r="2372" spans="1:6" ht="13.5" customHeight="1" thickBot="1" x14ac:dyDescent="0.25">
      <c r="A2372" s="90" t="s">
        <v>4898</v>
      </c>
      <c r="B2372" s="91"/>
      <c r="C2372" s="92">
        <v>4.2271505376344098</v>
      </c>
      <c r="D2372" s="91"/>
      <c r="E2372" s="93" t="s">
        <v>4884</v>
      </c>
      <c r="F2372" s="94">
        <f>+SUM(F2370)</f>
        <v>1257.75</v>
      </c>
    </row>
    <row r="2373" spans="1:6" ht="0.2" customHeight="1" x14ac:dyDescent="0.2"/>
    <row r="2374" spans="1:6" ht="12.75" customHeight="1" x14ac:dyDescent="0.2">
      <c r="A2374" s="80" t="s">
        <v>4871</v>
      </c>
      <c r="B2374" s="81" t="s">
        <v>4905</v>
      </c>
      <c r="C2374" s="82" t="s">
        <v>4870</v>
      </c>
      <c r="D2374" s="82" t="s">
        <v>4873</v>
      </c>
      <c r="E2374" s="82" t="s">
        <v>4874</v>
      </c>
      <c r="F2374" s="83" t="s">
        <v>4875</v>
      </c>
    </row>
    <row r="2375" spans="1:6" ht="409.6" hidden="1" customHeight="1" x14ac:dyDescent="0.2"/>
    <row r="2376" spans="1:6" ht="25.5" customHeight="1" x14ac:dyDescent="0.2">
      <c r="A2376" s="84" t="s">
        <v>4916</v>
      </c>
      <c r="B2376" s="85" t="s">
        <v>4917</v>
      </c>
      <c r="C2376" s="86" t="s">
        <v>106</v>
      </c>
      <c r="D2376" s="87">
        <v>6.5000000000000002E-2</v>
      </c>
      <c r="E2376" s="88">
        <v>38014</v>
      </c>
      <c r="F2376" s="89">
        <f>+D2376*E2376</f>
        <v>2470.9100000000003</v>
      </c>
    </row>
    <row r="2377" spans="1:6" ht="409.6" hidden="1" customHeight="1" x14ac:dyDescent="0.2"/>
    <row r="2378" spans="1:6" ht="25.5" customHeight="1" thickBot="1" x14ac:dyDescent="0.25">
      <c r="A2378" s="84" t="s">
        <v>4920</v>
      </c>
      <c r="B2378" s="85" t="s">
        <v>4921</v>
      </c>
      <c r="C2378" s="86" t="s">
        <v>106</v>
      </c>
      <c r="D2378" s="87">
        <v>6.2E-2</v>
      </c>
      <c r="E2378" s="88">
        <v>14128</v>
      </c>
      <c r="F2378" s="89">
        <f>+D2378*E2378</f>
        <v>875.93600000000004</v>
      </c>
    </row>
    <row r="2379" spans="1:6" ht="409.6" hidden="1" customHeight="1" x14ac:dyDescent="0.2"/>
    <row r="2380" spans="1:6" ht="13.5" customHeight="1" thickBot="1" x14ac:dyDescent="0.25">
      <c r="A2380" s="90" t="s">
        <v>4908</v>
      </c>
      <c r="B2380" s="91"/>
      <c r="C2380" s="92">
        <v>11.246639784946201</v>
      </c>
      <c r="D2380" s="91"/>
      <c r="E2380" s="93" t="s">
        <v>4884</v>
      </c>
      <c r="F2380" s="94">
        <f>+SUM(F2376:F2378)</f>
        <v>3346.8460000000005</v>
      </c>
    </row>
    <row r="2381" spans="1:6" ht="0.2" customHeight="1" thickBot="1" x14ac:dyDescent="0.25"/>
    <row r="2382" spans="1:6" ht="12.75" customHeight="1" thickBot="1" x14ac:dyDescent="0.3">
      <c r="A2382" s="135" t="s">
        <v>4909</v>
      </c>
      <c r="B2382" s="136"/>
      <c r="C2382" s="136"/>
      <c r="D2382" s="136"/>
      <c r="E2382" s="137"/>
      <c r="F2382" s="127">
        <f>+SUM(F2366,F2372,F2380)</f>
        <v>29759.896000000004</v>
      </c>
    </row>
    <row r="2383" spans="1:6" ht="12.75" customHeight="1" x14ac:dyDescent="0.2"/>
    <row r="2384" spans="1:6" ht="12.75" customHeight="1" x14ac:dyDescent="0.2"/>
    <row r="2385" spans="1:6" ht="409.6" hidden="1" customHeight="1" x14ac:dyDescent="0.2"/>
    <row r="2386" spans="1:6" ht="12.75" customHeight="1" x14ac:dyDescent="0.25">
      <c r="A2386" s="144" t="s">
        <v>4868</v>
      </c>
      <c r="B2386" s="145"/>
      <c r="C2386" s="145"/>
      <c r="D2386" s="145"/>
      <c r="E2386" s="146"/>
      <c r="F2386" s="147"/>
    </row>
    <row r="2387" spans="1:6" ht="12.75" customHeight="1" x14ac:dyDescent="0.2">
      <c r="A2387" s="138" t="s">
        <v>2597</v>
      </c>
      <c r="B2387" s="139"/>
      <c r="C2387" s="139"/>
      <c r="D2387" s="140"/>
      <c r="E2387" s="76" t="s">
        <v>4869</v>
      </c>
      <c r="F2387" s="77" t="s">
        <v>4870</v>
      </c>
    </row>
    <row r="2388" spans="1:6" ht="12.75" customHeight="1" x14ac:dyDescent="0.2">
      <c r="A2388" s="141"/>
      <c r="B2388" s="142"/>
      <c r="C2388" s="142"/>
      <c r="D2388" s="143"/>
      <c r="E2388" s="78" t="s">
        <v>2596</v>
      </c>
      <c r="F2388" s="79" t="s">
        <v>9</v>
      </c>
    </row>
    <row r="2389" spans="1:6" ht="409.6" hidden="1" customHeight="1" x14ac:dyDescent="0.2"/>
    <row r="2390" spans="1:6" ht="12.75" customHeight="1" x14ac:dyDescent="0.2">
      <c r="A2390" s="80" t="s">
        <v>4871</v>
      </c>
      <c r="B2390" s="81" t="s">
        <v>4885</v>
      </c>
      <c r="C2390" s="82" t="s">
        <v>4870</v>
      </c>
      <c r="D2390" s="82" t="s">
        <v>4873</v>
      </c>
      <c r="E2390" s="82" t="s">
        <v>4874</v>
      </c>
      <c r="F2390" s="83" t="s">
        <v>4875</v>
      </c>
    </row>
    <row r="2391" spans="1:6" ht="409.6" hidden="1" customHeight="1" x14ac:dyDescent="0.2"/>
    <row r="2392" spans="1:6" ht="25.5" customHeight="1" thickBot="1" x14ac:dyDescent="0.25">
      <c r="A2392" s="84" t="s">
        <v>4918</v>
      </c>
      <c r="B2392" s="85" t="s">
        <v>4919</v>
      </c>
      <c r="C2392" s="86" t="s">
        <v>4888</v>
      </c>
      <c r="D2392" s="87">
        <v>0.04</v>
      </c>
      <c r="E2392" s="88">
        <v>67276</v>
      </c>
      <c r="F2392" s="89">
        <f>+D2392*E2392</f>
        <v>2691.04</v>
      </c>
    </row>
    <row r="2393" spans="1:6" ht="409.6" hidden="1" customHeight="1" x14ac:dyDescent="0.2"/>
    <row r="2394" spans="1:6" ht="13.5" customHeight="1" thickBot="1" x14ac:dyDescent="0.25">
      <c r="A2394" s="90" t="s">
        <v>4893</v>
      </c>
      <c r="B2394" s="91"/>
      <c r="C2394" s="92">
        <v>30.5102040816327</v>
      </c>
      <c r="D2394" s="91"/>
      <c r="E2394" s="93" t="s">
        <v>4884</v>
      </c>
      <c r="F2394" s="94">
        <f>+SUM(F2392)</f>
        <v>2691.04</v>
      </c>
    </row>
    <row r="2395" spans="1:6" ht="0.2" customHeight="1" x14ac:dyDescent="0.2"/>
    <row r="2396" spans="1:6" ht="12.75" customHeight="1" x14ac:dyDescent="0.2">
      <c r="A2396" s="80" t="s">
        <v>4871</v>
      </c>
      <c r="B2396" s="81" t="s">
        <v>4894</v>
      </c>
      <c r="C2396" s="82" t="s">
        <v>4870</v>
      </c>
      <c r="D2396" s="82" t="s">
        <v>4873</v>
      </c>
      <c r="E2396" s="82" t="s">
        <v>4874</v>
      </c>
      <c r="F2396" s="83" t="s">
        <v>4875</v>
      </c>
    </row>
    <row r="2397" spans="1:6" ht="409.6" hidden="1" customHeight="1" x14ac:dyDescent="0.2"/>
    <row r="2398" spans="1:6" ht="25.5" customHeight="1" thickBot="1" x14ac:dyDescent="0.25">
      <c r="A2398" s="84" t="s">
        <v>4895</v>
      </c>
      <c r="B2398" s="85" t="s">
        <v>4896</v>
      </c>
      <c r="C2398" s="86" t="s">
        <v>4897</v>
      </c>
      <c r="D2398" s="87">
        <v>0.05</v>
      </c>
      <c r="E2398" s="88">
        <v>2691</v>
      </c>
      <c r="F2398" s="89">
        <f>+D2398*E2398</f>
        <v>134.55000000000001</v>
      </c>
    </row>
    <row r="2399" spans="1:6" ht="409.6" hidden="1" customHeight="1" x14ac:dyDescent="0.2"/>
    <row r="2400" spans="1:6" ht="13.5" customHeight="1" thickBot="1" x14ac:dyDescent="0.25">
      <c r="A2400" s="90" t="s">
        <v>4898</v>
      </c>
      <c r="B2400" s="91"/>
      <c r="C2400" s="92">
        <v>1.53061224489796</v>
      </c>
      <c r="D2400" s="91"/>
      <c r="E2400" s="93" t="s">
        <v>4884</v>
      </c>
      <c r="F2400" s="94">
        <f>+SUM(F2398)</f>
        <v>134.55000000000001</v>
      </c>
    </row>
    <row r="2401" spans="1:6" ht="0.2" customHeight="1" x14ac:dyDescent="0.2"/>
    <row r="2402" spans="1:6" ht="12.75" customHeight="1" x14ac:dyDescent="0.2">
      <c r="A2402" s="80" t="s">
        <v>4871</v>
      </c>
      <c r="B2402" s="81" t="s">
        <v>4899</v>
      </c>
      <c r="C2402" s="82" t="s">
        <v>4870</v>
      </c>
      <c r="D2402" s="82" t="s">
        <v>4873</v>
      </c>
      <c r="E2402" s="82" t="s">
        <v>4874</v>
      </c>
      <c r="F2402" s="83" t="s">
        <v>4875</v>
      </c>
    </row>
    <row r="2403" spans="1:6" ht="409.6" hidden="1" customHeight="1" x14ac:dyDescent="0.2"/>
    <row r="2404" spans="1:6" ht="25.5" customHeight="1" thickBot="1" x14ac:dyDescent="0.25">
      <c r="A2404" s="84" t="s">
        <v>5026</v>
      </c>
      <c r="B2404" s="85" t="s">
        <v>5027</v>
      </c>
      <c r="C2404" s="86" t="s">
        <v>2033</v>
      </c>
      <c r="D2404" s="87">
        <v>0.04</v>
      </c>
      <c r="E2404" s="88">
        <v>68500</v>
      </c>
      <c r="F2404" s="89">
        <f>+D2404*E2404</f>
        <v>2740</v>
      </c>
    </row>
    <row r="2405" spans="1:6" ht="409.6" hidden="1" customHeight="1" x14ac:dyDescent="0.2"/>
    <row r="2406" spans="1:6" ht="13.5" customHeight="1" thickBot="1" x14ac:dyDescent="0.25">
      <c r="A2406" s="90" t="s">
        <v>4904</v>
      </c>
      <c r="B2406" s="91"/>
      <c r="C2406" s="92">
        <v>31.065759637188201</v>
      </c>
      <c r="D2406" s="91"/>
      <c r="E2406" s="93" t="s">
        <v>4884</v>
      </c>
      <c r="F2406" s="94">
        <f>+SUM(F2404)</f>
        <v>2740</v>
      </c>
    </row>
    <row r="2407" spans="1:6" ht="0.2" customHeight="1" x14ac:dyDescent="0.2"/>
    <row r="2408" spans="1:6" ht="12.75" customHeight="1" x14ac:dyDescent="0.2">
      <c r="A2408" s="80" t="s">
        <v>4871</v>
      </c>
      <c r="B2408" s="81" t="s">
        <v>4905</v>
      </c>
      <c r="C2408" s="82" t="s">
        <v>4870</v>
      </c>
      <c r="D2408" s="82" t="s">
        <v>4873</v>
      </c>
      <c r="E2408" s="82" t="s">
        <v>4874</v>
      </c>
      <c r="F2408" s="83" t="s">
        <v>4875</v>
      </c>
    </row>
    <row r="2409" spans="1:6" ht="409.6" hidden="1" customHeight="1" x14ac:dyDescent="0.2"/>
    <row r="2410" spans="1:6" ht="25.5" customHeight="1" x14ac:dyDescent="0.2">
      <c r="A2410" s="84" t="s">
        <v>4916</v>
      </c>
      <c r="B2410" s="85" t="s">
        <v>4917</v>
      </c>
      <c r="C2410" s="86" t="s">
        <v>106</v>
      </c>
      <c r="D2410" s="87">
        <v>6.2399999999999997E-2</v>
      </c>
      <c r="E2410" s="88">
        <v>38014</v>
      </c>
      <c r="F2410" s="89">
        <f>+D2410*E2410</f>
        <v>2372.0735999999997</v>
      </c>
    </row>
    <row r="2411" spans="1:6" ht="409.6" hidden="1" customHeight="1" x14ac:dyDescent="0.2"/>
    <row r="2412" spans="1:6" ht="25.5" customHeight="1" thickBot="1" x14ac:dyDescent="0.25">
      <c r="A2412" s="84" t="s">
        <v>4920</v>
      </c>
      <c r="B2412" s="85" t="s">
        <v>4921</v>
      </c>
      <c r="C2412" s="86" t="s">
        <v>106</v>
      </c>
      <c r="D2412" s="87">
        <v>6.2399999999999997E-2</v>
      </c>
      <c r="E2412" s="88">
        <v>14128</v>
      </c>
      <c r="F2412" s="89">
        <f>+D2412*E2412</f>
        <v>881.58719999999994</v>
      </c>
    </row>
    <row r="2413" spans="1:6" ht="409.6" hidden="1" customHeight="1" x14ac:dyDescent="0.2"/>
    <row r="2414" spans="1:6" ht="13.5" customHeight="1" thickBot="1" x14ac:dyDescent="0.25">
      <c r="A2414" s="90" t="s">
        <v>4908</v>
      </c>
      <c r="B2414" s="91"/>
      <c r="C2414" s="92">
        <v>36.893424036281203</v>
      </c>
      <c r="D2414" s="91"/>
      <c r="E2414" s="93" t="s">
        <v>4884</v>
      </c>
      <c r="F2414" s="94">
        <f>+SUM(F2410:F2412)</f>
        <v>3253.6607999999997</v>
      </c>
    </row>
    <row r="2415" spans="1:6" ht="0.2" customHeight="1" thickBot="1" x14ac:dyDescent="0.25"/>
    <row r="2416" spans="1:6" ht="12.75" customHeight="1" thickBot="1" x14ac:dyDescent="0.3">
      <c r="A2416" s="135" t="s">
        <v>4909</v>
      </c>
      <c r="B2416" s="136"/>
      <c r="C2416" s="136"/>
      <c r="D2416" s="136"/>
      <c r="E2416" s="137"/>
      <c r="F2416" s="127">
        <f>+SUM(F2394,F2400,F2406,F2414)</f>
        <v>8819.2507999999998</v>
      </c>
    </row>
    <row r="2417" spans="1:6" ht="12.75" customHeight="1" x14ac:dyDescent="0.2"/>
    <row r="2418" spans="1:6" ht="12.75" customHeight="1" x14ac:dyDescent="0.2"/>
    <row r="2419" spans="1:6" ht="409.6" hidden="1" customHeight="1" x14ac:dyDescent="0.2"/>
    <row r="2420" spans="1:6" ht="12.75" customHeight="1" x14ac:dyDescent="0.25">
      <c r="A2420" s="144" t="s">
        <v>4868</v>
      </c>
      <c r="B2420" s="145"/>
      <c r="C2420" s="145"/>
      <c r="D2420" s="145"/>
      <c r="E2420" s="146"/>
      <c r="F2420" s="147"/>
    </row>
    <row r="2421" spans="1:6" ht="12.75" customHeight="1" x14ac:dyDescent="0.2">
      <c r="A2421" s="138" t="s">
        <v>2599</v>
      </c>
      <c r="B2421" s="139"/>
      <c r="C2421" s="139"/>
      <c r="D2421" s="140"/>
      <c r="E2421" s="76" t="s">
        <v>4869</v>
      </c>
      <c r="F2421" s="77" t="s">
        <v>4870</v>
      </c>
    </row>
    <row r="2422" spans="1:6" ht="12.75" customHeight="1" x14ac:dyDescent="0.2">
      <c r="A2422" s="141"/>
      <c r="B2422" s="142"/>
      <c r="C2422" s="142"/>
      <c r="D2422" s="143"/>
      <c r="E2422" s="78" t="s">
        <v>2598</v>
      </c>
      <c r="F2422" s="79" t="s">
        <v>117</v>
      </c>
    </row>
    <row r="2423" spans="1:6" ht="409.6" hidden="1" customHeight="1" x14ac:dyDescent="0.2"/>
    <row r="2424" spans="1:6" ht="12.75" customHeight="1" x14ac:dyDescent="0.2">
      <c r="A2424" s="80" t="s">
        <v>4871</v>
      </c>
      <c r="B2424" s="81" t="s">
        <v>4885</v>
      </c>
      <c r="C2424" s="82" t="s">
        <v>4870</v>
      </c>
      <c r="D2424" s="82" t="s">
        <v>4873</v>
      </c>
      <c r="E2424" s="82" t="s">
        <v>4874</v>
      </c>
      <c r="F2424" s="83" t="s">
        <v>4875</v>
      </c>
    </row>
    <row r="2425" spans="1:6" ht="409.6" hidden="1" customHeight="1" x14ac:dyDescent="0.2"/>
    <row r="2426" spans="1:6" ht="25.5" customHeight="1" thickBot="1" x14ac:dyDescent="0.25">
      <c r="A2426" s="84" t="s">
        <v>5028</v>
      </c>
      <c r="B2426" s="85" t="s">
        <v>5029</v>
      </c>
      <c r="C2426" s="86" t="s">
        <v>4888</v>
      </c>
      <c r="D2426" s="87">
        <v>4.546E-2</v>
      </c>
      <c r="E2426" s="88">
        <v>251553</v>
      </c>
      <c r="F2426" s="89">
        <f>+D2426*E2426</f>
        <v>11435.59938</v>
      </c>
    </row>
    <row r="2427" spans="1:6" ht="409.6" hidden="1" customHeight="1" x14ac:dyDescent="0.2"/>
    <row r="2428" spans="1:6" ht="13.5" customHeight="1" thickBot="1" x14ac:dyDescent="0.25">
      <c r="A2428" s="90" t="s">
        <v>4893</v>
      </c>
      <c r="B2428" s="91"/>
      <c r="C2428" s="92">
        <v>75.286372613561596</v>
      </c>
      <c r="D2428" s="91"/>
      <c r="E2428" s="93" t="s">
        <v>4884</v>
      </c>
      <c r="F2428" s="94">
        <f>+SUM(F2426)</f>
        <v>11435.59938</v>
      </c>
    </row>
    <row r="2429" spans="1:6" ht="0.2" customHeight="1" x14ac:dyDescent="0.2"/>
    <row r="2430" spans="1:6" ht="12.75" customHeight="1" x14ac:dyDescent="0.2">
      <c r="A2430" s="80" t="s">
        <v>4871</v>
      </c>
      <c r="B2430" s="81" t="s">
        <v>4894</v>
      </c>
      <c r="C2430" s="82" t="s">
        <v>4870</v>
      </c>
      <c r="D2430" s="82" t="s">
        <v>4873</v>
      </c>
      <c r="E2430" s="82" t="s">
        <v>4874</v>
      </c>
      <c r="F2430" s="83" t="s">
        <v>4875</v>
      </c>
    </row>
    <row r="2431" spans="1:6" ht="409.6" hidden="1" customHeight="1" x14ac:dyDescent="0.2"/>
    <row r="2432" spans="1:6" ht="25.5" customHeight="1" thickBot="1" x14ac:dyDescent="0.25">
      <c r="A2432" s="84" t="s">
        <v>4895</v>
      </c>
      <c r="B2432" s="85" t="s">
        <v>4896</v>
      </c>
      <c r="C2432" s="86" t="s">
        <v>4897</v>
      </c>
      <c r="D2432" s="87">
        <v>0.05</v>
      </c>
      <c r="E2432" s="88">
        <v>11436</v>
      </c>
      <c r="F2432" s="89">
        <f>+D2432*E2432</f>
        <v>571.80000000000007</v>
      </c>
    </row>
    <row r="2433" spans="1:6" ht="409.6" hidden="1" customHeight="1" x14ac:dyDescent="0.2"/>
    <row r="2434" spans="1:6" ht="13.5" customHeight="1" thickBot="1" x14ac:dyDescent="0.25">
      <c r="A2434" s="90" t="s">
        <v>4898</v>
      </c>
      <c r="B2434" s="91"/>
      <c r="C2434" s="92">
        <v>3.7656352863726101</v>
      </c>
      <c r="D2434" s="91"/>
      <c r="E2434" s="93" t="s">
        <v>4884</v>
      </c>
      <c r="F2434" s="94">
        <f>+SUM(F2432)</f>
        <v>571.80000000000007</v>
      </c>
    </row>
    <row r="2435" spans="1:6" ht="0.2" customHeight="1" x14ac:dyDescent="0.2"/>
    <row r="2436" spans="1:6" ht="12.75" customHeight="1" x14ac:dyDescent="0.2">
      <c r="A2436" s="80" t="s">
        <v>4871</v>
      </c>
      <c r="B2436" s="81" t="s">
        <v>4899</v>
      </c>
      <c r="C2436" s="82" t="s">
        <v>4870</v>
      </c>
      <c r="D2436" s="82" t="s">
        <v>4873</v>
      </c>
      <c r="E2436" s="82" t="s">
        <v>4874</v>
      </c>
      <c r="F2436" s="83" t="s">
        <v>4875</v>
      </c>
    </row>
    <row r="2437" spans="1:6" ht="409.6" hidden="1" customHeight="1" x14ac:dyDescent="0.2"/>
    <row r="2438" spans="1:6" ht="25.5" customHeight="1" x14ac:dyDescent="0.2">
      <c r="A2438" s="84" t="s">
        <v>5016</v>
      </c>
      <c r="B2438" s="85" t="s">
        <v>5017</v>
      </c>
      <c r="C2438" s="86" t="s">
        <v>109</v>
      </c>
      <c r="D2438" s="87">
        <v>0.11111</v>
      </c>
      <c r="E2438" s="88">
        <v>3482</v>
      </c>
      <c r="F2438" s="89">
        <f>+D2438*E2438</f>
        <v>386.88502</v>
      </c>
    </row>
    <row r="2439" spans="1:6" ht="409.6" hidden="1" customHeight="1" x14ac:dyDescent="0.2"/>
    <row r="2440" spans="1:6" ht="25.5" customHeight="1" thickBot="1" x14ac:dyDescent="0.25">
      <c r="A2440" s="84" t="s">
        <v>5018</v>
      </c>
      <c r="B2440" s="85" t="s">
        <v>5019</v>
      </c>
      <c r="C2440" s="86" t="s">
        <v>109</v>
      </c>
      <c r="D2440" s="87">
        <v>0.33333000000000002</v>
      </c>
      <c r="E2440" s="88">
        <v>248</v>
      </c>
      <c r="F2440" s="89">
        <f>+D2440*E2440</f>
        <v>82.665840000000003</v>
      </c>
    </row>
    <row r="2441" spans="1:6" ht="409.6" hidden="1" customHeight="1" x14ac:dyDescent="0.2"/>
    <row r="2442" spans="1:6" ht="13.5" customHeight="1" thickBot="1" x14ac:dyDescent="0.25">
      <c r="A2442" s="90" t="s">
        <v>4904</v>
      </c>
      <c r="B2442" s="91"/>
      <c r="C2442" s="92">
        <v>3.0941408821593201</v>
      </c>
      <c r="D2442" s="91"/>
      <c r="E2442" s="93" t="s">
        <v>4884</v>
      </c>
      <c r="F2442" s="94">
        <f>+SUM(F2438:F2440)</f>
        <v>469.55086</v>
      </c>
    </row>
    <row r="2443" spans="1:6" ht="0.2" customHeight="1" x14ac:dyDescent="0.2"/>
    <row r="2444" spans="1:6" ht="12.75" customHeight="1" x14ac:dyDescent="0.2">
      <c r="A2444" s="80" t="s">
        <v>4871</v>
      </c>
      <c r="B2444" s="81" t="s">
        <v>4905</v>
      </c>
      <c r="C2444" s="82" t="s">
        <v>4870</v>
      </c>
      <c r="D2444" s="82" t="s">
        <v>4873</v>
      </c>
      <c r="E2444" s="82" t="s">
        <v>4874</v>
      </c>
      <c r="F2444" s="83" t="s">
        <v>4875</v>
      </c>
    </row>
    <row r="2445" spans="1:6" ht="409.6" hidden="1" customHeight="1" x14ac:dyDescent="0.2"/>
    <row r="2446" spans="1:6" ht="25.5" customHeight="1" x14ac:dyDescent="0.2">
      <c r="A2446" s="84" t="s">
        <v>4916</v>
      </c>
      <c r="B2446" s="85" t="s">
        <v>4917</v>
      </c>
      <c r="C2446" s="86" t="s">
        <v>106</v>
      </c>
      <c r="D2446" s="87">
        <v>5.1999999999999998E-2</v>
      </c>
      <c r="E2446" s="88">
        <v>38014</v>
      </c>
      <c r="F2446" s="89">
        <f>+D2446*E2446</f>
        <v>1976.7279999999998</v>
      </c>
    </row>
    <row r="2447" spans="1:6" ht="409.6" hidden="1" customHeight="1" x14ac:dyDescent="0.2"/>
    <row r="2448" spans="1:6" ht="25.5" customHeight="1" thickBot="1" x14ac:dyDescent="0.25">
      <c r="A2448" s="84" t="s">
        <v>4920</v>
      </c>
      <c r="B2448" s="85" t="s">
        <v>4921</v>
      </c>
      <c r="C2448" s="86" t="s">
        <v>106</v>
      </c>
      <c r="D2448" s="87">
        <v>5.1999999999999998E-2</v>
      </c>
      <c r="E2448" s="88">
        <v>14128</v>
      </c>
      <c r="F2448" s="89">
        <f>+D2448*E2448</f>
        <v>734.65599999999995</v>
      </c>
    </row>
    <row r="2449" spans="1:6" ht="409.6" hidden="1" customHeight="1" x14ac:dyDescent="0.2"/>
    <row r="2450" spans="1:6" ht="13.5" customHeight="1" thickBot="1" x14ac:dyDescent="0.25">
      <c r="A2450" s="90" t="s">
        <v>4908</v>
      </c>
      <c r="B2450" s="91"/>
      <c r="C2450" s="92">
        <v>17.853851217906499</v>
      </c>
      <c r="D2450" s="91"/>
      <c r="E2450" s="93" t="s">
        <v>4884</v>
      </c>
      <c r="F2450" s="94">
        <f>+SUM(F2446:F2448)</f>
        <v>2711.384</v>
      </c>
    </row>
    <row r="2451" spans="1:6" ht="0.2" customHeight="1" thickBot="1" x14ac:dyDescent="0.25"/>
    <row r="2452" spans="1:6" ht="12.75" customHeight="1" thickBot="1" x14ac:dyDescent="0.3">
      <c r="A2452" s="135" t="s">
        <v>4909</v>
      </c>
      <c r="B2452" s="136"/>
      <c r="C2452" s="136"/>
      <c r="D2452" s="136"/>
      <c r="E2452" s="137"/>
      <c r="F2452" s="127">
        <f>+SUM(F2428,F2434,F2442,F2450)</f>
        <v>15188.334239999998</v>
      </c>
    </row>
    <row r="2453" spans="1:6" ht="12.75" customHeight="1" x14ac:dyDescent="0.2"/>
    <row r="2454" spans="1:6" ht="12.75" customHeight="1" x14ac:dyDescent="0.2"/>
    <row r="2455" spans="1:6" ht="409.6" hidden="1" customHeight="1" x14ac:dyDescent="0.2"/>
    <row r="2456" spans="1:6" ht="12.75" customHeight="1" x14ac:dyDescent="0.25">
      <c r="A2456" s="144" t="s">
        <v>4868</v>
      </c>
      <c r="B2456" s="145"/>
      <c r="C2456" s="145"/>
      <c r="D2456" s="145"/>
      <c r="E2456" s="146"/>
      <c r="F2456" s="147"/>
    </row>
    <row r="2457" spans="1:6" ht="12.75" customHeight="1" x14ac:dyDescent="0.2">
      <c r="A2457" s="138" t="s">
        <v>2601</v>
      </c>
      <c r="B2457" s="139"/>
      <c r="C2457" s="139"/>
      <c r="D2457" s="140"/>
      <c r="E2457" s="76" t="s">
        <v>4869</v>
      </c>
      <c r="F2457" s="77" t="s">
        <v>4870</v>
      </c>
    </row>
    <row r="2458" spans="1:6" ht="12.75" customHeight="1" x14ac:dyDescent="0.2">
      <c r="A2458" s="141"/>
      <c r="B2458" s="142"/>
      <c r="C2458" s="142"/>
      <c r="D2458" s="143"/>
      <c r="E2458" s="78" t="s">
        <v>2600</v>
      </c>
      <c r="F2458" s="79" t="s">
        <v>117</v>
      </c>
    </row>
    <row r="2459" spans="1:6" ht="409.6" hidden="1" customHeight="1" x14ac:dyDescent="0.2"/>
    <row r="2460" spans="1:6" ht="12.75" customHeight="1" x14ac:dyDescent="0.2">
      <c r="A2460" s="80" t="s">
        <v>4871</v>
      </c>
      <c r="B2460" s="81" t="s">
        <v>4885</v>
      </c>
      <c r="C2460" s="82" t="s">
        <v>4870</v>
      </c>
      <c r="D2460" s="82" t="s">
        <v>4873</v>
      </c>
      <c r="E2460" s="82" t="s">
        <v>4874</v>
      </c>
      <c r="F2460" s="83" t="s">
        <v>4875</v>
      </c>
    </row>
    <row r="2461" spans="1:6" ht="409.6" hidden="1" customHeight="1" x14ac:dyDescent="0.2"/>
    <row r="2462" spans="1:6" ht="25.5" customHeight="1" thickBot="1" x14ac:dyDescent="0.25">
      <c r="A2462" s="84" t="s">
        <v>4918</v>
      </c>
      <c r="B2462" s="85" t="s">
        <v>4919</v>
      </c>
      <c r="C2462" s="86" t="s">
        <v>4888</v>
      </c>
      <c r="D2462" s="87">
        <v>0.106</v>
      </c>
      <c r="E2462" s="88">
        <v>67276</v>
      </c>
      <c r="F2462" s="89">
        <f>+D2462*E2462</f>
        <v>7131.2559999999994</v>
      </c>
    </row>
    <row r="2463" spans="1:6" ht="409.6" hidden="1" customHeight="1" x14ac:dyDescent="0.2"/>
    <row r="2464" spans="1:6" ht="13.5" customHeight="1" thickBot="1" x14ac:dyDescent="0.25">
      <c r="A2464" s="90" t="s">
        <v>4893</v>
      </c>
      <c r="B2464" s="91"/>
      <c r="C2464" s="92">
        <v>84.380546680866203</v>
      </c>
      <c r="D2464" s="91"/>
      <c r="E2464" s="93" t="s">
        <v>4884</v>
      </c>
      <c r="F2464" s="94">
        <f>+SUM(F2462)</f>
        <v>7131.2559999999994</v>
      </c>
    </row>
    <row r="2465" spans="1:6" ht="0.2" customHeight="1" x14ac:dyDescent="0.2"/>
    <row r="2466" spans="1:6" ht="12.75" customHeight="1" x14ac:dyDescent="0.2">
      <c r="A2466" s="80" t="s">
        <v>4871</v>
      </c>
      <c r="B2466" s="81" t="s">
        <v>4894</v>
      </c>
      <c r="C2466" s="82" t="s">
        <v>4870</v>
      </c>
      <c r="D2466" s="82" t="s">
        <v>4873</v>
      </c>
      <c r="E2466" s="82" t="s">
        <v>4874</v>
      </c>
      <c r="F2466" s="83" t="s">
        <v>4875</v>
      </c>
    </row>
    <row r="2467" spans="1:6" ht="409.6" hidden="1" customHeight="1" x14ac:dyDescent="0.2"/>
    <row r="2468" spans="1:6" ht="25.5" customHeight="1" thickBot="1" x14ac:dyDescent="0.25">
      <c r="A2468" s="84" t="s">
        <v>4895</v>
      </c>
      <c r="B2468" s="85" t="s">
        <v>4896</v>
      </c>
      <c r="C2468" s="86" t="s">
        <v>4897</v>
      </c>
      <c r="D2468" s="87">
        <v>0.05</v>
      </c>
      <c r="E2468" s="88">
        <v>7131</v>
      </c>
      <c r="F2468" s="89">
        <f>+D2468*E2468</f>
        <v>356.55</v>
      </c>
    </row>
    <row r="2469" spans="1:6" ht="409.6" hidden="1" customHeight="1" x14ac:dyDescent="0.2"/>
    <row r="2470" spans="1:6" ht="13.5" customHeight="1" thickBot="1" x14ac:dyDescent="0.25">
      <c r="A2470" s="90" t="s">
        <v>4898</v>
      </c>
      <c r="B2470" s="91"/>
      <c r="C2470" s="92">
        <v>4.2243521476748302</v>
      </c>
      <c r="D2470" s="91"/>
      <c r="E2470" s="93" t="s">
        <v>4884</v>
      </c>
      <c r="F2470" s="94">
        <f>+SUM(F2468)</f>
        <v>356.55</v>
      </c>
    </row>
    <row r="2471" spans="1:6" ht="0.2" customHeight="1" x14ac:dyDescent="0.2"/>
    <row r="2472" spans="1:6" ht="12.75" customHeight="1" x14ac:dyDescent="0.2">
      <c r="A2472" s="80" t="s">
        <v>4871</v>
      </c>
      <c r="B2472" s="81" t="s">
        <v>4905</v>
      </c>
      <c r="C2472" s="82" t="s">
        <v>4870</v>
      </c>
      <c r="D2472" s="82" t="s">
        <v>4873</v>
      </c>
      <c r="E2472" s="82" t="s">
        <v>4874</v>
      </c>
      <c r="F2472" s="83" t="s">
        <v>4875</v>
      </c>
    </row>
    <row r="2473" spans="1:6" ht="409.6" hidden="1" customHeight="1" x14ac:dyDescent="0.2"/>
    <row r="2474" spans="1:6" ht="25.5" customHeight="1" x14ac:dyDescent="0.2">
      <c r="A2474" s="84" t="s">
        <v>4916</v>
      </c>
      <c r="B2474" s="85" t="s">
        <v>4917</v>
      </c>
      <c r="C2474" s="86" t="s">
        <v>106</v>
      </c>
      <c r="D2474" s="87">
        <v>2.4E-2</v>
      </c>
      <c r="E2474" s="88">
        <v>38014</v>
      </c>
      <c r="F2474" s="89">
        <f>+D2474*E2474</f>
        <v>912.33600000000001</v>
      </c>
    </row>
    <row r="2475" spans="1:6" ht="409.6" hidden="1" customHeight="1" x14ac:dyDescent="0.2"/>
    <row r="2476" spans="1:6" ht="25.5" customHeight="1" thickBot="1" x14ac:dyDescent="0.25">
      <c r="A2476" s="84" t="s">
        <v>4949</v>
      </c>
      <c r="B2476" s="85" t="s">
        <v>4950</v>
      </c>
      <c r="C2476" s="86" t="s">
        <v>9</v>
      </c>
      <c r="D2476" s="87">
        <v>2.4E-2</v>
      </c>
      <c r="E2476" s="88">
        <v>2140</v>
      </c>
      <c r="F2476" s="89">
        <f>+D2476*E2476</f>
        <v>51.36</v>
      </c>
    </row>
    <row r="2477" spans="1:6" ht="409.6" hidden="1" customHeight="1" x14ac:dyDescent="0.2"/>
    <row r="2478" spans="1:6" ht="13.5" customHeight="1" thickBot="1" x14ac:dyDescent="0.25">
      <c r="A2478" s="90" t="s">
        <v>4908</v>
      </c>
      <c r="B2478" s="91"/>
      <c r="C2478" s="92">
        <v>11.395101171459</v>
      </c>
      <c r="D2478" s="91"/>
      <c r="E2478" s="93" t="s">
        <v>4884</v>
      </c>
      <c r="F2478" s="94">
        <f>+SUM(F2474:F2476)</f>
        <v>963.69600000000003</v>
      </c>
    </row>
    <row r="2479" spans="1:6" ht="0.2" customHeight="1" x14ac:dyDescent="0.2"/>
    <row r="2480" spans="1:6" ht="12.75" customHeight="1" thickBot="1" x14ac:dyDescent="0.3">
      <c r="A2480" s="135" t="s">
        <v>4909</v>
      </c>
      <c r="B2480" s="136"/>
      <c r="C2480" s="136"/>
      <c r="D2480" s="136"/>
      <c r="E2480" s="137"/>
      <c r="F2480" s="127">
        <f>+SUM(F2464,F2470,F2478)</f>
        <v>8451.5020000000004</v>
      </c>
    </row>
    <row r="2481" spans="1:6" ht="12.75" customHeight="1" x14ac:dyDescent="0.2"/>
    <row r="2482" spans="1:6" ht="12.75" customHeight="1" x14ac:dyDescent="0.2"/>
    <row r="2483" spans="1:6" ht="409.6" hidden="1" customHeight="1" x14ac:dyDescent="0.2"/>
    <row r="2484" spans="1:6" ht="12.75" customHeight="1" x14ac:dyDescent="0.25">
      <c r="A2484" s="144" t="s">
        <v>4868</v>
      </c>
      <c r="B2484" s="145"/>
      <c r="C2484" s="145"/>
      <c r="D2484" s="145"/>
      <c r="E2484" s="146"/>
      <c r="F2484" s="147"/>
    </row>
    <row r="2485" spans="1:6" ht="12.75" customHeight="1" x14ac:dyDescent="0.2">
      <c r="A2485" s="138" t="s">
        <v>2603</v>
      </c>
      <c r="B2485" s="139"/>
      <c r="C2485" s="139"/>
      <c r="D2485" s="140"/>
      <c r="E2485" s="76" t="s">
        <v>4869</v>
      </c>
      <c r="F2485" s="77" t="s">
        <v>4870</v>
      </c>
    </row>
    <row r="2486" spans="1:6" ht="12.75" customHeight="1" x14ac:dyDescent="0.2">
      <c r="A2486" s="141"/>
      <c r="B2486" s="142"/>
      <c r="C2486" s="142"/>
      <c r="D2486" s="143"/>
      <c r="E2486" s="78" t="s">
        <v>2602</v>
      </c>
      <c r="F2486" s="79" t="s">
        <v>117</v>
      </c>
    </row>
    <row r="2487" spans="1:6" ht="409.6" hidden="1" customHeight="1" x14ac:dyDescent="0.2"/>
    <row r="2488" spans="1:6" ht="12.75" customHeight="1" x14ac:dyDescent="0.2">
      <c r="A2488" s="80" t="s">
        <v>4871</v>
      </c>
      <c r="B2488" s="81" t="s">
        <v>4885</v>
      </c>
      <c r="C2488" s="82" t="s">
        <v>4870</v>
      </c>
      <c r="D2488" s="82" t="s">
        <v>4873</v>
      </c>
      <c r="E2488" s="82" t="s">
        <v>4874</v>
      </c>
      <c r="F2488" s="83" t="s">
        <v>4875</v>
      </c>
    </row>
    <row r="2489" spans="1:6" ht="409.6" hidden="1" customHeight="1" x14ac:dyDescent="0.2"/>
    <row r="2490" spans="1:6" ht="25.5" customHeight="1" thickBot="1" x14ac:dyDescent="0.25">
      <c r="A2490" s="84" t="s">
        <v>5028</v>
      </c>
      <c r="B2490" s="85" t="s">
        <v>5029</v>
      </c>
      <c r="C2490" s="86" t="s">
        <v>4888</v>
      </c>
      <c r="D2490" s="87">
        <v>8.3000000000000001E-3</v>
      </c>
      <c r="E2490" s="88">
        <v>251553</v>
      </c>
      <c r="F2490" s="89">
        <f>+D2490*E2490</f>
        <v>2087.8899000000001</v>
      </c>
    </row>
    <row r="2491" spans="1:6" ht="409.6" hidden="1" customHeight="1" x14ac:dyDescent="0.2"/>
    <row r="2492" spans="1:6" ht="13.5" customHeight="1" thickBot="1" x14ac:dyDescent="0.25">
      <c r="A2492" s="90" t="s">
        <v>4893</v>
      </c>
      <c r="B2492" s="91"/>
      <c r="C2492" s="92">
        <v>4.9486881710236297</v>
      </c>
      <c r="D2492" s="91"/>
      <c r="E2492" s="93" t="s">
        <v>4884</v>
      </c>
      <c r="F2492" s="94">
        <f>+SUM(F2490)</f>
        <v>2087.8899000000001</v>
      </c>
    </row>
    <row r="2493" spans="1:6" ht="0.2" customHeight="1" x14ac:dyDescent="0.2"/>
    <row r="2494" spans="1:6" ht="12.75" customHeight="1" x14ac:dyDescent="0.2">
      <c r="A2494" s="80" t="s">
        <v>4871</v>
      </c>
      <c r="B2494" s="81" t="s">
        <v>4894</v>
      </c>
      <c r="C2494" s="82" t="s">
        <v>4870</v>
      </c>
      <c r="D2494" s="82" t="s">
        <v>4873</v>
      </c>
      <c r="E2494" s="82" t="s">
        <v>4874</v>
      </c>
      <c r="F2494" s="83" t="s">
        <v>4875</v>
      </c>
    </row>
    <row r="2495" spans="1:6" ht="409.6" hidden="1" customHeight="1" x14ac:dyDescent="0.2"/>
    <row r="2496" spans="1:6" ht="25.5" customHeight="1" thickBot="1" x14ac:dyDescent="0.25">
      <c r="A2496" s="84" t="s">
        <v>4895</v>
      </c>
      <c r="B2496" s="85" t="s">
        <v>4896</v>
      </c>
      <c r="C2496" s="86" t="s">
        <v>4897</v>
      </c>
      <c r="D2496" s="87">
        <v>0.05</v>
      </c>
      <c r="E2496" s="88">
        <v>2088</v>
      </c>
      <c r="F2496" s="89">
        <f>+D2496*E2496</f>
        <v>104.4</v>
      </c>
    </row>
    <row r="2497" spans="1:6" ht="409.6" hidden="1" customHeight="1" x14ac:dyDescent="0.2"/>
    <row r="2498" spans="1:6" ht="13.5" customHeight="1" thickBot="1" x14ac:dyDescent="0.25">
      <c r="A2498" s="90" t="s">
        <v>4898</v>
      </c>
      <c r="B2498" s="91"/>
      <c r="C2498" s="92">
        <v>0.24648638399734599</v>
      </c>
      <c r="D2498" s="91"/>
      <c r="E2498" s="93" t="s">
        <v>4884</v>
      </c>
      <c r="F2498" s="94">
        <f>+SUM(F2496)</f>
        <v>104.4</v>
      </c>
    </row>
    <row r="2499" spans="1:6" ht="0.2" customHeight="1" x14ac:dyDescent="0.2"/>
    <row r="2500" spans="1:6" ht="12.75" customHeight="1" x14ac:dyDescent="0.2">
      <c r="A2500" s="80" t="s">
        <v>4871</v>
      </c>
      <c r="B2500" s="81" t="s">
        <v>4899</v>
      </c>
      <c r="C2500" s="82" t="s">
        <v>4870</v>
      </c>
      <c r="D2500" s="82" t="s">
        <v>4873</v>
      </c>
      <c r="E2500" s="82" t="s">
        <v>4874</v>
      </c>
      <c r="F2500" s="83" t="s">
        <v>4875</v>
      </c>
    </row>
    <row r="2501" spans="1:6" ht="409.6" hidden="1" customHeight="1" x14ac:dyDescent="0.2"/>
    <row r="2502" spans="1:6" ht="25.5" customHeight="1" x14ac:dyDescent="0.2">
      <c r="A2502" s="84" t="s">
        <v>5012</v>
      </c>
      <c r="B2502" s="85" t="s">
        <v>5013</v>
      </c>
      <c r="C2502" s="86" t="s">
        <v>109</v>
      </c>
      <c r="D2502" s="87">
        <v>4.0000000000000001E-3</v>
      </c>
      <c r="E2502" s="88">
        <v>23200</v>
      </c>
      <c r="F2502" s="89">
        <f>+D2502*E2502</f>
        <v>92.8</v>
      </c>
    </row>
    <row r="2503" spans="1:6" ht="409.6" hidden="1" customHeight="1" x14ac:dyDescent="0.2"/>
    <row r="2504" spans="1:6" ht="25.5" customHeight="1" x14ac:dyDescent="0.2">
      <c r="A2504" s="84" t="s">
        <v>5085</v>
      </c>
      <c r="B2504" s="85" t="s">
        <v>5086</v>
      </c>
      <c r="C2504" s="86" t="s">
        <v>109</v>
      </c>
      <c r="D2504" s="87">
        <v>3.0000000000000001E-3</v>
      </c>
      <c r="E2504" s="88">
        <v>550</v>
      </c>
      <c r="F2504" s="89">
        <f>+D2504*E2504</f>
        <v>1.6500000000000001</v>
      </c>
    </row>
    <row r="2505" spans="1:6" ht="409.6" hidden="1" customHeight="1" x14ac:dyDescent="0.2"/>
    <row r="2506" spans="1:6" ht="25.5" customHeight="1" x14ac:dyDescent="0.2">
      <c r="A2506" s="84" t="s">
        <v>5087</v>
      </c>
      <c r="B2506" s="85" t="s">
        <v>5088</v>
      </c>
      <c r="C2506" s="86" t="s">
        <v>109</v>
      </c>
      <c r="D2506" s="87">
        <v>3.0000000000000001E-3</v>
      </c>
      <c r="E2506" s="88">
        <v>169</v>
      </c>
      <c r="F2506" s="89">
        <f>+D2506*E2506</f>
        <v>0.50700000000000001</v>
      </c>
    </row>
    <row r="2507" spans="1:6" ht="409.6" hidden="1" customHeight="1" x14ac:dyDescent="0.2"/>
    <row r="2508" spans="1:6" ht="25.5" customHeight="1" x14ac:dyDescent="0.2">
      <c r="A2508" s="84" t="s">
        <v>5018</v>
      </c>
      <c r="B2508" s="85" t="s">
        <v>5019</v>
      </c>
      <c r="C2508" s="86" t="s">
        <v>109</v>
      </c>
      <c r="D2508" s="87">
        <v>3.0000000000000001E-3</v>
      </c>
      <c r="E2508" s="88">
        <v>248</v>
      </c>
      <c r="F2508" s="89">
        <f>+D2508*E2508</f>
        <v>0.74399999999999999</v>
      </c>
    </row>
    <row r="2509" spans="1:6" ht="409.6" hidden="1" customHeight="1" x14ac:dyDescent="0.2"/>
    <row r="2510" spans="1:6" ht="25.5" customHeight="1" x14ac:dyDescent="0.2">
      <c r="A2510" s="84" t="s">
        <v>5026</v>
      </c>
      <c r="B2510" s="85" t="s">
        <v>5027</v>
      </c>
      <c r="C2510" s="86" t="s">
        <v>2033</v>
      </c>
      <c r="D2510" s="87">
        <v>3.0000000000000001E-3</v>
      </c>
      <c r="E2510" s="88">
        <v>68500</v>
      </c>
      <c r="F2510" s="89">
        <f>+D2510*E2510</f>
        <v>205.5</v>
      </c>
    </row>
    <row r="2511" spans="1:6" ht="409.6" hidden="1" customHeight="1" x14ac:dyDescent="0.2"/>
    <row r="2512" spans="1:6" ht="25.5" customHeight="1" x14ac:dyDescent="0.2">
      <c r="A2512" s="84" t="s">
        <v>5075</v>
      </c>
      <c r="B2512" s="85" t="s">
        <v>5076</v>
      </c>
      <c r="C2512" s="86" t="s">
        <v>109</v>
      </c>
      <c r="D2512" s="87">
        <v>2.3E-2</v>
      </c>
      <c r="E2512" s="88">
        <v>30495</v>
      </c>
      <c r="F2512" s="89">
        <f>+D2512*E2512</f>
        <v>701.38499999999999</v>
      </c>
    </row>
    <row r="2513" spans="1:6" ht="409.6" hidden="1" customHeight="1" x14ac:dyDescent="0.2"/>
    <row r="2514" spans="1:6" ht="25.5" customHeight="1" thickBot="1" x14ac:dyDescent="0.25">
      <c r="A2514" s="84" t="s">
        <v>2063</v>
      </c>
      <c r="B2514" s="85" t="s">
        <v>4922</v>
      </c>
      <c r="C2514" s="86" t="s">
        <v>2033</v>
      </c>
      <c r="D2514" s="87">
        <v>8.5000000000000006E-2</v>
      </c>
      <c r="E2514" s="88">
        <v>95200</v>
      </c>
      <c r="F2514" s="89">
        <f>+D2514*E2514</f>
        <v>8092.0000000000009</v>
      </c>
    </row>
    <row r="2515" spans="1:6" ht="409.6" hidden="1" customHeight="1" x14ac:dyDescent="0.2"/>
    <row r="2516" spans="1:6" ht="13.5" customHeight="1" thickBot="1" x14ac:dyDescent="0.25">
      <c r="A2516" s="90" t="s">
        <v>4904</v>
      </c>
      <c r="B2516" s="91"/>
      <c r="C2516" s="92">
        <v>21.558078354229401</v>
      </c>
      <c r="D2516" s="91"/>
      <c r="E2516" s="93" t="s">
        <v>4884</v>
      </c>
      <c r="F2516" s="94">
        <f>+SUM(F2502:F2514)</f>
        <v>9094.5860000000011</v>
      </c>
    </row>
    <row r="2517" spans="1:6" ht="0.2" customHeight="1" x14ac:dyDescent="0.2"/>
    <row r="2518" spans="1:6" ht="12.75" customHeight="1" x14ac:dyDescent="0.2">
      <c r="A2518" s="80" t="s">
        <v>4871</v>
      </c>
      <c r="B2518" s="81" t="s">
        <v>4905</v>
      </c>
      <c r="C2518" s="82" t="s">
        <v>4870</v>
      </c>
      <c r="D2518" s="82" t="s">
        <v>4873</v>
      </c>
      <c r="E2518" s="82" t="s">
        <v>4874</v>
      </c>
      <c r="F2518" s="83" t="s">
        <v>4875</v>
      </c>
    </row>
    <row r="2519" spans="1:6" ht="409.6" hidden="1" customHeight="1" x14ac:dyDescent="0.2"/>
    <row r="2520" spans="1:6" ht="25.5" customHeight="1" x14ac:dyDescent="0.2">
      <c r="A2520" s="84" t="s">
        <v>4923</v>
      </c>
      <c r="B2520" s="85" t="s">
        <v>4924</v>
      </c>
      <c r="C2520" s="86" t="s">
        <v>106</v>
      </c>
      <c r="D2520" s="87">
        <v>0.93</v>
      </c>
      <c r="E2520" s="88">
        <v>31712</v>
      </c>
      <c r="F2520" s="89">
        <f>+D2520*E2520</f>
        <v>29492.16</v>
      </c>
    </row>
    <row r="2521" spans="1:6" ht="409.6" hidden="1" customHeight="1" x14ac:dyDescent="0.2"/>
    <row r="2522" spans="1:6" ht="25.5" customHeight="1" thickBot="1" x14ac:dyDescent="0.25">
      <c r="A2522" s="84" t="s">
        <v>4920</v>
      </c>
      <c r="B2522" s="85" t="s">
        <v>4921</v>
      </c>
      <c r="C2522" s="86" t="s">
        <v>106</v>
      </c>
      <c r="D2522" s="87">
        <v>0.1</v>
      </c>
      <c r="E2522" s="88">
        <v>14128</v>
      </c>
      <c r="F2522" s="89">
        <f>+D2522*E2522</f>
        <v>1412.8000000000002</v>
      </c>
    </row>
    <row r="2523" spans="1:6" ht="409.6" hidden="1" customHeight="1" x14ac:dyDescent="0.2"/>
    <row r="2524" spans="1:6" ht="13.5" customHeight="1" thickBot="1" x14ac:dyDescent="0.25">
      <c r="A2524" s="90" t="s">
        <v>4908</v>
      </c>
      <c r="B2524" s="91"/>
      <c r="C2524" s="92">
        <v>73.246747090749693</v>
      </c>
      <c r="D2524" s="91"/>
      <c r="E2524" s="93" t="s">
        <v>4884</v>
      </c>
      <c r="F2524" s="94">
        <f>+SUM(F2520:F2522)</f>
        <v>30904.959999999999</v>
      </c>
    </row>
    <row r="2525" spans="1:6" ht="0.2" customHeight="1" thickBot="1" x14ac:dyDescent="0.25"/>
    <row r="2526" spans="1:6" ht="12.75" customHeight="1" thickBot="1" x14ac:dyDescent="0.3">
      <c r="A2526" s="135" t="s">
        <v>4909</v>
      </c>
      <c r="B2526" s="136"/>
      <c r="C2526" s="136"/>
      <c r="D2526" s="136"/>
      <c r="E2526" s="137"/>
      <c r="F2526" s="127">
        <f>+SUM(F2492,F2498,F2516,F2524)</f>
        <v>42191.835899999998</v>
      </c>
    </row>
    <row r="2527" spans="1:6" ht="12.75" customHeight="1" x14ac:dyDescent="0.2"/>
    <row r="2528" spans="1:6" ht="12.75" customHeight="1" x14ac:dyDescent="0.2"/>
    <row r="2529" spans="1:6" ht="409.6" hidden="1" customHeight="1" x14ac:dyDescent="0.2"/>
    <row r="2530" spans="1:6" ht="12.75" customHeight="1" x14ac:dyDescent="0.25">
      <c r="A2530" s="144" t="s">
        <v>4868</v>
      </c>
      <c r="B2530" s="145"/>
      <c r="C2530" s="145"/>
      <c r="D2530" s="145"/>
      <c r="E2530" s="146"/>
      <c r="F2530" s="147"/>
    </row>
    <row r="2531" spans="1:6" ht="12.75" customHeight="1" x14ac:dyDescent="0.2">
      <c r="A2531" s="138" t="s">
        <v>2605</v>
      </c>
      <c r="B2531" s="139"/>
      <c r="C2531" s="139"/>
      <c r="D2531" s="140"/>
      <c r="E2531" s="76" t="s">
        <v>4869</v>
      </c>
      <c r="F2531" s="77" t="s">
        <v>4870</v>
      </c>
    </row>
    <row r="2532" spans="1:6" ht="12.75" customHeight="1" x14ac:dyDescent="0.2">
      <c r="A2532" s="141"/>
      <c r="B2532" s="142"/>
      <c r="C2532" s="142"/>
      <c r="D2532" s="143"/>
      <c r="E2532" s="78" t="s">
        <v>2604</v>
      </c>
      <c r="F2532" s="79" t="s">
        <v>117</v>
      </c>
    </row>
    <row r="2533" spans="1:6" ht="409.6" hidden="1" customHeight="1" x14ac:dyDescent="0.2"/>
    <row r="2534" spans="1:6" ht="12.75" customHeight="1" x14ac:dyDescent="0.2">
      <c r="A2534" s="80" t="s">
        <v>4871</v>
      </c>
      <c r="B2534" s="81" t="s">
        <v>4885</v>
      </c>
      <c r="C2534" s="82" t="s">
        <v>4870</v>
      </c>
      <c r="D2534" s="82" t="s">
        <v>4873</v>
      </c>
      <c r="E2534" s="82" t="s">
        <v>4874</v>
      </c>
      <c r="F2534" s="83" t="s">
        <v>4875</v>
      </c>
    </row>
    <row r="2535" spans="1:6" ht="409.6" hidden="1" customHeight="1" x14ac:dyDescent="0.2"/>
    <row r="2536" spans="1:6" ht="25.5" customHeight="1" thickBot="1" x14ac:dyDescent="0.25">
      <c r="A2536" s="84" t="s">
        <v>5028</v>
      </c>
      <c r="B2536" s="85" t="s">
        <v>5029</v>
      </c>
      <c r="C2536" s="86" t="s">
        <v>4888</v>
      </c>
      <c r="D2536" s="87">
        <v>0.05</v>
      </c>
      <c r="E2536" s="88">
        <v>251553</v>
      </c>
      <c r="F2536" s="89">
        <f>+D2536*E2536</f>
        <v>12577.650000000001</v>
      </c>
    </row>
    <row r="2537" spans="1:6" ht="409.6" hidden="1" customHeight="1" x14ac:dyDescent="0.2"/>
    <row r="2538" spans="1:6" ht="13.5" customHeight="1" thickBot="1" x14ac:dyDescent="0.25">
      <c r="A2538" s="90" t="s">
        <v>4893</v>
      </c>
      <c r="B2538" s="91"/>
      <c r="C2538" s="92">
        <v>32.323388070824699</v>
      </c>
      <c r="D2538" s="91"/>
      <c r="E2538" s="93" t="s">
        <v>4884</v>
      </c>
      <c r="F2538" s="94">
        <f>+SUM(F2536)</f>
        <v>12577.650000000001</v>
      </c>
    </row>
    <row r="2539" spans="1:6" ht="0.2" customHeight="1" x14ac:dyDescent="0.2"/>
    <row r="2540" spans="1:6" ht="12.75" customHeight="1" x14ac:dyDescent="0.2">
      <c r="A2540" s="80" t="s">
        <v>4871</v>
      </c>
      <c r="B2540" s="81" t="s">
        <v>4894</v>
      </c>
      <c r="C2540" s="82" t="s">
        <v>4870</v>
      </c>
      <c r="D2540" s="82" t="s">
        <v>4873</v>
      </c>
      <c r="E2540" s="82" t="s">
        <v>4874</v>
      </c>
      <c r="F2540" s="83" t="s">
        <v>4875</v>
      </c>
    </row>
    <row r="2541" spans="1:6" ht="409.6" hidden="1" customHeight="1" x14ac:dyDescent="0.2"/>
    <row r="2542" spans="1:6" ht="25.5" customHeight="1" thickBot="1" x14ac:dyDescent="0.25">
      <c r="A2542" s="84" t="s">
        <v>4895</v>
      </c>
      <c r="B2542" s="85" t="s">
        <v>4896</v>
      </c>
      <c r="C2542" s="86" t="s">
        <v>4897</v>
      </c>
      <c r="D2542" s="87">
        <v>0.05</v>
      </c>
      <c r="E2542" s="88">
        <v>12578</v>
      </c>
      <c r="F2542" s="89">
        <f>+D2542*E2542</f>
        <v>628.90000000000009</v>
      </c>
    </row>
    <row r="2543" spans="1:6" ht="409.6" hidden="1" customHeight="1" x14ac:dyDescent="0.2"/>
    <row r="2544" spans="1:6" ht="13.5" customHeight="1" thickBot="1" x14ac:dyDescent="0.25">
      <c r="A2544" s="90" t="s">
        <v>4898</v>
      </c>
      <c r="B2544" s="91"/>
      <c r="C2544" s="92">
        <v>1.61642638706859</v>
      </c>
      <c r="D2544" s="91"/>
      <c r="E2544" s="93" t="s">
        <v>4884</v>
      </c>
      <c r="F2544" s="94">
        <f>+SUM(F2542)</f>
        <v>628.90000000000009</v>
      </c>
    </row>
    <row r="2545" spans="1:6" ht="0.2" customHeight="1" x14ac:dyDescent="0.2"/>
    <row r="2546" spans="1:6" ht="12.75" customHeight="1" x14ac:dyDescent="0.2">
      <c r="A2546" s="80" t="s">
        <v>4871</v>
      </c>
      <c r="B2546" s="81" t="s">
        <v>4905</v>
      </c>
      <c r="C2546" s="82" t="s">
        <v>4870</v>
      </c>
      <c r="D2546" s="82" t="s">
        <v>4873</v>
      </c>
      <c r="E2546" s="82" t="s">
        <v>4874</v>
      </c>
      <c r="F2546" s="83" t="s">
        <v>4875</v>
      </c>
    </row>
    <row r="2547" spans="1:6" ht="409.6" hidden="1" customHeight="1" x14ac:dyDescent="0.2"/>
    <row r="2548" spans="1:6" ht="25.5" customHeight="1" x14ac:dyDescent="0.2">
      <c r="A2548" s="84" t="s">
        <v>4916</v>
      </c>
      <c r="B2548" s="85" t="s">
        <v>4917</v>
      </c>
      <c r="C2548" s="86" t="s">
        <v>106</v>
      </c>
      <c r="D2548" s="87">
        <v>0.55000000000000004</v>
      </c>
      <c r="E2548" s="88">
        <v>38014</v>
      </c>
      <c r="F2548" s="89">
        <f>+D2548*E2548</f>
        <v>20907.7</v>
      </c>
    </row>
    <row r="2549" spans="1:6" ht="409.6" hidden="1" customHeight="1" x14ac:dyDescent="0.2"/>
    <row r="2550" spans="1:6" ht="25.5" customHeight="1" thickBot="1" x14ac:dyDescent="0.25">
      <c r="A2550" s="84" t="s">
        <v>5089</v>
      </c>
      <c r="B2550" s="85" t="s">
        <v>5090</v>
      </c>
      <c r="C2550" s="86" t="s">
        <v>106</v>
      </c>
      <c r="D2550" s="87">
        <v>0.55000000000000004</v>
      </c>
      <c r="E2550" s="88">
        <v>8724</v>
      </c>
      <c r="F2550" s="89">
        <f>+D2550*E2550</f>
        <v>4798.2000000000007</v>
      </c>
    </row>
    <row r="2551" spans="1:6" ht="409.6" hidden="1" customHeight="1" x14ac:dyDescent="0.2"/>
    <row r="2552" spans="1:6" ht="13.5" customHeight="1" thickBot="1" x14ac:dyDescent="0.25">
      <c r="A2552" s="90" t="s">
        <v>4908</v>
      </c>
      <c r="B2552" s="91"/>
      <c r="C2552" s="92">
        <v>66.060185542106794</v>
      </c>
      <c r="D2552" s="91"/>
      <c r="E2552" s="93" t="s">
        <v>4884</v>
      </c>
      <c r="F2552" s="94">
        <f>+SUM(F2548:F2550)</f>
        <v>25705.9</v>
      </c>
    </row>
    <row r="2553" spans="1:6" ht="0.2" customHeight="1" thickBot="1" x14ac:dyDescent="0.25"/>
    <row r="2554" spans="1:6" ht="12.75" customHeight="1" thickBot="1" x14ac:dyDescent="0.3">
      <c r="A2554" s="135" t="s">
        <v>4909</v>
      </c>
      <c r="B2554" s="136"/>
      <c r="C2554" s="136"/>
      <c r="D2554" s="136"/>
      <c r="E2554" s="137"/>
      <c r="F2554" s="127">
        <f>+SUM(F2538,F2544,F2552)</f>
        <v>38912.450000000004</v>
      </c>
    </row>
    <row r="2555" spans="1:6" ht="12.75" customHeight="1" x14ac:dyDescent="0.2"/>
    <row r="2556" spans="1:6" ht="12.75" customHeight="1" x14ac:dyDescent="0.2"/>
    <row r="2557" spans="1:6" ht="409.6" hidden="1" customHeight="1" x14ac:dyDescent="0.2"/>
    <row r="2558" spans="1:6" ht="12.75" customHeight="1" x14ac:dyDescent="0.25">
      <c r="A2558" s="144" t="s">
        <v>4868</v>
      </c>
      <c r="B2558" s="145"/>
      <c r="C2558" s="145"/>
      <c r="D2558" s="145"/>
      <c r="E2558" s="146"/>
      <c r="F2558" s="147"/>
    </row>
    <row r="2559" spans="1:6" ht="12.75" customHeight="1" x14ac:dyDescent="0.2">
      <c r="A2559" s="138" t="s">
        <v>2607</v>
      </c>
      <c r="B2559" s="139"/>
      <c r="C2559" s="139"/>
      <c r="D2559" s="140"/>
      <c r="E2559" s="76" t="s">
        <v>4869</v>
      </c>
      <c r="F2559" s="77" t="s">
        <v>4870</v>
      </c>
    </row>
    <row r="2560" spans="1:6" ht="12.75" customHeight="1" x14ac:dyDescent="0.2">
      <c r="A2560" s="141"/>
      <c r="B2560" s="142"/>
      <c r="C2560" s="142"/>
      <c r="D2560" s="143"/>
      <c r="E2560" s="78" t="s">
        <v>2606</v>
      </c>
      <c r="F2560" s="79" t="s">
        <v>9</v>
      </c>
    </row>
    <row r="2561" spans="1:6" ht="409.6" hidden="1" customHeight="1" x14ac:dyDescent="0.2"/>
    <row r="2562" spans="1:6" ht="12.75" customHeight="1" x14ac:dyDescent="0.2">
      <c r="A2562" s="80" t="s">
        <v>4871</v>
      </c>
      <c r="B2562" s="81" t="s">
        <v>4885</v>
      </c>
      <c r="C2562" s="82" t="s">
        <v>4870</v>
      </c>
      <c r="D2562" s="82" t="s">
        <v>4873</v>
      </c>
      <c r="E2562" s="82" t="s">
        <v>4874</v>
      </c>
      <c r="F2562" s="83" t="s">
        <v>4875</v>
      </c>
    </row>
    <row r="2563" spans="1:6" ht="409.6" hidden="1" customHeight="1" x14ac:dyDescent="0.2"/>
    <row r="2564" spans="1:6" ht="25.5" customHeight="1" thickBot="1" x14ac:dyDescent="0.25">
      <c r="A2564" s="84" t="s">
        <v>5028</v>
      </c>
      <c r="B2564" s="85" t="s">
        <v>5029</v>
      </c>
      <c r="C2564" s="86" t="s">
        <v>4888</v>
      </c>
      <c r="D2564" s="87">
        <v>0.1</v>
      </c>
      <c r="E2564" s="88">
        <v>251553</v>
      </c>
      <c r="F2564" s="89">
        <f>+D2564*E2564</f>
        <v>25155.300000000003</v>
      </c>
    </row>
    <row r="2565" spans="1:6" ht="409.6" hidden="1" customHeight="1" x14ac:dyDescent="0.2"/>
    <row r="2566" spans="1:6" ht="13.5" customHeight="1" thickBot="1" x14ac:dyDescent="0.25">
      <c r="A2566" s="90" t="s">
        <v>4893</v>
      </c>
      <c r="B2566" s="91"/>
      <c r="C2566" s="92">
        <v>40.542500725268297</v>
      </c>
      <c r="D2566" s="91"/>
      <c r="E2566" s="93" t="s">
        <v>4884</v>
      </c>
      <c r="F2566" s="94">
        <f>+SUM(F2564)</f>
        <v>25155.300000000003</v>
      </c>
    </row>
    <row r="2567" spans="1:6" ht="0.2" customHeight="1" x14ac:dyDescent="0.2"/>
    <row r="2568" spans="1:6" ht="12.75" customHeight="1" x14ac:dyDescent="0.2">
      <c r="A2568" s="80" t="s">
        <v>4871</v>
      </c>
      <c r="B2568" s="81" t="s">
        <v>4894</v>
      </c>
      <c r="C2568" s="82" t="s">
        <v>4870</v>
      </c>
      <c r="D2568" s="82" t="s">
        <v>4873</v>
      </c>
      <c r="E2568" s="82" t="s">
        <v>4874</v>
      </c>
      <c r="F2568" s="83" t="s">
        <v>4875</v>
      </c>
    </row>
    <row r="2569" spans="1:6" ht="409.6" hidden="1" customHeight="1" x14ac:dyDescent="0.2"/>
    <row r="2570" spans="1:6" ht="25.5" customHeight="1" thickBot="1" x14ac:dyDescent="0.25">
      <c r="A2570" s="84" t="s">
        <v>4895</v>
      </c>
      <c r="B2570" s="85" t="s">
        <v>4896</v>
      </c>
      <c r="C2570" s="86" t="s">
        <v>4897</v>
      </c>
      <c r="D2570" s="87">
        <v>0.05</v>
      </c>
      <c r="E2570" s="88">
        <v>25155</v>
      </c>
      <c r="F2570" s="89">
        <f>+D2570*E2570</f>
        <v>1257.75</v>
      </c>
    </row>
    <row r="2571" spans="1:6" ht="409.6" hidden="1" customHeight="1" x14ac:dyDescent="0.2"/>
    <row r="2572" spans="1:6" ht="13.5" customHeight="1" thickBot="1" x14ac:dyDescent="0.25">
      <c r="A2572" s="90" t="s">
        <v>4898</v>
      </c>
      <c r="B2572" s="91"/>
      <c r="C2572" s="92">
        <v>2.0275279631241299</v>
      </c>
      <c r="D2572" s="91"/>
      <c r="E2572" s="93" t="s">
        <v>4884</v>
      </c>
      <c r="F2572" s="94">
        <f>+SUM(F2570)</f>
        <v>1257.75</v>
      </c>
    </row>
    <row r="2573" spans="1:6" ht="0.2" customHeight="1" x14ac:dyDescent="0.2"/>
    <row r="2574" spans="1:6" ht="12.75" customHeight="1" x14ac:dyDescent="0.2">
      <c r="A2574" s="80" t="s">
        <v>4871</v>
      </c>
      <c r="B2574" s="81" t="s">
        <v>4899</v>
      </c>
      <c r="C2574" s="82" t="s">
        <v>4870</v>
      </c>
      <c r="D2574" s="82" t="s">
        <v>4873</v>
      </c>
      <c r="E2574" s="82" t="s">
        <v>4874</v>
      </c>
      <c r="F2574" s="83" t="s">
        <v>4875</v>
      </c>
    </row>
    <row r="2575" spans="1:6" ht="409.6" hidden="1" customHeight="1" x14ac:dyDescent="0.2"/>
    <row r="2576" spans="1:6" ht="25.5" customHeight="1" thickBot="1" x14ac:dyDescent="0.25">
      <c r="A2576" s="84" t="s">
        <v>5091</v>
      </c>
      <c r="B2576" s="85" t="s">
        <v>5092</v>
      </c>
      <c r="C2576" s="86" t="s">
        <v>2033</v>
      </c>
      <c r="D2576" s="87">
        <v>0.1</v>
      </c>
      <c r="E2576" s="88">
        <v>40000</v>
      </c>
      <c r="F2576" s="89">
        <f>+D2576*E2576</f>
        <v>4000</v>
      </c>
    </row>
    <row r="2577" spans="1:6" ht="409.6" hidden="1" customHeight="1" x14ac:dyDescent="0.2"/>
    <row r="2578" spans="1:6" ht="13.5" customHeight="1" thickBot="1" x14ac:dyDescent="0.25">
      <c r="A2578" s="90" t="s">
        <v>4904</v>
      </c>
      <c r="B2578" s="91"/>
      <c r="C2578" s="92">
        <v>6.4468297714598801</v>
      </c>
      <c r="D2578" s="91"/>
      <c r="E2578" s="93" t="s">
        <v>4884</v>
      </c>
      <c r="F2578" s="94">
        <f>+SUM(F2576)</f>
        <v>4000</v>
      </c>
    </row>
    <row r="2579" spans="1:6" ht="0.2" customHeight="1" x14ac:dyDescent="0.2"/>
    <row r="2580" spans="1:6" ht="12.75" customHeight="1" x14ac:dyDescent="0.2">
      <c r="A2580" s="80" t="s">
        <v>4871</v>
      </c>
      <c r="B2580" s="81" t="s">
        <v>4905</v>
      </c>
      <c r="C2580" s="82" t="s">
        <v>4870</v>
      </c>
      <c r="D2580" s="82" t="s">
        <v>4873</v>
      </c>
      <c r="E2580" s="82" t="s">
        <v>4874</v>
      </c>
      <c r="F2580" s="83" t="s">
        <v>4875</v>
      </c>
    </row>
    <row r="2581" spans="1:6" ht="409.6" hidden="1" customHeight="1" x14ac:dyDescent="0.2"/>
    <row r="2582" spans="1:6" ht="25.5" customHeight="1" x14ac:dyDescent="0.2">
      <c r="A2582" s="84" t="s">
        <v>4916</v>
      </c>
      <c r="B2582" s="85" t="s">
        <v>4917</v>
      </c>
      <c r="C2582" s="86" t="s">
        <v>106</v>
      </c>
      <c r="D2582" s="87">
        <v>0.58240000000000003</v>
      </c>
      <c r="E2582" s="88">
        <v>38014</v>
      </c>
      <c r="F2582" s="89">
        <f>+D2582*E2582</f>
        <v>22139.353600000002</v>
      </c>
    </row>
    <row r="2583" spans="1:6" ht="409.6" hidden="1" customHeight="1" x14ac:dyDescent="0.2"/>
    <row r="2584" spans="1:6" ht="25.5" customHeight="1" thickBot="1" x14ac:dyDescent="0.25">
      <c r="A2584" s="84" t="s">
        <v>4920</v>
      </c>
      <c r="B2584" s="85" t="s">
        <v>4921</v>
      </c>
      <c r="C2584" s="86" t="s">
        <v>106</v>
      </c>
      <c r="D2584" s="87">
        <v>0.67200000000000004</v>
      </c>
      <c r="E2584" s="88">
        <v>14128</v>
      </c>
      <c r="F2584" s="89">
        <f>+D2584*E2584</f>
        <v>9494.0160000000014</v>
      </c>
    </row>
    <row r="2585" spans="1:6" ht="409.6" hidden="1" customHeight="1" x14ac:dyDescent="0.2"/>
    <row r="2586" spans="1:6" ht="13.5" customHeight="1" thickBot="1" x14ac:dyDescent="0.25">
      <c r="A2586" s="90" t="s">
        <v>4908</v>
      </c>
      <c r="B2586" s="91"/>
      <c r="C2586" s="92">
        <v>50.983141540147599</v>
      </c>
      <c r="D2586" s="91"/>
      <c r="E2586" s="93" t="s">
        <v>4884</v>
      </c>
      <c r="F2586" s="94">
        <f>+SUM(F2582:F2584)</f>
        <v>31633.369600000005</v>
      </c>
    </row>
    <row r="2587" spans="1:6" ht="0.2" customHeight="1" thickBot="1" x14ac:dyDescent="0.25"/>
    <row r="2588" spans="1:6" ht="12.75" customHeight="1" thickBot="1" x14ac:dyDescent="0.3">
      <c r="A2588" s="135" t="s">
        <v>4909</v>
      </c>
      <c r="B2588" s="136"/>
      <c r="C2588" s="136"/>
      <c r="D2588" s="136"/>
      <c r="E2588" s="137"/>
      <c r="F2588" s="127">
        <f>+SUM(F2566,F2572,F2578,F2586)</f>
        <v>62046.419600000008</v>
      </c>
    </row>
    <row r="2589" spans="1:6" ht="12.75" customHeight="1" x14ac:dyDescent="0.2"/>
    <row r="2590" spans="1:6" ht="12.75" customHeight="1" x14ac:dyDescent="0.2"/>
    <row r="2591" spans="1:6" ht="409.6" hidden="1" customHeight="1" x14ac:dyDescent="0.2"/>
    <row r="2592" spans="1:6" ht="12.75" customHeight="1" x14ac:dyDescent="0.25">
      <c r="A2592" s="144" t="s">
        <v>4868</v>
      </c>
      <c r="B2592" s="145"/>
      <c r="C2592" s="145"/>
      <c r="D2592" s="145"/>
      <c r="E2592" s="146"/>
      <c r="F2592" s="147"/>
    </row>
    <row r="2593" spans="1:6" ht="12.75" customHeight="1" x14ac:dyDescent="0.2">
      <c r="A2593" s="138" t="s">
        <v>2609</v>
      </c>
      <c r="B2593" s="139"/>
      <c r="C2593" s="139"/>
      <c r="D2593" s="140"/>
      <c r="E2593" s="76" t="s">
        <v>4869</v>
      </c>
      <c r="F2593" s="77" t="s">
        <v>4870</v>
      </c>
    </row>
    <row r="2594" spans="1:6" ht="12.75" customHeight="1" x14ac:dyDescent="0.2">
      <c r="A2594" s="141"/>
      <c r="B2594" s="142"/>
      <c r="C2594" s="142"/>
      <c r="D2594" s="143"/>
      <c r="E2594" s="78" t="s">
        <v>2608</v>
      </c>
      <c r="F2594" s="79" t="s">
        <v>9</v>
      </c>
    </row>
    <row r="2595" spans="1:6" ht="409.6" hidden="1" customHeight="1" x14ac:dyDescent="0.2"/>
    <row r="2596" spans="1:6" ht="12.75" customHeight="1" x14ac:dyDescent="0.2">
      <c r="A2596" s="80" t="s">
        <v>4871</v>
      </c>
      <c r="B2596" s="81" t="s">
        <v>4885</v>
      </c>
      <c r="C2596" s="82" t="s">
        <v>4870</v>
      </c>
      <c r="D2596" s="82" t="s">
        <v>4873</v>
      </c>
      <c r="E2596" s="82" t="s">
        <v>4874</v>
      </c>
      <c r="F2596" s="83" t="s">
        <v>4875</v>
      </c>
    </row>
    <row r="2597" spans="1:6" ht="409.6" hidden="1" customHeight="1" x14ac:dyDescent="0.2"/>
    <row r="2598" spans="1:6" ht="25.5" customHeight="1" thickBot="1" x14ac:dyDescent="0.25">
      <c r="A2598" s="84" t="s">
        <v>5028</v>
      </c>
      <c r="B2598" s="85" t="s">
        <v>5029</v>
      </c>
      <c r="C2598" s="86" t="s">
        <v>4888</v>
      </c>
      <c r="D2598" s="87">
        <v>8.3330000000000001E-2</v>
      </c>
      <c r="E2598" s="88">
        <v>251553</v>
      </c>
      <c r="F2598" s="89">
        <f>+D2598*E2598</f>
        <v>20961.911489999999</v>
      </c>
    </row>
    <row r="2599" spans="1:6" ht="409.6" hidden="1" customHeight="1" x14ac:dyDescent="0.2"/>
    <row r="2600" spans="1:6" ht="13.5" customHeight="1" thickBot="1" x14ac:dyDescent="0.25">
      <c r="A2600" s="90" t="s">
        <v>4893</v>
      </c>
      <c r="B2600" s="91"/>
      <c r="C2600" s="92">
        <v>52.066567312468898</v>
      </c>
      <c r="D2600" s="91"/>
      <c r="E2600" s="93" t="s">
        <v>4884</v>
      </c>
      <c r="F2600" s="94">
        <f>+SUM(F2598)</f>
        <v>20961.911489999999</v>
      </c>
    </row>
    <row r="2601" spans="1:6" ht="0.2" customHeight="1" x14ac:dyDescent="0.2"/>
    <row r="2602" spans="1:6" ht="12.75" customHeight="1" x14ac:dyDescent="0.2">
      <c r="A2602" s="80" t="s">
        <v>4871</v>
      </c>
      <c r="B2602" s="81" t="s">
        <v>4894</v>
      </c>
      <c r="C2602" s="82" t="s">
        <v>4870</v>
      </c>
      <c r="D2602" s="82" t="s">
        <v>4873</v>
      </c>
      <c r="E2602" s="82" t="s">
        <v>4874</v>
      </c>
      <c r="F2602" s="83" t="s">
        <v>4875</v>
      </c>
    </row>
    <row r="2603" spans="1:6" ht="409.6" hidden="1" customHeight="1" x14ac:dyDescent="0.2"/>
    <row r="2604" spans="1:6" ht="25.5" customHeight="1" thickBot="1" x14ac:dyDescent="0.25">
      <c r="A2604" s="84" t="s">
        <v>4895</v>
      </c>
      <c r="B2604" s="85" t="s">
        <v>4896</v>
      </c>
      <c r="C2604" s="86" t="s">
        <v>4897</v>
      </c>
      <c r="D2604" s="87">
        <v>0.05</v>
      </c>
      <c r="E2604" s="88">
        <v>20962</v>
      </c>
      <c r="F2604" s="89">
        <f>+D2604*E2604</f>
        <v>1048.1000000000001</v>
      </c>
    </row>
    <row r="2605" spans="1:6" ht="409.6" hidden="1" customHeight="1" x14ac:dyDescent="0.2"/>
    <row r="2606" spans="1:6" ht="13.5" customHeight="1" thickBot="1" x14ac:dyDescent="0.25">
      <c r="A2606" s="90" t="s">
        <v>4898</v>
      </c>
      <c r="B2606" s="91"/>
      <c r="C2606" s="92">
        <v>2.6030799801291602</v>
      </c>
      <c r="D2606" s="91"/>
      <c r="E2606" s="93" t="s">
        <v>4884</v>
      </c>
      <c r="F2606" s="94">
        <f>+SUM(F2604)</f>
        <v>1048.1000000000001</v>
      </c>
    </row>
    <row r="2607" spans="1:6" ht="0.2" customHeight="1" x14ac:dyDescent="0.2"/>
    <row r="2608" spans="1:6" ht="12.75" customHeight="1" x14ac:dyDescent="0.2">
      <c r="A2608" s="80" t="s">
        <v>4871</v>
      </c>
      <c r="B2608" s="81" t="s">
        <v>4905</v>
      </c>
      <c r="C2608" s="82" t="s">
        <v>4870</v>
      </c>
      <c r="D2608" s="82" t="s">
        <v>4873</v>
      </c>
      <c r="E2608" s="82" t="s">
        <v>4874</v>
      </c>
      <c r="F2608" s="83" t="s">
        <v>4875</v>
      </c>
    </row>
    <row r="2609" spans="1:6" ht="409.6" hidden="1" customHeight="1" x14ac:dyDescent="0.2"/>
    <row r="2610" spans="1:6" ht="25.5" customHeight="1" x14ac:dyDescent="0.2">
      <c r="A2610" s="84" t="s">
        <v>4916</v>
      </c>
      <c r="B2610" s="85" t="s">
        <v>4917</v>
      </c>
      <c r="C2610" s="86" t="s">
        <v>106</v>
      </c>
      <c r="D2610" s="87">
        <v>0.35</v>
      </c>
      <c r="E2610" s="88">
        <v>38014</v>
      </c>
      <c r="F2610" s="89">
        <f>+D2610*E2610</f>
        <v>13304.9</v>
      </c>
    </row>
    <row r="2611" spans="1:6" ht="409.6" hidden="1" customHeight="1" x14ac:dyDescent="0.2"/>
    <row r="2612" spans="1:6" ht="25.5" customHeight="1" thickBot="1" x14ac:dyDescent="0.25">
      <c r="A2612" s="84" t="s">
        <v>4920</v>
      </c>
      <c r="B2612" s="85" t="s">
        <v>4921</v>
      </c>
      <c r="C2612" s="86" t="s">
        <v>106</v>
      </c>
      <c r="D2612" s="87">
        <v>0.35</v>
      </c>
      <c r="E2612" s="88">
        <v>14128</v>
      </c>
      <c r="F2612" s="89">
        <f>+D2612*E2612</f>
        <v>4944.7999999999993</v>
      </c>
    </row>
    <row r="2613" spans="1:6" ht="409.6" hidden="1" customHeight="1" x14ac:dyDescent="0.2"/>
    <row r="2614" spans="1:6" ht="13.5" customHeight="1" thickBot="1" x14ac:dyDescent="0.25">
      <c r="A2614" s="90" t="s">
        <v>4908</v>
      </c>
      <c r="B2614" s="91"/>
      <c r="C2614" s="92">
        <v>45.3303527074019</v>
      </c>
      <c r="D2614" s="91"/>
      <c r="E2614" s="93" t="s">
        <v>4884</v>
      </c>
      <c r="F2614" s="94">
        <f>+SUM(F2610:F2612)</f>
        <v>18249.699999999997</v>
      </c>
    </row>
    <row r="2615" spans="1:6" ht="0.2" customHeight="1" thickBot="1" x14ac:dyDescent="0.25"/>
    <row r="2616" spans="1:6" ht="12.75" customHeight="1" thickBot="1" x14ac:dyDescent="0.3">
      <c r="A2616" s="135" t="s">
        <v>4909</v>
      </c>
      <c r="B2616" s="136"/>
      <c r="C2616" s="136"/>
      <c r="D2616" s="136"/>
      <c r="E2616" s="137"/>
      <c r="F2616" s="127">
        <f>+SUM(F2600,F2606,F2614)</f>
        <v>40259.711489999994</v>
      </c>
    </row>
    <row r="2617" spans="1:6" ht="12.75" customHeight="1" x14ac:dyDescent="0.2"/>
    <row r="2618" spans="1:6" ht="12.75" customHeight="1" x14ac:dyDescent="0.2"/>
    <row r="2619" spans="1:6" ht="409.6" hidden="1" customHeight="1" x14ac:dyDescent="0.2"/>
    <row r="2620" spans="1:6" ht="12.75" customHeight="1" x14ac:dyDescent="0.25">
      <c r="A2620" s="144" t="s">
        <v>4868</v>
      </c>
      <c r="B2620" s="145"/>
      <c r="C2620" s="145"/>
      <c r="D2620" s="145"/>
      <c r="E2620" s="146"/>
      <c r="F2620" s="147"/>
    </row>
    <row r="2621" spans="1:6" ht="12.75" customHeight="1" x14ac:dyDescent="0.2">
      <c r="A2621" s="138" t="s">
        <v>2611</v>
      </c>
      <c r="B2621" s="139"/>
      <c r="C2621" s="139"/>
      <c r="D2621" s="140"/>
      <c r="E2621" s="76" t="s">
        <v>4869</v>
      </c>
      <c r="F2621" s="77" t="s">
        <v>4870</v>
      </c>
    </row>
    <row r="2622" spans="1:6" ht="12.75" customHeight="1" x14ac:dyDescent="0.2">
      <c r="A2622" s="141"/>
      <c r="B2622" s="142"/>
      <c r="C2622" s="142"/>
      <c r="D2622" s="143"/>
      <c r="E2622" s="78" t="s">
        <v>2610</v>
      </c>
      <c r="F2622" s="79" t="s">
        <v>9</v>
      </c>
    </row>
    <row r="2623" spans="1:6" ht="409.6" hidden="1" customHeight="1" x14ac:dyDescent="0.2"/>
    <row r="2624" spans="1:6" ht="12.75" customHeight="1" x14ac:dyDescent="0.2">
      <c r="A2624" s="80" t="s">
        <v>4871</v>
      </c>
      <c r="B2624" s="81" t="s">
        <v>4885</v>
      </c>
      <c r="C2624" s="82" t="s">
        <v>4870</v>
      </c>
      <c r="D2624" s="82" t="s">
        <v>4873</v>
      </c>
      <c r="E2624" s="82" t="s">
        <v>4874</v>
      </c>
      <c r="F2624" s="83" t="s">
        <v>4875</v>
      </c>
    </row>
    <row r="2625" spans="1:6" ht="409.6" hidden="1" customHeight="1" x14ac:dyDescent="0.2"/>
    <row r="2626" spans="1:6" ht="25.5" customHeight="1" thickBot="1" x14ac:dyDescent="0.25">
      <c r="A2626" s="84" t="s">
        <v>4918</v>
      </c>
      <c r="B2626" s="85" t="s">
        <v>4919</v>
      </c>
      <c r="C2626" s="86" t="s">
        <v>4888</v>
      </c>
      <c r="D2626" s="87">
        <v>0.4</v>
      </c>
      <c r="E2626" s="88">
        <v>67276</v>
      </c>
      <c r="F2626" s="89">
        <f>+D2626*E2626</f>
        <v>26910.400000000001</v>
      </c>
    </row>
    <row r="2627" spans="1:6" ht="409.6" hidden="1" customHeight="1" x14ac:dyDescent="0.2"/>
    <row r="2628" spans="1:6" ht="13.5" customHeight="1" thickBot="1" x14ac:dyDescent="0.25">
      <c r="A2628" s="90" t="s">
        <v>4893</v>
      </c>
      <c r="B2628" s="91"/>
      <c r="C2628" s="92">
        <v>70.003381805884302</v>
      </c>
      <c r="D2628" s="91"/>
      <c r="E2628" s="93" t="s">
        <v>4884</v>
      </c>
      <c r="F2628" s="94">
        <f>+SUM(F2626)</f>
        <v>26910.400000000001</v>
      </c>
    </row>
    <row r="2629" spans="1:6" ht="0.2" customHeight="1" x14ac:dyDescent="0.2"/>
    <row r="2630" spans="1:6" ht="12.75" customHeight="1" x14ac:dyDescent="0.2">
      <c r="A2630" s="80" t="s">
        <v>4871</v>
      </c>
      <c r="B2630" s="81" t="s">
        <v>4894</v>
      </c>
      <c r="C2630" s="82" t="s">
        <v>4870</v>
      </c>
      <c r="D2630" s="82" t="s">
        <v>4873</v>
      </c>
      <c r="E2630" s="82" t="s">
        <v>4874</v>
      </c>
      <c r="F2630" s="83" t="s">
        <v>4875</v>
      </c>
    </row>
    <row r="2631" spans="1:6" ht="409.6" hidden="1" customHeight="1" x14ac:dyDescent="0.2"/>
    <row r="2632" spans="1:6" ht="25.5" customHeight="1" thickBot="1" x14ac:dyDescent="0.25">
      <c r="A2632" s="84" t="s">
        <v>4895</v>
      </c>
      <c r="B2632" s="85" t="s">
        <v>4896</v>
      </c>
      <c r="C2632" s="86" t="s">
        <v>4897</v>
      </c>
      <c r="D2632" s="87">
        <v>0.05</v>
      </c>
      <c r="E2632" s="88">
        <v>26910</v>
      </c>
      <c r="F2632" s="89">
        <f>+D2632*E2632</f>
        <v>1345.5</v>
      </c>
    </row>
    <row r="2633" spans="1:6" ht="409.6" hidden="1" customHeight="1" x14ac:dyDescent="0.2"/>
    <row r="2634" spans="1:6" ht="13.5" customHeight="1" thickBot="1" x14ac:dyDescent="0.25">
      <c r="A2634" s="90" t="s">
        <v>4898</v>
      </c>
      <c r="B2634" s="91"/>
      <c r="C2634" s="92">
        <v>3.5014697848651202</v>
      </c>
      <c r="D2634" s="91"/>
      <c r="E2634" s="93" t="s">
        <v>4884</v>
      </c>
      <c r="F2634" s="94">
        <f>+SUM(F2632)</f>
        <v>1345.5</v>
      </c>
    </row>
    <row r="2635" spans="1:6" ht="0.2" customHeight="1" x14ac:dyDescent="0.2"/>
    <row r="2636" spans="1:6" ht="12.75" customHeight="1" x14ac:dyDescent="0.2">
      <c r="A2636" s="80" t="s">
        <v>4871</v>
      </c>
      <c r="B2636" s="81" t="s">
        <v>4899</v>
      </c>
      <c r="C2636" s="82" t="s">
        <v>4870</v>
      </c>
      <c r="D2636" s="82" t="s">
        <v>4873</v>
      </c>
      <c r="E2636" s="82" t="s">
        <v>4874</v>
      </c>
      <c r="F2636" s="83" t="s">
        <v>4875</v>
      </c>
    </row>
    <row r="2637" spans="1:6" ht="409.6" hidden="1" customHeight="1" x14ac:dyDescent="0.2"/>
    <row r="2638" spans="1:6" ht="25.5" customHeight="1" x14ac:dyDescent="0.2">
      <c r="A2638" s="84" t="s">
        <v>5072</v>
      </c>
      <c r="B2638" s="85" t="s">
        <v>5073</v>
      </c>
      <c r="C2638" s="86" t="s">
        <v>109</v>
      </c>
      <c r="D2638" s="87">
        <v>2.7029999999999998E-2</v>
      </c>
      <c r="E2638" s="88">
        <v>59740</v>
      </c>
      <c r="F2638" s="89">
        <f>+D2638*E2638</f>
        <v>1614.7721999999999</v>
      </c>
    </row>
    <row r="2639" spans="1:6" ht="409.6" hidden="1" customHeight="1" x14ac:dyDescent="0.2"/>
    <row r="2640" spans="1:6" ht="25.5" customHeight="1" x14ac:dyDescent="0.2">
      <c r="A2640" s="84" t="s">
        <v>2070</v>
      </c>
      <c r="B2640" s="85" t="s">
        <v>5074</v>
      </c>
      <c r="C2640" s="86" t="s">
        <v>109</v>
      </c>
      <c r="D2640" s="87">
        <v>2.7029999999999998E-2</v>
      </c>
      <c r="E2640" s="88">
        <v>42770</v>
      </c>
      <c r="F2640" s="89">
        <f>+D2640*E2640</f>
        <v>1156.0730999999998</v>
      </c>
    </row>
    <row r="2641" spans="1:6" ht="409.6" hidden="1" customHeight="1" x14ac:dyDescent="0.2"/>
    <row r="2642" spans="1:6" ht="25.5" customHeight="1" thickBot="1" x14ac:dyDescent="0.25">
      <c r="A2642" s="84" t="s">
        <v>5093</v>
      </c>
      <c r="B2642" s="85" t="s">
        <v>5094</v>
      </c>
      <c r="C2642" s="86" t="s">
        <v>109</v>
      </c>
      <c r="D2642" s="87">
        <v>2.0830000000000001E-2</v>
      </c>
      <c r="E2642" s="88">
        <v>57477</v>
      </c>
      <c r="F2642" s="89">
        <f>+D2642*E2642</f>
        <v>1197.2459100000001</v>
      </c>
    </row>
    <row r="2643" spans="1:6" ht="409.6" hidden="1" customHeight="1" x14ac:dyDescent="0.2"/>
    <row r="2644" spans="1:6" ht="13.5" customHeight="1" thickBot="1" x14ac:dyDescent="0.25">
      <c r="A2644" s="90" t="s">
        <v>4904</v>
      </c>
      <c r="B2644" s="91"/>
      <c r="C2644" s="92">
        <v>10.322312114669201</v>
      </c>
      <c r="D2644" s="91"/>
      <c r="E2644" s="93" t="s">
        <v>4884</v>
      </c>
      <c r="F2644" s="94">
        <f>+SUM(F2638:F2642)</f>
        <v>3968.09121</v>
      </c>
    </row>
    <row r="2645" spans="1:6" ht="0.2" customHeight="1" x14ac:dyDescent="0.2"/>
    <row r="2646" spans="1:6" ht="12.75" customHeight="1" x14ac:dyDescent="0.2">
      <c r="A2646" s="80" t="s">
        <v>4871</v>
      </c>
      <c r="B2646" s="81" t="s">
        <v>4905</v>
      </c>
      <c r="C2646" s="82" t="s">
        <v>4870</v>
      </c>
      <c r="D2646" s="82" t="s">
        <v>4873</v>
      </c>
      <c r="E2646" s="82" t="s">
        <v>4874</v>
      </c>
      <c r="F2646" s="83" t="s">
        <v>4875</v>
      </c>
    </row>
    <row r="2647" spans="1:6" ht="409.6" hidden="1" customHeight="1" x14ac:dyDescent="0.2"/>
    <row r="2648" spans="1:6" ht="25.5" customHeight="1" thickBot="1" x14ac:dyDescent="0.25">
      <c r="A2648" s="84" t="s">
        <v>4923</v>
      </c>
      <c r="B2648" s="85" t="s">
        <v>4924</v>
      </c>
      <c r="C2648" s="86" t="s">
        <v>106</v>
      </c>
      <c r="D2648" s="87">
        <v>0.19603999999999999</v>
      </c>
      <c r="E2648" s="88">
        <v>31712</v>
      </c>
      <c r="F2648" s="89">
        <f>+D2648*E2648</f>
        <v>6216.8204799999994</v>
      </c>
    </row>
    <row r="2649" spans="1:6" ht="409.6" hidden="1" customHeight="1" x14ac:dyDescent="0.2"/>
    <row r="2650" spans="1:6" ht="13.5" customHeight="1" thickBot="1" x14ac:dyDescent="0.25">
      <c r="A2650" s="90" t="s">
        <v>4908</v>
      </c>
      <c r="B2650" s="91"/>
      <c r="C2650" s="92">
        <v>16.172836294581298</v>
      </c>
      <c r="D2650" s="91"/>
      <c r="E2650" s="93" t="s">
        <v>4884</v>
      </c>
      <c r="F2650" s="94">
        <f>+SUM(F2648)</f>
        <v>6216.8204799999994</v>
      </c>
    </row>
    <row r="2651" spans="1:6" ht="0.2" customHeight="1" thickBot="1" x14ac:dyDescent="0.25"/>
    <row r="2652" spans="1:6" ht="12.75" customHeight="1" thickBot="1" x14ac:dyDescent="0.3">
      <c r="A2652" s="135" t="s">
        <v>4909</v>
      </c>
      <c r="B2652" s="136"/>
      <c r="C2652" s="136"/>
      <c r="D2652" s="136"/>
      <c r="E2652" s="137"/>
      <c r="F2652" s="127">
        <f>+SUM(F2628,F2634,F2644,F2650)</f>
        <v>38440.811690000002</v>
      </c>
    </row>
    <row r="2653" spans="1:6" ht="12.75" customHeight="1" x14ac:dyDescent="0.2"/>
    <row r="2654" spans="1:6" ht="12.75" customHeight="1" x14ac:dyDescent="0.2"/>
    <row r="2655" spans="1:6" ht="409.6" hidden="1" customHeight="1" x14ac:dyDescent="0.2"/>
    <row r="2656" spans="1:6" ht="12.75" customHeight="1" x14ac:dyDescent="0.25">
      <c r="A2656" s="144" t="s">
        <v>4868</v>
      </c>
      <c r="B2656" s="145"/>
      <c r="C2656" s="145"/>
      <c r="D2656" s="145"/>
      <c r="E2656" s="146"/>
      <c r="F2656" s="147"/>
    </row>
    <row r="2657" spans="1:6" ht="12.75" customHeight="1" x14ac:dyDescent="0.2">
      <c r="A2657" s="138" t="s">
        <v>2613</v>
      </c>
      <c r="B2657" s="139"/>
      <c r="C2657" s="139"/>
      <c r="D2657" s="140"/>
      <c r="E2657" s="76" t="s">
        <v>4869</v>
      </c>
      <c r="F2657" s="77" t="s">
        <v>4870</v>
      </c>
    </row>
    <row r="2658" spans="1:6" ht="12.75" customHeight="1" x14ac:dyDescent="0.2">
      <c r="A2658" s="141"/>
      <c r="B2658" s="142"/>
      <c r="C2658" s="142"/>
      <c r="D2658" s="143"/>
      <c r="E2658" s="78" t="s">
        <v>2612</v>
      </c>
      <c r="F2658" s="79" t="s">
        <v>9</v>
      </c>
    </row>
    <row r="2659" spans="1:6" ht="409.6" hidden="1" customHeight="1" x14ac:dyDescent="0.2"/>
    <row r="2660" spans="1:6" ht="12.75" customHeight="1" x14ac:dyDescent="0.2">
      <c r="A2660" s="80" t="s">
        <v>4871</v>
      </c>
      <c r="B2660" s="81" t="s">
        <v>4885</v>
      </c>
      <c r="C2660" s="82" t="s">
        <v>4870</v>
      </c>
      <c r="D2660" s="82" t="s">
        <v>4873</v>
      </c>
      <c r="E2660" s="82" t="s">
        <v>4874</v>
      </c>
      <c r="F2660" s="83" t="s">
        <v>4875</v>
      </c>
    </row>
    <row r="2661" spans="1:6" ht="409.6" hidden="1" customHeight="1" x14ac:dyDescent="0.2"/>
    <row r="2662" spans="1:6" ht="25.5" customHeight="1" thickBot="1" x14ac:dyDescent="0.25">
      <c r="A2662" s="84" t="s">
        <v>5028</v>
      </c>
      <c r="B2662" s="85" t="s">
        <v>5029</v>
      </c>
      <c r="C2662" s="86" t="s">
        <v>4888</v>
      </c>
      <c r="D2662" s="87">
        <v>0.2</v>
      </c>
      <c r="E2662" s="88">
        <v>251553</v>
      </c>
      <c r="F2662" s="89">
        <f>+D2662*E2662</f>
        <v>50310.600000000006</v>
      </c>
    </row>
    <row r="2663" spans="1:6" ht="409.6" hidden="1" customHeight="1" x14ac:dyDescent="0.2"/>
    <row r="2664" spans="1:6" ht="13.5" customHeight="1" thickBot="1" x14ac:dyDescent="0.25">
      <c r="A2664" s="90" t="s">
        <v>4893</v>
      </c>
      <c r="B2664" s="91"/>
      <c r="C2664" s="92">
        <v>45.541856760084002</v>
      </c>
      <c r="D2664" s="91"/>
      <c r="E2664" s="93" t="s">
        <v>4884</v>
      </c>
      <c r="F2664" s="94">
        <f>+SUM(F2662)</f>
        <v>50310.600000000006</v>
      </c>
    </row>
    <row r="2665" spans="1:6" ht="0.2" customHeight="1" x14ac:dyDescent="0.2"/>
    <row r="2666" spans="1:6" ht="12.75" customHeight="1" x14ac:dyDescent="0.2">
      <c r="A2666" s="80" t="s">
        <v>4871</v>
      </c>
      <c r="B2666" s="81" t="s">
        <v>4894</v>
      </c>
      <c r="C2666" s="82" t="s">
        <v>4870</v>
      </c>
      <c r="D2666" s="82" t="s">
        <v>4873</v>
      </c>
      <c r="E2666" s="82" t="s">
        <v>4874</v>
      </c>
      <c r="F2666" s="83" t="s">
        <v>4875</v>
      </c>
    </row>
    <row r="2667" spans="1:6" ht="409.6" hidden="1" customHeight="1" x14ac:dyDescent="0.2"/>
    <row r="2668" spans="1:6" ht="25.5" customHeight="1" thickBot="1" x14ac:dyDescent="0.25">
      <c r="A2668" s="84" t="s">
        <v>4895</v>
      </c>
      <c r="B2668" s="85" t="s">
        <v>4896</v>
      </c>
      <c r="C2668" s="86" t="s">
        <v>4897</v>
      </c>
      <c r="D2668" s="87">
        <v>0.05</v>
      </c>
      <c r="E2668" s="88">
        <v>50311</v>
      </c>
      <c r="F2668" s="89">
        <f>+D2668*E2668</f>
        <v>2515.5500000000002</v>
      </c>
    </row>
    <row r="2669" spans="1:6" ht="409.6" hidden="1" customHeight="1" x14ac:dyDescent="0.2"/>
    <row r="2670" spans="1:6" ht="13.5" customHeight="1" thickBot="1" x14ac:dyDescent="0.25">
      <c r="A2670" s="90" t="s">
        <v>4898</v>
      </c>
      <c r="B2670" s="91"/>
      <c r="C2670" s="92">
        <v>2.2775001810413502</v>
      </c>
      <c r="D2670" s="91"/>
      <c r="E2670" s="93" t="s">
        <v>4884</v>
      </c>
      <c r="F2670" s="94">
        <f>+SUM(F2668)</f>
        <v>2515.5500000000002</v>
      </c>
    </row>
    <row r="2671" spans="1:6" ht="0.2" customHeight="1" x14ac:dyDescent="0.2"/>
    <row r="2672" spans="1:6" ht="12.75" customHeight="1" x14ac:dyDescent="0.2">
      <c r="A2672" s="80" t="s">
        <v>4871</v>
      </c>
      <c r="B2672" s="81" t="s">
        <v>4899</v>
      </c>
      <c r="C2672" s="82" t="s">
        <v>4870</v>
      </c>
      <c r="D2672" s="82" t="s">
        <v>4873</v>
      </c>
      <c r="E2672" s="82" t="s">
        <v>4874</v>
      </c>
      <c r="F2672" s="83" t="s">
        <v>4875</v>
      </c>
    </row>
    <row r="2673" spans="1:6" ht="409.6" hidden="1" customHeight="1" x14ac:dyDescent="0.2"/>
    <row r="2674" spans="1:6" ht="25.5" customHeight="1" x14ac:dyDescent="0.2">
      <c r="A2674" s="84" t="s">
        <v>5026</v>
      </c>
      <c r="B2674" s="85" t="s">
        <v>5027</v>
      </c>
      <c r="C2674" s="86" t="s">
        <v>2033</v>
      </c>
      <c r="D2674" s="87">
        <v>0.25</v>
      </c>
      <c r="E2674" s="88">
        <v>68500</v>
      </c>
      <c r="F2674" s="89">
        <f>+D2674*E2674</f>
        <v>17125</v>
      </c>
    </row>
    <row r="2675" spans="1:6" ht="409.6" hidden="1" customHeight="1" x14ac:dyDescent="0.2"/>
    <row r="2676" spans="1:6" ht="25.5" customHeight="1" thickBot="1" x14ac:dyDescent="0.25">
      <c r="A2676" s="84" t="s">
        <v>5093</v>
      </c>
      <c r="B2676" s="85" t="s">
        <v>5094</v>
      </c>
      <c r="C2676" s="86" t="s">
        <v>109</v>
      </c>
      <c r="D2676" s="87">
        <v>2.0830000000000001E-2</v>
      </c>
      <c r="E2676" s="88">
        <v>57477</v>
      </c>
      <c r="F2676" s="89">
        <f>+D2676*E2676</f>
        <v>1197.2459100000001</v>
      </c>
    </row>
    <row r="2677" spans="1:6" ht="409.6" hidden="1" customHeight="1" x14ac:dyDescent="0.2"/>
    <row r="2678" spans="1:6" ht="13.5" customHeight="1" thickBot="1" x14ac:dyDescent="0.25">
      <c r="A2678" s="90" t="s">
        <v>4904</v>
      </c>
      <c r="B2678" s="91"/>
      <c r="C2678" s="92">
        <v>16.585198059236699</v>
      </c>
      <c r="D2678" s="91"/>
      <c r="E2678" s="93" t="s">
        <v>4884</v>
      </c>
      <c r="F2678" s="94">
        <f>+SUM(F2674:F2676)</f>
        <v>18322.245910000001</v>
      </c>
    </row>
    <row r="2679" spans="1:6" ht="0.2" customHeight="1" x14ac:dyDescent="0.2"/>
    <row r="2680" spans="1:6" ht="12.75" customHeight="1" x14ac:dyDescent="0.2">
      <c r="A2680" s="80" t="s">
        <v>4871</v>
      </c>
      <c r="B2680" s="81" t="s">
        <v>4905</v>
      </c>
      <c r="C2680" s="82" t="s">
        <v>4870</v>
      </c>
      <c r="D2680" s="82" t="s">
        <v>4873</v>
      </c>
      <c r="E2680" s="82" t="s">
        <v>4874</v>
      </c>
      <c r="F2680" s="83" t="s">
        <v>4875</v>
      </c>
    </row>
    <row r="2681" spans="1:6" ht="409.6" hidden="1" customHeight="1" x14ac:dyDescent="0.2"/>
    <row r="2682" spans="1:6" ht="25.5" customHeight="1" thickBot="1" x14ac:dyDescent="0.25">
      <c r="A2682" s="84" t="s">
        <v>4923</v>
      </c>
      <c r="B2682" s="85" t="s">
        <v>4924</v>
      </c>
      <c r="C2682" s="86" t="s">
        <v>106</v>
      </c>
      <c r="D2682" s="87">
        <v>1.24</v>
      </c>
      <c r="E2682" s="88">
        <v>31712</v>
      </c>
      <c r="F2682" s="89">
        <f>+D2682*E2682</f>
        <v>39322.879999999997</v>
      </c>
    </row>
    <row r="2683" spans="1:6" ht="409.6" hidden="1" customHeight="1" x14ac:dyDescent="0.2"/>
    <row r="2684" spans="1:6" ht="13.5" customHeight="1" thickBot="1" x14ac:dyDescent="0.25">
      <c r="A2684" s="90" t="s">
        <v>4908</v>
      </c>
      <c r="B2684" s="91"/>
      <c r="C2684" s="92">
        <v>35.595444999637898</v>
      </c>
      <c r="D2684" s="91"/>
      <c r="E2684" s="93" t="s">
        <v>4884</v>
      </c>
      <c r="F2684" s="94">
        <f>+SUM(F2682)</f>
        <v>39322.879999999997</v>
      </c>
    </row>
    <row r="2685" spans="1:6" ht="0.2" customHeight="1" thickBot="1" x14ac:dyDescent="0.25"/>
    <row r="2686" spans="1:6" ht="12.75" customHeight="1" thickBot="1" x14ac:dyDescent="0.3">
      <c r="A2686" s="135" t="s">
        <v>4909</v>
      </c>
      <c r="B2686" s="136"/>
      <c r="C2686" s="136"/>
      <c r="D2686" s="136"/>
      <c r="E2686" s="137"/>
      <c r="F2686" s="127">
        <f>+SUM(F2664,F2670,F2678,F2684)</f>
        <v>110471.27591</v>
      </c>
    </row>
    <row r="2687" spans="1:6" ht="12.75" customHeight="1" x14ac:dyDescent="0.2"/>
    <row r="2688" spans="1:6" ht="12.75" customHeight="1" x14ac:dyDescent="0.2"/>
    <row r="2689" spans="1:6" ht="409.6" hidden="1" customHeight="1" x14ac:dyDescent="0.2"/>
    <row r="2690" spans="1:6" ht="12.75" customHeight="1" x14ac:dyDescent="0.25">
      <c r="A2690" s="144" t="s">
        <v>4868</v>
      </c>
      <c r="B2690" s="145"/>
      <c r="C2690" s="145"/>
      <c r="D2690" s="145"/>
      <c r="E2690" s="146"/>
      <c r="F2690" s="147"/>
    </row>
    <row r="2691" spans="1:6" ht="12.75" customHeight="1" x14ac:dyDescent="0.2">
      <c r="A2691" s="138" t="s">
        <v>2619</v>
      </c>
      <c r="B2691" s="139"/>
      <c r="C2691" s="139"/>
      <c r="D2691" s="140"/>
      <c r="E2691" s="76" t="s">
        <v>4869</v>
      </c>
      <c r="F2691" s="77" t="s">
        <v>4870</v>
      </c>
    </row>
    <row r="2692" spans="1:6" ht="12.75" customHeight="1" x14ac:dyDescent="0.2">
      <c r="A2692" s="141"/>
      <c r="B2692" s="142"/>
      <c r="C2692" s="142"/>
      <c r="D2692" s="143"/>
      <c r="E2692" s="78" t="s">
        <v>2618</v>
      </c>
      <c r="F2692" s="79" t="s">
        <v>106</v>
      </c>
    </row>
    <row r="2693" spans="1:6" ht="409.6" hidden="1" customHeight="1" x14ac:dyDescent="0.2"/>
    <row r="2694" spans="1:6" ht="12.75" customHeight="1" x14ac:dyDescent="0.2">
      <c r="A2694" s="80" t="s">
        <v>4871</v>
      </c>
      <c r="B2694" s="81" t="s">
        <v>4885</v>
      </c>
      <c r="C2694" s="82" t="s">
        <v>4870</v>
      </c>
      <c r="D2694" s="82" t="s">
        <v>4873</v>
      </c>
      <c r="E2694" s="82" t="s">
        <v>4874</v>
      </c>
      <c r="F2694" s="83" t="s">
        <v>4875</v>
      </c>
    </row>
    <row r="2695" spans="1:6" ht="409.6" hidden="1" customHeight="1" x14ac:dyDescent="0.2"/>
    <row r="2696" spans="1:6" ht="25.5" customHeight="1" x14ac:dyDescent="0.2">
      <c r="A2696" s="84" t="s">
        <v>4918</v>
      </c>
      <c r="B2696" s="85" t="s">
        <v>4919</v>
      </c>
      <c r="C2696" s="86" t="s">
        <v>4888</v>
      </c>
      <c r="D2696" s="87">
        <v>0.25</v>
      </c>
      <c r="E2696" s="88">
        <v>67276</v>
      </c>
      <c r="F2696" s="89">
        <f>+D2696*E2696</f>
        <v>16819</v>
      </c>
    </row>
    <row r="2697" spans="1:6" ht="409.6" hidden="1" customHeight="1" x14ac:dyDescent="0.2"/>
    <row r="2698" spans="1:6" ht="25.5" customHeight="1" thickBot="1" x14ac:dyDescent="0.25">
      <c r="A2698" s="84" t="s">
        <v>5077</v>
      </c>
      <c r="B2698" s="85" t="s">
        <v>5078</v>
      </c>
      <c r="C2698" s="86" t="s">
        <v>4888</v>
      </c>
      <c r="D2698" s="87">
        <v>0.125</v>
      </c>
      <c r="E2698" s="88">
        <v>58501</v>
      </c>
      <c r="F2698" s="89">
        <f>+D2698*E2698</f>
        <v>7312.625</v>
      </c>
    </row>
    <row r="2699" spans="1:6" ht="409.6" hidden="1" customHeight="1" x14ac:dyDescent="0.2"/>
    <row r="2700" spans="1:6" ht="13.5" customHeight="1" thickBot="1" x14ac:dyDescent="0.25">
      <c r="A2700" s="90" t="s">
        <v>4893</v>
      </c>
      <c r="B2700" s="91"/>
      <c r="C2700" s="92">
        <v>31.688420831473099</v>
      </c>
      <c r="D2700" s="91"/>
      <c r="E2700" s="93" t="s">
        <v>4884</v>
      </c>
      <c r="F2700" s="94">
        <v>24132</v>
      </c>
    </row>
    <row r="2701" spans="1:6" ht="0.2" customHeight="1" x14ac:dyDescent="0.2"/>
    <row r="2702" spans="1:6" ht="12.75" customHeight="1" x14ac:dyDescent="0.2">
      <c r="A2702" s="80" t="s">
        <v>4871</v>
      </c>
      <c r="B2702" s="81" t="s">
        <v>4894</v>
      </c>
      <c r="C2702" s="82" t="s">
        <v>4870</v>
      </c>
      <c r="D2702" s="82" t="s">
        <v>4873</v>
      </c>
      <c r="E2702" s="82" t="s">
        <v>4874</v>
      </c>
      <c r="F2702" s="83" t="s">
        <v>4875</v>
      </c>
    </row>
    <row r="2703" spans="1:6" ht="409.6" hidden="1" customHeight="1" x14ac:dyDescent="0.2"/>
    <row r="2704" spans="1:6" ht="25.5" customHeight="1" thickBot="1" x14ac:dyDescent="0.25">
      <c r="A2704" s="84" t="s">
        <v>4895</v>
      </c>
      <c r="B2704" s="85" t="s">
        <v>4896</v>
      </c>
      <c r="C2704" s="86" t="s">
        <v>4897</v>
      </c>
      <c r="D2704" s="87">
        <v>0.05</v>
      </c>
      <c r="E2704" s="88">
        <v>24132</v>
      </c>
      <c r="F2704" s="89">
        <f>+D2704*E2704</f>
        <v>1206.6000000000001</v>
      </c>
    </row>
    <row r="2705" spans="1:6" ht="409.6" hidden="1" customHeight="1" x14ac:dyDescent="0.2"/>
    <row r="2706" spans="1:6" ht="13.5" customHeight="1" thickBot="1" x14ac:dyDescent="0.25">
      <c r="A2706" s="90" t="s">
        <v>4898</v>
      </c>
      <c r="B2706" s="91"/>
      <c r="C2706" s="92">
        <v>1.58494629303779</v>
      </c>
      <c r="D2706" s="91"/>
      <c r="E2706" s="93" t="s">
        <v>4884</v>
      </c>
      <c r="F2706" s="94">
        <v>1207</v>
      </c>
    </row>
    <row r="2707" spans="1:6" ht="0.2" customHeight="1" x14ac:dyDescent="0.2"/>
    <row r="2708" spans="1:6" ht="12.75" customHeight="1" x14ac:dyDescent="0.2">
      <c r="A2708" s="80" t="s">
        <v>4871</v>
      </c>
      <c r="B2708" s="81" t="s">
        <v>4899</v>
      </c>
      <c r="C2708" s="82" t="s">
        <v>4870</v>
      </c>
      <c r="D2708" s="82" t="s">
        <v>4873</v>
      </c>
      <c r="E2708" s="82" t="s">
        <v>4874</v>
      </c>
      <c r="F2708" s="83" t="s">
        <v>4875</v>
      </c>
    </row>
    <row r="2709" spans="1:6" ht="409.6" hidden="1" customHeight="1" x14ac:dyDescent="0.2"/>
    <row r="2710" spans="1:6" ht="25.5" customHeight="1" thickBot="1" x14ac:dyDescent="0.25">
      <c r="A2710" s="84" t="s">
        <v>5095</v>
      </c>
      <c r="B2710" s="85" t="s">
        <v>5096</v>
      </c>
      <c r="C2710" s="86" t="s">
        <v>109</v>
      </c>
      <c r="D2710" s="87">
        <v>0.03</v>
      </c>
      <c r="E2710" s="88">
        <v>46573</v>
      </c>
      <c r="F2710" s="89">
        <f>+D2710*E2710</f>
        <v>1397.19</v>
      </c>
    </row>
    <row r="2711" spans="1:6" ht="409.6" hidden="1" customHeight="1" x14ac:dyDescent="0.2"/>
    <row r="2712" spans="1:6" ht="13.5" customHeight="1" thickBot="1" x14ac:dyDescent="0.25">
      <c r="A2712" s="90" t="s">
        <v>4904</v>
      </c>
      <c r="B2712" s="91"/>
      <c r="C2712" s="92">
        <v>1.8344407385035599</v>
      </c>
      <c r="D2712" s="91"/>
      <c r="E2712" s="93" t="s">
        <v>4884</v>
      </c>
      <c r="F2712" s="94">
        <v>1397</v>
      </c>
    </row>
    <row r="2713" spans="1:6" ht="0.2" customHeight="1" x14ac:dyDescent="0.2"/>
    <row r="2714" spans="1:6" ht="12.75" customHeight="1" x14ac:dyDescent="0.2">
      <c r="A2714" s="80" t="s">
        <v>4871</v>
      </c>
      <c r="B2714" s="81" t="s">
        <v>4905</v>
      </c>
      <c r="C2714" s="82" t="s">
        <v>4870</v>
      </c>
      <c r="D2714" s="82" t="s">
        <v>4873</v>
      </c>
      <c r="E2714" s="82" t="s">
        <v>4874</v>
      </c>
      <c r="F2714" s="83" t="s">
        <v>4875</v>
      </c>
    </row>
    <row r="2715" spans="1:6" ht="409.6" hidden="1" customHeight="1" x14ac:dyDescent="0.2"/>
    <row r="2716" spans="1:6" ht="25.5" customHeight="1" thickBot="1" x14ac:dyDescent="0.25">
      <c r="A2716" s="84" t="s">
        <v>4916</v>
      </c>
      <c r="B2716" s="85" t="s">
        <v>4917</v>
      </c>
      <c r="C2716" s="86" t="s">
        <v>106</v>
      </c>
      <c r="D2716" s="87">
        <v>1.3</v>
      </c>
      <c r="E2716" s="88">
        <v>38014</v>
      </c>
      <c r="F2716" s="89">
        <f>+D2716*E2716</f>
        <v>49418.200000000004</v>
      </c>
    </row>
    <row r="2717" spans="1:6" ht="409.6" hidden="1" customHeight="1" x14ac:dyDescent="0.2"/>
    <row r="2718" spans="1:6" ht="13.5" customHeight="1" thickBot="1" x14ac:dyDescent="0.25">
      <c r="A2718" s="90" t="s">
        <v>4908</v>
      </c>
      <c r="B2718" s="91"/>
      <c r="C2718" s="92">
        <v>64.892192136985599</v>
      </c>
      <c r="D2718" s="91"/>
      <c r="E2718" s="93" t="s">
        <v>4884</v>
      </c>
      <c r="F2718" s="94">
        <v>49418</v>
      </c>
    </row>
    <row r="2719" spans="1:6" ht="0.2" customHeight="1" thickBot="1" x14ac:dyDescent="0.25"/>
    <row r="2720" spans="1:6" ht="12.75" customHeight="1" thickBot="1" x14ac:dyDescent="0.3">
      <c r="A2720" s="135" t="s">
        <v>4909</v>
      </c>
      <c r="B2720" s="136"/>
      <c r="C2720" s="136"/>
      <c r="D2720" s="136"/>
      <c r="E2720" s="137"/>
      <c r="F2720" s="127">
        <v>76154</v>
      </c>
    </row>
    <row r="2721" spans="1:6" ht="12.75" customHeight="1" x14ac:dyDescent="0.2"/>
    <row r="2722" spans="1:6" ht="12.75" customHeight="1" x14ac:dyDescent="0.2"/>
    <row r="2723" spans="1:6" ht="409.6" hidden="1" customHeight="1" x14ac:dyDescent="0.2"/>
    <row r="2724" spans="1:6" ht="12.75" customHeight="1" x14ac:dyDescent="0.25">
      <c r="A2724" s="144" t="s">
        <v>4868</v>
      </c>
      <c r="B2724" s="145"/>
      <c r="C2724" s="145"/>
      <c r="D2724" s="145"/>
      <c r="E2724" s="146"/>
      <c r="F2724" s="147"/>
    </row>
    <row r="2725" spans="1:6" ht="12.75" customHeight="1" x14ac:dyDescent="0.2">
      <c r="A2725" s="138" t="s">
        <v>2621</v>
      </c>
      <c r="B2725" s="139"/>
      <c r="C2725" s="139"/>
      <c r="D2725" s="140"/>
      <c r="E2725" s="76" t="s">
        <v>4869</v>
      </c>
      <c r="F2725" s="77" t="s">
        <v>4870</v>
      </c>
    </row>
    <row r="2726" spans="1:6" ht="12.75" customHeight="1" x14ac:dyDescent="0.2">
      <c r="A2726" s="141"/>
      <c r="B2726" s="142"/>
      <c r="C2726" s="142"/>
      <c r="D2726" s="143"/>
      <c r="E2726" s="78" t="s">
        <v>2620</v>
      </c>
      <c r="F2726" s="79" t="s">
        <v>106</v>
      </c>
    </row>
    <row r="2727" spans="1:6" ht="409.6" hidden="1" customHeight="1" x14ac:dyDescent="0.2"/>
    <row r="2728" spans="1:6" ht="12.75" customHeight="1" x14ac:dyDescent="0.2">
      <c r="A2728" s="80" t="s">
        <v>4871</v>
      </c>
      <c r="B2728" s="81" t="s">
        <v>4885</v>
      </c>
      <c r="C2728" s="82" t="s">
        <v>4870</v>
      </c>
      <c r="D2728" s="82" t="s">
        <v>4873</v>
      </c>
      <c r="E2728" s="82" t="s">
        <v>4874</v>
      </c>
      <c r="F2728" s="83" t="s">
        <v>4875</v>
      </c>
    </row>
    <row r="2729" spans="1:6" ht="409.6" hidden="1" customHeight="1" x14ac:dyDescent="0.2"/>
    <row r="2730" spans="1:6" ht="25.5" customHeight="1" x14ac:dyDescent="0.2">
      <c r="A2730" s="84" t="s">
        <v>4918</v>
      </c>
      <c r="B2730" s="85" t="s">
        <v>4919</v>
      </c>
      <c r="C2730" s="86" t="s">
        <v>4888</v>
      </c>
      <c r="D2730" s="87">
        <v>0.28571000000000002</v>
      </c>
      <c r="E2730" s="88">
        <v>67276</v>
      </c>
      <c r="F2730" s="89">
        <f>+D2730*E2730</f>
        <v>19221.42596</v>
      </c>
    </row>
    <row r="2731" spans="1:6" ht="409.6" hidden="1" customHeight="1" x14ac:dyDescent="0.2"/>
    <row r="2732" spans="1:6" ht="25.5" customHeight="1" thickBot="1" x14ac:dyDescent="0.25">
      <c r="A2732" s="84" t="s">
        <v>5077</v>
      </c>
      <c r="B2732" s="85" t="s">
        <v>5078</v>
      </c>
      <c r="C2732" s="86" t="s">
        <v>4888</v>
      </c>
      <c r="D2732" s="87">
        <v>0.125</v>
      </c>
      <c r="E2732" s="88">
        <v>58501</v>
      </c>
      <c r="F2732" s="89">
        <f>+D2732*E2732</f>
        <v>7312.625</v>
      </c>
    </row>
    <row r="2733" spans="1:6" ht="409.6" hidden="1" customHeight="1" x14ac:dyDescent="0.2"/>
    <row r="2734" spans="1:6" ht="13.5" customHeight="1" thickBot="1" x14ac:dyDescent="0.25">
      <c r="A2734" s="90" t="s">
        <v>4893</v>
      </c>
      <c r="B2734" s="91"/>
      <c r="C2734" s="92">
        <v>33.7539753212059</v>
      </c>
      <c r="D2734" s="91"/>
      <c r="E2734" s="93" t="s">
        <v>4884</v>
      </c>
      <c r="F2734" s="94">
        <v>26534</v>
      </c>
    </row>
    <row r="2735" spans="1:6" ht="0.2" customHeight="1" x14ac:dyDescent="0.2"/>
    <row r="2736" spans="1:6" ht="12.75" customHeight="1" x14ac:dyDescent="0.2">
      <c r="A2736" s="80" t="s">
        <v>4871</v>
      </c>
      <c r="B2736" s="81" t="s">
        <v>4894</v>
      </c>
      <c r="C2736" s="82" t="s">
        <v>4870</v>
      </c>
      <c r="D2736" s="82" t="s">
        <v>4873</v>
      </c>
      <c r="E2736" s="82" t="s">
        <v>4874</v>
      </c>
      <c r="F2736" s="83" t="s">
        <v>4875</v>
      </c>
    </row>
    <row r="2737" spans="1:6" ht="409.6" hidden="1" customHeight="1" x14ac:dyDescent="0.2"/>
    <row r="2738" spans="1:6" ht="25.5" customHeight="1" thickBot="1" x14ac:dyDescent="0.25">
      <c r="A2738" s="84" t="s">
        <v>4895</v>
      </c>
      <c r="B2738" s="85" t="s">
        <v>4896</v>
      </c>
      <c r="C2738" s="86" t="s">
        <v>4897</v>
      </c>
      <c r="D2738" s="87">
        <v>0.05</v>
      </c>
      <c r="E2738" s="88">
        <v>26534</v>
      </c>
      <c r="F2738" s="89">
        <f>+D2738*E2738</f>
        <v>1326.7</v>
      </c>
    </row>
    <row r="2739" spans="1:6" ht="409.6" hidden="1" customHeight="1" x14ac:dyDescent="0.2"/>
    <row r="2740" spans="1:6" ht="13.5" customHeight="1" thickBot="1" x14ac:dyDescent="0.25">
      <c r="A2740" s="90" t="s">
        <v>4898</v>
      </c>
      <c r="B2740" s="91"/>
      <c r="C2740" s="92">
        <v>1.68808039689607</v>
      </c>
      <c r="D2740" s="91"/>
      <c r="E2740" s="93" t="s">
        <v>4884</v>
      </c>
      <c r="F2740" s="94">
        <v>1327</v>
      </c>
    </row>
    <row r="2741" spans="1:6" ht="0.2" customHeight="1" x14ac:dyDescent="0.2"/>
    <row r="2742" spans="1:6" ht="12.75" customHeight="1" x14ac:dyDescent="0.2">
      <c r="A2742" s="80" t="s">
        <v>4871</v>
      </c>
      <c r="B2742" s="81" t="s">
        <v>4899</v>
      </c>
      <c r="C2742" s="82" t="s">
        <v>4870</v>
      </c>
      <c r="D2742" s="82" t="s">
        <v>4873</v>
      </c>
      <c r="E2742" s="82" t="s">
        <v>4874</v>
      </c>
      <c r="F2742" s="83" t="s">
        <v>4875</v>
      </c>
    </row>
    <row r="2743" spans="1:6" ht="409.6" hidden="1" customHeight="1" x14ac:dyDescent="0.2"/>
    <row r="2744" spans="1:6" ht="25.5" customHeight="1" thickBot="1" x14ac:dyDescent="0.25">
      <c r="A2744" s="84" t="s">
        <v>5095</v>
      </c>
      <c r="B2744" s="85" t="s">
        <v>5096</v>
      </c>
      <c r="C2744" s="86" t="s">
        <v>109</v>
      </c>
      <c r="D2744" s="87">
        <v>2.8570000000000002E-2</v>
      </c>
      <c r="E2744" s="88">
        <v>46573</v>
      </c>
      <c r="F2744" s="89">
        <f>+D2744*E2744</f>
        <v>1330.59061</v>
      </c>
    </row>
    <row r="2745" spans="1:6" ht="409.6" hidden="1" customHeight="1" x14ac:dyDescent="0.2"/>
    <row r="2746" spans="1:6" ht="13.5" customHeight="1" thickBot="1" x14ac:dyDescent="0.25">
      <c r="A2746" s="90" t="s">
        <v>4904</v>
      </c>
      <c r="B2746" s="91"/>
      <c r="C2746" s="92">
        <v>1.6931688080396901</v>
      </c>
      <c r="D2746" s="91"/>
      <c r="E2746" s="93" t="s">
        <v>4884</v>
      </c>
      <c r="F2746" s="94">
        <v>1331</v>
      </c>
    </row>
    <row r="2747" spans="1:6" ht="0.2" customHeight="1" x14ac:dyDescent="0.2"/>
    <row r="2748" spans="1:6" ht="12.75" customHeight="1" x14ac:dyDescent="0.2">
      <c r="A2748" s="80" t="s">
        <v>4871</v>
      </c>
      <c r="B2748" s="81" t="s">
        <v>4905</v>
      </c>
      <c r="C2748" s="82" t="s">
        <v>4870</v>
      </c>
      <c r="D2748" s="82" t="s">
        <v>4873</v>
      </c>
      <c r="E2748" s="82" t="s">
        <v>4874</v>
      </c>
      <c r="F2748" s="83" t="s">
        <v>4875</v>
      </c>
    </row>
    <row r="2749" spans="1:6" ht="409.6" hidden="1" customHeight="1" x14ac:dyDescent="0.2"/>
    <row r="2750" spans="1:6" ht="25.5" customHeight="1" thickBot="1" x14ac:dyDescent="0.25">
      <c r="A2750" s="84" t="s">
        <v>4916</v>
      </c>
      <c r="B2750" s="85" t="s">
        <v>4917</v>
      </c>
      <c r="C2750" s="86" t="s">
        <v>106</v>
      </c>
      <c r="D2750" s="87">
        <v>1.3</v>
      </c>
      <c r="E2750" s="88">
        <v>38014</v>
      </c>
      <c r="F2750" s="89">
        <f>+D2750*E2750</f>
        <v>49418.200000000004</v>
      </c>
    </row>
    <row r="2751" spans="1:6" ht="409.6" hidden="1" customHeight="1" x14ac:dyDescent="0.2"/>
    <row r="2752" spans="1:6" ht="13.5" customHeight="1" thickBot="1" x14ac:dyDescent="0.25">
      <c r="A2752" s="90" t="s">
        <v>4908</v>
      </c>
      <c r="B2752" s="91"/>
      <c r="C2752" s="92">
        <v>62.864775473858302</v>
      </c>
      <c r="D2752" s="91"/>
      <c r="E2752" s="93" t="s">
        <v>4884</v>
      </c>
      <c r="F2752" s="94">
        <v>49418</v>
      </c>
    </row>
    <row r="2753" spans="1:6" ht="0.2" customHeight="1" thickBot="1" x14ac:dyDescent="0.25"/>
    <row r="2754" spans="1:6" ht="12.75" customHeight="1" thickBot="1" x14ac:dyDescent="0.3">
      <c r="A2754" s="157" t="s">
        <v>4909</v>
      </c>
      <c r="B2754" s="158"/>
      <c r="C2754" s="158"/>
      <c r="D2754" s="158"/>
      <c r="E2754" s="159">
        <v>78610</v>
      </c>
      <c r="F2754" s="160"/>
    </row>
    <row r="2755" spans="1:6" ht="12.75" customHeight="1" x14ac:dyDescent="0.2"/>
    <row r="2756" spans="1:6" ht="12.75" customHeight="1" x14ac:dyDescent="0.2"/>
    <row r="2757" spans="1:6" ht="409.6" hidden="1" customHeight="1" x14ac:dyDescent="0.2"/>
    <row r="2758" spans="1:6" ht="12.75" customHeight="1" x14ac:dyDescent="0.25">
      <c r="A2758" s="144" t="s">
        <v>4868</v>
      </c>
      <c r="B2758" s="145"/>
      <c r="C2758" s="145"/>
      <c r="D2758" s="145"/>
      <c r="E2758" s="146"/>
      <c r="F2758" s="147"/>
    </row>
    <row r="2759" spans="1:6" ht="12.75" customHeight="1" x14ac:dyDescent="0.2">
      <c r="A2759" s="138" t="s">
        <v>2623</v>
      </c>
      <c r="B2759" s="139"/>
      <c r="C2759" s="139"/>
      <c r="D2759" s="140"/>
      <c r="E2759" s="76" t="s">
        <v>4869</v>
      </c>
      <c r="F2759" s="77" t="s">
        <v>4870</v>
      </c>
    </row>
    <row r="2760" spans="1:6" ht="12.75" customHeight="1" x14ac:dyDescent="0.2">
      <c r="A2760" s="141"/>
      <c r="B2760" s="142"/>
      <c r="C2760" s="142"/>
      <c r="D2760" s="143"/>
      <c r="E2760" s="78" t="s">
        <v>2622</v>
      </c>
      <c r="F2760" s="79" t="s">
        <v>106</v>
      </c>
    </row>
    <row r="2761" spans="1:6" ht="409.6" hidden="1" customHeight="1" x14ac:dyDescent="0.2"/>
    <row r="2762" spans="1:6" ht="12.75" customHeight="1" x14ac:dyDescent="0.2">
      <c r="A2762" s="80" t="s">
        <v>4871</v>
      </c>
      <c r="B2762" s="81" t="s">
        <v>4885</v>
      </c>
      <c r="C2762" s="82" t="s">
        <v>4870</v>
      </c>
      <c r="D2762" s="82" t="s">
        <v>4873</v>
      </c>
      <c r="E2762" s="82" t="s">
        <v>4874</v>
      </c>
      <c r="F2762" s="83" t="s">
        <v>4875</v>
      </c>
    </row>
    <row r="2763" spans="1:6" ht="409.6" hidden="1" customHeight="1" x14ac:dyDescent="0.2"/>
    <row r="2764" spans="1:6" ht="25.5" customHeight="1" x14ac:dyDescent="0.2">
      <c r="A2764" s="84" t="s">
        <v>4918</v>
      </c>
      <c r="B2764" s="85" t="s">
        <v>4919</v>
      </c>
      <c r="C2764" s="86" t="s">
        <v>4888</v>
      </c>
      <c r="D2764" s="87">
        <v>0.43478</v>
      </c>
      <c r="E2764" s="88">
        <v>67276</v>
      </c>
      <c r="F2764" s="89">
        <f>+D2764*E2764</f>
        <v>29250.259279999998</v>
      </c>
    </row>
    <row r="2765" spans="1:6" ht="409.6" hidden="1" customHeight="1" x14ac:dyDescent="0.2"/>
    <row r="2766" spans="1:6" ht="25.5" customHeight="1" thickBot="1" x14ac:dyDescent="0.25">
      <c r="A2766" s="84" t="s">
        <v>5077</v>
      </c>
      <c r="B2766" s="85" t="s">
        <v>5078</v>
      </c>
      <c r="C2766" s="86" t="s">
        <v>4888</v>
      </c>
      <c r="D2766" s="87">
        <v>0.125</v>
      </c>
      <c r="E2766" s="88">
        <v>58501</v>
      </c>
      <c r="F2766" s="89">
        <f>+D2766*E2766</f>
        <v>7312.625</v>
      </c>
    </row>
    <row r="2767" spans="1:6" ht="409.6" hidden="1" customHeight="1" x14ac:dyDescent="0.2"/>
    <row r="2768" spans="1:6" ht="13.5" customHeight="1" thickBot="1" x14ac:dyDescent="0.25">
      <c r="A2768" s="90" t="s">
        <v>4893</v>
      </c>
      <c r="B2768" s="91"/>
      <c r="C2768" s="92">
        <v>40.217128275073101</v>
      </c>
      <c r="D2768" s="91"/>
      <c r="E2768" s="93" t="s">
        <v>4884</v>
      </c>
      <c r="F2768" s="94">
        <v>36563</v>
      </c>
    </row>
    <row r="2769" spans="1:6" ht="0.2" customHeight="1" x14ac:dyDescent="0.2"/>
    <row r="2770" spans="1:6" ht="12.75" customHeight="1" x14ac:dyDescent="0.2">
      <c r="A2770" s="80" t="s">
        <v>4871</v>
      </c>
      <c r="B2770" s="81" t="s">
        <v>4894</v>
      </c>
      <c r="C2770" s="82" t="s">
        <v>4870</v>
      </c>
      <c r="D2770" s="82" t="s">
        <v>4873</v>
      </c>
      <c r="E2770" s="82" t="s">
        <v>4874</v>
      </c>
      <c r="F2770" s="83" t="s">
        <v>4875</v>
      </c>
    </row>
    <row r="2771" spans="1:6" ht="409.6" hidden="1" customHeight="1" x14ac:dyDescent="0.2"/>
    <row r="2772" spans="1:6" ht="25.5" customHeight="1" thickBot="1" x14ac:dyDescent="0.25">
      <c r="A2772" s="84" t="s">
        <v>4895</v>
      </c>
      <c r="B2772" s="85" t="s">
        <v>4896</v>
      </c>
      <c r="C2772" s="86" t="s">
        <v>4897</v>
      </c>
      <c r="D2772" s="87">
        <v>0.05</v>
      </c>
      <c r="E2772" s="88">
        <v>36563</v>
      </c>
      <c r="F2772" s="89">
        <f>+D2772*E2772</f>
        <v>1828.15</v>
      </c>
    </row>
    <row r="2773" spans="1:6" ht="409.6" hidden="1" customHeight="1" x14ac:dyDescent="0.2"/>
    <row r="2774" spans="1:6" ht="13.5" customHeight="1" thickBot="1" x14ac:dyDescent="0.25">
      <c r="A2774" s="90" t="s">
        <v>4898</v>
      </c>
      <c r="B2774" s="91"/>
      <c r="C2774" s="92">
        <v>2.01069142266318</v>
      </c>
      <c r="D2774" s="91"/>
      <c r="E2774" s="93" t="s">
        <v>4884</v>
      </c>
      <c r="F2774" s="94">
        <v>1828</v>
      </c>
    </row>
    <row r="2775" spans="1:6" ht="0.2" customHeight="1" x14ac:dyDescent="0.2"/>
    <row r="2776" spans="1:6" ht="12.75" customHeight="1" x14ac:dyDescent="0.2">
      <c r="A2776" s="80" t="s">
        <v>4871</v>
      </c>
      <c r="B2776" s="81" t="s">
        <v>4899</v>
      </c>
      <c r="C2776" s="82" t="s">
        <v>4870</v>
      </c>
      <c r="D2776" s="82" t="s">
        <v>4873</v>
      </c>
      <c r="E2776" s="82" t="s">
        <v>4874</v>
      </c>
      <c r="F2776" s="83" t="s">
        <v>4875</v>
      </c>
    </row>
    <row r="2777" spans="1:6" ht="409.6" hidden="1" customHeight="1" x14ac:dyDescent="0.2"/>
    <row r="2778" spans="1:6" ht="25.5" customHeight="1" thickBot="1" x14ac:dyDescent="0.25">
      <c r="A2778" s="84" t="s">
        <v>5095</v>
      </c>
      <c r="B2778" s="85" t="s">
        <v>5096</v>
      </c>
      <c r="C2778" s="86" t="s">
        <v>109</v>
      </c>
      <c r="D2778" s="87">
        <v>6.6669999999999993E-2</v>
      </c>
      <c r="E2778" s="88">
        <v>46573</v>
      </c>
      <c r="F2778" s="89">
        <f>+D2778*E2778</f>
        <v>3105.0219099999995</v>
      </c>
    </row>
    <row r="2779" spans="1:6" ht="409.6" hidden="1" customHeight="1" x14ac:dyDescent="0.2"/>
    <row r="2780" spans="1:6" ht="13.5" customHeight="1" thickBot="1" x14ac:dyDescent="0.25">
      <c r="A2780" s="90" t="s">
        <v>4904</v>
      </c>
      <c r="B2780" s="91"/>
      <c r="C2780" s="92">
        <v>3.4153155729590599</v>
      </c>
      <c r="D2780" s="91"/>
      <c r="E2780" s="93" t="s">
        <v>4884</v>
      </c>
      <c r="F2780" s="94">
        <v>3105</v>
      </c>
    </row>
    <row r="2781" spans="1:6" ht="0.2" customHeight="1" x14ac:dyDescent="0.2"/>
    <row r="2782" spans="1:6" ht="12.75" customHeight="1" x14ac:dyDescent="0.2">
      <c r="A2782" s="80" t="s">
        <v>4871</v>
      </c>
      <c r="B2782" s="81" t="s">
        <v>4905</v>
      </c>
      <c r="C2782" s="82" t="s">
        <v>4870</v>
      </c>
      <c r="D2782" s="82" t="s">
        <v>4873</v>
      </c>
      <c r="E2782" s="82" t="s">
        <v>4874</v>
      </c>
      <c r="F2782" s="83" t="s">
        <v>4875</v>
      </c>
    </row>
    <row r="2783" spans="1:6" ht="409.6" hidden="1" customHeight="1" x14ac:dyDescent="0.2"/>
    <row r="2784" spans="1:6" ht="25.5" customHeight="1" thickBot="1" x14ac:dyDescent="0.25">
      <c r="A2784" s="84" t="s">
        <v>4916</v>
      </c>
      <c r="B2784" s="85" t="s">
        <v>4917</v>
      </c>
      <c r="C2784" s="86" t="s">
        <v>106</v>
      </c>
      <c r="D2784" s="87">
        <v>1.3</v>
      </c>
      <c r="E2784" s="88">
        <v>38014</v>
      </c>
      <c r="F2784" s="89">
        <f>+D2784*E2784</f>
        <v>49418.200000000004</v>
      </c>
    </row>
    <row r="2785" spans="1:6" ht="409.6" hidden="1" customHeight="1" x14ac:dyDescent="0.2"/>
    <row r="2786" spans="1:6" ht="13.5" customHeight="1" thickBot="1" x14ac:dyDescent="0.25">
      <c r="A2786" s="90" t="s">
        <v>4908</v>
      </c>
      <c r="B2786" s="91"/>
      <c r="C2786" s="92">
        <v>54.356864729304597</v>
      </c>
      <c r="D2786" s="91"/>
      <c r="E2786" s="93" t="s">
        <v>4884</v>
      </c>
      <c r="F2786" s="94">
        <v>49418</v>
      </c>
    </row>
    <row r="2787" spans="1:6" ht="0.2" customHeight="1" thickBot="1" x14ac:dyDescent="0.25"/>
    <row r="2788" spans="1:6" ht="12.75" customHeight="1" thickBot="1" x14ac:dyDescent="0.3">
      <c r="A2788" s="157" t="s">
        <v>4909</v>
      </c>
      <c r="B2788" s="158"/>
      <c r="C2788" s="158"/>
      <c r="D2788" s="158"/>
      <c r="E2788" s="159">
        <v>90914</v>
      </c>
      <c r="F2788" s="160"/>
    </row>
    <row r="2789" spans="1:6" ht="12.75" customHeight="1" x14ac:dyDescent="0.2"/>
    <row r="2790" spans="1:6" ht="12.75" customHeight="1" x14ac:dyDescent="0.2"/>
    <row r="2791" spans="1:6" ht="409.6" hidden="1" customHeight="1" x14ac:dyDescent="0.2"/>
    <row r="2792" spans="1:6" ht="12.75" customHeight="1" x14ac:dyDescent="0.25">
      <c r="A2792" s="144" t="s">
        <v>4868</v>
      </c>
      <c r="B2792" s="145"/>
      <c r="C2792" s="145"/>
      <c r="D2792" s="145"/>
      <c r="E2792" s="146"/>
      <c r="F2792" s="147"/>
    </row>
    <row r="2793" spans="1:6" ht="12.75" customHeight="1" x14ac:dyDescent="0.2">
      <c r="A2793" s="138" t="s">
        <v>2625</v>
      </c>
      <c r="B2793" s="139"/>
      <c r="C2793" s="139"/>
      <c r="D2793" s="140"/>
      <c r="E2793" s="76" t="s">
        <v>4869</v>
      </c>
      <c r="F2793" s="77" t="s">
        <v>4870</v>
      </c>
    </row>
    <row r="2794" spans="1:6" ht="12.75" customHeight="1" x14ac:dyDescent="0.2">
      <c r="A2794" s="141"/>
      <c r="B2794" s="142"/>
      <c r="C2794" s="142"/>
      <c r="D2794" s="143"/>
      <c r="E2794" s="78" t="s">
        <v>2624</v>
      </c>
      <c r="F2794" s="79" t="s">
        <v>106</v>
      </c>
    </row>
    <row r="2795" spans="1:6" ht="409.6" hidden="1" customHeight="1" x14ac:dyDescent="0.2"/>
    <row r="2796" spans="1:6" ht="12.75" customHeight="1" x14ac:dyDescent="0.2">
      <c r="A2796" s="80" t="s">
        <v>4871</v>
      </c>
      <c r="B2796" s="81" t="s">
        <v>4885</v>
      </c>
      <c r="C2796" s="82" t="s">
        <v>4870</v>
      </c>
      <c r="D2796" s="82" t="s">
        <v>4873</v>
      </c>
      <c r="E2796" s="82" t="s">
        <v>4874</v>
      </c>
      <c r="F2796" s="83" t="s">
        <v>4875</v>
      </c>
    </row>
    <row r="2797" spans="1:6" ht="409.6" hidden="1" customHeight="1" x14ac:dyDescent="0.2"/>
    <row r="2798" spans="1:6" ht="25.5" customHeight="1" x14ac:dyDescent="0.2">
      <c r="A2798" s="84" t="s">
        <v>4918</v>
      </c>
      <c r="B2798" s="85" t="s">
        <v>4919</v>
      </c>
      <c r="C2798" s="86" t="s">
        <v>4888</v>
      </c>
      <c r="D2798" s="87">
        <v>0.625</v>
      </c>
      <c r="E2798" s="88">
        <v>67276</v>
      </c>
      <c r="F2798" s="89">
        <f>+D2798*E2798</f>
        <v>42047.5</v>
      </c>
    </row>
    <row r="2799" spans="1:6" ht="409.6" hidden="1" customHeight="1" x14ac:dyDescent="0.2"/>
    <row r="2800" spans="1:6" ht="25.5" customHeight="1" thickBot="1" x14ac:dyDescent="0.25">
      <c r="A2800" s="84" t="s">
        <v>5077</v>
      </c>
      <c r="B2800" s="85" t="s">
        <v>5078</v>
      </c>
      <c r="C2800" s="86" t="s">
        <v>4888</v>
      </c>
      <c r="D2800" s="87">
        <v>0.125</v>
      </c>
      <c r="E2800" s="88">
        <v>58501</v>
      </c>
      <c r="F2800" s="89">
        <f>+D2800*E2800</f>
        <v>7312.625</v>
      </c>
    </row>
    <row r="2801" spans="1:6" ht="409.6" hidden="1" customHeight="1" x14ac:dyDescent="0.2"/>
    <row r="2802" spans="1:6" ht="13.5" customHeight="1" thickBot="1" x14ac:dyDescent="0.25">
      <c r="A2802" s="90" t="s">
        <v>4893</v>
      </c>
      <c r="B2802" s="91"/>
      <c r="C2802" s="92">
        <v>46.609193231606</v>
      </c>
      <c r="D2802" s="91"/>
      <c r="E2802" s="93" t="s">
        <v>4884</v>
      </c>
      <c r="F2802" s="94">
        <v>49361</v>
      </c>
    </row>
    <row r="2803" spans="1:6" ht="0.2" customHeight="1" x14ac:dyDescent="0.2"/>
    <row r="2804" spans="1:6" ht="12.75" customHeight="1" x14ac:dyDescent="0.2">
      <c r="A2804" s="80" t="s">
        <v>4871</v>
      </c>
      <c r="B2804" s="81" t="s">
        <v>4894</v>
      </c>
      <c r="C2804" s="82" t="s">
        <v>4870</v>
      </c>
      <c r="D2804" s="82" t="s">
        <v>4873</v>
      </c>
      <c r="E2804" s="82" t="s">
        <v>4874</v>
      </c>
      <c r="F2804" s="83" t="s">
        <v>4875</v>
      </c>
    </row>
    <row r="2805" spans="1:6" ht="409.6" hidden="1" customHeight="1" x14ac:dyDescent="0.2"/>
    <row r="2806" spans="1:6" ht="25.5" customHeight="1" thickBot="1" x14ac:dyDescent="0.25">
      <c r="A2806" s="84" t="s">
        <v>4895</v>
      </c>
      <c r="B2806" s="85" t="s">
        <v>4896</v>
      </c>
      <c r="C2806" s="86" t="s">
        <v>4897</v>
      </c>
      <c r="D2806" s="87">
        <v>0.05</v>
      </c>
      <c r="E2806" s="88">
        <v>49361</v>
      </c>
      <c r="F2806" s="89">
        <f>+D2806*E2806</f>
        <v>2468.0500000000002</v>
      </c>
    </row>
    <row r="2807" spans="1:6" ht="409.6" hidden="1" customHeight="1" x14ac:dyDescent="0.2"/>
    <row r="2808" spans="1:6" ht="13.5" customHeight="1" thickBot="1" x14ac:dyDescent="0.25">
      <c r="A2808" s="90" t="s">
        <v>4898</v>
      </c>
      <c r="B2808" s="91"/>
      <c r="C2808" s="92">
        <v>2.3304124490104199</v>
      </c>
      <c r="D2808" s="91"/>
      <c r="E2808" s="93" t="s">
        <v>4884</v>
      </c>
      <c r="F2808" s="94">
        <v>2468</v>
      </c>
    </row>
    <row r="2809" spans="1:6" ht="0.2" customHeight="1" x14ac:dyDescent="0.2"/>
    <row r="2810" spans="1:6" ht="12.75" customHeight="1" x14ac:dyDescent="0.2">
      <c r="A2810" s="80" t="s">
        <v>4871</v>
      </c>
      <c r="B2810" s="81" t="s">
        <v>4899</v>
      </c>
      <c r="C2810" s="82" t="s">
        <v>4870</v>
      </c>
      <c r="D2810" s="82" t="s">
        <v>4873</v>
      </c>
      <c r="E2810" s="82" t="s">
        <v>4874</v>
      </c>
      <c r="F2810" s="83" t="s">
        <v>4875</v>
      </c>
    </row>
    <row r="2811" spans="1:6" ht="409.6" hidden="1" customHeight="1" x14ac:dyDescent="0.2"/>
    <row r="2812" spans="1:6" ht="25.5" customHeight="1" thickBot="1" x14ac:dyDescent="0.25">
      <c r="A2812" s="84" t="s">
        <v>5095</v>
      </c>
      <c r="B2812" s="85" t="s">
        <v>5096</v>
      </c>
      <c r="C2812" s="86" t="s">
        <v>109</v>
      </c>
      <c r="D2812" s="87">
        <v>0.1</v>
      </c>
      <c r="E2812" s="88">
        <v>46573</v>
      </c>
      <c r="F2812" s="89">
        <f>+D2812*E2812</f>
        <v>4657.3</v>
      </c>
    </row>
    <row r="2813" spans="1:6" ht="409.6" hidden="1" customHeight="1" x14ac:dyDescent="0.2"/>
    <row r="2814" spans="1:6" ht="13.5" customHeight="1" thickBot="1" x14ac:dyDescent="0.25">
      <c r="A2814" s="90" t="s">
        <v>4904</v>
      </c>
      <c r="B2814" s="91"/>
      <c r="C2814" s="92">
        <v>4.3973787581205599</v>
      </c>
      <c r="D2814" s="91"/>
      <c r="E2814" s="93" t="s">
        <v>4884</v>
      </c>
      <c r="F2814" s="94">
        <v>4657</v>
      </c>
    </row>
    <row r="2815" spans="1:6" ht="0.2" customHeight="1" x14ac:dyDescent="0.2"/>
    <row r="2816" spans="1:6" ht="12.75" customHeight="1" x14ac:dyDescent="0.2">
      <c r="A2816" s="80" t="s">
        <v>4871</v>
      </c>
      <c r="B2816" s="81" t="s">
        <v>4905</v>
      </c>
      <c r="C2816" s="82" t="s">
        <v>4870</v>
      </c>
      <c r="D2816" s="82" t="s">
        <v>4873</v>
      </c>
      <c r="E2816" s="82" t="s">
        <v>4874</v>
      </c>
      <c r="F2816" s="83" t="s">
        <v>4875</v>
      </c>
    </row>
    <row r="2817" spans="1:6" ht="409.6" hidden="1" customHeight="1" x14ac:dyDescent="0.2"/>
    <row r="2818" spans="1:6" ht="25.5" customHeight="1" thickBot="1" x14ac:dyDescent="0.25">
      <c r="A2818" s="84" t="s">
        <v>4916</v>
      </c>
      <c r="B2818" s="85" t="s">
        <v>4917</v>
      </c>
      <c r="C2818" s="86" t="s">
        <v>106</v>
      </c>
      <c r="D2818" s="87">
        <v>1.3</v>
      </c>
      <c r="E2818" s="88">
        <v>38014</v>
      </c>
      <c r="F2818" s="89">
        <f>+D2818*E2818</f>
        <v>49418.200000000004</v>
      </c>
    </row>
    <row r="2819" spans="1:6" ht="409.6" hidden="1" customHeight="1" x14ac:dyDescent="0.2"/>
    <row r="2820" spans="1:6" ht="13.5" customHeight="1" thickBot="1" x14ac:dyDescent="0.25">
      <c r="A2820" s="90" t="s">
        <v>4908</v>
      </c>
      <c r="B2820" s="91"/>
      <c r="C2820" s="92">
        <v>46.663015561263002</v>
      </c>
      <c r="D2820" s="91"/>
      <c r="E2820" s="93" t="s">
        <v>4884</v>
      </c>
      <c r="F2820" s="94">
        <v>49418</v>
      </c>
    </row>
    <row r="2821" spans="1:6" ht="0.2" customHeight="1" thickBot="1" x14ac:dyDescent="0.25"/>
    <row r="2822" spans="1:6" ht="12.75" customHeight="1" thickBot="1" x14ac:dyDescent="0.3">
      <c r="A2822" s="157" t="s">
        <v>4909</v>
      </c>
      <c r="B2822" s="158"/>
      <c r="C2822" s="158"/>
      <c r="D2822" s="158"/>
      <c r="E2822" s="159">
        <v>105904</v>
      </c>
      <c r="F2822" s="160"/>
    </row>
    <row r="2823" spans="1:6" ht="12.75" customHeight="1" x14ac:dyDescent="0.2"/>
    <row r="2824" spans="1:6" ht="12.75" customHeight="1" x14ac:dyDescent="0.2"/>
    <row r="2825" spans="1:6" ht="409.6" hidden="1" customHeight="1" x14ac:dyDescent="0.2"/>
    <row r="2826" spans="1:6" ht="12.75" customHeight="1" x14ac:dyDescent="0.25">
      <c r="A2826" s="144" t="s">
        <v>4868</v>
      </c>
      <c r="B2826" s="145"/>
      <c r="C2826" s="145"/>
      <c r="D2826" s="145"/>
      <c r="E2826" s="146"/>
      <c r="F2826" s="147"/>
    </row>
    <row r="2827" spans="1:6" ht="12.75" customHeight="1" x14ac:dyDescent="0.2">
      <c r="A2827" s="138" t="s">
        <v>2627</v>
      </c>
      <c r="B2827" s="139"/>
      <c r="C2827" s="139"/>
      <c r="D2827" s="140"/>
      <c r="E2827" s="76" t="s">
        <v>4869</v>
      </c>
      <c r="F2827" s="77" t="s">
        <v>4870</v>
      </c>
    </row>
    <row r="2828" spans="1:6" ht="12.75" customHeight="1" x14ac:dyDescent="0.2">
      <c r="A2828" s="141"/>
      <c r="B2828" s="142"/>
      <c r="C2828" s="142"/>
      <c r="D2828" s="143"/>
      <c r="E2828" s="78" t="s">
        <v>2626</v>
      </c>
      <c r="F2828" s="79" t="s">
        <v>106</v>
      </c>
    </row>
    <row r="2829" spans="1:6" ht="409.6" hidden="1" customHeight="1" x14ac:dyDescent="0.2"/>
    <row r="2830" spans="1:6" ht="12.75" customHeight="1" x14ac:dyDescent="0.2">
      <c r="A2830" s="80" t="s">
        <v>4871</v>
      </c>
      <c r="B2830" s="81" t="s">
        <v>4885</v>
      </c>
      <c r="C2830" s="82" t="s">
        <v>4870</v>
      </c>
      <c r="D2830" s="82" t="s">
        <v>4873</v>
      </c>
      <c r="E2830" s="82" t="s">
        <v>4874</v>
      </c>
      <c r="F2830" s="83" t="s">
        <v>4875</v>
      </c>
    </row>
    <row r="2831" spans="1:6" ht="409.6" hidden="1" customHeight="1" x14ac:dyDescent="0.2"/>
    <row r="2832" spans="1:6" ht="25.5" customHeight="1" x14ac:dyDescent="0.2">
      <c r="A2832" s="84" t="s">
        <v>4918</v>
      </c>
      <c r="B2832" s="85" t="s">
        <v>4919</v>
      </c>
      <c r="C2832" s="86" t="s">
        <v>4888</v>
      </c>
      <c r="D2832" s="87">
        <v>0.25</v>
      </c>
      <c r="E2832" s="88">
        <v>67276</v>
      </c>
      <c r="F2832" s="89">
        <f>+D2832*E2832</f>
        <v>16819</v>
      </c>
    </row>
    <row r="2833" spans="1:6" ht="409.6" hidden="1" customHeight="1" x14ac:dyDescent="0.2"/>
    <row r="2834" spans="1:6" ht="25.5" customHeight="1" thickBot="1" x14ac:dyDescent="0.25">
      <c r="A2834" s="84" t="s">
        <v>5077</v>
      </c>
      <c r="B2834" s="85" t="s">
        <v>5078</v>
      </c>
      <c r="C2834" s="86" t="s">
        <v>4888</v>
      </c>
      <c r="D2834" s="87">
        <v>0.125</v>
      </c>
      <c r="E2834" s="88">
        <v>58501</v>
      </c>
      <c r="F2834" s="89">
        <f>+D2834*E2834</f>
        <v>7312.625</v>
      </c>
    </row>
    <row r="2835" spans="1:6" ht="409.6" hidden="1" customHeight="1" x14ac:dyDescent="0.2"/>
    <row r="2836" spans="1:6" ht="13.5" customHeight="1" thickBot="1" x14ac:dyDescent="0.25">
      <c r="A2836" s="90" t="s">
        <v>4893</v>
      </c>
      <c r="B2836" s="91"/>
      <c r="C2836" s="92">
        <v>90.260323159784605</v>
      </c>
      <c r="D2836" s="91"/>
      <c r="E2836" s="93" t="s">
        <v>4884</v>
      </c>
      <c r="F2836" s="94">
        <v>24132</v>
      </c>
    </row>
    <row r="2837" spans="1:6" ht="0.2" customHeight="1" x14ac:dyDescent="0.2"/>
    <row r="2838" spans="1:6" ht="12.75" customHeight="1" x14ac:dyDescent="0.2">
      <c r="A2838" s="80" t="s">
        <v>4871</v>
      </c>
      <c r="B2838" s="81" t="s">
        <v>4894</v>
      </c>
      <c r="C2838" s="82" t="s">
        <v>4870</v>
      </c>
      <c r="D2838" s="82" t="s">
        <v>4873</v>
      </c>
      <c r="E2838" s="82" t="s">
        <v>4874</v>
      </c>
      <c r="F2838" s="83" t="s">
        <v>4875</v>
      </c>
    </row>
    <row r="2839" spans="1:6" ht="409.6" hidden="1" customHeight="1" x14ac:dyDescent="0.2"/>
    <row r="2840" spans="1:6" ht="25.5" customHeight="1" thickBot="1" x14ac:dyDescent="0.25">
      <c r="A2840" s="84" t="s">
        <v>4895</v>
      </c>
      <c r="B2840" s="85" t="s">
        <v>4896</v>
      </c>
      <c r="C2840" s="86" t="s">
        <v>4897</v>
      </c>
      <c r="D2840" s="87">
        <v>0.05</v>
      </c>
      <c r="E2840" s="88">
        <v>24132</v>
      </c>
      <c r="F2840" s="89">
        <f>+D2840*E2840</f>
        <v>1206.6000000000001</v>
      </c>
    </row>
    <row r="2841" spans="1:6" ht="409.6" hidden="1" customHeight="1" x14ac:dyDescent="0.2"/>
    <row r="2842" spans="1:6" ht="13.5" customHeight="1" thickBot="1" x14ac:dyDescent="0.25">
      <c r="A2842" s="90" t="s">
        <v>4898</v>
      </c>
      <c r="B2842" s="91"/>
      <c r="C2842" s="92">
        <v>4.5145122681029299</v>
      </c>
      <c r="D2842" s="91"/>
      <c r="E2842" s="93" t="s">
        <v>4884</v>
      </c>
      <c r="F2842" s="94">
        <v>1207</v>
      </c>
    </row>
    <row r="2843" spans="1:6" ht="0.2" customHeight="1" x14ac:dyDescent="0.2"/>
    <row r="2844" spans="1:6" ht="12.75" customHeight="1" x14ac:dyDescent="0.2">
      <c r="A2844" s="80" t="s">
        <v>4871</v>
      </c>
      <c r="B2844" s="81" t="s">
        <v>4899</v>
      </c>
      <c r="C2844" s="82" t="s">
        <v>4870</v>
      </c>
      <c r="D2844" s="82" t="s">
        <v>4873</v>
      </c>
      <c r="E2844" s="82" t="s">
        <v>4874</v>
      </c>
      <c r="F2844" s="83" t="s">
        <v>4875</v>
      </c>
    </row>
    <row r="2845" spans="1:6" ht="409.6" hidden="1" customHeight="1" x14ac:dyDescent="0.2"/>
    <row r="2846" spans="1:6" ht="25.5" customHeight="1" thickBot="1" x14ac:dyDescent="0.25">
      <c r="A2846" s="84" t="s">
        <v>5095</v>
      </c>
      <c r="B2846" s="85" t="s">
        <v>5096</v>
      </c>
      <c r="C2846" s="86" t="s">
        <v>109</v>
      </c>
      <c r="D2846" s="87">
        <v>0.03</v>
      </c>
      <c r="E2846" s="88">
        <v>46573</v>
      </c>
      <c r="F2846" s="89">
        <f>+D2846*E2846</f>
        <v>1397.19</v>
      </c>
    </row>
    <row r="2847" spans="1:6" ht="409.6" hidden="1" customHeight="1" x14ac:dyDescent="0.2"/>
    <row r="2848" spans="1:6" ht="13.5" customHeight="1" thickBot="1" x14ac:dyDescent="0.25">
      <c r="A2848" s="90" t="s">
        <v>4904</v>
      </c>
      <c r="B2848" s="91"/>
      <c r="C2848" s="92">
        <v>5.2251645721125097</v>
      </c>
      <c r="D2848" s="91"/>
      <c r="E2848" s="93" t="s">
        <v>4884</v>
      </c>
      <c r="F2848" s="94">
        <v>1397</v>
      </c>
    </row>
    <row r="2849" spans="1:6" ht="0.2" customHeight="1" x14ac:dyDescent="0.2"/>
    <row r="2850" spans="1:6" ht="12.75" customHeight="1" thickBot="1" x14ac:dyDescent="0.3">
      <c r="A2850" s="157" t="s">
        <v>4909</v>
      </c>
      <c r="B2850" s="158"/>
      <c r="C2850" s="158"/>
      <c r="D2850" s="158"/>
      <c r="E2850" s="159">
        <v>26736</v>
      </c>
      <c r="F2850" s="160"/>
    </row>
    <row r="2851" spans="1:6" ht="12.75" customHeight="1" x14ac:dyDescent="0.2"/>
    <row r="2852" spans="1:6" ht="12.75" customHeight="1" x14ac:dyDescent="0.2"/>
    <row r="2853" spans="1:6" ht="409.6" hidden="1" customHeight="1" x14ac:dyDescent="0.2"/>
    <row r="2854" spans="1:6" ht="12.75" customHeight="1" x14ac:dyDescent="0.25">
      <c r="A2854" s="144" t="s">
        <v>4868</v>
      </c>
      <c r="B2854" s="145"/>
      <c r="C2854" s="145"/>
      <c r="D2854" s="145"/>
      <c r="E2854" s="146"/>
      <c r="F2854" s="147"/>
    </row>
    <row r="2855" spans="1:6" ht="12.75" customHeight="1" x14ac:dyDescent="0.2">
      <c r="A2855" s="138" t="s">
        <v>2629</v>
      </c>
      <c r="B2855" s="139"/>
      <c r="C2855" s="139"/>
      <c r="D2855" s="140"/>
      <c r="E2855" s="76" t="s">
        <v>4869</v>
      </c>
      <c r="F2855" s="77" t="s">
        <v>4870</v>
      </c>
    </row>
    <row r="2856" spans="1:6" ht="12.75" customHeight="1" x14ac:dyDescent="0.2">
      <c r="A2856" s="141"/>
      <c r="B2856" s="142"/>
      <c r="C2856" s="142"/>
      <c r="D2856" s="143"/>
      <c r="E2856" s="78" t="s">
        <v>2628</v>
      </c>
      <c r="F2856" s="79" t="s">
        <v>106</v>
      </c>
    </row>
    <row r="2857" spans="1:6" ht="409.6" hidden="1" customHeight="1" x14ac:dyDescent="0.2"/>
    <row r="2858" spans="1:6" ht="12.75" customHeight="1" x14ac:dyDescent="0.2">
      <c r="A2858" s="80" t="s">
        <v>4871</v>
      </c>
      <c r="B2858" s="81" t="s">
        <v>4885</v>
      </c>
      <c r="C2858" s="82" t="s">
        <v>4870</v>
      </c>
      <c r="D2858" s="82" t="s">
        <v>4873</v>
      </c>
      <c r="E2858" s="82" t="s">
        <v>4874</v>
      </c>
      <c r="F2858" s="83" t="s">
        <v>4875</v>
      </c>
    </row>
    <row r="2859" spans="1:6" ht="409.6" hidden="1" customHeight="1" x14ac:dyDescent="0.2"/>
    <row r="2860" spans="1:6" ht="25.5" customHeight="1" x14ac:dyDescent="0.2">
      <c r="A2860" s="84" t="s">
        <v>4918</v>
      </c>
      <c r="B2860" s="85" t="s">
        <v>4919</v>
      </c>
      <c r="C2860" s="86" t="s">
        <v>4888</v>
      </c>
      <c r="D2860" s="87">
        <v>0.33333000000000002</v>
      </c>
      <c r="E2860" s="88">
        <v>67276</v>
      </c>
      <c r="F2860" s="89">
        <f>+D2860*E2860</f>
        <v>22425.109080000002</v>
      </c>
    </row>
    <row r="2861" spans="1:6" ht="409.6" hidden="1" customHeight="1" x14ac:dyDescent="0.2"/>
    <row r="2862" spans="1:6" ht="25.5" customHeight="1" thickBot="1" x14ac:dyDescent="0.25">
      <c r="A2862" s="84" t="s">
        <v>5077</v>
      </c>
      <c r="B2862" s="85" t="s">
        <v>5078</v>
      </c>
      <c r="C2862" s="86" t="s">
        <v>4888</v>
      </c>
      <c r="D2862" s="87">
        <v>0.125</v>
      </c>
      <c r="E2862" s="88">
        <v>58501</v>
      </c>
      <c r="F2862" s="89">
        <f>+D2862*E2862</f>
        <v>7312.625</v>
      </c>
    </row>
    <row r="2863" spans="1:6" ht="409.6" hidden="1" customHeight="1" x14ac:dyDescent="0.2"/>
    <row r="2864" spans="1:6" ht="13.5" customHeight="1" thickBot="1" x14ac:dyDescent="0.25">
      <c r="A2864" s="90" t="s">
        <v>4893</v>
      </c>
      <c r="B2864" s="91"/>
      <c r="C2864" s="92">
        <v>91.344145472416798</v>
      </c>
      <c r="D2864" s="91"/>
      <c r="E2864" s="93" t="s">
        <v>4884</v>
      </c>
      <c r="F2864" s="94">
        <v>29738</v>
      </c>
    </row>
    <row r="2865" spans="1:6" ht="0.2" customHeight="1" x14ac:dyDescent="0.2"/>
    <row r="2866" spans="1:6" ht="12.75" customHeight="1" x14ac:dyDescent="0.2">
      <c r="A2866" s="80" t="s">
        <v>4871</v>
      </c>
      <c r="B2866" s="81" t="s">
        <v>4894</v>
      </c>
      <c r="C2866" s="82" t="s">
        <v>4870</v>
      </c>
      <c r="D2866" s="82" t="s">
        <v>4873</v>
      </c>
      <c r="E2866" s="82" t="s">
        <v>4874</v>
      </c>
      <c r="F2866" s="83" t="s">
        <v>4875</v>
      </c>
    </row>
    <row r="2867" spans="1:6" ht="409.6" hidden="1" customHeight="1" x14ac:dyDescent="0.2"/>
    <row r="2868" spans="1:6" ht="25.5" customHeight="1" thickBot="1" x14ac:dyDescent="0.25">
      <c r="A2868" s="84" t="s">
        <v>4895</v>
      </c>
      <c r="B2868" s="85" t="s">
        <v>4896</v>
      </c>
      <c r="C2868" s="86" t="s">
        <v>4897</v>
      </c>
      <c r="D2868" s="87">
        <v>0.05</v>
      </c>
      <c r="E2868" s="88">
        <v>29738</v>
      </c>
      <c r="F2868" s="89">
        <f>+D2868*E2868</f>
        <v>1486.9</v>
      </c>
    </row>
    <row r="2869" spans="1:6" ht="409.6" hidden="1" customHeight="1" x14ac:dyDescent="0.2"/>
    <row r="2870" spans="1:6" ht="13.5" customHeight="1" thickBot="1" x14ac:dyDescent="0.25">
      <c r="A2870" s="90" t="s">
        <v>4898</v>
      </c>
      <c r="B2870" s="91"/>
      <c r="C2870" s="92">
        <v>4.5675144366629796</v>
      </c>
      <c r="D2870" s="91"/>
      <c r="E2870" s="93" t="s">
        <v>4884</v>
      </c>
      <c r="F2870" s="94">
        <v>1487</v>
      </c>
    </row>
    <row r="2871" spans="1:6" ht="0.2" customHeight="1" x14ac:dyDescent="0.2"/>
    <row r="2872" spans="1:6" ht="12.75" customHeight="1" x14ac:dyDescent="0.2">
      <c r="A2872" s="80" t="s">
        <v>4871</v>
      </c>
      <c r="B2872" s="81" t="s">
        <v>4899</v>
      </c>
      <c r="C2872" s="82" t="s">
        <v>4870</v>
      </c>
      <c r="D2872" s="82" t="s">
        <v>4873</v>
      </c>
      <c r="E2872" s="82" t="s">
        <v>4874</v>
      </c>
      <c r="F2872" s="83" t="s">
        <v>4875</v>
      </c>
    </row>
    <row r="2873" spans="1:6" ht="409.6" hidden="1" customHeight="1" x14ac:dyDescent="0.2"/>
    <row r="2874" spans="1:6" ht="25.5" customHeight="1" thickBot="1" x14ac:dyDescent="0.25">
      <c r="A2874" s="84" t="s">
        <v>5095</v>
      </c>
      <c r="B2874" s="85" t="s">
        <v>5096</v>
      </c>
      <c r="C2874" s="86" t="s">
        <v>109</v>
      </c>
      <c r="D2874" s="87">
        <v>2.8570000000000002E-2</v>
      </c>
      <c r="E2874" s="88">
        <v>46573</v>
      </c>
      <c r="F2874" s="89">
        <f>+D2874*E2874</f>
        <v>1330.59061</v>
      </c>
    </row>
    <row r="2875" spans="1:6" ht="409.6" hidden="1" customHeight="1" x14ac:dyDescent="0.2"/>
    <row r="2876" spans="1:6" ht="13.5" customHeight="1" thickBot="1" x14ac:dyDescent="0.25">
      <c r="A2876" s="90" t="s">
        <v>4904</v>
      </c>
      <c r="B2876" s="91"/>
      <c r="C2876" s="92">
        <v>4.0883400909202603</v>
      </c>
      <c r="D2876" s="91"/>
      <c r="E2876" s="93" t="s">
        <v>4884</v>
      </c>
      <c r="F2876" s="94">
        <v>1331</v>
      </c>
    </row>
    <row r="2877" spans="1:6" ht="0.2" customHeight="1" thickBot="1" x14ac:dyDescent="0.25"/>
    <row r="2878" spans="1:6" ht="12.75" customHeight="1" thickBot="1" x14ac:dyDescent="0.3">
      <c r="A2878" s="157" t="s">
        <v>4909</v>
      </c>
      <c r="B2878" s="158"/>
      <c r="C2878" s="158"/>
      <c r="D2878" s="158"/>
      <c r="E2878" s="159">
        <v>32556</v>
      </c>
      <c r="F2878" s="160"/>
    </row>
    <row r="2879" spans="1:6" ht="12.75" customHeight="1" x14ac:dyDescent="0.2"/>
    <row r="2880" spans="1:6" ht="12.75" customHeight="1" x14ac:dyDescent="0.2"/>
    <row r="2881" spans="1:6" ht="409.6" hidden="1" customHeight="1" x14ac:dyDescent="0.2"/>
    <row r="2882" spans="1:6" ht="12.75" customHeight="1" x14ac:dyDescent="0.25">
      <c r="A2882" s="144" t="s">
        <v>4868</v>
      </c>
      <c r="B2882" s="145"/>
      <c r="C2882" s="145"/>
      <c r="D2882" s="145"/>
      <c r="E2882" s="146"/>
      <c r="F2882" s="147"/>
    </row>
    <row r="2883" spans="1:6" ht="12.75" customHeight="1" x14ac:dyDescent="0.2">
      <c r="A2883" s="138" t="s">
        <v>2631</v>
      </c>
      <c r="B2883" s="139"/>
      <c r="C2883" s="139"/>
      <c r="D2883" s="140"/>
      <c r="E2883" s="76" t="s">
        <v>4869</v>
      </c>
      <c r="F2883" s="77" t="s">
        <v>4870</v>
      </c>
    </row>
    <row r="2884" spans="1:6" ht="12.75" customHeight="1" x14ac:dyDescent="0.2">
      <c r="A2884" s="141"/>
      <c r="B2884" s="142"/>
      <c r="C2884" s="142"/>
      <c r="D2884" s="143"/>
      <c r="E2884" s="78" t="s">
        <v>2630</v>
      </c>
      <c r="F2884" s="79" t="s">
        <v>106</v>
      </c>
    </row>
    <row r="2885" spans="1:6" ht="409.6" hidden="1" customHeight="1" x14ac:dyDescent="0.2"/>
    <row r="2886" spans="1:6" ht="12.75" customHeight="1" x14ac:dyDescent="0.2">
      <c r="A2886" s="80" t="s">
        <v>4871</v>
      </c>
      <c r="B2886" s="81" t="s">
        <v>4885</v>
      </c>
      <c r="C2886" s="82" t="s">
        <v>4870</v>
      </c>
      <c r="D2886" s="82" t="s">
        <v>4873</v>
      </c>
      <c r="E2886" s="82" t="s">
        <v>4874</v>
      </c>
      <c r="F2886" s="83" t="s">
        <v>4875</v>
      </c>
    </row>
    <row r="2887" spans="1:6" ht="409.6" hidden="1" customHeight="1" x14ac:dyDescent="0.2"/>
    <row r="2888" spans="1:6" ht="25.5" customHeight="1" thickBot="1" x14ac:dyDescent="0.25">
      <c r="A2888" s="84" t="s">
        <v>4918</v>
      </c>
      <c r="B2888" s="85" t="s">
        <v>4919</v>
      </c>
      <c r="C2888" s="86" t="s">
        <v>4888</v>
      </c>
      <c r="D2888" s="87">
        <v>6.2500000000000003E-3</v>
      </c>
      <c r="E2888" s="88">
        <v>67276</v>
      </c>
      <c r="F2888" s="89">
        <f>+D2888*E2888</f>
        <v>420.47500000000002</v>
      </c>
    </row>
    <row r="2889" spans="1:6" ht="409.6" hidden="1" customHeight="1" x14ac:dyDescent="0.2"/>
    <row r="2890" spans="1:6" ht="13.5" customHeight="1" thickBot="1" x14ac:dyDescent="0.25">
      <c r="A2890" s="90" t="s">
        <v>4893</v>
      </c>
      <c r="B2890" s="91"/>
      <c r="C2890" s="92">
        <v>0.89941538000299803</v>
      </c>
      <c r="D2890" s="91"/>
      <c r="E2890" s="93" t="s">
        <v>4884</v>
      </c>
      <c r="F2890" s="94">
        <v>420</v>
      </c>
    </row>
    <row r="2891" spans="1:6" ht="0.2" customHeight="1" x14ac:dyDescent="0.2"/>
    <row r="2892" spans="1:6" ht="12.75" customHeight="1" x14ac:dyDescent="0.2">
      <c r="A2892" s="80" t="s">
        <v>4871</v>
      </c>
      <c r="B2892" s="81" t="s">
        <v>4899</v>
      </c>
      <c r="C2892" s="82" t="s">
        <v>4870</v>
      </c>
      <c r="D2892" s="82" t="s">
        <v>4873</v>
      </c>
      <c r="E2892" s="82" t="s">
        <v>4874</v>
      </c>
      <c r="F2892" s="83" t="s">
        <v>4875</v>
      </c>
    </row>
    <row r="2893" spans="1:6" ht="409.6" hidden="1" customHeight="1" x14ac:dyDescent="0.2"/>
    <row r="2894" spans="1:6" ht="25.5" customHeight="1" x14ac:dyDescent="0.2">
      <c r="A2894" s="84" t="s">
        <v>5095</v>
      </c>
      <c r="B2894" s="85" t="s">
        <v>5096</v>
      </c>
      <c r="C2894" s="86" t="s">
        <v>109</v>
      </c>
      <c r="D2894" s="87">
        <v>6.2500000000000003E-3</v>
      </c>
      <c r="E2894" s="88">
        <v>46573</v>
      </c>
      <c r="F2894" s="89">
        <f>+D2894*E2894</f>
        <v>291.08125000000001</v>
      </c>
    </row>
    <row r="2895" spans="1:6" ht="409.6" hidden="1" customHeight="1" x14ac:dyDescent="0.2"/>
    <row r="2896" spans="1:6" ht="25.5" customHeight="1" thickBot="1" x14ac:dyDescent="0.25">
      <c r="A2896" s="84" t="s">
        <v>2063</v>
      </c>
      <c r="B2896" s="85" t="s">
        <v>4922</v>
      </c>
      <c r="C2896" s="86" t="s">
        <v>2033</v>
      </c>
      <c r="D2896" s="87">
        <v>0.05</v>
      </c>
      <c r="E2896" s="88">
        <v>95200</v>
      </c>
      <c r="F2896" s="89">
        <f>+D2896*E2896</f>
        <v>4760</v>
      </c>
    </row>
    <row r="2897" spans="1:6" ht="409.6" hidden="1" customHeight="1" x14ac:dyDescent="0.2"/>
    <row r="2898" spans="1:6" ht="13.5" customHeight="1" thickBot="1" x14ac:dyDescent="0.25">
      <c r="A2898" s="90" t="s">
        <v>4904</v>
      </c>
      <c r="B2898" s="91"/>
      <c r="C2898" s="92">
        <v>10.8165406771313</v>
      </c>
      <c r="D2898" s="91"/>
      <c r="E2898" s="93" t="s">
        <v>4884</v>
      </c>
      <c r="F2898" s="94">
        <v>5051</v>
      </c>
    </row>
    <row r="2899" spans="1:6" ht="0.2" customHeight="1" x14ac:dyDescent="0.2"/>
    <row r="2900" spans="1:6" ht="12.75" customHeight="1" x14ac:dyDescent="0.2">
      <c r="A2900" s="80" t="s">
        <v>4871</v>
      </c>
      <c r="B2900" s="81" t="s">
        <v>4905</v>
      </c>
      <c r="C2900" s="82" t="s">
        <v>4870</v>
      </c>
      <c r="D2900" s="82" t="s">
        <v>4873</v>
      </c>
      <c r="E2900" s="82" t="s">
        <v>4874</v>
      </c>
      <c r="F2900" s="83" t="s">
        <v>4875</v>
      </c>
    </row>
    <row r="2901" spans="1:6" ht="409.6" hidden="1" customHeight="1" x14ac:dyDescent="0.2"/>
    <row r="2902" spans="1:6" ht="25.5" customHeight="1" thickBot="1" x14ac:dyDescent="0.25">
      <c r="A2902" s="84" t="s">
        <v>4923</v>
      </c>
      <c r="B2902" s="85" t="s">
        <v>4924</v>
      </c>
      <c r="C2902" s="86" t="s">
        <v>106</v>
      </c>
      <c r="D2902" s="87">
        <v>1.3</v>
      </c>
      <c r="E2902" s="88">
        <v>31712</v>
      </c>
      <c r="F2902" s="89">
        <f>+D2902*E2902</f>
        <v>41225.599999999999</v>
      </c>
    </row>
    <row r="2903" spans="1:6" ht="409.6" hidden="1" customHeight="1" x14ac:dyDescent="0.2"/>
    <row r="2904" spans="1:6" ht="13.5" customHeight="1" thickBot="1" x14ac:dyDescent="0.25">
      <c r="A2904" s="90" t="s">
        <v>4908</v>
      </c>
      <c r="B2904" s="91"/>
      <c r="C2904" s="92">
        <v>88.284043942865694</v>
      </c>
      <c r="D2904" s="91"/>
      <c r="E2904" s="93" t="s">
        <v>4884</v>
      </c>
      <c r="F2904" s="94">
        <v>41226</v>
      </c>
    </row>
    <row r="2905" spans="1:6" ht="0.2" customHeight="1" thickBot="1" x14ac:dyDescent="0.25"/>
    <row r="2906" spans="1:6" ht="12.75" customHeight="1" thickBot="1" x14ac:dyDescent="0.3">
      <c r="A2906" s="157" t="s">
        <v>4909</v>
      </c>
      <c r="B2906" s="158"/>
      <c r="C2906" s="158"/>
      <c r="D2906" s="158"/>
      <c r="E2906" s="159">
        <v>46697</v>
      </c>
      <c r="F2906" s="160"/>
    </row>
    <row r="2907" spans="1:6" ht="12.75" customHeight="1" x14ac:dyDescent="0.2"/>
    <row r="2908" spans="1:6" ht="12.75" customHeight="1" x14ac:dyDescent="0.2"/>
    <row r="2909" spans="1:6" ht="409.6" hidden="1" customHeight="1" x14ac:dyDescent="0.2"/>
    <row r="2910" spans="1:6" ht="12.75" customHeight="1" x14ac:dyDescent="0.25">
      <c r="A2910" s="144" t="s">
        <v>4868</v>
      </c>
      <c r="B2910" s="145"/>
      <c r="C2910" s="145"/>
      <c r="D2910" s="145"/>
      <c r="E2910" s="146"/>
      <c r="F2910" s="147"/>
    </row>
    <row r="2911" spans="1:6" ht="12.75" customHeight="1" x14ac:dyDescent="0.2">
      <c r="A2911" s="138" t="s">
        <v>2633</v>
      </c>
      <c r="B2911" s="139"/>
      <c r="C2911" s="139"/>
      <c r="D2911" s="140"/>
      <c r="E2911" s="76" t="s">
        <v>4869</v>
      </c>
      <c r="F2911" s="77" t="s">
        <v>4870</v>
      </c>
    </row>
    <row r="2912" spans="1:6" ht="12.75" customHeight="1" x14ac:dyDescent="0.2">
      <c r="A2912" s="141"/>
      <c r="B2912" s="142"/>
      <c r="C2912" s="142"/>
      <c r="D2912" s="143"/>
      <c r="E2912" s="78" t="s">
        <v>2632</v>
      </c>
      <c r="F2912" s="79" t="s">
        <v>106</v>
      </c>
    </row>
    <row r="2913" spans="1:6" ht="409.6" hidden="1" customHeight="1" x14ac:dyDescent="0.2"/>
    <row r="2914" spans="1:6" ht="12.75" customHeight="1" x14ac:dyDescent="0.2">
      <c r="A2914" s="80" t="s">
        <v>4871</v>
      </c>
      <c r="B2914" s="81" t="s">
        <v>4885</v>
      </c>
      <c r="C2914" s="82" t="s">
        <v>4870</v>
      </c>
      <c r="D2914" s="82" t="s">
        <v>4873</v>
      </c>
      <c r="E2914" s="82" t="s">
        <v>4874</v>
      </c>
      <c r="F2914" s="83" t="s">
        <v>4875</v>
      </c>
    </row>
    <row r="2915" spans="1:6" ht="409.6" hidden="1" customHeight="1" x14ac:dyDescent="0.2"/>
    <row r="2916" spans="1:6" ht="25.5" customHeight="1" thickBot="1" x14ac:dyDescent="0.25">
      <c r="A2916" s="84" t="s">
        <v>4918</v>
      </c>
      <c r="B2916" s="85" t="s">
        <v>4919</v>
      </c>
      <c r="C2916" s="86" t="s">
        <v>4888</v>
      </c>
      <c r="D2916" s="87">
        <v>8.3300000000000006E-3</v>
      </c>
      <c r="E2916" s="88">
        <v>67276</v>
      </c>
      <c r="F2916" s="89">
        <f>+D2916*E2916</f>
        <v>560.40908000000002</v>
      </c>
    </row>
    <row r="2917" spans="1:6" ht="409.6" hidden="1" customHeight="1" x14ac:dyDescent="0.2"/>
    <row r="2918" spans="1:6" ht="13.5" customHeight="1" thickBot="1" x14ac:dyDescent="0.25">
      <c r="A2918" s="90" t="s">
        <v>4893</v>
      </c>
      <c r="B2918" s="91"/>
      <c r="C2918" s="92">
        <v>1.1541394447764901</v>
      </c>
      <c r="D2918" s="91"/>
      <c r="E2918" s="93" t="s">
        <v>4884</v>
      </c>
      <c r="F2918" s="94">
        <v>560</v>
      </c>
    </row>
    <row r="2919" spans="1:6" ht="0.2" customHeight="1" x14ac:dyDescent="0.2"/>
    <row r="2920" spans="1:6" ht="12.75" customHeight="1" x14ac:dyDescent="0.2">
      <c r="A2920" s="80" t="s">
        <v>4871</v>
      </c>
      <c r="B2920" s="81" t="s">
        <v>4899</v>
      </c>
      <c r="C2920" s="82" t="s">
        <v>4870</v>
      </c>
      <c r="D2920" s="82" t="s">
        <v>4873</v>
      </c>
      <c r="E2920" s="82" t="s">
        <v>4874</v>
      </c>
      <c r="F2920" s="83" t="s">
        <v>4875</v>
      </c>
    </row>
    <row r="2921" spans="1:6" ht="409.6" hidden="1" customHeight="1" x14ac:dyDescent="0.2"/>
    <row r="2922" spans="1:6" ht="25.5" customHeight="1" x14ac:dyDescent="0.2">
      <c r="A2922" s="84" t="s">
        <v>5095</v>
      </c>
      <c r="B2922" s="85" t="s">
        <v>5096</v>
      </c>
      <c r="C2922" s="86" t="s">
        <v>109</v>
      </c>
      <c r="D2922" s="87">
        <v>8.3300000000000006E-3</v>
      </c>
      <c r="E2922" s="88">
        <v>46573</v>
      </c>
      <c r="F2922" s="89">
        <f>+D2922*E2922</f>
        <v>387.95309000000003</v>
      </c>
    </row>
    <row r="2923" spans="1:6" ht="409.6" hidden="1" customHeight="1" x14ac:dyDescent="0.2"/>
    <row r="2924" spans="1:6" ht="25.5" customHeight="1" thickBot="1" x14ac:dyDescent="0.25">
      <c r="A2924" s="84" t="s">
        <v>2063</v>
      </c>
      <c r="B2924" s="85" t="s">
        <v>4922</v>
      </c>
      <c r="C2924" s="86" t="s">
        <v>2033</v>
      </c>
      <c r="D2924" s="87">
        <v>6.6669999999999993E-2</v>
      </c>
      <c r="E2924" s="88">
        <v>95200</v>
      </c>
      <c r="F2924" s="89">
        <f>+D2924*E2924</f>
        <v>6346.9839999999995</v>
      </c>
    </row>
    <row r="2925" spans="1:6" ht="409.6" hidden="1" customHeight="1" x14ac:dyDescent="0.2"/>
    <row r="2926" spans="1:6" ht="13.5" customHeight="1" thickBot="1" x14ac:dyDescent="0.25">
      <c r="A2926" s="90" t="s">
        <v>4904</v>
      </c>
      <c r="B2926" s="91"/>
      <c r="C2926" s="92">
        <v>13.8805877867315</v>
      </c>
      <c r="D2926" s="91"/>
      <c r="E2926" s="93" t="s">
        <v>4884</v>
      </c>
      <c r="F2926" s="94">
        <v>6735</v>
      </c>
    </row>
    <row r="2927" spans="1:6" ht="0.2" customHeight="1" x14ac:dyDescent="0.2"/>
    <row r="2928" spans="1:6" ht="12.75" customHeight="1" x14ac:dyDescent="0.2">
      <c r="A2928" s="80" t="s">
        <v>4871</v>
      </c>
      <c r="B2928" s="81" t="s">
        <v>4905</v>
      </c>
      <c r="C2928" s="82" t="s">
        <v>4870</v>
      </c>
      <c r="D2928" s="82" t="s">
        <v>4873</v>
      </c>
      <c r="E2928" s="82" t="s">
        <v>4874</v>
      </c>
      <c r="F2928" s="83" t="s">
        <v>4875</v>
      </c>
    </row>
    <row r="2929" spans="1:6" ht="409.6" hidden="1" customHeight="1" x14ac:dyDescent="0.2"/>
    <row r="2930" spans="1:6" ht="25.5" customHeight="1" thickBot="1" x14ac:dyDescent="0.25">
      <c r="A2930" s="84" t="s">
        <v>4923</v>
      </c>
      <c r="B2930" s="85" t="s">
        <v>4924</v>
      </c>
      <c r="C2930" s="86" t="s">
        <v>106</v>
      </c>
      <c r="D2930" s="87">
        <v>1.3</v>
      </c>
      <c r="E2930" s="88">
        <v>31712</v>
      </c>
      <c r="F2930" s="89">
        <f>+D2930*E2930</f>
        <v>41225.599999999999</v>
      </c>
    </row>
    <row r="2931" spans="1:6" ht="409.6" hidden="1" customHeight="1" x14ac:dyDescent="0.2"/>
    <row r="2932" spans="1:6" ht="13.5" customHeight="1" thickBot="1" x14ac:dyDescent="0.25">
      <c r="A2932" s="90" t="s">
        <v>4908</v>
      </c>
      <c r="B2932" s="91"/>
      <c r="C2932" s="92">
        <v>84.965272768491999</v>
      </c>
      <c r="D2932" s="91"/>
      <c r="E2932" s="93" t="s">
        <v>4884</v>
      </c>
      <c r="F2932" s="94">
        <v>41226</v>
      </c>
    </row>
    <row r="2933" spans="1:6" ht="0.2" customHeight="1" thickBot="1" x14ac:dyDescent="0.25"/>
    <row r="2934" spans="1:6" ht="12.75" customHeight="1" thickBot="1" x14ac:dyDescent="0.3">
      <c r="A2934" s="157" t="s">
        <v>4909</v>
      </c>
      <c r="B2934" s="158"/>
      <c r="C2934" s="158"/>
      <c r="D2934" s="158"/>
      <c r="E2934" s="159">
        <v>48521</v>
      </c>
      <c r="F2934" s="160"/>
    </row>
    <row r="2935" spans="1:6" ht="12.75" customHeight="1" x14ac:dyDescent="0.2"/>
    <row r="2936" spans="1:6" ht="12.75" customHeight="1" x14ac:dyDescent="0.2"/>
    <row r="2937" spans="1:6" ht="409.6" hidden="1" customHeight="1" x14ac:dyDescent="0.2"/>
    <row r="2938" spans="1:6" ht="12.75" customHeight="1" x14ac:dyDescent="0.25">
      <c r="A2938" s="144" t="s">
        <v>4868</v>
      </c>
      <c r="B2938" s="145"/>
      <c r="C2938" s="145"/>
      <c r="D2938" s="145"/>
      <c r="E2938" s="146"/>
      <c r="F2938" s="147"/>
    </row>
    <row r="2939" spans="1:6" ht="12.75" customHeight="1" x14ac:dyDescent="0.2">
      <c r="A2939" s="138" t="s">
        <v>2635</v>
      </c>
      <c r="B2939" s="139"/>
      <c r="C2939" s="139"/>
      <c r="D2939" s="140"/>
      <c r="E2939" s="76" t="s">
        <v>4869</v>
      </c>
      <c r="F2939" s="77" t="s">
        <v>4870</v>
      </c>
    </row>
    <row r="2940" spans="1:6" ht="12.75" customHeight="1" x14ac:dyDescent="0.2">
      <c r="A2940" s="141"/>
      <c r="B2940" s="142"/>
      <c r="C2940" s="142"/>
      <c r="D2940" s="143"/>
      <c r="E2940" s="78" t="s">
        <v>2634</v>
      </c>
      <c r="F2940" s="79" t="s">
        <v>106</v>
      </c>
    </row>
    <row r="2941" spans="1:6" ht="409.6" hidden="1" customHeight="1" x14ac:dyDescent="0.2"/>
    <row r="2942" spans="1:6" ht="12.75" customHeight="1" x14ac:dyDescent="0.2">
      <c r="A2942" s="80" t="s">
        <v>4871</v>
      </c>
      <c r="B2942" s="81" t="s">
        <v>4885</v>
      </c>
      <c r="C2942" s="82" t="s">
        <v>4870</v>
      </c>
      <c r="D2942" s="82" t="s">
        <v>4873</v>
      </c>
      <c r="E2942" s="82" t="s">
        <v>4874</v>
      </c>
      <c r="F2942" s="83" t="s">
        <v>4875</v>
      </c>
    </row>
    <row r="2943" spans="1:6" ht="409.6" hidden="1" customHeight="1" x14ac:dyDescent="0.2"/>
    <row r="2944" spans="1:6" ht="25.5" customHeight="1" thickBot="1" x14ac:dyDescent="0.25">
      <c r="A2944" s="84" t="s">
        <v>4918</v>
      </c>
      <c r="B2944" s="85" t="s">
        <v>4919</v>
      </c>
      <c r="C2944" s="86" t="s">
        <v>4888</v>
      </c>
      <c r="D2944" s="87">
        <v>1.2500000000000001E-2</v>
      </c>
      <c r="E2944" s="88">
        <v>67276</v>
      </c>
      <c r="F2944" s="89">
        <f>+D2944*E2944</f>
        <v>840.95</v>
      </c>
    </row>
    <row r="2945" spans="1:6" ht="409.6" hidden="1" customHeight="1" x14ac:dyDescent="0.2"/>
    <row r="2946" spans="1:6" ht="13.5" customHeight="1" thickBot="1" x14ac:dyDescent="0.25">
      <c r="A2946" s="90" t="s">
        <v>4893</v>
      </c>
      <c r="B2946" s="91"/>
      <c r="C2946" s="92">
        <v>1.6120684697809</v>
      </c>
      <c r="D2946" s="91"/>
      <c r="E2946" s="93" t="s">
        <v>4884</v>
      </c>
      <c r="F2946" s="94">
        <v>841</v>
      </c>
    </row>
    <row r="2947" spans="1:6" ht="0.2" customHeight="1" x14ac:dyDescent="0.2"/>
    <row r="2948" spans="1:6" ht="12.75" customHeight="1" x14ac:dyDescent="0.2">
      <c r="A2948" s="80" t="s">
        <v>4871</v>
      </c>
      <c r="B2948" s="81" t="s">
        <v>4899</v>
      </c>
      <c r="C2948" s="82" t="s">
        <v>4870</v>
      </c>
      <c r="D2948" s="82" t="s">
        <v>4873</v>
      </c>
      <c r="E2948" s="82" t="s">
        <v>4874</v>
      </c>
      <c r="F2948" s="83" t="s">
        <v>4875</v>
      </c>
    </row>
    <row r="2949" spans="1:6" ht="409.6" hidden="1" customHeight="1" x14ac:dyDescent="0.2"/>
    <row r="2950" spans="1:6" ht="25.5" customHeight="1" x14ac:dyDescent="0.2">
      <c r="A2950" s="84" t="s">
        <v>5095</v>
      </c>
      <c r="B2950" s="85" t="s">
        <v>5096</v>
      </c>
      <c r="C2950" s="86" t="s">
        <v>109</v>
      </c>
      <c r="D2950" s="87">
        <v>1.2500000000000001E-2</v>
      </c>
      <c r="E2950" s="88">
        <v>46573</v>
      </c>
      <c r="F2950" s="89">
        <f>+D2950*E2950</f>
        <v>582.16250000000002</v>
      </c>
    </row>
    <row r="2951" spans="1:6" ht="409.6" hidden="1" customHeight="1" x14ac:dyDescent="0.2"/>
    <row r="2952" spans="1:6" ht="25.5" customHeight="1" thickBot="1" x14ac:dyDescent="0.25">
      <c r="A2952" s="84" t="s">
        <v>2063</v>
      </c>
      <c r="B2952" s="85" t="s">
        <v>4922</v>
      </c>
      <c r="C2952" s="86" t="s">
        <v>2033</v>
      </c>
      <c r="D2952" s="87">
        <v>0.1</v>
      </c>
      <c r="E2952" s="88">
        <v>95200</v>
      </c>
      <c r="F2952" s="89">
        <f>+D2952*E2952</f>
        <v>9520</v>
      </c>
    </row>
    <row r="2953" spans="1:6" ht="409.6" hidden="1" customHeight="1" x14ac:dyDescent="0.2"/>
    <row r="2954" spans="1:6" ht="13.5" customHeight="1" thickBot="1" x14ac:dyDescent="0.25">
      <c r="A2954" s="90" t="s">
        <v>4904</v>
      </c>
      <c r="B2954" s="91"/>
      <c r="C2954" s="92">
        <v>19.363990109068599</v>
      </c>
      <c r="D2954" s="91"/>
      <c r="E2954" s="93" t="s">
        <v>4884</v>
      </c>
      <c r="F2954" s="94">
        <v>10102</v>
      </c>
    </row>
    <row r="2955" spans="1:6" ht="0.2" customHeight="1" x14ac:dyDescent="0.2"/>
    <row r="2956" spans="1:6" ht="12.75" customHeight="1" x14ac:dyDescent="0.2">
      <c r="A2956" s="80" t="s">
        <v>4871</v>
      </c>
      <c r="B2956" s="81" t="s">
        <v>4905</v>
      </c>
      <c r="C2956" s="82" t="s">
        <v>4870</v>
      </c>
      <c r="D2956" s="82" t="s">
        <v>4873</v>
      </c>
      <c r="E2956" s="82" t="s">
        <v>4874</v>
      </c>
      <c r="F2956" s="83" t="s">
        <v>4875</v>
      </c>
    </row>
    <row r="2957" spans="1:6" ht="409.6" hidden="1" customHeight="1" x14ac:dyDescent="0.2"/>
    <row r="2958" spans="1:6" ht="25.5" customHeight="1" thickBot="1" x14ac:dyDescent="0.25">
      <c r="A2958" s="84" t="s">
        <v>4923</v>
      </c>
      <c r="B2958" s="85" t="s">
        <v>4924</v>
      </c>
      <c r="C2958" s="86" t="s">
        <v>106</v>
      </c>
      <c r="D2958" s="87">
        <v>1.3</v>
      </c>
      <c r="E2958" s="88">
        <v>31712</v>
      </c>
      <c r="F2958" s="89">
        <f>+D2958*E2958</f>
        <v>41225.599999999999</v>
      </c>
    </row>
    <row r="2959" spans="1:6" ht="409.6" hidden="1" customHeight="1" x14ac:dyDescent="0.2"/>
    <row r="2960" spans="1:6" ht="13.5" customHeight="1" thickBot="1" x14ac:dyDescent="0.25">
      <c r="A2960" s="90" t="s">
        <v>4908</v>
      </c>
      <c r="B2960" s="91"/>
      <c r="C2960" s="92">
        <v>79.023941421150496</v>
      </c>
      <c r="D2960" s="91"/>
      <c r="E2960" s="93" t="s">
        <v>4884</v>
      </c>
      <c r="F2960" s="94">
        <v>41226</v>
      </c>
    </row>
    <row r="2961" spans="1:6" ht="0.2" customHeight="1" thickBot="1" x14ac:dyDescent="0.25"/>
    <row r="2962" spans="1:6" ht="12.75" customHeight="1" thickBot="1" x14ac:dyDescent="0.3">
      <c r="A2962" s="157" t="s">
        <v>4909</v>
      </c>
      <c r="B2962" s="158"/>
      <c r="C2962" s="158"/>
      <c r="D2962" s="158"/>
      <c r="E2962" s="159">
        <v>52169</v>
      </c>
      <c r="F2962" s="160"/>
    </row>
    <row r="2963" spans="1:6" ht="12.75" customHeight="1" x14ac:dyDescent="0.2"/>
    <row r="2964" spans="1:6" ht="12.75" customHeight="1" x14ac:dyDescent="0.2"/>
    <row r="2965" spans="1:6" ht="409.6" hidden="1" customHeight="1" x14ac:dyDescent="0.2"/>
    <row r="2966" spans="1:6" ht="12.75" customHeight="1" x14ac:dyDescent="0.25">
      <c r="A2966" s="144" t="s">
        <v>4868</v>
      </c>
      <c r="B2966" s="145"/>
      <c r="C2966" s="145"/>
      <c r="D2966" s="145"/>
      <c r="E2966" s="146"/>
      <c r="F2966" s="147"/>
    </row>
    <row r="2967" spans="1:6" ht="12.75" customHeight="1" x14ac:dyDescent="0.2">
      <c r="A2967" s="138" t="s">
        <v>2637</v>
      </c>
      <c r="B2967" s="139"/>
      <c r="C2967" s="139"/>
      <c r="D2967" s="140"/>
      <c r="E2967" s="76" t="s">
        <v>4869</v>
      </c>
      <c r="F2967" s="77" t="s">
        <v>4870</v>
      </c>
    </row>
    <row r="2968" spans="1:6" ht="12.75" customHeight="1" x14ac:dyDescent="0.2">
      <c r="A2968" s="141"/>
      <c r="B2968" s="142"/>
      <c r="C2968" s="142"/>
      <c r="D2968" s="143"/>
      <c r="E2968" s="78" t="s">
        <v>2636</v>
      </c>
      <c r="F2968" s="79" t="s">
        <v>106</v>
      </c>
    </row>
    <row r="2969" spans="1:6" ht="409.6" hidden="1" customHeight="1" x14ac:dyDescent="0.2"/>
    <row r="2970" spans="1:6" ht="12.75" customHeight="1" x14ac:dyDescent="0.2">
      <c r="A2970" s="80" t="s">
        <v>4871</v>
      </c>
      <c r="B2970" s="81" t="s">
        <v>4885</v>
      </c>
      <c r="C2970" s="82" t="s">
        <v>4870</v>
      </c>
      <c r="D2970" s="82" t="s">
        <v>4873</v>
      </c>
      <c r="E2970" s="82" t="s">
        <v>4874</v>
      </c>
      <c r="F2970" s="83" t="s">
        <v>4875</v>
      </c>
    </row>
    <row r="2971" spans="1:6" ht="409.6" hidden="1" customHeight="1" x14ac:dyDescent="0.2"/>
    <row r="2972" spans="1:6" ht="25.5" customHeight="1" thickBot="1" x14ac:dyDescent="0.25">
      <c r="A2972" s="84" t="s">
        <v>4918</v>
      </c>
      <c r="B2972" s="85" t="s">
        <v>4919</v>
      </c>
      <c r="C2972" s="86" t="s">
        <v>4888</v>
      </c>
      <c r="D2972" s="87">
        <v>2.5000000000000001E-2</v>
      </c>
      <c r="E2972" s="88">
        <v>67276</v>
      </c>
      <c r="F2972" s="89">
        <f>+D2972*E2972</f>
        <v>1681.9</v>
      </c>
    </row>
    <row r="2973" spans="1:6" ht="409.6" hidden="1" customHeight="1" x14ac:dyDescent="0.2"/>
    <row r="2974" spans="1:6" ht="13.5" customHeight="1" thickBot="1" x14ac:dyDescent="0.25">
      <c r="A2974" s="90" t="s">
        <v>4893</v>
      </c>
      <c r="B2974" s="91"/>
      <c r="C2974" s="92">
        <v>2.66510330840411</v>
      </c>
      <c r="D2974" s="91"/>
      <c r="E2974" s="93" t="s">
        <v>4884</v>
      </c>
      <c r="F2974" s="94">
        <v>1682</v>
      </c>
    </row>
    <row r="2975" spans="1:6" ht="0.2" customHeight="1" x14ac:dyDescent="0.2"/>
    <row r="2976" spans="1:6" ht="12.75" customHeight="1" x14ac:dyDescent="0.2">
      <c r="A2976" s="80" t="s">
        <v>4871</v>
      </c>
      <c r="B2976" s="81" t="s">
        <v>4899</v>
      </c>
      <c r="C2976" s="82" t="s">
        <v>4870</v>
      </c>
      <c r="D2976" s="82" t="s">
        <v>4873</v>
      </c>
      <c r="E2976" s="82" t="s">
        <v>4874</v>
      </c>
      <c r="F2976" s="83" t="s">
        <v>4875</v>
      </c>
    </row>
    <row r="2977" spans="1:6" ht="409.6" hidden="1" customHeight="1" x14ac:dyDescent="0.2"/>
    <row r="2978" spans="1:6" ht="25.5" customHeight="1" x14ac:dyDescent="0.2">
      <c r="A2978" s="84" t="s">
        <v>5095</v>
      </c>
      <c r="B2978" s="85" t="s">
        <v>5096</v>
      </c>
      <c r="C2978" s="86" t="s">
        <v>109</v>
      </c>
      <c r="D2978" s="87">
        <v>2.5000000000000001E-2</v>
      </c>
      <c r="E2978" s="88">
        <v>46573</v>
      </c>
      <c r="F2978" s="89">
        <f>+D2978*E2978</f>
        <v>1164.325</v>
      </c>
    </row>
    <row r="2979" spans="1:6" ht="409.6" hidden="1" customHeight="1" x14ac:dyDescent="0.2"/>
    <row r="2980" spans="1:6" ht="25.5" customHeight="1" thickBot="1" x14ac:dyDescent="0.25">
      <c r="A2980" s="84" t="s">
        <v>2063</v>
      </c>
      <c r="B2980" s="85" t="s">
        <v>4922</v>
      </c>
      <c r="C2980" s="86" t="s">
        <v>2033</v>
      </c>
      <c r="D2980" s="87">
        <v>0.2</v>
      </c>
      <c r="E2980" s="88">
        <v>95200</v>
      </c>
      <c r="F2980" s="89">
        <f>+D2980*E2980</f>
        <v>19040</v>
      </c>
    </row>
    <row r="2981" spans="1:6" ht="409.6" hidden="1" customHeight="1" x14ac:dyDescent="0.2"/>
    <row r="2982" spans="1:6" ht="13.5" customHeight="1" thickBot="1" x14ac:dyDescent="0.25">
      <c r="A2982" s="90" t="s">
        <v>4904</v>
      </c>
      <c r="B2982" s="91"/>
      <c r="C2982" s="92">
        <v>32.012929395360601</v>
      </c>
      <c r="D2982" s="91"/>
      <c r="E2982" s="93" t="s">
        <v>4884</v>
      </c>
      <c r="F2982" s="94">
        <v>20204</v>
      </c>
    </row>
    <row r="2983" spans="1:6" ht="0.2" customHeight="1" x14ac:dyDescent="0.2"/>
    <row r="2984" spans="1:6" ht="12.75" customHeight="1" x14ac:dyDescent="0.2">
      <c r="A2984" s="80" t="s">
        <v>4871</v>
      </c>
      <c r="B2984" s="81" t="s">
        <v>4905</v>
      </c>
      <c r="C2984" s="82" t="s">
        <v>4870</v>
      </c>
      <c r="D2984" s="82" t="s">
        <v>4873</v>
      </c>
      <c r="E2984" s="82" t="s">
        <v>4874</v>
      </c>
      <c r="F2984" s="83" t="s">
        <v>4875</v>
      </c>
    </row>
    <row r="2985" spans="1:6" ht="409.6" hidden="1" customHeight="1" x14ac:dyDescent="0.2"/>
    <row r="2986" spans="1:6" ht="25.5" customHeight="1" thickBot="1" x14ac:dyDescent="0.25">
      <c r="A2986" s="84" t="s">
        <v>4923</v>
      </c>
      <c r="B2986" s="85" t="s">
        <v>4924</v>
      </c>
      <c r="C2986" s="86" t="s">
        <v>106</v>
      </c>
      <c r="D2986" s="87">
        <v>1.3</v>
      </c>
      <c r="E2986" s="88">
        <v>31712</v>
      </c>
      <c r="F2986" s="89">
        <f>+D2986*E2986</f>
        <v>41225.599999999999</v>
      </c>
    </row>
    <row r="2987" spans="1:6" ht="409.6" hidden="1" customHeight="1" x14ac:dyDescent="0.2"/>
    <row r="2988" spans="1:6" ht="13.5" customHeight="1" thickBot="1" x14ac:dyDescent="0.25">
      <c r="A2988" s="90" t="s">
        <v>4908</v>
      </c>
      <c r="B2988" s="91"/>
      <c r="C2988" s="92">
        <v>65.3219672962353</v>
      </c>
      <c r="D2988" s="91"/>
      <c r="E2988" s="93" t="s">
        <v>4884</v>
      </c>
      <c r="F2988" s="94">
        <v>41226</v>
      </c>
    </row>
    <row r="2989" spans="1:6" ht="0.2" customHeight="1" thickBot="1" x14ac:dyDescent="0.25"/>
    <row r="2990" spans="1:6" ht="12.75" customHeight="1" thickBot="1" x14ac:dyDescent="0.3">
      <c r="A2990" s="157" t="s">
        <v>4909</v>
      </c>
      <c r="B2990" s="158"/>
      <c r="C2990" s="158"/>
      <c r="D2990" s="158"/>
      <c r="E2990" s="159">
        <v>63112</v>
      </c>
      <c r="F2990" s="160"/>
    </row>
    <row r="2991" spans="1:6" ht="12.75" customHeight="1" x14ac:dyDescent="0.2"/>
    <row r="2992" spans="1:6" ht="12.75" customHeight="1" x14ac:dyDescent="0.2"/>
    <row r="2993" spans="1:6" ht="409.6" hidden="1" customHeight="1" x14ac:dyDescent="0.2"/>
    <row r="2994" spans="1:6" ht="12.75" customHeight="1" x14ac:dyDescent="0.25">
      <c r="A2994" s="144" t="s">
        <v>4868</v>
      </c>
      <c r="B2994" s="145"/>
      <c r="C2994" s="145"/>
      <c r="D2994" s="145"/>
      <c r="E2994" s="146"/>
      <c r="F2994" s="147"/>
    </row>
    <row r="2995" spans="1:6" ht="12.75" customHeight="1" x14ac:dyDescent="0.2">
      <c r="A2995" s="138" t="s">
        <v>2639</v>
      </c>
      <c r="B2995" s="139"/>
      <c r="C2995" s="139"/>
      <c r="D2995" s="140"/>
      <c r="E2995" s="76" t="s">
        <v>4869</v>
      </c>
      <c r="F2995" s="77" t="s">
        <v>4870</v>
      </c>
    </row>
    <row r="2996" spans="1:6" ht="12.75" customHeight="1" x14ac:dyDescent="0.2">
      <c r="A2996" s="141"/>
      <c r="B2996" s="142"/>
      <c r="C2996" s="142"/>
      <c r="D2996" s="143"/>
      <c r="E2996" s="78" t="s">
        <v>2638</v>
      </c>
      <c r="F2996" s="79" t="s">
        <v>106</v>
      </c>
    </row>
    <row r="2997" spans="1:6" ht="409.6" hidden="1" customHeight="1" x14ac:dyDescent="0.2"/>
    <row r="2998" spans="1:6" ht="12.75" customHeight="1" x14ac:dyDescent="0.2">
      <c r="A2998" s="80" t="s">
        <v>4871</v>
      </c>
      <c r="B2998" s="81" t="s">
        <v>4885</v>
      </c>
      <c r="C2998" s="82" t="s">
        <v>4870</v>
      </c>
      <c r="D2998" s="82" t="s">
        <v>4873</v>
      </c>
      <c r="E2998" s="82" t="s">
        <v>4874</v>
      </c>
      <c r="F2998" s="83" t="s">
        <v>4875</v>
      </c>
    </row>
    <row r="2999" spans="1:6" ht="409.6" hidden="1" customHeight="1" x14ac:dyDescent="0.2"/>
    <row r="3000" spans="1:6" ht="25.5" customHeight="1" thickBot="1" x14ac:dyDescent="0.25">
      <c r="A3000" s="84" t="s">
        <v>4918</v>
      </c>
      <c r="B3000" s="85" t="s">
        <v>4919</v>
      </c>
      <c r="C3000" s="86" t="s">
        <v>4888</v>
      </c>
      <c r="D3000" s="87">
        <v>5.0000000000000001E-3</v>
      </c>
      <c r="E3000" s="88">
        <v>67276</v>
      </c>
      <c r="F3000" s="89">
        <f>+D3000*E3000</f>
        <v>336.38</v>
      </c>
    </row>
    <row r="3001" spans="1:6" ht="409.6" hidden="1" customHeight="1" x14ac:dyDescent="0.2"/>
    <row r="3002" spans="1:6" ht="13.5" customHeight="1" thickBot="1" x14ac:dyDescent="0.25">
      <c r="A3002" s="90" t="s">
        <v>4893</v>
      </c>
      <c r="B3002" s="91"/>
      <c r="C3002" s="92">
        <v>0.74057747410182895</v>
      </c>
      <c r="D3002" s="91"/>
      <c r="E3002" s="93" t="s">
        <v>4884</v>
      </c>
      <c r="F3002" s="94">
        <v>336</v>
      </c>
    </row>
    <row r="3003" spans="1:6" ht="0.2" customHeight="1" x14ac:dyDescent="0.2"/>
    <row r="3004" spans="1:6" ht="12.75" customHeight="1" x14ac:dyDescent="0.2">
      <c r="A3004" s="80" t="s">
        <v>4871</v>
      </c>
      <c r="B3004" s="81" t="s">
        <v>4899</v>
      </c>
      <c r="C3004" s="82" t="s">
        <v>4870</v>
      </c>
      <c r="D3004" s="82" t="s">
        <v>4873</v>
      </c>
      <c r="E3004" s="82" t="s">
        <v>4874</v>
      </c>
      <c r="F3004" s="83" t="s">
        <v>4875</v>
      </c>
    </row>
    <row r="3005" spans="1:6" ht="409.6" hidden="1" customHeight="1" x14ac:dyDescent="0.2"/>
    <row r="3006" spans="1:6" ht="25.5" customHeight="1" thickBot="1" x14ac:dyDescent="0.25">
      <c r="A3006" s="84" t="s">
        <v>2063</v>
      </c>
      <c r="B3006" s="85" t="s">
        <v>4922</v>
      </c>
      <c r="C3006" s="86" t="s">
        <v>2033</v>
      </c>
      <c r="D3006" s="87">
        <v>0.04</v>
      </c>
      <c r="E3006" s="88">
        <v>95200</v>
      </c>
      <c r="F3006" s="89">
        <f>+D3006*E3006</f>
        <v>3808</v>
      </c>
    </row>
    <row r="3007" spans="1:6" ht="409.6" hidden="1" customHeight="1" x14ac:dyDescent="0.2"/>
    <row r="3008" spans="1:6" ht="13.5" customHeight="1" thickBot="1" x14ac:dyDescent="0.25">
      <c r="A3008" s="90" t="s">
        <v>4904</v>
      </c>
      <c r="B3008" s="91"/>
      <c r="C3008" s="92">
        <v>8.3932113731540703</v>
      </c>
      <c r="D3008" s="91"/>
      <c r="E3008" s="93" t="s">
        <v>4884</v>
      </c>
      <c r="F3008" s="94">
        <v>3808</v>
      </c>
    </row>
    <row r="3009" spans="1:6" ht="0.2" customHeight="1" x14ac:dyDescent="0.2"/>
    <row r="3010" spans="1:6" ht="12.75" customHeight="1" x14ac:dyDescent="0.2">
      <c r="A3010" s="80" t="s">
        <v>4871</v>
      </c>
      <c r="B3010" s="81" t="s">
        <v>4905</v>
      </c>
      <c r="C3010" s="82" t="s">
        <v>4870</v>
      </c>
      <c r="D3010" s="82" t="s">
        <v>4873</v>
      </c>
      <c r="E3010" s="82" t="s">
        <v>4874</v>
      </c>
      <c r="F3010" s="83" t="s">
        <v>4875</v>
      </c>
    </row>
    <row r="3011" spans="1:6" ht="409.6" hidden="1" customHeight="1" x14ac:dyDescent="0.2"/>
    <row r="3012" spans="1:6" ht="25.5" customHeight="1" thickBot="1" x14ac:dyDescent="0.25">
      <c r="A3012" s="84" t="s">
        <v>4923</v>
      </c>
      <c r="B3012" s="85" t="s">
        <v>4924</v>
      </c>
      <c r="C3012" s="86" t="s">
        <v>106</v>
      </c>
      <c r="D3012" s="87">
        <v>1.3</v>
      </c>
      <c r="E3012" s="88">
        <v>31712</v>
      </c>
      <c r="F3012" s="89">
        <f>+D3012*E3012</f>
        <v>41225.599999999999</v>
      </c>
    </row>
    <row r="3013" spans="1:6" ht="409.6" hidden="1" customHeight="1" x14ac:dyDescent="0.2"/>
    <row r="3014" spans="1:6" ht="13.5" customHeight="1" thickBot="1" x14ac:dyDescent="0.25">
      <c r="A3014" s="90" t="s">
        <v>4908</v>
      </c>
      <c r="B3014" s="91"/>
      <c r="C3014" s="92">
        <v>90.8662111527441</v>
      </c>
      <c r="D3014" s="91"/>
      <c r="E3014" s="93" t="s">
        <v>4884</v>
      </c>
      <c r="F3014" s="94">
        <v>41226</v>
      </c>
    </row>
    <row r="3015" spans="1:6" ht="0.2" customHeight="1" thickBot="1" x14ac:dyDescent="0.25"/>
    <row r="3016" spans="1:6" ht="12.75" customHeight="1" thickBot="1" x14ac:dyDescent="0.3">
      <c r="A3016" s="157" t="s">
        <v>4909</v>
      </c>
      <c r="B3016" s="158"/>
      <c r="C3016" s="158"/>
      <c r="D3016" s="158"/>
      <c r="E3016" s="159">
        <v>45370</v>
      </c>
      <c r="F3016" s="160"/>
    </row>
    <row r="3017" spans="1:6" ht="12.75" customHeight="1" x14ac:dyDescent="0.2"/>
    <row r="3018" spans="1:6" ht="12.75" customHeight="1" x14ac:dyDescent="0.2"/>
    <row r="3019" spans="1:6" ht="409.6" hidden="1" customHeight="1" x14ac:dyDescent="0.2"/>
    <row r="3020" spans="1:6" ht="12.75" customHeight="1" x14ac:dyDescent="0.25">
      <c r="A3020" s="144" t="s">
        <v>4868</v>
      </c>
      <c r="B3020" s="145"/>
      <c r="C3020" s="145"/>
      <c r="D3020" s="145"/>
      <c r="E3020" s="146"/>
      <c r="F3020" s="147"/>
    </row>
    <row r="3021" spans="1:6" ht="12.75" customHeight="1" x14ac:dyDescent="0.2">
      <c r="A3021" s="138" t="s">
        <v>2641</v>
      </c>
      <c r="B3021" s="139"/>
      <c r="C3021" s="139"/>
      <c r="D3021" s="140"/>
      <c r="E3021" s="76" t="s">
        <v>4869</v>
      </c>
      <c r="F3021" s="77" t="s">
        <v>4870</v>
      </c>
    </row>
    <row r="3022" spans="1:6" ht="12.75" customHeight="1" x14ac:dyDescent="0.2">
      <c r="A3022" s="141"/>
      <c r="B3022" s="142"/>
      <c r="C3022" s="142"/>
      <c r="D3022" s="143"/>
      <c r="E3022" s="78" t="s">
        <v>2640</v>
      </c>
      <c r="F3022" s="79" t="s">
        <v>106</v>
      </c>
    </row>
    <row r="3023" spans="1:6" ht="409.6" hidden="1" customHeight="1" x14ac:dyDescent="0.2"/>
    <row r="3024" spans="1:6" ht="12.75" customHeight="1" x14ac:dyDescent="0.2">
      <c r="A3024" s="80" t="s">
        <v>4871</v>
      </c>
      <c r="B3024" s="81" t="s">
        <v>4885</v>
      </c>
      <c r="C3024" s="82" t="s">
        <v>4870</v>
      </c>
      <c r="D3024" s="82" t="s">
        <v>4873</v>
      </c>
      <c r="E3024" s="82" t="s">
        <v>4874</v>
      </c>
      <c r="F3024" s="83" t="s">
        <v>4875</v>
      </c>
    </row>
    <row r="3025" spans="1:6" ht="409.6" hidden="1" customHeight="1" x14ac:dyDescent="0.2"/>
    <row r="3026" spans="1:6" ht="25.5" customHeight="1" thickBot="1" x14ac:dyDescent="0.25">
      <c r="A3026" s="84" t="s">
        <v>4918</v>
      </c>
      <c r="B3026" s="85" t="s">
        <v>4919</v>
      </c>
      <c r="C3026" s="86" t="s">
        <v>4888</v>
      </c>
      <c r="D3026" s="87">
        <v>0.33</v>
      </c>
      <c r="E3026" s="88">
        <v>67276</v>
      </c>
      <c r="F3026" s="89">
        <f>+D3026*E3026</f>
        <v>22201.08</v>
      </c>
    </row>
    <row r="3027" spans="1:6" ht="409.6" hidden="1" customHeight="1" x14ac:dyDescent="0.2"/>
    <row r="3028" spans="1:6" ht="13.5" customHeight="1" thickBot="1" x14ac:dyDescent="0.25">
      <c r="A3028" s="90" t="s">
        <v>4893</v>
      </c>
      <c r="B3028" s="91"/>
      <c r="C3028" s="92">
        <v>82.706850948105696</v>
      </c>
      <c r="D3028" s="91"/>
      <c r="E3028" s="93" t="s">
        <v>4884</v>
      </c>
      <c r="F3028" s="94">
        <v>22201</v>
      </c>
    </row>
    <row r="3029" spans="1:6" ht="0.2" customHeight="1" x14ac:dyDescent="0.2"/>
    <row r="3030" spans="1:6" ht="12.75" customHeight="1" x14ac:dyDescent="0.2">
      <c r="A3030" s="80" t="s">
        <v>4871</v>
      </c>
      <c r="B3030" s="81" t="s">
        <v>4894</v>
      </c>
      <c r="C3030" s="82" t="s">
        <v>4870</v>
      </c>
      <c r="D3030" s="82" t="s">
        <v>4873</v>
      </c>
      <c r="E3030" s="82" t="s">
        <v>4874</v>
      </c>
      <c r="F3030" s="83" t="s">
        <v>4875</v>
      </c>
    </row>
    <row r="3031" spans="1:6" ht="409.6" hidden="1" customHeight="1" x14ac:dyDescent="0.2"/>
    <row r="3032" spans="1:6" ht="25.5" customHeight="1" thickBot="1" x14ac:dyDescent="0.25">
      <c r="A3032" s="84" t="s">
        <v>4895</v>
      </c>
      <c r="B3032" s="85" t="s">
        <v>4896</v>
      </c>
      <c r="C3032" s="86" t="s">
        <v>4897</v>
      </c>
      <c r="D3032" s="87">
        <v>0.05</v>
      </c>
      <c r="E3032" s="88">
        <v>22201</v>
      </c>
      <c r="F3032" s="89">
        <f>+D3032*E3032</f>
        <v>1110.05</v>
      </c>
    </row>
    <row r="3033" spans="1:6" ht="409.6" hidden="1" customHeight="1" x14ac:dyDescent="0.2"/>
    <row r="3034" spans="1:6" ht="13.5" customHeight="1" thickBot="1" x14ac:dyDescent="0.25">
      <c r="A3034" s="90" t="s">
        <v>4898</v>
      </c>
      <c r="B3034" s="91"/>
      <c r="C3034" s="92">
        <v>4.1351562791044199</v>
      </c>
      <c r="D3034" s="91"/>
      <c r="E3034" s="93" t="s">
        <v>4884</v>
      </c>
      <c r="F3034" s="94">
        <v>1110</v>
      </c>
    </row>
    <row r="3035" spans="1:6" ht="0.2" customHeight="1" x14ac:dyDescent="0.2"/>
    <row r="3036" spans="1:6" ht="12.75" customHeight="1" x14ac:dyDescent="0.2">
      <c r="A3036" s="80" t="s">
        <v>4871</v>
      </c>
      <c r="B3036" s="81" t="s">
        <v>4905</v>
      </c>
      <c r="C3036" s="82" t="s">
        <v>4870</v>
      </c>
      <c r="D3036" s="82" t="s">
        <v>4873</v>
      </c>
      <c r="E3036" s="82" t="s">
        <v>4874</v>
      </c>
      <c r="F3036" s="83" t="s">
        <v>4875</v>
      </c>
    </row>
    <row r="3037" spans="1:6" ht="409.6" hidden="1" customHeight="1" x14ac:dyDescent="0.2"/>
    <row r="3038" spans="1:6" ht="25.5" customHeight="1" thickBot="1" x14ac:dyDescent="0.25">
      <c r="A3038" s="84" t="s">
        <v>4920</v>
      </c>
      <c r="B3038" s="85" t="s">
        <v>4921</v>
      </c>
      <c r="C3038" s="86" t="s">
        <v>106</v>
      </c>
      <c r="D3038" s="87">
        <v>0.25</v>
      </c>
      <c r="E3038" s="88">
        <v>14128</v>
      </c>
      <c r="F3038" s="89">
        <f>+D3038*E3038</f>
        <v>3532</v>
      </c>
    </row>
    <row r="3039" spans="1:6" ht="409.6" hidden="1" customHeight="1" x14ac:dyDescent="0.2"/>
    <row r="3040" spans="1:6" ht="13.5" customHeight="1" thickBot="1" x14ac:dyDescent="0.25">
      <c r="A3040" s="90" t="s">
        <v>4908</v>
      </c>
      <c r="B3040" s="91"/>
      <c r="C3040" s="92">
        <v>13.1579927727899</v>
      </c>
      <c r="D3040" s="91"/>
      <c r="E3040" s="93" t="s">
        <v>4884</v>
      </c>
      <c r="F3040" s="94">
        <v>3532</v>
      </c>
    </row>
    <row r="3041" spans="1:6" ht="0.2" customHeight="1" thickBot="1" x14ac:dyDescent="0.25"/>
    <row r="3042" spans="1:6" ht="12.75" customHeight="1" thickBot="1" x14ac:dyDescent="0.3">
      <c r="A3042" s="157" t="s">
        <v>4909</v>
      </c>
      <c r="B3042" s="158"/>
      <c r="C3042" s="158"/>
      <c r="D3042" s="158"/>
      <c r="E3042" s="159">
        <v>26843</v>
      </c>
      <c r="F3042" s="160"/>
    </row>
    <row r="3043" spans="1:6" ht="12.75" customHeight="1" x14ac:dyDescent="0.2"/>
    <row r="3044" spans="1:6" ht="12.75" customHeight="1" x14ac:dyDescent="0.2"/>
    <row r="3045" spans="1:6" ht="409.6" hidden="1" customHeight="1" x14ac:dyDescent="0.2"/>
    <row r="3046" spans="1:6" ht="12.75" customHeight="1" x14ac:dyDescent="0.25">
      <c r="A3046" s="144" t="s">
        <v>4868</v>
      </c>
      <c r="B3046" s="145"/>
      <c r="C3046" s="145"/>
      <c r="D3046" s="145"/>
      <c r="E3046" s="146"/>
      <c r="F3046" s="147"/>
    </row>
    <row r="3047" spans="1:6" ht="12.75" customHeight="1" x14ac:dyDescent="0.2">
      <c r="A3047" s="138" t="s">
        <v>2643</v>
      </c>
      <c r="B3047" s="139"/>
      <c r="C3047" s="139"/>
      <c r="D3047" s="140"/>
      <c r="E3047" s="76" t="s">
        <v>4869</v>
      </c>
      <c r="F3047" s="77" t="s">
        <v>4870</v>
      </c>
    </row>
    <row r="3048" spans="1:6" ht="12.75" customHeight="1" x14ac:dyDescent="0.2">
      <c r="A3048" s="141"/>
      <c r="B3048" s="142"/>
      <c r="C3048" s="142"/>
      <c r="D3048" s="143"/>
      <c r="E3048" s="78" t="s">
        <v>2642</v>
      </c>
      <c r="F3048" s="79" t="s">
        <v>106</v>
      </c>
    </row>
    <row r="3049" spans="1:6" ht="409.6" hidden="1" customHeight="1" x14ac:dyDescent="0.2"/>
    <row r="3050" spans="1:6" ht="12.75" customHeight="1" x14ac:dyDescent="0.2">
      <c r="A3050" s="80" t="s">
        <v>4871</v>
      </c>
      <c r="B3050" s="81" t="s">
        <v>4885</v>
      </c>
      <c r="C3050" s="82" t="s">
        <v>4870</v>
      </c>
      <c r="D3050" s="82" t="s">
        <v>4873</v>
      </c>
      <c r="E3050" s="82" t="s">
        <v>4874</v>
      </c>
      <c r="F3050" s="83" t="s">
        <v>4875</v>
      </c>
    </row>
    <row r="3051" spans="1:6" ht="409.6" hidden="1" customHeight="1" x14ac:dyDescent="0.2"/>
    <row r="3052" spans="1:6" ht="25.5" customHeight="1" thickBot="1" x14ac:dyDescent="0.25">
      <c r="A3052" s="84" t="s">
        <v>4918</v>
      </c>
      <c r="B3052" s="85" t="s">
        <v>4919</v>
      </c>
      <c r="C3052" s="86" t="s">
        <v>4888</v>
      </c>
      <c r="D3052" s="87">
        <v>0.06</v>
      </c>
      <c r="E3052" s="88">
        <v>67276</v>
      </c>
      <c r="F3052" s="89">
        <f>+D3052*E3052</f>
        <v>4036.56</v>
      </c>
    </row>
    <row r="3053" spans="1:6" ht="409.6" hidden="1" customHeight="1" x14ac:dyDescent="0.2"/>
    <row r="3054" spans="1:6" ht="13.5" customHeight="1" thickBot="1" x14ac:dyDescent="0.25">
      <c r="A3054" s="90" t="s">
        <v>4893</v>
      </c>
      <c r="B3054" s="91"/>
      <c r="C3054" s="92">
        <v>8.0378297660527593</v>
      </c>
      <c r="D3054" s="91"/>
      <c r="E3054" s="93" t="s">
        <v>4884</v>
      </c>
      <c r="F3054" s="94">
        <v>4037</v>
      </c>
    </row>
    <row r="3055" spans="1:6" ht="0.2" customHeight="1" x14ac:dyDescent="0.2"/>
    <row r="3056" spans="1:6" ht="12.75" customHeight="1" x14ac:dyDescent="0.2">
      <c r="A3056" s="80" t="s">
        <v>4871</v>
      </c>
      <c r="B3056" s="81" t="s">
        <v>4894</v>
      </c>
      <c r="C3056" s="82" t="s">
        <v>4870</v>
      </c>
      <c r="D3056" s="82" t="s">
        <v>4873</v>
      </c>
      <c r="E3056" s="82" t="s">
        <v>4874</v>
      </c>
      <c r="F3056" s="83" t="s">
        <v>4875</v>
      </c>
    </row>
    <row r="3057" spans="1:6" ht="409.6" hidden="1" customHeight="1" x14ac:dyDescent="0.2"/>
    <row r="3058" spans="1:6" ht="25.5" customHeight="1" thickBot="1" x14ac:dyDescent="0.25">
      <c r="A3058" s="84" t="s">
        <v>4895</v>
      </c>
      <c r="B3058" s="85" t="s">
        <v>4896</v>
      </c>
      <c r="C3058" s="86" t="s">
        <v>4897</v>
      </c>
      <c r="D3058" s="87">
        <v>0.05</v>
      </c>
      <c r="E3058" s="88">
        <v>4037</v>
      </c>
      <c r="F3058" s="89">
        <f>+D3058*E3058</f>
        <v>201.85000000000002</v>
      </c>
    </row>
    <row r="3059" spans="1:6" ht="409.6" hidden="1" customHeight="1" x14ac:dyDescent="0.2"/>
    <row r="3060" spans="1:6" ht="13.5" customHeight="1" thickBot="1" x14ac:dyDescent="0.25">
      <c r="A3060" s="90" t="s">
        <v>4898</v>
      </c>
      <c r="B3060" s="91"/>
      <c r="C3060" s="92">
        <v>0.402190144350423</v>
      </c>
      <c r="D3060" s="91"/>
      <c r="E3060" s="93" t="s">
        <v>4884</v>
      </c>
      <c r="F3060" s="94">
        <v>202</v>
      </c>
    </row>
    <row r="3061" spans="1:6" ht="0.2" customHeight="1" x14ac:dyDescent="0.2"/>
    <row r="3062" spans="1:6" ht="12.75" customHeight="1" x14ac:dyDescent="0.2">
      <c r="A3062" s="80" t="s">
        <v>4871</v>
      </c>
      <c r="B3062" s="81" t="s">
        <v>4899</v>
      </c>
      <c r="C3062" s="82" t="s">
        <v>4870</v>
      </c>
      <c r="D3062" s="82" t="s">
        <v>4873</v>
      </c>
      <c r="E3062" s="82" t="s">
        <v>4874</v>
      </c>
      <c r="F3062" s="83" t="s">
        <v>4875</v>
      </c>
    </row>
    <row r="3063" spans="1:6" ht="409.6" hidden="1" customHeight="1" x14ac:dyDescent="0.2"/>
    <row r="3064" spans="1:6" ht="25.5" customHeight="1" thickBot="1" x14ac:dyDescent="0.25">
      <c r="A3064" s="84" t="s">
        <v>2063</v>
      </c>
      <c r="B3064" s="85" t="s">
        <v>4922</v>
      </c>
      <c r="C3064" s="86" t="s">
        <v>2033</v>
      </c>
      <c r="D3064" s="87">
        <v>0.05</v>
      </c>
      <c r="E3064" s="88">
        <v>95200</v>
      </c>
      <c r="F3064" s="89">
        <f>+D3064*E3064</f>
        <v>4760</v>
      </c>
    </row>
    <row r="3065" spans="1:6" ht="409.6" hidden="1" customHeight="1" x14ac:dyDescent="0.2"/>
    <row r="3066" spans="1:6" ht="13.5" customHeight="1" thickBot="1" x14ac:dyDescent="0.25">
      <c r="A3066" s="90" t="s">
        <v>4904</v>
      </c>
      <c r="B3066" s="91"/>
      <c r="C3066" s="92">
        <v>9.4773519163763105</v>
      </c>
      <c r="D3066" s="91"/>
      <c r="E3066" s="93" t="s">
        <v>4884</v>
      </c>
      <c r="F3066" s="94">
        <v>4760</v>
      </c>
    </row>
    <row r="3067" spans="1:6" ht="0.2" customHeight="1" x14ac:dyDescent="0.2"/>
    <row r="3068" spans="1:6" ht="12.75" customHeight="1" x14ac:dyDescent="0.2">
      <c r="A3068" s="80" t="s">
        <v>4871</v>
      </c>
      <c r="B3068" s="81" t="s">
        <v>4905</v>
      </c>
      <c r="C3068" s="82" t="s">
        <v>4870</v>
      </c>
      <c r="D3068" s="82" t="s">
        <v>4873</v>
      </c>
      <c r="E3068" s="82" t="s">
        <v>4874</v>
      </c>
      <c r="F3068" s="83" t="s">
        <v>4875</v>
      </c>
    </row>
    <row r="3069" spans="1:6" ht="409.6" hidden="1" customHeight="1" x14ac:dyDescent="0.2"/>
    <row r="3070" spans="1:6" ht="25.5" customHeight="1" thickBot="1" x14ac:dyDescent="0.25">
      <c r="A3070" s="84" t="s">
        <v>4923</v>
      </c>
      <c r="B3070" s="85" t="s">
        <v>4924</v>
      </c>
      <c r="C3070" s="86" t="s">
        <v>106</v>
      </c>
      <c r="D3070" s="87">
        <v>1.3</v>
      </c>
      <c r="E3070" s="88">
        <v>31712</v>
      </c>
      <c r="F3070" s="89">
        <f>+D3070*E3070</f>
        <v>41225.599999999999</v>
      </c>
    </row>
    <row r="3071" spans="1:6" ht="409.6" hidden="1" customHeight="1" x14ac:dyDescent="0.2"/>
    <row r="3072" spans="1:6" ht="13.5" customHeight="1" thickBot="1" x14ac:dyDescent="0.25">
      <c r="A3072" s="90" t="s">
        <v>4908</v>
      </c>
      <c r="B3072" s="91"/>
      <c r="C3072" s="92">
        <v>82.082628173220499</v>
      </c>
      <c r="D3072" s="91"/>
      <c r="E3072" s="93" t="s">
        <v>4884</v>
      </c>
      <c r="F3072" s="94">
        <v>41226</v>
      </c>
    </row>
    <row r="3073" spans="1:6" ht="0.2" customHeight="1" x14ac:dyDescent="0.2"/>
    <row r="3074" spans="1:6" ht="12.75" customHeight="1" thickBot="1" x14ac:dyDescent="0.3">
      <c r="A3074" s="157" t="s">
        <v>4909</v>
      </c>
      <c r="B3074" s="158"/>
      <c r="C3074" s="158"/>
      <c r="D3074" s="158"/>
      <c r="E3074" s="159">
        <v>50225</v>
      </c>
      <c r="F3074" s="160"/>
    </row>
    <row r="3075" spans="1:6" ht="12.75" customHeight="1" x14ac:dyDescent="0.2"/>
    <row r="3076" spans="1:6" ht="12.75" customHeight="1" x14ac:dyDescent="0.2"/>
    <row r="3077" spans="1:6" ht="409.6" hidden="1" customHeight="1" x14ac:dyDescent="0.2"/>
    <row r="3078" spans="1:6" ht="12.75" customHeight="1" x14ac:dyDescent="0.25">
      <c r="A3078" s="144" t="s">
        <v>4868</v>
      </c>
      <c r="B3078" s="145"/>
      <c r="C3078" s="145"/>
      <c r="D3078" s="145"/>
      <c r="E3078" s="146"/>
      <c r="F3078" s="147"/>
    </row>
    <row r="3079" spans="1:6" ht="12.75" customHeight="1" x14ac:dyDescent="0.2">
      <c r="A3079" s="138" t="s">
        <v>2645</v>
      </c>
      <c r="B3079" s="139"/>
      <c r="C3079" s="139"/>
      <c r="D3079" s="140"/>
      <c r="E3079" s="76" t="s">
        <v>4869</v>
      </c>
      <c r="F3079" s="77" t="s">
        <v>4870</v>
      </c>
    </row>
    <row r="3080" spans="1:6" ht="12.75" customHeight="1" x14ac:dyDescent="0.2">
      <c r="A3080" s="141"/>
      <c r="B3080" s="142"/>
      <c r="C3080" s="142"/>
      <c r="D3080" s="143"/>
      <c r="E3080" s="78" t="s">
        <v>2644</v>
      </c>
      <c r="F3080" s="79" t="s">
        <v>263</v>
      </c>
    </row>
    <row r="3081" spans="1:6" ht="409.6" hidden="1" customHeight="1" x14ac:dyDescent="0.2"/>
    <row r="3082" spans="1:6" ht="12.75" customHeight="1" x14ac:dyDescent="0.2">
      <c r="A3082" s="80" t="s">
        <v>4871</v>
      </c>
      <c r="B3082" s="81" t="s">
        <v>4872</v>
      </c>
      <c r="C3082" s="82" t="s">
        <v>4870</v>
      </c>
      <c r="D3082" s="82" t="s">
        <v>4873</v>
      </c>
      <c r="E3082" s="82" t="s">
        <v>4874</v>
      </c>
      <c r="F3082" s="83" t="s">
        <v>4875</v>
      </c>
    </row>
    <row r="3083" spans="1:6" ht="409.6" hidden="1" customHeight="1" x14ac:dyDescent="0.2"/>
    <row r="3084" spans="1:6" ht="25.5" customHeight="1" x14ac:dyDescent="0.2">
      <c r="A3084" s="84" t="s">
        <v>4931</v>
      </c>
      <c r="B3084" s="85" t="s">
        <v>4932</v>
      </c>
      <c r="C3084" s="86" t="s">
        <v>106</v>
      </c>
      <c r="D3084" s="87">
        <v>0.36285000000000001</v>
      </c>
      <c r="E3084" s="88">
        <v>376410</v>
      </c>
      <c r="F3084" s="89">
        <f>+D3084*E3084</f>
        <v>136580.36850000001</v>
      </c>
    </row>
    <row r="3085" spans="1:6" ht="409.6" hidden="1" customHeight="1" x14ac:dyDescent="0.2"/>
    <row r="3086" spans="1:6" ht="25.5" customHeight="1" x14ac:dyDescent="0.2">
      <c r="A3086" s="84" t="s">
        <v>5097</v>
      </c>
      <c r="B3086" s="85" t="s">
        <v>5098</v>
      </c>
      <c r="C3086" s="86" t="s">
        <v>9</v>
      </c>
      <c r="D3086" s="87">
        <v>5.2500000000000003E-3</v>
      </c>
      <c r="E3086" s="88">
        <v>295180</v>
      </c>
      <c r="F3086" s="89">
        <f>+D3086*E3086</f>
        <v>1549.6950000000002</v>
      </c>
    </row>
    <row r="3087" spans="1:6" ht="409.6" hidden="1" customHeight="1" x14ac:dyDescent="0.2"/>
    <row r="3088" spans="1:6" ht="25.5" customHeight="1" x14ac:dyDescent="0.2">
      <c r="A3088" s="84" t="s">
        <v>5099</v>
      </c>
      <c r="B3088" s="85" t="s">
        <v>5100</v>
      </c>
      <c r="C3088" s="86" t="s">
        <v>7</v>
      </c>
      <c r="D3088" s="87">
        <v>0.94757999999999998</v>
      </c>
      <c r="E3088" s="88">
        <v>5242</v>
      </c>
      <c r="F3088" s="89">
        <f>+D3088*E3088</f>
        <v>4967.2143599999999</v>
      </c>
    </row>
    <row r="3089" spans="1:6" ht="409.6" hidden="1" customHeight="1" x14ac:dyDescent="0.2"/>
    <row r="3090" spans="1:6" ht="25.5" customHeight="1" x14ac:dyDescent="0.2">
      <c r="A3090" s="84" t="s">
        <v>5101</v>
      </c>
      <c r="B3090" s="85" t="s">
        <v>5102</v>
      </c>
      <c r="C3090" s="86" t="s">
        <v>1212</v>
      </c>
      <c r="D3090" s="87">
        <v>8.7669999999999998E-2</v>
      </c>
      <c r="E3090" s="88">
        <v>2550</v>
      </c>
      <c r="F3090" s="89">
        <f>+D3090*E3090</f>
        <v>223.55849999999998</v>
      </c>
    </row>
    <row r="3091" spans="1:6" ht="409.6" hidden="1" customHeight="1" x14ac:dyDescent="0.2"/>
    <row r="3092" spans="1:6" ht="25.5" customHeight="1" thickBot="1" x14ac:dyDescent="0.25">
      <c r="A3092" s="84" t="s">
        <v>4941</v>
      </c>
      <c r="B3092" s="85" t="s">
        <v>4942</v>
      </c>
      <c r="C3092" s="86" t="s">
        <v>7</v>
      </c>
      <c r="D3092" s="87">
        <v>0.1</v>
      </c>
      <c r="E3092" s="88">
        <v>8600</v>
      </c>
      <c r="F3092" s="89">
        <f>+D3092*E3092</f>
        <v>860</v>
      </c>
    </row>
    <row r="3093" spans="1:6" ht="409.6" hidden="1" customHeight="1" x14ac:dyDescent="0.2"/>
    <row r="3094" spans="1:6" ht="13.5" customHeight="1" thickBot="1" x14ac:dyDescent="0.25">
      <c r="A3094" s="90" t="s">
        <v>4883</v>
      </c>
      <c r="B3094" s="91"/>
      <c r="C3094" s="92">
        <v>45.747928062849802</v>
      </c>
      <c r="D3094" s="91"/>
      <c r="E3094" s="93" t="s">
        <v>4884</v>
      </c>
      <c r="F3094" s="94">
        <v>144181</v>
      </c>
    </row>
    <row r="3095" spans="1:6" ht="0.2" customHeight="1" x14ac:dyDescent="0.2"/>
    <row r="3096" spans="1:6" ht="12.75" customHeight="1" x14ac:dyDescent="0.2">
      <c r="A3096" s="80" t="s">
        <v>4871</v>
      </c>
      <c r="B3096" s="81" t="s">
        <v>4885</v>
      </c>
      <c r="C3096" s="82" t="s">
        <v>4870</v>
      </c>
      <c r="D3096" s="82" t="s">
        <v>4873</v>
      </c>
      <c r="E3096" s="82" t="s">
        <v>4874</v>
      </c>
      <c r="F3096" s="83" t="s">
        <v>4875</v>
      </c>
    </row>
    <row r="3097" spans="1:6" ht="409.6" hidden="1" customHeight="1" x14ac:dyDescent="0.2"/>
    <row r="3098" spans="1:6" ht="25.5" customHeight="1" x14ac:dyDescent="0.2">
      <c r="A3098" s="84" t="s">
        <v>5103</v>
      </c>
      <c r="B3098" s="85" t="s">
        <v>5104</v>
      </c>
      <c r="C3098" s="86" t="s">
        <v>4888</v>
      </c>
      <c r="D3098" s="87">
        <v>0.25</v>
      </c>
      <c r="E3098" s="88">
        <v>184277</v>
      </c>
      <c r="F3098" s="89">
        <f>+D3098*E3098</f>
        <v>46069.25</v>
      </c>
    </row>
    <row r="3099" spans="1:6" ht="409.6" hidden="1" customHeight="1" x14ac:dyDescent="0.2"/>
    <row r="3100" spans="1:6" ht="25.5" customHeight="1" thickBot="1" x14ac:dyDescent="0.25">
      <c r="A3100" s="84" t="s">
        <v>4912</v>
      </c>
      <c r="B3100" s="85" t="s">
        <v>4913</v>
      </c>
      <c r="C3100" s="86" t="s">
        <v>4888</v>
      </c>
      <c r="D3100" s="87">
        <v>0.125</v>
      </c>
      <c r="E3100" s="88">
        <v>184277</v>
      </c>
      <c r="F3100" s="89">
        <f>+D3100*E3100</f>
        <v>23034.625</v>
      </c>
    </row>
    <row r="3101" spans="1:6" ht="409.6" hidden="1" customHeight="1" x14ac:dyDescent="0.2"/>
    <row r="3102" spans="1:6" ht="13.5" customHeight="1" thickBot="1" x14ac:dyDescent="0.25">
      <c r="A3102" s="90" t="s">
        <v>4893</v>
      </c>
      <c r="B3102" s="91"/>
      <c r="C3102" s="92">
        <v>21.9263621479611</v>
      </c>
      <c r="D3102" s="91"/>
      <c r="E3102" s="93" t="s">
        <v>4884</v>
      </c>
      <c r="F3102" s="94">
        <v>69104</v>
      </c>
    </row>
    <row r="3103" spans="1:6" ht="0.2" customHeight="1" x14ac:dyDescent="0.2"/>
    <row r="3104" spans="1:6" ht="12.75" customHeight="1" x14ac:dyDescent="0.2">
      <c r="A3104" s="80" t="s">
        <v>4871</v>
      </c>
      <c r="B3104" s="81" t="s">
        <v>4894</v>
      </c>
      <c r="C3104" s="82" t="s">
        <v>4870</v>
      </c>
      <c r="D3104" s="82" t="s">
        <v>4873</v>
      </c>
      <c r="E3104" s="82" t="s">
        <v>4874</v>
      </c>
      <c r="F3104" s="83" t="s">
        <v>4875</v>
      </c>
    </row>
    <row r="3105" spans="1:6" ht="409.6" hidden="1" customHeight="1" x14ac:dyDescent="0.2"/>
    <row r="3106" spans="1:6" ht="25.5" customHeight="1" thickBot="1" x14ac:dyDescent="0.25">
      <c r="A3106" s="84" t="s">
        <v>4895</v>
      </c>
      <c r="B3106" s="85" t="s">
        <v>4896</v>
      </c>
      <c r="C3106" s="86" t="s">
        <v>4897</v>
      </c>
      <c r="D3106" s="87">
        <v>0.05</v>
      </c>
      <c r="E3106" s="88">
        <v>69104</v>
      </c>
      <c r="F3106" s="89">
        <f>+D3106*E3106</f>
        <v>3455.2000000000003</v>
      </c>
    </row>
    <row r="3107" spans="1:6" ht="409.6" hidden="1" customHeight="1" x14ac:dyDescent="0.2"/>
    <row r="3108" spans="1:6" ht="13.5" customHeight="1" thickBot="1" x14ac:dyDescent="0.25">
      <c r="A3108" s="90" t="s">
        <v>4898</v>
      </c>
      <c r="B3108" s="91"/>
      <c r="C3108" s="92">
        <v>1.09625464837355</v>
      </c>
      <c r="D3108" s="91"/>
      <c r="E3108" s="93" t="s">
        <v>4884</v>
      </c>
      <c r="F3108" s="94">
        <v>3455</v>
      </c>
    </row>
    <row r="3109" spans="1:6" ht="0.2" customHeight="1" x14ac:dyDescent="0.2"/>
    <row r="3110" spans="1:6" ht="12.75" customHeight="1" x14ac:dyDescent="0.2">
      <c r="A3110" s="80" t="s">
        <v>4871</v>
      </c>
      <c r="B3110" s="81" t="s">
        <v>4899</v>
      </c>
      <c r="C3110" s="82" t="s">
        <v>4870</v>
      </c>
      <c r="D3110" s="82" t="s">
        <v>4873</v>
      </c>
      <c r="E3110" s="82" t="s">
        <v>4874</v>
      </c>
      <c r="F3110" s="83" t="s">
        <v>4875</v>
      </c>
    </row>
    <row r="3111" spans="1:6" ht="409.6" hidden="1" customHeight="1" x14ac:dyDescent="0.2"/>
    <row r="3112" spans="1:6" ht="25.5" customHeight="1" x14ac:dyDescent="0.2">
      <c r="A3112" s="84" t="s">
        <v>5000</v>
      </c>
      <c r="B3112" s="85" t="s">
        <v>5001</v>
      </c>
      <c r="C3112" s="86" t="s">
        <v>9</v>
      </c>
      <c r="D3112" s="87">
        <v>0.71994999999999998</v>
      </c>
      <c r="E3112" s="88">
        <v>18400</v>
      </c>
      <c r="F3112" s="89">
        <f>+D3112*E3112</f>
        <v>13247.08</v>
      </c>
    </row>
    <row r="3113" spans="1:6" ht="409.6" hidden="1" customHeight="1" x14ac:dyDescent="0.2"/>
    <row r="3114" spans="1:6" ht="25.5" customHeight="1" x14ac:dyDescent="0.2">
      <c r="A3114" s="84" t="s">
        <v>5105</v>
      </c>
      <c r="B3114" s="85" t="s">
        <v>5106</v>
      </c>
      <c r="C3114" s="86" t="s">
        <v>109</v>
      </c>
      <c r="D3114" s="87">
        <v>0.25</v>
      </c>
      <c r="E3114" s="88">
        <v>1914</v>
      </c>
      <c r="F3114" s="89">
        <f>+D3114*E3114</f>
        <v>478.5</v>
      </c>
    </row>
    <row r="3115" spans="1:6" ht="409.6" hidden="1" customHeight="1" x14ac:dyDescent="0.2"/>
    <row r="3116" spans="1:6" ht="25.5" customHeight="1" x14ac:dyDescent="0.2">
      <c r="A3116" s="84" t="s">
        <v>5107</v>
      </c>
      <c r="B3116" s="85" t="s">
        <v>5108</v>
      </c>
      <c r="C3116" s="86" t="s">
        <v>263</v>
      </c>
      <c r="D3116" s="87">
        <v>10</v>
      </c>
      <c r="E3116" s="88">
        <v>50</v>
      </c>
      <c r="F3116" s="89">
        <f>+D3116*E3116</f>
        <v>500</v>
      </c>
    </row>
    <row r="3117" spans="1:6" ht="409.6" hidden="1" customHeight="1" x14ac:dyDescent="0.2"/>
    <row r="3118" spans="1:6" ht="25.5" customHeight="1" x14ac:dyDescent="0.2">
      <c r="A3118" s="84" t="s">
        <v>5018</v>
      </c>
      <c r="B3118" s="85" t="s">
        <v>5019</v>
      </c>
      <c r="C3118" s="86" t="s">
        <v>109</v>
      </c>
      <c r="D3118" s="87">
        <v>0.44444</v>
      </c>
      <c r="E3118" s="88">
        <v>248</v>
      </c>
      <c r="F3118" s="89">
        <f>+D3118*E3118</f>
        <v>110.22112</v>
      </c>
    </row>
    <row r="3119" spans="1:6" ht="409.6" hidden="1" customHeight="1" x14ac:dyDescent="0.2"/>
    <row r="3120" spans="1:6" ht="25.5" customHeight="1" thickBot="1" x14ac:dyDescent="0.25">
      <c r="A3120" s="84" t="s">
        <v>5095</v>
      </c>
      <c r="B3120" s="85" t="s">
        <v>5096</v>
      </c>
      <c r="C3120" s="86" t="s">
        <v>109</v>
      </c>
      <c r="D3120" s="87">
        <v>4.938E-2</v>
      </c>
      <c r="E3120" s="88">
        <v>46573</v>
      </c>
      <c r="F3120" s="89">
        <f>+D3120*E3120</f>
        <v>2299.7747399999998</v>
      </c>
    </row>
    <row r="3121" spans="1:6" ht="409.6" hidden="1" customHeight="1" x14ac:dyDescent="0.2"/>
    <row r="3122" spans="1:6" ht="13.5" customHeight="1" thickBot="1" x14ac:dyDescent="0.25">
      <c r="A3122" s="90" t="s">
        <v>4904</v>
      </c>
      <c r="B3122" s="91"/>
      <c r="C3122" s="92">
        <v>5.2785216585650696</v>
      </c>
      <c r="D3122" s="91"/>
      <c r="E3122" s="93" t="s">
        <v>4884</v>
      </c>
      <c r="F3122" s="94">
        <v>16636</v>
      </c>
    </row>
    <row r="3123" spans="1:6" ht="0.2" customHeight="1" x14ac:dyDescent="0.2"/>
    <row r="3124" spans="1:6" ht="12.75" customHeight="1" x14ac:dyDescent="0.2">
      <c r="A3124" s="80" t="s">
        <v>4871</v>
      </c>
      <c r="B3124" s="81" t="s">
        <v>4905</v>
      </c>
      <c r="C3124" s="82" t="s">
        <v>4870</v>
      </c>
      <c r="D3124" s="82" t="s">
        <v>4873</v>
      </c>
      <c r="E3124" s="82" t="s">
        <v>4874</v>
      </c>
      <c r="F3124" s="83" t="s">
        <v>4875</v>
      </c>
    </row>
    <row r="3125" spans="1:6" ht="409.6" hidden="1" customHeight="1" x14ac:dyDescent="0.2"/>
    <row r="3126" spans="1:6" ht="25.5" customHeight="1" x14ac:dyDescent="0.2">
      <c r="A3126" s="84" t="s">
        <v>4916</v>
      </c>
      <c r="B3126" s="85" t="s">
        <v>4917</v>
      </c>
      <c r="C3126" s="86" t="s">
        <v>106</v>
      </c>
      <c r="D3126" s="87">
        <v>1.4702599999999999</v>
      </c>
      <c r="E3126" s="88">
        <v>38014</v>
      </c>
      <c r="F3126" s="89">
        <f>+D3126*E3126</f>
        <v>55890.463639999994</v>
      </c>
    </row>
    <row r="3127" spans="1:6" ht="409.6" hidden="1" customHeight="1" x14ac:dyDescent="0.2"/>
    <row r="3128" spans="1:6" ht="25.5" customHeight="1" thickBot="1" x14ac:dyDescent="0.25">
      <c r="A3128" s="84" t="s">
        <v>4920</v>
      </c>
      <c r="B3128" s="85" t="s">
        <v>4921</v>
      </c>
      <c r="C3128" s="86" t="s">
        <v>106</v>
      </c>
      <c r="D3128" s="87">
        <v>1.83311</v>
      </c>
      <c r="E3128" s="88">
        <v>14128</v>
      </c>
      <c r="F3128" s="89">
        <f>+D3128*E3128</f>
        <v>25898.178080000002</v>
      </c>
    </row>
    <row r="3129" spans="1:6" ht="409.6" hidden="1" customHeight="1" x14ac:dyDescent="0.2"/>
    <row r="3130" spans="1:6" ht="13.5" customHeight="1" thickBot="1" x14ac:dyDescent="0.25">
      <c r="A3130" s="90" t="s">
        <v>4908</v>
      </c>
      <c r="B3130" s="91"/>
      <c r="C3130" s="92">
        <v>25.950933482250498</v>
      </c>
      <c r="D3130" s="91"/>
      <c r="E3130" s="93" t="s">
        <v>4884</v>
      </c>
      <c r="F3130" s="94">
        <v>81788</v>
      </c>
    </row>
    <row r="3131" spans="1:6" ht="0.2" customHeight="1" thickBot="1" x14ac:dyDescent="0.25"/>
    <row r="3132" spans="1:6" ht="12.75" customHeight="1" thickBot="1" x14ac:dyDescent="0.3">
      <c r="A3132" s="157" t="s">
        <v>4909</v>
      </c>
      <c r="B3132" s="158"/>
      <c r="C3132" s="158"/>
      <c r="D3132" s="158"/>
      <c r="E3132" s="159">
        <v>315164</v>
      </c>
      <c r="F3132" s="160"/>
    </row>
    <row r="3133" spans="1:6" ht="12.75" customHeight="1" x14ac:dyDescent="0.2"/>
    <row r="3134" spans="1:6" ht="12.75" customHeight="1" x14ac:dyDescent="0.2"/>
    <row r="3135" spans="1:6" ht="409.6" hidden="1" customHeight="1" x14ac:dyDescent="0.2"/>
    <row r="3136" spans="1:6" ht="12.75" customHeight="1" x14ac:dyDescent="0.25">
      <c r="A3136" s="144" t="s">
        <v>4868</v>
      </c>
      <c r="B3136" s="145"/>
      <c r="C3136" s="145"/>
      <c r="D3136" s="145"/>
      <c r="E3136" s="146"/>
      <c r="F3136" s="147"/>
    </row>
    <row r="3137" spans="1:6" ht="12.75" customHeight="1" x14ac:dyDescent="0.2">
      <c r="A3137" s="138" t="s">
        <v>2647</v>
      </c>
      <c r="B3137" s="139"/>
      <c r="C3137" s="139"/>
      <c r="D3137" s="140"/>
      <c r="E3137" s="76" t="s">
        <v>4869</v>
      </c>
      <c r="F3137" s="77" t="s">
        <v>4870</v>
      </c>
    </row>
    <row r="3138" spans="1:6" ht="12.75" customHeight="1" x14ac:dyDescent="0.2">
      <c r="A3138" s="141"/>
      <c r="B3138" s="142"/>
      <c r="C3138" s="142"/>
      <c r="D3138" s="143"/>
      <c r="E3138" s="78" t="s">
        <v>2646</v>
      </c>
      <c r="F3138" s="79" t="s">
        <v>263</v>
      </c>
    </row>
    <row r="3139" spans="1:6" ht="409.6" hidden="1" customHeight="1" x14ac:dyDescent="0.2"/>
    <row r="3140" spans="1:6" ht="12.75" customHeight="1" x14ac:dyDescent="0.2">
      <c r="A3140" s="80" t="s">
        <v>4871</v>
      </c>
      <c r="B3140" s="81" t="s">
        <v>4872</v>
      </c>
      <c r="C3140" s="82" t="s">
        <v>4870</v>
      </c>
      <c r="D3140" s="82" t="s">
        <v>4873</v>
      </c>
      <c r="E3140" s="82" t="s">
        <v>4874</v>
      </c>
      <c r="F3140" s="83" t="s">
        <v>4875</v>
      </c>
    </row>
    <row r="3141" spans="1:6" ht="409.6" hidden="1" customHeight="1" x14ac:dyDescent="0.2"/>
    <row r="3142" spans="1:6" ht="25.5" customHeight="1" x14ac:dyDescent="0.2">
      <c r="A3142" s="84" t="s">
        <v>4931</v>
      </c>
      <c r="B3142" s="85" t="s">
        <v>4932</v>
      </c>
      <c r="C3142" s="86" t="s">
        <v>106</v>
      </c>
      <c r="D3142" s="87">
        <v>0.36285000000000001</v>
      </c>
      <c r="E3142" s="88">
        <v>376410</v>
      </c>
      <c r="F3142" s="89">
        <f>+D3142*E3142</f>
        <v>136580.36850000001</v>
      </c>
    </row>
    <row r="3143" spans="1:6" ht="409.6" hidden="1" customHeight="1" x14ac:dyDescent="0.2"/>
    <row r="3144" spans="1:6" ht="25.5" customHeight="1" x14ac:dyDescent="0.2">
      <c r="A3144" s="84" t="s">
        <v>5097</v>
      </c>
      <c r="B3144" s="85" t="s">
        <v>5098</v>
      </c>
      <c r="C3144" s="86" t="s">
        <v>9</v>
      </c>
      <c r="D3144" s="87">
        <v>3.14E-3</v>
      </c>
      <c r="E3144" s="88">
        <v>295180</v>
      </c>
      <c r="F3144" s="89">
        <f>+D3144*E3144</f>
        <v>926.86519999999996</v>
      </c>
    </row>
    <row r="3145" spans="1:6" ht="409.6" hidden="1" customHeight="1" x14ac:dyDescent="0.2"/>
    <row r="3146" spans="1:6" ht="25.5" customHeight="1" x14ac:dyDescent="0.2">
      <c r="A3146" s="84" t="s">
        <v>5099</v>
      </c>
      <c r="B3146" s="85" t="s">
        <v>5100</v>
      </c>
      <c r="C3146" s="86" t="s">
        <v>7</v>
      </c>
      <c r="D3146" s="87">
        <v>0.94757999999999998</v>
      </c>
      <c r="E3146" s="88">
        <v>5242</v>
      </c>
      <c r="F3146" s="89">
        <f>+D3146*E3146</f>
        <v>4967.2143599999999</v>
      </c>
    </row>
    <row r="3147" spans="1:6" ht="409.6" hidden="1" customHeight="1" x14ac:dyDescent="0.2"/>
    <row r="3148" spans="1:6" ht="25.5" customHeight="1" x14ac:dyDescent="0.2">
      <c r="A3148" s="84" t="s">
        <v>5101</v>
      </c>
      <c r="B3148" s="85" t="s">
        <v>5102</v>
      </c>
      <c r="C3148" s="86" t="s">
        <v>1212</v>
      </c>
      <c r="D3148" s="87">
        <v>8.7669999999999998E-2</v>
      </c>
      <c r="E3148" s="88">
        <v>2550</v>
      </c>
      <c r="F3148" s="89">
        <f>+D3148*E3148</f>
        <v>223.55849999999998</v>
      </c>
    </row>
    <row r="3149" spans="1:6" ht="409.6" hidden="1" customHeight="1" x14ac:dyDescent="0.2"/>
    <row r="3150" spans="1:6" ht="25.5" customHeight="1" thickBot="1" x14ac:dyDescent="0.25">
      <c r="A3150" s="84" t="s">
        <v>4941</v>
      </c>
      <c r="B3150" s="85" t="s">
        <v>4942</v>
      </c>
      <c r="C3150" s="86" t="s">
        <v>7</v>
      </c>
      <c r="D3150" s="87">
        <v>4.6149999999999997E-2</v>
      </c>
      <c r="E3150" s="88">
        <v>8600</v>
      </c>
      <c r="F3150" s="89">
        <f>+D3150*E3150</f>
        <v>396.89</v>
      </c>
    </row>
    <row r="3151" spans="1:6" ht="409.6" hidden="1" customHeight="1" x14ac:dyDescent="0.2"/>
    <row r="3152" spans="1:6" ht="13.5" customHeight="1" thickBot="1" x14ac:dyDescent="0.25">
      <c r="A3152" s="90" t="s">
        <v>4883</v>
      </c>
      <c r="B3152" s="91"/>
      <c r="C3152" s="92">
        <v>41.501953357251203</v>
      </c>
      <c r="D3152" s="91"/>
      <c r="E3152" s="93" t="s">
        <v>4884</v>
      </c>
      <c r="F3152" s="94">
        <v>143095</v>
      </c>
    </row>
    <row r="3153" spans="1:6" ht="0.2" customHeight="1" x14ac:dyDescent="0.2"/>
    <row r="3154" spans="1:6" ht="12.75" customHeight="1" x14ac:dyDescent="0.2">
      <c r="A3154" s="80" t="s">
        <v>4871</v>
      </c>
      <c r="B3154" s="81" t="s">
        <v>4885</v>
      </c>
      <c r="C3154" s="82" t="s">
        <v>4870</v>
      </c>
      <c r="D3154" s="82" t="s">
        <v>4873</v>
      </c>
      <c r="E3154" s="82" t="s">
        <v>4874</v>
      </c>
      <c r="F3154" s="83" t="s">
        <v>4875</v>
      </c>
    </row>
    <row r="3155" spans="1:6" ht="409.6" hidden="1" customHeight="1" x14ac:dyDescent="0.2"/>
    <row r="3156" spans="1:6" ht="25.5" customHeight="1" x14ac:dyDescent="0.2">
      <c r="A3156" s="84" t="s">
        <v>5103</v>
      </c>
      <c r="B3156" s="85" t="s">
        <v>5104</v>
      </c>
      <c r="C3156" s="86" t="s">
        <v>4888</v>
      </c>
      <c r="D3156" s="87">
        <v>0.35</v>
      </c>
      <c r="E3156" s="88">
        <v>184277</v>
      </c>
      <c r="F3156" s="89">
        <f>+D3156*E3156</f>
        <v>64496.95</v>
      </c>
    </row>
    <row r="3157" spans="1:6" ht="409.6" hidden="1" customHeight="1" x14ac:dyDescent="0.2"/>
    <row r="3158" spans="1:6" ht="25.5" customHeight="1" thickBot="1" x14ac:dyDescent="0.25">
      <c r="A3158" s="84" t="s">
        <v>4912</v>
      </c>
      <c r="B3158" s="85" t="s">
        <v>4913</v>
      </c>
      <c r="C3158" s="86" t="s">
        <v>4888</v>
      </c>
      <c r="D3158" s="87">
        <v>0.17499999999999999</v>
      </c>
      <c r="E3158" s="88">
        <v>184277</v>
      </c>
      <c r="F3158" s="89">
        <f>+D3158*E3158</f>
        <v>32248.474999999999</v>
      </c>
    </row>
    <row r="3159" spans="1:6" ht="409.6" hidden="1" customHeight="1" x14ac:dyDescent="0.2"/>
    <row r="3160" spans="1:6" ht="13.5" customHeight="1" thickBot="1" x14ac:dyDescent="0.25">
      <c r="A3160" s="90" t="s">
        <v>4893</v>
      </c>
      <c r="B3160" s="91"/>
      <c r="C3160" s="92">
        <v>28.059027062771399</v>
      </c>
      <c r="D3160" s="91"/>
      <c r="E3160" s="93" t="s">
        <v>4884</v>
      </c>
      <c r="F3160" s="94">
        <v>96745</v>
      </c>
    </row>
    <row r="3161" spans="1:6" ht="0.2" customHeight="1" x14ac:dyDescent="0.2"/>
    <row r="3162" spans="1:6" ht="12.75" customHeight="1" x14ac:dyDescent="0.2">
      <c r="A3162" s="80" t="s">
        <v>4871</v>
      </c>
      <c r="B3162" s="81" t="s">
        <v>4894</v>
      </c>
      <c r="C3162" s="82" t="s">
        <v>4870</v>
      </c>
      <c r="D3162" s="82" t="s">
        <v>4873</v>
      </c>
      <c r="E3162" s="82" t="s">
        <v>4874</v>
      </c>
      <c r="F3162" s="83" t="s">
        <v>4875</v>
      </c>
    </row>
    <row r="3163" spans="1:6" ht="409.6" hidden="1" customHeight="1" x14ac:dyDescent="0.2"/>
    <row r="3164" spans="1:6" ht="25.5" customHeight="1" thickBot="1" x14ac:dyDescent="0.25">
      <c r="A3164" s="84" t="s">
        <v>4895</v>
      </c>
      <c r="B3164" s="85" t="s">
        <v>4896</v>
      </c>
      <c r="C3164" s="86" t="s">
        <v>4897</v>
      </c>
      <c r="D3164" s="87">
        <v>0.05</v>
      </c>
      <c r="E3164" s="88">
        <v>96745</v>
      </c>
      <c r="F3164" s="89">
        <f>+D3164*E3164</f>
        <v>4837.25</v>
      </c>
    </row>
    <row r="3165" spans="1:6" ht="409.6" hidden="1" customHeight="1" x14ac:dyDescent="0.2"/>
    <row r="3166" spans="1:6" ht="13.5" customHeight="1" thickBot="1" x14ac:dyDescent="0.25">
      <c r="A3166" s="90" t="s">
        <v>4898</v>
      </c>
      <c r="B3166" s="91"/>
      <c r="C3166" s="92">
        <v>1.4028788454454999</v>
      </c>
      <c r="D3166" s="91"/>
      <c r="E3166" s="93" t="s">
        <v>4884</v>
      </c>
      <c r="F3166" s="94">
        <v>4837</v>
      </c>
    </row>
    <row r="3167" spans="1:6" ht="0.2" customHeight="1" x14ac:dyDescent="0.2"/>
    <row r="3168" spans="1:6" ht="12.75" customHeight="1" x14ac:dyDescent="0.2">
      <c r="A3168" s="80" t="s">
        <v>4871</v>
      </c>
      <c r="B3168" s="81" t="s">
        <v>4899</v>
      </c>
      <c r="C3168" s="82" t="s">
        <v>4870</v>
      </c>
      <c r="D3168" s="82" t="s">
        <v>4873</v>
      </c>
      <c r="E3168" s="82" t="s">
        <v>4874</v>
      </c>
      <c r="F3168" s="83" t="s">
        <v>4875</v>
      </c>
    </row>
    <row r="3169" spans="1:6" ht="409.6" hidden="1" customHeight="1" x14ac:dyDescent="0.2"/>
    <row r="3170" spans="1:6" ht="25.5" customHeight="1" x14ac:dyDescent="0.2">
      <c r="A3170" s="84" t="s">
        <v>5000</v>
      </c>
      <c r="B3170" s="85" t="s">
        <v>5001</v>
      </c>
      <c r="C3170" s="86" t="s">
        <v>9</v>
      </c>
      <c r="D3170" s="87">
        <v>0.71994999999999998</v>
      </c>
      <c r="E3170" s="88">
        <v>18400</v>
      </c>
      <c r="F3170" s="89">
        <f>+D3170*E3170</f>
        <v>13247.08</v>
      </c>
    </row>
    <row r="3171" spans="1:6" ht="409.6" hidden="1" customHeight="1" x14ac:dyDescent="0.2"/>
    <row r="3172" spans="1:6" ht="25.5" customHeight="1" x14ac:dyDescent="0.2">
      <c r="A3172" s="84" t="s">
        <v>5105</v>
      </c>
      <c r="B3172" s="85" t="s">
        <v>5106</v>
      </c>
      <c r="C3172" s="86" t="s">
        <v>109</v>
      </c>
      <c r="D3172" s="87">
        <v>0.25189</v>
      </c>
      <c r="E3172" s="88">
        <v>1914</v>
      </c>
      <c r="F3172" s="89">
        <f>+D3172*E3172</f>
        <v>482.11745999999999</v>
      </c>
    </row>
    <row r="3173" spans="1:6" ht="409.6" hidden="1" customHeight="1" x14ac:dyDescent="0.2"/>
    <row r="3174" spans="1:6" ht="25.5" customHeight="1" x14ac:dyDescent="0.2">
      <c r="A3174" s="84" t="s">
        <v>5107</v>
      </c>
      <c r="B3174" s="85" t="s">
        <v>5108</v>
      </c>
      <c r="C3174" s="86" t="s">
        <v>263</v>
      </c>
      <c r="D3174" s="87">
        <v>10</v>
      </c>
      <c r="E3174" s="88">
        <v>50</v>
      </c>
      <c r="F3174" s="89">
        <f>+D3174*E3174</f>
        <v>500</v>
      </c>
    </row>
    <row r="3175" spans="1:6" ht="409.6" hidden="1" customHeight="1" x14ac:dyDescent="0.2"/>
    <row r="3176" spans="1:6" ht="25.5" customHeight="1" x14ac:dyDescent="0.2">
      <c r="A3176" s="84" t="s">
        <v>5018</v>
      </c>
      <c r="B3176" s="85" t="s">
        <v>5019</v>
      </c>
      <c r="C3176" s="86" t="s">
        <v>109</v>
      </c>
      <c r="D3176" s="87">
        <v>0.75566999999999995</v>
      </c>
      <c r="E3176" s="88">
        <v>248</v>
      </c>
      <c r="F3176" s="89">
        <f>+D3176*E3176</f>
        <v>187.40616</v>
      </c>
    </row>
    <row r="3177" spans="1:6" ht="409.6" hidden="1" customHeight="1" x14ac:dyDescent="0.2"/>
    <row r="3178" spans="1:6" ht="25.5" customHeight="1" thickBot="1" x14ac:dyDescent="0.25">
      <c r="A3178" s="84" t="s">
        <v>5095</v>
      </c>
      <c r="B3178" s="85" t="s">
        <v>5096</v>
      </c>
      <c r="C3178" s="86" t="s">
        <v>109</v>
      </c>
      <c r="D3178" s="87">
        <v>8.3960000000000007E-2</v>
      </c>
      <c r="E3178" s="88">
        <v>46573</v>
      </c>
      <c r="F3178" s="89">
        <f>+D3178*E3178</f>
        <v>3910.2690800000005</v>
      </c>
    </row>
    <row r="3179" spans="1:6" ht="409.6" hidden="1" customHeight="1" x14ac:dyDescent="0.2"/>
    <row r="3180" spans="1:6" ht="13.5" customHeight="1" thickBot="1" x14ac:dyDescent="0.25">
      <c r="A3180" s="90" t="s">
        <v>4904</v>
      </c>
      <c r="B3180" s="91"/>
      <c r="C3180" s="92">
        <v>5.31510393252724</v>
      </c>
      <c r="D3180" s="91"/>
      <c r="E3180" s="93" t="s">
        <v>4884</v>
      </c>
      <c r="F3180" s="94">
        <v>18326</v>
      </c>
    </row>
    <row r="3181" spans="1:6" ht="0.2" customHeight="1" x14ac:dyDescent="0.2"/>
    <row r="3182" spans="1:6" ht="12.75" customHeight="1" x14ac:dyDescent="0.2">
      <c r="A3182" s="80" t="s">
        <v>4871</v>
      </c>
      <c r="B3182" s="81" t="s">
        <v>4905</v>
      </c>
      <c r="C3182" s="82" t="s">
        <v>4870</v>
      </c>
      <c r="D3182" s="82" t="s">
        <v>4873</v>
      </c>
      <c r="E3182" s="82" t="s">
        <v>4874</v>
      </c>
      <c r="F3182" s="83" t="s">
        <v>4875</v>
      </c>
    </row>
    <row r="3183" spans="1:6" ht="409.6" hidden="1" customHeight="1" x14ac:dyDescent="0.2"/>
    <row r="3184" spans="1:6" ht="25.5" customHeight="1" x14ac:dyDescent="0.2">
      <c r="A3184" s="84" t="s">
        <v>4916</v>
      </c>
      <c r="B3184" s="85" t="s">
        <v>4917</v>
      </c>
      <c r="C3184" s="86" t="s">
        <v>106</v>
      </c>
      <c r="D3184" s="87">
        <v>1.4702599999999999</v>
      </c>
      <c r="E3184" s="88">
        <v>38014</v>
      </c>
      <c r="F3184" s="89">
        <f>+D3184*E3184</f>
        <v>55890.463639999994</v>
      </c>
    </row>
    <row r="3185" spans="1:6" ht="409.6" hidden="1" customHeight="1" x14ac:dyDescent="0.2"/>
    <row r="3186" spans="1:6" ht="25.5" customHeight="1" thickBot="1" x14ac:dyDescent="0.25">
      <c r="A3186" s="84" t="s">
        <v>4920</v>
      </c>
      <c r="B3186" s="85" t="s">
        <v>4921</v>
      </c>
      <c r="C3186" s="86" t="s">
        <v>106</v>
      </c>
      <c r="D3186" s="87">
        <v>1.83311</v>
      </c>
      <c r="E3186" s="88">
        <v>14128</v>
      </c>
      <c r="F3186" s="89">
        <f>+D3186*E3186</f>
        <v>25898.178080000002</v>
      </c>
    </row>
    <row r="3187" spans="1:6" ht="409.6" hidden="1" customHeight="1" x14ac:dyDescent="0.2"/>
    <row r="3188" spans="1:6" ht="13.5" customHeight="1" thickBot="1" x14ac:dyDescent="0.25">
      <c r="A3188" s="90" t="s">
        <v>4908</v>
      </c>
      <c r="B3188" s="91"/>
      <c r="C3188" s="92">
        <v>23.721036802004701</v>
      </c>
      <c r="D3188" s="91"/>
      <c r="E3188" s="93" t="s">
        <v>4884</v>
      </c>
      <c r="F3188" s="94">
        <v>81788</v>
      </c>
    </row>
    <row r="3189" spans="1:6" ht="0.2" customHeight="1" thickBot="1" x14ac:dyDescent="0.25"/>
    <row r="3190" spans="1:6" ht="12.75" customHeight="1" thickBot="1" x14ac:dyDescent="0.3">
      <c r="A3190" s="157" t="s">
        <v>4909</v>
      </c>
      <c r="B3190" s="158"/>
      <c r="C3190" s="158"/>
      <c r="D3190" s="158"/>
      <c r="E3190" s="159">
        <v>344791</v>
      </c>
      <c r="F3190" s="160"/>
    </row>
    <row r="3191" spans="1:6" ht="12.75" customHeight="1" x14ac:dyDescent="0.2"/>
    <row r="3192" spans="1:6" ht="12.75" customHeight="1" x14ac:dyDescent="0.2"/>
    <row r="3193" spans="1:6" ht="409.6" hidden="1" customHeight="1" x14ac:dyDescent="0.2"/>
    <row r="3194" spans="1:6" ht="12.75" customHeight="1" x14ac:dyDescent="0.25">
      <c r="A3194" s="144" t="s">
        <v>4868</v>
      </c>
      <c r="B3194" s="145"/>
      <c r="C3194" s="145"/>
      <c r="D3194" s="145"/>
      <c r="E3194" s="146"/>
      <c r="F3194" s="147"/>
    </row>
    <row r="3195" spans="1:6" ht="12.75" customHeight="1" x14ac:dyDescent="0.2">
      <c r="A3195" s="138" t="s">
        <v>2649</v>
      </c>
      <c r="B3195" s="139"/>
      <c r="C3195" s="139"/>
      <c r="D3195" s="140"/>
      <c r="E3195" s="76" t="s">
        <v>4869</v>
      </c>
      <c r="F3195" s="77" t="s">
        <v>4870</v>
      </c>
    </row>
    <row r="3196" spans="1:6" ht="12.75" customHeight="1" x14ac:dyDescent="0.2">
      <c r="A3196" s="141"/>
      <c r="B3196" s="142"/>
      <c r="C3196" s="142"/>
      <c r="D3196" s="143"/>
      <c r="E3196" s="78" t="s">
        <v>2648</v>
      </c>
      <c r="F3196" s="79" t="s">
        <v>263</v>
      </c>
    </row>
    <row r="3197" spans="1:6" ht="409.6" hidden="1" customHeight="1" x14ac:dyDescent="0.2"/>
    <row r="3198" spans="1:6" ht="12.75" customHeight="1" x14ac:dyDescent="0.2">
      <c r="A3198" s="80" t="s">
        <v>4871</v>
      </c>
      <c r="B3198" s="81" t="s">
        <v>4872</v>
      </c>
      <c r="C3198" s="82" t="s">
        <v>4870</v>
      </c>
      <c r="D3198" s="82" t="s">
        <v>4873</v>
      </c>
      <c r="E3198" s="82" t="s">
        <v>4874</v>
      </c>
      <c r="F3198" s="83" t="s">
        <v>4875</v>
      </c>
    </row>
    <row r="3199" spans="1:6" ht="409.6" hidden="1" customHeight="1" x14ac:dyDescent="0.2"/>
    <row r="3200" spans="1:6" ht="25.5" customHeight="1" x14ac:dyDescent="0.2">
      <c r="A3200" s="84" t="s">
        <v>4931</v>
      </c>
      <c r="B3200" s="85" t="s">
        <v>4932</v>
      </c>
      <c r="C3200" s="86" t="s">
        <v>106</v>
      </c>
      <c r="D3200" s="87">
        <v>0.36285000000000001</v>
      </c>
      <c r="E3200" s="88">
        <v>376410</v>
      </c>
      <c r="F3200" s="89">
        <f>+D3200*E3200</f>
        <v>136580.36850000001</v>
      </c>
    </row>
    <row r="3201" spans="1:6" ht="409.6" hidden="1" customHeight="1" x14ac:dyDescent="0.2"/>
    <row r="3202" spans="1:6" ht="25.5" customHeight="1" x14ac:dyDescent="0.2">
      <c r="A3202" s="84" t="s">
        <v>5097</v>
      </c>
      <c r="B3202" s="85" t="s">
        <v>5098</v>
      </c>
      <c r="C3202" s="86" t="s">
        <v>9</v>
      </c>
      <c r="D3202" s="87">
        <v>3.14E-3</v>
      </c>
      <c r="E3202" s="88">
        <v>295180</v>
      </c>
      <c r="F3202" s="89">
        <f>+D3202*E3202</f>
        <v>926.86519999999996</v>
      </c>
    </row>
    <row r="3203" spans="1:6" ht="409.6" hidden="1" customHeight="1" x14ac:dyDescent="0.2"/>
    <row r="3204" spans="1:6" ht="25.5" customHeight="1" x14ac:dyDescent="0.2">
      <c r="A3204" s="84" t="s">
        <v>5099</v>
      </c>
      <c r="B3204" s="85" t="s">
        <v>5100</v>
      </c>
      <c r="C3204" s="86" t="s">
        <v>7</v>
      </c>
      <c r="D3204" s="87">
        <v>0.94757999999999998</v>
      </c>
      <c r="E3204" s="88">
        <v>5242</v>
      </c>
      <c r="F3204" s="89">
        <f>+D3204*E3204</f>
        <v>4967.2143599999999</v>
      </c>
    </row>
    <row r="3205" spans="1:6" ht="409.6" hidden="1" customHeight="1" x14ac:dyDescent="0.2"/>
    <row r="3206" spans="1:6" ht="25.5" customHeight="1" x14ac:dyDescent="0.2">
      <c r="A3206" s="84" t="s">
        <v>5101</v>
      </c>
      <c r="B3206" s="85" t="s">
        <v>5102</v>
      </c>
      <c r="C3206" s="86" t="s">
        <v>1212</v>
      </c>
      <c r="D3206" s="87">
        <v>8.7669999999999998E-2</v>
      </c>
      <c r="E3206" s="88">
        <v>2550</v>
      </c>
      <c r="F3206" s="89">
        <f>+D3206*E3206</f>
        <v>223.55849999999998</v>
      </c>
    </row>
    <row r="3207" spans="1:6" ht="409.6" hidden="1" customHeight="1" x14ac:dyDescent="0.2"/>
    <row r="3208" spans="1:6" ht="25.5" customHeight="1" thickBot="1" x14ac:dyDescent="0.25">
      <c r="A3208" s="84" t="s">
        <v>4941</v>
      </c>
      <c r="B3208" s="85" t="s">
        <v>4942</v>
      </c>
      <c r="C3208" s="86" t="s">
        <v>7</v>
      </c>
      <c r="D3208" s="87">
        <v>4.6149999999999997E-2</v>
      </c>
      <c r="E3208" s="88">
        <v>8600</v>
      </c>
      <c r="F3208" s="89">
        <f>+D3208*E3208</f>
        <v>396.89</v>
      </c>
    </row>
    <row r="3209" spans="1:6" ht="409.6" hidden="1" customHeight="1" x14ac:dyDescent="0.2"/>
    <row r="3210" spans="1:6" ht="13.5" customHeight="1" thickBot="1" x14ac:dyDescent="0.25">
      <c r="A3210" s="90" t="s">
        <v>4883</v>
      </c>
      <c r="B3210" s="91"/>
      <c r="C3210" s="92">
        <v>37.191392919613399</v>
      </c>
      <c r="D3210" s="91"/>
      <c r="E3210" s="93" t="s">
        <v>4884</v>
      </c>
      <c r="F3210" s="94">
        <v>143095</v>
      </c>
    </row>
    <row r="3211" spans="1:6" ht="0.2" customHeight="1" x14ac:dyDescent="0.2"/>
    <row r="3212" spans="1:6" ht="12.75" customHeight="1" x14ac:dyDescent="0.2">
      <c r="A3212" s="80" t="s">
        <v>4871</v>
      </c>
      <c r="B3212" s="81" t="s">
        <v>4885</v>
      </c>
      <c r="C3212" s="82" t="s">
        <v>4870</v>
      </c>
      <c r="D3212" s="82" t="s">
        <v>4873</v>
      </c>
      <c r="E3212" s="82" t="s">
        <v>4874</v>
      </c>
      <c r="F3212" s="83" t="s">
        <v>4875</v>
      </c>
    </row>
    <row r="3213" spans="1:6" ht="409.6" hidden="1" customHeight="1" x14ac:dyDescent="0.2"/>
    <row r="3214" spans="1:6" ht="25.5" customHeight="1" x14ac:dyDescent="0.2">
      <c r="A3214" s="84" t="s">
        <v>5103</v>
      </c>
      <c r="B3214" s="85" t="s">
        <v>5104</v>
      </c>
      <c r="C3214" s="86" t="s">
        <v>4888</v>
      </c>
      <c r="D3214" s="87">
        <v>0.48</v>
      </c>
      <c r="E3214" s="88">
        <v>184277</v>
      </c>
      <c r="F3214" s="89">
        <f>+D3214*E3214</f>
        <v>88452.959999999992</v>
      </c>
    </row>
    <row r="3215" spans="1:6" ht="409.6" hidden="1" customHeight="1" x14ac:dyDescent="0.2"/>
    <row r="3216" spans="1:6" ht="25.5" customHeight="1" thickBot="1" x14ac:dyDescent="0.25">
      <c r="A3216" s="84" t="s">
        <v>4912</v>
      </c>
      <c r="B3216" s="85" t="s">
        <v>4913</v>
      </c>
      <c r="C3216" s="86" t="s">
        <v>4888</v>
      </c>
      <c r="D3216" s="87">
        <v>0.24</v>
      </c>
      <c r="E3216" s="88">
        <v>184277</v>
      </c>
      <c r="F3216" s="89">
        <f>+D3216*E3216</f>
        <v>44226.479999999996</v>
      </c>
    </row>
    <row r="3217" spans="1:6" ht="409.6" hidden="1" customHeight="1" x14ac:dyDescent="0.2"/>
    <row r="3218" spans="1:6" ht="13.5" customHeight="1" thickBot="1" x14ac:dyDescent="0.25">
      <c r="A3218" s="90" t="s">
        <v>4893</v>
      </c>
      <c r="B3218" s="91"/>
      <c r="C3218" s="92">
        <v>34.484201552684397</v>
      </c>
      <c r="D3218" s="91"/>
      <c r="E3218" s="93" t="s">
        <v>4884</v>
      </c>
      <c r="F3218" s="94">
        <v>132679</v>
      </c>
    </row>
    <row r="3219" spans="1:6" ht="0.2" customHeight="1" x14ac:dyDescent="0.2"/>
    <row r="3220" spans="1:6" ht="12.75" customHeight="1" x14ac:dyDescent="0.2">
      <c r="A3220" s="80" t="s">
        <v>4871</v>
      </c>
      <c r="B3220" s="81" t="s">
        <v>4894</v>
      </c>
      <c r="C3220" s="82" t="s">
        <v>4870</v>
      </c>
      <c r="D3220" s="82" t="s">
        <v>4873</v>
      </c>
      <c r="E3220" s="82" t="s">
        <v>4874</v>
      </c>
      <c r="F3220" s="83" t="s">
        <v>4875</v>
      </c>
    </row>
    <row r="3221" spans="1:6" ht="409.6" hidden="1" customHeight="1" x14ac:dyDescent="0.2"/>
    <row r="3222" spans="1:6" ht="25.5" customHeight="1" thickBot="1" x14ac:dyDescent="0.25">
      <c r="A3222" s="84" t="s">
        <v>4895</v>
      </c>
      <c r="B3222" s="85" t="s">
        <v>4896</v>
      </c>
      <c r="C3222" s="86" t="s">
        <v>4897</v>
      </c>
      <c r="D3222" s="87">
        <v>0.05</v>
      </c>
      <c r="E3222" s="88">
        <v>132679</v>
      </c>
      <c r="F3222" s="89">
        <f>+D3222*E3222</f>
        <v>6633.9500000000007</v>
      </c>
    </row>
    <row r="3223" spans="1:6" ht="409.6" hidden="1" customHeight="1" x14ac:dyDescent="0.2"/>
    <row r="3224" spans="1:6" ht="13.5" customHeight="1" thickBot="1" x14ac:dyDescent="0.25">
      <c r="A3224" s="90" t="s">
        <v>4898</v>
      </c>
      <c r="B3224" s="91"/>
      <c r="C3224" s="92">
        <v>1.7242230729844901</v>
      </c>
      <c r="D3224" s="91"/>
      <c r="E3224" s="93" t="s">
        <v>4884</v>
      </c>
      <c r="F3224" s="94">
        <v>6634</v>
      </c>
    </row>
    <row r="3225" spans="1:6" ht="0.2" customHeight="1" x14ac:dyDescent="0.2"/>
    <row r="3226" spans="1:6" ht="12.75" customHeight="1" x14ac:dyDescent="0.2">
      <c r="A3226" s="80" t="s">
        <v>4871</v>
      </c>
      <c r="B3226" s="81" t="s">
        <v>4899</v>
      </c>
      <c r="C3226" s="82" t="s">
        <v>4870</v>
      </c>
      <c r="D3226" s="82" t="s">
        <v>4873</v>
      </c>
      <c r="E3226" s="82" t="s">
        <v>4874</v>
      </c>
      <c r="F3226" s="83" t="s">
        <v>4875</v>
      </c>
    </row>
    <row r="3227" spans="1:6" ht="409.6" hidden="1" customHeight="1" x14ac:dyDescent="0.2"/>
    <row r="3228" spans="1:6" ht="25.5" customHeight="1" x14ac:dyDescent="0.2">
      <c r="A3228" s="84" t="s">
        <v>5000</v>
      </c>
      <c r="B3228" s="85" t="s">
        <v>5001</v>
      </c>
      <c r="C3228" s="86" t="s">
        <v>9</v>
      </c>
      <c r="D3228" s="87">
        <v>0.71994999999999998</v>
      </c>
      <c r="E3228" s="88">
        <v>18400</v>
      </c>
      <c r="F3228" s="89">
        <f>+D3228*E3228</f>
        <v>13247.08</v>
      </c>
    </row>
    <row r="3229" spans="1:6" ht="409.6" hidden="1" customHeight="1" x14ac:dyDescent="0.2"/>
    <row r="3230" spans="1:6" ht="25.5" customHeight="1" x14ac:dyDescent="0.2">
      <c r="A3230" s="84" t="s">
        <v>5105</v>
      </c>
      <c r="B3230" s="85" t="s">
        <v>5106</v>
      </c>
      <c r="C3230" s="86" t="s">
        <v>109</v>
      </c>
      <c r="D3230" s="87">
        <v>0.37452999999999997</v>
      </c>
      <c r="E3230" s="88">
        <v>1914</v>
      </c>
      <c r="F3230" s="89">
        <f>+D3230*E3230</f>
        <v>716.85041999999999</v>
      </c>
    </row>
    <row r="3231" spans="1:6" ht="409.6" hidden="1" customHeight="1" x14ac:dyDescent="0.2"/>
    <row r="3232" spans="1:6" ht="25.5" customHeight="1" x14ac:dyDescent="0.2">
      <c r="A3232" s="84" t="s">
        <v>5107</v>
      </c>
      <c r="B3232" s="85" t="s">
        <v>5108</v>
      </c>
      <c r="C3232" s="86" t="s">
        <v>263</v>
      </c>
      <c r="D3232" s="87">
        <v>10</v>
      </c>
      <c r="E3232" s="88">
        <v>50</v>
      </c>
      <c r="F3232" s="89">
        <f>+D3232*E3232</f>
        <v>500</v>
      </c>
    </row>
    <row r="3233" spans="1:6" ht="409.6" hidden="1" customHeight="1" x14ac:dyDescent="0.2"/>
    <row r="3234" spans="1:6" ht="25.5" customHeight="1" x14ac:dyDescent="0.2">
      <c r="A3234" s="84" t="s">
        <v>5018</v>
      </c>
      <c r="B3234" s="85" t="s">
        <v>5019</v>
      </c>
      <c r="C3234" s="86" t="s">
        <v>109</v>
      </c>
      <c r="D3234" s="87">
        <v>1.1235999999999999</v>
      </c>
      <c r="E3234" s="88">
        <v>248</v>
      </c>
      <c r="F3234" s="89">
        <f>+D3234*E3234</f>
        <v>278.65279999999996</v>
      </c>
    </row>
    <row r="3235" spans="1:6" ht="409.6" hidden="1" customHeight="1" x14ac:dyDescent="0.2"/>
    <row r="3236" spans="1:6" ht="25.5" customHeight="1" thickBot="1" x14ac:dyDescent="0.25">
      <c r="A3236" s="84" t="s">
        <v>5095</v>
      </c>
      <c r="B3236" s="85" t="s">
        <v>5096</v>
      </c>
      <c r="C3236" s="86" t="s">
        <v>109</v>
      </c>
      <c r="D3236" s="87">
        <v>0.12484000000000001</v>
      </c>
      <c r="E3236" s="88">
        <v>46573</v>
      </c>
      <c r="F3236" s="89">
        <f>+D3236*E3236</f>
        <v>5814.1733199999999</v>
      </c>
    </row>
    <row r="3237" spans="1:6" ht="409.6" hidden="1" customHeight="1" x14ac:dyDescent="0.2"/>
    <row r="3238" spans="1:6" ht="13.5" customHeight="1" thickBot="1" x14ac:dyDescent="0.25">
      <c r="A3238" s="90" t="s">
        <v>4904</v>
      </c>
      <c r="B3238" s="91"/>
      <c r="C3238" s="92">
        <v>5.34290830740761</v>
      </c>
      <c r="D3238" s="91"/>
      <c r="E3238" s="93" t="s">
        <v>4884</v>
      </c>
      <c r="F3238" s="94">
        <v>20557</v>
      </c>
    </row>
    <row r="3239" spans="1:6" ht="0.2" customHeight="1" x14ac:dyDescent="0.2"/>
    <row r="3240" spans="1:6" ht="12.75" customHeight="1" x14ac:dyDescent="0.2">
      <c r="A3240" s="80" t="s">
        <v>4871</v>
      </c>
      <c r="B3240" s="81" t="s">
        <v>4905</v>
      </c>
      <c r="C3240" s="82" t="s">
        <v>4870</v>
      </c>
      <c r="D3240" s="82" t="s">
        <v>4873</v>
      </c>
      <c r="E3240" s="82" t="s">
        <v>4874</v>
      </c>
      <c r="F3240" s="83" t="s">
        <v>4875</v>
      </c>
    </row>
    <row r="3241" spans="1:6" ht="409.6" hidden="1" customHeight="1" x14ac:dyDescent="0.2"/>
    <row r="3242" spans="1:6" ht="25.5" customHeight="1" x14ac:dyDescent="0.2">
      <c r="A3242" s="84" t="s">
        <v>4916</v>
      </c>
      <c r="B3242" s="85" t="s">
        <v>4917</v>
      </c>
      <c r="C3242" s="86" t="s">
        <v>106</v>
      </c>
      <c r="D3242" s="87">
        <v>1.4702599999999999</v>
      </c>
      <c r="E3242" s="88">
        <v>38014</v>
      </c>
      <c r="F3242" s="89">
        <f>+D3242*E3242</f>
        <v>55890.463639999994</v>
      </c>
    </row>
    <row r="3243" spans="1:6" ht="409.6" hidden="1" customHeight="1" x14ac:dyDescent="0.2"/>
    <row r="3244" spans="1:6" ht="25.5" customHeight="1" thickBot="1" x14ac:dyDescent="0.25">
      <c r="A3244" s="84" t="s">
        <v>4920</v>
      </c>
      <c r="B3244" s="85" t="s">
        <v>4921</v>
      </c>
      <c r="C3244" s="86" t="s">
        <v>106</v>
      </c>
      <c r="D3244" s="87">
        <v>1.83311</v>
      </c>
      <c r="E3244" s="88">
        <v>14128</v>
      </c>
      <c r="F3244" s="89">
        <f>+D3244*E3244</f>
        <v>25898.178080000002</v>
      </c>
    </row>
    <row r="3245" spans="1:6" ht="409.6" hidden="1" customHeight="1" x14ac:dyDescent="0.2"/>
    <row r="3246" spans="1:6" ht="13.5" customHeight="1" thickBot="1" x14ac:dyDescent="0.25">
      <c r="A3246" s="90" t="s">
        <v>4908</v>
      </c>
      <c r="B3246" s="91"/>
      <c r="C3246" s="92">
        <v>21.257274147310099</v>
      </c>
      <c r="D3246" s="91"/>
      <c r="E3246" s="93" t="s">
        <v>4884</v>
      </c>
      <c r="F3246" s="94">
        <v>81788</v>
      </c>
    </row>
    <row r="3247" spans="1:6" ht="0.2" customHeight="1" thickBot="1" x14ac:dyDescent="0.25"/>
    <row r="3248" spans="1:6" ht="12.75" customHeight="1" thickBot="1" x14ac:dyDescent="0.3">
      <c r="A3248" s="157" t="s">
        <v>4909</v>
      </c>
      <c r="B3248" s="158"/>
      <c r="C3248" s="158"/>
      <c r="D3248" s="158"/>
      <c r="E3248" s="159">
        <v>384753</v>
      </c>
      <c r="F3248" s="160"/>
    </row>
    <row r="3249" spans="1:6" ht="12.75" customHeight="1" x14ac:dyDescent="0.2"/>
    <row r="3250" spans="1:6" ht="12.75" customHeight="1" x14ac:dyDescent="0.2"/>
    <row r="3251" spans="1:6" ht="409.6" hidden="1" customHeight="1" x14ac:dyDescent="0.2"/>
    <row r="3252" spans="1:6" ht="12.75" customHeight="1" x14ac:dyDescent="0.25">
      <c r="A3252" s="144" t="s">
        <v>4868</v>
      </c>
      <c r="B3252" s="145"/>
      <c r="C3252" s="145"/>
      <c r="D3252" s="145"/>
      <c r="E3252" s="146"/>
      <c r="F3252" s="147"/>
    </row>
    <row r="3253" spans="1:6" ht="12.75" customHeight="1" x14ac:dyDescent="0.2">
      <c r="A3253" s="138" t="s">
        <v>2651</v>
      </c>
      <c r="B3253" s="139"/>
      <c r="C3253" s="139"/>
      <c r="D3253" s="140"/>
      <c r="E3253" s="76" t="s">
        <v>4869</v>
      </c>
      <c r="F3253" s="77" t="s">
        <v>4870</v>
      </c>
    </row>
    <row r="3254" spans="1:6" ht="12.75" customHeight="1" x14ac:dyDescent="0.2">
      <c r="A3254" s="141"/>
      <c r="B3254" s="142"/>
      <c r="C3254" s="142"/>
      <c r="D3254" s="143"/>
      <c r="E3254" s="78" t="s">
        <v>2650</v>
      </c>
      <c r="F3254" s="79" t="s">
        <v>263</v>
      </c>
    </row>
    <row r="3255" spans="1:6" ht="409.6" hidden="1" customHeight="1" x14ac:dyDescent="0.2"/>
    <row r="3256" spans="1:6" ht="12.75" customHeight="1" x14ac:dyDescent="0.2">
      <c r="A3256" s="80" t="s">
        <v>4871</v>
      </c>
      <c r="B3256" s="81" t="s">
        <v>4872</v>
      </c>
      <c r="C3256" s="82" t="s">
        <v>4870</v>
      </c>
      <c r="D3256" s="82" t="s">
        <v>4873</v>
      </c>
      <c r="E3256" s="82" t="s">
        <v>4874</v>
      </c>
      <c r="F3256" s="83" t="s">
        <v>4875</v>
      </c>
    </row>
    <row r="3257" spans="1:6" ht="409.6" hidden="1" customHeight="1" x14ac:dyDescent="0.2"/>
    <row r="3258" spans="1:6" ht="25.5" customHeight="1" x14ac:dyDescent="0.2">
      <c r="A3258" s="84" t="s">
        <v>4931</v>
      </c>
      <c r="B3258" s="85" t="s">
        <v>4932</v>
      </c>
      <c r="C3258" s="86" t="s">
        <v>106</v>
      </c>
      <c r="D3258" s="87">
        <v>0.36285000000000001</v>
      </c>
      <c r="E3258" s="88">
        <v>376410</v>
      </c>
      <c r="F3258" s="89">
        <f>+D3258*E3258</f>
        <v>136580.36850000001</v>
      </c>
    </row>
    <row r="3259" spans="1:6" ht="409.6" hidden="1" customHeight="1" x14ac:dyDescent="0.2"/>
    <row r="3260" spans="1:6" ht="25.5" customHeight="1" x14ac:dyDescent="0.2">
      <c r="A3260" s="84" t="s">
        <v>5097</v>
      </c>
      <c r="B3260" s="85" t="s">
        <v>5098</v>
      </c>
      <c r="C3260" s="86" t="s">
        <v>9</v>
      </c>
      <c r="D3260" s="87">
        <v>3.14E-3</v>
      </c>
      <c r="E3260" s="88">
        <v>295180</v>
      </c>
      <c r="F3260" s="89">
        <f>+D3260*E3260</f>
        <v>926.86519999999996</v>
      </c>
    </row>
    <row r="3261" spans="1:6" ht="409.6" hidden="1" customHeight="1" x14ac:dyDescent="0.2"/>
    <row r="3262" spans="1:6" ht="25.5" customHeight="1" x14ac:dyDescent="0.2">
      <c r="A3262" s="84" t="s">
        <v>5099</v>
      </c>
      <c r="B3262" s="85" t="s">
        <v>5100</v>
      </c>
      <c r="C3262" s="86" t="s">
        <v>7</v>
      </c>
      <c r="D3262" s="87">
        <v>0.94757999999999998</v>
      </c>
      <c r="E3262" s="88">
        <v>5242</v>
      </c>
      <c r="F3262" s="89">
        <f>+D3262*E3262</f>
        <v>4967.2143599999999</v>
      </c>
    </row>
    <row r="3263" spans="1:6" ht="409.6" hidden="1" customHeight="1" x14ac:dyDescent="0.2"/>
    <row r="3264" spans="1:6" ht="25.5" customHeight="1" x14ac:dyDescent="0.2">
      <c r="A3264" s="84" t="s">
        <v>5101</v>
      </c>
      <c r="B3264" s="85" t="s">
        <v>5102</v>
      </c>
      <c r="C3264" s="86" t="s">
        <v>1212</v>
      </c>
      <c r="D3264" s="87">
        <v>8.7669999999999998E-2</v>
      </c>
      <c r="E3264" s="88">
        <v>2550</v>
      </c>
      <c r="F3264" s="89">
        <f>+D3264*E3264</f>
        <v>223.55849999999998</v>
      </c>
    </row>
    <row r="3265" spans="1:6" ht="409.6" hidden="1" customHeight="1" x14ac:dyDescent="0.2"/>
    <row r="3266" spans="1:6" ht="25.5" customHeight="1" thickBot="1" x14ac:dyDescent="0.25">
      <c r="A3266" s="84" t="s">
        <v>4941</v>
      </c>
      <c r="B3266" s="85" t="s">
        <v>4942</v>
      </c>
      <c r="C3266" s="86" t="s">
        <v>7</v>
      </c>
      <c r="D3266" s="87">
        <v>4.6149999999999997E-2</v>
      </c>
      <c r="E3266" s="88">
        <v>8600</v>
      </c>
      <c r="F3266" s="89">
        <f>+D3266*E3266</f>
        <v>396.89</v>
      </c>
    </row>
    <row r="3267" spans="1:6" ht="409.6" hidden="1" customHeight="1" x14ac:dyDescent="0.2"/>
    <row r="3268" spans="1:6" ht="13.5" customHeight="1" thickBot="1" x14ac:dyDescent="0.25">
      <c r="A3268" s="90" t="s">
        <v>4883</v>
      </c>
      <c r="B3268" s="91"/>
      <c r="C3268" s="92">
        <v>32.777703968737498</v>
      </c>
      <c r="D3268" s="91"/>
      <c r="E3268" s="93" t="s">
        <v>4884</v>
      </c>
      <c r="F3268" s="94">
        <v>143095</v>
      </c>
    </row>
    <row r="3269" spans="1:6" ht="0.2" customHeight="1" x14ac:dyDescent="0.2"/>
    <row r="3270" spans="1:6" ht="12.75" customHeight="1" x14ac:dyDescent="0.2">
      <c r="A3270" s="80" t="s">
        <v>4871</v>
      </c>
      <c r="B3270" s="81" t="s">
        <v>4885</v>
      </c>
      <c r="C3270" s="82" t="s">
        <v>4870</v>
      </c>
      <c r="D3270" s="82" t="s">
        <v>4873</v>
      </c>
      <c r="E3270" s="82" t="s">
        <v>4874</v>
      </c>
      <c r="F3270" s="83" t="s">
        <v>4875</v>
      </c>
    </row>
    <row r="3271" spans="1:6" ht="409.6" hidden="1" customHeight="1" x14ac:dyDescent="0.2"/>
    <row r="3272" spans="1:6" ht="25.5" customHeight="1" x14ac:dyDescent="0.2">
      <c r="A3272" s="84" t="s">
        <v>5103</v>
      </c>
      <c r="B3272" s="85" t="s">
        <v>5104</v>
      </c>
      <c r="C3272" s="86" t="s">
        <v>4888</v>
      </c>
      <c r="D3272" s="87">
        <v>0.65</v>
      </c>
      <c r="E3272" s="88">
        <v>184277</v>
      </c>
      <c r="F3272" s="89">
        <f>+D3272*E3272</f>
        <v>119780.05</v>
      </c>
    </row>
    <row r="3273" spans="1:6" ht="409.6" hidden="1" customHeight="1" x14ac:dyDescent="0.2"/>
    <row r="3274" spans="1:6" ht="25.5" customHeight="1" thickBot="1" x14ac:dyDescent="0.25">
      <c r="A3274" s="84" t="s">
        <v>4912</v>
      </c>
      <c r="B3274" s="85" t="s">
        <v>4913</v>
      </c>
      <c r="C3274" s="86" t="s">
        <v>4888</v>
      </c>
      <c r="D3274" s="87">
        <v>0.32500000000000001</v>
      </c>
      <c r="E3274" s="88">
        <v>184277</v>
      </c>
      <c r="F3274" s="89">
        <f>+D3274*E3274</f>
        <v>59890.025000000001</v>
      </c>
    </row>
    <row r="3275" spans="1:6" ht="409.6" hidden="1" customHeight="1" x14ac:dyDescent="0.2"/>
    <row r="3276" spans="1:6" ht="13.5" customHeight="1" thickBot="1" x14ac:dyDescent="0.25">
      <c r="A3276" s="90" t="s">
        <v>4893</v>
      </c>
      <c r="B3276" s="91"/>
      <c r="C3276" s="92">
        <v>41.155666320018703</v>
      </c>
      <c r="D3276" s="91"/>
      <c r="E3276" s="93" t="s">
        <v>4884</v>
      </c>
      <c r="F3276" s="94">
        <v>179670</v>
      </c>
    </row>
    <row r="3277" spans="1:6" ht="0.2" customHeight="1" x14ac:dyDescent="0.2"/>
    <row r="3278" spans="1:6" ht="12.75" customHeight="1" x14ac:dyDescent="0.2">
      <c r="A3278" s="80" t="s">
        <v>4871</v>
      </c>
      <c r="B3278" s="81" t="s">
        <v>4894</v>
      </c>
      <c r="C3278" s="82" t="s">
        <v>4870</v>
      </c>
      <c r="D3278" s="82" t="s">
        <v>4873</v>
      </c>
      <c r="E3278" s="82" t="s">
        <v>4874</v>
      </c>
      <c r="F3278" s="83" t="s">
        <v>4875</v>
      </c>
    </row>
    <row r="3279" spans="1:6" ht="409.6" hidden="1" customHeight="1" x14ac:dyDescent="0.2"/>
    <row r="3280" spans="1:6" ht="25.5" customHeight="1" thickBot="1" x14ac:dyDescent="0.25">
      <c r="A3280" s="84" t="s">
        <v>4895</v>
      </c>
      <c r="B3280" s="85" t="s">
        <v>4896</v>
      </c>
      <c r="C3280" s="86" t="s">
        <v>4897</v>
      </c>
      <c r="D3280" s="87">
        <v>0.05</v>
      </c>
      <c r="E3280" s="88">
        <v>179670</v>
      </c>
      <c r="F3280" s="89">
        <f>+D3280*E3280</f>
        <v>8983.5</v>
      </c>
    </row>
    <row r="3281" spans="1:6" ht="409.6" hidden="1" customHeight="1" x14ac:dyDescent="0.2"/>
    <row r="3282" spans="1:6" ht="13.5" customHeight="1" thickBot="1" x14ac:dyDescent="0.25">
      <c r="A3282" s="90" t="s">
        <v>4898</v>
      </c>
      <c r="B3282" s="91"/>
      <c r="C3282" s="92">
        <v>2.0578978472702598</v>
      </c>
      <c r="D3282" s="91"/>
      <c r="E3282" s="93" t="s">
        <v>4884</v>
      </c>
      <c r="F3282" s="94">
        <v>8984</v>
      </c>
    </row>
    <row r="3283" spans="1:6" ht="0.2" customHeight="1" x14ac:dyDescent="0.2"/>
    <row r="3284" spans="1:6" ht="12.75" customHeight="1" x14ac:dyDescent="0.2">
      <c r="A3284" s="80" t="s">
        <v>4871</v>
      </c>
      <c r="B3284" s="81" t="s">
        <v>4899</v>
      </c>
      <c r="C3284" s="82" t="s">
        <v>4870</v>
      </c>
      <c r="D3284" s="82" t="s">
        <v>4873</v>
      </c>
      <c r="E3284" s="82" t="s">
        <v>4874</v>
      </c>
      <c r="F3284" s="83" t="s">
        <v>4875</v>
      </c>
    </row>
    <row r="3285" spans="1:6" ht="409.6" hidden="1" customHeight="1" x14ac:dyDescent="0.2"/>
    <row r="3286" spans="1:6" ht="25.5" customHeight="1" x14ac:dyDescent="0.2">
      <c r="A3286" s="84" t="s">
        <v>5000</v>
      </c>
      <c r="B3286" s="85" t="s">
        <v>5001</v>
      </c>
      <c r="C3286" s="86" t="s">
        <v>9</v>
      </c>
      <c r="D3286" s="87">
        <v>0.71994999999999998</v>
      </c>
      <c r="E3286" s="88">
        <v>18400</v>
      </c>
      <c r="F3286" s="89">
        <f>+D3286*E3286</f>
        <v>13247.08</v>
      </c>
    </row>
    <row r="3287" spans="1:6" ht="409.6" hidden="1" customHeight="1" x14ac:dyDescent="0.2"/>
    <row r="3288" spans="1:6" ht="25.5" customHeight="1" x14ac:dyDescent="0.2">
      <c r="A3288" s="84" t="s">
        <v>5105</v>
      </c>
      <c r="B3288" s="85" t="s">
        <v>5106</v>
      </c>
      <c r="C3288" s="86" t="s">
        <v>109</v>
      </c>
      <c r="D3288" s="87">
        <v>0.51019999999999999</v>
      </c>
      <c r="E3288" s="88">
        <v>1914</v>
      </c>
      <c r="F3288" s="89">
        <f>+D3288*E3288</f>
        <v>976.52279999999996</v>
      </c>
    </row>
    <row r="3289" spans="1:6" ht="409.6" hidden="1" customHeight="1" x14ac:dyDescent="0.2"/>
    <row r="3290" spans="1:6" ht="25.5" customHeight="1" x14ac:dyDescent="0.2">
      <c r="A3290" s="84" t="s">
        <v>5107</v>
      </c>
      <c r="B3290" s="85" t="s">
        <v>5108</v>
      </c>
      <c r="C3290" s="86" t="s">
        <v>263</v>
      </c>
      <c r="D3290" s="87">
        <v>10</v>
      </c>
      <c r="E3290" s="88">
        <v>50</v>
      </c>
      <c r="F3290" s="89">
        <f>+D3290*E3290</f>
        <v>500</v>
      </c>
    </row>
    <row r="3291" spans="1:6" ht="409.6" hidden="1" customHeight="1" x14ac:dyDescent="0.2"/>
    <row r="3292" spans="1:6" ht="25.5" customHeight="1" x14ac:dyDescent="0.2">
      <c r="A3292" s="84" t="s">
        <v>5018</v>
      </c>
      <c r="B3292" s="85" t="s">
        <v>5019</v>
      </c>
      <c r="C3292" s="86" t="s">
        <v>109</v>
      </c>
      <c r="D3292" s="87">
        <v>1.53061</v>
      </c>
      <c r="E3292" s="88">
        <v>248</v>
      </c>
      <c r="F3292" s="89">
        <f>+D3292*E3292</f>
        <v>379.59127999999998</v>
      </c>
    </row>
    <row r="3293" spans="1:6" ht="409.6" hidden="1" customHeight="1" x14ac:dyDescent="0.2"/>
    <row r="3294" spans="1:6" ht="25.5" customHeight="1" thickBot="1" x14ac:dyDescent="0.25">
      <c r="A3294" s="84" t="s">
        <v>5095</v>
      </c>
      <c r="B3294" s="85" t="s">
        <v>5096</v>
      </c>
      <c r="C3294" s="86" t="s">
        <v>109</v>
      </c>
      <c r="D3294" s="87">
        <v>0.17007</v>
      </c>
      <c r="E3294" s="88">
        <v>46573</v>
      </c>
      <c r="F3294" s="89">
        <f>+D3294*E3294</f>
        <v>7920.67011</v>
      </c>
    </row>
    <row r="3295" spans="1:6" ht="409.6" hidden="1" customHeight="1" x14ac:dyDescent="0.2"/>
    <row r="3296" spans="1:6" ht="13.5" customHeight="1" thickBot="1" x14ac:dyDescent="0.25">
      <c r="A3296" s="90" t="s">
        <v>4904</v>
      </c>
      <c r="B3296" s="91"/>
      <c r="C3296" s="92">
        <v>5.2741649525153402</v>
      </c>
      <c r="D3296" s="91"/>
      <c r="E3296" s="93" t="s">
        <v>4884</v>
      </c>
      <c r="F3296" s="94">
        <v>23025</v>
      </c>
    </row>
    <row r="3297" spans="1:6" ht="0.2" customHeight="1" x14ac:dyDescent="0.2"/>
    <row r="3298" spans="1:6" ht="12.75" customHeight="1" x14ac:dyDescent="0.2">
      <c r="A3298" s="80" t="s">
        <v>4871</v>
      </c>
      <c r="B3298" s="81" t="s">
        <v>4905</v>
      </c>
      <c r="C3298" s="82" t="s">
        <v>4870</v>
      </c>
      <c r="D3298" s="82" t="s">
        <v>4873</v>
      </c>
      <c r="E3298" s="82" t="s">
        <v>4874</v>
      </c>
      <c r="F3298" s="83" t="s">
        <v>4875</v>
      </c>
    </row>
    <row r="3299" spans="1:6" ht="409.6" hidden="1" customHeight="1" x14ac:dyDescent="0.2"/>
    <row r="3300" spans="1:6" ht="25.5" customHeight="1" x14ac:dyDescent="0.2">
      <c r="A3300" s="84" t="s">
        <v>4916</v>
      </c>
      <c r="B3300" s="85" t="s">
        <v>4917</v>
      </c>
      <c r="C3300" s="86" t="s">
        <v>106</v>
      </c>
      <c r="D3300" s="87">
        <v>1.4702599999999999</v>
      </c>
      <c r="E3300" s="88">
        <v>38014</v>
      </c>
      <c r="F3300" s="89">
        <f>+D3300*E3300</f>
        <v>55890.463639999994</v>
      </c>
    </row>
    <row r="3301" spans="1:6" ht="409.6" hidden="1" customHeight="1" x14ac:dyDescent="0.2"/>
    <row r="3302" spans="1:6" ht="25.5" customHeight="1" thickBot="1" x14ac:dyDescent="0.25">
      <c r="A3302" s="84" t="s">
        <v>4920</v>
      </c>
      <c r="B3302" s="85" t="s">
        <v>4921</v>
      </c>
      <c r="C3302" s="86" t="s">
        <v>106</v>
      </c>
      <c r="D3302" s="87">
        <v>1.83311</v>
      </c>
      <c r="E3302" s="88">
        <v>14128</v>
      </c>
      <c r="F3302" s="89">
        <f>+D3302*E3302</f>
        <v>25898.178080000002</v>
      </c>
    </row>
    <row r="3303" spans="1:6" ht="409.6" hidden="1" customHeight="1" x14ac:dyDescent="0.2"/>
    <row r="3304" spans="1:6" ht="13.5" customHeight="1" thickBot="1" x14ac:dyDescent="0.25">
      <c r="A3304" s="90" t="s">
        <v>4908</v>
      </c>
      <c r="B3304" s="91"/>
      <c r="C3304" s="92">
        <v>18.734566911458199</v>
      </c>
      <c r="D3304" s="91"/>
      <c r="E3304" s="93" t="s">
        <v>4884</v>
      </c>
      <c r="F3304" s="94">
        <v>81788</v>
      </c>
    </row>
    <row r="3305" spans="1:6" ht="0.2" customHeight="1" thickBot="1" x14ac:dyDescent="0.25"/>
    <row r="3306" spans="1:6" ht="12.75" customHeight="1" thickBot="1" x14ac:dyDescent="0.3">
      <c r="A3306" s="157" t="s">
        <v>4909</v>
      </c>
      <c r="B3306" s="158"/>
      <c r="C3306" s="158"/>
      <c r="D3306" s="158"/>
      <c r="E3306" s="159">
        <v>436562</v>
      </c>
      <c r="F3306" s="160"/>
    </row>
    <row r="3307" spans="1:6" ht="12.75" customHeight="1" x14ac:dyDescent="0.2"/>
    <row r="3308" spans="1:6" ht="12.75" customHeight="1" x14ac:dyDescent="0.2"/>
    <row r="3309" spans="1:6" ht="409.6" hidden="1" customHeight="1" x14ac:dyDescent="0.2"/>
    <row r="3310" spans="1:6" ht="12.75" customHeight="1" x14ac:dyDescent="0.25">
      <c r="A3310" s="144" t="s">
        <v>4868</v>
      </c>
      <c r="B3310" s="145"/>
      <c r="C3310" s="145"/>
      <c r="D3310" s="145"/>
      <c r="E3310" s="146"/>
      <c r="F3310" s="147"/>
    </row>
    <row r="3311" spans="1:6" ht="12.75" customHeight="1" x14ac:dyDescent="0.2">
      <c r="A3311" s="138" t="s">
        <v>2653</v>
      </c>
      <c r="B3311" s="139"/>
      <c r="C3311" s="139"/>
      <c r="D3311" s="140"/>
      <c r="E3311" s="76" t="s">
        <v>4869</v>
      </c>
      <c r="F3311" s="77" t="s">
        <v>4870</v>
      </c>
    </row>
    <row r="3312" spans="1:6" ht="12.75" customHeight="1" x14ac:dyDescent="0.2">
      <c r="A3312" s="141"/>
      <c r="B3312" s="142"/>
      <c r="C3312" s="142"/>
      <c r="D3312" s="143"/>
      <c r="E3312" s="78" t="s">
        <v>2652</v>
      </c>
      <c r="F3312" s="79" t="s">
        <v>263</v>
      </c>
    </row>
    <row r="3313" spans="1:6" ht="409.6" hidden="1" customHeight="1" x14ac:dyDescent="0.2"/>
    <row r="3314" spans="1:6" ht="12.75" customHeight="1" x14ac:dyDescent="0.2">
      <c r="A3314" s="80" t="s">
        <v>4871</v>
      </c>
      <c r="B3314" s="81" t="s">
        <v>4872</v>
      </c>
      <c r="C3314" s="82" t="s">
        <v>4870</v>
      </c>
      <c r="D3314" s="82" t="s">
        <v>4873</v>
      </c>
      <c r="E3314" s="82" t="s">
        <v>4874</v>
      </c>
      <c r="F3314" s="83" t="s">
        <v>4875</v>
      </c>
    </row>
    <row r="3315" spans="1:6" ht="409.6" hidden="1" customHeight="1" x14ac:dyDescent="0.2"/>
    <row r="3316" spans="1:6" ht="25.5" customHeight="1" x14ac:dyDescent="0.2">
      <c r="A3316" s="84" t="s">
        <v>4931</v>
      </c>
      <c r="B3316" s="85" t="s">
        <v>4932</v>
      </c>
      <c r="C3316" s="86" t="s">
        <v>106</v>
      </c>
      <c r="D3316" s="87">
        <v>0.36285000000000001</v>
      </c>
      <c r="E3316" s="88">
        <v>376410</v>
      </c>
      <c r="F3316" s="89">
        <f>+D3316*E3316</f>
        <v>136580.36850000001</v>
      </c>
    </row>
    <row r="3317" spans="1:6" ht="409.6" hidden="1" customHeight="1" x14ac:dyDescent="0.2"/>
    <row r="3318" spans="1:6" ht="25.5" customHeight="1" x14ac:dyDescent="0.2">
      <c r="A3318" s="84" t="s">
        <v>5097</v>
      </c>
      <c r="B3318" s="85" t="s">
        <v>5098</v>
      </c>
      <c r="C3318" s="86" t="s">
        <v>9</v>
      </c>
      <c r="D3318" s="87">
        <v>3.14E-3</v>
      </c>
      <c r="E3318" s="88">
        <v>295180</v>
      </c>
      <c r="F3318" s="89">
        <f>+D3318*E3318</f>
        <v>926.86519999999996</v>
      </c>
    </row>
    <row r="3319" spans="1:6" ht="409.6" hidden="1" customHeight="1" x14ac:dyDescent="0.2"/>
    <row r="3320" spans="1:6" ht="25.5" customHeight="1" x14ac:dyDescent="0.2">
      <c r="A3320" s="84" t="s">
        <v>5099</v>
      </c>
      <c r="B3320" s="85" t="s">
        <v>5100</v>
      </c>
      <c r="C3320" s="86" t="s">
        <v>7</v>
      </c>
      <c r="D3320" s="87">
        <v>0.94757999999999998</v>
      </c>
      <c r="E3320" s="88">
        <v>5242</v>
      </c>
      <c r="F3320" s="89">
        <f>+D3320*E3320</f>
        <v>4967.2143599999999</v>
      </c>
    </row>
    <row r="3321" spans="1:6" ht="409.6" hidden="1" customHeight="1" x14ac:dyDescent="0.2"/>
    <row r="3322" spans="1:6" ht="25.5" customHeight="1" x14ac:dyDescent="0.2">
      <c r="A3322" s="84" t="s">
        <v>5101</v>
      </c>
      <c r="B3322" s="85" t="s">
        <v>5102</v>
      </c>
      <c r="C3322" s="86" t="s">
        <v>1212</v>
      </c>
      <c r="D3322" s="87">
        <v>8.7669999999999998E-2</v>
      </c>
      <c r="E3322" s="88">
        <v>2550</v>
      </c>
      <c r="F3322" s="89">
        <f>+D3322*E3322</f>
        <v>223.55849999999998</v>
      </c>
    </row>
    <row r="3323" spans="1:6" ht="409.6" hidden="1" customHeight="1" x14ac:dyDescent="0.2"/>
    <row r="3324" spans="1:6" ht="25.5" customHeight="1" thickBot="1" x14ac:dyDescent="0.25">
      <c r="A3324" s="84" t="s">
        <v>4941</v>
      </c>
      <c r="B3324" s="85" t="s">
        <v>4942</v>
      </c>
      <c r="C3324" s="86" t="s">
        <v>7</v>
      </c>
      <c r="D3324" s="87">
        <v>4.6149999999999997E-2</v>
      </c>
      <c r="E3324" s="88">
        <v>8600</v>
      </c>
      <c r="F3324" s="89">
        <f>+D3324*E3324</f>
        <v>396.89</v>
      </c>
    </row>
    <row r="3325" spans="1:6" ht="409.6" hidden="1" customHeight="1" x14ac:dyDescent="0.2"/>
    <row r="3326" spans="1:6" ht="13.5" customHeight="1" thickBot="1" x14ac:dyDescent="0.25">
      <c r="A3326" s="90" t="s">
        <v>4883</v>
      </c>
      <c r="B3326" s="91"/>
      <c r="C3326" s="92">
        <v>28.933741237178001</v>
      </c>
      <c r="D3326" s="91"/>
      <c r="E3326" s="93" t="s">
        <v>4884</v>
      </c>
      <c r="F3326" s="94">
        <v>143095</v>
      </c>
    </row>
    <row r="3327" spans="1:6" ht="0.2" customHeight="1" x14ac:dyDescent="0.2"/>
    <row r="3328" spans="1:6" ht="12.75" customHeight="1" x14ac:dyDescent="0.2">
      <c r="A3328" s="80" t="s">
        <v>4871</v>
      </c>
      <c r="B3328" s="81" t="s">
        <v>4885</v>
      </c>
      <c r="C3328" s="82" t="s">
        <v>4870</v>
      </c>
      <c r="D3328" s="82" t="s">
        <v>4873</v>
      </c>
      <c r="E3328" s="82" t="s">
        <v>4874</v>
      </c>
      <c r="F3328" s="83" t="s">
        <v>4875</v>
      </c>
    </row>
    <row r="3329" spans="1:6" ht="409.6" hidden="1" customHeight="1" x14ac:dyDescent="0.2"/>
    <row r="3330" spans="1:6" ht="25.5" customHeight="1" x14ac:dyDescent="0.2">
      <c r="A3330" s="84" t="s">
        <v>5103</v>
      </c>
      <c r="B3330" s="85" t="s">
        <v>5104</v>
      </c>
      <c r="C3330" s="86" t="s">
        <v>4888</v>
      </c>
      <c r="D3330" s="87">
        <v>0.84</v>
      </c>
      <c r="E3330" s="88">
        <v>184277</v>
      </c>
      <c r="F3330" s="89">
        <f>+D3330*E3330</f>
        <v>154792.68</v>
      </c>
    </row>
    <row r="3331" spans="1:6" ht="409.6" hidden="1" customHeight="1" x14ac:dyDescent="0.2"/>
    <row r="3332" spans="1:6" ht="25.5" customHeight="1" thickBot="1" x14ac:dyDescent="0.25">
      <c r="A3332" s="84" t="s">
        <v>4912</v>
      </c>
      <c r="B3332" s="85" t="s">
        <v>4913</v>
      </c>
      <c r="C3332" s="86" t="s">
        <v>4888</v>
      </c>
      <c r="D3332" s="87">
        <v>0.42</v>
      </c>
      <c r="E3332" s="88">
        <v>184277</v>
      </c>
      <c r="F3332" s="89">
        <f>+D3332*E3332</f>
        <v>77396.34</v>
      </c>
    </row>
    <row r="3333" spans="1:6" ht="409.6" hidden="1" customHeight="1" x14ac:dyDescent="0.2"/>
    <row r="3334" spans="1:6" ht="13.5" customHeight="1" thickBot="1" x14ac:dyDescent="0.25">
      <c r="A3334" s="90" t="s">
        <v>4893</v>
      </c>
      <c r="B3334" s="91"/>
      <c r="C3334" s="92">
        <v>46.948505846599303</v>
      </c>
      <c r="D3334" s="91"/>
      <c r="E3334" s="93" t="s">
        <v>4884</v>
      </c>
      <c r="F3334" s="94">
        <v>232189</v>
      </c>
    </row>
    <row r="3335" spans="1:6" ht="0.2" customHeight="1" x14ac:dyDescent="0.2"/>
    <row r="3336" spans="1:6" ht="12.75" customHeight="1" x14ac:dyDescent="0.2">
      <c r="A3336" s="80" t="s">
        <v>4871</v>
      </c>
      <c r="B3336" s="81" t="s">
        <v>4894</v>
      </c>
      <c r="C3336" s="82" t="s">
        <v>4870</v>
      </c>
      <c r="D3336" s="82" t="s">
        <v>4873</v>
      </c>
      <c r="E3336" s="82" t="s">
        <v>4874</v>
      </c>
      <c r="F3336" s="83" t="s">
        <v>4875</v>
      </c>
    </row>
    <row r="3337" spans="1:6" ht="409.6" hidden="1" customHeight="1" x14ac:dyDescent="0.2"/>
    <row r="3338" spans="1:6" ht="25.5" customHeight="1" thickBot="1" x14ac:dyDescent="0.25">
      <c r="A3338" s="84" t="s">
        <v>4895</v>
      </c>
      <c r="B3338" s="85" t="s">
        <v>4896</v>
      </c>
      <c r="C3338" s="86" t="s">
        <v>4897</v>
      </c>
      <c r="D3338" s="87">
        <v>0.05</v>
      </c>
      <c r="E3338" s="88">
        <v>232189</v>
      </c>
      <c r="F3338" s="89">
        <f>+D3338*E3338</f>
        <v>11609.45</v>
      </c>
    </row>
    <row r="3339" spans="1:6" ht="409.6" hidden="1" customHeight="1" x14ac:dyDescent="0.2"/>
    <row r="3340" spans="1:6" ht="13.5" customHeight="1" thickBot="1" x14ac:dyDescent="0.25">
      <c r="A3340" s="90" t="s">
        <v>4898</v>
      </c>
      <c r="B3340" s="91"/>
      <c r="C3340" s="92">
        <v>2.34733430254306</v>
      </c>
      <c r="D3340" s="91"/>
      <c r="E3340" s="93" t="s">
        <v>4884</v>
      </c>
      <c r="F3340" s="94">
        <v>11609</v>
      </c>
    </row>
    <row r="3341" spans="1:6" ht="0.2" customHeight="1" x14ac:dyDescent="0.2"/>
    <row r="3342" spans="1:6" ht="12.75" customHeight="1" x14ac:dyDescent="0.2">
      <c r="A3342" s="80" t="s">
        <v>4871</v>
      </c>
      <c r="B3342" s="81" t="s">
        <v>4899</v>
      </c>
      <c r="C3342" s="82" t="s">
        <v>4870</v>
      </c>
      <c r="D3342" s="82" t="s">
        <v>4873</v>
      </c>
      <c r="E3342" s="82" t="s">
        <v>4874</v>
      </c>
      <c r="F3342" s="83" t="s">
        <v>4875</v>
      </c>
    </row>
    <row r="3343" spans="1:6" ht="409.6" hidden="1" customHeight="1" x14ac:dyDescent="0.2"/>
    <row r="3344" spans="1:6" ht="25.5" customHeight="1" x14ac:dyDescent="0.2">
      <c r="A3344" s="84" t="s">
        <v>5000</v>
      </c>
      <c r="B3344" s="85" t="s">
        <v>5001</v>
      </c>
      <c r="C3344" s="86" t="s">
        <v>9</v>
      </c>
      <c r="D3344" s="87">
        <v>0.71994999999999998</v>
      </c>
      <c r="E3344" s="88">
        <v>18400</v>
      </c>
      <c r="F3344" s="89">
        <f>+D3344*E3344</f>
        <v>13247.08</v>
      </c>
    </row>
    <row r="3345" spans="1:6" ht="409.6" hidden="1" customHeight="1" x14ac:dyDescent="0.2"/>
    <row r="3346" spans="1:6" ht="25.5" customHeight="1" x14ac:dyDescent="0.2">
      <c r="A3346" s="84" t="s">
        <v>5105</v>
      </c>
      <c r="B3346" s="85" t="s">
        <v>5106</v>
      </c>
      <c r="C3346" s="86" t="s">
        <v>109</v>
      </c>
      <c r="D3346" s="87">
        <v>0.65359</v>
      </c>
      <c r="E3346" s="88">
        <v>1914</v>
      </c>
      <c r="F3346" s="89">
        <f>+D3346*E3346</f>
        <v>1250.97126</v>
      </c>
    </row>
    <row r="3347" spans="1:6" ht="409.6" hidden="1" customHeight="1" x14ac:dyDescent="0.2"/>
    <row r="3348" spans="1:6" ht="25.5" customHeight="1" x14ac:dyDescent="0.2">
      <c r="A3348" s="84" t="s">
        <v>5107</v>
      </c>
      <c r="B3348" s="85" t="s">
        <v>5108</v>
      </c>
      <c r="C3348" s="86" t="s">
        <v>263</v>
      </c>
      <c r="D3348" s="87">
        <v>15</v>
      </c>
      <c r="E3348" s="88">
        <v>50</v>
      </c>
      <c r="F3348" s="89">
        <f>+D3348*E3348</f>
        <v>750</v>
      </c>
    </row>
    <row r="3349" spans="1:6" ht="409.6" hidden="1" customHeight="1" x14ac:dyDescent="0.2"/>
    <row r="3350" spans="1:6" ht="25.5" customHeight="1" x14ac:dyDescent="0.2">
      <c r="A3350" s="84" t="s">
        <v>5018</v>
      </c>
      <c r="B3350" s="85" t="s">
        <v>5019</v>
      </c>
      <c r="C3350" s="86" t="s">
        <v>109</v>
      </c>
      <c r="D3350" s="87">
        <v>1.96078</v>
      </c>
      <c r="E3350" s="88">
        <v>248</v>
      </c>
      <c r="F3350" s="89">
        <f>+D3350*E3350</f>
        <v>486.27343999999999</v>
      </c>
    </row>
    <row r="3351" spans="1:6" ht="409.6" hidden="1" customHeight="1" x14ac:dyDescent="0.2"/>
    <row r="3352" spans="1:6" ht="25.5" customHeight="1" thickBot="1" x14ac:dyDescent="0.25">
      <c r="A3352" s="84" t="s">
        <v>5095</v>
      </c>
      <c r="B3352" s="85" t="s">
        <v>5096</v>
      </c>
      <c r="C3352" s="86" t="s">
        <v>109</v>
      </c>
      <c r="D3352" s="87">
        <v>0.21786</v>
      </c>
      <c r="E3352" s="88">
        <v>46573</v>
      </c>
      <c r="F3352" s="89">
        <f>+D3352*E3352</f>
        <v>10146.39378</v>
      </c>
    </row>
    <row r="3353" spans="1:6" ht="409.6" hidden="1" customHeight="1" x14ac:dyDescent="0.2"/>
    <row r="3354" spans="1:6" ht="13.5" customHeight="1" thickBot="1" x14ac:dyDescent="0.25">
      <c r="A3354" s="90" t="s">
        <v>4904</v>
      </c>
      <c r="B3354" s="91"/>
      <c r="C3354" s="92">
        <v>5.2329237444925898</v>
      </c>
      <c r="D3354" s="91"/>
      <c r="E3354" s="93" t="s">
        <v>4884</v>
      </c>
      <c r="F3354" s="94">
        <v>25880</v>
      </c>
    </row>
    <row r="3355" spans="1:6" ht="0.2" customHeight="1" x14ac:dyDescent="0.2"/>
    <row r="3356" spans="1:6" ht="12.75" customHeight="1" x14ac:dyDescent="0.2">
      <c r="A3356" s="80" t="s">
        <v>4871</v>
      </c>
      <c r="B3356" s="81" t="s">
        <v>4905</v>
      </c>
      <c r="C3356" s="82" t="s">
        <v>4870</v>
      </c>
      <c r="D3356" s="82" t="s">
        <v>4873</v>
      </c>
      <c r="E3356" s="82" t="s">
        <v>4874</v>
      </c>
      <c r="F3356" s="83" t="s">
        <v>4875</v>
      </c>
    </row>
    <row r="3357" spans="1:6" ht="409.6" hidden="1" customHeight="1" x14ac:dyDescent="0.2"/>
    <row r="3358" spans="1:6" ht="25.5" customHeight="1" x14ac:dyDescent="0.2">
      <c r="A3358" s="84" t="s">
        <v>4916</v>
      </c>
      <c r="B3358" s="85" t="s">
        <v>4917</v>
      </c>
      <c r="C3358" s="86" t="s">
        <v>106</v>
      </c>
      <c r="D3358" s="87">
        <v>1.4702599999999999</v>
      </c>
      <c r="E3358" s="88">
        <v>38014</v>
      </c>
      <c r="F3358" s="89">
        <f>+D3358*E3358</f>
        <v>55890.463639999994</v>
      </c>
    </row>
    <row r="3359" spans="1:6" ht="409.6" hidden="1" customHeight="1" x14ac:dyDescent="0.2"/>
    <row r="3360" spans="1:6" ht="25.5" customHeight="1" thickBot="1" x14ac:dyDescent="0.25">
      <c r="A3360" s="84" t="s">
        <v>4920</v>
      </c>
      <c r="B3360" s="85" t="s">
        <v>4921</v>
      </c>
      <c r="C3360" s="86" t="s">
        <v>106</v>
      </c>
      <c r="D3360" s="87">
        <v>1.83311</v>
      </c>
      <c r="E3360" s="88">
        <v>14128</v>
      </c>
      <c r="F3360" s="89">
        <f>+D3360*E3360</f>
        <v>25898.178080000002</v>
      </c>
    </row>
    <row r="3361" spans="1:6" ht="409.6" hidden="1" customHeight="1" x14ac:dyDescent="0.2"/>
    <row r="3362" spans="1:6" ht="13.5" customHeight="1" thickBot="1" x14ac:dyDescent="0.25">
      <c r="A3362" s="90" t="s">
        <v>4908</v>
      </c>
      <c r="B3362" s="91"/>
      <c r="C3362" s="92">
        <v>16.537494869187</v>
      </c>
      <c r="D3362" s="91"/>
      <c r="E3362" s="93" t="s">
        <v>4884</v>
      </c>
      <c r="F3362" s="94">
        <v>81788</v>
      </c>
    </row>
    <row r="3363" spans="1:6" ht="0.2" customHeight="1" thickBot="1" x14ac:dyDescent="0.25"/>
    <row r="3364" spans="1:6" ht="12.75" customHeight="1" thickBot="1" x14ac:dyDescent="0.3">
      <c r="A3364" s="157" t="s">
        <v>4909</v>
      </c>
      <c r="B3364" s="158"/>
      <c r="C3364" s="158"/>
      <c r="D3364" s="158"/>
      <c r="E3364" s="159">
        <v>494561</v>
      </c>
      <c r="F3364" s="160"/>
    </row>
    <row r="3365" spans="1:6" ht="12.75" customHeight="1" x14ac:dyDescent="0.2"/>
    <row r="3366" spans="1:6" ht="12.75" customHeight="1" x14ac:dyDescent="0.2"/>
    <row r="3367" spans="1:6" ht="409.6" hidden="1" customHeight="1" x14ac:dyDescent="0.2"/>
    <row r="3368" spans="1:6" ht="12.75" customHeight="1" x14ac:dyDescent="0.25">
      <c r="A3368" s="144" t="s">
        <v>4868</v>
      </c>
      <c r="B3368" s="145"/>
      <c r="C3368" s="145"/>
      <c r="D3368" s="145"/>
      <c r="E3368" s="146"/>
      <c r="F3368" s="147"/>
    </row>
    <row r="3369" spans="1:6" ht="12.75" customHeight="1" x14ac:dyDescent="0.2">
      <c r="A3369" s="138" t="s">
        <v>2655</v>
      </c>
      <c r="B3369" s="139"/>
      <c r="C3369" s="139"/>
      <c r="D3369" s="140"/>
      <c r="E3369" s="76" t="s">
        <v>4869</v>
      </c>
      <c r="F3369" s="77" t="s">
        <v>4870</v>
      </c>
    </row>
    <row r="3370" spans="1:6" ht="12.75" customHeight="1" x14ac:dyDescent="0.2">
      <c r="A3370" s="141"/>
      <c r="B3370" s="142"/>
      <c r="C3370" s="142"/>
      <c r="D3370" s="143"/>
      <c r="E3370" s="78" t="s">
        <v>2654</v>
      </c>
      <c r="F3370" s="79" t="s">
        <v>263</v>
      </c>
    </row>
    <row r="3371" spans="1:6" ht="409.6" hidden="1" customHeight="1" x14ac:dyDescent="0.2"/>
    <row r="3372" spans="1:6" ht="12.75" customHeight="1" x14ac:dyDescent="0.2">
      <c r="A3372" s="80" t="s">
        <v>4871</v>
      </c>
      <c r="B3372" s="81" t="s">
        <v>4872</v>
      </c>
      <c r="C3372" s="82" t="s">
        <v>4870</v>
      </c>
      <c r="D3372" s="82" t="s">
        <v>4873</v>
      </c>
      <c r="E3372" s="82" t="s">
        <v>4874</v>
      </c>
      <c r="F3372" s="83" t="s">
        <v>4875</v>
      </c>
    </row>
    <row r="3373" spans="1:6" ht="409.6" hidden="1" customHeight="1" x14ac:dyDescent="0.2"/>
    <row r="3374" spans="1:6" ht="25.5" customHeight="1" x14ac:dyDescent="0.2">
      <c r="A3374" s="84" t="s">
        <v>4931</v>
      </c>
      <c r="B3374" s="85" t="s">
        <v>4932</v>
      </c>
      <c r="C3374" s="86" t="s">
        <v>106</v>
      </c>
      <c r="D3374" s="87">
        <v>0.36285000000000001</v>
      </c>
      <c r="E3374" s="88">
        <v>376410</v>
      </c>
      <c r="F3374" s="89">
        <f>+D3374*E3374</f>
        <v>136580.36850000001</v>
      </c>
    </row>
    <row r="3375" spans="1:6" ht="409.6" hidden="1" customHeight="1" x14ac:dyDescent="0.2"/>
    <row r="3376" spans="1:6" ht="25.5" customHeight="1" x14ac:dyDescent="0.2">
      <c r="A3376" s="84" t="s">
        <v>5097</v>
      </c>
      <c r="B3376" s="85" t="s">
        <v>5098</v>
      </c>
      <c r="C3376" s="86" t="s">
        <v>9</v>
      </c>
      <c r="D3376" s="87">
        <v>3.14E-3</v>
      </c>
      <c r="E3376" s="88">
        <v>295180</v>
      </c>
      <c r="F3376" s="89">
        <f>+D3376*E3376</f>
        <v>926.86519999999996</v>
      </c>
    </row>
    <row r="3377" spans="1:6" ht="409.6" hidden="1" customHeight="1" x14ac:dyDescent="0.2"/>
    <row r="3378" spans="1:6" ht="25.5" customHeight="1" x14ac:dyDescent="0.2">
      <c r="A3378" s="84" t="s">
        <v>5099</v>
      </c>
      <c r="B3378" s="85" t="s">
        <v>5100</v>
      </c>
      <c r="C3378" s="86" t="s">
        <v>7</v>
      </c>
      <c r="D3378" s="87">
        <v>0.94757999999999998</v>
      </c>
      <c r="E3378" s="88">
        <v>5242</v>
      </c>
      <c r="F3378" s="89">
        <f>+D3378*E3378</f>
        <v>4967.2143599999999</v>
      </c>
    </row>
    <row r="3379" spans="1:6" ht="409.6" hidden="1" customHeight="1" x14ac:dyDescent="0.2"/>
    <row r="3380" spans="1:6" ht="25.5" customHeight="1" x14ac:dyDescent="0.2">
      <c r="A3380" s="84" t="s">
        <v>5101</v>
      </c>
      <c r="B3380" s="85" t="s">
        <v>5102</v>
      </c>
      <c r="C3380" s="86" t="s">
        <v>1212</v>
      </c>
      <c r="D3380" s="87">
        <v>8.7669999999999998E-2</v>
      </c>
      <c r="E3380" s="88">
        <v>2550</v>
      </c>
      <c r="F3380" s="89">
        <f>+D3380*E3380</f>
        <v>223.55849999999998</v>
      </c>
    </row>
    <row r="3381" spans="1:6" ht="409.6" hidden="1" customHeight="1" x14ac:dyDescent="0.2"/>
    <row r="3382" spans="1:6" ht="25.5" customHeight="1" thickBot="1" x14ac:dyDescent="0.25">
      <c r="A3382" s="84" t="s">
        <v>4941</v>
      </c>
      <c r="B3382" s="85" t="s">
        <v>4942</v>
      </c>
      <c r="C3382" s="86" t="s">
        <v>7</v>
      </c>
      <c r="D3382" s="87">
        <v>4.6149999999999997E-2</v>
      </c>
      <c r="E3382" s="88">
        <v>8600</v>
      </c>
      <c r="F3382" s="89">
        <f>+D3382*E3382</f>
        <v>396.89</v>
      </c>
    </row>
    <row r="3383" spans="1:6" ht="409.6" hidden="1" customHeight="1" x14ac:dyDescent="0.2"/>
    <row r="3384" spans="1:6" ht="13.5" customHeight="1" thickBot="1" x14ac:dyDescent="0.25">
      <c r="A3384" s="90" t="s">
        <v>4883</v>
      </c>
      <c r="B3384" s="91"/>
      <c r="C3384" s="92">
        <v>25.521096214862698</v>
      </c>
      <c r="D3384" s="91"/>
      <c r="E3384" s="93" t="s">
        <v>4884</v>
      </c>
      <c r="F3384" s="94">
        <v>143095</v>
      </c>
    </row>
    <row r="3385" spans="1:6" ht="0.2" customHeight="1" x14ac:dyDescent="0.2"/>
    <row r="3386" spans="1:6" ht="12.75" customHeight="1" x14ac:dyDescent="0.2">
      <c r="A3386" s="80" t="s">
        <v>4871</v>
      </c>
      <c r="B3386" s="81" t="s">
        <v>4885</v>
      </c>
      <c r="C3386" s="82" t="s">
        <v>4870</v>
      </c>
      <c r="D3386" s="82" t="s">
        <v>4873</v>
      </c>
      <c r="E3386" s="82" t="s">
        <v>4874</v>
      </c>
      <c r="F3386" s="83" t="s">
        <v>4875</v>
      </c>
    </row>
    <row r="3387" spans="1:6" ht="409.6" hidden="1" customHeight="1" x14ac:dyDescent="0.2"/>
    <row r="3388" spans="1:6" ht="25.5" customHeight="1" x14ac:dyDescent="0.2">
      <c r="A3388" s="84" t="s">
        <v>5103</v>
      </c>
      <c r="B3388" s="85" t="s">
        <v>5104</v>
      </c>
      <c r="C3388" s="86" t="s">
        <v>4888</v>
      </c>
      <c r="D3388" s="87">
        <v>1.06</v>
      </c>
      <c r="E3388" s="88">
        <v>184277</v>
      </c>
      <c r="F3388" s="89">
        <f>+D3388*E3388</f>
        <v>195333.62</v>
      </c>
    </row>
    <row r="3389" spans="1:6" ht="409.6" hidden="1" customHeight="1" x14ac:dyDescent="0.2"/>
    <row r="3390" spans="1:6" ht="25.5" customHeight="1" thickBot="1" x14ac:dyDescent="0.25">
      <c r="A3390" s="84" t="s">
        <v>4912</v>
      </c>
      <c r="B3390" s="85" t="s">
        <v>4913</v>
      </c>
      <c r="C3390" s="86" t="s">
        <v>4888</v>
      </c>
      <c r="D3390" s="87">
        <v>0.53</v>
      </c>
      <c r="E3390" s="88">
        <v>184277</v>
      </c>
      <c r="F3390" s="89">
        <f>+D3390*E3390</f>
        <v>97666.81</v>
      </c>
    </row>
    <row r="3391" spans="1:6" ht="409.6" hidden="1" customHeight="1" x14ac:dyDescent="0.2"/>
    <row r="3392" spans="1:6" ht="13.5" customHeight="1" thickBot="1" x14ac:dyDescent="0.25">
      <c r="A3392" s="90" t="s">
        <v>4893</v>
      </c>
      <c r="B3392" s="91"/>
      <c r="C3392" s="92">
        <v>52.256939180621103</v>
      </c>
      <c r="D3392" s="91"/>
      <c r="E3392" s="93" t="s">
        <v>4884</v>
      </c>
      <c r="F3392" s="94">
        <v>293001</v>
      </c>
    </row>
    <row r="3393" spans="1:6" ht="0.2" customHeight="1" x14ac:dyDescent="0.2"/>
    <row r="3394" spans="1:6" ht="12.75" customHeight="1" x14ac:dyDescent="0.2">
      <c r="A3394" s="80" t="s">
        <v>4871</v>
      </c>
      <c r="B3394" s="81" t="s">
        <v>4894</v>
      </c>
      <c r="C3394" s="82" t="s">
        <v>4870</v>
      </c>
      <c r="D3394" s="82" t="s">
        <v>4873</v>
      </c>
      <c r="E3394" s="82" t="s">
        <v>4874</v>
      </c>
      <c r="F3394" s="83" t="s">
        <v>4875</v>
      </c>
    </row>
    <row r="3395" spans="1:6" ht="409.6" hidden="1" customHeight="1" x14ac:dyDescent="0.2"/>
    <row r="3396" spans="1:6" ht="25.5" customHeight="1" thickBot="1" x14ac:dyDescent="0.25">
      <c r="A3396" s="84" t="s">
        <v>4895</v>
      </c>
      <c r="B3396" s="85" t="s">
        <v>4896</v>
      </c>
      <c r="C3396" s="86" t="s">
        <v>4897</v>
      </c>
      <c r="D3396" s="87">
        <v>0.05</v>
      </c>
      <c r="E3396" s="88">
        <v>293001</v>
      </c>
      <c r="F3396" s="89">
        <f>+D3396*E3396</f>
        <v>14650.050000000001</v>
      </c>
    </row>
    <row r="3397" spans="1:6" ht="409.6" hidden="1" customHeight="1" x14ac:dyDescent="0.2"/>
    <row r="3398" spans="1:6" ht="13.5" customHeight="1" thickBot="1" x14ac:dyDescent="0.25">
      <c r="A3398" s="90" t="s">
        <v>4898</v>
      </c>
      <c r="B3398" s="91"/>
      <c r="C3398" s="92">
        <v>2.6128380414950798</v>
      </c>
      <c r="D3398" s="91"/>
      <c r="E3398" s="93" t="s">
        <v>4884</v>
      </c>
      <c r="F3398" s="94">
        <v>14650</v>
      </c>
    </row>
    <row r="3399" spans="1:6" ht="0.2" customHeight="1" x14ac:dyDescent="0.2"/>
    <row r="3400" spans="1:6" ht="12.75" customHeight="1" x14ac:dyDescent="0.2">
      <c r="A3400" s="80" t="s">
        <v>4871</v>
      </c>
      <c r="B3400" s="81" t="s">
        <v>4899</v>
      </c>
      <c r="C3400" s="82" t="s">
        <v>4870</v>
      </c>
      <c r="D3400" s="82" t="s">
        <v>4873</v>
      </c>
      <c r="E3400" s="82" t="s">
        <v>4874</v>
      </c>
      <c r="F3400" s="83" t="s">
        <v>4875</v>
      </c>
    </row>
    <row r="3401" spans="1:6" ht="409.6" hidden="1" customHeight="1" x14ac:dyDescent="0.2"/>
    <row r="3402" spans="1:6" ht="25.5" customHeight="1" x14ac:dyDescent="0.2">
      <c r="A3402" s="84" t="s">
        <v>5000</v>
      </c>
      <c r="B3402" s="85" t="s">
        <v>5001</v>
      </c>
      <c r="C3402" s="86" t="s">
        <v>9</v>
      </c>
      <c r="D3402" s="87">
        <v>0.71994999999999998</v>
      </c>
      <c r="E3402" s="88">
        <v>18400</v>
      </c>
      <c r="F3402" s="89">
        <f>+D3402*E3402</f>
        <v>13247.08</v>
      </c>
    </row>
    <row r="3403" spans="1:6" ht="409.6" hidden="1" customHeight="1" x14ac:dyDescent="0.2"/>
    <row r="3404" spans="1:6" ht="25.5" customHeight="1" x14ac:dyDescent="0.2">
      <c r="A3404" s="84" t="s">
        <v>5105</v>
      </c>
      <c r="B3404" s="85" t="s">
        <v>5106</v>
      </c>
      <c r="C3404" s="86" t="s">
        <v>109</v>
      </c>
      <c r="D3404" s="87">
        <v>0.65359999999999996</v>
      </c>
      <c r="E3404" s="88">
        <v>1914</v>
      </c>
      <c r="F3404" s="89">
        <f>+D3404*E3404</f>
        <v>1250.9903999999999</v>
      </c>
    </row>
    <row r="3405" spans="1:6" ht="409.6" hidden="1" customHeight="1" x14ac:dyDescent="0.2"/>
    <row r="3406" spans="1:6" ht="25.5" customHeight="1" x14ac:dyDescent="0.2">
      <c r="A3406" s="84" t="s">
        <v>5107</v>
      </c>
      <c r="B3406" s="85" t="s">
        <v>5108</v>
      </c>
      <c r="C3406" s="86" t="s">
        <v>263</v>
      </c>
      <c r="D3406" s="87">
        <v>15</v>
      </c>
      <c r="E3406" s="88">
        <v>50</v>
      </c>
      <c r="F3406" s="89">
        <f>+D3406*E3406</f>
        <v>750</v>
      </c>
    </row>
    <row r="3407" spans="1:6" ht="409.6" hidden="1" customHeight="1" x14ac:dyDescent="0.2"/>
    <row r="3408" spans="1:6" ht="25.5" customHeight="1" x14ac:dyDescent="0.2">
      <c r="A3408" s="84" t="s">
        <v>5018</v>
      </c>
      <c r="B3408" s="85" t="s">
        <v>5019</v>
      </c>
      <c r="C3408" s="86" t="s">
        <v>109</v>
      </c>
      <c r="D3408" s="87">
        <v>2.3809499999999999</v>
      </c>
      <c r="E3408" s="88">
        <v>248</v>
      </c>
      <c r="F3408" s="89">
        <f>+D3408*E3408</f>
        <v>590.47559999999999</v>
      </c>
    </row>
    <row r="3409" spans="1:6" ht="409.6" hidden="1" customHeight="1" x14ac:dyDescent="0.2"/>
    <row r="3410" spans="1:6" ht="25.5" customHeight="1" thickBot="1" x14ac:dyDescent="0.25">
      <c r="A3410" s="84" t="s">
        <v>5095</v>
      </c>
      <c r="B3410" s="85" t="s">
        <v>5096</v>
      </c>
      <c r="C3410" s="86" t="s">
        <v>109</v>
      </c>
      <c r="D3410" s="87">
        <v>0.26455000000000001</v>
      </c>
      <c r="E3410" s="88">
        <v>46573</v>
      </c>
      <c r="F3410" s="89">
        <f>+D3410*E3410</f>
        <v>12320.88715</v>
      </c>
    </row>
    <row r="3411" spans="1:6" ht="409.6" hidden="1" customHeight="1" x14ac:dyDescent="0.2"/>
    <row r="3412" spans="1:6" ht="13.5" customHeight="1" thickBot="1" x14ac:dyDescent="0.25">
      <c r="A3412" s="90" t="s">
        <v>4904</v>
      </c>
      <c r="B3412" s="91"/>
      <c r="C3412" s="92">
        <v>5.0221779119767902</v>
      </c>
      <c r="D3412" s="91"/>
      <c r="E3412" s="93" t="s">
        <v>4884</v>
      </c>
      <c r="F3412" s="94">
        <v>28159</v>
      </c>
    </row>
    <row r="3413" spans="1:6" ht="0.2" customHeight="1" x14ac:dyDescent="0.2"/>
    <row r="3414" spans="1:6" ht="12.75" customHeight="1" x14ac:dyDescent="0.2">
      <c r="A3414" s="80" t="s">
        <v>4871</v>
      </c>
      <c r="B3414" s="81" t="s">
        <v>4905</v>
      </c>
      <c r="C3414" s="82" t="s">
        <v>4870</v>
      </c>
      <c r="D3414" s="82" t="s">
        <v>4873</v>
      </c>
      <c r="E3414" s="82" t="s">
        <v>4874</v>
      </c>
      <c r="F3414" s="83" t="s">
        <v>4875</v>
      </c>
    </row>
    <row r="3415" spans="1:6" ht="409.6" hidden="1" customHeight="1" x14ac:dyDescent="0.2"/>
    <row r="3416" spans="1:6" ht="25.5" customHeight="1" x14ac:dyDescent="0.2">
      <c r="A3416" s="84" t="s">
        <v>4916</v>
      </c>
      <c r="B3416" s="85" t="s">
        <v>4917</v>
      </c>
      <c r="C3416" s="86" t="s">
        <v>106</v>
      </c>
      <c r="D3416" s="87">
        <v>1.4702599999999999</v>
      </c>
      <c r="E3416" s="88">
        <v>38014</v>
      </c>
      <c r="F3416" s="89">
        <f>+D3416*E3416</f>
        <v>55890.463639999994</v>
      </c>
    </row>
    <row r="3417" spans="1:6" ht="409.6" hidden="1" customHeight="1" x14ac:dyDescent="0.2"/>
    <row r="3418" spans="1:6" ht="25.5" customHeight="1" thickBot="1" x14ac:dyDescent="0.25">
      <c r="A3418" s="84" t="s">
        <v>4920</v>
      </c>
      <c r="B3418" s="85" t="s">
        <v>4921</v>
      </c>
      <c r="C3418" s="86" t="s">
        <v>106</v>
      </c>
      <c r="D3418" s="87">
        <v>1.83311</v>
      </c>
      <c r="E3418" s="88">
        <v>14128</v>
      </c>
      <c r="F3418" s="89">
        <f>+D3418*E3418</f>
        <v>25898.178080000002</v>
      </c>
    </row>
    <row r="3419" spans="1:6" ht="409.6" hidden="1" customHeight="1" x14ac:dyDescent="0.2"/>
    <row r="3420" spans="1:6" ht="13.5" customHeight="1" thickBot="1" x14ac:dyDescent="0.25">
      <c r="A3420" s="90" t="s">
        <v>4908</v>
      </c>
      <c r="B3420" s="91"/>
      <c r="C3420" s="92">
        <v>14.586948651044301</v>
      </c>
      <c r="D3420" s="91"/>
      <c r="E3420" s="93" t="s">
        <v>4884</v>
      </c>
      <c r="F3420" s="94">
        <v>81788</v>
      </c>
    </row>
    <row r="3421" spans="1:6" ht="0.2" customHeight="1" thickBot="1" x14ac:dyDescent="0.25"/>
    <row r="3422" spans="1:6" ht="12.75" customHeight="1" thickBot="1" x14ac:dyDescent="0.3">
      <c r="A3422" s="157" t="s">
        <v>4909</v>
      </c>
      <c r="B3422" s="158"/>
      <c r="C3422" s="158"/>
      <c r="D3422" s="158"/>
      <c r="E3422" s="159">
        <v>560693</v>
      </c>
      <c r="F3422" s="160"/>
    </row>
    <row r="3423" spans="1:6" ht="12.75" customHeight="1" x14ac:dyDescent="0.2"/>
    <row r="3424" spans="1:6" ht="12.75" customHeight="1" x14ac:dyDescent="0.2"/>
    <row r="3425" spans="1:6" ht="409.6" hidden="1" customHeight="1" x14ac:dyDescent="0.2"/>
    <row r="3426" spans="1:6" ht="12.75" customHeight="1" x14ac:dyDescent="0.25">
      <c r="A3426" s="144" t="s">
        <v>4868</v>
      </c>
      <c r="B3426" s="145"/>
      <c r="C3426" s="145"/>
      <c r="D3426" s="145"/>
      <c r="E3426" s="146"/>
      <c r="F3426" s="147"/>
    </row>
    <row r="3427" spans="1:6" ht="12.75" customHeight="1" x14ac:dyDescent="0.2">
      <c r="A3427" s="138" t="s">
        <v>2657</v>
      </c>
      <c r="B3427" s="139"/>
      <c r="C3427" s="139"/>
      <c r="D3427" s="140"/>
      <c r="E3427" s="76" t="s">
        <v>4869</v>
      </c>
      <c r="F3427" s="77" t="s">
        <v>4870</v>
      </c>
    </row>
    <row r="3428" spans="1:6" ht="12.75" customHeight="1" x14ac:dyDescent="0.2">
      <c r="A3428" s="141"/>
      <c r="B3428" s="142"/>
      <c r="C3428" s="142"/>
      <c r="D3428" s="143"/>
      <c r="E3428" s="78" t="s">
        <v>2656</v>
      </c>
      <c r="F3428" s="79" t="s">
        <v>263</v>
      </c>
    </row>
    <row r="3429" spans="1:6" ht="409.6" hidden="1" customHeight="1" x14ac:dyDescent="0.2"/>
    <row r="3430" spans="1:6" ht="12.75" customHeight="1" x14ac:dyDescent="0.2">
      <c r="A3430" s="80" t="s">
        <v>4871</v>
      </c>
      <c r="B3430" s="81" t="s">
        <v>4872</v>
      </c>
      <c r="C3430" s="82" t="s">
        <v>4870</v>
      </c>
      <c r="D3430" s="82" t="s">
        <v>4873</v>
      </c>
      <c r="E3430" s="82" t="s">
        <v>4874</v>
      </c>
      <c r="F3430" s="83" t="s">
        <v>4875</v>
      </c>
    </row>
    <row r="3431" spans="1:6" ht="409.6" hidden="1" customHeight="1" x14ac:dyDescent="0.2"/>
    <row r="3432" spans="1:6" ht="25.5" customHeight="1" x14ac:dyDescent="0.2">
      <c r="A3432" s="84" t="s">
        <v>4931</v>
      </c>
      <c r="B3432" s="85" t="s">
        <v>4932</v>
      </c>
      <c r="C3432" s="86" t="s">
        <v>106</v>
      </c>
      <c r="D3432" s="87">
        <v>0.36285000000000001</v>
      </c>
      <c r="E3432" s="88">
        <v>376410</v>
      </c>
      <c r="F3432" s="89">
        <f>+D3432*E3432</f>
        <v>136580.36850000001</v>
      </c>
    </row>
    <row r="3433" spans="1:6" ht="409.6" hidden="1" customHeight="1" x14ac:dyDescent="0.2"/>
    <row r="3434" spans="1:6" ht="25.5" customHeight="1" x14ac:dyDescent="0.2">
      <c r="A3434" s="84" t="s">
        <v>5097</v>
      </c>
      <c r="B3434" s="85" t="s">
        <v>5098</v>
      </c>
      <c r="C3434" s="86" t="s">
        <v>9</v>
      </c>
      <c r="D3434" s="87">
        <v>3.14E-3</v>
      </c>
      <c r="E3434" s="88">
        <v>295180</v>
      </c>
      <c r="F3434" s="89">
        <f>+D3434*E3434</f>
        <v>926.86519999999996</v>
      </c>
    </row>
    <row r="3435" spans="1:6" ht="409.6" hidden="1" customHeight="1" x14ac:dyDescent="0.2"/>
    <row r="3436" spans="1:6" ht="25.5" customHeight="1" x14ac:dyDescent="0.2">
      <c r="A3436" s="84" t="s">
        <v>5099</v>
      </c>
      <c r="B3436" s="85" t="s">
        <v>5100</v>
      </c>
      <c r="C3436" s="86" t="s">
        <v>7</v>
      </c>
      <c r="D3436" s="87">
        <v>0.94757999999999998</v>
      </c>
      <c r="E3436" s="88">
        <v>5242</v>
      </c>
      <c r="F3436" s="89">
        <f>+D3436*E3436</f>
        <v>4967.2143599999999</v>
      </c>
    </row>
    <row r="3437" spans="1:6" ht="409.6" hidden="1" customHeight="1" x14ac:dyDescent="0.2"/>
    <row r="3438" spans="1:6" ht="25.5" customHeight="1" x14ac:dyDescent="0.2">
      <c r="A3438" s="84" t="s">
        <v>5101</v>
      </c>
      <c r="B3438" s="85" t="s">
        <v>5102</v>
      </c>
      <c r="C3438" s="86" t="s">
        <v>1212</v>
      </c>
      <c r="D3438" s="87">
        <v>8.7669999999999998E-2</v>
      </c>
      <c r="E3438" s="88">
        <v>2550</v>
      </c>
      <c r="F3438" s="89">
        <f>+D3438*E3438</f>
        <v>223.55849999999998</v>
      </c>
    </row>
    <row r="3439" spans="1:6" ht="409.6" hidden="1" customHeight="1" x14ac:dyDescent="0.2"/>
    <row r="3440" spans="1:6" ht="25.5" customHeight="1" thickBot="1" x14ac:dyDescent="0.25">
      <c r="A3440" s="84" t="s">
        <v>4941</v>
      </c>
      <c r="B3440" s="85" t="s">
        <v>4942</v>
      </c>
      <c r="C3440" s="86" t="s">
        <v>7</v>
      </c>
      <c r="D3440" s="87">
        <v>4.6149999999999997E-2</v>
      </c>
      <c r="E3440" s="88">
        <v>8600</v>
      </c>
      <c r="F3440" s="89">
        <f>+D3440*E3440</f>
        <v>396.89</v>
      </c>
    </row>
    <row r="3441" spans="1:6" ht="409.6" hidden="1" customHeight="1" x14ac:dyDescent="0.2"/>
    <row r="3442" spans="1:6" ht="13.5" customHeight="1" thickBot="1" x14ac:dyDescent="0.25">
      <c r="A3442" s="90" t="s">
        <v>4883</v>
      </c>
      <c r="B3442" s="91"/>
      <c r="C3442" s="92">
        <v>23.456158727192602</v>
      </c>
      <c r="D3442" s="91"/>
      <c r="E3442" s="93" t="s">
        <v>4884</v>
      </c>
      <c r="F3442" s="94">
        <v>143095</v>
      </c>
    </row>
    <row r="3443" spans="1:6" ht="0.2" customHeight="1" x14ac:dyDescent="0.2"/>
    <row r="3444" spans="1:6" ht="12.75" customHeight="1" x14ac:dyDescent="0.2">
      <c r="A3444" s="80" t="s">
        <v>4871</v>
      </c>
      <c r="B3444" s="81" t="s">
        <v>4885</v>
      </c>
      <c r="C3444" s="82" t="s">
        <v>4870</v>
      </c>
      <c r="D3444" s="82" t="s">
        <v>4873</v>
      </c>
      <c r="E3444" s="82" t="s">
        <v>4874</v>
      </c>
      <c r="F3444" s="83" t="s">
        <v>4875</v>
      </c>
    </row>
    <row r="3445" spans="1:6" ht="409.6" hidden="1" customHeight="1" x14ac:dyDescent="0.2"/>
    <row r="3446" spans="1:6" ht="25.5" customHeight="1" x14ac:dyDescent="0.2">
      <c r="A3446" s="84" t="s">
        <v>5103</v>
      </c>
      <c r="B3446" s="85" t="s">
        <v>5104</v>
      </c>
      <c r="C3446" s="86" t="s">
        <v>4888</v>
      </c>
      <c r="D3446" s="87">
        <v>1.22</v>
      </c>
      <c r="E3446" s="88">
        <v>184277</v>
      </c>
      <c r="F3446" s="89">
        <f>+D3446*E3446</f>
        <v>224817.94</v>
      </c>
    </row>
    <row r="3447" spans="1:6" ht="409.6" hidden="1" customHeight="1" x14ac:dyDescent="0.2"/>
    <row r="3448" spans="1:6" ht="25.5" customHeight="1" thickBot="1" x14ac:dyDescent="0.25">
      <c r="A3448" s="84" t="s">
        <v>4912</v>
      </c>
      <c r="B3448" s="85" t="s">
        <v>4913</v>
      </c>
      <c r="C3448" s="86" t="s">
        <v>4888</v>
      </c>
      <c r="D3448" s="87">
        <v>0.61</v>
      </c>
      <c r="E3448" s="88">
        <v>184277</v>
      </c>
      <c r="F3448" s="89">
        <f>+D3448*E3448</f>
        <v>112408.97</v>
      </c>
    </row>
    <row r="3449" spans="1:6" ht="409.6" hidden="1" customHeight="1" x14ac:dyDescent="0.2"/>
    <row r="3450" spans="1:6" ht="13.5" customHeight="1" thickBot="1" x14ac:dyDescent="0.25">
      <c r="A3450" s="90" t="s">
        <v>4893</v>
      </c>
      <c r="B3450" s="91"/>
      <c r="C3450" s="92">
        <v>55.278311884377302</v>
      </c>
      <c r="D3450" s="91"/>
      <c r="E3450" s="93" t="s">
        <v>4884</v>
      </c>
      <c r="F3450" s="94">
        <v>337227</v>
      </c>
    </row>
    <row r="3451" spans="1:6" ht="0.2" customHeight="1" x14ac:dyDescent="0.2"/>
    <row r="3452" spans="1:6" ht="12.75" customHeight="1" x14ac:dyDescent="0.2">
      <c r="A3452" s="80" t="s">
        <v>4871</v>
      </c>
      <c r="B3452" s="81" t="s">
        <v>4894</v>
      </c>
      <c r="C3452" s="82" t="s">
        <v>4870</v>
      </c>
      <c r="D3452" s="82" t="s">
        <v>4873</v>
      </c>
      <c r="E3452" s="82" t="s">
        <v>4874</v>
      </c>
      <c r="F3452" s="83" t="s">
        <v>4875</v>
      </c>
    </row>
    <row r="3453" spans="1:6" ht="409.6" hidden="1" customHeight="1" x14ac:dyDescent="0.2"/>
    <row r="3454" spans="1:6" ht="25.5" customHeight="1" thickBot="1" x14ac:dyDescent="0.25">
      <c r="A3454" s="84" t="s">
        <v>4895</v>
      </c>
      <c r="B3454" s="85" t="s">
        <v>4896</v>
      </c>
      <c r="C3454" s="86" t="s">
        <v>4897</v>
      </c>
      <c r="D3454" s="87">
        <v>0.05</v>
      </c>
      <c r="E3454" s="88">
        <v>337227</v>
      </c>
      <c r="F3454" s="89">
        <f>+D3454*E3454</f>
        <v>16861.350000000002</v>
      </c>
    </row>
    <row r="3455" spans="1:6" ht="409.6" hidden="1" customHeight="1" x14ac:dyDescent="0.2"/>
    <row r="3456" spans="1:6" ht="13.5" customHeight="1" thickBot="1" x14ac:dyDescent="0.25">
      <c r="A3456" s="90" t="s">
        <v>4898</v>
      </c>
      <c r="B3456" s="91"/>
      <c r="C3456" s="92">
        <v>2.7638582221544699</v>
      </c>
      <c r="D3456" s="91"/>
      <c r="E3456" s="93" t="s">
        <v>4884</v>
      </c>
      <c r="F3456" s="94">
        <v>16861</v>
      </c>
    </row>
    <row r="3457" spans="1:6" ht="0.2" customHeight="1" x14ac:dyDescent="0.2"/>
    <row r="3458" spans="1:6" ht="12.75" customHeight="1" x14ac:dyDescent="0.2">
      <c r="A3458" s="80" t="s">
        <v>4871</v>
      </c>
      <c r="B3458" s="81" t="s">
        <v>4899</v>
      </c>
      <c r="C3458" s="82" t="s">
        <v>4870</v>
      </c>
      <c r="D3458" s="82" t="s">
        <v>4873</v>
      </c>
      <c r="E3458" s="82" t="s">
        <v>4874</v>
      </c>
      <c r="F3458" s="83" t="s">
        <v>4875</v>
      </c>
    </row>
    <row r="3459" spans="1:6" ht="409.6" hidden="1" customHeight="1" x14ac:dyDescent="0.2"/>
    <row r="3460" spans="1:6" ht="25.5" customHeight="1" x14ac:dyDescent="0.2">
      <c r="A3460" s="84" t="s">
        <v>5000</v>
      </c>
      <c r="B3460" s="85" t="s">
        <v>5001</v>
      </c>
      <c r="C3460" s="86" t="s">
        <v>9</v>
      </c>
      <c r="D3460" s="87">
        <v>0.71994999999999998</v>
      </c>
      <c r="E3460" s="88">
        <v>18400</v>
      </c>
      <c r="F3460" s="89">
        <f>+D3460*E3460</f>
        <v>13247.08</v>
      </c>
    </row>
    <row r="3461" spans="1:6" ht="409.6" hidden="1" customHeight="1" x14ac:dyDescent="0.2"/>
    <row r="3462" spans="1:6" ht="25.5" customHeight="1" x14ac:dyDescent="0.2">
      <c r="A3462" s="84" t="s">
        <v>5105</v>
      </c>
      <c r="B3462" s="85" t="s">
        <v>5106</v>
      </c>
      <c r="C3462" s="86" t="s">
        <v>109</v>
      </c>
      <c r="D3462" s="87">
        <v>0.92593000000000003</v>
      </c>
      <c r="E3462" s="88">
        <v>1914</v>
      </c>
      <c r="F3462" s="89">
        <f>+D3462*E3462</f>
        <v>1772.23002</v>
      </c>
    </row>
    <row r="3463" spans="1:6" ht="409.6" hidden="1" customHeight="1" x14ac:dyDescent="0.2"/>
    <row r="3464" spans="1:6" ht="25.5" customHeight="1" x14ac:dyDescent="0.2">
      <c r="A3464" s="84" t="s">
        <v>5107</v>
      </c>
      <c r="B3464" s="85" t="s">
        <v>5108</v>
      </c>
      <c r="C3464" s="86" t="s">
        <v>263</v>
      </c>
      <c r="D3464" s="87">
        <v>20</v>
      </c>
      <c r="E3464" s="88">
        <v>50</v>
      </c>
      <c r="F3464" s="89">
        <f>+D3464*E3464</f>
        <v>1000</v>
      </c>
    </row>
    <row r="3465" spans="1:6" ht="409.6" hidden="1" customHeight="1" x14ac:dyDescent="0.2"/>
    <row r="3466" spans="1:6" ht="25.5" customHeight="1" x14ac:dyDescent="0.2">
      <c r="A3466" s="84" t="s">
        <v>5018</v>
      </c>
      <c r="B3466" s="85" t="s">
        <v>5019</v>
      </c>
      <c r="C3466" s="86" t="s">
        <v>109</v>
      </c>
      <c r="D3466" s="87">
        <v>2.7777799999999999</v>
      </c>
      <c r="E3466" s="88">
        <v>248</v>
      </c>
      <c r="F3466" s="89">
        <f>+D3466*E3466</f>
        <v>688.88943999999992</v>
      </c>
    </row>
    <row r="3467" spans="1:6" ht="409.6" hidden="1" customHeight="1" x14ac:dyDescent="0.2"/>
    <row r="3468" spans="1:6" ht="25.5" customHeight="1" thickBot="1" x14ac:dyDescent="0.25">
      <c r="A3468" s="84" t="s">
        <v>5095</v>
      </c>
      <c r="B3468" s="85" t="s">
        <v>5096</v>
      </c>
      <c r="C3468" s="86" t="s">
        <v>109</v>
      </c>
      <c r="D3468" s="87">
        <v>0.30864000000000003</v>
      </c>
      <c r="E3468" s="88">
        <v>46573</v>
      </c>
      <c r="F3468" s="89">
        <f>+D3468*E3468</f>
        <v>14374.290720000001</v>
      </c>
    </row>
    <row r="3469" spans="1:6" ht="409.6" hidden="1" customHeight="1" x14ac:dyDescent="0.2"/>
    <row r="3470" spans="1:6" ht="13.5" customHeight="1" thickBot="1" x14ac:dyDescent="0.25">
      <c r="A3470" s="90" t="s">
        <v>4904</v>
      </c>
      <c r="B3470" s="91"/>
      <c r="C3470" s="92">
        <v>5.0949671585911398</v>
      </c>
      <c r="D3470" s="91"/>
      <c r="E3470" s="93" t="s">
        <v>4884</v>
      </c>
      <c r="F3470" s="94">
        <v>31082</v>
      </c>
    </row>
    <row r="3471" spans="1:6" ht="0.2" customHeight="1" x14ac:dyDescent="0.2"/>
    <row r="3472" spans="1:6" ht="12.75" customHeight="1" x14ac:dyDescent="0.2">
      <c r="A3472" s="80" t="s">
        <v>4871</v>
      </c>
      <c r="B3472" s="81" t="s">
        <v>4905</v>
      </c>
      <c r="C3472" s="82" t="s">
        <v>4870</v>
      </c>
      <c r="D3472" s="82" t="s">
        <v>4873</v>
      </c>
      <c r="E3472" s="82" t="s">
        <v>4874</v>
      </c>
      <c r="F3472" s="83" t="s">
        <v>4875</v>
      </c>
    </row>
    <row r="3473" spans="1:6" ht="409.6" hidden="1" customHeight="1" x14ac:dyDescent="0.2"/>
    <row r="3474" spans="1:6" ht="25.5" customHeight="1" x14ac:dyDescent="0.2">
      <c r="A3474" s="84" t="s">
        <v>4916</v>
      </c>
      <c r="B3474" s="85" t="s">
        <v>4917</v>
      </c>
      <c r="C3474" s="86" t="s">
        <v>106</v>
      </c>
      <c r="D3474" s="87">
        <v>1.4702599999999999</v>
      </c>
      <c r="E3474" s="88">
        <v>38014</v>
      </c>
      <c r="F3474" s="89">
        <f>+D3474*E3474</f>
        <v>55890.463639999994</v>
      </c>
    </row>
    <row r="3475" spans="1:6" ht="409.6" hidden="1" customHeight="1" x14ac:dyDescent="0.2"/>
    <row r="3476" spans="1:6" ht="25.5" customHeight="1" thickBot="1" x14ac:dyDescent="0.25">
      <c r="A3476" s="84" t="s">
        <v>4920</v>
      </c>
      <c r="B3476" s="85" t="s">
        <v>4921</v>
      </c>
      <c r="C3476" s="86" t="s">
        <v>106</v>
      </c>
      <c r="D3476" s="87">
        <v>1.83311</v>
      </c>
      <c r="E3476" s="88">
        <v>14128</v>
      </c>
      <c r="F3476" s="89">
        <f>+D3476*E3476</f>
        <v>25898.178080000002</v>
      </c>
    </row>
    <row r="3477" spans="1:6" ht="409.6" hidden="1" customHeight="1" x14ac:dyDescent="0.2"/>
    <row r="3478" spans="1:6" ht="13.5" customHeight="1" thickBot="1" x14ac:dyDescent="0.25">
      <c r="A3478" s="90" t="s">
        <v>4908</v>
      </c>
      <c r="B3478" s="91"/>
      <c r="C3478" s="92">
        <v>13.406704007684599</v>
      </c>
      <c r="D3478" s="91"/>
      <c r="E3478" s="93" t="s">
        <v>4884</v>
      </c>
      <c r="F3478" s="94">
        <v>81788</v>
      </c>
    </row>
    <row r="3479" spans="1:6" ht="0.2" customHeight="1" thickBot="1" x14ac:dyDescent="0.25"/>
    <row r="3480" spans="1:6" ht="12.75" customHeight="1" thickBot="1" x14ac:dyDescent="0.3">
      <c r="A3480" s="157" t="s">
        <v>4909</v>
      </c>
      <c r="B3480" s="158"/>
      <c r="C3480" s="158"/>
      <c r="D3480" s="158"/>
      <c r="E3480" s="159">
        <v>610053</v>
      </c>
      <c r="F3480" s="160"/>
    </row>
    <row r="3481" spans="1:6" ht="12.75" customHeight="1" x14ac:dyDescent="0.2"/>
    <row r="3482" spans="1:6" ht="12.75" customHeight="1" x14ac:dyDescent="0.2"/>
    <row r="3483" spans="1:6" ht="409.6" hidden="1" customHeight="1" x14ac:dyDescent="0.2"/>
    <row r="3484" spans="1:6" ht="12.75" customHeight="1" x14ac:dyDescent="0.25">
      <c r="A3484" s="144" t="s">
        <v>4868</v>
      </c>
      <c r="B3484" s="145"/>
      <c r="C3484" s="145"/>
      <c r="D3484" s="145"/>
      <c r="E3484" s="146"/>
      <c r="F3484" s="147"/>
    </row>
    <row r="3485" spans="1:6" ht="12.75" customHeight="1" x14ac:dyDescent="0.2">
      <c r="A3485" s="138" t="s">
        <v>2659</v>
      </c>
      <c r="B3485" s="139"/>
      <c r="C3485" s="139"/>
      <c r="D3485" s="140"/>
      <c r="E3485" s="76" t="s">
        <v>4869</v>
      </c>
      <c r="F3485" s="77" t="s">
        <v>4870</v>
      </c>
    </row>
    <row r="3486" spans="1:6" ht="12.75" customHeight="1" x14ac:dyDescent="0.2">
      <c r="A3486" s="141"/>
      <c r="B3486" s="142"/>
      <c r="C3486" s="142"/>
      <c r="D3486" s="143"/>
      <c r="E3486" s="78" t="s">
        <v>2658</v>
      </c>
      <c r="F3486" s="79" t="s">
        <v>263</v>
      </c>
    </row>
    <row r="3487" spans="1:6" ht="409.6" hidden="1" customHeight="1" x14ac:dyDescent="0.2"/>
    <row r="3488" spans="1:6" ht="12.75" customHeight="1" x14ac:dyDescent="0.2">
      <c r="A3488" s="80" t="s">
        <v>4871</v>
      </c>
      <c r="B3488" s="81" t="s">
        <v>4872</v>
      </c>
      <c r="C3488" s="82" t="s">
        <v>4870</v>
      </c>
      <c r="D3488" s="82" t="s">
        <v>4873</v>
      </c>
      <c r="E3488" s="82" t="s">
        <v>4874</v>
      </c>
      <c r="F3488" s="83" t="s">
        <v>4875</v>
      </c>
    </row>
    <row r="3489" spans="1:6" ht="409.6" hidden="1" customHeight="1" x14ac:dyDescent="0.2"/>
    <row r="3490" spans="1:6" ht="25.5" customHeight="1" x14ac:dyDescent="0.2">
      <c r="A3490" s="84" t="s">
        <v>4931</v>
      </c>
      <c r="B3490" s="85" t="s">
        <v>4932</v>
      </c>
      <c r="C3490" s="86" t="s">
        <v>106</v>
      </c>
      <c r="D3490" s="87">
        <v>0.36285000000000001</v>
      </c>
      <c r="E3490" s="88">
        <v>376410</v>
      </c>
      <c r="F3490" s="89">
        <f>+D3490*E3490</f>
        <v>136580.36850000001</v>
      </c>
    </row>
    <row r="3491" spans="1:6" ht="409.6" hidden="1" customHeight="1" x14ac:dyDescent="0.2"/>
    <row r="3492" spans="1:6" ht="25.5" customHeight="1" x14ac:dyDescent="0.2">
      <c r="A3492" s="84" t="s">
        <v>5097</v>
      </c>
      <c r="B3492" s="85" t="s">
        <v>5098</v>
      </c>
      <c r="C3492" s="86" t="s">
        <v>9</v>
      </c>
      <c r="D3492" s="87">
        <v>3.14E-3</v>
      </c>
      <c r="E3492" s="88">
        <v>295180</v>
      </c>
      <c r="F3492" s="89">
        <f>+D3492*E3492</f>
        <v>926.86519999999996</v>
      </c>
    </row>
    <row r="3493" spans="1:6" ht="409.6" hidden="1" customHeight="1" x14ac:dyDescent="0.2"/>
    <row r="3494" spans="1:6" ht="25.5" customHeight="1" x14ac:dyDescent="0.2">
      <c r="A3494" s="84" t="s">
        <v>5099</v>
      </c>
      <c r="B3494" s="85" t="s">
        <v>5100</v>
      </c>
      <c r="C3494" s="86" t="s">
        <v>7</v>
      </c>
      <c r="D3494" s="87">
        <v>0.94757999999999998</v>
      </c>
      <c r="E3494" s="88">
        <v>5242</v>
      </c>
      <c r="F3494" s="89">
        <f>+D3494*E3494</f>
        <v>4967.2143599999999</v>
      </c>
    </row>
    <row r="3495" spans="1:6" ht="409.6" hidden="1" customHeight="1" x14ac:dyDescent="0.2"/>
    <row r="3496" spans="1:6" ht="25.5" customHeight="1" x14ac:dyDescent="0.2">
      <c r="A3496" s="84" t="s">
        <v>5101</v>
      </c>
      <c r="B3496" s="85" t="s">
        <v>5102</v>
      </c>
      <c r="C3496" s="86" t="s">
        <v>1212</v>
      </c>
      <c r="D3496" s="87">
        <v>8.7669999999999998E-2</v>
      </c>
      <c r="E3496" s="88">
        <v>2550</v>
      </c>
      <c r="F3496" s="89">
        <f>+D3496*E3496</f>
        <v>223.55849999999998</v>
      </c>
    </row>
    <row r="3497" spans="1:6" ht="409.6" hidden="1" customHeight="1" x14ac:dyDescent="0.2"/>
    <row r="3498" spans="1:6" ht="25.5" customHeight="1" thickBot="1" x14ac:dyDescent="0.25">
      <c r="A3498" s="84" t="s">
        <v>4941</v>
      </c>
      <c r="B3498" s="85" t="s">
        <v>4942</v>
      </c>
      <c r="C3498" s="86" t="s">
        <v>7</v>
      </c>
      <c r="D3498" s="87">
        <v>4.6149999999999997E-2</v>
      </c>
      <c r="E3498" s="88">
        <v>8600</v>
      </c>
      <c r="F3498" s="89">
        <f>+D3498*E3498</f>
        <v>396.89</v>
      </c>
    </row>
    <row r="3499" spans="1:6" ht="409.6" hidden="1" customHeight="1" x14ac:dyDescent="0.2"/>
    <row r="3500" spans="1:6" ht="13.5" customHeight="1" thickBot="1" x14ac:dyDescent="0.25">
      <c r="A3500" s="90" t="s">
        <v>4883</v>
      </c>
      <c r="B3500" s="91"/>
      <c r="C3500" s="92">
        <v>21.537445006855801</v>
      </c>
      <c r="D3500" s="91"/>
      <c r="E3500" s="93" t="s">
        <v>4884</v>
      </c>
      <c r="F3500" s="94">
        <v>143095</v>
      </c>
    </row>
    <row r="3501" spans="1:6" ht="0.2" customHeight="1" x14ac:dyDescent="0.2"/>
    <row r="3502" spans="1:6" ht="12.75" customHeight="1" x14ac:dyDescent="0.2">
      <c r="A3502" s="80" t="s">
        <v>4871</v>
      </c>
      <c r="B3502" s="81" t="s">
        <v>4885</v>
      </c>
      <c r="C3502" s="82" t="s">
        <v>4870</v>
      </c>
      <c r="D3502" s="82" t="s">
        <v>4873</v>
      </c>
      <c r="E3502" s="82" t="s">
        <v>4874</v>
      </c>
      <c r="F3502" s="83" t="s">
        <v>4875</v>
      </c>
    </row>
    <row r="3503" spans="1:6" ht="409.6" hidden="1" customHeight="1" x14ac:dyDescent="0.2"/>
    <row r="3504" spans="1:6" ht="25.5" customHeight="1" x14ac:dyDescent="0.2">
      <c r="A3504" s="84" t="s">
        <v>5103</v>
      </c>
      <c r="B3504" s="85" t="s">
        <v>5104</v>
      </c>
      <c r="C3504" s="86" t="s">
        <v>4888</v>
      </c>
      <c r="D3504" s="87">
        <v>1.4</v>
      </c>
      <c r="E3504" s="88">
        <v>184277</v>
      </c>
      <c r="F3504" s="89">
        <f>+D3504*E3504</f>
        <v>257987.8</v>
      </c>
    </row>
    <row r="3505" spans="1:6" ht="409.6" hidden="1" customHeight="1" x14ac:dyDescent="0.2"/>
    <row r="3506" spans="1:6" ht="25.5" customHeight="1" thickBot="1" x14ac:dyDescent="0.25">
      <c r="A3506" s="84" t="s">
        <v>4912</v>
      </c>
      <c r="B3506" s="85" t="s">
        <v>4913</v>
      </c>
      <c r="C3506" s="86" t="s">
        <v>4888</v>
      </c>
      <c r="D3506" s="87">
        <v>0.7</v>
      </c>
      <c r="E3506" s="88">
        <v>184277</v>
      </c>
      <c r="F3506" s="89">
        <f>+D3506*E3506</f>
        <v>128993.9</v>
      </c>
    </row>
    <row r="3507" spans="1:6" ht="409.6" hidden="1" customHeight="1" x14ac:dyDescent="0.2"/>
    <row r="3508" spans="1:6" ht="13.5" customHeight="1" thickBot="1" x14ac:dyDescent="0.25">
      <c r="A3508" s="90" t="s">
        <v>4893</v>
      </c>
      <c r="B3508" s="91"/>
      <c r="C3508" s="92">
        <v>58.245246470128698</v>
      </c>
      <c r="D3508" s="91"/>
      <c r="E3508" s="93" t="s">
        <v>4884</v>
      </c>
      <c r="F3508" s="94">
        <v>386982</v>
      </c>
    </row>
    <row r="3509" spans="1:6" ht="0.2" customHeight="1" x14ac:dyDescent="0.2"/>
    <row r="3510" spans="1:6" ht="12.75" customHeight="1" x14ac:dyDescent="0.2">
      <c r="A3510" s="80" t="s">
        <v>4871</v>
      </c>
      <c r="B3510" s="81" t="s">
        <v>4894</v>
      </c>
      <c r="C3510" s="82" t="s">
        <v>4870</v>
      </c>
      <c r="D3510" s="82" t="s">
        <v>4873</v>
      </c>
      <c r="E3510" s="82" t="s">
        <v>4874</v>
      </c>
      <c r="F3510" s="83" t="s">
        <v>4875</v>
      </c>
    </row>
    <row r="3511" spans="1:6" ht="409.6" hidden="1" customHeight="1" x14ac:dyDescent="0.2"/>
    <row r="3512" spans="1:6" ht="25.5" customHeight="1" thickBot="1" x14ac:dyDescent="0.25">
      <c r="A3512" s="84" t="s">
        <v>4895</v>
      </c>
      <c r="B3512" s="85" t="s">
        <v>4896</v>
      </c>
      <c r="C3512" s="86" t="s">
        <v>4897</v>
      </c>
      <c r="D3512" s="87">
        <v>0.05</v>
      </c>
      <c r="E3512" s="88">
        <v>386982</v>
      </c>
      <c r="F3512" s="89">
        <f>+D3512*E3512</f>
        <v>19349.100000000002</v>
      </c>
    </row>
    <row r="3513" spans="1:6" ht="409.6" hidden="1" customHeight="1" x14ac:dyDescent="0.2"/>
    <row r="3514" spans="1:6" ht="13.5" customHeight="1" thickBot="1" x14ac:dyDescent="0.25">
      <c r="A3514" s="90" t="s">
        <v>4898</v>
      </c>
      <c r="B3514" s="91"/>
      <c r="C3514" s="92">
        <v>2.9122472723551001</v>
      </c>
      <c r="D3514" s="91"/>
      <c r="E3514" s="93" t="s">
        <v>4884</v>
      </c>
      <c r="F3514" s="94">
        <v>19349</v>
      </c>
    </row>
    <row r="3515" spans="1:6" ht="0.2" customHeight="1" x14ac:dyDescent="0.2"/>
    <row r="3516" spans="1:6" ht="12.75" customHeight="1" x14ac:dyDescent="0.2">
      <c r="A3516" s="80" t="s">
        <v>4871</v>
      </c>
      <c r="B3516" s="81" t="s">
        <v>4899</v>
      </c>
      <c r="C3516" s="82" t="s">
        <v>4870</v>
      </c>
      <c r="D3516" s="82" t="s">
        <v>4873</v>
      </c>
      <c r="E3516" s="82" t="s">
        <v>4874</v>
      </c>
      <c r="F3516" s="83" t="s">
        <v>4875</v>
      </c>
    </row>
    <row r="3517" spans="1:6" ht="409.6" hidden="1" customHeight="1" x14ac:dyDescent="0.2"/>
    <row r="3518" spans="1:6" ht="25.5" customHeight="1" x14ac:dyDescent="0.2">
      <c r="A3518" s="84" t="s">
        <v>5000</v>
      </c>
      <c r="B3518" s="85" t="s">
        <v>5001</v>
      </c>
      <c r="C3518" s="86" t="s">
        <v>9</v>
      </c>
      <c r="D3518" s="87">
        <v>0.71994999999999998</v>
      </c>
      <c r="E3518" s="88">
        <v>18400</v>
      </c>
      <c r="F3518" s="89">
        <f>+D3518*E3518</f>
        <v>13247.08</v>
      </c>
    </row>
    <row r="3519" spans="1:6" ht="409.6" hidden="1" customHeight="1" x14ac:dyDescent="0.2"/>
    <row r="3520" spans="1:6" ht="25.5" customHeight="1" x14ac:dyDescent="0.2">
      <c r="A3520" s="84" t="s">
        <v>5105</v>
      </c>
      <c r="B3520" s="85" t="s">
        <v>5106</v>
      </c>
      <c r="C3520" s="86" t="s">
        <v>109</v>
      </c>
      <c r="D3520" s="87">
        <v>1.0416700000000001</v>
      </c>
      <c r="E3520" s="88">
        <v>1914</v>
      </c>
      <c r="F3520" s="89">
        <f>+D3520*E3520</f>
        <v>1993.7563800000003</v>
      </c>
    </row>
    <row r="3521" spans="1:6" ht="409.6" hidden="1" customHeight="1" x14ac:dyDescent="0.2"/>
    <row r="3522" spans="1:6" ht="25.5" customHeight="1" x14ac:dyDescent="0.2">
      <c r="A3522" s="84" t="s">
        <v>5107</v>
      </c>
      <c r="B3522" s="85" t="s">
        <v>5108</v>
      </c>
      <c r="C3522" s="86" t="s">
        <v>263</v>
      </c>
      <c r="D3522" s="87">
        <v>20</v>
      </c>
      <c r="E3522" s="88">
        <v>50</v>
      </c>
      <c r="F3522" s="89">
        <f>+D3522*E3522</f>
        <v>1000</v>
      </c>
    </row>
    <row r="3523" spans="1:6" ht="409.6" hidden="1" customHeight="1" x14ac:dyDescent="0.2"/>
    <row r="3524" spans="1:6" ht="25.5" customHeight="1" x14ac:dyDescent="0.2">
      <c r="A3524" s="84" t="s">
        <v>5018</v>
      </c>
      <c r="B3524" s="85" t="s">
        <v>5019</v>
      </c>
      <c r="C3524" s="86" t="s">
        <v>109</v>
      </c>
      <c r="D3524" s="87">
        <v>3.125</v>
      </c>
      <c r="E3524" s="88">
        <v>248</v>
      </c>
      <c r="F3524" s="89">
        <f>+D3524*E3524</f>
        <v>775</v>
      </c>
    </row>
    <row r="3525" spans="1:6" ht="409.6" hidden="1" customHeight="1" x14ac:dyDescent="0.2"/>
    <row r="3526" spans="1:6" ht="25.5" customHeight="1" thickBot="1" x14ac:dyDescent="0.25">
      <c r="A3526" s="84" t="s">
        <v>5095</v>
      </c>
      <c r="B3526" s="85" t="s">
        <v>5096</v>
      </c>
      <c r="C3526" s="86" t="s">
        <v>109</v>
      </c>
      <c r="D3526" s="87">
        <v>0.34721999999999997</v>
      </c>
      <c r="E3526" s="88">
        <v>46573</v>
      </c>
      <c r="F3526" s="89">
        <f>+D3526*E3526</f>
        <v>16171.07706</v>
      </c>
    </row>
    <row r="3527" spans="1:6" ht="409.6" hidden="1" customHeight="1" x14ac:dyDescent="0.2"/>
    <row r="3528" spans="1:6" ht="13.5" customHeight="1" thickBot="1" x14ac:dyDescent="0.25">
      <c r="A3528" s="90" t="s">
        <v>4904</v>
      </c>
      <c r="B3528" s="91"/>
      <c r="C3528" s="92">
        <v>4.9950255944828497</v>
      </c>
      <c r="D3528" s="91"/>
      <c r="E3528" s="93" t="s">
        <v>4884</v>
      </c>
      <c r="F3528" s="94">
        <v>33187</v>
      </c>
    </row>
    <row r="3529" spans="1:6" ht="0.2" customHeight="1" x14ac:dyDescent="0.2"/>
    <row r="3530" spans="1:6" ht="12.75" customHeight="1" x14ac:dyDescent="0.2">
      <c r="A3530" s="80" t="s">
        <v>4871</v>
      </c>
      <c r="B3530" s="81" t="s">
        <v>4905</v>
      </c>
      <c r="C3530" s="82" t="s">
        <v>4870</v>
      </c>
      <c r="D3530" s="82" t="s">
        <v>4873</v>
      </c>
      <c r="E3530" s="82" t="s">
        <v>4874</v>
      </c>
      <c r="F3530" s="83" t="s">
        <v>4875</v>
      </c>
    </row>
    <row r="3531" spans="1:6" ht="409.6" hidden="1" customHeight="1" x14ac:dyDescent="0.2"/>
    <row r="3532" spans="1:6" ht="25.5" customHeight="1" x14ac:dyDescent="0.2">
      <c r="A3532" s="84" t="s">
        <v>4916</v>
      </c>
      <c r="B3532" s="85" t="s">
        <v>4917</v>
      </c>
      <c r="C3532" s="86" t="s">
        <v>106</v>
      </c>
      <c r="D3532" s="87">
        <v>1.4702599999999999</v>
      </c>
      <c r="E3532" s="88">
        <v>38014</v>
      </c>
      <c r="F3532" s="89">
        <f>+D3532*E3532</f>
        <v>55890.463639999994</v>
      </c>
    </row>
    <row r="3533" spans="1:6" ht="409.6" hidden="1" customHeight="1" x14ac:dyDescent="0.2"/>
    <row r="3534" spans="1:6" ht="25.5" customHeight="1" thickBot="1" x14ac:dyDescent="0.25">
      <c r="A3534" s="84" t="s">
        <v>4920</v>
      </c>
      <c r="B3534" s="85" t="s">
        <v>4921</v>
      </c>
      <c r="C3534" s="86" t="s">
        <v>106</v>
      </c>
      <c r="D3534" s="87">
        <v>1.83311</v>
      </c>
      <c r="E3534" s="88">
        <v>14128</v>
      </c>
      <c r="F3534" s="89">
        <f>+D3534*E3534</f>
        <v>25898.178080000002</v>
      </c>
    </row>
    <row r="3535" spans="1:6" ht="409.6" hidden="1" customHeight="1" x14ac:dyDescent="0.2"/>
    <row r="3536" spans="1:6" ht="13.5" customHeight="1" thickBot="1" x14ac:dyDescent="0.25">
      <c r="A3536" s="90" t="s">
        <v>4908</v>
      </c>
      <c r="B3536" s="91"/>
      <c r="C3536" s="92">
        <v>12.310035656177501</v>
      </c>
      <c r="D3536" s="91"/>
      <c r="E3536" s="93" t="s">
        <v>4884</v>
      </c>
      <c r="F3536" s="94">
        <v>81788</v>
      </c>
    </row>
    <row r="3537" spans="1:6" ht="0.2" customHeight="1" thickBot="1" x14ac:dyDescent="0.25"/>
    <row r="3538" spans="1:6" ht="12.75" customHeight="1" thickBot="1" x14ac:dyDescent="0.3">
      <c r="A3538" s="157" t="s">
        <v>4909</v>
      </c>
      <c r="B3538" s="158"/>
      <c r="C3538" s="158"/>
      <c r="D3538" s="158"/>
      <c r="E3538" s="159">
        <v>664401</v>
      </c>
      <c r="F3538" s="160"/>
    </row>
    <row r="3539" spans="1:6" ht="12.75" customHeight="1" x14ac:dyDescent="0.2"/>
    <row r="3540" spans="1:6" ht="12.75" customHeight="1" x14ac:dyDescent="0.2"/>
    <row r="3541" spans="1:6" ht="409.6" hidden="1" customHeight="1" x14ac:dyDescent="0.2"/>
    <row r="3542" spans="1:6" ht="12.75" customHeight="1" x14ac:dyDescent="0.25">
      <c r="A3542" s="144" t="s">
        <v>4868</v>
      </c>
      <c r="B3542" s="145"/>
      <c r="C3542" s="145"/>
      <c r="D3542" s="145"/>
      <c r="E3542" s="146"/>
      <c r="F3542" s="147"/>
    </row>
    <row r="3543" spans="1:6" ht="12.75" customHeight="1" x14ac:dyDescent="0.2">
      <c r="A3543" s="138" t="s">
        <v>2661</v>
      </c>
      <c r="B3543" s="139"/>
      <c r="C3543" s="139"/>
      <c r="D3543" s="140"/>
      <c r="E3543" s="76" t="s">
        <v>4869</v>
      </c>
      <c r="F3543" s="77" t="s">
        <v>4870</v>
      </c>
    </row>
    <row r="3544" spans="1:6" ht="12.75" customHeight="1" x14ac:dyDescent="0.2">
      <c r="A3544" s="141"/>
      <c r="B3544" s="142"/>
      <c r="C3544" s="142"/>
      <c r="D3544" s="143"/>
      <c r="E3544" s="78" t="s">
        <v>2660</v>
      </c>
      <c r="F3544" s="79" t="s">
        <v>263</v>
      </c>
    </row>
    <row r="3545" spans="1:6" ht="409.6" hidden="1" customHeight="1" x14ac:dyDescent="0.2"/>
    <row r="3546" spans="1:6" ht="12.75" customHeight="1" x14ac:dyDescent="0.2">
      <c r="A3546" s="80" t="s">
        <v>4871</v>
      </c>
      <c r="B3546" s="81" t="s">
        <v>4872</v>
      </c>
      <c r="C3546" s="82" t="s">
        <v>4870</v>
      </c>
      <c r="D3546" s="82" t="s">
        <v>4873</v>
      </c>
      <c r="E3546" s="82" t="s">
        <v>4874</v>
      </c>
      <c r="F3546" s="83" t="s">
        <v>4875</v>
      </c>
    </row>
    <row r="3547" spans="1:6" ht="409.6" hidden="1" customHeight="1" x14ac:dyDescent="0.2"/>
    <row r="3548" spans="1:6" ht="25.5" customHeight="1" x14ac:dyDescent="0.2">
      <c r="A3548" s="84" t="s">
        <v>4931</v>
      </c>
      <c r="B3548" s="85" t="s">
        <v>4932</v>
      </c>
      <c r="C3548" s="86" t="s">
        <v>106</v>
      </c>
      <c r="D3548" s="87">
        <v>0.42882999999999999</v>
      </c>
      <c r="E3548" s="88">
        <v>376410</v>
      </c>
      <c r="F3548" s="89">
        <f>+D3548*E3548</f>
        <v>161415.90030000001</v>
      </c>
    </row>
    <row r="3549" spans="1:6" ht="409.6" hidden="1" customHeight="1" x14ac:dyDescent="0.2"/>
    <row r="3550" spans="1:6" ht="25.5" customHeight="1" x14ac:dyDescent="0.2">
      <c r="A3550" s="84" t="s">
        <v>5097</v>
      </c>
      <c r="B3550" s="85" t="s">
        <v>5098</v>
      </c>
      <c r="C3550" s="86" t="s">
        <v>9</v>
      </c>
      <c r="D3550" s="87">
        <v>3.7699999999999999E-3</v>
      </c>
      <c r="E3550" s="88">
        <v>295180</v>
      </c>
      <c r="F3550" s="89">
        <f>+D3550*E3550</f>
        <v>1112.8286000000001</v>
      </c>
    </row>
    <row r="3551" spans="1:6" ht="409.6" hidden="1" customHeight="1" x14ac:dyDescent="0.2"/>
    <row r="3552" spans="1:6" ht="25.5" customHeight="1" x14ac:dyDescent="0.2">
      <c r="A3552" s="84" t="s">
        <v>5099</v>
      </c>
      <c r="B3552" s="85" t="s">
        <v>5100</v>
      </c>
      <c r="C3552" s="86" t="s">
        <v>7</v>
      </c>
      <c r="D3552" s="87">
        <v>1.1115299999999999</v>
      </c>
      <c r="E3552" s="88">
        <v>5242</v>
      </c>
      <c r="F3552" s="89">
        <f>+D3552*E3552</f>
        <v>5826.6402599999992</v>
      </c>
    </row>
    <row r="3553" spans="1:6" ht="409.6" hidden="1" customHeight="1" x14ac:dyDescent="0.2"/>
    <row r="3554" spans="1:6" ht="25.5" customHeight="1" x14ac:dyDescent="0.2">
      <c r="A3554" s="84" t="s">
        <v>5101</v>
      </c>
      <c r="B3554" s="85" t="s">
        <v>5102</v>
      </c>
      <c r="C3554" s="86" t="s">
        <v>1212</v>
      </c>
      <c r="D3554" s="87">
        <v>0.10410999999999999</v>
      </c>
      <c r="E3554" s="88">
        <v>2550</v>
      </c>
      <c r="F3554" s="89">
        <f>+D3554*E3554</f>
        <v>265.48050000000001</v>
      </c>
    </row>
    <row r="3555" spans="1:6" ht="409.6" hidden="1" customHeight="1" x14ac:dyDescent="0.2"/>
    <row r="3556" spans="1:6" ht="25.5" customHeight="1" thickBot="1" x14ac:dyDescent="0.25">
      <c r="A3556" s="84" t="s">
        <v>4941</v>
      </c>
      <c r="B3556" s="85" t="s">
        <v>4942</v>
      </c>
      <c r="C3556" s="86" t="s">
        <v>7</v>
      </c>
      <c r="D3556" s="87">
        <v>4.6149999999999997E-2</v>
      </c>
      <c r="E3556" s="88">
        <v>8600</v>
      </c>
      <c r="F3556" s="89">
        <f>+D3556*E3556</f>
        <v>396.89</v>
      </c>
    </row>
    <row r="3557" spans="1:6" ht="409.6" hidden="1" customHeight="1" x14ac:dyDescent="0.2"/>
    <row r="3558" spans="1:6" ht="13.5" customHeight="1" thickBot="1" x14ac:dyDescent="0.25">
      <c r="A3558" s="90" t="s">
        <v>4883</v>
      </c>
      <c r="B3558" s="91"/>
      <c r="C3558" s="92">
        <v>45.453274169692101</v>
      </c>
      <c r="D3558" s="91"/>
      <c r="E3558" s="93" t="s">
        <v>4884</v>
      </c>
      <c r="F3558" s="94">
        <v>169018</v>
      </c>
    </row>
    <row r="3559" spans="1:6" ht="0.2" customHeight="1" x14ac:dyDescent="0.2"/>
    <row r="3560" spans="1:6" ht="12.75" customHeight="1" x14ac:dyDescent="0.2">
      <c r="A3560" s="80" t="s">
        <v>4871</v>
      </c>
      <c r="B3560" s="81" t="s">
        <v>4885</v>
      </c>
      <c r="C3560" s="82" t="s">
        <v>4870</v>
      </c>
      <c r="D3560" s="82" t="s">
        <v>4873</v>
      </c>
      <c r="E3560" s="82" t="s">
        <v>4874</v>
      </c>
      <c r="F3560" s="83" t="s">
        <v>4875</v>
      </c>
    </row>
    <row r="3561" spans="1:6" ht="409.6" hidden="1" customHeight="1" x14ac:dyDescent="0.2"/>
    <row r="3562" spans="1:6" ht="25.5" customHeight="1" x14ac:dyDescent="0.2">
      <c r="A3562" s="84" t="s">
        <v>5103</v>
      </c>
      <c r="B3562" s="85" t="s">
        <v>5104</v>
      </c>
      <c r="C3562" s="86" t="s">
        <v>4888</v>
      </c>
      <c r="D3562" s="87">
        <v>0.25</v>
      </c>
      <c r="E3562" s="88">
        <v>184277</v>
      </c>
      <c r="F3562" s="89">
        <f>+D3562*E3562</f>
        <v>46069.25</v>
      </c>
    </row>
    <row r="3563" spans="1:6" ht="409.6" hidden="1" customHeight="1" x14ac:dyDescent="0.2"/>
    <row r="3564" spans="1:6" ht="25.5" customHeight="1" thickBot="1" x14ac:dyDescent="0.25">
      <c r="A3564" s="84" t="s">
        <v>4912</v>
      </c>
      <c r="B3564" s="85" t="s">
        <v>4913</v>
      </c>
      <c r="C3564" s="86" t="s">
        <v>4888</v>
      </c>
      <c r="D3564" s="87">
        <v>0.125</v>
      </c>
      <c r="E3564" s="88">
        <v>184277</v>
      </c>
      <c r="F3564" s="89">
        <f>+D3564*E3564</f>
        <v>23034.625</v>
      </c>
    </row>
    <row r="3565" spans="1:6" ht="409.6" hidden="1" customHeight="1" x14ac:dyDescent="0.2"/>
    <row r="3566" spans="1:6" ht="13.5" customHeight="1" thickBot="1" x14ac:dyDescent="0.25">
      <c r="A3566" s="90" t="s">
        <v>4893</v>
      </c>
      <c r="B3566" s="91"/>
      <c r="C3566" s="92">
        <v>18.583837568912202</v>
      </c>
      <c r="D3566" s="91"/>
      <c r="E3566" s="93" t="s">
        <v>4884</v>
      </c>
      <c r="F3566" s="94">
        <v>69104</v>
      </c>
    </row>
    <row r="3567" spans="1:6" ht="0.2" customHeight="1" x14ac:dyDescent="0.2"/>
    <row r="3568" spans="1:6" ht="12.75" customHeight="1" x14ac:dyDescent="0.2">
      <c r="A3568" s="80" t="s">
        <v>4871</v>
      </c>
      <c r="B3568" s="81" t="s">
        <v>4894</v>
      </c>
      <c r="C3568" s="82" t="s">
        <v>4870</v>
      </c>
      <c r="D3568" s="82" t="s">
        <v>4873</v>
      </c>
      <c r="E3568" s="82" t="s">
        <v>4874</v>
      </c>
      <c r="F3568" s="83" t="s">
        <v>4875</v>
      </c>
    </row>
    <row r="3569" spans="1:6" ht="409.6" hidden="1" customHeight="1" x14ac:dyDescent="0.2"/>
    <row r="3570" spans="1:6" ht="25.5" customHeight="1" thickBot="1" x14ac:dyDescent="0.25">
      <c r="A3570" s="84" t="s">
        <v>4895</v>
      </c>
      <c r="B3570" s="85" t="s">
        <v>4896</v>
      </c>
      <c r="C3570" s="86" t="s">
        <v>4897</v>
      </c>
      <c r="D3570" s="87">
        <v>0.05</v>
      </c>
      <c r="E3570" s="88">
        <v>69104</v>
      </c>
      <c r="F3570" s="89">
        <f>+D3570*E3570</f>
        <v>3455.2000000000003</v>
      </c>
    </row>
    <row r="3571" spans="1:6" ht="409.6" hidden="1" customHeight="1" x14ac:dyDescent="0.2"/>
    <row r="3572" spans="1:6" ht="13.5" customHeight="1" thickBot="1" x14ac:dyDescent="0.25">
      <c r="A3572" s="90" t="s">
        <v>4898</v>
      </c>
      <c r="B3572" s="91"/>
      <c r="C3572" s="92">
        <v>0.92913809331719799</v>
      </c>
      <c r="D3572" s="91"/>
      <c r="E3572" s="93" t="s">
        <v>4884</v>
      </c>
      <c r="F3572" s="94">
        <v>3455</v>
      </c>
    </row>
    <row r="3573" spans="1:6" ht="0.2" customHeight="1" x14ac:dyDescent="0.2"/>
    <row r="3574" spans="1:6" ht="12.75" customHeight="1" x14ac:dyDescent="0.2">
      <c r="A3574" s="80" t="s">
        <v>4871</v>
      </c>
      <c r="B3574" s="81" t="s">
        <v>4899</v>
      </c>
      <c r="C3574" s="82" t="s">
        <v>4870</v>
      </c>
      <c r="D3574" s="82" t="s">
        <v>4873</v>
      </c>
      <c r="E3574" s="82" t="s">
        <v>4874</v>
      </c>
      <c r="F3574" s="83" t="s">
        <v>4875</v>
      </c>
    </row>
    <row r="3575" spans="1:6" ht="409.6" hidden="1" customHeight="1" x14ac:dyDescent="0.2"/>
    <row r="3576" spans="1:6" ht="25.5" customHeight="1" x14ac:dyDescent="0.2">
      <c r="A3576" s="84" t="s">
        <v>5000</v>
      </c>
      <c r="B3576" s="85" t="s">
        <v>5001</v>
      </c>
      <c r="C3576" s="86" t="s">
        <v>9</v>
      </c>
      <c r="D3576" s="87">
        <v>0.86394000000000004</v>
      </c>
      <c r="E3576" s="88">
        <v>18400</v>
      </c>
      <c r="F3576" s="89">
        <f>+D3576*E3576</f>
        <v>15896.496000000001</v>
      </c>
    </row>
    <row r="3577" spans="1:6" ht="409.6" hidden="1" customHeight="1" x14ac:dyDescent="0.2"/>
    <row r="3578" spans="1:6" ht="25.5" customHeight="1" x14ac:dyDescent="0.2">
      <c r="A3578" s="84" t="s">
        <v>5105</v>
      </c>
      <c r="B3578" s="85" t="s">
        <v>5106</v>
      </c>
      <c r="C3578" s="86" t="s">
        <v>109</v>
      </c>
      <c r="D3578" s="87">
        <v>0.10081</v>
      </c>
      <c r="E3578" s="88">
        <v>1914</v>
      </c>
      <c r="F3578" s="89">
        <f>+D3578*E3578</f>
        <v>192.95033999999998</v>
      </c>
    </row>
    <row r="3579" spans="1:6" ht="409.6" hidden="1" customHeight="1" x14ac:dyDescent="0.2"/>
    <row r="3580" spans="1:6" ht="25.5" customHeight="1" x14ac:dyDescent="0.2">
      <c r="A3580" s="84" t="s">
        <v>5107</v>
      </c>
      <c r="B3580" s="85" t="s">
        <v>5108</v>
      </c>
      <c r="C3580" s="86" t="s">
        <v>263</v>
      </c>
      <c r="D3580" s="87">
        <v>10</v>
      </c>
      <c r="E3580" s="88">
        <v>50</v>
      </c>
      <c r="F3580" s="89">
        <f>+D3580*E3580</f>
        <v>500</v>
      </c>
    </row>
    <row r="3581" spans="1:6" ht="409.6" hidden="1" customHeight="1" x14ac:dyDescent="0.2"/>
    <row r="3582" spans="1:6" ht="25.5" customHeight="1" x14ac:dyDescent="0.2">
      <c r="A3582" s="84" t="s">
        <v>5018</v>
      </c>
      <c r="B3582" s="85" t="s">
        <v>5019</v>
      </c>
      <c r="C3582" s="86" t="s">
        <v>109</v>
      </c>
      <c r="D3582" s="87">
        <v>0.60484000000000004</v>
      </c>
      <c r="E3582" s="88">
        <v>248</v>
      </c>
      <c r="F3582" s="89">
        <f>+D3582*E3582</f>
        <v>150.00032000000002</v>
      </c>
    </row>
    <row r="3583" spans="1:6" ht="409.6" hidden="1" customHeight="1" x14ac:dyDescent="0.2"/>
    <row r="3584" spans="1:6" ht="25.5" customHeight="1" thickBot="1" x14ac:dyDescent="0.25">
      <c r="A3584" s="84" t="s">
        <v>5095</v>
      </c>
      <c r="B3584" s="85" t="s">
        <v>5096</v>
      </c>
      <c r="C3584" s="86" t="s">
        <v>109</v>
      </c>
      <c r="D3584" s="87">
        <v>6.7199999999999996E-2</v>
      </c>
      <c r="E3584" s="88">
        <v>46573</v>
      </c>
      <c r="F3584" s="89">
        <f>+D3584*E3584</f>
        <v>3129.7055999999998</v>
      </c>
    </row>
    <row r="3585" spans="1:6" ht="409.6" hidden="1" customHeight="1" x14ac:dyDescent="0.2"/>
    <row r="3586" spans="1:6" ht="13.5" customHeight="1" thickBot="1" x14ac:dyDescent="0.25">
      <c r="A3586" s="90" t="s">
        <v>4904</v>
      </c>
      <c r="B3586" s="91"/>
      <c r="C3586" s="92">
        <v>5.3432835820895503</v>
      </c>
      <c r="D3586" s="91"/>
      <c r="E3586" s="93" t="s">
        <v>4884</v>
      </c>
      <c r="F3586" s="94">
        <v>19869</v>
      </c>
    </row>
    <row r="3587" spans="1:6" ht="0.2" customHeight="1" x14ac:dyDescent="0.2"/>
    <row r="3588" spans="1:6" ht="12.75" customHeight="1" x14ac:dyDescent="0.2">
      <c r="A3588" s="80" t="s">
        <v>4871</v>
      </c>
      <c r="B3588" s="81" t="s">
        <v>4905</v>
      </c>
      <c r="C3588" s="82" t="s">
        <v>4870</v>
      </c>
      <c r="D3588" s="82" t="s">
        <v>4873</v>
      </c>
      <c r="E3588" s="82" t="s">
        <v>4874</v>
      </c>
      <c r="F3588" s="83" t="s">
        <v>4875</v>
      </c>
    </row>
    <row r="3589" spans="1:6" ht="409.6" hidden="1" customHeight="1" x14ac:dyDescent="0.2"/>
    <row r="3590" spans="1:6" ht="25.5" customHeight="1" x14ac:dyDescent="0.2">
      <c r="A3590" s="84" t="s">
        <v>4916</v>
      </c>
      <c r="B3590" s="85" t="s">
        <v>4917</v>
      </c>
      <c r="C3590" s="86" t="s">
        <v>106</v>
      </c>
      <c r="D3590" s="87">
        <v>2.0011899999999998</v>
      </c>
      <c r="E3590" s="88">
        <v>38014</v>
      </c>
      <c r="F3590" s="89">
        <f>+D3590*E3590</f>
        <v>76073.236659999995</v>
      </c>
    </row>
    <row r="3591" spans="1:6" ht="409.6" hidden="1" customHeight="1" x14ac:dyDescent="0.2"/>
    <row r="3592" spans="1:6" ht="25.5" customHeight="1" thickBot="1" x14ac:dyDescent="0.25">
      <c r="A3592" s="84" t="s">
        <v>4920</v>
      </c>
      <c r="B3592" s="85" t="s">
        <v>4921</v>
      </c>
      <c r="C3592" s="86" t="s">
        <v>106</v>
      </c>
      <c r="D3592" s="87">
        <v>2.4300199999999998</v>
      </c>
      <c r="E3592" s="88">
        <v>14128</v>
      </c>
      <c r="F3592" s="89">
        <f>+D3592*E3592</f>
        <v>34331.322560000001</v>
      </c>
    </row>
    <row r="3593" spans="1:6" ht="409.6" hidden="1" customHeight="1" x14ac:dyDescent="0.2"/>
    <row r="3594" spans="1:6" ht="13.5" customHeight="1" thickBot="1" x14ac:dyDescent="0.25">
      <c r="A3594" s="90" t="s">
        <v>4908</v>
      </c>
      <c r="B3594" s="91"/>
      <c r="C3594" s="92">
        <v>29.690466585989</v>
      </c>
      <c r="D3594" s="91"/>
      <c r="E3594" s="93" t="s">
        <v>4884</v>
      </c>
      <c r="F3594" s="94">
        <v>110404</v>
      </c>
    </row>
    <row r="3595" spans="1:6" ht="0.2" customHeight="1" thickBot="1" x14ac:dyDescent="0.25"/>
    <row r="3596" spans="1:6" ht="12.75" customHeight="1" thickBot="1" x14ac:dyDescent="0.3">
      <c r="A3596" s="157" t="s">
        <v>4909</v>
      </c>
      <c r="B3596" s="158"/>
      <c r="C3596" s="158"/>
      <c r="D3596" s="158"/>
      <c r="E3596" s="159">
        <v>371850</v>
      </c>
      <c r="F3596" s="160"/>
    </row>
    <row r="3597" spans="1:6" ht="12.75" customHeight="1" x14ac:dyDescent="0.2"/>
    <row r="3598" spans="1:6" ht="12.75" customHeight="1" x14ac:dyDescent="0.2"/>
    <row r="3599" spans="1:6" ht="409.6" hidden="1" customHeight="1" x14ac:dyDescent="0.2"/>
    <row r="3600" spans="1:6" ht="12.75" customHeight="1" x14ac:dyDescent="0.25">
      <c r="A3600" s="144" t="s">
        <v>4868</v>
      </c>
      <c r="B3600" s="145"/>
      <c r="C3600" s="145"/>
      <c r="D3600" s="145"/>
      <c r="E3600" s="146"/>
      <c r="F3600" s="147"/>
    </row>
    <row r="3601" spans="1:6" ht="12.75" customHeight="1" x14ac:dyDescent="0.2">
      <c r="A3601" s="138" t="s">
        <v>2663</v>
      </c>
      <c r="B3601" s="139"/>
      <c r="C3601" s="139"/>
      <c r="D3601" s="140"/>
      <c r="E3601" s="76" t="s">
        <v>4869</v>
      </c>
      <c r="F3601" s="77" t="s">
        <v>4870</v>
      </c>
    </row>
    <row r="3602" spans="1:6" ht="12.75" customHeight="1" x14ac:dyDescent="0.2">
      <c r="A3602" s="141"/>
      <c r="B3602" s="142"/>
      <c r="C3602" s="142"/>
      <c r="D3602" s="143"/>
      <c r="E3602" s="78" t="s">
        <v>2662</v>
      </c>
      <c r="F3602" s="79" t="s">
        <v>263</v>
      </c>
    </row>
    <row r="3603" spans="1:6" ht="409.6" hidden="1" customHeight="1" x14ac:dyDescent="0.2"/>
    <row r="3604" spans="1:6" ht="12.75" customHeight="1" x14ac:dyDescent="0.2">
      <c r="A3604" s="80" t="s">
        <v>4871</v>
      </c>
      <c r="B3604" s="81" t="s">
        <v>4872</v>
      </c>
      <c r="C3604" s="82" t="s">
        <v>4870</v>
      </c>
      <c r="D3604" s="82" t="s">
        <v>4873</v>
      </c>
      <c r="E3604" s="82" t="s">
        <v>4874</v>
      </c>
      <c r="F3604" s="83" t="s">
        <v>4875</v>
      </c>
    </row>
    <row r="3605" spans="1:6" ht="409.6" hidden="1" customHeight="1" x14ac:dyDescent="0.2"/>
    <row r="3606" spans="1:6" ht="25.5" customHeight="1" x14ac:dyDescent="0.2">
      <c r="A3606" s="84" t="s">
        <v>4931</v>
      </c>
      <c r="B3606" s="85" t="s">
        <v>4932</v>
      </c>
      <c r="C3606" s="86" t="s">
        <v>106</v>
      </c>
      <c r="D3606" s="87">
        <v>0.42882999999999999</v>
      </c>
      <c r="E3606" s="88">
        <v>376410</v>
      </c>
      <c r="F3606" s="89">
        <f>+D3606*E3606</f>
        <v>161415.90030000001</v>
      </c>
    </row>
    <row r="3607" spans="1:6" ht="409.6" hidden="1" customHeight="1" x14ac:dyDescent="0.2"/>
    <row r="3608" spans="1:6" ht="25.5" customHeight="1" x14ac:dyDescent="0.2">
      <c r="A3608" s="84" t="s">
        <v>5097</v>
      </c>
      <c r="B3608" s="85" t="s">
        <v>5098</v>
      </c>
      <c r="C3608" s="86" t="s">
        <v>9</v>
      </c>
      <c r="D3608" s="87">
        <v>3.7699999999999999E-3</v>
      </c>
      <c r="E3608" s="88">
        <v>295180</v>
      </c>
      <c r="F3608" s="89">
        <f>+D3608*E3608</f>
        <v>1112.8286000000001</v>
      </c>
    </row>
    <row r="3609" spans="1:6" ht="409.6" hidden="1" customHeight="1" x14ac:dyDescent="0.2"/>
    <row r="3610" spans="1:6" ht="25.5" customHeight="1" x14ac:dyDescent="0.2">
      <c r="A3610" s="84" t="s">
        <v>5099</v>
      </c>
      <c r="B3610" s="85" t="s">
        <v>5100</v>
      </c>
      <c r="C3610" s="86" t="s">
        <v>7</v>
      </c>
      <c r="D3610" s="87">
        <v>1.1115299999999999</v>
      </c>
      <c r="E3610" s="88">
        <v>5242</v>
      </c>
      <c r="F3610" s="89">
        <f>+D3610*E3610</f>
        <v>5826.6402599999992</v>
      </c>
    </row>
    <row r="3611" spans="1:6" ht="409.6" hidden="1" customHeight="1" x14ac:dyDescent="0.2"/>
    <row r="3612" spans="1:6" ht="25.5" customHeight="1" x14ac:dyDescent="0.2">
      <c r="A3612" s="84" t="s">
        <v>5101</v>
      </c>
      <c r="B3612" s="85" t="s">
        <v>5102</v>
      </c>
      <c r="C3612" s="86" t="s">
        <v>1212</v>
      </c>
      <c r="D3612" s="87">
        <v>0.10410999999999999</v>
      </c>
      <c r="E3612" s="88">
        <v>2550</v>
      </c>
      <c r="F3612" s="89">
        <f>+D3612*E3612</f>
        <v>265.48050000000001</v>
      </c>
    </row>
    <row r="3613" spans="1:6" ht="409.6" hidden="1" customHeight="1" x14ac:dyDescent="0.2"/>
    <row r="3614" spans="1:6" ht="25.5" customHeight="1" thickBot="1" x14ac:dyDescent="0.25">
      <c r="A3614" s="84" t="s">
        <v>4941</v>
      </c>
      <c r="B3614" s="85" t="s">
        <v>4942</v>
      </c>
      <c r="C3614" s="86" t="s">
        <v>7</v>
      </c>
      <c r="D3614" s="87">
        <v>4.6149999999999997E-2</v>
      </c>
      <c r="E3614" s="88">
        <v>8600</v>
      </c>
      <c r="F3614" s="89">
        <f>+D3614*E3614</f>
        <v>396.89</v>
      </c>
    </row>
    <row r="3615" spans="1:6" ht="409.6" hidden="1" customHeight="1" x14ac:dyDescent="0.2"/>
    <row r="3616" spans="1:6" ht="13.5" customHeight="1" thickBot="1" x14ac:dyDescent="0.25">
      <c r="A3616" s="90" t="s">
        <v>4883</v>
      </c>
      <c r="B3616" s="91"/>
      <c r="C3616" s="92">
        <v>41.874800248744499</v>
      </c>
      <c r="D3616" s="91"/>
      <c r="E3616" s="93" t="s">
        <v>4884</v>
      </c>
      <c r="F3616" s="94">
        <v>169018</v>
      </c>
    </row>
    <row r="3617" spans="1:6" ht="0.2" customHeight="1" x14ac:dyDescent="0.2"/>
    <row r="3618" spans="1:6" ht="12.75" customHeight="1" x14ac:dyDescent="0.2">
      <c r="A3618" s="80" t="s">
        <v>4871</v>
      </c>
      <c r="B3618" s="81" t="s">
        <v>4885</v>
      </c>
      <c r="C3618" s="82" t="s">
        <v>4870</v>
      </c>
      <c r="D3618" s="82" t="s">
        <v>4873</v>
      </c>
      <c r="E3618" s="82" t="s">
        <v>4874</v>
      </c>
      <c r="F3618" s="83" t="s">
        <v>4875</v>
      </c>
    </row>
    <row r="3619" spans="1:6" ht="409.6" hidden="1" customHeight="1" x14ac:dyDescent="0.2"/>
    <row r="3620" spans="1:6" ht="25.5" customHeight="1" x14ac:dyDescent="0.2">
      <c r="A3620" s="84" t="s">
        <v>5103</v>
      </c>
      <c r="B3620" s="85" t="s">
        <v>5104</v>
      </c>
      <c r="C3620" s="86" t="s">
        <v>4888</v>
      </c>
      <c r="D3620" s="87">
        <v>0.35</v>
      </c>
      <c r="E3620" s="88">
        <v>184277</v>
      </c>
      <c r="F3620" s="89">
        <f>+D3620*E3620</f>
        <v>64496.95</v>
      </c>
    </row>
    <row r="3621" spans="1:6" ht="409.6" hidden="1" customHeight="1" x14ac:dyDescent="0.2"/>
    <row r="3622" spans="1:6" ht="25.5" customHeight="1" thickBot="1" x14ac:dyDescent="0.25">
      <c r="A3622" s="84" t="s">
        <v>4912</v>
      </c>
      <c r="B3622" s="85" t="s">
        <v>4913</v>
      </c>
      <c r="C3622" s="86" t="s">
        <v>4888</v>
      </c>
      <c r="D3622" s="87">
        <v>0.17499999999999999</v>
      </c>
      <c r="E3622" s="88">
        <v>184277</v>
      </c>
      <c r="F3622" s="89">
        <f>+D3622*E3622</f>
        <v>32248.474999999999</v>
      </c>
    </row>
    <row r="3623" spans="1:6" ht="409.6" hidden="1" customHeight="1" x14ac:dyDescent="0.2"/>
    <row r="3624" spans="1:6" ht="13.5" customHeight="1" thickBot="1" x14ac:dyDescent="0.25">
      <c r="A3624" s="90" t="s">
        <v>4893</v>
      </c>
      <c r="B3624" s="91"/>
      <c r="C3624" s="92">
        <v>23.968911891424501</v>
      </c>
      <c r="D3624" s="91"/>
      <c r="E3624" s="93" t="s">
        <v>4884</v>
      </c>
      <c r="F3624" s="94">
        <v>96745</v>
      </c>
    </row>
    <row r="3625" spans="1:6" ht="0.2" customHeight="1" x14ac:dyDescent="0.2"/>
    <row r="3626" spans="1:6" ht="12.75" customHeight="1" x14ac:dyDescent="0.2">
      <c r="A3626" s="80" t="s">
        <v>4871</v>
      </c>
      <c r="B3626" s="81" t="s">
        <v>4894</v>
      </c>
      <c r="C3626" s="82" t="s">
        <v>4870</v>
      </c>
      <c r="D3626" s="82" t="s">
        <v>4873</v>
      </c>
      <c r="E3626" s="82" t="s">
        <v>4874</v>
      </c>
      <c r="F3626" s="83" t="s">
        <v>4875</v>
      </c>
    </row>
    <row r="3627" spans="1:6" ht="409.6" hidden="1" customHeight="1" x14ac:dyDescent="0.2"/>
    <row r="3628" spans="1:6" ht="25.5" customHeight="1" thickBot="1" x14ac:dyDescent="0.25">
      <c r="A3628" s="84" t="s">
        <v>4895</v>
      </c>
      <c r="B3628" s="85" t="s">
        <v>4896</v>
      </c>
      <c r="C3628" s="86" t="s">
        <v>4897</v>
      </c>
      <c r="D3628" s="87">
        <v>0.05</v>
      </c>
      <c r="E3628" s="88">
        <v>96745</v>
      </c>
      <c r="F3628" s="89">
        <f>+D3628*E3628</f>
        <v>4837.25</v>
      </c>
    </row>
    <row r="3629" spans="1:6" ht="409.6" hidden="1" customHeight="1" x14ac:dyDescent="0.2"/>
    <row r="3630" spans="1:6" ht="13.5" customHeight="1" thickBot="1" x14ac:dyDescent="0.25">
      <c r="A3630" s="90" t="s">
        <v>4898</v>
      </c>
      <c r="B3630" s="91"/>
      <c r="C3630" s="92">
        <v>1.1983836561974299</v>
      </c>
      <c r="D3630" s="91"/>
      <c r="E3630" s="93" t="s">
        <v>4884</v>
      </c>
      <c r="F3630" s="94">
        <v>4837</v>
      </c>
    </row>
    <row r="3631" spans="1:6" ht="0.2" customHeight="1" x14ac:dyDescent="0.2"/>
    <row r="3632" spans="1:6" ht="12.75" customHeight="1" x14ac:dyDescent="0.2">
      <c r="A3632" s="80" t="s">
        <v>4871</v>
      </c>
      <c r="B3632" s="81" t="s">
        <v>4899</v>
      </c>
      <c r="C3632" s="82" t="s">
        <v>4870</v>
      </c>
      <c r="D3632" s="82" t="s">
        <v>4873</v>
      </c>
      <c r="E3632" s="82" t="s">
        <v>4874</v>
      </c>
      <c r="F3632" s="83" t="s">
        <v>4875</v>
      </c>
    </row>
    <row r="3633" spans="1:6" ht="409.6" hidden="1" customHeight="1" x14ac:dyDescent="0.2"/>
    <row r="3634" spans="1:6" ht="25.5" customHeight="1" x14ac:dyDescent="0.2">
      <c r="A3634" s="84" t="s">
        <v>5000</v>
      </c>
      <c r="B3634" s="85" t="s">
        <v>5001</v>
      </c>
      <c r="C3634" s="86" t="s">
        <v>9</v>
      </c>
      <c r="D3634" s="87">
        <v>0.86394000000000004</v>
      </c>
      <c r="E3634" s="88">
        <v>18400</v>
      </c>
      <c r="F3634" s="89">
        <f>+D3634*E3634</f>
        <v>15896.496000000001</v>
      </c>
    </row>
    <row r="3635" spans="1:6" ht="409.6" hidden="1" customHeight="1" x14ac:dyDescent="0.2"/>
    <row r="3636" spans="1:6" ht="25.5" customHeight="1" x14ac:dyDescent="0.2">
      <c r="A3636" s="84" t="s">
        <v>5105</v>
      </c>
      <c r="B3636" s="85" t="s">
        <v>5106</v>
      </c>
      <c r="C3636" s="86" t="s">
        <v>109</v>
      </c>
      <c r="D3636" s="87">
        <v>0.34247</v>
      </c>
      <c r="E3636" s="88">
        <v>1914</v>
      </c>
      <c r="F3636" s="89">
        <f>+D3636*E3636</f>
        <v>655.48757999999998</v>
      </c>
    </row>
    <row r="3637" spans="1:6" ht="409.6" hidden="1" customHeight="1" x14ac:dyDescent="0.2"/>
    <row r="3638" spans="1:6" ht="25.5" customHeight="1" x14ac:dyDescent="0.2">
      <c r="A3638" s="84" t="s">
        <v>5107</v>
      </c>
      <c r="B3638" s="85" t="s">
        <v>5108</v>
      </c>
      <c r="C3638" s="86" t="s">
        <v>263</v>
      </c>
      <c r="D3638" s="87">
        <v>10</v>
      </c>
      <c r="E3638" s="88">
        <v>50</v>
      </c>
      <c r="F3638" s="89">
        <f>+D3638*E3638</f>
        <v>500</v>
      </c>
    </row>
    <row r="3639" spans="1:6" ht="409.6" hidden="1" customHeight="1" x14ac:dyDescent="0.2"/>
    <row r="3640" spans="1:6" ht="25.5" customHeight="1" x14ac:dyDescent="0.2">
      <c r="A3640" s="84" t="s">
        <v>5018</v>
      </c>
      <c r="B3640" s="85" t="s">
        <v>5019</v>
      </c>
      <c r="C3640" s="86" t="s">
        <v>109</v>
      </c>
      <c r="D3640" s="87">
        <v>1.0274000000000001</v>
      </c>
      <c r="E3640" s="88">
        <v>248</v>
      </c>
      <c r="F3640" s="89">
        <f>+D3640*E3640</f>
        <v>254.79520000000002</v>
      </c>
    </row>
    <row r="3641" spans="1:6" ht="409.6" hidden="1" customHeight="1" x14ac:dyDescent="0.2"/>
    <row r="3642" spans="1:6" ht="25.5" customHeight="1" thickBot="1" x14ac:dyDescent="0.25">
      <c r="A3642" s="84" t="s">
        <v>5095</v>
      </c>
      <c r="B3642" s="85" t="s">
        <v>5096</v>
      </c>
      <c r="C3642" s="86" t="s">
        <v>109</v>
      </c>
      <c r="D3642" s="87">
        <v>0.11416</v>
      </c>
      <c r="E3642" s="88">
        <v>46573</v>
      </c>
      <c r="F3642" s="89">
        <f>+D3642*E3642</f>
        <v>5316.7736800000002</v>
      </c>
    </row>
    <row r="3643" spans="1:6" ht="409.6" hidden="1" customHeight="1" x14ac:dyDescent="0.2"/>
    <row r="3644" spans="1:6" ht="13.5" customHeight="1" thickBot="1" x14ac:dyDescent="0.25">
      <c r="A3644" s="90" t="s">
        <v>4904</v>
      </c>
      <c r="B3644" s="91"/>
      <c r="C3644" s="92">
        <v>5.6049273215121902</v>
      </c>
      <c r="D3644" s="91"/>
      <c r="E3644" s="93" t="s">
        <v>4884</v>
      </c>
      <c r="F3644" s="94">
        <v>22623</v>
      </c>
    </row>
    <row r="3645" spans="1:6" ht="0.2" customHeight="1" x14ac:dyDescent="0.2"/>
    <row r="3646" spans="1:6" ht="12.75" customHeight="1" x14ac:dyDescent="0.2">
      <c r="A3646" s="80" t="s">
        <v>4871</v>
      </c>
      <c r="B3646" s="81" t="s">
        <v>4905</v>
      </c>
      <c r="C3646" s="82" t="s">
        <v>4870</v>
      </c>
      <c r="D3646" s="82" t="s">
        <v>4873</v>
      </c>
      <c r="E3646" s="82" t="s">
        <v>4874</v>
      </c>
      <c r="F3646" s="83" t="s">
        <v>4875</v>
      </c>
    </row>
    <row r="3647" spans="1:6" ht="409.6" hidden="1" customHeight="1" x14ac:dyDescent="0.2"/>
    <row r="3648" spans="1:6" ht="25.5" customHeight="1" x14ac:dyDescent="0.2">
      <c r="A3648" s="84" t="s">
        <v>4916</v>
      </c>
      <c r="B3648" s="85" t="s">
        <v>4917</v>
      </c>
      <c r="C3648" s="86" t="s">
        <v>106</v>
      </c>
      <c r="D3648" s="87">
        <v>2.0011899999999998</v>
      </c>
      <c r="E3648" s="88">
        <v>38014</v>
      </c>
      <c r="F3648" s="89">
        <f>+D3648*E3648</f>
        <v>76073.236659999995</v>
      </c>
    </row>
    <row r="3649" spans="1:6" ht="409.6" hidden="1" customHeight="1" x14ac:dyDescent="0.2"/>
    <row r="3650" spans="1:6" ht="25.5" customHeight="1" thickBot="1" x14ac:dyDescent="0.25">
      <c r="A3650" s="84" t="s">
        <v>4920</v>
      </c>
      <c r="B3650" s="85" t="s">
        <v>4921</v>
      </c>
      <c r="C3650" s="86" t="s">
        <v>106</v>
      </c>
      <c r="D3650" s="87">
        <v>2.4300199999999998</v>
      </c>
      <c r="E3650" s="88">
        <v>14128</v>
      </c>
      <c r="F3650" s="89">
        <f>+D3650*E3650</f>
        <v>34331.322560000001</v>
      </c>
    </row>
    <row r="3651" spans="1:6" ht="409.6" hidden="1" customHeight="1" x14ac:dyDescent="0.2"/>
    <row r="3652" spans="1:6" ht="13.5" customHeight="1" thickBot="1" x14ac:dyDescent="0.25">
      <c r="A3652" s="90" t="s">
        <v>4908</v>
      </c>
      <c r="B3652" s="91"/>
      <c r="C3652" s="92">
        <v>27.3529768821214</v>
      </c>
      <c r="D3652" s="91"/>
      <c r="E3652" s="93" t="s">
        <v>4884</v>
      </c>
      <c r="F3652" s="94">
        <v>110404</v>
      </c>
    </row>
    <row r="3653" spans="1:6" ht="0.2" customHeight="1" thickBot="1" x14ac:dyDescent="0.25"/>
    <row r="3654" spans="1:6" ht="12.75" customHeight="1" thickBot="1" x14ac:dyDescent="0.3">
      <c r="A3654" s="157" t="s">
        <v>4909</v>
      </c>
      <c r="B3654" s="158"/>
      <c r="C3654" s="158"/>
      <c r="D3654" s="158"/>
      <c r="E3654" s="159">
        <v>403627</v>
      </c>
      <c r="F3654" s="160"/>
    </row>
    <row r="3655" spans="1:6" ht="12.75" customHeight="1" x14ac:dyDescent="0.2"/>
    <row r="3656" spans="1:6" ht="12.75" customHeight="1" x14ac:dyDescent="0.2"/>
    <row r="3657" spans="1:6" ht="409.6" hidden="1" customHeight="1" x14ac:dyDescent="0.2"/>
    <row r="3658" spans="1:6" ht="12.75" customHeight="1" x14ac:dyDescent="0.25">
      <c r="A3658" s="144" t="s">
        <v>4868</v>
      </c>
      <c r="B3658" s="145"/>
      <c r="C3658" s="145"/>
      <c r="D3658" s="145"/>
      <c r="E3658" s="146"/>
      <c r="F3658" s="147"/>
    </row>
    <row r="3659" spans="1:6" ht="12.75" customHeight="1" x14ac:dyDescent="0.2">
      <c r="A3659" s="138" t="s">
        <v>2665</v>
      </c>
      <c r="B3659" s="139"/>
      <c r="C3659" s="139"/>
      <c r="D3659" s="140"/>
      <c r="E3659" s="76" t="s">
        <v>4869</v>
      </c>
      <c r="F3659" s="77" t="s">
        <v>4870</v>
      </c>
    </row>
    <row r="3660" spans="1:6" ht="12.75" customHeight="1" x14ac:dyDescent="0.2">
      <c r="A3660" s="141"/>
      <c r="B3660" s="142"/>
      <c r="C3660" s="142"/>
      <c r="D3660" s="143"/>
      <c r="E3660" s="78" t="s">
        <v>2664</v>
      </c>
      <c r="F3660" s="79" t="s">
        <v>263</v>
      </c>
    </row>
    <row r="3661" spans="1:6" ht="409.6" hidden="1" customHeight="1" x14ac:dyDescent="0.2"/>
    <row r="3662" spans="1:6" ht="12.75" customHeight="1" x14ac:dyDescent="0.2">
      <c r="A3662" s="80" t="s">
        <v>4871</v>
      </c>
      <c r="B3662" s="81" t="s">
        <v>4872</v>
      </c>
      <c r="C3662" s="82" t="s">
        <v>4870</v>
      </c>
      <c r="D3662" s="82" t="s">
        <v>4873</v>
      </c>
      <c r="E3662" s="82" t="s">
        <v>4874</v>
      </c>
      <c r="F3662" s="83" t="s">
        <v>4875</v>
      </c>
    </row>
    <row r="3663" spans="1:6" ht="409.6" hidden="1" customHeight="1" x14ac:dyDescent="0.2"/>
    <row r="3664" spans="1:6" ht="25.5" customHeight="1" x14ac:dyDescent="0.2">
      <c r="A3664" s="84" t="s">
        <v>4931</v>
      </c>
      <c r="B3664" s="85" t="s">
        <v>4932</v>
      </c>
      <c r="C3664" s="86" t="s">
        <v>106</v>
      </c>
      <c r="D3664" s="87">
        <v>0.42882999999999999</v>
      </c>
      <c r="E3664" s="88">
        <v>376410</v>
      </c>
      <c r="F3664" s="89">
        <f>+D3664*E3664</f>
        <v>161415.90030000001</v>
      </c>
    </row>
    <row r="3665" spans="1:6" ht="409.6" hidden="1" customHeight="1" x14ac:dyDescent="0.2"/>
    <row r="3666" spans="1:6" ht="25.5" customHeight="1" x14ac:dyDescent="0.2">
      <c r="A3666" s="84" t="s">
        <v>5097</v>
      </c>
      <c r="B3666" s="85" t="s">
        <v>5098</v>
      </c>
      <c r="C3666" s="86" t="s">
        <v>9</v>
      </c>
      <c r="D3666" s="87">
        <v>3.7699999999999999E-3</v>
      </c>
      <c r="E3666" s="88">
        <v>295180</v>
      </c>
      <c r="F3666" s="89">
        <f>+D3666*E3666</f>
        <v>1112.8286000000001</v>
      </c>
    </row>
    <row r="3667" spans="1:6" ht="409.6" hidden="1" customHeight="1" x14ac:dyDescent="0.2"/>
    <row r="3668" spans="1:6" ht="25.5" customHeight="1" x14ac:dyDescent="0.2">
      <c r="A3668" s="84" t="s">
        <v>5099</v>
      </c>
      <c r="B3668" s="85" t="s">
        <v>5100</v>
      </c>
      <c r="C3668" s="86" t="s">
        <v>7</v>
      </c>
      <c r="D3668" s="87">
        <v>1.1115299999999999</v>
      </c>
      <c r="E3668" s="88">
        <v>5242</v>
      </c>
      <c r="F3668" s="89">
        <f>+D3668*E3668</f>
        <v>5826.6402599999992</v>
      </c>
    </row>
    <row r="3669" spans="1:6" ht="409.6" hidden="1" customHeight="1" x14ac:dyDescent="0.2"/>
    <row r="3670" spans="1:6" ht="25.5" customHeight="1" x14ac:dyDescent="0.2">
      <c r="A3670" s="84" t="s">
        <v>5101</v>
      </c>
      <c r="B3670" s="85" t="s">
        <v>5102</v>
      </c>
      <c r="C3670" s="86" t="s">
        <v>1212</v>
      </c>
      <c r="D3670" s="87">
        <v>0.10410999999999999</v>
      </c>
      <c r="E3670" s="88">
        <v>2550</v>
      </c>
      <c r="F3670" s="89">
        <f>+D3670*E3670</f>
        <v>265.48050000000001</v>
      </c>
    </row>
    <row r="3671" spans="1:6" ht="409.6" hidden="1" customHeight="1" x14ac:dyDescent="0.2"/>
    <row r="3672" spans="1:6" ht="25.5" customHeight="1" thickBot="1" x14ac:dyDescent="0.25">
      <c r="A3672" s="84" t="s">
        <v>4941</v>
      </c>
      <c r="B3672" s="85" t="s">
        <v>4942</v>
      </c>
      <c r="C3672" s="86" t="s">
        <v>7</v>
      </c>
      <c r="D3672" s="87">
        <v>4.6149999999999997E-2</v>
      </c>
      <c r="E3672" s="88">
        <v>8600</v>
      </c>
      <c r="F3672" s="89">
        <f>+D3672*E3672</f>
        <v>396.89</v>
      </c>
    </row>
    <row r="3673" spans="1:6" ht="409.6" hidden="1" customHeight="1" x14ac:dyDescent="0.2"/>
    <row r="3674" spans="1:6" ht="13.5" customHeight="1" thickBot="1" x14ac:dyDescent="0.25">
      <c r="A3674" s="90" t="s">
        <v>4883</v>
      </c>
      <c r="B3674" s="91"/>
      <c r="C3674" s="92">
        <v>38.032083058623897</v>
      </c>
      <c r="D3674" s="91"/>
      <c r="E3674" s="93" t="s">
        <v>4884</v>
      </c>
      <c r="F3674" s="94">
        <v>169018</v>
      </c>
    </row>
    <row r="3675" spans="1:6" ht="0.2" customHeight="1" x14ac:dyDescent="0.2"/>
    <row r="3676" spans="1:6" ht="12.75" customHeight="1" x14ac:dyDescent="0.2">
      <c r="A3676" s="80" t="s">
        <v>4871</v>
      </c>
      <c r="B3676" s="81" t="s">
        <v>4885</v>
      </c>
      <c r="C3676" s="82" t="s">
        <v>4870</v>
      </c>
      <c r="D3676" s="82" t="s">
        <v>4873</v>
      </c>
      <c r="E3676" s="82" t="s">
        <v>4874</v>
      </c>
      <c r="F3676" s="83" t="s">
        <v>4875</v>
      </c>
    </row>
    <row r="3677" spans="1:6" ht="409.6" hidden="1" customHeight="1" x14ac:dyDescent="0.2"/>
    <row r="3678" spans="1:6" ht="25.5" customHeight="1" x14ac:dyDescent="0.2">
      <c r="A3678" s="84" t="s">
        <v>5103</v>
      </c>
      <c r="B3678" s="85" t="s">
        <v>5104</v>
      </c>
      <c r="C3678" s="86" t="s">
        <v>4888</v>
      </c>
      <c r="D3678" s="87">
        <v>0.48</v>
      </c>
      <c r="E3678" s="88">
        <v>184277</v>
      </c>
      <c r="F3678" s="89">
        <f>+D3678*E3678</f>
        <v>88452.959999999992</v>
      </c>
    </row>
    <row r="3679" spans="1:6" ht="409.6" hidden="1" customHeight="1" x14ac:dyDescent="0.2"/>
    <row r="3680" spans="1:6" ht="25.5" customHeight="1" thickBot="1" x14ac:dyDescent="0.25">
      <c r="A3680" s="84" t="s">
        <v>4912</v>
      </c>
      <c r="B3680" s="85" t="s">
        <v>4913</v>
      </c>
      <c r="C3680" s="86" t="s">
        <v>4888</v>
      </c>
      <c r="D3680" s="87">
        <v>0.24</v>
      </c>
      <c r="E3680" s="88">
        <v>184277</v>
      </c>
      <c r="F3680" s="89">
        <f>+D3680*E3680</f>
        <v>44226.479999999996</v>
      </c>
    </row>
    <row r="3681" spans="1:6" ht="409.6" hidden="1" customHeight="1" x14ac:dyDescent="0.2"/>
    <row r="3682" spans="1:6" ht="13.5" customHeight="1" thickBot="1" x14ac:dyDescent="0.25">
      <c r="A3682" s="90" t="s">
        <v>4893</v>
      </c>
      <c r="B3682" s="91"/>
      <c r="C3682" s="92">
        <v>29.8551559486869</v>
      </c>
      <c r="D3682" s="91"/>
      <c r="E3682" s="93" t="s">
        <v>4884</v>
      </c>
      <c r="F3682" s="94">
        <v>132679</v>
      </c>
    </row>
    <row r="3683" spans="1:6" ht="0.2" customHeight="1" x14ac:dyDescent="0.2"/>
    <row r="3684" spans="1:6" ht="12.75" customHeight="1" x14ac:dyDescent="0.2">
      <c r="A3684" s="80" t="s">
        <v>4871</v>
      </c>
      <c r="B3684" s="81" t="s">
        <v>4894</v>
      </c>
      <c r="C3684" s="82" t="s">
        <v>4870</v>
      </c>
      <c r="D3684" s="82" t="s">
        <v>4873</v>
      </c>
      <c r="E3684" s="82" t="s">
        <v>4874</v>
      </c>
      <c r="F3684" s="83" t="s">
        <v>4875</v>
      </c>
    </row>
    <row r="3685" spans="1:6" ht="409.6" hidden="1" customHeight="1" x14ac:dyDescent="0.2"/>
    <row r="3686" spans="1:6" ht="25.5" customHeight="1" thickBot="1" x14ac:dyDescent="0.25">
      <c r="A3686" s="84" t="s">
        <v>4895</v>
      </c>
      <c r="B3686" s="85" t="s">
        <v>4896</v>
      </c>
      <c r="C3686" s="86" t="s">
        <v>4897</v>
      </c>
      <c r="D3686" s="87">
        <v>0.05</v>
      </c>
      <c r="E3686" s="88">
        <v>132679</v>
      </c>
      <c r="F3686" s="89">
        <f>+D3686*E3686</f>
        <v>6633.9500000000007</v>
      </c>
    </row>
    <row r="3687" spans="1:6" ht="409.6" hidden="1" customHeight="1" x14ac:dyDescent="0.2"/>
    <row r="3688" spans="1:6" ht="13.5" customHeight="1" thickBot="1" x14ac:dyDescent="0.25">
      <c r="A3688" s="90" t="s">
        <v>4898</v>
      </c>
      <c r="B3688" s="91"/>
      <c r="C3688" s="92">
        <v>1.4927690483316001</v>
      </c>
      <c r="D3688" s="91"/>
      <c r="E3688" s="93" t="s">
        <v>4884</v>
      </c>
      <c r="F3688" s="94">
        <v>6634</v>
      </c>
    </row>
    <row r="3689" spans="1:6" ht="0.2" customHeight="1" x14ac:dyDescent="0.2"/>
    <row r="3690" spans="1:6" ht="12.75" customHeight="1" x14ac:dyDescent="0.2">
      <c r="A3690" s="80" t="s">
        <v>4871</v>
      </c>
      <c r="B3690" s="81" t="s">
        <v>4899</v>
      </c>
      <c r="C3690" s="82" t="s">
        <v>4870</v>
      </c>
      <c r="D3690" s="82" t="s">
        <v>4873</v>
      </c>
      <c r="E3690" s="82" t="s">
        <v>4874</v>
      </c>
      <c r="F3690" s="83" t="s">
        <v>4875</v>
      </c>
    </row>
    <row r="3691" spans="1:6" ht="409.6" hidden="1" customHeight="1" x14ac:dyDescent="0.2"/>
    <row r="3692" spans="1:6" ht="25.5" customHeight="1" x14ac:dyDescent="0.2">
      <c r="A3692" s="84" t="s">
        <v>5000</v>
      </c>
      <c r="B3692" s="85" t="s">
        <v>5001</v>
      </c>
      <c r="C3692" s="86" t="s">
        <v>9</v>
      </c>
      <c r="D3692" s="87">
        <v>0.86394000000000004</v>
      </c>
      <c r="E3692" s="88">
        <v>18400</v>
      </c>
      <c r="F3692" s="89">
        <f>+D3692*E3692</f>
        <v>15896.496000000001</v>
      </c>
    </row>
    <row r="3693" spans="1:6" ht="409.6" hidden="1" customHeight="1" x14ac:dyDescent="0.2"/>
    <row r="3694" spans="1:6" ht="25.5" customHeight="1" x14ac:dyDescent="0.2">
      <c r="A3694" s="84" t="s">
        <v>5105</v>
      </c>
      <c r="B3694" s="85" t="s">
        <v>5106</v>
      </c>
      <c r="C3694" s="86" t="s">
        <v>109</v>
      </c>
      <c r="D3694" s="87">
        <v>0.51019999999999999</v>
      </c>
      <c r="E3694" s="88">
        <v>1914</v>
      </c>
      <c r="F3694" s="89">
        <f>+D3694*E3694</f>
        <v>976.52279999999996</v>
      </c>
    </row>
    <row r="3695" spans="1:6" ht="409.6" hidden="1" customHeight="1" x14ac:dyDescent="0.2"/>
    <row r="3696" spans="1:6" ht="25.5" customHeight="1" x14ac:dyDescent="0.2">
      <c r="A3696" s="84" t="s">
        <v>5107</v>
      </c>
      <c r="B3696" s="85" t="s">
        <v>5108</v>
      </c>
      <c r="C3696" s="86" t="s">
        <v>263</v>
      </c>
      <c r="D3696" s="87">
        <v>10</v>
      </c>
      <c r="E3696" s="88">
        <v>50</v>
      </c>
      <c r="F3696" s="89">
        <f>+D3696*E3696</f>
        <v>500</v>
      </c>
    </row>
    <row r="3697" spans="1:6" ht="409.6" hidden="1" customHeight="1" x14ac:dyDescent="0.2"/>
    <row r="3698" spans="1:6" ht="25.5" customHeight="1" x14ac:dyDescent="0.2">
      <c r="A3698" s="84" t="s">
        <v>5018</v>
      </c>
      <c r="B3698" s="85" t="s">
        <v>5019</v>
      </c>
      <c r="C3698" s="86" t="s">
        <v>109</v>
      </c>
      <c r="D3698" s="87">
        <v>1.53061</v>
      </c>
      <c r="E3698" s="88">
        <v>248</v>
      </c>
      <c r="F3698" s="89">
        <f>+D3698*E3698</f>
        <v>379.59127999999998</v>
      </c>
    </row>
    <row r="3699" spans="1:6" ht="409.6" hidden="1" customHeight="1" x14ac:dyDescent="0.2"/>
    <row r="3700" spans="1:6" ht="25.5" customHeight="1" thickBot="1" x14ac:dyDescent="0.25">
      <c r="A3700" s="84" t="s">
        <v>5095</v>
      </c>
      <c r="B3700" s="85" t="s">
        <v>5096</v>
      </c>
      <c r="C3700" s="86" t="s">
        <v>109</v>
      </c>
      <c r="D3700" s="87">
        <v>0.17007</v>
      </c>
      <c r="E3700" s="88">
        <v>46573</v>
      </c>
      <c r="F3700" s="89">
        <f>+D3700*E3700</f>
        <v>7920.67011</v>
      </c>
    </row>
    <row r="3701" spans="1:6" ht="409.6" hidden="1" customHeight="1" x14ac:dyDescent="0.2"/>
    <row r="3702" spans="1:6" ht="13.5" customHeight="1" thickBot="1" x14ac:dyDescent="0.25">
      <c r="A3702" s="90" t="s">
        <v>4904</v>
      </c>
      <c r="B3702" s="91"/>
      <c r="C3702" s="92">
        <v>5.7771107245802904</v>
      </c>
      <c r="D3702" s="91"/>
      <c r="E3702" s="93" t="s">
        <v>4884</v>
      </c>
      <c r="F3702" s="94">
        <v>25674</v>
      </c>
    </row>
    <row r="3703" spans="1:6" ht="0.2" customHeight="1" x14ac:dyDescent="0.2"/>
    <row r="3704" spans="1:6" ht="12.75" customHeight="1" x14ac:dyDescent="0.2">
      <c r="A3704" s="80" t="s">
        <v>4871</v>
      </c>
      <c r="B3704" s="81" t="s">
        <v>4905</v>
      </c>
      <c r="C3704" s="82" t="s">
        <v>4870</v>
      </c>
      <c r="D3704" s="82" t="s">
        <v>4873</v>
      </c>
      <c r="E3704" s="82" t="s">
        <v>4874</v>
      </c>
      <c r="F3704" s="83" t="s">
        <v>4875</v>
      </c>
    </row>
    <row r="3705" spans="1:6" ht="409.6" hidden="1" customHeight="1" x14ac:dyDescent="0.2"/>
    <row r="3706" spans="1:6" ht="25.5" customHeight="1" x14ac:dyDescent="0.2">
      <c r="A3706" s="84" t="s">
        <v>4916</v>
      </c>
      <c r="B3706" s="85" t="s">
        <v>4917</v>
      </c>
      <c r="C3706" s="86" t="s">
        <v>106</v>
      </c>
      <c r="D3706" s="87">
        <v>2.0011899999999998</v>
      </c>
      <c r="E3706" s="88">
        <v>38014</v>
      </c>
      <c r="F3706" s="89">
        <f>+D3706*E3706</f>
        <v>76073.236659999995</v>
      </c>
    </row>
    <row r="3707" spans="1:6" ht="409.6" hidden="1" customHeight="1" x14ac:dyDescent="0.2"/>
    <row r="3708" spans="1:6" ht="25.5" customHeight="1" thickBot="1" x14ac:dyDescent="0.25">
      <c r="A3708" s="84" t="s">
        <v>4920</v>
      </c>
      <c r="B3708" s="85" t="s">
        <v>4921</v>
      </c>
      <c r="C3708" s="86" t="s">
        <v>106</v>
      </c>
      <c r="D3708" s="87">
        <v>2.4300199999999998</v>
      </c>
      <c r="E3708" s="88">
        <v>14128</v>
      </c>
      <c r="F3708" s="89">
        <f>+D3708*E3708</f>
        <v>34331.322560000001</v>
      </c>
    </row>
    <row r="3709" spans="1:6" ht="409.6" hidden="1" customHeight="1" x14ac:dyDescent="0.2"/>
    <row r="3710" spans="1:6" ht="13.5" customHeight="1" thickBot="1" x14ac:dyDescent="0.25">
      <c r="A3710" s="90" t="s">
        <v>4908</v>
      </c>
      <c r="B3710" s="91"/>
      <c r="C3710" s="92">
        <v>24.842881219777301</v>
      </c>
      <c r="D3710" s="91"/>
      <c r="E3710" s="93" t="s">
        <v>4884</v>
      </c>
      <c r="F3710" s="94">
        <v>110404</v>
      </c>
    </row>
    <row r="3711" spans="1:6" ht="0.2" customHeight="1" thickBot="1" x14ac:dyDescent="0.25"/>
    <row r="3712" spans="1:6" ht="12.75" customHeight="1" thickBot="1" x14ac:dyDescent="0.3">
      <c r="A3712" s="157" t="s">
        <v>4909</v>
      </c>
      <c r="B3712" s="158"/>
      <c r="C3712" s="158"/>
      <c r="D3712" s="158"/>
      <c r="E3712" s="159">
        <v>444409</v>
      </c>
      <c r="F3712" s="160"/>
    </row>
    <row r="3713" spans="1:6" ht="12.75" customHeight="1" x14ac:dyDescent="0.2"/>
    <row r="3714" spans="1:6" ht="12.75" customHeight="1" x14ac:dyDescent="0.2"/>
    <row r="3715" spans="1:6" ht="409.6" hidden="1" customHeight="1" x14ac:dyDescent="0.2"/>
    <row r="3716" spans="1:6" ht="12.75" customHeight="1" x14ac:dyDescent="0.25">
      <c r="A3716" s="144" t="s">
        <v>4868</v>
      </c>
      <c r="B3716" s="145"/>
      <c r="C3716" s="145"/>
      <c r="D3716" s="145"/>
      <c r="E3716" s="146"/>
      <c r="F3716" s="147"/>
    </row>
    <row r="3717" spans="1:6" ht="12.75" customHeight="1" x14ac:dyDescent="0.2">
      <c r="A3717" s="138" t="s">
        <v>2667</v>
      </c>
      <c r="B3717" s="139"/>
      <c r="C3717" s="139"/>
      <c r="D3717" s="140"/>
      <c r="E3717" s="76" t="s">
        <v>4869</v>
      </c>
      <c r="F3717" s="77" t="s">
        <v>4870</v>
      </c>
    </row>
    <row r="3718" spans="1:6" ht="12.75" customHeight="1" x14ac:dyDescent="0.2">
      <c r="A3718" s="141"/>
      <c r="B3718" s="142"/>
      <c r="C3718" s="142"/>
      <c r="D3718" s="143"/>
      <c r="E3718" s="78" t="s">
        <v>2666</v>
      </c>
      <c r="F3718" s="79" t="s">
        <v>263</v>
      </c>
    </row>
    <row r="3719" spans="1:6" ht="409.6" hidden="1" customHeight="1" x14ac:dyDescent="0.2"/>
    <row r="3720" spans="1:6" ht="12.75" customHeight="1" x14ac:dyDescent="0.2">
      <c r="A3720" s="80" t="s">
        <v>4871</v>
      </c>
      <c r="B3720" s="81" t="s">
        <v>4872</v>
      </c>
      <c r="C3720" s="82" t="s">
        <v>4870</v>
      </c>
      <c r="D3720" s="82" t="s">
        <v>4873</v>
      </c>
      <c r="E3720" s="82" t="s">
        <v>4874</v>
      </c>
      <c r="F3720" s="83" t="s">
        <v>4875</v>
      </c>
    </row>
    <row r="3721" spans="1:6" ht="409.6" hidden="1" customHeight="1" x14ac:dyDescent="0.2"/>
    <row r="3722" spans="1:6" ht="25.5" customHeight="1" x14ac:dyDescent="0.2">
      <c r="A3722" s="84" t="s">
        <v>4931</v>
      </c>
      <c r="B3722" s="85" t="s">
        <v>4932</v>
      </c>
      <c r="C3722" s="86" t="s">
        <v>106</v>
      </c>
      <c r="D3722" s="87">
        <v>0.42882999999999999</v>
      </c>
      <c r="E3722" s="88">
        <v>376410</v>
      </c>
      <c r="F3722" s="89">
        <f>+D3722*E3722</f>
        <v>161415.90030000001</v>
      </c>
    </row>
    <row r="3723" spans="1:6" ht="409.6" hidden="1" customHeight="1" x14ac:dyDescent="0.2"/>
    <row r="3724" spans="1:6" ht="25.5" customHeight="1" x14ac:dyDescent="0.2">
      <c r="A3724" s="84" t="s">
        <v>5097</v>
      </c>
      <c r="B3724" s="85" t="s">
        <v>5098</v>
      </c>
      <c r="C3724" s="86" t="s">
        <v>9</v>
      </c>
      <c r="D3724" s="87">
        <v>3.7699999999999999E-3</v>
      </c>
      <c r="E3724" s="88">
        <v>295180</v>
      </c>
      <c r="F3724" s="89">
        <f>+D3724*E3724</f>
        <v>1112.8286000000001</v>
      </c>
    </row>
    <row r="3725" spans="1:6" ht="409.6" hidden="1" customHeight="1" x14ac:dyDescent="0.2"/>
    <row r="3726" spans="1:6" ht="25.5" customHeight="1" x14ac:dyDescent="0.2">
      <c r="A3726" s="84" t="s">
        <v>5099</v>
      </c>
      <c r="B3726" s="85" t="s">
        <v>5100</v>
      </c>
      <c r="C3726" s="86" t="s">
        <v>7</v>
      </c>
      <c r="D3726" s="87">
        <v>1.1115299999999999</v>
      </c>
      <c r="E3726" s="88">
        <v>5242</v>
      </c>
      <c r="F3726" s="89">
        <f>+D3726*E3726</f>
        <v>5826.6402599999992</v>
      </c>
    </row>
    <row r="3727" spans="1:6" ht="409.6" hidden="1" customHeight="1" x14ac:dyDescent="0.2"/>
    <row r="3728" spans="1:6" ht="25.5" customHeight="1" x14ac:dyDescent="0.2">
      <c r="A3728" s="84" t="s">
        <v>5101</v>
      </c>
      <c r="B3728" s="85" t="s">
        <v>5102</v>
      </c>
      <c r="C3728" s="86" t="s">
        <v>1212</v>
      </c>
      <c r="D3728" s="87">
        <v>0.10410999999999999</v>
      </c>
      <c r="E3728" s="88">
        <v>2550</v>
      </c>
      <c r="F3728" s="89">
        <f>+D3728*E3728</f>
        <v>265.48050000000001</v>
      </c>
    </row>
    <row r="3729" spans="1:6" ht="409.6" hidden="1" customHeight="1" x14ac:dyDescent="0.2"/>
    <row r="3730" spans="1:6" ht="25.5" customHeight="1" thickBot="1" x14ac:dyDescent="0.25">
      <c r="A3730" s="84" t="s">
        <v>4941</v>
      </c>
      <c r="B3730" s="85" t="s">
        <v>4942</v>
      </c>
      <c r="C3730" s="86" t="s">
        <v>7</v>
      </c>
      <c r="D3730" s="87">
        <v>4.6149999999999997E-2</v>
      </c>
      <c r="E3730" s="88">
        <v>8600</v>
      </c>
      <c r="F3730" s="89">
        <f>+D3730*E3730</f>
        <v>396.89</v>
      </c>
    </row>
    <row r="3731" spans="1:6" ht="409.6" hidden="1" customHeight="1" x14ac:dyDescent="0.2"/>
    <row r="3732" spans="1:6" ht="13.5" customHeight="1" thickBot="1" x14ac:dyDescent="0.25">
      <c r="A3732" s="90" t="s">
        <v>4883</v>
      </c>
      <c r="B3732" s="91"/>
      <c r="C3732" s="92">
        <v>34.0008730655262</v>
      </c>
      <c r="D3732" s="91"/>
      <c r="E3732" s="93" t="s">
        <v>4884</v>
      </c>
      <c r="F3732" s="94">
        <v>169018</v>
      </c>
    </row>
    <row r="3733" spans="1:6" ht="0.2" customHeight="1" x14ac:dyDescent="0.2"/>
    <row r="3734" spans="1:6" ht="12.75" customHeight="1" x14ac:dyDescent="0.2">
      <c r="A3734" s="80" t="s">
        <v>4871</v>
      </c>
      <c r="B3734" s="81" t="s">
        <v>4885</v>
      </c>
      <c r="C3734" s="82" t="s">
        <v>4870</v>
      </c>
      <c r="D3734" s="82" t="s">
        <v>4873</v>
      </c>
      <c r="E3734" s="82" t="s">
        <v>4874</v>
      </c>
      <c r="F3734" s="83" t="s">
        <v>4875</v>
      </c>
    </row>
    <row r="3735" spans="1:6" ht="409.6" hidden="1" customHeight="1" x14ac:dyDescent="0.2"/>
    <row r="3736" spans="1:6" ht="25.5" customHeight="1" x14ac:dyDescent="0.2">
      <c r="A3736" s="84" t="s">
        <v>5103</v>
      </c>
      <c r="B3736" s="85" t="s">
        <v>5104</v>
      </c>
      <c r="C3736" s="86" t="s">
        <v>4888</v>
      </c>
      <c r="D3736" s="87">
        <v>0.65</v>
      </c>
      <c r="E3736" s="88">
        <v>184277</v>
      </c>
      <c r="F3736" s="89">
        <f>+D3736*E3736</f>
        <v>119780.05</v>
      </c>
    </row>
    <row r="3737" spans="1:6" ht="409.6" hidden="1" customHeight="1" x14ac:dyDescent="0.2"/>
    <row r="3738" spans="1:6" ht="25.5" customHeight="1" thickBot="1" x14ac:dyDescent="0.25">
      <c r="A3738" s="84" t="s">
        <v>4912</v>
      </c>
      <c r="B3738" s="85" t="s">
        <v>4913</v>
      </c>
      <c r="C3738" s="86" t="s">
        <v>4888</v>
      </c>
      <c r="D3738" s="87">
        <v>0.32500000000000001</v>
      </c>
      <c r="E3738" s="88">
        <v>184277</v>
      </c>
      <c r="F3738" s="89">
        <f>+D3738*E3738</f>
        <v>59890.025000000001</v>
      </c>
    </row>
    <row r="3739" spans="1:6" ht="409.6" hidden="1" customHeight="1" x14ac:dyDescent="0.2"/>
    <row r="3740" spans="1:6" ht="13.5" customHeight="1" thickBot="1" x14ac:dyDescent="0.25">
      <c r="A3740" s="90" t="s">
        <v>4893</v>
      </c>
      <c r="B3740" s="91"/>
      <c r="C3740" s="92">
        <v>36.143705780940998</v>
      </c>
      <c r="D3740" s="91"/>
      <c r="E3740" s="93" t="s">
        <v>4884</v>
      </c>
      <c r="F3740" s="94">
        <v>179670</v>
      </c>
    </row>
    <row r="3741" spans="1:6" ht="0.2" customHeight="1" x14ac:dyDescent="0.2"/>
    <row r="3742" spans="1:6" ht="12.75" customHeight="1" x14ac:dyDescent="0.2">
      <c r="A3742" s="80" t="s">
        <v>4871</v>
      </c>
      <c r="B3742" s="81" t="s">
        <v>4894</v>
      </c>
      <c r="C3742" s="82" t="s">
        <v>4870</v>
      </c>
      <c r="D3742" s="82" t="s">
        <v>4873</v>
      </c>
      <c r="E3742" s="82" t="s">
        <v>4874</v>
      </c>
      <c r="F3742" s="83" t="s">
        <v>4875</v>
      </c>
    </row>
    <row r="3743" spans="1:6" ht="409.6" hidden="1" customHeight="1" x14ac:dyDescent="0.2"/>
    <row r="3744" spans="1:6" ht="24" customHeight="1" thickBot="1" x14ac:dyDescent="0.25">
      <c r="A3744" s="84" t="s">
        <v>4895</v>
      </c>
      <c r="B3744" s="85" t="s">
        <v>4896</v>
      </c>
      <c r="C3744" s="86" t="s">
        <v>4897</v>
      </c>
      <c r="D3744" s="87">
        <v>0.05</v>
      </c>
      <c r="E3744" s="88">
        <v>179670</v>
      </c>
      <c r="F3744" s="89">
        <f>+D3744*E3744</f>
        <v>8983.5</v>
      </c>
    </row>
    <row r="3745" spans="1:6" ht="409.6" hidden="1" customHeight="1" x14ac:dyDescent="0.2"/>
    <row r="3746" spans="1:6" ht="13.5" customHeight="1" thickBot="1" x14ac:dyDescent="0.25">
      <c r="A3746" s="90" t="s">
        <v>4898</v>
      </c>
      <c r="B3746" s="91"/>
      <c r="C3746" s="92">
        <v>1.8072858726330201</v>
      </c>
      <c r="D3746" s="91"/>
      <c r="E3746" s="93" t="s">
        <v>4884</v>
      </c>
      <c r="F3746" s="94">
        <v>8984</v>
      </c>
    </row>
    <row r="3747" spans="1:6" ht="0.2" customHeight="1" x14ac:dyDescent="0.2"/>
    <row r="3748" spans="1:6" ht="12.75" customHeight="1" x14ac:dyDescent="0.2">
      <c r="A3748" s="80" t="s">
        <v>4871</v>
      </c>
      <c r="B3748" s="81" t="s">
        <v>4899</v>
      </c>
      <c r="C3748" s="82" t="s">
        <v>4870</v>
      </c>
      <c r="D3748" s="82" t="s">
        <v>4873</v>
      </c>
      <c r="E3748" s="82" t="s">
        <v>4874</v>
      </c>
      <c r="F3748" s="83" t="s">
        <v>4875</v>
      </c>
    </row>
    <row r="3749" spans="1:6" ht="409.6" hidden="1" customHeight="1" x14ac:dyDescent="0.2"/>
    <row r="3750" spans="1:6" ht="25.5" customHeight="1" x14ac:dyDescent="0.2">
      <c r="A3750" s="84" t="s">
        <v>5000</v>
      </c>
      <c r="B3750" s="85" t="s">
        <v>5001</v>
      </c>
      <c r="C3750" s="86" t="s">
        <v>9</v>
      </c>
      <c r="D3750" s="87">
        <v>0.86394000000000004</v>
      </c>
      <c r="E3750" s="88">
        <v>18400</v>
      </c>
      <c r="F3750" s="89">
        <f>+D3750*E3750</f>
        <v>15896.496000000001</v>
      </c>
    </row>
    <row r="3751" spans="1:6" ht="409.6" hidden="1" customHeight="1" x14ac:dyDescent="0.2"/>
    <row r="3752" spans="1:6" ht="25.5" customHeight="1" x14ac:dyDescent="0.2">
      <c r="A3752" s="84" t="s">
        <v>5105</v>
      </c>
      <c r="B3752" s="85" t="s">
        <v>5106</v>
      </c>
      <c r="C3752" s="86" t="s">
        <v>109</v>
      </c>
      <c r="D3752" s="87">
        <v>0.69443999999999995</v>
      </c>
      <c r="E3752" s="88">
        <v>1914</v>
      </c>
      <c r="F3752" s="89">
        <f>+D3752*E3752</f>
        <v>1329.15816</v>
      </c>
    </row>
    <row r="3753" spans="1:6" ht="409.6" hidden="1" customHeight="1" x14ac:dyDescent="0.2"/>
    <row r="3754" spans="1:6" ht="25.5" customHeight="1" x14ac:dyDescent="0.2">
      <c r="A3754" s="84" t="s">
        <v>5107</v>
      </c>
      <c r="B3754" s="85" t="s">
        <v>5108</v>
      </c>
      <c r="C3754" s="86" t="s">
        <v>263</v>
      </c>
      <c r="D3754" s="87">
        <v>10</v>
      </c>
      <c r="E3754" s="88">
        <v>50</v>
      </c>
      <c r="F3754" s="89">
        <f>+D3754*E3754</f>
        <v>500</v>
      </c>
    </row>
    <row r="3755" spans="1:6" ht="409.6" hidden="1" customHeight="1" x14ac:dyDescent="0.2"/>
    <row r="3756" spans="1:6" ht="25.5" customHeight="1" x14ac:dyDescent="0.2">
      <c r="A3756" s="84" t="s">
        <v>5018</v>
      </c>
      <c r="B3756" s="85" t="s">
        <v>5019</v>
      </c>
      <c r="C3756" s="86" t="s">
        <v>109</v>
      </c>
      <c r="D3756" s="87">
        <v>2.0833300000000001</v>
      </c>
      <c r="E3756" s="88">
        <v>248</v>
      </c>
      <c r="F3756" s="89">
        <f>+D3756*E3756</f>
        <v>516.66584</v>
      </c>
    </row>
    <row r="3757" spans="1:6" ht="409.6" hidden="1" customHeight="1" x14ac:dyDescent="0.2"/>
    <row r="3758" spans="1:6" ht="25.5" customHeight="1" thickBot="1" x14ac:dyDescent="0.25">
      <c r="A3758" s="84" t="s">
        <v>5095</v>
      </c>
      <c r="B3758" s="85" t="s">
        <v>5096</v>
      </c>
      <c r="C3758" s="86" t="s">
        <v>109</v>
      </c>
      <c r="D3758" s="87">
        <v>0.23147999999999999</v>
      </c>
      <c r="E3758" s="88">
        <v>46573</v>
      </c>
      <c r="F3758" s="89">
        <f>+D3758*E3758</f>
        <v>10780.71804</v>
      </c>
    </row>
    <row r="3759" spans="1:6" ht="409.6" hidden="1" customHeight="1" x14ac:dyDescent="0.2"/>
    <row r="3760" spans="1:6" ht="13.5" customHeight="1" thickBot="1" x14ac:dyDescent="0.25">
      <c r="A3760" s="90" t="s">
        <v>4904</v>
      </c>
      <c r="B3760" s="91"/>
      <c r="C3760" s="92">
        <v>5.8384748309692798</v>
      </c>
      <c r="D3760" s="91"/>
      <c r="E3760" s="93" t="s">
        <v>4884</v>
      </c>
      <c r="F3760" s="94">
        <v>29023</v>
      </c>
    </row>
    <row r="3761" spans="1:6" ht="0.2" customHeight="1" x14ac:dyDescent="0.2"/>
    <row r="3762" spans="1:6" ht="12.75" customHeight="1" x14ac:dyDescent="0.2">
      <c r="A3762" s="80" t="s">
        <v>4871</v>
      </c>
      <c r="B3762" s="81" t="s">
        <v>4905</v>
      </c>
      <c r="C3762" s="82" t="s">
        <v>4870</v>
      </c>
      <c r="D3762" s="82" t="s">
        <v>4873</v>
      </c>
      <c r="E3762" s="82" t="s">
        <v>4874</v>
      </c>
      <c r="F3762" s="83" t="s">
        <v>4875</v>
      </c>
    </row>
    <row r="3763" spans="1:6" ht="409.6" hidden="1" customHeight="1" x14ac:dyDescent="0.2"/>
    <row r="3764" spans="1:6" ht="25.5" customHeight="1" x14ac:dyDescent="0.2">
      <c r="A3764" s="84" t="s">
        <v>4916</v>
      </c>
      <c r="B3764" s="85" t="s">
        <v>4917</v>
      </c>
      <c r="C3764" s="86" t="s">
        <v>106</v>
      </c>
      <c r="D3764" s="87">
        <v>2.0011899999999998</v>
      </c>
      <c r="E3764" s="88">
        <v>38014</v>
      </c>
      <c r="F3764" s="89">
        <f>+D3764*E3764</f>
        <v>76073.236659999995</v>
      </c>
    </row>
    <row r="3765" spans="1:6" ht="409.6" hidden="1" customHeight="1" x14ac:dyDescent="0.2"/>
    <row r="3766" spans="1:6" ht="25.5" customHeight="1" thickBot="1" x14ac:dyDescent="0.25">
      <c r="A3766" s="84" t="s">
        <v>4920</v>
      </c>
      <c r="B3766" s="85" t="s">
        <v>4921</v>
      </c>
      <c r="C3766" s="86" t="s">
        <v>106</v>
      </c>
      <c r="D3766" s="87">
        <v>2.4300199999999998</v>
      </c>
      <c r="E3766" s="88">
        <v>14128</v>
      </c>
      <c r="F3766" s="89">
        <f>+D3766*E3766</f>
        <v>34331.322560000001</v>
      </c>
    </row>
    <row r="3767" spans="1:6" ht="409.6" hidden="1" customHeight="1" x14ac:dyDescent="0.2"/>
    <row r="3768" spans="1:6" ht="13.5" customHeight="1" thickBot="1" x14ac:dyDescent="0.25">
      <c r="A3768" s="90" t="s">
        <v>4908</v>
      </c>
      <c r="B3768" s="91"/>
      <c r="C3768" s="92">
        <v>22.209660449930499</v>
      </c>
      <c r="D3768" s="91"/>
      <c r="E3768" s="93" t="s">
        <v>4884</v>
      </c>
      <c r="F3768" s="94">
        <v>110404</v>
      </c>
    </row>
    <row r="3769" spans="1:6" ht="0.2" customHeight="1" thickBot="1" x14ac:dyDescent="0.25"/>
    <row r="3770" spans="1:6" ht="12.75" customHeight="1" thickBot="1" x14ac:dyDescent="0.3">
      <c r="A3770" s="157" t="s">
        <v>4909</v>
      </c>
      <c r="B3770" s="158"/>
      <c r="C3770" s="158"/>
      <c r="D3770" s="158"/>
      <c r="E3770" s="159">
        <v>497099</v>
      </c>
      <c r="F3770" s="160"/>
    </row>
    <row r="3771" spans="1:6" ht="12.75" customHeight="1" x14ac:dyDescent="0.2"/>
    <row r="3772" spans="1:6" ht="12.75" customHeight="1" x14ac:dyDescent="0.2"/>
    <row r="3773" spans="1:6" ht="409.6" hidden="1" customHeight="1" x14ac:dyDescent="0.2"/>
    <row r="3774" spans="1:6" ht="12.75" customHeight="1" x14ac:dyDescent="0.25">
      <c r="A3774" s="144" t="s">
        <v>4868</v>
      </c>
      <c r="B3774" s="145"/>
      <c r="C3774" s="145"/>
      <c r="D3774" s="145"/>
      <c r="E3774" s="146"/>
      <c r="F3774" s="147"/>
    </row>
    <row r="3775" spans="1:6" ht="12.75" customHeight="1" x14ac:dyDescent="0.2">
      <c r="A3775" s="138" t="s">
        <v>2669</v>
      </c>
      <c r="B3775" s="139"/>
      <c r="C3775" s="139"/>
      <c r="D3775" s="140"/>
      <c r="E3775" s="76" t="s">
        <v>4869</v>
      </c>
      <c r="F3775" s="77" t="s">
        <v>4870</v>
      </c>
    </row>
    <row r="3776" spans="1:6" ht="12.75" customHeight="1" x14ac:dyDescent="0.2">
      <c r="A3776" s="141"/>
      <c r="B3776" s="142"/>
      <c r="C3776" s="142"/>
      <c r="D3776" s="143"/>
      <c r="E3776" s="78" t="s">
        <v>2668</v>
      </c>
      <c r="F3776" s="79" t="s">
        <v>263</v>
      </c>
    </row>
    <row r="3777" spans="1:6" ht="409.6" hidden="1" customHeight="1" x14ac:dyDescent="0.2"/>
    <row r="3778" spans="1:6" ht="12.75" customHeight="1" x14ac:dyDescent="0.2">
      <c r="A3778" s="80" t="s">
        <v>4871</v>
      </c>
      <c r="B3778" s="81" t="s">
        <v>4872</v>
      </c>
      <c r="C3778" s="82" t="s">
        <v>4870</v>
      </c>
      <c r="D3778" s="82" t="s">
        <v>4873</v>
      </c>
      <c r="E3778" s="82" t="s">
        <v>4874</v>
      </c>
      <c r="F3778" s="83" t="s">
        <v>4875</v>
      </c>
    </row>
    <row r="3779" spans="1:6" ht="409.6" hidden="1" customHeight="1" x14ac:dyDescent="0.2"/>
    <row r="3780" spans="1:6" ht="25.5" customHeight="1" x14ac:dyDescent="0.2">
      <c r="A3780" s="84" t="s">
        <v>4931</v>
      </c>
      <c r="B3780" s="85" t="s">
        <v>4932</v>
      </c>
      <c r="C3780" s="86" t="s">
        <v>106</v>
      </c>
      <c r="D3780" s="87">
        <v>0.42882999999999999</v>
      </c>
      <c r="E3780" s="88">
        <v>376410</v>
      </c>
      <c r="F3780" s="89">
        <f>+D3780*E3780</f>
        <v>161415.90030000001</v>
      </c>
    </row>
    <row r="3781" spans="1:6" ht="409.6" hidden="1" customHeight="1" x14ac:dyDescent="0.2"/>
    <row r="3782" spans="1:6" ht="25.5" customHeight="1" x14ac:dyDescent="0.2">
      <c r="A3782" s="84" t="s">
        <v>5097</v>
      </c>
      <c r="B3782" s="85" t="s">
        <v>5098</v>
      </c>
      <c r="C3782" s="86" t="s">
        <v>9</v>
      </c>
      <c r="D3782" s="87">
        <v>3.7699999999999999E-3</v>
      </c>
      <c r="E3782" s="88">
        <v>295180</v>
      </c>
      <c r="F3782" s="89">
        <f>+D3782*E3782</f>
        <v>1112.8286000000001</v>
      </c>
    </row>
    <row r="3783" spans="1:6" ht="409.6" hidden="1" customHeight="1" x14ac:dyDescent="0.2"/>
    <row r="3784" spans="1:6" ht="25.5" customHeight="1" x14ac:dyDescent="0.2">
      <c r="A3784" s="84" t="s">
        <v>5099</v>
      </c>
      <c r="B3784" s="85" t="s">
        <v>5100</v>
      </c>
      <c r="C3784" s="86" t="s">
        <v>7</v>
      </c>
      <c r="D3784" s="87">
        <v>1.1115299999999999</v>
      </c>
      <c r="E3784" s="88">
        <v>5242</v>
      </c>
      <c r="F3784" s="89">
        <f>+D3784*E3784</f>
        <v>5826.6402599999992</v>
      </c>
    </row>
    <row r="3785" spans="1:6" ht="409.6" hidden="1" customHeight="1" x14ac:dyDescent="0.2"/>
    <row r="3786" spans="1:6" ht="25.5" customHeight="1" x14ac:dyDescent="0.2">
      <c r="A3786" s="84" t="s">
        <v>5101</v>
      </c>
      <c r="B3786" s="85" t="s">
        <v>5102</v>
      </c>
      <c r="C3786" s="86" t="s">
        <v>1212</v>
      </c>
      <c r="D3786" s="87">
        <v>0.10410999999999999</v>
      </c>
      <c r="E3786" s="88">
        <v>2550</v>
      </c>
      <c r="F3786" s="89">
        <f>+D3786*E3786</f>
        <v>265.48050000000001</v>
      </c>
    </row>
    <row r="3787" spans="1:6" ht="409.6" hidden="1" customHeight="1" x14ac:dyDescent="0.2"/>
    <row r="3788" spans="1:6" ht="25.5" customHeight="1" thickBot="1" x14ac:dyDescent="0.25">
      <c r="A3788" s="84" t="s">
        <v>4941</v>
      </c>
      <c r="B3788" s="85" t="s">
        <v>4942</v>
      </c>
      <c r="C3788" s="86" t="s">
        <v>7</v>
      </c>
      <c r="D3788" s="87">
        <v>4.6149999999999997E-2</v>
      </c>
      <c r="E3788" s="88">
        <v>8600</v>
      </c>
      <c r="F3788" s="89">
        <f>+D3788*E3788</f>
        <v>396.89</v>
      </c>
    </row>
    <row r="3789" spans="1:6" ht="409.6" hidden="1" customHeight="1" x14ac:dyDescent="0.2"/>
    <row r="3790" spans="1:6" ht="13.5" customHeight="1" thickBot="1" x14ac:dyDescent="0.25">
      <c r="A3790" s="90" t="s">
        <v>4883</v>
      </c>
      <c r="B3790" s="91"/>
      <c r="C3790" s="92">
        <v>30.401272040823301</v>
      </c>
      <c r="D3790" s="91"/>
      <c r="E3790" s="93" t="s">
        <v>4884</v>
      </c>
      <c r="F3790" s="94">
        <v>169018</v>
      </c>
    </row>
    <row r="3791" spans="1:6" ht="0.2" customHeight="1" x14ac:dyDescent="0.2"/>
    <row r="3792" spans="1:6" ht="12.75" customHeight="1" x14ac:dyDescent="0.2">
      <c r="A3792" s="80" t="s">
        <v>4871</v>
      </c>
      <c r="B3792" s="81" t="s">
        <v>4885</v>
      </c>
      <c r="C3792" s="82" t="s">
        <v>4870</v>
      </c>
      <c r="D3792" s="82" t="s">
        <v>4873</v>
      </c>
      <c r="E3792" s="82" t="s">
        <v>4874</v>
      </c>
      <c r="F3792" s="83" t="s">
        <v>4875</v>
      </c>
    </row>
    <row r="3793" spans="1:6" ht="409.6" hidden="1" customHeight="1" x14ac:dyDescent="0.2"/>
    <row r="3794" spans="1:6" ht="25.5" customHeight="1" x14ac:dyDescent="0.2">
      <c r="A3794" s="84" t="s">
        <v>5103</v>
      </c>
      <c r="B3794" s="85" t="s">
        <v>5104</v>
      </c>
      <c r="C3794" s="86" t="s">
        <v>4888</v>
      </c>
      <c r="D3794" s="87">
        <v>0.84</v>
      </c>
      <c r="E3794" s="88">
        <v>184277</v>
      </c>
      <c r="F3794" s="89">
        <f>+D3794*E3794</f>
        <v>154792.68</v>
      </c>
    </row>
    <row r="3795" spans="1:6" ht="409.6" hidden="1" customHeight="1" x14ac:dyDescent="0.2"/>
    <row r="3796" spans="1:6" ht="25.5" customHeight="1" thickBot="1" x14ac:dyDescent="0.25">
      <c r="A3796" s="84" t="s">
        <v>4912</v>
      </c>
      <c r="B3796" s="85" t="s">
        <v>4913</v>
      </c>
      <c r="C3796" s="86" t="s">
        <v>4888</v>
      </c>
      <c r="D3796" s="87">
        <v>0.42</v>
      </c>
      <c r="E3796" s="88">
        <v>184277</v>
      </c>
      <c r="F3796" s="89">
        <f>+D3796*E3796</f>
        <v>77396.34</v>
      </c>
    </row>
    <row r="3797" spans="1:6" ht="409.6" hidden="1" customHeight="1" x14ac:dyDescent="0.2"/>
    <row r="3798" spans="1:6" ht="13.5" customHeight="1" thickBot="1" x14ac:dyDescent="0.25">
      <c r="A3798" s="90" t="s">
        <v>4893</v>
      </c>
      <c r="B3798" s="91"/>
      <c r="C3798" s="92">
        <v>41.7638414481696</v>
      </c>
      <c r="D3798" s="91"/>
      <c r="E3798" s="93" t="s">
        <v>4884</v>
      </c>
      <c r="F3798" s="94">
        <v>232189</v>
      </c>
    </row>
    <row r="3799" spans="1:6" ht="0.2" customHeight="1" x14ac:dyDescent="0.2"/>
    <row r="3800" spans="1:6" ht="12.75" customHeight="1" x14ac:dyDescent="0.2">
      <c r="A3800" s="80" t="s">
        <v>4871</v>
      </c>
      <c r="B3800" s="81" t="s">
        <v>4894</v>
      </c>
      <c r="C3800" s="82" t="s">
        <v>4870</v>
      </c>
      <c r="D3800" s="82" t="s">
        <v>4873</v>
      </c>
      <c r="E3800" s="82" t="s">
        <v>4874</v>
      </c>
      <c r="F3800" s="83" t="s">
        <v>4875</v>
      </c>
    </row>
    <row r="3801" spans="1:6" ht="409.6" hidden="1" customHeight="1" x14ac:dyDescent="0.2"/>
    <row r="3802" spans="1:6" ht="25.5" customHeight="1" thickBot="1" x14ac:dyDescent="0.25">
      <c r="A3802" s="84" t="s">
        <v>4895</v>
      </c>
      <c r="B3802" s="85" t="s">
        <v>4896</v>
      </c>
      <c r="C3802" s="86" t="s">
        <v>4897</v>
      </c>
      <c r="D3802" s="87">
        <v>0.05</v>
      </c>
      <c r="E3802" s="88">
        <v>232189</v>
      </c>
      <c r="F3802" s="89">
        <f>+D3802*E3802</f>
        <v>11609.45</v>
      </c>
    </row>
    <row r="3803" spans="1:6" ht="409.6" hidden="1" customHeight="1" x14ac:dyDescent="0.2"/>
    <row r="3804" spans="1:6" ht="13.5" customHeight="1" thickBot="1" x14ac:dyDescent="0.25">
      <c r="A3804" s="90" t="s">
        <v>4898</v>
      </c>
      <c r="B3804" s="91"/>
      <c r="C3804" s="92">
        <v>2.0881111308968099</v>
      </c>
      <c r="D3804" s="91"/>
      <c r="E3804" s="93" t="s">
        <v>4884</v>
      </c>
      <c r="F3804" s="94">
        <v>11609</v>
      </c>
    </row>
    <row r="3805" spans="1:6" ht="0.2" customHeight="1" x14ac:dyDescent="0.2"/>
    <row r="3806" spans="1:6" ht="12.75" customHeight="1" x14ac:dyDescent="0.2">
      <c r="A3806" s="80" t="s">
        <v>4871</v>
      </c>
      <c r="B3806" s="81" t="s">
        <v>4899</v>
      </c>
      <c r="C3806" s="82" t="s">
        <v>4870</v>
      </c>
      <c r="D3806" s="82" t="s">
        <v>4873</v>
      </c>
      <c r="E3806" s="82" t="s">
        <v>4874</v>
      </c>
      <c r="F3806" s="83" t="s">
        <v>4875</v>
      </c>
    </row>
    <row r="3807" spans="1:6" ht="409.6" hidden="1" customHeight="1" x14ac:dyDescent="0.2"/>
    <row r="3808" spans="1:6" ht="25.5" customHeight="1" x14ac:dyDescent="0.2">
      <c r="A3808" s="84" t="s">
        <v>5000</v>
      </c>
      <c r="B3808" s="85" t="s">
        <v>5001</v>
      </c>
      <c r="C3808" s="86" t="s">
        <v>9</v>
      </c>
      <c r="D3808" s="87">
        <v>0.86394000000000004</v>
      </c>
      <c r="E3808" s="88">
        <v>18400</v>
      </c>
      <c r="F3808" s="89">
        <f>+D3808*E3808</f>
        <v>15896.496000000001</v>
      </c>
    </row>
    <row r="3809" spans="1:6" ht="409.6" hidden="1" customHeight="1" x14ac:dyDescent="0.2"/>
    <row r="3810" spans="1:6" ht="25.5" customHeight="1" x14ac:dyDescent="0.2">
      <c r="A3810" s="84" t="s">
        <v>5105</v>
      </c>
      <c r="B3810" s="85" t="s">
        <v>5106</v>
      </c>
      <c r="C3810" s="86" t="s">
        <v>109</v>
      </c>
      <c r="D3810" s="87">
        <v>0.88495999999999997</v>
      </c>
      <c r="E3810" s="88">
        <v>1914</v>
      </c>
      <c r="F3810" s="89">
        <f>+D3810*E3810</f>
        <v>1693.8134399999999</v>
      </c>
    </row>
    <row r="3811" spans="1:6" ht="409.6" hidden="1" customHeight="1" x14ac:dyDescent="0.2"/>
    <row r="3812" spans="1:6" ht="25.5" customHeight="1" x14ac:dyDescent="0.2">
      <c r="A3812" s="84" t="s">
        <v>5107</v>
      </c>
      <c r="B3812" s="85" t="s">
        <v>5108</v>
      </c>
      <c r="C3812" s="86" t="s">
        <v>263</v>
      </c>
      <c r="D3812" s="87">
        <v>15</v>
      </c>
      <c r="E3812" s="88">
        <v>50</v>
      </c>
      <c r="F3812" s="89">
        <f>+D3812*E3812</f>
        <v>750</v>
      </c>
    </row>
    <row r="3813" spans="1:6" ht="409.6" hidden="1" customHeight="1" x14ac:dyDescent="0.2"/>
    <row r="3814" spans="1:6" ht="25.5" customHeight="1" x14ac:dyDescent="0.2">
      <c r="A3814" s="84" t="s">
        <v>5018</v>
      </c>
      <c r="B3814" s="85" t="s">
        <v>5019</v>
      </c>
      <c r="C3814" s="86" t="s">
        <v>109</v>
      </c>
      <c r="D3814" s="87">
        <v>2.6548699999999998</v>
      </c>
      <c r="E3814" s="88">
        <v>248</v>
      </c>
      <c r="F3814" s="89">
        <f>+D3814*E3814</f>
        <v>658.40775999999994</v>
      </c>
    </row>
    <row r="3815" spans="1:6" ht="409.6" hidden="1" customHeight="1" x14ac:dyDescent="0.2"/>
    <row r="3816" spans="1:6" ht="25.5" customHeight="1" thickBot="1" x14ac:dyDescent="0.25">
      <c r="A3816" s="84" t="s">
        <v>5095</v>
      </c>
      <c r="B3816" s="85" t="s">
        <v>5096</v>
      </c>
      <c r="C3816" s="86" t="s">
        <v>109</v>
      </c>
      <c r="D3816" s="87">
        <v>0.29498999999999997</v>
      </c>
      <c r="E3816" s="88">
        <v>46573</v>
      </c>
      <c r="F3816" s="89">
        <f>+D3816*E3816</f>
        <v>13738.569269999998</v>
      </c>
    </row>
    <row r="3817" spans="1:6" ht="409.6" hidden="1" customHeight="1" x14ac:dyDescent="0.2"/>
    <row r="3818" spans="1:6" ht="13.5" customHeight="1" thickBot="1" x14ac:dyDescent="0.25">
      <c r="A3818" s="90" t="s">
        <v>4904</v>
      </c>
      <c r="B3818" s="91"/>
      <c r="C3818" s="92">
        <v>5.8884050385191697</v>
      </c>
      <c r="D3818" s="91"/>
      <c r="E3818" s="93" t="s">
        <v>4884</v>
      </c>
      <c r="F3818" s="94">
        <v>32737</v>
      </c>
    </row>
    <row r="3819" spans="1:6" ht="0.2" customHeight="1" x14ac:dyDescent="0.2"/>
    <row r="3820" spans="1:6" ht="12.75" customHeight="1" x14ac:dyDescent="0.2">
      <c r="A3820" s="80" t="s">
        <v>4871</v>
      </c>
      <c r="B3820" s="81" t="s">
        <v>4905</v>
      </c>
      <c r="C3820" s="82" t="s">
        <v>4870</v>
      </c>
      <c r="D3820" s="82" t="s">
        <v>4873</v>
      </c>
      <c r="E3820" s="82" t="s">
        <v>4874</v>
      </c>
      <c r="F3820" s="83" t="s">
        <v>4875</v>
      </c>
    </row>
    <row r="3821" spans="1:6" ht="409.6" hidden="1" customHeight="1" x14ac:dyDescent="0.2"/>
    <row r="3822" spans="1:6" ht="25.5" customHeight="1" x14ac:dyDescent="0.2">
      <c r="A3822" s="84" t="s">
        <v>4916</v>
      </c>
      <c r="B3822" s="85" t="s">
        <v>4917</v>
      </c>
      <c r="C3822" s="86" t="s">
        <v>106</v>
      </c>
      <c r="D3822" s="87">
        <v>2.0011899999999998</v>
      </c>
      <c r="E3822" s="88">
        <v>38014</v>
      </c>
      <c r="F3822" s="89">
        <f>+D3822*E3822</f>
        <v>76073.236659999995</v>
      </c>
    </row>
    <row r="3823" spans="1:6" ht="409.6" hidden="1" customHeight="1" x14ac:dyDescent="0.2"/>
    <row r="3824" spans="1:6" ht="25.5" customHeight="1" thickBot="1" x14ac:dyDescent="0.25">
      <c r="A3824" s="84" t="s">
        <v>4920</v>
      </c>
      <c r="B3824" s="85" t="s">
        <v>4921</v>
      </c>
      <c r="C3824" s="86" t="s">
        <v>106</v>
      </c>
      <c r="D3824" s="87">
        <v>2.4300199999999998</v>
      </c>
      <c r="E3824" s="88">
        <v>14128</v>
      </c>
      <c r="F3824" s="89">
        <f>+D3824*E3824</f>
        <v>34331.322560000001</v>
      </c>
    </row>
    <row r="3825" spans="1:6" ht="409.6" hidden="1" customHeight="1" x14ac:dyDescent="0.2"/>
    <row r="3826" spans="1:6" ht="13.5" customHeight="1" thickBot="1" x14ac:dyDescent="0.25">
      <c r="A3826" s="90" t="s">
        <v>4908</v>
      </c>
      <c r="B3826" s="91"/>
      <c r="C3826" s="92">
        <v>19.858370341591201</v>
      </c>
      <c r="D3826" s="91"/>
      <c r="E3826" s="93" t="s">
        <v>4884</v>
      </c>
      <c r="F3826" s="94">
        <v>110404</v>
      </c>
    </row>
    <row r="3827" spans="1:6" ht="0.2" customHeight="1" x14ac:dyDescent="0.2"/>
    <row r="3828" spans="1:6" ht="12.75" customHeight="1" thickBot="1" x14ac:dyDescent="0.3">
      <c r="A3828" s="157" t="s">
        <v>4909</v>
      </c>
      <c r="B3828" s="158"/>
      <c r="C3828" s="158"/>
      <c r="D3828" s="158"/>
      <c r="E3828" s="159">
        <v>555957</v>
      </c>
      <c r="F3828" s="160"/>
    </row>
    <row r="3829" spans="1:6" ht="12.75" customHeight="1" x14ac:dyDescent="0.2"/>
    <row r="3830" spans="1:6" ht="12.75" customHeight="1" x14ac:dyDescent="0.2"/>
    <row r="3831" spans="1:6" ht="409.6" hidden="1" customHeight="1" x14ac:dyDescent="0.2"/>
    <row r="3832" spans="1:6" ht="12.75" customHeight="1" x14ac:dyDescent="0.25">
      <c r="A3832" s="144" t="s">
        <v>4868</v>
      </c>
      <c r="B3832" s="145"/>
      <c r="C3832" s="145"/>
      <c r="D3832" s="145"/>
      <c r="E3832" s="146"/>
      <c r="F3832" s="147"/>
    </row>
    <row r="3833" spans="1:6" ht="12.75" customHeight="1" x14ac:dyDescent="0.2">
      <c r="A3833" s="138" t="s">
        <v>2671</v>
      </c>
      <c r="B3833" s="139"/>
      <c r="C3833" s="139"/>
      <c r="D3833" s="140"/>
      <c r="E3833" s="76" t="s">
        <v>4869</v>
      </c>
      <c r="F3833" s="77" t="s">
        <v>4870</v>
      </c>
    </row>
    <row r="3834" spans="1:6" ht="12.75" customHeight="1" x14ac:dyDescent="0.2">
      <c r="A3834" s="141"/>
      <c r="B3834" s="142"/>
      <c r="C3834" s="142"/>
      <c r="D3834" s="143"/>
      <c r="E3834" s="78" t="s">
        <v>2670</v>
      </c>
      <c r="F3834" s="79" t="s">
        <v>263</v>
      </c>
    </row>
    <row r="3835" spans="1:6" ht="409.6" hidden="1" customHeight="1" x14ac:dyDescent="0.2"/>
    <row r="3836" spans="1:6" ht="12.75" customHeight="1" x14ac:dyDescent="0.2">
      <c r="A3836" s="80" t="s">
        <v>4871</v>
      </c>
      <c r="B3836" s="81" t="s">
        <v>4872</v>
      </c>
      <c r="C3836" s="82" t="s">
        <v>4870</v>
      </c>
      <c r="D3836" s="82" t="s">
        <v>4873</v>
      </c>
      <c r="E3836" s="82" t="s">
        <v>4874</v>
      </c>
      <c r="F3836" s="83" t="s">
        <v>4875</v>
      </c>
    </row>
    <row r="3837" spans="1:6" ht="409.6" hidden="1" customHeight="1" x14ac:dyDescent="0.2"/>
    <row r="3838" spans="1:6" ht="25.5" customHeight="1" x14ac:dyDescent="0.2">
      <c r="A3838" s="84" t="s">
        <v>4931</v>
      </c>
      <c r="B3838" s="85" t="s">
        <v>4932</v>
      </c>
      <c r="C3838" s="86" t="s">
        <v>106</v>
      </c>
      <c r="D3838" s="87">
        <v>0.42882999999999999</v>
      </c>
      <c r="E3838" s="88">
        <v>376410</v>
      </c>
      <c r="F3838" s="89">
        <f>+D3838*E3838</f>
        <v>161415.90030000001</v>
      </c>
    </row>
    <row r="3839" spans="1:6" ht="409.6" hidden="1" customHeight="1" x14ac:dyDescent="0.2"/>
    <row r="3840" spans="1:6" ht="25.5" customHeight="1" x14ac:dyDescent="0.2">
      <c r="A3840" s="84" t="s">
        <v>5097</v>
      </c>
      <c r="B3840" s="85" t="s">
        <v>5098</v>
      </c>
      <c r="C3840" s="86" t="s">
        <v>9</v>
      </c>
      <c r="D3840" s="87">
        <v>3.63E-3</v>
      </c>
      <c r="E3840" s="88">
        <v>295180</v>
      </c>
      <c r="F3840" s="89">
        <f>+D3840*E3840</f>
        <v>1071.5034000000001</v>
      </c>
    </row>
    <row r="3841" spans="1:6" ht="409.6" hidden="1" customHeight="1" x14ac:dyDescent="0.2"/>
    <row r="3842" spans="1:6" ht="25.5" customHeight="1" x14ac:dyDescent="0.2">
      <c r="A3842" s="84" t="s">
        <v>5099</v>
      </c>
      <c r="B3842" s="85" t="s">
        <v>5100</v>
      </c>
      <c r="C3842" s="86" t="s">
        <v>7</v>
      </c>
      <c r="D3842" s="87">
        <v>1.1115299999999999</v>
      </c>
      <c r="E3842" s="88">
        <v>5242</v>
      </c>
      <c r="F3842" s="89">
        <f>+D3842*E3842</f>
        <v>5826.6402599999992</v>
      </c>
    </row>
    <row r="3843" spans="1:6" ht="409.6" hidden="1" customHeight="1" x14ac:dyDescent="0.2"/>
    <row r="3844" spans="1:6" ht="25.5" customHeight="1" x14ac:dyDescent="0.2">
      <c r="A3844" s="84" t="s">
        <v>5101</v>
      </c>
      <c r="B3844" s="85" t="s">
        <v>5102</v>
      </c>
      <c r="C3844" s="86" t="s">
        <v>1212</v>
      </c>
      <c r="D3844" s="87">
        <v>0.10410999999999999</v>
      </c>
      <c r="E3844" s="88">
        <v>2550</v>
      </c>
      <c r="F3844" s="89">
        <f>+D3844*E3844</f>
        <v>265.48050000000001</v>
      </c>
    </row>
    <row r="3845" spans="1:6" ht="409.6" hidden="1" customHeight="1" x14ac:dyDescent="0.2"/>
    <row r="3846" spans="1:6" ht="25.5" customHeight="1" thickBot="1" x14ac:dyDescent="0.25">
      <c r="A3846" s="84" t="s">
        <v>4941</v>
      </c>
      <c r="B3846" s="85" t="s">
        <v>4942</v>
      </c>
      <c r="C3846" s="86" t="s">
        <v>7</v>
      </c>
      <c r="D3846" s="87">
        <v>4.6149999999999997E-2</v>
      </c>
      <c r="E3846" s="88">
        <v>8600</v>
      </c>
      <c r="F3846" s="89">
        <f>+D3846*E3846</f>
        <v>396.89</v>
      </c>
    </row>
    <row r="3847" spans="1:6" ht="409.6" hidden="1" customHeight="1" x14ac:dyDescent="0.2"/>
    <row r="3848" spans="1:6" ht="13.5" customHeight="1" thickBot="1" x14ac:dyDescent="0.25">
      <c r="A3848" s="90" t="s">
        <v>4883</v>
      </c>
      <c r="B3848" s="91"/>
      <c r="C3848" s="92">
        <v>27.1131478156504</v>
      </c>
      <c r="D3848" s="91"/>
      <c r="E3848" s="93" t="s">
        <v>4884</v>
      </c>
      <c r="F3848" s="94">
        <v>168977</v>
      </c>
    </row>
    <row r="3849" spans="1:6" ht="0.2" customHeight="1" x14ac:dyDescent="0.2"/>
    <row r="3850" spans="1:6" ht="12.75" customHeight="1" x14ac:dyDescent="0.2">
      <c r="A3850" s="80" t="s">
        <v>4871</v>
      </c>
      <c r="B3850" s="81" t="s">
        <v>4885</v>
      </c>
      <c r="C3850" s="82" t="s">
        <v>4870</v>
      </c>
      <c r="D3850" s="82" t="s">
        <v>4873</v>
      </c>
      <c r="E3850" s="82" t="s">
        <v>4874</v>
      </c>
      <c r="F3850" s="83" t="s">
        <v>4875</v>
      </c>
    </row>
    <row r="3851" spans="1:6" ht="409.6" hidden="1" customHeight="1" x14ac:dyDescent="0.2"/>
    <row r="3852" spans="1:6" ht="25.5" customHeight="1" x14ac:dyDescent="0.2">
      <c r="A3852" s="84" t="s">
        <v>5103</v>
      </c>
      <c r="B3852" s="85" t="s">
        <v>5104</v>
      </c>
      <c r="C3852" s="86" t="s">
        <v>4888</v>
      </c>
      <c r="D3852" s="87">
        <v>1.06</v>
      </c>
      <c r="E3852" s="88">
        <v>184277</v>
      </c>
      <c r="F3852" s="89">
        <f>+D3852*E3852</f>
        <v>195333.62</v>
      </c>
    </row>
    <row r="3853" spans="1:6" ht="409.6" hidden="1" customHeight="1" x14ac:dyDescent="0.2"/>
    <row r="3854" spans="1:6" ht="25.5" customHeight="1" thickBot="1" x14ac:dyDescent="0.25">
      <c r="A3854" s="84" t="s">
        <v>4912</v>
      </c>
      <c r="B3854" s="85" t="s">
        <v>4913</v>
      </c>
      <c r="C3854" s="86" t="s">
        <v>4888</v>
      </c>
      <c r="D3854" s="87">
        <v>0.53</v>
      </c>
      <c r="E3854" s="88">
        <v>184277</v>
      </c>
      <c r="F3854" s="89">
        <f>+D3854*E3854</f>
        <v>97666.81</v>
      </c>
    </row>
    <row r="3855" spans="1:6" ht="409.6" hidden="1" customHeight="1" x14ac:dyDescent="0.2"/>
    <row r="3856" spans="1:6" ht="13.5" customHeight="1" thickBot="1" x14ac:dyDescent="0.25">
      <c r="A3856" s="90" t="s">
        <v>4893</v>
      </c>
      <c r="B3856" s="91"/>
      <c r="C3856" s="92">
        <v>47.013377105365798</v>
      </c>
      <c r="D3856" s="91"/>
      <c r="E3856" s="93" t="s">
        <v>4884</v>
      </c>
      <c r="F3856" s="94">
        <v>293001</v>
      </c>
    </row>
    <row r="3857" spans="1:6" ht="0.2" customHeight="1" x14ac:dyDescent="0.2"/>
    <row r="3858" spans="1:6" ht="12.75" customHeight="1" x14ac:dyDescent="0.2">
      <c r="A3858" s="80" t="s">
        <v>4871</v>
      </c>
      <c r="B3858" s="81" t="s">
        <v>4894</v>
      </c>
      <c r="C3858" s="82" t="s">
        <v>4870</v>
      </c>
      <c r="D3858" s="82" t="s">
        <v>4873</v>
      </c>
      <c r="E3858" s="82" t="s">
        <v>4874</v>
      </c>
      <c r="F3858" s="83" t="s">
        <v>4875</v>
      </c>
    </row>
    <row r="3859" spans="1:6" ht="409.6" hidden="1" customHeight="1" x14ac:dyDescent="0.2"/>
    <row r="3860" spans="1:6" ht="25.5" customHeight="1" thickBot="1" x14ac:dyDescent="0.25">
      <c r="A3860" s="84" t="s">
        <v>4895</v>
      </c>
      <c r="B3860" s="85" t="s">
        <v>4896</v>
      </c>
      <c r="C3860" s="86" t="s">
        <v>4897</v>
      </c>
      <c r="D3860" s="87">
        <v>0.05</v>
      </c>
      <c r="E3860" s="88">
        <v>293001</v>
      </c>
      <c r="F3860" s="89">
        <f>+D3860*E3860</f>
        <v>14650.050000000001</v>
      </c>
    </row>
    <row r="3861" spans="1:6" ht="409.6" hidden="1" customHeight="1" x14ac:dyDescent="0.2"/>
    <row r="3862" spans="1:6" ht="13.5" customHeight="1" thickBot="1" x14ac:dyDescent="0.25">
      <c r="A3862" s="90" t="s">
        <v>4898</v>
      </c>
      <c r="B3862" s="91"/>
      <c r="C3862" s="92">
        <v>2.3506608325350702</v>
      </c>
      <c r="D3862" s="91"/>
      <c r="E3862" s="93" t="s">
        <v>4884</v>
      </c>
      <c r="F3862" s="94">
        <v>14650</v>
      </c>
    </row>
    <row r="3863" spans="1:6" ht="0.2" customHeight="1" x14ac:dyDescent="0.2"/>
    <row r="3864" spans="1:6" ht="12.75" customHeight="1" x14ac:dyDescent="0.2">
      <c r="A3864" s="80" t="s">
        <v>4871</v>
      </c>
      <c r="B3864" s="81" t="s">
        <v>4899</v>
      </c>
      <c r="C3864" s="82" t="s">
        <v>4870</v>
      </c>
      <c r="D3864" s="82" t="s">
        <v>4873</v>
      </c>
      <c r="E3864" s="82" t="s">
        <v>4874</v>
      </c>
      <c r="F3864" s="83" t="s">
        <v>4875</v>
      </c>
    </row>
    <row r="3865" spans="1:6" ht="409.6" hidden="1" customHeight="1" x14ac:dyDescent="0.2"/>
    <row r="3866" spans="1:6" ht="25.5" customHeight="1" x14ac:dyDescent="0.2">
      <c r="A3866" s="84" t="s">
        <v>5000</v>
      </c>
      <c r="B3866" s="85" t="s">
        <v>5001</v>
      </c>
      <c r="C3866" s="86" t="s">
        <v>9</v>
      </c>
      <c r="D3866" s="87">
        <v>0.86394000000000004</v>
      </c>
      <c r="E3866" s="88">
        <v>18400</v>
      </c>
      <c r="F3866" s="89">
        <f>+D3866*E3866</f>
        <v>15896.496000000001</v>
      </c>
    </row>
    <row r="3867" spans="1:6" ht="409.6" hidden="1" customHeight="1" x14ac:dyDescent="0.2"/>
    <row r="3868" spans="1:6" ht="25.5" customHeight="1" x14ac:dyDescent="0.2">
      <c r="A3868" s="84" t="s">
        <v>5105</v>
      </c>
      <c r="B3868" s="85" t="s">
        <v>5106</v>
      </c>
      <c r="C3868" s="86" t="s">
        <v>109</v>
      </c>
      <c r="D3868" s="87">
        <v>1.0752699999999999</v>
      </c>
      <c r="E3868" s="88">
        <v>1914</v>
      </c>
      <c r="F3868" s="89">
        <f>+D3868*E3868</f>
        <v>2058.0667800000001</v>
      </c>
    </row>
    <row r="3869" spans="1:6" ht="409.6" hidden="1" customHeight="1" x14ac:dyDescent="0.2"/>
    <row r="3870" spans="1:6" ht="25.5" customHeight="1" x14ac:dyDescent="0.2">
      <c r="A3870" s="84" t="s">
        <v>5107</v>
      </c>
      <c r="B3870" s="85" t="s">
        <v>5108</v>
      </c>
      <c r="C3870" s="86" t="s">
        <v>263</v>
      </c>
      <c r="D3870" s="87">
        <v>15</v>
      </c>
      <c r="E3870" s="88">
        <v>50</v>
      </c>
      <c r="F3870" s="89">
        <f>+D3870*E3870</f>
        <v>750</v>
      </c>
    </row>
    <row r="3871" spans="1:6" ht="409.6" hidden="1" customHeight="1" x14ac:dyDescent="0.2"/>
    <row r="3872" spans="1:6" ht="25.5" customHeight="1" x14ac:dyDescent="0.2">
      <c r="A3872" s="84" t="s">
        <v>5018</v>
      </c>
      <c r="B3872" s="85" t="s">
        <v>5019</v>
      </c>
      <c r="C3872" s="86" t="s">
        <v>109</v>
      </c>
      <c r="D3872" s="87">
        <v>3.2258100000000001</v>
      </c>
      <c r="E3872" s="88">
        <v>248</v>
      </c>
      <c r="F3872" s="89">
        <f>+D3872*E3872</f>
        <v>800.00088000000005</v>
      </c>
    </row>
    <row r="3873" spans="1:6" ht="409.6" hidden="1" customHeight="1" x14ac:dyDescent="0.2"/>
    <row r="3874" spans="1:6" ht="25.5" customHeight="1" thickBot="1" x14ac:dyDescent="0.25">
      <c r="A3874" s="84" t="s">
        <v>5095</v>
      </c>
      <c r="B3874" s="85" t="s">
        <v>5096</v>
      </c>
      <c r="C3874" s="86" t="s">
        <v>109</v>
      </c>
      <c r="D3874" s="87">
        <v>0.35842000000000002</v>
      </c>
      <c r="E3874" s="88">
        <v>46573</v>
      </c>
      <c r="F3874" s="89">
        <f>+D3874*E3874</f>
        <v>16692.694660000001</v>
      </c>
    </row>
    <row r="3875" spans="1:6" ht="409.6" hidden="1" customHeight="1" x14ac:dyDescent="0.2"/>
    <row r="3876" spans="1:6" ht="13.5" customHeight="1" thickBot="1" x14ac:dyDescent="0.25">
      <c r="A3876" s="90" t="s">
        <v>4904</v>
      </c>
      <c r="B3876" s="91"/>
      <c r="C3876" s="92">
        <v>5.8079774850014996</v>
      </c>
      <c r="D3876" s="91"/>
      <c r="E3876" s="93" t="s">
        <v>4884</v>
      </c>
      <c r="F3876" s="94">
        <v>36197</v>
      </c>
    </row>
    <row r="3877" spans="1:6" ht="0.2" customHeight="1" x14ac:dyDescent="0.2"/>
    <row r="3878" spans="1:6" ht="12.75" customHeight="1" x14ac:dyDescent="0.2">
      <c r="A3878" s="80" t="s">
        <v>4871</v>
      </c>
      <c r="B3878" s="81" t="s">
        <v>4905</v>
      </c>
      <c r="C3878" s="82" t="s">
        <v>4870</v>
      </c>
      <c r="D3878" s="82" t="s">
        <v>4873</v>
      </c>
      <c r="E3878" s="82" t="s">
        <v>4874</v>
      </c>
      <c r="F3878" s="83" t="s">
        <v>4875</v>
      </c>
    </row>
    <row r="3879" spans="1:6" ht="409.6" hidden="1" customHeight="1" x14ac:dyDescent="0.2"/>
    <row r="3880" spans="1:6" ht="25.5" customHeight="1" x14ac:dyDescent="0.2">
      <c r="A3880" s="84" t="s">
        <v>4916</v>
      </c>
      <c r="B3880" s="85" t="s">
        <v>4917</v>
      </c>
      <c r="C3880" s="86" t="s">
        <v>106</v>
      </c>
      <c r="D3880" s="87">
        <v>2.0011899999999998</v>
      </c>
      <c r="E3880" s="88">
        <v>38014</v>
      </c>
      <c r="F3880" s="89">
        <f>+D3880*E3880</f>
        <v>76073.236659999995</v>
      </c>
    </row>
    <row r="3881" spans="1:6" ht="409.6" hidden="1" customHeight="1" x14ac:dyDescent="0.2"/>
    <row r="3882" spans="1:6" ht="25.5" customHeight="1" thickBot="1" x14ac:dyDescent="0.25">
      <c r="A3882" s="84" t="s">
        <v>4920</v>
      </c>
      <c r="B3882" s="85" t="s">
        <v>4921</v>
      </c>
      <c r="C3882" s="86" t="s">
        <v>106</v>
      </c>
      <c r="D3882" s="87">
        <v>2.4300199999999998</v>
      </c>
      <c r="E3882" s="88">
        <v>14128</v>
      </c>
      <c r="F3882" s="89">
        <f>+D3882*E3882</f>
        <v>34331.322560000001</v>
      </c>
    </row>
    <row r="3883" spans="1:6" ht="409.6" hidden="1" customHeight="1" x14ac:dyDescent="0.2"/>
    <row r="3884" spans="1:6" ht="13.5" customHeight="1" thickBot="1" x14ac:dyDescent="0.25">
      <c r="A3884" s="90" t="s">
        <v>4908</v>
      </c>
      <c r="B3884" s="91"/>
      <c r="C3884" s="92">
        <v>17.714836761447199</v>
      </c>
      <c r="D3884" s="91"/>
      <c r="E3884" s="93" t="s">
        <v>4884</v>
      </c>
      <c r="F3884" s="94">
        <v>110404</v>
      </c>
    </row>
    <row r="3885" spans="1:6" ht="0.2" customHeight="1" thickBot="1" x14ac:dyDescent="0.25"/>
    <row r="3886" spans="1:6" ht="12.75" customHeight="1" thickBot="1" x14ac:dyDescent="0.3">
      <c r="A3886" s="157" t="s">
        <v>4909</v>
      </c>
      <c r="B3886" s="158"/>
      <c r="C3886" s="158"/>
      <c r="D3886" s="158"/>
      <c r="E3886" s="159">
        <v>623229</v>
      </c>
      <c r="F3886" s="160"/>
    </row>
    <row r="3887" spans="1:6" ht="12.75" customHeight="1" x14ac:dyDescent="0.2"/>
    <row r="3888" spans="1:6" ht="12.75" customHeight="1" x14ac:dyDescent="0.2"/>
    <row r="3889" spans="1:6" ht="409.6" hidden="1" customHeight="1" x14ac:dyDescent="0.2"/>
    <row r="3890" spans="1:6" ht="12.75" customHeight="1" x14ac:dyDescent="0.25">
      <c r="A3890" s="144" t="s">
        <v>4868</v>
      </c>
      <c r="B3890" s="145"/>
      <c r="C3890" s="145"/>
      <c r="D3890" s="145"/>
      <c r="E3890" s="146"/>
      <c r="F3890" s="147"/>
    </row>
    <row r="3891" spans="1:6" ht="12.75" customHeight="1" x14ac:dyDescent="0.2">
      <c r="A3891" s="138" t="s">
        <v>2673</v>
      </c>
      <c r="B3891" s="139"/>
      <c r="C3891" s="139"/>
      <c r="D3891" s="140"/>
      <c r="E3891" s="76" t="s">
        <v>4869</v>
      </c>
      <c r="F3891" s="77" t="s">
        <v>4870</v>
      </c>
    </row>
    <row r="3892" spans="1:6" ht="12.75" customHeight="1" x14ac:dyDescent="0.2">
      <c r="A3892" s="141"/>
      <c r="B3892" s="142"/>
      <c r="C3892" s="142"/>
      <c r="D3892" s="143"/>
      <c r="E3892" s="78" t="s">
        <v>2672</v>
      </c>
      <c r="F3892" s="79" t="s">
        <v>263</v>
      </c>
    </row>
    <row r="3893" spans="1:6" ht="409.6" hidden="1" customHeight="1" x14ac:dyDescent="0.2"/>
    <row r="3894" spans="1:6" ht="12.75" customHeight="1" x14ac:dyDescent="0.2">
      <c r="A3894" s="80" t="s">
        <v>4871</v>
      </c>
      <c r="B3894" s="81" t="s">
        <v>4872</v>
      </c>
      <c r="C3894" s="82" t="s">
        <v>4870</v>
      </c>
      <c r="D3894" s="82" t="s">
        <v>4873</v>
      </c>
      <c r="E3894" s="82" t="s">
        <v>4874</v>
      </c>
      <c r="F3894" s="83" t="s">
        <v>4875</v>
      </c>
    </row>
    <row r="3895" spans="1:6" ht="409.6" hidden="1" customHeight="1" x14ac:dyDescent="0.2"/>
    <row r="3896" spans="1:6" ht="25.5" customHeight="1" x14ac:dyDescent="0.2">
      <c r="A3896" s="84" t="s">
        <v>4931</v>
      </c>
      <c r="B3896" s="85" t="s">
        <v>4932</v>
      </c>
      <c r="C3896" s="86" t="s">
        <v>106</v>
      </c>
      <c r="D3896" s="87">
        <v>0.42882999999999999</v>
      </c>
      <c r="E3896" s="88">
        <v>376410</v>
      </c>
      <c r="F3896" s="89">
        <f>+D3896*E3896</f>
        <v>161415.90030000001</v>
      </c>
    </row>
    <row r="3897" spans="1:6" ht="409.6" hidden="1" customHeight="1" x14ac:dyDescent="0.2"/>
    <row r="3898" spans="1:6" ht="25.5" customHeight="1" x14ac:dyDescent="0.2">
      <c r="A3898" s="84" t="s">
        <v>5097</v>
      </c>
      <c r="B3898" s="85" t="s">
        <v>5098</v>
      </c>
      <c r="C3898" s="86" t="s">
        <v>9</v>
      </c>
      <c r="D3898" s="87">
        <v>3.7699999999999999E-3</v>
      </c>
      <c r="E3898" s="88">
        <v>295180</v>
      </c>
      <c r="F3898" s="89">
        <f>+D3898*E3898</f>
        <v>1112.8286000000001</v>
      </c>
    </row>
    <row r="3899" spans="1:6" ht="409.6" hidden="1" customHeight="1" x14ac:dyDescent="0.2"/>
    <row r="3900" spans="1:6" ht="25.5" customHeight="1" x14ac:dyDescent="0.2">
      <c r="A3900" s="84" t="s">
        <v>5099</v>
      </c>
      <c r="B3900" s="85" t="s">
        <v>5100</v>
      </c>
      <c r="C3900" s="86" t="s">
        <v>7</v>
      </c>
      <c r="D3900" s="87">
        <v>1.1115299999999999</v>
      </c>
      <c r="E3900" s="88">
        <v>5242</v>
      </c>
      <c r="F3900" s="89">
        <f>+D3900*E3900</f>
        <v>5826.6402599999992</v>
      </c>
    </row>
    <row r="3901" spans="1:6" ht="409.6" hidden="1" customHeight="1" x14ac:dyDescent="0.2"/>
    <row r="3902" spans="1:6" ht="25.5" customHeight="1" x14ac:dyDescent="0.2">
      <c r="A3902" s="84" t="s">
        <v>5101</v>
      </c>
      <c r="B3902" s="85" t="s">
        <v>5102</v>
      </c>
      <c r="C3902" s="86" t="s">
        <v>1212</v>
      </c>
      <c r="D3902" s="87">
        <v>0.10410999999999999</v>
      </c>
      <c r="E3902" s="88">
        <v>2550</v>
      </c>
      <c r="F3902" s="89">
        <f>+D3902*E3902</f>
        <v>265.48050000000001</v>
      </c>
    </row>
    <row r="3903" spans="1:6" ht="409.6" hidden="1" customHeight="1" x14ac:dyDescent="0.2"/>
    <row r="3904" spans="1:6" ht="25.5" customHeight="1" thickBot="1" x14ac:dyDescent="0.25">
      <c r="A3904" s="84" t="s">
        <v>4941</v>
      </c>
      <c r="B3904" s="85" t="s">
        <v>4942</v>
      </c>
      <c r="C3904" s="86" t="s">
        <v>7</v>
      </c>
      <c r="D3904" s="87">
        <v>4.6149999999999997E-2</v>
      </c>
      <c r="E3904" s="88">
        <v>8600</v>
      </c>
      <c r="F3904" s="89">
        <f>+D3904*E3904</f>
        <v>396.89</v>
      </c>
    </row>
    <row r="3905" spans="1:6" ht="409.6" hidden="1" customHeight="1" x14ac:dyDescent="0.2"/>
    <row r="3906" spans="1:6" ht="13.5" customHeight="1" thickBot="1" x14ac:dyDescent="0.25">
      <c r="A3906" s="90" t="s">
        <v>4883</v>
      </c>
      <c r="B3906" s="91"/>
      <c r="C3906" s="92">
        <v>25.109079159455401</v>
      </c>
      <c r="D3906" s="91"/>
      <c r="E3906" s="93" t="s">
        <v>4884</v>
      </c>
      <c r="F3906" s="94">
        <v>169018</v>
      </c>
    </row>
    <row r="3907" spans="1:6" ht="0.2" customHeight="1" x14ac:dyDescent="0.2"/>
    <row r="3908" spans="1:6" ht="12.75" customHeight="1" x14ac:dyDescent="0.2">
      <c r="A3908" s="80" t="s">
        <v>4871</v>
      </c>
      <c r="B3908" s="81" t="s">
        <v>4885</v>
      </c>
      <c r="C3908" s="82" t="s">
        <v>4870</v>
      </c>
      <c r="D3908" s="82" t="s">
        <v>4873</v>
      </c>
      <c r="E3908" s="82" t="s">
        <v>4874</v>
      </c>
      <c r="F3908" s="83" t="s">
        <v>4875</v>
      </c>
    </row>
    <row r="3909" spans="1:6" ht="409.6" hidden="1" customHeight="1" x14ac:dyDescent="0.2"/>
    <row r="3910" spans="1:6" ht="25.5" customHeight="1" x14ac:dyDescent="0.2">
      <c r="A3910" s="84" t="s">
        <v>5103</v>
      </c>
      <c r="B3910" s="85" t="s">
        <v>5104</v>
      </c>
      <c r="C3910" s="86" t="s">
        <v>4888</v>
      </c>
      <c r="D3910" s="87">
        <v>1.22</v>
      </c>
      <c r="E3910" s="88">
        <v>184277</v>
      </c>
      <c r="F3910" s="89">
        <f>+D3910*E3910</f>
        <v>224817.94</v>
      </c>
    </row>
    <row r="3911" spans="1:6" ht="409.6" hidden="1" customHeight="1" x14ac:dyDescent="0.2"/>
    <row r="3912" spans="1:6" ht="25.5" customHeight="1" thickBot="1" x14ac:dyDescent="0.25">
      <c r="A3912" s="84" t="s">
        <v>4912</v>
      </c>
      <c r="B3912" s="85" t="s">
        <v>4913</v>
      </c>
      <c r="C3912" s="86" t="s">
        <v>4888</v>
      </c>
      <c r="D3912" s="87">
        <v>0.61</v>
      </c>
      <c r="E3912" s="88">
        <v>184277</v>
      </c>
      <c r="F3912" s="89">
        <f>+D3912*E3912</f>
        <v>112408.97</v>
      </c>
    </row>
    <row r="3913" spans="1:6" ht="409.6" hidden="1" customHeight="1" x14ac:dyDescent="0.2"/>
    <row r="3914" spans="1:6" ht="13.5" customHeight="1" thickBot="1" x14ac:dyDescent="0.25">
      <c r="A3914" s="90" t="s">
        <v>4893</v>
      </c>
      <c r="B3914" s="91"/>
      <c r="C3914" s="92">
        <v>50.0979744033515</v>
      </c>
      <c r="D3914" s="91"/>
      <c r="E3914" s="93" t="s">
        <v>4884</v>
      </c>
      <c r="F3914" s="94">
        <v>337227</v>
      </c>
    </row>
    <row r="3915" spans="1:6" ht="0.2" customHeight="1" x14ac:dyDescent="0.2"/>
    <row r="3916" spans="1:6" ht="12.75" customHeight="1" x14ac:dyDescent="0.2">
      <c r="A3916" s="80" t="s">
        <v>4871</v>
      </c>
      <c r="B3916" s="81" t="s">
        <v>4894</v>
      </c>
      <c r="C3916" s="82" t="s">
        <v>4870</v>
      </c>
      <c r="D3916" s="82" t="s">
        <v>4873</v>
      </c>
      <c r="E3916" s="82" t="s">
        <v>4874</v>
      </c>
      <c r="F3916" s="83" t="s">
        <v>4875</v>
      </c>
    </row>
    <row r="3917" spans="1:6" ht="409.6" hidden="1" customHeight="1" x14ac:dyDescent="0.2"/>
    <row r="3918" spans="1:6" ht="25.5" customHeight="1" thickBot="1" x14ac:dyDescent="0.25">
      <c r="A3918" s="84" t="s">
        <v>4895</v>
      </c>
      <c r="B3918" s="85" t="s">
        <v>4896</v>
      </c>
      <c r="C3918" s="86" t="s">
        <v>4897</v>
      </c>
      <c r="D3918" s="87">
        <v>0.05</v>
      </c>
      <c r="E3918" s="88">
        <v>337227</v>
      </c>
      <c r="F3918" s="89">
        <f>+D3918*E3918</f>
        <v>16861.350000000002</v>
      </c>
    </row>
    <row r="3919" spans="1:6" ht="409.6" hidden="1" customHeight="1" x14ac:dyDescent="0.2"/>
    <row r="3920" spans="1:6" ht="13.5" customHeight="1" thickBot="1" x14ac:dyDescent="0.25">
      <c r="A3920" s="90" t="s">
        <v>4898</v>
      </c>
      <c r="B3920" s="91"/>
      <c r="C3920" s="92">
        <v>2.50484672465404</v>
      </c>
      <c r="D3920" s="91"/>
      <c r="E3920" s="93" t="s">
        <v>4884</v>
      </c>
      <c r="F3920" s="94">
        <v>16861</v>
      </c>
    </row>
    <row r="3921" spans="1:6" ht="0.2" customHeight="1" x14ac:dyDescent="0.2"/>
    <row r="3922" spans="1:6" ht="12.75" customHeight="1" x14ac:dyDescent="0.2">
      <c r="A3922" s="80" t="s">
        <v>4871</v>
      </c>
      <c r="B3922" s="81" t="s">
        <v>4899</v>
      </c>
      <c r="C3922" s="82" t="s">
        <v>4870</v>
      </c>
      <c r="D3922" s="82" t="s">
        <v>4873</v>
      </c>
      <c r="E3922" s="82" t="s">
        <v>4874</v>
      </c>
      <c r="F3922" s="83" t="s">
        <v>4875</v>
      </c>
    </row>
    <row r="3923" spans="1:6" ht="409.6" hidden="1" customHeight="1" x14ac:dyDescent="0.2"/>
    <row r="3924" spans="1:6" ht="25.5" customHeight="1" x14ac:dyDescent="0.2">
      <c r="A3924" s="84" t="s">
        <v>5000</v>
      </c>
      <c r="B3924" s="85" t="s">
        <v>5001</v>
      </c>
      <c r="C3924" s="86" t="s">
        <v>9</v>
      </c>
      <c r="D3924" s="87">
        <v>0.86394000000000004</v>
      </c>
      <c r="E3924" s="88">
        <v>18400</v>
      </c>
      <c r="F3924" s="89">
        <f>+D3924*E3924</f>
        <v>15896.496000000001</v>
      </c>
    </row>
    <row r="3925" spans="1:6" ht="409.6" hidden="1" customHeight="1" x14ac:dyDescent="0.2"/>
    <row r="3926" spans="1:6" ht="25.5" customHeight="1" x14ac:dyDescent="0.2">
      <c r="A3926" s="84" t="s">
        <v>5105</v>
      </c>
      <c r="B3926" s="85" t="s">
        <v>5106</v>
      </c>
      <c r="C3926" s="86" t="s">
        <v>109</v>
      </c>
      <c r="D3926" s="87">
        <v>1.25</v>
      </c>
      <c r="E3926" s="88">
        <v>1914</v>
      </c>
      <c r="F3926" s="89">
        <f>+D3926*E3926</f>
        <v>2392.5</v>
      </c>
    </row>
    <row r="3927" spans="1:6" ht="409.6" hidden="1" customHeight="1" x14ac:dyDescent="0.2"/>
    <row r="3928" spans="1:6" ht="25.5" customHeight="1" x14ac:dyDescent="0.2">
      <c r="A3928" s="84" t="s">
        <v>5107</v>
      </c>
      <c r="B3928" s="85" t="s">
        <v>5108</v>
      </c>
      <c r="C3928" s="86" t="s">
        <v>263</v>
      </c>
      <c r="D3928" s="87">
        <v>20</v>
      </c>
      <c r="E3928" s="88">
        <v>50</v>
      </c>
      <c r="F3928" s="89">
        <f>+D3928*E3928</f>
        <v>1000</v>
      </c>
    </row>
    <row r="3929" spans="1:6" ht="409.6" hidden="1" customHeight="1" x14ac:dyDescent="0.2"/>
    <row r="3930" spans="1:6" ht="25.5" customHeight="1" x14ac:dyDescent="0.2">
      <c r="A3930" s="84" t="s">
        <v>5018</v>
      </c>
      <c r="B3930" s="85" t="s">
        <v>5019</v>
      </c>
      <c r="C3930" s="86" t="s">
        <v>109</v>
      </c>
      <c r="D3930" s="87">
        <v>3.75</v>
      </c>
      <c r="E3930" s="88">
        <v>248</v>
      </c>
      <c r="F3930" s="89">
        <f>+D3930*E3930</f>
        <v>930</v>
      </c>
    </row>
    <row r="3931" spans="1:6" ht="409.6" hidden="1" customHeight="1" x14ac:dyDescent="0.2"/>
    <row r="3932" spans="1:6" ht="25.5" customHeight="1" thickBot="1" x14ac:dyDescent="0.25">
      <c r="A3932" s="84" t="s">
        <v>5095</v>
      </c>
      <c r="B3932" s="85" t="s">
        <v>5096</v>
      </c>
      <c r="C3932" s="86" t="s">
        <v>109</v>
      </c>
      <c r="D3932" s="87">
        <v>0.41666999999999998</v>
      </c>
      <c r="E3932" s="88">
        <v>46573</v>
      </c>
      <c r="F3932" s="89">
        <f>+D3932*E3932</f>
        <v>19405.571909999999</v>
      </c>
    </row>
    <row r="3933" spans="1:6" ht="409.6" hidden="1" customHeight="1" x14ac:dyDescent="0.2"/>
    <row r="3934" spans="1:6" ht="13.5" customHeight="1" thickBot="1" x14ac:dyDescent="0.25">
      <c r="A3934" s="90" t="s">
        <v>4904</v>
      </c>
      <c r="B3934" s="91"/>
      <c r="C3934" s="92">
        <v>5.8866349246436496</v>
      </c>
      <c r="D3934" s="91"/>
      <c r="E3934" s="93" t="s">
        <v>4884</v>
      </c>
      <c r="F3934" s="94">
        <v>39625</v>
      </c>
    </row>
    <row r="3935" spans="1:6" ht="0.2" customHeight="1" x14ac:dyDescent="0.2"/>
    <row r="3936" spans="1:6" ht="12.75" customHeight="1" x14ac:dyDescent="0.2">
      <c r="A3936" s="80" t="s">
        <v>4871</v>
      </c>
      <c r="B3936" s="81" t="s">
        <v>4905</v>
      </c>
      <c r="C3936" s="82" t="s">
        <v>4870</v>
      </c>
      <c r="D3936" s="82" t="s">
        <v>4873</v>
      </c>
      <c r="E3936" s="82" t="s">
        <v>4874</v>
      </c>
      <c r="F3936" s="83" t="s">
        <v>4875</v>
      </c>
    </row>
    <row r="3937" spans="1:6" ht="409.6" hidden="1" customHeight="1" x14ac:dyDescent="0.2"/>
    <row r="3938" spans="1:6" ht="25.5" customHeight="1" x14ac:dyDescent="0.2">
      <c r="A3938" s="84" t="s">
        <v>4916</v>
      </c>
      <c r="B3938" s="85" t="s">
        <v>4917</v>
      </c>
      <c r="C3938" s="86" t="s">
        <v>106</v>
      </c>
      <c r="D3938" s="87">
        <v>2.0011899999999998</v>
      </c>
      <c r="E3938" s="88">
        <v>38014</v>
      </c>
      <c r="F3938" s="89">
        <f>+D3938*E3938</f>
        <v>76073.236659999995</v>
      </c>
    </row>
    <row r="3939" spans="1:6" ht="409.6" hidden="1" customHeight="1" x14ac:dyDescent="0.2"/>
    <row r="3940" spans="1:6" ht="25.5" customHeight="1" thickBot="1" x14ac:dyDescent="0.25">
      <c r="A3940" s="84" t="s">
        <v>4920</v>
      </c>
      <c r="B3940" s="85" t="s">
        <v>4921</v>
      </c>
      <c r="C3940" s="86" t="s">
        <v>106</v>
      </c>
      <c r="D3940" s="87">
        <v>2.4300199999999998</v>
      </c>
      <c r="E3940" s="88">
        <v>14128</v>
      </c>
      <c r="F3940" s="89">
        <f>+D3940*E3940</f>
        <v>34331.322560000001</v>
      </c>
    </row>
    <row r="3941" spans="1:6" ht="409.6" hidden="1" customHeight="1" x14ac:dyDescent="0.2"/>
    <row r="3942" spans="1:6" ht="13.5" customHeight="1" thickBot="1" x14ac:dyDescent="0.25">
      <c r="A3942" s="90" t="s">
        <v>4908</v>
      </c>
      <c r="B3942" s="91"/>
      <c r="C3942" s="92">
        <v>16.401464787895399</v>
      </c>
      <c r="D3942" s="91"/>
      <c r="E3942" s="93" t="s">
        <v>4884</v>
      </c>
      <c r="F3942" s="94">
        <v>110404</v>
      </c>
    </row>
    <row r="3943" spans="1:6" ht="0.2" customHeight="1" thickBot="1" x14ac:dyDescent="0.25"/>
    <row r="3944" spans="1:6" ht="12.75" customHeight="1" thickBot="1" x14ac:dyDescent="0.3">
      <c r="A3944" s="157" t="s">
        <v>4909</v>
      </c>
      <c r="B3944" s="158"/>
      <c r="C3944" s="158"/>
      <c r="D3944" s="158"/>
      <c r="E3944" s="159">
        <v>673135</v>
      </c>
      <c r="F3944" s="160"/>
    </row>
    <row r="3945" spans="1:6" ht="12.75" customHeight="1" x14ac:dyDescent="0.2"/>
    <row r="3946" spans="1:6" ht="12.75" customHeight="1" x14ac:dyDescent="0.2"/>
    <row r="3947" spans="1:6" ht="409.6" hidden="1" customHeight="1" x14ac:dyDescent="0.2"/>
    <row r="3948" spans="1:6" ht="12.75" customHeight="1" x14ac:dyDescent="0.25">
      <c r="A3948" s="144" t="s">
        <v>4868</v>
      </c>
      <c r="B3948" s="145"/>
      <c r="C3948" s="145"/>
      <c r="D3948" s="145"/>
      <c r="E3948" s="146"/>
      <c r="F3948" s="147"/>
    </row>
    <row r="3949" spans="1:6" ht="12.75" customHeight="1" x14ac:dyDescent="0.2">
      <c r="A3949" s="138" t="s">
        <v>2675</v>
      </c>
      <c r="B3949" s="139"/>
      <c r="C3949" s="139"/>
      <c r="D3949" s="140"/>
      <c r="E3949" s="76" t="s">
        <v>4869</v>
      </c>
      <c r="F3949" s="77" t="s">
        <v>4870</v>
      </c>
    </row>
    <row r="3950" spans="1:6" ht="12.75" customHeight="1" x14ac:dyDescent="0.2">
      <c r="A3950" s="141"/>
      <c r="B3950" s="142"/>
      <c r="C3950" s="142"/>
      <c r="D3950" s="143"/>
      <c r="E3950" s="78" t="s">
        <v>2674</v>
      </c>
      <c r="F3950" s="79" t="s">
        <v>263</v>
      </c>
    </row>
    <row r="3951" spans="1:6" ht="409.6" hidden="1" customHeight="1" x14ac:dyDescent="0.2"/>
    <row r="3952" spans="1:6" ht="12.75" customHeight="1" x14ac:dyDescent="0.2">
      <c r="A3952" s="80" t="s">
        <v>4871</v>
      </c>
      <c r="B3952" s="81" t="s">
        <v>4872</v>
      </c>
      <c r="C3952" s="82" t="s">
        <v>4870</v>
      </c>
      <c r="D3952" s="82" t="s">
        <v>4873</v>
      </c>
      <c r="E3952" s="82" t="s">
        <v>4874</v>
      </c>
      <c r="F3952" s="83" t="s">
        <v>4875</v>
      </c>
    </row>
    <row r="3953" spans="1:6" ht="409.6" hidden="1" customHeight="1" x14ac:dyDescent="0.2"/>
    <row r="3954" spans="1:6" ht="25.5" customHeight="1" x14ac:dyDescent="0.2">
      <c r="A3954" s="84" t="s">
        <v>4931</v>
      </c>
      <c r="B3954" s="85" t="s">
        <v>4932</v>
      </c>
      <c r="C3954" s="86" t="s">
        <v>106</v>
      </c>
      <c r="D3954" s="87">
        <v>0.42882999999999999</v>
      </c>
      <c r="E3954" s="88">
        <v>376410</v>
      </c>
      <c r="F3954" s="89">
        <f>+D3954*E3954</f>
        <v>161415.90030000001</v>
      </c>
    </row>
    <row r="3955" spans="1:6" ht="409.6" hidden="1" customHeight="1" x14ac:dyDescent="0.2"/>
    <row r="3956" spans="1:6" ht="25.5" customHeight="1" x14ac:dyDescent="0.2">
      <c r="A3956" s="84" t="s">
        <v>5097</v>
      </c>
      <c r="B3956" s="85" t="s">
        <v>5098</v>
      </c>
      <c r="C3956" s="86" t="s">
        <v>9</v>
      </c>
      <c r="D3956" s="87">
        <v>3.7699999999999999E-3</v>
      </c>
      <c r="E3956" s="88">
        <v>295180</v>
      </c>
      <c r="F3956" s="89">
        <f>+D3956*E3956</f>
        <v>1112.8286000000001</v>
      </c>
    </row>
    <row r="3957" spans="1:6" ht="409.6" hidden="1" customHeight="1" x14ac:dyDescent="0.2"/>
    <row r="3958" spans="1:6" ht="25.5" customHeight="1" x14ac:dyDescent="0.2">
      <c r="A3958" s="84" t="s">
        <v>5099</v>
      </c>
      <c r="B3958" s="85" t="s">
        <v>5100</v>
      </c>
      <c r="C3958" s="86" t="s">
        <v>7</v>
      </c>
      <c r="D3958" s="87">
        <v>1.1115299999999999</v>
      </c>
      <c r="E3958" s="88">
        <v>5242</v>
      </c>
      <c r="F3958" s="89">
        <f>+D3958*E3958</f>
        <v>5826.6402599999992</v>
      </c>
    </row>
    <row r="3959" spans="1:6" ht="409.6" hidden="1" customHeight="1" x14ac:dyDescent="0.2"/>
    <row r="3960" spans="1:6" ht="25.5" customHeight="1" x14ac:dyDescent="0.2">
      <c r="A3960" s="84" t="s">
        <v>5101</v>
      </c>
      <c r="B3960" s="85" t="s">
        <v>5102</v>
      </c>
      <c r="C3960" s="86" t="s">
        <v>1212</v>
      </c>
      <c r="D3960" s="87">
        <v>0.10410999999999999</v>
      </c>
      <c r="E3960" s="88">
        <v>2550</v>
      </c>
      <c r="F3960" s="89">
        <f>+D3960*E3960</f>
        <v>265.48050000000001</v>
      </c>
    </row>
    <row r="3961" spans="1:6" ht="409.6" hidden="1" customHeight="1" x14ac:dyDescent="0.2"/>
    <row r="3962" spans="1:6" ht="25.5" customHeight="1" thickBot="1" x14ac:dyDescent="0.25">
      <c r="A3962" s="84" t="s">
        <v>4941</v>
      </c>
      <c r="B3962" s="85" t="s">
        <v>4942</v>
      </c>
      <c r="C3962" s="86" t="s">
        <v>7</v>
      </c>
      <c r="D3962" s="87">
        <v>4.6149999999999997E-2</v>
      </c>
      <c r="E3962" s="88">
        <v>8600</v>
      </c>
      <c r="F3962" s="89">
        <f>+D3962*E3962</f>
        <v>396.89</v>
      </c>
    </row>
    <row r="3963" spans="1:6" ht="409.6" hidden="1" customHeight="1" x14ac:dyDescent="0.2"/>
    <row r="3964" spans="1:6" ht="13.5" customHeight="1" thickBot="1" x14ac:dyDescent="0.25">
      <c r="A3964" s="90" t="s">
        <v>4883</v>
      </c>
      <c r="B3964" s="91"/>
      <c r="C3964" s="92">
        <v>23.208533239593699</v>
      </c>
      <c r="D3964" s="91"/>
      <c r="E3964" s="93" t="s">
        <v>4884</v>
      </c>
      <c r="F3964" s="94">
        <v>169018</v>
      </c>
    </row>
    <row r="3965" spans="1:6" ht="0.2" customHeight="1" x14ac:dyDescent="0.2"/>
    <row r="3966" spans="1:6" ht="12.75" customHeight="1" x14ac:dyDescent="0.2">
      <c r="A3966" s="80" t="s">
        <v>4871</v>
      </c>
      <c r="B3966" s="81" t="s">
        <v>4885</v>
      </c>
      <c r="C3966" s="82" t="s">
        <v>4870</v>
      </c>
      <c r="D3966" s="82" t="s">
        <v>4873</v>
      </c>
      <c r="E3966" s="82" t="s">
        <v>4874</v>
      </c>
      <c r="F3966" s="83" t="s">
        <v>4875</v>
      </c>
    </row>
    <row r="3967" spans="1:6" ht="409.6" hidden="1" customHeight="1" x14ac:dyDescent="0.2"/>
    <row r="3968" spans="1:6" ht="25.5" customHeight="1" x14ac:dyDescent="0.2">
      <c r="A3968" s="84" t="s">
        <v>5103</v>
      </c>
      <c r="B3968" s="85" t="s">
        <v>5104</v>
      </c>
      <c r="C3968" s="86" t="s">
        <v>4888</v>
      </c>
      <c r="D3968" s="87">
        <v>1.4</v>
      </c>
      <c r="E3968" s="88">
        <v>184277</v>
      </c>
      <c r="F3968" s="89">
        <f>+D3968*E3968</f>
        <v>257987.8</v>
      </c>
    </row>
    <row r="3969" spans="1:6" ht="409.6" hidden="1" customHeight="1" x14ac:dyDescent="0.2"/>
    <row r="3970" spans="1:6" ht="25.5" customHeight="1" thickBot="1" x14ac:dyDescent="0.25">
      <c r="A3970" s="84" t="s">
        <v>4912</v>
      </c>
      <c r="B3970" s="85" t="s">
        <v>4913</v>
      </c>
      <c r="C3970" s="86" t="s">
        <v>4888</v>
      </c>
      <c r="D3970" s="87">
        <v>0.7</v>
      </c>
      <c r="E3970" s="88">
        <v>184277</v>
      </c>
      <c r="F3970" s="89">
        <f>+D3970*E3970</f>
        <v>128993.9</v>
      </c>
    </row>
    <row r="3971" spans="1:6" ht="409.6" hidden="1" customHeight="1" x14ac:dyDescent="0.2"/>
    <row r="3972" spans="1:6" ht="13.5" customHeight="1" thickBot="1" x14ac:dyDescent="0.25">
      <c r="A3972" s="90" t="s">
        <v>4893</v>
      </c>
      <c r="B3972" s="91"/>
      <c r="C3972" s="92">
        <v>53.138036245396499</v>
      </c>
      <c r="D3972" s="91"/>
      <c r="E3972" s="93" t="s">
        <v>4884</v>
      </c>
      <c r="F3972" s="94">
        <v>386982</v>
      </c>
    </row>
    <row r="3973" spans="1:6" ht="0.2" customHeight="1" x14ac:dyDescent="0.2"/>
    <row r="3974" spans="1:6" ht="12.75" customHeight="1" x14ac:dyDescent="0.2">
      <c r="A3974" s="80" t="s">
        <v>4871</v>
      </c>
      <c r="B3974" s="81" t="s">
        <v>4894</v>
      </c>
      <c r="C3974" s="82" t="s">
        <v>4870</v>
      </c>
      <c r="D3974" s="82" t="s">
        <v>4873</v>
      </c>
      <c r="E3974" s="82" t="s">
        <v>4874</v>
      </c>
      <c r="F3974" s="83" t="s">
        <v>4875</v>
      </c>
    </row>
    <row r="3975" spans="1:6" ht="409.6" hidden="1" customHeight="1" x14ac:dyDescent="0.2"/>
    <row r="3976" spans="1:6" ht="25.5" customHeight="1" thickBot="1" x14ac:dyDescent="0.25">
      <c r="A3976" s="84" t="s">
        <v>4895</v>
      </c>
      <c r="B3976" s="85" t="s">
        <v>4896</v>
      </c>
      <c r="C3976" s="86" t="s">
        <v>4897</v>
      </c>
      <c r="D3976" s="87">
        <v>0.05</v>
      </c>
      <c r="E3976" s="88">
        <v>386982</v>
      </c>
      <c r="F3976" s="89">
        <f>+D3976*E3976</f>
        <v>19349.100000000002</v>
      </c>
    </row>
    <row r="3977" spans="1:6" ht="409.6" hidden="1" customHeight="1" x14ac:dyDescent="0.2"/>
    <row r="3978" spans="1:6" ht="13.5" customHeight="1" thickBot="1" x14ac:dyDescent="0.25">
      <c r="A3978" s="90" t="s">
        <v>4898</v>
      </c>
      <c r="B3978" s="91"/>
      <c r="C3978" s="92">
        <v>2.6568880808724402</v>
      </c>
      <c r="D3978" s="91"/>
      <c r="E3978" s="93" t="s">
        <v>4884</v>
      </c>
      <c r="F3978" s="94">
        <v>19349</v>
      </c>
    </row>
    <row r="3979" spans="1:6" ht="0.2" customHeight="1" x14ac:dyDescent="0.2"/>
    <row r="3980" spans="1:6" ht="12.75" customHeight="1" x14ac:dyDescent="0.2">
      <c r="A3980" s="80" t="s">
        <v>4871</v>
      </c>
      <c r="B3980" s="81" t="s">
        <v>4899</v>
      </c>
      <c r="C3980" s="82" t="s">
        <v>4870</v>
      </c>
      <c r="D3980" s="82" t="s">
        <v>4873</v>
      </c>
      <c r="E3980" s="82" t="s">
        <v>4874</v>
      </c>
      <c r="F3980" s="83" t="s">
        <v>4875</v>
      </c>
    </row>
    <row r="3981" spans="1:6" ht="409.6" hidden="1" customHeight="1" x14ac:dyDescent="0.2"/>
    <row r="3982" spans="1:6" ht="25.5" customHeight="1" x14ac:dyDescent="0.2">
      <c r="A3982" s="84" t="s">
        <v>5000</v>
      </c>
      <c r="B3982" s="85" t="s">
        <v>5001</v>
      </c>
      <c r="C3982" s="86" t="s">
        <v>9</v>
      </c>
      <c r="D3982" s="87">
        <v>0.86394000000000004</v>
      </c>
      <c r="E3982" s="88">
        <v>18400</v>
      </c>
      <c r="F3982" s="89">
        <f>+D3982*E3982</f>
        <v>15896.496000000001</v>
      </c>
    </row>
    <row r="3983" spans="1:6" ht="409.6" hidden="1" customHeight="1" x14ac:dyDescent="0.2"/>
    <row r="3984" spans="1:6" ht="25.5" customHeight="1" x14ac:dyDescent="0.2">
      <c r="A3984" s="84" t="s">
        <v>5105</v>
      </c>
      <c r="B3984" s="85" t="s">
        <v>5106</v>
      </c>
      <c r="C3984" s="86" t="s">
        <v>109</v>
      </c>
      <c r="D3984" s="87">
        <v>1.40845</v>
      </c>
      <c r="E3984" s="88">
        <v>1914</v>
      </c>
      <c r="F3984" s="89">
        <f>+D3984*E3984</f>
        <v>2695.7732999999998</v>
      </c>
    </row>
    <row r="3985" spans="1:6" ht="409.6" hidden="1" customHeight="1" x14ac:dyDescent="0.2"/>
    <row r="3986" spans="1:6" ht="25.5" customHeight="1" x14ac:dyDescent="0.2">
      <c r="A3986" s="84" t="s">
        <v>5107</v>
      </c>
      <c r="B3986" s="85" t="s">
        <v>5108</v>
      </c>
      <c r="C3986" s="86" t="s">
        <v>263</v>
      </c>
      <c r="D3986" s="87">
        <v>20</v>
      </c>
      <c r="E3986" s="88">
        <v>50</v>
      </c>
      <c r="F3986" s="89">
        <f>+D3986*E3986</f>
        <v>1000</v>
      </c>
    </row>
    <row r="3987" spans="1:6" ht="409.6" hidden="1" customHeight="1" x14ac:dyDescent="0.2"/>
    <row r="3988" spans="1:6" ht="25.5" customHeight="1" x14ac:dyDescent="0.2">
      <c r="A3988" s="84" t="s">
        <v>5018</v>
      </c>
      <c r="B3988" s="85" t="s">
        <v>5019</v>
      </c>
      <c r="C3988" s="86" t="s">
        <v>109</v>
      </c>
      <c r="D3988" s="87">
        <v>4.2253499999999997</v>
      </c>
      <c r="E3988" s="88">
        <v>248</v>
      </c>
      <c r="F3988" s="89">
        <f>+D3988*E3988</f>
        <v>1047.8868</v>
      </c>
    </row>
    <row r="3989" spans="1:6" ht="409.6" hidden="1" customHeight="1" x14ac:dyDescent="0.2"/>
    <row r="3990" spans="1:6" ht="25.5" customHeight="1" thickBot="1" x14ac:dyDescent="0.25">
      <c r="A3990" s="84" t="s">
        <v>5095</v>
      </c>
      <c r="B3990" s="85" t="s">
        <v>5096</v>
      </c>
      <c r="C3990" s="86" t="s">
        <v>109</v>
      </c>
      <c r="D3990" s="87">
        <v>0.46948000000000001</v>
      </c>
      <c r="E3990" s="88">
        <v>46573</v>
      </c>
      <c r="F3990" s="89">
        <f>+D3990*E3990</f>
        <v>21865.09204</v>
      </c>
    </row>
    <row r="3991" spans="1:6" ht="409.6" hidden="1" customHeight="1" x14ac:dyDescent="0.2"/>
    <row r="3992" spans="1:6" ht="13.5" customHeight="1" thickBot="1" x14ac:dyDescent="0.25">
      <c r="A3992" s="90" t="s">
        <v>4904</v>
      </c>
      <c r="B3992" s="91"/>
      <c r="C3992" s="92">
        <v>5.8365304603588299</v>
      </c>
      <c r="D3992" s="91"/>
      <c r="E3992" s="93" t="s">
        <v>4884</v>
      </c>
      <c r="F3992" s="94">
        <v>42505</v>
      </c>
    </row>
    <row r="3993" spans="1:6" ht="0.2" customHeight="1" x14ac:dyDescent="0.2"/>
    <row r="3994" spans="1:6" ht="12.75" customHeight="1" x14ac:dyDescent="0.2">
      <c r="A3994" s="80" t="s">
        <v>4871</v>
      </c>
      <c r="B3994" s="81" t="s">
        <v>4905</v>
      </c>
      <c r="C3994" s="82" t="s">
        <v>4870</v>
      </c>
      <c r="D3994" s="82" t="s">
        <v>4873</v>
      </c>
      <c r="E3994" s="82" t="s">
        <v>4874</v>
      </c>
      <c r="F3994" s="83" t="s">
        <v>4875</v>
      </c>
    </row>
    <row r="3995" spans="1:6" ht="409.6" hidden="1" customHeight="1" x14ac:dyDescent="0.2"/>
    <row r="3996" spans="1:6" ht="25.5" customHeight="1" x14ac:dyDescent="0.2">
      <c r="A3996" s="84" t="s">
        <v>4916</v>
      </c>
      <c r="B3996" s="85" t="s">
        <v>4917</v>
      </c>
      <c r="C3996" s="86" t="s">
        <v>106</v>
      </c>
      <c r="D3996" s="87">
        <v>2.0011899999999998</v>
      </c>
      <c r="E3996" s="88">
        <v>38014</v>
      </c>
      <c r="F3996" s="89">
        <f>+D3996*E3996</f>
        <v>76073.236659999995</v>
      </c>
    </row>
    <row r="3997" spans="1:6" ht="409.6" hidden="1" customHeight="1" x14ac:dyDescent="0.2"/>
    <row r="3998" spans="1:6" ht="25.5" customHeight="1" thickBot="1" x14ac:dyDescent="0.25">
      <c r="A3998" s="84" t="s">
        <v>4920</v>
      </c>
      <c r="B3998" s="85" t="s">
        <v>4921</v>
      </c>
      <c r="C3998" s="86" t="s">
        <v>106</v>
      </c>
      <c r="D3998" s="87">
        <v>2.4300199999999998</v>
      </c>
      <c r="E3998" s="88">
        <v>14128</v>
      </c>
      <c r="F3998" s="89">
        <f>+D3998*E3998</f>
        <v>34331.322560000001</v>
      </c>
    </row>
    <row r="3999" spans="1:6" ht="409.6" hidden="1" customHeight="1" x14ac:dyDescent="0.2"/>
    <row r="4000" spans="1:6" ht="13.5" customHeight="1" thickBot="1" x14ac:dyDescent="0.25">
      <c r="A4000" s="90" t="s">
        <v>4908</v>
      </c>
      <c r="B4000" s="91"/>
      <c r="C4000" s="92">
        <v>15.1600119737785</v>
      </c>
      <c r="D4000" s="91"/>
      <c r="E4000" s="93" t="s">
        <v>4884</v>
      </c>
      <c r="F4000" s="94">
        <v>110404</v>
      </c>
    </row>
    <row r="4001" spans="1:6" ht="0.2" customHeight="1" thickBot="1" x14ac:dyDescent="0.25"/>
    <row r="4002" spans="1:6" ht="12.75" customHeight="1" thickBot="1" x14ac:dyDescent="0.3">
      <c r="A4002" s="157" t="s">
        <v>4909</v>
      </c>
      <c r="B4002" s="158"/>
      <c r="C4002" s="158"/>
      <c r="D4002" s="158"/>
      <c r="E4002" s="159">
        <v>728258</v>
      </c>
      <c r="F4002" s="160"/>
    </row>
    <row r="4003" spans="1:6" ht="12.75" customHeight="1" x14ac:dyDescent="0.2"/>
    <row r="4004" spans="1:6" ht="12.75" customHeight="1" x14ac:dyDescent="0.2"/>
    <row r="4005" spans="1:6" ht="409.6" hidden="1" customHeight="1" x14ac:dyDescent="0.2"/>
    <row r="4006" spans="1:6" ht="12.75" customHeight="1" x14ac:dyDescent="0.25">
      <c r="A4006" s="144" t="s">
        <v>4868</v>
      </c>
      <c r="B4006" s="145"/>
      <c r="C4006" s="145"/>
      <c r="D4006" s="145"/>
      <c r="E4006" s="146"/>
      <c r="F4006" s="147"/>
    </row>
    <row r="4007" spans="1:6" ht="12.75" customHeight="1" x14ac:dyDescent="0.2">
      <c r="A4007" s="138" t="s">
        <v>2677</v>
      </c>
      <c r="B4007" s="139"/>
      <c r="C4007" s="139"/>
      <c r="D4007" s="140"/>
      <c r="E4007" s="76" t="s">
        <v>4869</v>
      </c>
      <c r="F4007" s="77" t="s">
        <v>4870</v>
      </c>
    </row>
    <row r="4008" spans="1:6" ht="12.75" customHeight="1" x14ac:dyDescent="0.2">
      <c r="A4008" s="141"/>
      <c r="B4008" s="142"/>
      <c r="C4008" s="142"/>
      <c r="D4008" s="143"/>
      <c r="E4008" s="78" t="s">
        <v>2676</v>
      </c>
      <c r="F4008" s="79" t="s">
        <v>263</v>
      </c>
    </row>
    <row r="4009" spans="1:6" ht="409.6" hidden="1" customHeight="1" x14ac:dyDescent="0.2"/>
    <row r="4010" spans="1:6" ht="12.75" customHeight="1" x14ac:dyDescent="0.2">
      <c r="A4010" s="80" t="s">
        <v>4871</v>
      </c>
      <c r="B4010" s="81" t="s">
        <v>4872</v>
      </c>
      <c r="C4010" s="82" t="s">
        <v>4870</v>
      </c>
      <c r="D4010" s="82" t="s">
        <v>4873</v>
      </c>
      <c r="E4010" s="82" t="s">
        <v>4874</v>
      </c>
      <c r="F4010" s="83" t="s">
        <v>4875</v>
      </c>
    </row>
    <row r="4011" spans="1:6" ht="409.6" hidden="1" customHeight="1" x14ac:dyDescent="0.2"/>
    <row r="4012" spans="1:6" ht="25.5" customHeight="1" x14ac:dyDescent="0.2">
      <c r="A4012" s="84" t="s">
        <v>4931</v>
      </c>
      <c r="B4012" s="85" t="s">
        <v>4932</v>
      </c>
      <c r="C4012" s="86" t="s">
        <v>106</v>
      </c>
      <c r="D4012" s="87">
        <v>0.46181</v>
      </c>
      <c r="E4012" s="88">
        <v>376410</v>
      </c>
      <c r="F4012" s="89">
        <f>+D4012*E4012</f>
        <v>173829.90210000001</v>
      </c>
    </row>
    <row r="4013" spans="1:6" ht="409.6" hidden="1" customHeight="1" x14ac:dyDescent="0.2"/>
    <row r="4014" spans="1:6" ht="25.5" customHeight="1" x14ac:dyDescent="0.2">
      <c r="A4014" s="84" t="s">
        <v>5097</v>
      </c>
      <c r="B4014" s="85" t="s">
        <v>5098</v>
      </c>
      <c r="C4014" s="86" t="s">
        <v>9</v>
      </c>
      <c r="D4014" s="87">
        <v>4.0800000000000003E-3</v>
      </c>
      <c r="E4014" s="88">
        <v>295180</v>
      </c>
      <c r="F4014" s="89">
        <f>+D4014*E4014</f>
        <v>1204.3344000000002</v>
      </c>
    </row>
    <row r="4015" spans="1:6" ht="409.6" hidden="1" customHeight="1" x14ac:dyDescent="0.2"/>
    <row r="4016" spans="1:6" ht="25.5" customHeight="1" x14ac:dyDescent="0.2">
      <c r="A4016" s="84" t="s">
        <v>5099</v>
      </c>
      <c r="B4016" s="85" t="s">
        <v>5100</v>
      </c>
      <c r="C4016" s="86" t="s">
        <v>7</v>
      </c>
      <c r="D4016" s="87">
        <v>1.1935</v>
      </c>
      <c r="E4016" s="88">
        <v>5242</v>
      </c>
      <c r="F4016" s="89">
        <f>+D4016*E4016</f>
        <v>6256.3270000000002</v>
      </c>
    </row>
    <row r="4017" spans="1:6" ht="409.6" hidden="1" customHeight="1" x14ac:dyDescent="0.2"/>
    <row r="4018" spans="1:6" ht="25.5" customHeight="1" x14ac:dyDescent="0.2">
      <c r="A4018" s="84" t="s">
        <v>5101</v>
      </c>
      <c r="B4018" s="85" t="s">
        <v>5102</v>
      </c>
      <c r="C4018" s="86" t="s">
        <v>1212</v>
      </c>
      <c r="D4018" s="87">
        <v>0.10959000000000001</v>
      </c>
      <c r="E4018" s="88">
        <v>2550</v>
      </c>
      <c r="F4018" s="89">
        <f>+D4018*E4018</f>
        <v>279.4545</v>
      </c>
    </row>
    <row r="4019" spans="1:6" ht="409.6" hidden="1" customHeight="1" x14ac:dyDescent="0.2"/>
    <row r="4020" spans="1:6" ht="25.5" customHeight="1" thickBot="1" x14ac:dyDescent="0.25">
      <c r="A4020" s="84" t="s">
        <v>4941</v>
      </c>
      <c r="B4020" s="85" t="s">
        <v>4942</v>
      </c>
      <c r="C4020" s="86" t="s">
        <v>7</v>
      </c>
      <c r="D4020" s="87">
        <v>4.6149999999999997E-2</v>
      </c>
      <c r="E4020" s="88">
        <v>8600</v>
      </c>
      <c r="F4020" s="89">
        <f>+D4020*E4020</f>
        <v>396.89</v>
      </c>
    </row>
    <row r="4021" spans="1:6" ht="409.6" hidden="1" customHeight="1" x14ac:dyDescent="0.2"/>
    <row r="4022" spans="1:6" ht="13.5" customHeight="1" thickBot="1" x14ac:dyDescent="0.25">
      <c r="A4022" s="90" t="s">
        <v>4883</v>
      </c>
      <c r="B4022" s="91"/>
      <c r="C4022" s="92">
        <v>44.761991444434301</v>
      </c>
      <c r="D4022" s="91"/>
      <c r="E4022" s="93" t="s">
        <v>4884</v>
      </c>
      <c r="F4022" s="94">
        <v>181966</v>
      </c>
    </row>
    <row r="4023" spans="1:6" ht="0.2" customHeight="1" x14ac:dyDescent="0.2"/>
    <row r="4024" spans="1:6" ht="12.75" customHeight="1" x14ac:dyDescent="0.2">
      <c r="A4024" s="80" t="s">
        <v>4871</v>
      </c>
      <c r="B4024" s="81" t="s">
        <v>4885</v>
      </c>
      <c r="C4024" s="82" t="s">
        <v>4870</v>
      </c>
      <c r="D4024" s="82" t="s">
        <v>4873</v>
      </c>
      <c r="E4024" s="82" t="s">
        <v>4874</v>
      </c>
      <c r="F4024" s="83" t="s">
        <v>4875</v>
      </c>
    </row>
    <row r="4025" spans="1:6" ht="409.6" hidden="1" customHeight="1" x14ac:dyDescent="0.2"/>
    <row r="4026" spans="1:6" ht="25.5" customHeight="1" x14ac:dyDescent="0.2">
      <c r="A4026" s="84" t="s">
        <v>5103</v>
      </c>
      <c r="B4026" s="85" t="s">
        <v>5104</v>
      </c>
      <c r="C4026" s="86" t="s">
        <v>4888</v>
      </c>
      <c r="D4026" s="87">
        <v>0.23161000000000001</v>
      </c>
      <c r="E4026" s="88">
        <v>184277</v>
      </c>
      <c r="F4026" s="89">
        <f>+D4026*E4026</f>
        <v>42680.395970000005</v>
      </c>
    </row>
    <row r="4027" spans="1:6" ht="409.6" hidden="1" customHeight="1" x14ac:dyDescent="0.2"/>
    <row r="4028" spans="1:6" ht="25.5" customHeight="1" thickBot="1" x14ac:dyDescent="0.25">
      <c r="A4028" s="84" t="s">
        <v>4912</v>
      </c>
      <c r="B4028" s="85" t="s">
        <v>4913</v>
      </c>
      <c r="C4028" s="86" t="s">
        <v>4888</v>
      </c>
      <c r="D4028" s="87">
        <v>0.16392999999999999</v>
      </c>
      <c r="E4028" s="88">
        <v>184277</v>
      </c>
      <c r="F4028" s="89">
        <f>+D4028*E4028</f>
        <v>30208.528609999998</v>
      </c>
    </row>
    <row r="4029" spans="1:6" ht="409.6" hidden="1" customHeight="1" x14ac:dyDescent="0.2"/>
    <row r="4030" spans="1:6" ht="13.5" customHeight="1" thickBot="1" x14ac:dyDescent="0.25">
      <c r="A4030" s="90" t="s">
        <v>4893</v>
      </c>
      <c r="B4030" s="91"/>
      <c r="C4030" s="92">
        <v>17.930035250504901</v>
      </c>
      <c r="D4030" s="91"/>
      <c r="E4030" s="93" t="s">
        <v>4884</v>
      </c>
      <c r="F4030" s="94">
        <v>72889</v>
      </c>
    </row>
    <row r="4031" spans="1:6" ht="0.2" customHeight="1" x14ac:dyDescent="0.2"/>
    <row r="4032" spans="1:6" ht="12.75" customHeight="1" x14ac:dyDescent="0.2">
      <c r="A4032" s="80" t="s">
        <v>4871</v>
      </c>
      <c r="B4032" s="81" t="s">
        <v>4894</v>
      </c>
      <c r="C4032" s="82" t="s">
        <v>4870</v>
      </c>
      <c r="D4032" s="82" t="s">
        <v>4873</v>
      </c>
      <c r="E4032" s="82" t="s">
        <v>4874</v>
      </c>
      <c r="F4032" s="83" t="s">
        <v>4875</v>
      </c>
    </row>
    <row r="4033" spans="1:6" ht="409.6" hidden="1" customHeight="1" x14ac:dyDescent="0.2"/>
    <row r="4034" spans="1:6" ht="25.5" customHeight="1" thickBot="1" x14ac:dyDescent="0.25">
      <c r="A4034" s="84" t="s">
        <v>4895</v>
      </c>
      <c r="B4034" s="85" t="s">
        <v>4896</v>
      </c>
      <c r="C4034" s="86" t="s">
        <v>4897</v>
      </c>
      <c r="D4034" s="87">
        <v>0.05</v>
      </c>
      <c r="E4034" s="88">
        <v>72889</v>
      </c>
      <c r="F4034" s="89">
        <f>+D4034*E4034</f>
        <v>3644.4500000000003</v>
      </c>
    </row>
    <row r="4035" spans="1:6" ht="409.6" hidden="1" customHeight="1" x14ac:dyDescent="0.2"/>
    <row r="4036" spans="1:6" ht="13.5" customHeight="1" thickBot="1" x14ac:dyDescent="0.25">
      <c r="A4036" s="90" t="s">
        <v>4898</v>
      </c>
      <c r="B4036" s="91"/>
      <c r="C4036" s="92">
        <v>0.89639106659221301</v>
      </c>
      <c r="D4036" s="91"/>
      <c r="E4036" s="93" t="s">
        <v>4884</v>
      </c>
      <c r="F4036" s="94">
        <v>3644</v>
      </c>
    </row>
    <row r="4037" spans="1:6" ht="0.2" customHeight="1" x14ac:dyDescent="0.2"/>
    <row r="4038" spans="1:6" ht="12.75" customHeight="1" x14ac:dyDescent="0.2">
      <c r="A4038" s="80" t="s">
        <v>4871</v>
      </c>
      <c r="B4038" s="81" t="s">
        <v>4899</v>
      </c>
      <c r="C4038" s="82" t="s">
        <v>4870</v>
      </c>
      <c r="D4038" s="82" t="s">
        <v>4873</v>
      </c>
      <c r="E4038" s="82" t="s">
        <v>4874</v>
      </c>
      <c r="F4038" s="83" t="s">
        <v>4875</v>
      </c>
    </row>
    <row r="4039" spans="1:6" ht="409.6" hidden="1" customHeight="1" x14ac:dyDescent="0.2"/>
    <row r="4040" spans="1:6" ht="25.5" customHeight="1" x14ac:dyDescent="0.2">
      <c r="A4040" s="84" t="s">
        <v>5000</v>
      </c>
      <c r="B4040" s="85" t="s">
        <v>5001</v>
      </c>
      <c r="C4040" s="86" t="s">
        <v>9</v>
      </c>
      <c r="D4040" s="87">
        <v>0.93593000000000004</v>
      </c>
      <c r="E4040" s="88">
        <v>18400</v>
      </c>
      <c r="F4040" s="89">
        <f>+D4040*E4040</f>
        <v>17221.112000000001</v>
      </c>
    </row>
    <row r="4041" spans="1:6" ht="409.6" hidden="1" customHeight="1" x14ac:dyDescent="0.2"/>
    <row r="4042" spans="1:6" ht="25.5" customHeight="1" x14ac:dyDescent="0.2">
      <c r="A4042" s="84" t="s">
        <v>5105</v>
      </c>
      <c r="B4042" s="85" t="s">
        <v>5106</v>
      </c>
      <c r="C4042" s="86" t="s">
        <v>109</v>
      </c>
      <c r="D4042" s="87">
        <v>0.11574</v>
      </c>
      <c r="E4042" s="88">
        <v>1914</v>
      </c>
      <c r="F4042" s="89">
        <f>+D4042*E4042</f>
        <v>221.52635999999998</v>
      </c>
    </row>
    <row r="4043" spans="1:6" ht="409.6" hidden="1" customHeight="1" x14ac:dyDescent="0.2"/>
    <row r="4044" spans="1:6" ht="25.5" customHeight="1" x14ac:dyDescent="0.2">
      <c r="A4044" s="84" t="s">
        <v>5107</v>
      </c>
      <c r="B4044" s="85" t="s">
        <v>5108</v>
      </c>
      <c r="C4044" s="86" t="s">
        <v>263</v>
      </c>
      <c r="D4044" s="87">
        <v>10</v>
      </c>
      <c r="E4044" s="88">
        <v>50</v>
      </c>
      <c r="F4044" s="89">
        <f>+D4044*E4044</f>
        <v>500</v>
      </c>
    </row>
    <row r="4045" spans="1:6" ht="409.6" hidden="1" customHeight="1" x14ac:dyDescent="0.2"/>
    <row r="4046" spans="1:6" ht="25.5" customHeight="1" x14ac:dyDescent="0.2">
      <c r="A4046" s="84" t="s">
        <v>5018</v>
      </c>
      <c r="B4046" s="85" t="s">
        <v>5019</v>
      </c>
      <c r="C4046" s="86" t="s">
        <v>109</v>
      </c>
      <c r="D4046" s="87">
        <v>0.69443999999999995</v>
      </c>
      <c r="E4046" s="88">
        <v>248</v>
      </c>
      <c r="F4046" s="89">
        <f>+D4046*E4046</f>
        <v>172.22111999999998</v>
      </c>
    </row>
    <row r="4047" spans="1:6" ht="409.6" hidden="1" customHeight="1" x14ac:dyDescent="0.2"/>
    <row r="4048" spans="1:6" ht="25.5" customHeight="1" thickBot="1" x14ac:dyDescent="0.25">
      <c r="A4048" s="84" t="s">
        <v>5095</v>
      </c>
      <c r="B4048" s="85" t="s">
        <v>5096</v>
      </c>
      <c r="C4048" s="86" t="s">
        <v>109</v>
      </c>
      <c r="D4048" s="87">
        <v>7.7160000000000006E-2</v>
      </c>
      <c r="E4048" s="88">
        <v>46573</v>
      </c>
      <c r="F4048" s="89">
        <f>+D4048*E4048</f>
        <v>3593.5726800000002</v>
      </c>
    </row>
    <row r="4049" spans="1:6" ht="409.6" hidden="1" customHeight="1" x14ac:dyDescent="0.2"/>
    <row r="4050" spans="1:6" ht="13.5" customHeight="1" thickBot="1" x14ac:dyDescent="0.25">
      <c r="A4050" s="90" t="s">
        <v>4904</v>
      </c>
      <c r="B4050" s="91"/>
      <c r="C4050" s="92">
        <v>5.3402178003980101</v>
      </c>
      <c r="D4050" s="91"/>
      <c r="E4050" s="93" t="s">
        <v>4884</v>
      </c>
      <c r="F4050" s="94">
        <v>21709</v>
      </c>
    </row>
    <row r="4051" spans="1:6" ht="0.2" customHeight="1" x14ac:dyDescent="0.2"/>
    <row r="4052" spans="1:6" ht="12.75" customHeight="1" x14ac:dyDescent="0.2">
      <c r="A4052" s="80" t="s">
        <v>4871</v>
      </c>
      <c r="B4052" s="81" t="s">
        <v>4905</v>
      </c>
      <c r="C4052" s="82" t="s">
        <v>4870</v>
      </c>
      <c r="D4052" s="82" t="s">
        <v>4873</v>
      </c>
      <c r="E4052" s="82" t="s">
        <v>4874</v>
      </c>
      <c r="F4052" s="83" t="s">
        <v>4875</v>
      </c>
    </row>
    <row r="4053" spans="1:6" ht="409.6" hidden="1" customHeight="1" x14ac:dyDescent="0.2"/>
    <row r="4054" spans="1:6" ht="25.5" customHeight="1" x14ac:dyDescent="0.2">
      <c r="A4054" s="84" t="s">
        <v>4916</v>
      </c>
      <c r="B4054" s="85" t="s">
        <v>4917</v>
      </c>
      <c r="C4054" s="86" t="s">
        <v>106</v>
      </c>
      <c r="D4054" s="87">
        <v>2.2972999999999999</v>
      </c>
      <c r="E4054" s="88">
        <v>38014</v>
      </c>
      <c r="F4054" s="89">
        <f>+D4054*E4054</f>
        <v>87329.5622</v>
      </c>
    </row>
    <row r="4055" spans="1:6" ht="409.6" hidden="1" customHeight="1" x14ac:dyDescent="0.2"/>
    <row r="4056" spans="1:6" ht="25.5" customHeight="1" thickBot="1" x14ac:dyDescent="0.25">
      <c r="A4056" s="84" t="s">
        <v>4920</v>
      </c>
      <c r="B4056" s="85" t="s">
        <v>4921</v>
      </c>
      <c r="C4056" s="86" t="s">
        <v>106</v>
      </c>
      <c r="D4056" s="87">
        <v>2.7591100000000002</v>
      </c>
      <c r="E4056" s="88">
        <v>14128</v>
      </c>
      <c r="F4056" s="89">
        <f>+D4056*E4056</f>
        <v>38980.706080000004</v>
      </c>
    </row>
    <row r="4057" spans="1:6" ht="409.6" hidden="1" customHeight="1" x14ac:dyDescent="0.2"/>
    <row r="4058" spans="1:6" ht="13.5" customHeight="1" thickBot="1" x14ac:dyDescent="0.25">
      <c r="A4058" s="90" t="s">
        <v>4908</v>
      </c>
      <c r="B4058" s="91"/>
      <c r="C4058" s="92">
        <v>31.0713644380705</v>
      </c>
      <c r="D4058" s="91"/>
      <c r="E4058" s="93" t="s">
        <v>4884</v>
      </c>
      <c r="F4058" s="94">
        <v>126311</v>
      </c>
    </row>
    <row r="4059" spans="1:6" ht="0.2" customHeight="1" thickBot="1" x14ac:dyDescent="0.25"/>
    <row r="4060" spans="1:6" ht="12.75" customHeight="1" thickBot="1" x14ac:dyDescent="0.3">
      <c r="A4060" s="157" t="s">
        <v>4909</v>
      </c>
      <c r="B4060" s="158"/>
      <c r="C4060" s="158"/>
      <c r="D4060" s="158"/>
      <c r="E4060" s="159">
        <v>406519</v>
      </c>
      <c r="F4060" s="160"/>
    </row>
    <row r="4061" spans="1:6" ht="12.75" customHeight="1" x14ac:dyDescent="0.2"/>
    <row r="4062" spans="1:6" ht="12.75" customHeight="1" x14ac:dyDescent="0.2"/>
    <row r="4063" spans="1:6" ht="409.6" hidden="1" customHeight="1" x14ac:dyDescent="0.2"/>
    <row r="4064" spans="1:6" ht="12.75" customHeight="1" x14ac:dyDescent="0.25">
      <c r="A4064" s="144" t="s">
        <v>4868</v>
      </c>
      <c r="B4064" s="145"/>
      <c r="C4064" s="145"/>
      <c r="D4064" s="145"/>
      <c r="E4064" s="146"/>
      <c r="F4064" s="147"/>
    </row>
    <row r="4065" spans="1:6" ht="12.75" customHeight="1" x14ac:dyDescent="0.2">
      <c r="A4065" s="138" t="s">
        <v>2679</v>
      </c>
      <c r="B4065" s="139"/>
      <c r="C4065" s="139"/>
      <c r="D4065" s="140"/>
      <c r="E4065" s="76" t="s">
        <v>4869</v>
      </c>
      <c r="F4065" s="77" t="s">
        <v>4870</v>
      </c>
    </row>
    <row r="4066" spans="1:6" ht="12.75" customHeight="1" x14ac:dyDescent="0.2">
      <c r="A4066" s="141"/>
      <c r="B4066" s="142"/>
      <c r="C4066" s="142"/>
      <c r="D4066" s="143"/>
      <c r="E4066" s="78" t="s">
        <v>2678</v>
      </c>
      <c r="F4066" s="79" t="s">
        <v>263</v>
      </c>
    </row>
    <row r="4067" spans="1:6" ht="409.6" hidden="1" customHeight="1" x14ac:dyDescent="0.2"/>
    <row r="4068" spans="1:6" ht="12.75" customHeight="1" x14ac:dyDescent="0.2">
      <c r="A4068" s="80" t="s">
        <v>4871</v>
      </c>
      <c r="B4068" s="81" t="s">
        <v>4872</v>
      </c>
      <c r="C4068" s="82" t="s">
        <v>4870</v>
      </c>
      <c r="D4068" s="82" t="s">
        <v>4873</v>
      </c>
      <c r="E4068" s="82" t="s">
        <v>4874</v>
      </c>
      <c r="F4068" s="83" t="s">
        <v>4875</v>
      </c>
    </row>
    <row r="4069" spans="1:6" ht="409.6" hidden="1" customHeight="1" x14ac:dyDescent="0.2"/>
    <row r="4070" spans="1:6" ht="25.5" customHeight="1" x14ac:dyDescent="0.2">
      <c r="A4070" s="84" t="s">
        <v>4931</v>
      </c>
      <c r="B4070" s="85" t="s">
        <v>4932</v>
      </c>
      <c r="C4070" s="86" t="s">
        <v>106</v>
      </c>
      <c r="D4070" s="87">
        <v>0.46181</v>
      </c>
      <c r="E4070" s="88">
        <v>376410</v>
      </c>
      <c r="F4070" s="89">
        <f>+D4070*E4070</f>
        <v>173829.90210000001</v>
      </c>
    </row>
    <row r="4071" spans="1:6" ht="409.6" hidden="1" customHeight="1" x14ac:dyDescent="0.2"/>
    <row r="4072" spans="1:6" ht="25.5" customHeight="1" x14ac:dyDescent="0.2">
      <c r="A4072" s="84" t="s">
        <v>5097</v>
      </c>
      <c r="B4072" s="85" t="s">
        <v>5098</v>
      </c>
      <c r="C4072" s="86" t="s">
        <v>9</v>
      </c>
      <c r="D4072" s="87">
        <v>4.0800000000000003E-3</v>
      </c>
      <c r="E4072" s="88">
        <v>295180</v>
      </c>
      <c r="F4072" s="89">
        <f>+D4072*E4072</f>
        <v>1204.3344000000002</v>
      </c>
    </row>
    <row r="4073" spans="1:6" ht="409.6" hidden="1" customHeight="1" x14ac:dyDescent="0.2"/>
    <row r="4074" spans="1:6" ht="25.5" customHeight="1" x14ac:dyDescent="0.2">
      <c r="A4074" s="84" t="s">
        <v>5099</v>
      </c>
      <c r="B4074" s="85" t="s">
        <v>5100</v>
      </c>
      <c r="C4074" s="86" t="s">
        <v>7</v>
      </c>
      <c r="D4074" s="87">
        <v>1.1935</v>
      </c>
      <c r="E4074" s="88">
        <v>5242</v>
      </c>
      <c r="F4074" s="89">
        <f>+D4074*E4074</f>
        <v>6256.3270000000002</v>
      </c>
    </row>
    <row r="4075" spans="1:6" ht="409.6" hidden="1" customHeight="1" x14ac:dyDescent="0.2"/>
    <row r="4076" spans="1:6" ht="25.5" customHeight="1" x14ac:dyDescent="0.2">
      <c r="A4076" s="84" t="s">
        <v>5101</v>
      </c>
      <c r="B4076" s="85" t="s">
        <v>5102</v>
      </c>
      <c r="C4076" s="86" t="s">
        <v>1212</v>
      </c>
      <c r="D4076" s="87">
        <v>0.10959000000000001</v>
      </c>
      <c r="E4076" s="88">
        <v>2550</v>
      </c>
      <c r="F4076" s="89">
        <f>+D4076*E4076</f>
        <v>279.4545</v>
      </c>
    </row>
    <row r="4077" spans="1:6" ht="409.6" hidden="1" customHeight="1" x14ac:dyDescent="0.2"/>
    <row r="4078" spans="1:6" ht="25.5" customHeight="1" thickBot="1" x14ac:dyDescent="0.25">
      <c r="A4078" s="84" t="s">
        <v>4941</v>
      </c>
      <c r="B4078" s="85" t="s">
        <v>4942</v>
      </c>
      <c r="C4078" s="86" t="s">
        <v>7</v>
      </c>
      <c r="D4078" s="87">
        <v>4.6149999999999997E-2</v>
      </c>
      <c r="E4078" s="88">
        <v>8600</v>
      </c>
      <c r="F4078" s="89">
        <f>+D4078*E4078</f>
        <v>396.89</v>
      </c>
    </row>
    <row r="4079" spans="1:6" ht="409.6" hidden="1" customHeight="1" x14ac:dyDescent="0.2"/>
    <row r="4080" spans="1:6" ht="13.5" customHeight="1" thickBot="1" x14ac:dyDescent="0.25">
      <c r="A4080" s="90" t="s">
        <v>4883</v>
      </c>
      <c r="B4080" s="91"/>
      <c r="C4080" s="92">
        <v>40.883977900552502</v>
      </c>
      <c r="D4080" s="91"/>
      <c r="E4080" s="93" t="s">
        <v>4884</v>
      </c>
      <c r="F4080" s="94">
        <v>181966</v>
      </c>
    </row>
    <row r="4081" spans="1:6" ht="0.2" customHeight="1" x14ac:dyDescent="0.2"/>
    <row r="4082" spans="1:6" ht="12.75" customHeight="1" x14ac:dyDescent="0.2">
      <c r="A4082" s="80" t="s">
        <v>4871</v>
      </c>
      <c r="B4082" s="81" t="s">
        <v>4885</v>
      </c>
      <c r="C4082" s="82" t="s">
        <v>4870</v>
      </c>
      <c r="D4082" s="82" t="s">
        <v>4873</v>
      </c>
      <c r="E4082" s="82" t="s">
        <v>4874</v>
      </c>
      <c r="F4082" s="83" t="s">
        <v>4875</v>
      </c>
    </row>
    <row r="4083" spans="1:6" ht="409.6" hidden="1" customHeight="1" x14ac:dyDescent="0.2"/>
    <row r="4084" spans="1:6" ht="25.5" customHeight="1" x14ac:dyDescent="0.2">
      <c r="A4084" s="84" t="s">
        <v>5103</v>
      </c>
      <c r="B4084" s="85" t="s">
        <v>5104</v>
      </c>
      <c r="C4084" s="86" t="s">
        <v>4888</v>
      </c>
      <c r="D4084" s="87">
        <v>0.39357999999999999</v>
      </c>
      <c r="E4084" s="88">
        <v>184277</v>
      </c>
      <c r="F4084" s="89">
        <f>+D4084*E4084</f>
        <v>72527.74166</v>
      </c>
    </row>
    <row r="4085" spans="1:6" ht="409.6" hidden="1" customHeight="1" x14ac:dyDescent="0.2"/>
    <row r="4086" spans="1:6" ht="25.5" customHeight="1" thickBot="1" x14ac:dyDescent="0.25">
      <c r="A4086" s="84" t="s">
        <v>4912</v>
      </c>
      <c r="B4086" s="85" t="s">
        <v>4913</v>
      </c>
      <c r="C4086" s="86" t="s">
        <v>4888</v>
      </c>
      <c r="D4086" s="87">
        <v>0.18484999999999999</v>
      </c>
      <c r="E4086" s="88">
        <v>184277</v>
      </c>
      <c r="F4086" s="89">
        <f>+D4086*E4086</f>
        <v>34063.603449999995</v>
      </c>
    </row>
    <row r="4087" spans="1:6" ht="409.6" hidden="1" customHeight="1" x14ac:dyDescent="0.2"/>
    <row r="4088" spans="1:6" ht="13.5" customHeight="1" thickBot="1" x14ac:dyDescent="0.25">
      <c r="A4088" s="90" t="s">
        <v>4893</v>
      </c>
      <c r="B4088" s="91"/>
      <c r="C4088" s="92">
        <v>23.949006805533401</v>
      </c>
      <c r="D4088" s="91"/>
      <c r="E4088" s="93" t="s">
        <v>4884</v>
      </c>
      <c r="F4088" s="94">
        <v>106592</v>
      </c>
    </row>
    <row r="4089" spans="1:6" ht="0.2" customHeight="1" x14ac:dyDescent="0.2"/>
    <row r="4090" spans="1:6" ht="12.75" customHeight="1" x14ac:dyDescent="0.2">
      <c r="A4090" s="80" t="s">
        <v>4871</v>
      </c>
      <c r="B4090" s="81" t="s">
        <v>4894</v>
      </c>
      <c r="C4090" s="82" t="s">
        <v>4870</v>
      </c>
      <c r="D4090" s="82" t="s">
        <v>4873</v>
      </c>
      <c r="E4090" s="82" t="s">
        <v>4874</v>
      </c>
      <c r="F4090" s="83" t="s">
        <v>4875</v>
      </c>
    </row>
    <row r="4091" spans="1:6" ht="409.6" hidden="1" customHeight="1" x14ac:dyDescent="0.2"/>
    <row r="4092" spans="1:6" ht="25.5" customHeight="1" thickBot="1" x14ac:dyDescent="0.25">
      <c r="A4092" s="84" t="s">
        <v>4895</v>
      </c>
      <c r="B4092" s="85" t="s">
        <v>4896</v>
      </c>
      <c r="C4092" s="86" t="s">
        <v>4897</v>
      </c>
      <c r="D4092" s="87">
        <v>0.05</v>
      </c>
      <c r="E4092" s="88">
        <v>106592</v>
      </c>
      <c r="F4092" s="89">
        <f>+D4092*E4092</f>
        <v>5329.6</v>
      </c>
    </row>
    <row r="4093" spans="1:6" ht="409.6" hidden="1" customHeight="1" x14ac:dyDescent="0.2"/>
    <row r="4094" spans="1:6" ht="13.5" customHeight="1" thickBot="1" x14ac:dyDescent="0.25">
      <c r="A4094" s="90" t="s">
        <v>4898</v>
      </c>
      <c r="B4094" s="91"/>
      <c r="C4094" s="92">
        <v>1.1975402119623699</v>
      </c>
      <c r="D4094" s="91"/>
      <c r="E4094" s="93" t="s">
        <v>4884</v>
      </c>
      <c r="F4094" s="94">
        <v>5330</v>
      </c>
    </row>
    <row r="4095" spans="1:6" ht="0.2" customHeight="1" x14ac:dyDescent="0.2"/>
    <row r="4096" spans="1:6" ht="12.75" customHeight="1" x14ac:dyDescent="0.2">
      <c r="A4096" s="80" t="s">
        <v>4871</v>
      </c>
      <c r="B4096" s="81" t="s">
        <v>4899</v>
      </c>
      <c r="C4096" s="82" t="s">
        <v>4870</v>
      </c>
      <c r="D4096" s="82" t="s">
        <v>4873</v>
      </c>
      <c r="E4096" s="82" t="s">
        <v>4874</v>
      </c>
      <c r="F4096" s="83" t="s">
        <v>4875</v>
      </c>
    </row>
    <row r="4097" spans="1:6" ht="409.6" hidden="1" customHeight="1" x14ac:dyDescent="0.2"/>
    <row r="4098" spans="1:6" ht="25.5" customHeight="1" x14ac:dyDescent="0.2">
      <c r="A4098" s="84" t="s">
        <v>5000</v>
      </c>
      <c r="B4098" s="85" t="s">
        <v>5001</v>
      </c>
      <c r="C4098" s="86" t="s">
        <v>9</v>
      </c>
      <c r="D4098" s="87">
        <v>0.93593000000000004</v>
      </c>
      <c r="E4098" s="88">
        <v>18400</v>
      </c>
      <c r="F4098" s="89">
        <f>+D4098*E4098</f>
        <v>17221.112000000001</v>
      </c>
    </row>
    <row r="4099" spans="1:6" ht="409.6" hidden="1" customHeight="1" x14ac:dyDescent="0.2"/>
    <row r="4100" spans="1:6" ht="25.5" customHeight="1" x14ac:dyDescent="0.2">
      <c r="A4100" s="84" t="s">
        <v>5105</v>
      </c>
      <c r="B4100" s="85" t="s">
        <v>5106</v>
      </c>
      <c r="C4100" s="86" t="s">
        <v>109</v>
      </c>
      <c r="D4100" s="87">
        <v>0.39369999999999999</v>
      </c>
      <c r="E4100" s="88">
        <v>1914</v>
      </c>
      <c r="F4100" s="89">
        <f>+D4100*E4100</f>
        <v>753.54179999999997</v>
      </c>
    </row>
    <row r="4101" spans="1:6" ht="409.6" hidden="1" customHeight="1" x14ac:dyDescent="0.2"/>
    <row r="4102" spans="1:6" ht="25.5" customHeight="1" x14ac:dyDescent="0.2">
      <c r="A4102" s="84" t="s">
        <v>5107</v>
      </c>
      <c r="B4102" s="85" t="s">
        <v>5108</v>
      </c>
      <c r="C4102" s="86" t="s">
        <v>263</v>
      </c>
      <c r="D4102" s="87">
        <v>10</v>
      </c>
      <c r="E4102" s="88">
        <v>50</v>
      </c>
      <c r="F4102" s="89">
        <f>+D4102*E4102</f>
        <v>500</v>
      </c>
    </row>
    <row r="4103" spans="1:6" ht="409.6" hidden="1" customHeight="1" x14ac:dyDescent="0.2"/>
    <row r="4104" spans="1:6" ht="25.5" customHeight="1" x14ac:dyDescent="0.2">
      <c r="A4104" s="84" t="s">
        <v>5018</v>
      </c>
      <c r="B4104" s="85" t="s">
        <v>5019</v>
      </c>
      <c r="C4104" s="86" t="s">
        <v>109</v>
      </c>
      <c r="D4104" s="87">
        <v>1.1811</v>
      </c>
      <c r="E4104" s="88">
        <v>248</v>
      </c>
      <c r="F4104" s="89">
        <f>+D4104*E4104</f>
        <v>292.9128</v>
      </c>
    </row>
    <row r="4105" spans="1:6" ht="409.6" hidden="1" customHeight="1" x14ac:dyDescent="0.2"/>
    <row r="4106" spans="1:6" ht="25.5" customHeight="1" thickBot="1" x14ac:dyDescent="0.25">
      <c r="A4106" s="84" t="s">
        <v>5095</v>
      </c>
      <c r="B4106" s="85" t="s">
        <v>5096</v>
      </c>
      <c r="C4106" s="86" t="s">
        <v>109</v>
      </c>
      <c r="D4106" s="87">
        <v>0.13123000000000001</v>
      </c>
      <c r="E4106" s="88">
        <v>46573</v>
      </c>
      <c r="F4106" s="89">
        <f>+D4106*E4106</f>
        <v>6111.7747900000004</v>
      </c>
    </row>
    <row r="4107" spans="1:6" ht="409.6" hidden="1" customHeight="1" x14ac:dyDescent="0.2"/>
    <row r="4108" spans="1:6" ht="13.5" customHeight="1" thickBot="1" x14ac:dyDescent="0.25">
      <c r="A4108" s="90" t="s">
        <v>4904</v>
      </c>
      <c r="B4108" s="91"/>
      <c r="C4108" s="92">
        <v>5.5900188505860804</v>
      </c>
      <c r="D4108" s="91"/>
      <c r="E4108" s="93" t="s">
        <v>4884</v>
      </c>
      <c r="F4108" s="94">
        <v>24880</v>
      </c>
    </row>
    <row r="4109" spans="1:6" ht="0.2" customHeight="1" x14ac:dyDescent="0.2"/>
    <row r="4110" spans="1:6" ht="12.75" customHeight="1" x14ac:dyDescent="0.2">
      <c r="A4110" s="80" t="s">
        <v>4871</v>
      </c>
      <c r="B4110" s="81" t="s">
        <v>4905</v>
      </c>
      <c r="C4110" s="82" t="s">
        <v>4870</v>
      </c>
      <c r="D4110" s="82" t="s">
        <v>4873</v>
      </c>
      <c r="E4110" s="82" t="s">
        <v>4874</v>
      </c>
      <c r="F4110" s="83" t="s">
        <v>4875</v>
      </c>
    </row>
    <row r="4111" spans="1:6" ht="409.6" hidden="1" customHeight="1" x14ac:dyDescent="0.2"/>
    <row r="4112" spans="1:6" ht="25.5" customHeight="1" x14ac:dyDescent="0.2">
      <c r="A4112" s="84" t="s">
        <v>4916</v>
      </c>
      <c r="B4112" s="85" t="s">
        <v>4917</v>
      </c>
      <c r="C4112" s="86" t="s">
        <v>106</v>
      </c>
      <c r="D4112" s="87">
        <v>2.2972999999999999</v>
      </c>
      <c r="E4112" s="88">
        <v>38014</v>
      </c>
      <c r="F4112" s="89">
        <f>+D4112*E4112</f>
        <v>87329.5622</v>
      </c>
    </row>
    <row r="4113" spans="1:6" ht="409.6" hidden="1" customHeight="1" x14ac:dyDescent="0.2"/>
    <row r="4114" spans="1:6" ht="25.5" customHeight="1" thickBot="1" x14ac:dyDescent="0.25">
      <c r="A4114" s="84" t="s">
        <v>4920</v>
      </c>
      <c r="B4114" s="85" t="s">
        <v>4921</v>
      </c>
      <c r="C4114" s="86" t="s">
        <v>106</v>
      </c>
      <c r="D4114" s="87">
        <v>2.7591100000000002</v>
      </c>
      <c r="E4114" s="88">
        <v>14128</v>
      </c>
      <c r="F4114" s="89">
        <f>+D4114*E4114</f>
        <v>38980.706080000004</v>
      </c>
    </row>
    <row r="4115" spans="1:6" ht="409.6" hidden="1" customHeight="1" x14ac:dyDescent="0.2"/>
    <row r="4116" spans="1:6" ht="13.5" customHeight="1" thickBot="1" x14ac:dyDescent="0.25">
      <c r="A4116" s="90" t="s">
        <v>4908</v>
      </c>
      <c r="B4116" s="91"/>
      <c r="C4116" s="92">
        <v>28.379456231365701</v>
      </c>
      <c r="D4116" s="91"/>
      <c r="E4116" s="93" t="s">
        <v>4884</v>
      </c>
      <c r="F4116" s="94">
        <v>126311</v>
      </c>
    </row>
    <row r="4117" spans="1:6" ht="0.2" customHeight="1" thickBot="1" x14ac:dyDescent="0.25"/>
    <row r="4118" spans="1:6" ht="12.75" customHeight="1" thickBot="1" x14ac:dyDescent="0.3">
      <c r="A4118" s="157" t="s">
        <v>4909</v>
      </c>
      <c r="B4118" s="158"/>
      <c r="C4118" s="158"/>
      <c r="D4118" s="158"/>
      <c r="E4118" s="159">
        <v>445079</v>
      </c>
      <c r="F4118" s="160"/>
    </row>
    <row r="4119" spans="1:6" ht="12.75" customHeight="1" x14ac:dyDescent="0.2"/>
    <row r="4120" spans="1:6" ht="12.75" customHeight="1" x14ac:dyDescent="0.2"/>
    <row r="4121" spans="1:6" ht="409.6" hidden="1" customHeight="1" x14ac:dyDescent="0.2"/>
    <row r="4122" spans="1:6" ht="12.75" customHeight="1" x14ac:dyDescent="0.25">
      <c r="A4122" s="144" t="s">
        <v>4868</v>
      </c>
      <c r="B4122" s="145"/>
      <c r="C4122" s="145"/>
      <c r="D4122" s="145"/>
      <c r="E4122" s="146"/>
      <c r="F4122" s="147"/>
    </row>
    <row r="4123" spans="1:6" ht="12.75" customHeight="1" x14ac:dyDescent="0.2">
      <c r="A4123" s="138" t="s">
        <v>2681</v>
      </c>
      <c r="B4123" s="139"/>
      <c r="C4123" s="139"/>
      <c r="D4123" s="140"/>
      <c r="E4123" s="76" t="s">
        <v>4869</v>
      </c>
      <c r="F4123" s="77" t="s">
        <v>4870</v>
      </c>
    </row>
    <row r="4124" spans="1:6" ht="12.75" customHeight="1" x14ac:dyDescent="0.2">
      <c r="A4124" s="141"/>
      <c r="B4124" s="142"/>
      <c r="C4124" s="142"/>
      <c r="D4124" s="143"/>
      <c r="E4124" s="78" t="s">
        <v>2680</v>
      </c>
      <c r="F4124" s="79" t="s">
        <v>263</v>
      </c>
    </row>
    <row r="4125" spans="1:6" ht="409.6" hidden="1" customHeight="1" x14ac:dyDescent="0.2"/>
    <row r="4126" spans="1:6" ht="12.75" customHeight="1" x14ac:dyDescent="0.2">
      <c r="A4126" s="80" t="s">
        <v>4871</v>
      </c>
      <c r="B4126" s="81" t="s">
        <v>4872</v>
      </c>
      <c r="C4126" s="82" t="s">
        <v>4870</v>
      </c>
      <c r="D4126" s="82" t="s">
        <v>4873</v>
      </c>
      <c r="E4126" s="82" t="s">
        <v>4874</v>
      </c>
      <c r="F4126" s="83" t="s">
        <v>4875</v>
      </c>
    </row>
    <row r="4127" spans="1:6" ht="409.6" hidden="1" customHeight="1" x14ac:dyDescent="0.2"/>
    <row r="4128" spans="1:6" ht="25.5" customHeight="1" x14ac:dyDescent="0.2">
      <c r="A4128" s="84" t="s">
        <v>4931</v>
      </c>
      <c r="B4128" s="85" t="s">
        <v>4932</v>
      </c>
      <c r="C4128" s="86" t="s">
        <v>106</v>
      </c>
      <c r="D4128" s="87">
        <v>0.46181</v>
      </c>
      <c r="E4128" s="88">
        <v>376410</v>
      </c>
      <c r="F4128" s="89">
        <f>+D4128*E4128</f>
        <v>173829.90210000001</v>
      </c>
    </row>
    <row r="4129" spans="1:6" ht="409.6" hidden="1" customHeight="1" x14ac:dyDescent="0.2"/>
    <row r="4130" spans="1:6" ht="25.5" customHeight="1" x14ac:dyDescent="0.2">
      <c r="A4130" s="84" t="s">
        <v>5097</v>
      </c>
      <c r="B4130" s="85" t="s">
        <v>5098</v>
      </c>
      <c r="C4130" s="86" t="s">
        <v>9</v>
      </c>
      <c r="D4130" s="87">
        <v>3.9300000000000003E-3</v>
      </c>
      <c r="E4130" s="88">
        <v>295180</v>
      </c>
      <c r="F4130" s="89">
        <f>+D4130*E4130</f>
        <v>1160.0574000000001</v>
      </c>
    </row>
    <row r="4131" spans="1:6" ht="409.6" hidden="1" customHeight="1" x14ac:dyDescent="0.2"/>
    <row r="4132" spans="1:6" ht="25.5" customHeight="1" x14ac:dyDescent="0.2">
      <c r="A4132" s="84" t="s">
        <v>5099</v>
      </c>
      <c r="B4132" s="85" t="s">
        <v>5100</v>
      </c>
      <c r="C4132" s="86" t="s">
        <v>7</v>
      </c>
      <c r="D4132" s="87">
        <v>1.1935</v>
      </c>
      <c r="E4132" s="88">
        <v>5242</v>
      </c>
      <c r="F4132" s="89">
        <f>+D4132*E4132</f>
        <v>6256.3270000000002</v>
      </c>
    </row>
    <row r="4133" spans="1:6" ht="409.6" hidden="1" customHeight="1" x14ac:dyDescent="0.2"/>
    <row r="4134" spans="1:6" ht="25.5" customHeight="1" x14ac:dyDescent="0.2">
      <c r="A4134" s="84" t="s">
        <v>5101</v>
      </c>
      <c r="B4134" s="85" t="s">
        <v>5102</v>
      </c>
      <c r="C4134" s="86" t="s">
        <v>1212</v>
      </c>
      <c r="D4134" s="87">
        <v>0.10959000000000001</v>
      </c>
      <c r="E4134" s="88">
        <v>2550</v>
      </c>
      <c r="F4134" s="89">
        <f>+D4134*E4134</f>
        <v>279.4545</v>
      </c>
    </row>
    <row r="4135" spans="1:6" ht="409.6" hidden="1" customHeight="1" x14ac:dyDescent="0.2"/>
    <row r="4136" spans="1:6" ht="25.5" customHeight="1" thickBot="1" x14ac:dyDescent="0.25">
      <c r="A4136" s="84" t="s">
        <v>4941</v>
      </c>
      <c r="B4136" s="85" t="s">
        <v>4942</v>
      </c>
      <c r="C4136" s="86" t="s">
        <v>7</v>
      </c>
      <c r="D4136" s="87">
        <v>4.6149999999999997E-2</v>
      </c>
      <c r="E4136" s="88">
        <v>8600</v>
      </c>
      <c r="F4136" s="89">
        <f>+D4136*E4136</f>
        <v>396.89</v>
      </c>
    </row>
    <row r="4137" spans="1:6" ht="409.6" hidden="1" customHeight="1" x14ac:dyDescent="0.2"/>
    <row r="4138" spans="1:6" ht="13.5" customHeight="1" thickBot="1" x14ac:dyDescent="0.25">
      <c r="A4138" s="90" t="s">
        <v>4883</v>
      </c>
      <c r="B4138" s="91"/>
      <c r="C4138" s="92">
        <v>38.227018758181899</v>
      </c>
      <c r="D4138" s="91"/>
      <c r="E4138" s="93" t="s">
        <v>4884</v>
      </c>
      <c r="F4138" s="94">
        <v>181922</v>
      </c>
    </row>
    <row r="4139" spans="1:6" ht="0.2" customHeight="1" x14ac:dyDescent="0.2"/>
    <row r="4140" spans="1:6" ht="12.75" customHeight="1" x14ac:dyDescent="0.2">
      <c r="A4140" s="80" t="s">
        <v>4871</v>
      </c>
      <c r="B4140" s="81" t="s">
        <v>4885</v>
      </c>
      <c r="C4140" s="82" t="s">
        <v>4870</v>
      </c>
      <c r="D4140" s="82" t="s">
        <v>4873</v>
      </c>
      <c r="E4140" s="82" t="s">
        <v>4874</v>
      </c>
      <c r="F4140" s="83" t="s">
        <v>4875</v>
      </c>
    </row>
    <row r="4141" spans="1:6" ht="409.6" hidden="1" customHeight="1" x14ac:dyDescent="0.2"/>
    <row r="4142" spans="1:6" ht="25.5" customHeight="1" x14ac:dyDescent="0.2">
      <c r="A4142" s="84" t="s">
        <v>5103</v>
      </c>
      <c r="B4142" s="85" t="s">
        <v>5104</v>
      </c>
      <c r="C4142" s="86" t="s">
        <v>4888</v>
      </c>
      <c r="D4142" s="87">
        <v>0.48</v>
      </c>
      <c r="E4142" s="88">
        <v>184277</v>
      </c>
      <c r="F4142" s="89">
        <f>+D4142*E4142</f>
        <v>88452.959999999992</v>
      </c>
    </row>
    <row r="4143" spans="1:6" ht="409.6" hidden="1" customHeight="1" x14ac:dyDescent="0.2"/>
    <row r="4144" spans="1:6" ht="25.5" customHeight="1" thickBot="1" x14ac:dyDescent="0.25">
      <c r="A4144" s="84" t="s">
        <v>4912</v>
      </c>
      <c r="B4144" s="85" t="s">
        <v>4913</v>
      </c>
      <c r="C4144" s="86" t="s">
        <v>4888</v>
      </c>
      <c r="D4144" s="87">
        <v>0.24</v>
      </c>
      <c r="E4144" s="88">
        <v>184277</v>
      </c>
      <c r="F4144" s="89">
        <f>+D4144*E4144</f>
        <v>44226.479999999996</v>
      </c>
    </row>
    <row r="4145" spans="1:6" ht="409.6" hidden="1" customHeight="1" x14ac:dyDescent="0.2"/>
    <row r="4146" spans="1:6" ht="13.5" customHeight="1" thickBot="1" x14ac:dyDescent="0.25">
      <c r="A4146" s="90" t="s">
        <v>4893</v>
      </c>
      <c r="B4146" s="91"/>
      <c r="C4146" s="92">
        <v>27.8796551369093</v>
      </c>
      <c r="D4146" s="91"/>
      <c r="E4146" s="93" t="s">
        <v>4884</v>
      </c>
      <c r="F4146" s="94">
        <v>132679</v>
      </c>
    </row>
    <row r="4147" spans="1:6" ht="0.2" customHeight="1" x14ac:dyDescent="0.2"/>
    <row r="4148" spans="1:6" ht="12.75" customHeight="1" x14ac:dyDescent="0.2">
      <c r="A4148" s="80" t="s">
        <v>4871</v>
      </c>
      <c r="B4148" s="81" t="s">
        <v>4894</v>
      </c>
      <c r="C4148" s="82" t="s">
        <v>4870</v>
      </c>
      <c r="D4148" s="82" t="s">
        <v>4873</v>
      </c>
      <c r="E4148" s="82" t="s">
        <v>4874</v>
      </c>
      <c r="F4148" s="83" t="s">
        <v>4875</v>
      </c>
    </row>
    <row r="4149" spans="1:6" ht="409.6" hidden="1" customHeight="1" x14ac:dyDescent="0.2"/>
    <row r="4150" spans="1:6" ht="25.5" customHeight="1" thickBot="1" x14ac:dyDescent="0.25">
      <c r="A4150" s="84" t="s">
        <v>4895</v>
      </c>
      <c r="B4150" s="85" t="s">
        <v>4896</v>
      </c>
      <c r="C4150" s="86" t="s">
        <v>4897</v>
      </c>
      <c r="D4150" s="87">
        <v>0.05</v>
      </c>
      <c r="E4150" s="88">
        <v>132679</v>
      </c>
      <c r="F4150" s="89">
        <f>+D4150*E4150</f>
        <v>6633.9500000000007</v>
      </c>
    </row>
    <row r="4151" spans="1:6" ht="409.6" hidden="1" customHeight="1" x14ac:dyDescent="0.2"/>
    <row r="4152" spans="1:6" ht="13.5" customHeight="1" thickBot="1" x14ac:dyDescent="0.25">
      <c r="A4152" s="90" t="s">
        <v>4898</v>
      </c>
      <c r="B4152" s="91"/>
      <c r="C4152" s="92">
        <v>1.39399326327645</v>
      </c>
      <c r="D4152" s="91"/>
      <c r="E4152" s="93" t="s">
        <v>4884</v>
      </c>
      <c r="F4152" s="94">
        <v>6634</v>
      </c>
    </row>
    <row r="4153" spans="1:6" ht="0.2" customHeight="1" x14ac:dyDescent="0.2"/>
    <row r="4154" spans="1:6" ht="12.75" customHeight="1" x14ac:dyDescent="0.2">
      <c r="A4154" s="80" t="s">
        <v>4871</v>
      </c>
      <c r="B4154" s="81" t="s">
        <v>4899</v>
      </c>
      <c r="C4154" s="82" t="s">
        <v>4870</v>
      </c>
      <c r="D4154" s="82" t="s">
        <v>4873</v>
      </c>
      <c r="E4154" s="82" t="s">
        <v>4874</v>
      </c>
      <c r="F4154" s="83" t="s">
        <v>4875</v>
      </c>
    </row>
    <row r="4155" spans="1:6" ht="409.6" hidden="1" customHeight="1" x14ac:dyDescent="0.2"/>
    <row r="4156" spans="1:6" ht="25.5" customHeight="1" x14ac:dyDescent="0.2">
      <c r="A4156" s="84" t="s">
        <v>5000</v>
      </c>
      <c r="B4156" s="85" t="s">
        <v>5001</v>
      </c>
      <c r="C4156" s="86" t="s">
        <v>9</v>
      </c>
      <c r="D4156" s="87">
        <v>0.93593000000000004</v>
      </c>
      <c r="E4156" s="88">
        <v>18400</v>
      </c>
      <c r="F4156" s="89">
        <f>+D4156*E4156</f>
        <v>17221.112000000001</v>
      </c>
    </row>
    <row r="4157" spans="1:6" ht="409.6" hidden="1" customHeight="1" x14ac:dyDescent="0.2"/>
    <row r="4158" spans="1:6" ht="25.5" customHeight="1" x14ac:dyDescent="0.2">
      <c r="A4158" s="84" t="s">
        <v>5105</v>
      </c>
      <c r="B4158" s="85" t="s">
        <v>5106</v>
      </c>
      <c r="C4158" s="86" t="s">
        <v>109</v>
      </c>
      <c r="D4158" s="87">
        <v>0.58479999999999999</v>
      </c>
      <c r="E4158" s="88">
        <v>1914</v>
      </c>
      <c r="F4158" s="89">
        <f>+D4158*E4158</f>
        <v>1119.3072</v>
      </c>
    </row>
    <row r="4159" spans="1:6" ht="409.6" hidden="1" customHeight="1" x14ac:dyDescent="0.2"/>
    <row r="4160" spans="1:6" ht="25.5" customHeight="1" x14ac:dyDescent="0.2">
      <c r="A4160" s="84" t="s">
        <v>5107</v>
      </c>
      <c r="B4160" s="85" t="s">
        <v>5108</v>
      </c>
      <c r="C4160" s="86" t="s">
        <v>263</v>
      </c>
      <c r="D4160" s="87">
        <v>10</v>
      </c>
      <c r="E4160" s="88">
        <v>50</v>
      </c>
      <c r="F4160" s="89">
        <f>+D4160*E4160</f>
        <v>500</v>
      </c>
    </row>
    <row r="4161" spans="1:6" ht="409.6" hidden="1" customHeight="1" x14ac:dyDescent="0.2"/>
    <row r="4162" spans="1:6" ht="25.5" customHeight="1" x14ac:dyDescent="0.2">
      <c r="A4162" s="84" t="s">
        <v>5018</v>
      </c>
      <c r="B4162" s="85" t="s">
        <v>5019</v>
      </c>
      <c r="C4162" s="86" t="s">
        <v>109</v>
      </c>
      <c r="D4162" s="87">
        <v>1.7543899999999999</v>
      </c>
      <c r="E4162" s="88">
        <v>248</v>
      </c>
      <c r="F4162" s="89">
        <f>+D4162*E4162</f>
        <v>435.08871999999997</v>
      </c>
    </row>
    <row r="4163" spans="1:6" ht="409.6" hidden="1" customHeight="1" x14ac:dyDescent="0.2"/>
    <row r="4164" spans="1:6" ht="25.5" customHeight="1" thickBot="1" x14ac:dyDescent="0.25">
      <c r="A4164" s="84" t="s">
        <v>5095</v>
      </c>
      <c r="B4164" s="85" t="s">
        <v>5096</v>
      </c>
      <c r="C4164" s="86" t="s">
        <v>109</v>
      </c>
      <c r="D4164" s="87">
        <v>0.19492999999999999</v>
      </c>
      <c r="E4164" s="88">
        <v>46573</v>
      </c>
      <c r="F4164" s="89">
        <f>+D4164*E4164</f>
        <v>9078.4748899999995</v>
      </c>
    </row>
    <row r="4165" spans="1:6" ht="409.6" hidden="1" customHeight="1" x14ac:dyDescent="0.2"/>
    <row r="4166" spans="1:6" ht="13.5" customHeight="1" thickBot="1" x14ac:dyDescent="0.25">
      <c r="A4166" s="90" t="s">
        <v>4904</v>
      </c>
      <c r="B4166" s="91"/>
      <c r="C4166" s="92">
        <v>5.9577767551518299</v>
      </c>
      <c r="D4166" s="91"/>
      <c r="E4166" s="93" t="s">
        <v>4884</v>
      </c>
      <c r="F4166" s="94">
        <v>28353</v>
      </c>
    </row>
    <row r="4167" spans="1:6" ht="0.2" customHeight="1" x14ac:dyDescent="0.2"/>
    <row r="4168" spans="1:6" ht="12.75" customHeight="1" x14ac:dyDescent="0.2">
      <c r="A4168" s="80" t="s">
        <v>4871</v>
      </c>
      <c r="B4168" s="81" t="s">
        <v>4905</v>
      </c>
      <c r="C4168" s="82" t="s">
        <v>4870</v>
      </c>
      <c r="D4168" s="82" t="s">
        <v>4873</v>
      </c>
      <c r="E4168" s="82" t="s">
        <v>4874</v>
      </c>
      <c r="F4168" s="83" t="s">
        <v>4875</v>
      </c>
    </row>
    <row r="4169" spans="1:6" ht="409.6" hidden="1" customHeight="1" x14ac:dyDescent="0.2"/>
    <row r="4170" spans="1:6" ht="25.5" customHeight="1" x14ac:dyDescent="0.2">
      <c r="A4170" s="84" t="s">
        <v>4916</v>
      </c>
      <c r="B4170" s="85" t="s">
        <v>4917</v>
      </c>
      <c r="C4170" s="86" t="s">
        <v>106</v>
      </c>
      <c r="D4170" s="87">
        <v>2.2972999999999999</v>
      </c>
      <c r="E4170" s="88">
        <v>38014</v>
      </c>
      <c r="F4170" s="89">
        <f>+D4170*E4170</f>
        <v>87329.5622</v>
      </c>
    </row>
    <row r="4171" spans="1:6" ht="409.6" hidden="1" customHeight="1" x14ac:dyDescent="0.2"/>
    <row r="4172" spans="1:6" ht="25.5" customHeight="1" thickBot="1" x14ac:dyDescent="0.25">
      <c r="A4172" s="84" t="s">
        <v>4920</v>
      </c>
      <c r="B4172" s="85" t="s">
        <v>4921</v>
      </c>
      <c r="C4172" s="86" t="s">
        <v>106</v>
      </c>
      <c r="D4172" s="87">
        <v>2.7591100000000002</v>
      </c>
      <c r="E4172" s="88">
        <v>14128</v>
      </c>
      <c r="F4172" s="89">
        <f>+D4172*E4172</f>
        <v>38980.706080000004</v>
      </c>
    </row>
    <row r="4173" spans="1:6" ht="409.6" hidden="1" customHeight="1" x14ac:dyDescent="0.2"/>
    <row r="4174" spans="1:6" ht="13.5" customHeight="1" thickBot="1" x14ac:dyDescent="0.25">
      <c r="A4174" s="90" t="s">
        <v>4908</v>
      </c>
      <c r="B4174" s="91"/>
      <c r="C4174" s="92">
        <v>26.541556086480501</v>
      </c>
      <c r="D4174" s="91"/>
      <c r="E4174" s="93" t="s">
        <v>4884</v>
      </c>
      <c r="F4174" s="94">
        <v>126311</v>
      </c>
    </row>
    <row r="4175" spans="1:6" ht="0.2" customHeight="1" thickBot="1" x14ac:dyDescent="0.25"/>
    <row r="4176" spans="1:6" ht="12.75" customHeight="1" thickBot="1" x14ac:dyDescent="0.3">
      <c r="A4176" s="157" t="s">
        <v>4909</v>
      </c>
      <c r="B4176" s="158"/>
      <c r="C4176" s="158"/>
      <c r="D4176" s="158"/>
      <c r="E4176" s="159">
        <v>475899</v>
      </c>
      <c r="F4176" s="160"/>
    </row>
    <row r="4177" spans="1:6" ht="12.75" customHeight="1" x14ac:dyDescent="0.2"/>
    <row r="4178" spans="1:6" ht="12.75" customHeight="1" x14ac:dyDescent="0.2"/>
    <row r="4179" spans="1:6" ht="409.6" hidden="1" customHeight="1" x14ac:dyDescent="0.2"/>
    <row r="4180" spans="1:6" ht="12.75" customHeight="1" x14ac:dyDescent="0.25">
      <c r="A4180" s="144" t="s">
        <v>4868</v>
      </c>
      <c r="B4180" s="145"/>
      <c r="C4180" s="145"/>
      <c r="D4180" s="145"/>
      <c r="E4180" s="146"/>
      <c r="F4180" s="147"/>
    </row>
    <row r="4181" spans="1:6" ht="12.75" customHeight="1" x14ac:dyDescent="0.2">
      <c r="A4181" s="138" t="s">
        <v>2683</v>
      </c>
      <c r="B4181" s="139"/>
      <c r="C4181" s="139"/>
      <c r="D4181" s="140"/>
      <c r="E4181" s="76" t="s">
        <v>4869</v>
      </c>
      <c r="F4181" s="77" t="s">
        <v>4870</v>
      </c>
    </row>
    <row r="4182" spans="1:6" ht="12.75" customHeight="1" x14ac:dyDescent="0.2">
      <c r="A4182" s="141"/>
      <c r="B4182" s="142"/>
      <c r="C4182" s="142"/>
      <c r="D4182" s="143"/>
      <c r="E4182" s="78" t="s">
        <v>2682</v>
      </c>
      <c r="F4182" s="79" t="s">
        <v>263</v>
      </c>
    </row>
    <row r="4183" spans="1:6" ht="409.6" hidden="1" customHeight="1" x14ac:dyDescent="0.2"/>
    <row r="4184" spans="1:6" ht="12.75" customHeight="1" x14ac:dyDescent="0.2">
      <c r="A4184" s="80" t="s">
        <v>4871</v>
      </c>
      <c r="B4184" s="81" t="s">
        <v>4872</v>
      </c>
      <c r="C4184" s="82" t="s">
        <v>4870</v>
      </c>
      <c r="D4184" s="82" t="s">
        <v>4873</v>
      </c>
      <c r="E4184" s="82" t="s">
        <v>4874</v>
      </c>
      <c r="F4184" s="83" t="s">
        <v>4875</v>
      </c>
    </row>
    <row r="4185" spans="1:6" ht="409.6" hidden="1" customHeight="1" x14ac:dyDescent="0.2"/>
    <row r="4186" spans="1:6" ht="25.5" customHeight="1" x14ac:dyDescent="0.2">
      <c r="A4186" s="84" t="s">
        <v>4931</v>
      </c>
      <c r="B4186" s="85" t="s">
        <v>4932</v>
      </c>
      <c r="C4186" s="86" t="s">
        <v>106</v>
      </c>
      <c r="D4186" s="87">
        <v>0.46181</v>
      </c>
      <c r="E4186" s="88">
        <v>376410</v>
      </c>
      <c r="F4186" s="89">
        <f>+D4186*E4186</f>
        <v>173829.90210000001</v>
      </c>
    </row>
    <row r="4187" spans="1:6" ht="409.6" hidden="1" customHeight="1" x14ac:dyDescent="0.2"/>
    <row r="4188" spans="1:6" ht="25.5" customHeight="1" x14ac:dyDescent="0.2">
      <c r="A4188" s="84" t="s">
        <v>5097</v>
      </c>
      <c r="B4188" s="85" t="s">
        <v>5098</v>
      </c>
      <c r="C4188" s="86" t="s">
        <v>9</v>
      </c>
      <c r="D4188" s="87">
        <v>4.0800000000000003E-3</v>
      </c>
      <c r="E4188" s="88">
        <v>295180</v>
      </c>
      <c r="F4188" s="89">
        <f>+D4188*E4188</f>
        <v>1204.3344000000002</v>
      </c>
    </row>
    <row r="4189" spans="1:6" ht="409.6" hidden="1" customHeight="1" x14ac:dyDescent="0.2"/>
    <row r="4190" spans="1:6" ht="25.5" customHeight="1" x14ac:dyDescent="0.2">
      <c r="A4190" s="84" t="s">
        <v>5099</v>
      </c>
      <c r="B4190" s="85" t="s">
        <v>5100</v>
      </c>
      <c r="C4190" s="86" t="s">
        <v>7</v>
      </c>
      <c r="D4190" s="87">
        <v>1.1935</v>
      </c>
      <c r="E4190" s="88">
        <v>5242</v>
      </c>
      <c r="F4190" s="89">
        <f>+D4190*E4190</f>
        <v>6256.3270000000002</v>
      </c>
    </row>
    <row r="4191" spans="1:6" ht="409.6" hidden="1" customHeight="1" x14ac:dyDescent="0.2"/>
    <row r="4192" spans="1:6" ht="25.5" customHeight="1" x14ac:dyDescent="0.2">
      <c r="A4192" s="84" t="s">
        <v>5101</v>
      </c>
      <c r="B4192" s="85" t="s">
        <v>5102</v>
      </c>
      <c r="C4192" s="86" t="s">
        <v>1212</v>
      </c>
      <c r="D4192" s="87">
        <v>0.10959000000000001</v>
      </c>
      <c r="E4192" s="88">
        <v>2550</v>
      </c>
      <c r="F4192" s="89">
        <f>+D4192*E4192</f>
        <v>279.4545</v>
      </c>
    </row>
    <row r="4193" spans="1:6" ht="409.6" hidden="1" customHeight="1" x14ac:dyDescent="0.2"/>
    <row r="4194" spans="1:6" ht="25.5" customHeight="1" thickBot="1" x14ac:dyDescent="0.25">
      <c r="A4194" s="84" t="s">
        <v>4941</v>
      </c>
      <c r="B4194" s="85" t="s">
        <v>4942</v>
      </c>
      <c r="C4194" s="86" t="s">
        <v>7</v>
      </c>
      <c r="D4194" s="87">
        <v>4.6149999999999997E-2</v>
      </c>
      <c r="E4194" s="88">
        <v>8600</v>
      </c>
      <c r="F4194" s="89">
        <f>+D4194*E4194</f>
        <v>396.89</v>
      </c>
    </row>
    <row r="4195" spans="1:6" ht="409.6" hidden="1" customHeight="1" x14ac:dyDescent="0.2"/>
    <row r="4196" spans="1:6" ht="13.5" customHeight="1" thickBot="1" x14ac:dyDescent="0.25">
      <c r="A4196" s="90" t="s">
        <v>4883</v>
      </c>
      <c r="B4196" s="91"/>
      <c r="C4196" s="92">
        <v>34.385239551169903</v>
      </c>
      <c r="D4196" s="91"/>
      <c r="E4196" s="93" t="s">
        <v>4884</v>
      </c>
      <c r="F4196" s="94">
        <v>181966</v>
      </c>
    </row>
    <row r="4197" spans="1:6" ht="0.2" customHeight="1" x14ac:dyDescent="0.2"/>
    <row r="4198" spans="1:6" ht="12.75" customHeight="1" x14ac:dyDescent="0.2">
      <c r="A4198" s="80" t="s">
        <v>4871</v>
      </c>
      <c r="B4198" s="81" t="s">
        <v>4885</v>
      </c>
      <c r="C4198" s="82" t="s">
        <v>4870</v>
      </c>
      <c r="D4198" s="82" t="s">
        <v>4873</v>
      </c>
      <c r="E4198" s="82" t="s">
        <v>4874</v>
      </c>
      <c r="F4198" s="83" t="s">
        <v>4875</v>
      </c>
    </row>
    <row r="4199" spans="1:6" ht="409.6" hidden="1" customHeight="1" x14ac:dyDescent="0.2"/>
    <row r="4200" spans="1:6" ht="25.5" customHeight="1" x14ac:dyDescent="0.2">
      <c r="A4200" s="84" t="s">
        <v>5103</v>
      </c>
      <c r="B4200" s="85" t="s">
        <v>5104</v>
      </c>
      <c r="C4200" s="86" t="s">
        <v>4888</v>
      </c>
      <c r="D4200" s="87">
        <v>0.65</v>
      </c>
      <c r="E4200" s="88">
        <v>184277</v>
      </c>
      <c r="F4200" s="89">
        <f>+D4200*E4200</f>
        <v>119780.05</v>
      </c>
    </row>
    <row r="4201" spans="1:6" ht="409.6" hidden="1" customHeight="1" x14ac:dyDescent="0.2"/>
    <row r="4202" spans="1:6" ht="25.5" customHeight="1" thickBot="1" x14ac:dyDescent="0.25">
      <c r="A4202" s="84" t="s">
        <v>4912</v>
      </c>
      <c r="B4202" s="85" t="s">
        <v>4913</v>
      </c>
      <c r="C4202" s="86" t="s">
        <v>4888</v>
      </c>
      <c r="D4202" s="87">
        <v>0.32500000000000001</v>
      </c>
      <c r="E4202" s="88">
        <v>184277</v>
      </c>
      <c r="F4202" s="89">
        <f>+D4202*E4202</f>
        <v>59890.025000000001</v>
      </c>
    </row>
    <row r="4203" spans="1:6" ht="409.6" hidden="1" customHeight="1" x14ac:dyDescent="0.2"/>
    <row r="4204" spans="1:6" ht="13.5" customHeight="1" thickBot="1" x14ac:dyDescent="0.25">
      <c r="A4204" s="90" t="s">
        <v>4893</v>
      </c>
      <c r="B4204" s="91"/>
      <c r="C4204" s="92">
        <v>33.951375477609503</v>
      </c>
      <c r="D4204" s="91"/>
      <c r="E4204" s="93" t="s">
        <v>4884</v>
      </c>
      <c r="F4204" s="94">
        <v>179670</v>
      </c>
    </row>
    <row r="4205" spans="1:6" ht="0.2" customHeight="1" x14ac:dyDescent="0.2"/>
    <row r="4206" spans="1:6" ht="12.75" customHeight="1" x14ac:dyDescent="0.2">
      <c r="A4206" s="80" t="s">
        <v>4871</v>
      </c>
      <c r="B4206" s="81" t="s">
        <v>4894</v>
      </c>
      <c r="C4206" s="82" t="s">
        <v>4870</v>
      </c>
      <c r="D4206" s="82" t="s">
        <v>4873</v>
      </c>
      <c r="E4206" s="82" t="s">
        <v>4874</v>
      </c>
      <c r="F4206" s="83" t="s">
        <v>4875</v>
      </c>
    </row>
    <row r="4207" spans="1:6" ht="409.6" hidden="1" customHeight="1" x14ac:dyDescent="0.2"/>
    <row r="4208" spans="1:6" ht="25.5" customHeight="1" thickBot="1" x14ac:dyDescent="0.25">
      <c r="A4208" s="84" t="s">
        <v>4895</v>
      </c>
      <c r="B4208" s="85" t="s">
        <v>4896</v>
      </c>
      <c r="C4208" s="86" t="s">
        <v>4897</v>
      </c>
      <c r="D4208" s="87">
        <v>0.05</v>
      </c>
      <c r="E4208" s="88">
        <v>179670</v>
      </c>
      <c r="F4208" s="89">
        <f>+D4208*E4208</f>
        <v>8983.5</v>
      </c>
    </row>
    <row r="4209" spans="1:6" ht="409.6" hidden="1" customHeight="1" x14ac:dyDescent="0.2"/>
    <row r="4210" spans="1:6" ht="13.5" customHeight="1" thickBot="1" x14ac:dyDescent="0.25">
      <c r="A4210" s="90" t="s">
        <v>4898</v>
      </c>
      <c r="B4210" s="91"/>
      <c r="C4210" s="92">
        <v>1.6976632564748899</v>
      </c>
      <c r="D4210" s="91"/>
      <c r="E4210" s="93" t="s">
        <v>4884</v>
      </c>
      <c r="F4210" s="94">
        <v>8984</v>
      </c>
    </row>
    <row r="4211" spans="1:6" ht="0.2" customHeight="1" x14ac:dyDescent="0.2"/>
    <row r="4212" spans="1:6" ht="12.75" customHeight="1" x14ac:dyDescent="0.2">
      <c r="A4212" s="80" t="s">
        <v>4871</v>
      </c>
      <c r="B4212" s="81" t="s">
        <v>4899</v>
      </c>
      <c r="C4212" s="82" t="s">
        <v>4870</v>
      </c>
      <c r="D4212" s="82" t="s">
        <v>4873</v>
      </c>
      <c r="E4212" s="82" t="s">
        <v>4874</v>
      </c>
      <c r="F4212" s="83" t="s">
        <v>4875</v>
      </c>
    </row>
    <row r="4213" spans="1:6" ht="409.6" hidden="1" customHeight="1" x14ac:dyDescent="0.2"/>
    <row r="4214" spans="1:6" ht="25.5" customHeight="1" x14ac:dyDescent="0.2">
      <c r="A4214" s="84" t="s">
        <v>5000</v>
      </c>
      <c r="B4214" s="85" t="s">
        <v>5001</v>
      </c>
      <c r="C4214" s="86" t="s">
        <v>9</v>
      </c>
      <c r="D4214" s="87">
        <v>0.93593000000000004</v>
      </c>
      <c r="E4214" s="88">
        <v>18400</v>
      </c>
      <c r="F4214" s="89">
        <f>+D4214*E4214</f>
        <v>17221.112000000001</v>
      </c>
    </row>
    <row r="4215" spans="1:6" ht="409.6" hidden="1" customHeight="1" x14ac:dyDescent="0.2"/>
    <row r="4216" spans="1:6" ht="25.5" customHeight="1" x14ac:dyDescent="0.2">
      <c r="A4216" s="84" t="s">
        <v>5105</v>
      </c>
      <c r="B4216" s="85" t="s">
        <v>5106</v>
      </c>
      <c r="C4216" s="86" t="s">
        <v>109</v>
      </c>
      <c r="D4216" s="87">
        <v>0.8</v>
      </c>
      <c r="E4216" s="88">
        <v>1914</v>
      </c>
      <c r="F4216" s="89">
        <f>+D4216*E4216</f>
        <v>1531.2</v>
      </c>
    </row>
    <row r="4217" spans="1:6" ht="409.6" hidden="1" customHeight="1" x14ac:dyDescent="0.2"/>
    <row r="4218" spans="1:6" ht="25.5" customHeight="1" x14ac:dyDescent="0.2">
      <c r="A4218" s="84" t="s">
        <v>5107</v>
      </c>
      <c r="B4218" s="85" t="s">
        <v>5108</v>
      </c>
      <c r="C4218" s="86" t="s">
        <v>263</v>
      </c>
      <c r="D4218" s="87">
        <v>10</v>
      </c>
      <c r="E4218" s="88">
        <v>50</v>
      </c>
      <c r="F4218" s="89">
        <f>+D4218*E4218</f>
        <v>500</v>
      </c>
    </row>
    <row r="4219" spans="1:6" ht="409.6" hidden="1" customHeight="1" x14ac:dyDescent="0.2"/>
    <row r="4220" spans="1:6" ht="25.5" customHeight="1" x14ac:dyDescent="0.2">
      <c r="A4220" s="84" t="s">
        <v>5018</v>
      </c>
      <c r="B4220" s="85" t="s">
        <v>5019</v>
      </c>
      <c r="C4220" s="86" t="s">
        <v>109</v>
      </c>
      <c r="D4220" s="87">
        <v>2.4</v>
      </c>
      <c r="E4220" s="88">
        <v>248</v>
      </c>
      <c r="F4220" s="89">
        <f>+D4220*E4220</f>
        <v>595.19999999999993</v>
      </c>
    </row>
    <row r="4221" spans="1:6" ht="409.6" hidden="1" customHeight="1" x14ac:dyDescent="0.2"/>
    <row r="4222" spans="1:6" ht="25.5" customHeight="1" thickBot="1" x14ac:dyDescent="0.25">
      <c r="A4222" s="84" t="s">
        <v>5095</v>
      </c>
      <c r="B4222" s="85" t="s">
        <v>5096</v>
      </c>
      <c r="C4222" s="86" t="s">
        <v>109</v>
      </c>
      <c r="D4222" s="87">
        <v>0.26667000000000002</v>
      </c>
      <c r="E4222" s="88">
        <v>46573</v>
      </c>
      <c r="F4222" s="89">
        <f>+D4222*E4222</f>
        <v>12419.621910000002</v>
      </c>
    </row>
    <row r="4223" spans="1:6" ht="409.6" hidden="1" customHeight="1" x14ac:dyDescent="0.2"/>
    <row r="4224" spans="1:6" ht="13.5" customHeight="1" thickBot="1" x14ac:dyDescent="0.25">
      <c r="A4224" s="90" t="s">
        <v>4904</v>
      </c>
      <c r="B4224" s="91"/>
      <c r="C4224" s="92">
        <v>6.0973397480716098</v>
      </c>
      <c r="D4224" s="91"/>
      <c r="E4224" s="93" t="s">
        <v>4884</v>
      </c>
      <c r="F4224" s="94">
        <v>32267</v>
      </c>
    </row>
    <row r="4225" spans="1:6" ht="0.2" customHeight="1" x14ac:dyDescent="0.2"/>
    <row r="4226" spans="1:6" ht="12.75" customHeight="1" x14ac:dyDescent="0.2">
      <c r="A4226" s="80" t="s">
        <v>4871</v>
      </c>
      <c r="B4226" s="81" t="s">
        <v>4905</v>
      </c>
      <c r="C4226" s="82" t="s">
        <v>4870</v>
      </c>
      <c r="D4226" s="82" t="s">
        <v>4873</v>
      </c>
      <c r="E4226" s="82" t="s">
        <v>4874</v>
      </c>
      <c r="F4226" s="83" t="s">
        <v>4875</v>
      </c>
    </row>
    <row r="4227" spans="1:6" ht="409.6" hidden="1" customHeight="1" x14ac:dyDescent="0.2"/>
    <row r="4228" spans="1:6" ht="25.5" customHeight="1" x14ac:dyDescent="0.2">
      <c r="A4228" s="84" t="s">
        <v>4916</v>
      </c>
      <c r="B4228" s="85" t="s">
        <v>4917</v>
      </c>
      <c r="C4228" s="86" t="s">
        <v>106</v>
      </c>
      <c r="D4228" s="87">
        <v>2.2972999999999999</v>
      </c>
      <c r="E4228" s="88">
        <v>38014</v>
      </c>
      <c r="F4228" s="89">
        <f>+D4228*E4228</f>
        <v>87329.5622</v>
      </c>
    </row>
    <row r="4229" spans="1:6" ht="409.6" hidden="1" customHeight="1" x14ac:dyDescent="0.2"/>
    <row r="4230" spans="1:6" ht="25.5" customHeight="1" thickBot="1" x14ac:dyDescent="0.25">
      <c r="A4230" s="84" t="s">
        <v>4920</v>
      </c>
      <c r="B4230" s="85" t="s">
        <v>4921</v>
      </c>
      <c r="C4230" s="86" t="s">
        <v>106</v>
      </c>
      <c r="D4230" s="87">
        <v>2.7591100000000002</v>
      </c>
      <c r="E4230" s="88">
        <v>14128</v>
      </c>
      <c r="F4230" s="89">
        <f>+D4230*E4230</f>
        <v>38980.706080000004</v>
      </c>
    </row>
    <row r="4231" spans="1:6" ht="409.6" hidden="1" customHeight="1" x14ac:dyDescent="0.2"/>
    <row r="4232" spans="1:6" ht="13.5" customHeight="1" thickBot="1" x14ac:dyDescent="0.25">
      <c r="A4232" s="90" t="s">
        <v>4908</v>
      </c>
      <c r="B4232" s="91"/>
      <c r="C4232" s="92">
        <v>23.8683819666741</v>
      </c>
      <c r="D4232" s="91"/>
      <c r="E4232" s="93" t="s">
        <v>4884</v>
      </c>
      <c r="F4232" s="94">
        <v>126311</v>
      </c>
    </row>
    <row r="4233" spans="1:6" ht="0.2" customHeight="1" thickBot="1" x14ac:dyDescent="0.25"/>
    <row r="4234" spans="1:6" ht="12.75" customHeight="1" thickBot="1" x14ac:dyDescent="0.3">
      <c r="A4234" s="157" t="s">
        <v>4909</v>
      </c>
      <c r="B4234" s="158"/>
      <c r="C4234" s="158"/>
      <c r="D4234" s="158"/>
      <c r="E4234" s="159">
        <v>529198</v>
      </c>
      <c r="F4234" s="160"/>
    </row>
    <row r="4235" spans="1:6" ht="12.75" customHeight="1" x14ac:dyDescent="0.2"/>
    <row r="4236" spans="1:6" ht="12.75" customHeight="1" x14ac:dyDescent="0.2"/>
    <row r="4237" spans="1:6" ht="409.6" hidden="1" customHeight="1" x14ac:dyDescent="0.2"/>
    <row r="4238" spans="1:6" ht="12.75" customHeight="1" x14ac:dyDescent="0.25">
      <c r="A4238" s="144" t="s">
        <v>4868</v>
      </c>
      <c r="B4238" s="145"/>
      <c r="C4238" s="145"/>
      <c r="D4238" s="145"/>
      <c r="E4238" s="146"/>
      <c r="F4238" s="147"/>
    </row>
    <row r="4239" spans="1:6" ht="12.75" customHeight="1" x14ac:dyDescent="0.2">
      <c r="A4239" s="138" t="s">
        <v>2685</v>
      </c>
      <c r="B4239" s="139"/>
      <c r="C4239" s="139"/>
      <c r="D4239" s="140"/>
      <c r="E4239" s="76" t="s">
        <v>4869</v>
      </c>
      <c r="F4239" s="77" t="s">
        <v>4870</v>
      </c>
    </row>
    <row r="4240" spans="1:6" ht="12.75" customHeight="1" x14ac:dyDescent="0.2">
      <c r="A4240" s="141"/>
      <c r="B4240" s="142"/>
      <c r="C4240" s="142"/>
      <c r="D4240" s="143"/>
      <c r="E4240" s="78" t="s">
        <v>2684</v>
      </c>
      <c r="F4240" s="79" t="s">
        <v>263</v>
      </c>
    </row>
    <row r="4241" spans="1:6" ht="409.6" hidden="1" customHeight="1" x14ac:dyDescent="0.2"/>
    <row r="4242" spans="1:6" ht="12.75" customHeight="1" x14ac:dyDescent="0.2">
      <c r="A4242" s="80" t="s">
        <v>4871</v>
      </c>
      <c r="B4242" s="81" t="s">
        <v>4872</v>
      </c>
      <c r="C4242" s="82" t="s">
        <v>4870</v>
      </c>
      <c r="D4242" s="82" t="s">
        <v>4873</v>
      </c>
      <c r="E4242" s="82" t="s">
        <v>4874</v>
      </c>
      <c r="F4242" s="83" t="s">
        <v>4875</v>
      </c>
    </row>
    <row r="4243" spans="1:6" ht="409.6" hidden="1" customHeight="1" x14ac:dyDescent="0.2"/>
    <row r="4244" spans="1:6" ht="25.5" customHeight="1" x14ac:dyDescent="0.2">
      <c r="A4244" s="84" t="s">
        <v>4931</v>
      </c>
      <c r="B4244" s="85" t="s">
        <v>4932</v>
      </c>
      <c r="C4244" s="86" t="s">
        <v>106</v>
      </c>
      <c r="D4244" s="87">
        <v>0.46181</v>
      </c>
      <c r="E4244" s="88">
        <v>376410</v>
      </c>
      <c r="F4244" s="89">
        <f>+D4244*E4244</f>
        <v>173829.90210000001</v>
      </c>
    </row>
    <row r="4245" spans="1:6" ht="409.6" hidden="1" customHeight="1" x14ac:dyDescent="0.2"/>
    <row r="4246" spans="1:6" ht="25.5" customHeight="1" x14ac:dyDescent="0.2">
      <c r="A4246" s="84" t="s">
        <v>5097</v>
      </c>
      <c r="B4246" s="85" t="s">
        <v>5098</v>
      </c>
      <c r="C4246" s="86" t="s">
        <v>9</v>
      </c>
      <c r="D4246" s="87">
        <v>4.0800000000000003E-3</v>
      </c>
      <c r="E4246" s="88">
        <v>295180</v>
      </c>
      <c r="F4246" s="89">
        <f>+D4246*E4246</f>
        <v>1204.3344000000002</v>
      </c>
    </row>
    <row r="4247" spans="1:6" ht="409.6" hidden="1" customHeight="1" x14ac:dyDescent="0.2"/>
    <row r="4248" spans="1:6" ht="25.5" customHeight="1" x14ac:dyDescent="0.2">
      <c r="A4248" s="84" t="s">
        <v>5099</v>
      </c>
      <c r="B4248" s="85" t="s">
        <v>5100</v>
      </c>
      <c r="C4248" s="86" t="s">
        <v>7</v>
      </c>
      <c r="D4248" s="87">
        <v>1.1935</v>
      </c>
      <c r="E4248" s="88">
        <v>5242</v>
      </c>
      <c r="F4248" s="89">
        <f>+D4248*E4248</f>
        <v>6256.3270000000002</v>
      </c>
    </row>
    <row r="4249" spans="1:6" ht="409.6" hidden="1" customHeight="1" x14ac:dyDescent="0.2"/>
    <row r="4250" spans="1:6" ht="25.5" customHeight="1" x14ac:dyDescent="0.2">
      <c r="A4250" s="84" t="s">
        <v>5101</v>
      </c>
      <c r="B4250" s="85" t="s">
        <v>5102</v>
      </c>
      <c r="C4250" s="86" t="s">
        <v>1212</v>
      </c>
      <c r="D4250" s="87">
        <v>0.10959000000000001</v>
      </c>
      <c r="E4250" s="88">
        <v>2550</v>
      </c>
      <c r="F4250" s="89">
        <f>+D4250*E4250</f>
        <v>279.4545</v>
      </c>
    </row>
    <row r="4251" spans="1:6" ht="409.6" hidden="1" customHeight="1" x14ac:dyDescent="0.2"/>
    <row r="4252" spans="1:6" ht="25.5" customHeight="1" thickBot="1" x14ac:dyDescent="0.25">
      <c r="A4252" s="84" t="s">
        <v>4941</v>
      </c>
      <c r="B4252" s="85" t="s">
        <v>4942</v>
      </c>
      <c r="C4252" s="86" t="s">
        <v>7</v>
      </c>
      <c r="D4252" s="87">
        <v>4.6149999999999997E-2</v>
      </c>
      <c r="E4252" s="88">
        <v>8600</v>
      </c>
      <c r="F4252" s="89">
        <f>+D4252*E4252</f>
        <v>396.89</v>
      </c>
    </row>
    <row r="4253" spans="1:6" ht="409.6" hidden="1" customHeight="1" x14ac:dyDescent="0.2"/>
    <row r="4254" spans="1:6" ht="13.5" customHeight="1" thickBot="1" x14ac:dyDescent="0.25">
      <c r="A4254" s="90" t="s">
        <v>4883</v>
      </c>
      <c r="B4254" s="91"/>
      <c r="C4254" s="92">
        <v>30.8723579691015</v>
      </c>
      <c r="D4254" s="91"/>
      <c r="E4254" s="93" t="s">
        <v>4884</v>
      </c>
      <c r="F4254" s="94">
        <v>181966</v>
      </c>
    </row>
    <row r="4255" spans="1:6" ht="0.2" customHeight="1" x14ac:dyDescent="0.2"/>
    <row r="4256" spans="1:6" ht="12.75" customHeight="1" x14ac:dyDescent="0.2">
      <c r="A4256" s="80" t="s">
        <v>4871</v>
      </c>
      <c r="B4256" s="81" t="s">
        <v>4885</v>
      </c>
      <c r="C4256" s="82" t="s">
        <v>4870</v>
      </c>
      <c r="D4256" s="82" t="s">
        <v>4873</v>
      </c>
      <c r="E4256" s="82" t="s">
        <v>4874</v>
      </c>
      <c r="F4256" s="83" t="s">
        <v>4875</v>
      </c>
    </row>
    <row r="4257" spans="1:6" ht="409.6" hidden="1" customHeight="1" x14ac:dyDescent="0.2"/>
    <row r="4258" spans="1:6" ht="25.5" customHeight="1" x14ac:dyDescent="0.2">
      <c r="A4258" s="84" t="s">
        <v>5103</v>
      </c>
      <c r="B4258" s="85" t="s">
        <v>5104</v>
      </c>
      <c r="C4258" s="86" t="s">
        <v>4888</v>
      </c>
      <c r="D4258" s="87">
        <v>1.0183800000000001</v>
      </c>
      <c r="E4258" s="88">
        <v>184277</v>
      </c>
      <c r="F4258" s="89">
        <f>+D4258*E4258</f>
        <v>187664.01126</v>
      </c>
    </row>
    <row r="4259" spans="1:6" ht="409.6" hidden="1" customHeight="1" x14ac:dyDescent="0.2"/>
    <row r="4260" spans="1:6" ht="25.5" customHeight="1" thickBot="1" x14ac:dyDescent="0.25">
      <c r="A4260" s="84" t="s">
        <v>4912</v>
      </c>
      <c r="B4260" s="85" t="s">
        <v>4913</v>
      </c>
      <c r="C4260" s="86" t="s">
        <v>4888</v>
      </c>
      <c r="D4260" s="87">
        <v>0.24582999999999999</v>
      </c>
      <c r="E4260" s="88">
        <v>184277</v>
      </c>
      <c r="F4260" s="89">
        <f>+D4260*E4260</f>
        <v>45300.814910000001</v>
      </c>
    </row>
    <row r="4261" spans="1:6" ht="409.6" hidden="1" customHeight="1" x14ac:dyDescent="0.2"/>
    <row r="4262" spans="1:6" ht="13.5" customHeight="1" thickBot="1" x14ac:dyDescent="0.25">
      <c r="A4262" s="90" t="s">
        <v>4893</v>
      </c>
      <c r="B4262" s="91"/>
      <c r="C4262" s="92">
        <v>39.524850105358901</v>
      </c>
      <c r="D4262" s="91"/>
      <c r="E4262" s="93" t="s">
        <v>4884</v>
      </c>
      <c r="F4262" s="94">
        <v>232965</v>
      </c>
    </row>
    <row r="4263" spans="1:6" ht="0.2" customHeight="1" x14ac:dyDescent="0.2"/>
    <row r="4264" spans="1:6" ht="12.75" customHeight="1" x14ac:dyDescent="0.2">
      <c r="A4264" s="80" t="s">
        <v>4871</v>
      </c>
      <c r="B4264" s="81" t="s">
        <v>4894</v>
      </c>
      <c r="C4264" s="82" t="s">
        <v>4870</v>
      </c>
      <c r="D4264" s="82" t="s">
        <v>4873</v>
      </c>
      <c r="E4264" s="82" t="s">
        <v>4874</v>
      </c>
      <c r="F4264" s="83" t="s">
        <v>4875</v>
      </c>
    </row>
    <row r="4265" spans="1:6" ht="409.6" hidden="1" customHeight="1" x14ac:dyDescent="0.2"/>
    <row r="4266" spans="1:6" ht="25.5" customHeight="1" thickBot="1" x14ac:dyDescent="0.25">
      <c r="A4266" s="84" t="s">
        <v>4895</v>
      </c>
      <c r="B4266" s="85" t="s">
        <v>4896</v>
      </c>
      <c r="C4266" s="86" t="s">
        <v>4897</v>
      </c>
      <c r="D4266" s="87">
        <v>0.05</v>
      </c>
      <c r="E4266" s="88">
        <v>232965</v>
      </c>
      <c r="F4266" s="89">
        <f>+D4266*E4266</f>
        <v>11648.25</v>
      </c>
    </row>
    <row r="4267" spans="1:6" ht="409.6" hidden="1" customHeight="1" x14ac:dyDescent="0.2"/>
    <row r="4268" spans="1:6" ht="13.5" customHeight="1" thickBot="1" x14ac:dyDescent="0.25">
      <c r="A4268" s="90" t="s">
        <v>4898</v>
      </c>
      <c r="B4268" s="91"/>
      <c r="C4268" s="92">
        <v>1.9762000902591399</v>
      </c>
      <c r="D4268" s="91"/>
      <c r="E4268" s="93" t="s">
        <v>4884</v>
      </c>
      <c r="F4268" s="94">
        <v>11648</v>
      </c>
    </row>
    <row r="4269" spans="1:6" ht="0.2" customHeight="1" x14ac:dyDescent="0.2"/>
    <row r="4270" spans="1:6" ht="12.75" customHeight="1" x14ac:dyDescent="0.2">
      <c r="A4270" s="80" t="s">
        <v>4871</v>
      </c>
      <c r="B4270" s="81" t="s">
        <v>4899</v>
      </c>
      <c r="C4270" s="82" t="s">
        <v>4870</v>
      </c>
      <c r="D4270" s="82" t="s">
        <v>4873</v>
      </c>
      <c r="E4270" s="82" t="s">
        <v>4874</v>
      </c>
      <c r="F4270" s="83" t="s">
        <v>4875</v>
      </c>
    </row>
    <row r="4271" spans="1:6" ht="409.6" hidden="1" customHeight="1" x14ac:dyDescent="0.2"/>
    <row r="4272" spans="1:6" ht="25.5" customHeight="1" x14ac:dyDescent="0.2">
      <c r="A4272" s="84" t="s">
        <v>5000</v>
      </c>
      <c r="B4272" s="85" t="s">
        <v>5001</v>
      </c>
      <c r="C4272" s="86" t="s">
        <v>9</v>
      </c>
      <c r="D4272" s="87">
        <v>0.93593000000000004</v>
      </c>
      <c r="E4272" s="88">
        <v>18400</v>
      </c>
      <c r="F4272" s="89">
        <f>+D4272*E4272</f>
        <v>17221.112000000001</v>
      </c>
    </row>
    <row r="4273" spans="1:6" ht="409.6" hidden="1" customHeight="1" x14ac:dyDescent="0.2"/>
    <row r="4274" spans="1:6" ht="25.5" customHeight="1" x14ac:dyDescent="0.2">
      <c r="A4274" s="84" t="s">
        <v>5105</v>
      </c>
      <c r="B4274" s="85" t="s">
        <v>5106</v>
      </c>
      <c r="C4274" s="86" t="s">
        <v>109</v>
      </c>
      <c r="D4274" s="87">
        <v>1.02041</v>
      </c>
      <c r="E4274" s="88">
        <v>1914</v>
      </c>
      <c r="F4274" s="89">
        <f>+D4274*E4274</f>
        <v>1953.06474</v>
      </c>
    </row>
    <row r="4275" spans="1:6" ht="409.6" hidden="1" customHeight="1" x14ac:dyDescent="0.2"/>
    <row r="4276" spans="1:6" ht="25.5" customHeight="1" x14ac:dyDescent="0.2">
      <c r="A4276" s="84" t="s">
        <v>5107</v>
      </c>
      <c r="B4276" s="85" t="s">
        <v>5108</v>
      </c>
      <c r="C4276" s="86" t="s">
        <v>263</v>
      </c>
      <c r="D4276" s="87">
        <v>15</v>
      </c>
      <c r="E4276" s="88">
        <v>50</v>
      </c>
      <c r="F4276" s="89">
        <f>+D4276*E4276</f>
        <v>750</v>
      </c>
    </row>
    <row r="4277" spans="1:6" ht="409.6" hidden="1" customHeight="1" x14ac:dyDescent="0.2"/>
    <row r="4278" spans="1:6" ht="25.5" customHeight="1" x14ac:dyDescent="0.2">
      <c r="A4278" s="84" t="s">
        <v>5018</v>
      </c>
      <c r="B4278" s="85" t="s">
        <v>5019</v>
      </c>
      <c r="C4278" s="86" t="s">
        <v>109</v>
      </c>
      <c r="D4278" s="87">
        <v>3.0612200000000001</v>
      </c>
      <c r="E4278" s="88">
        <v>248</v>
      </c>
      <c r="F4278" s="89">
        <f>+D4278*E4278</f>
        <v>759.18255999999997</v>
      </c>
    </row>
    <row r="4279" spans="1:6" ht="409.6" hidden="1" customHeight="1" x14ac:dyDescent="0.2"/>
    <row r="4280" spans="1:6" ht="25.5" customHeight="1" thickBot="1" x14ac:dyDescent="0.25">
      <c r="A4280" s="84" t="s">
        <v>5095</v>
      </c>
      <c r="B4280" s="85" t="s">
        <v>5096</v>
      </c>
      <c r="C4280" s="86" t="s">
        <v>109</v>
      </c>
      <c r="D4280" s="87">
        <v>0.34014</v>
      </c>
      <c r="E4280" s="88">
        <v>46573</v>
      </c>
      <c r="F4280" s="89">
        <f>+D4280*E4280</f>
        <v>15841.34022</v>
      </c>
    </row>
    <row r="4281" spans="1:6" ht="409.6" hidden="1" customHeight="1" x14ac:dyDescent="0.2"/>
    <row r="4282" spans="1:6" ht="13.5" customHeight="1" thickBot="1" x14ac:dyDescent="0.25">
      <c r="A4282" s="90" t="s">
        <v>4904</v>
      </c>
      <c r="B4282" s="91"/>
      <c r="C4282" s="92">
        <v>6.1966631264272696</v>
      </c>
      <c r="D4282" s="91"/>
      <c r="E4282" s="93" t="s">
        <v>4884</v>
      </c>
      <c r="F4282" s="94">
        <v>36524</v>
      </c>
    </row>
    <row r="4283" spans="1:6" ht="0.2" customHeight="1" x14ac:dyDescent="0.2"/>
    <row r="4284" spans="1:6" ht="12.75" customHeight="1" x14ac:dyDescent="0.2">
      <c r="A4284" s="80" t="s">
        <v>4871</v>
      </c>
      <c r="B4284" s="81" t="s">
        <v>4905</v>
      </c>
      <c r="C4284" s="82" t="s">
        <v>4870</v>
      </c>
      <c r="D4284" s="82" t="s">
        <v>4873</v>
      </c>
      <c r="E4284" s="82" t="s">
        <v>4874</v>
      </c>
      <c r="F4284" s="83" t="s">
        <v>4875</v>
      </c>
    </row>
    <row r="4285" spans="1:6" ht="409.6" hidden="1" customHeight="1" x14ac:dyDescent="0.2"/>
    <row r="4286" spans="1:6" ht="25.5" customHeight="1" x14ac:dyDescent="0.2">
      <c r="A4286" s="84" t="s">
        <v>4916</v>
      </c>
      <c r="B4286" s="85" t="s">
        <v>4917</v>
      </c>
      <c r="C4286" s="86" t="s">
        <v>106</v>
      </c>
      <c r="D4286" s="87">
        <v>2.2972999999999999</v>
      </c>
      <c r="E4286" s="88">
        <v>38014</v>
      </c>
      <c r="F4286" s="89">
        <f>+D4286*E4286</f>
        <v>87329.5622</v>
      </c>
    </row>
    <row r="4287" spans="1:6" ht="409.6" hidden="1" customHeight="1" x14ac:dyDescent="0.2"/>
    <row r="4288" spans="1:6" ht="25.5" customHeight="1" thickBot="1" x14ac:dyDescent="0.25">
      <c r="A4288" s="84" t="s">
        <v>4920</v>
      </c>
      <c r="B4288" s="85" t="s">
        <v>4921</v>
      </c>
      <c r="C4288" s="86" t="s">
        <v>106</v>
      </c>
      <c r="D4288" s="87">
        <v>2.7591100000000002</v>
      </c>
      <c r="E4288" s="88">
        <v>14128</v>
      </c>
      <c r="F4288" s="89">
        <f>+D4288*E4288</f>
        <v>38980.706080000004</v>
      </c>
    </row>
    <row r="4289" spans="1:6" ht="409.6" hidden="1" customHeight="1" x14ac:dyDescent="0.2"/>
    <row r="4290" spans="1:6" ht="13.5" customHeight="1" thickBot="1" x14ac:dyDescent="0.25">
      <c r="A4290" s="90" t="s">
        <v>4908</v>
      </c>
      <c r="B4290" s="91"/>
      <c r="C4290" s="92">
        <v>21.4299287088532</v>
      </c>
      <c r="D4290" s="91"/>
      <c r="E4290" s="93" t="s">
        <v>4884</v>
      </c>
      <c r="F4290" s="94">
        <v>126311</v>
      </c>
    </row>
    <row r="4291" spans="1:6" ht="0.2" customHeight="1" thickBot="1" x14ac:dyDescent="0.25"/>
    <row r="4292" spans="1:6" ht="12.75" customHeight="1" thickBot="1" x14ac:dyDescent="0.3">
      <c r="A4292" s="157" t="s">
        <v>4909</v>
      </c>
      <c r="B4292" s="158"/>
      <c r="C4292" s="158"/>
      <c r="D4292" s="158"/>
      <c r="E4292" s="159">
        <v>589414</v>
      </c>
      <c r="F4292" s="160"/>
    </row>
    <row r="4293" spans="1:6" ht="12.75" customHeight="1" x14ac:dyDescent="0.2"/>
    <row r="4294" spans="1:6" ht="12.75" customHeight="1" x14ac:dyDescent="0.2"/>
    <row r="4295" spans="1:6" ht="409.6" hidden="1" customHeight="1" x14ac:dyDescent="0.2"/>
    <row r="4296" spans="1:6" ht="12.75" customHeight="1" x14ac:dyDescent="0.25">
      <c r="A4296" s="144" t="s">
        <v>4868</v>
      </c>
      <c r="B4296" s="145"/>
      <c r="C4296" s="145"/>
      <c r="D4296" s="145"/>
      <c r="E4296" s="146"/>
      <c r="F4296" s="147"/>
    </row>
    <row r="4297" spans="1:6" ht="12.75" customHeight="1" x14ac:dyDescent="0.2">
      <c r="A4297" s="138" t="s">
        <v>2687</v>
      </c>
      <c r="B4297" s="139"/>
      <c r="C4297" s="139"/>
      <c r="D4297" s="140"/>
      <c r="E4297" s="76" t="s">
        <v>4869</v>
      </c>
      <c r="F4297" s="77" t="s">
        <v>4870</v>
      </c>
    </row>
    <row r="4298" spans="1:6" ht="12.75" customHeight="1" x14ac:dyDescent="0.2">
      <c r="A4298" s="141"/>
      <c r="B4298" s="142"/>
      <c r="C4298" s="142"/>
      <c r="D4298" s="143"/>
      <c r="E4298" s="78" t="s">
        <v>2686</v>
      </c>
      <c r="F4298" s="79" t="s">
        <v>263</v>
      </c>
    </row>
    <row r="4299" spans="1:6" ht="409.6" hidden="1" customHeight="1" x14ac:dyDescent="0.2"/>
    <row r="4300" spans="1:6" ht="12.75" customHeight="1" x14ac:dyDescent="0.2">
      <c r="A4300" s="80" t="s">
        <v>4871</v>
      </c>
      <c r="B4300" s="81" t="s">
        <v>4872</v>
      </c>
      <c r="C4300" s="82" t="s">
        <v>4870</v>
      </c>
      <c r="D4300" s="82" t="s">
        <v>4873</v>
      </c>
      <c r="E4300" s="82" t="s">
        <v>4874</v>
      </c>
      <c r="F4300" s="83" t="s">
        <v>4875</v>
      </c>
    </row>
    <row r="4301" spans="1:6" ht="409.6" hidden="1" customHeight="1" x14ac:dyDescent="0.2"/>
    <row r="4302" spans="1:6" ht="25.5" customHeight="1" x14ac:dyDescent="0.2">
      <c r="A4302" s="84" t="s">
        <v>4931</v>
      </c>
      <c r="B4302" s="85" t="s">
        <v>4932</v>
      </c>
      <c r="C4302" s="86" t="s">
        <v>106</v>
      </c>
      <c r="D4302" s="87">
        <v>0.46181</v>
      </c>
      <c r="E4302" s="88">
        <v>376410</v>
      </c>
      <c r="F4302" s="89">
        <f>+D4302*E4302</f>
        <v>173829.90210000001</v>
      </c>
    </row>
    <row r="4303" spans="1:6" ht="409.6" hidden="1" customHeight="1" x14ac:dyDescent="0.2"/>
    <row r="4304" spans="1:6" ht="25.5" customHeight="1" x14ac:dyDescent="0.2">
      <c r="A4304" s="84" t="s">
        <v>5097</v>
      </c>
      <c r="B4304" s="85" t="s">
        <v>5098</v>
      </c>
      <c r="C4304" s="86" t="s">
        <v>9</v>
      </c>
      <c r="D4304" s="87">
        <v>4.0800000000000003E-3</v>
      </c>
      <c r="E4304" s="88">
        <v>295180</v>
      </c>
      <c r="F4304" s="89">
        <f>+D4304*E4304</f>
        <v>1204.3344000000002</v>
      </c>
    </row>
    <row r="4305" spans="1:6" ht="409.6" hidden="1" customHeight="1" x14ac:dyDescent="0.2"/>
    <row r="4306" spans="1:6" ht="25.5" customHeight="1" x14ac:dyDescent="0.2">
      <c r="A4306" s="84" t="s">
        <v>5099</v>
      </c>
      <c r="B4306" s="85" t="s">
        <v>5100</v>
      </c>
      <c r="C4306" s="86" t="s">
        <v>7</v>
      </c>
      <c r="D4306" s="87">
        <v>1.1935</v>
      </c>
      <c r="E4306" s="88">
        <v>5242</v>
      </c>
      <c r="F4306" s="89">
        <f>+D4306*E4306</f>
        <v>6256.3270000000002</v>
      </c>
    </row>
    <row r="4307" spans="1:6" ht="409.6" hidden="1" customHeight="1" x14ac:dyDescent="0.2"/>
    <row r="4308" spans="1:6" ht="25.5" customHeight="1" x14ac:dyDescent="0.2">
      <c r="A4308" s="84" t="s">
        <v>5101</v>
      </c>
      <c r="B4308" s="85" t="s">
        <v>5102</v>
      </c>
      <c r="C4308" s="86" t="s">
        <v>1212</v>
      </c>
      <c r="D4308" s="87">
        <v>0.10959000000000001</v>
      </c>
      <c r="E4308" s="88">
        <v>2550</v>
      </c>
      <c r="F4308" s="89">
        <f>+D4308*E4308</f>
        <v>279.4545</v>
      </c>
    </row>
    <row r="4309" spans="1:6" ht="409.6" hidden="1" customHeight="1" x14ac:dyDescent="0.2"/>
    <row r="4310" spans="1:6" ht="25.5" customHeight="1" thickBot="1" x14ac:dyDescent="0.25">
      <c r="A4310" s="84" t="s">
        <v>4941</v>
      </c>
      <c r="B4310" s="85" t="s">
        <v>4942</v>
      </c>
      <c r="C4310" s="86" t="s">
        <v>7</v>
      </c>
      <c r="D4310" s="87">
        <v>4.6149999999999997E-2</v>
      </c>
      <c r="E4310" s="88">
        <v>8600</v>
      </c>
      <c r="F4310" s="89">
        <f>+D4310*E4310</f>
        <v>396.89</v>
      </c>
    </row>
    <row r="4311" spans="1:6" ht="409.6" hidden="1" customHeight="1" x14ac:dyDescent="0.2"/>
    <row r="4312" spans="1:6" ht="13.5" customHeight="1" thickBot="1" x14ac:dyDescent="0.25">
      <c r="A4312" s="90" t="s">
        <v>4883</v>
      </c>
      <c r="B4312" s="91"/>
      <c r="C4312" s="92">
        <v>28.408794633169201</v>
      </c>
      <c r="D4312" s="91"/>
      <c r="E4312" s="93" t="s">
        <v>4884</v>
      </c>
      <c r="F4312" s="94">
        <v>181966</v>
      </c>
    </row>
    <row r="4313" spans="1:6" ht="0.2" customHeight="1" x14ac:dyDescent="0.2"/>
    <row r="4314" spans="1:6" ht="12.75" customHeight="1" x14ac:dyDescent="0.2">
      <c r="A4314" s="80" t="s">
        <v>4871</v>
      </c>
      <c r="B4314" s="81" t="s">
        <v>4885</v>
      </c>
      <c r="C4314" s="82" t="s">
        <v>4870</v>
      </c>
      <c r="D4314" s="82" t="s">
        <v>4873</v>
      </c>
      <c r="E4314" s="82" t="s">
        <v>4874</v>
      </c>
      <c r="F4314" s="83" t="s">
        <v>4875</v>
      </c>
    </row>
    <row r="4315" spans="1:6" ht="409.6" hidden="1" customHeight="1" x14ac:dyDescent="0.2"/>
    <row r="4316" spans="1:6" ht="25.5" customHeight="1" x14ac:dyDescent="0.2">
      <c r="A4316" s="84" t="s">
        <v>5103</v>
      </c>
      <c r="B4316" s="85" t="s">
        <v>5104</v>
      </c>
      <c r="C4316" s="86" t="s">
        <v>4888</v>
      </c>
      <c r="D4316" s="87">
        <v>1.23736</v>
      </c>
      <c r="E4316" s="88">
        <v>184277</v>
      </c>
      <c r="F4316" s="89">
        <f>+D4316*E4316</f>
        <v>228016.98871999999</v>
      </c>
    </row>
    <row r="4317" spans="1:6" ht="409.6" hidden="1" customHeight="1" x14ac:dyDescent="0.2"/>
    <row r="4318" spans="1:6" ht="25.5" customHeight="1" thickBot="1" x14ac:dyDescent="0.25">
      <c r="A4318" s="84" t="s">
        <v>4912</v>
      </c>
      <c r="B4318" s="85" t="s">
        <v>4913</v>
      </c>
      <c r="C4318" s="86" t="s">
        <v>4888</v>
      </c>
      <c r="D4318" s="87">
        <v>0.27088000000000001</v>
      </c>
      <c r="E4318" s="88">
        <v>184277</v>
      </c>
      <c r="F4318" s="89">
        <f>+D4318*E4318</f>
        <v>49916.953760000004</v>
      </c>
    </row>
    <row r="4319" spans="1:6" ht="409.6" hidden="1" customHeight="1" x14ac:dyDescent="0.2"/>
    <row r="4320" spans="1:6" ht="13.5" customHeight="1" thickBot="1" x14ac:dyDescent="0.25">
      <c r="A4320" s="90" t="s">
        <v>4893</v>
      </c>
      <c r="B4320" s="91"/>
      <c r="C4320" s="92">
        <v>43.391457346841001</v>
      </c>
      <c r="D4320" s="91"/>
      <c r="E4320" s="93" t="s">
        <v>4884</v>
      </c>
      <c r="F4320" s="94">
        <v>277934</v>
      </c>
    </row>
    <row r="4321" spans="1:6" ht="0.2" customHeight="1" x14ac:dyDescent="0.2"/>
    <row r="4322" spans="1:6" ht="12.75" customHeight="1" x14ac:dyDescent="0.2">
      <c r="A4322" s="80" t="s">
        <v>4871</v>
      </c>
      <c r="B4322" s="81" t="s">
        <v>4894</v>
      </c>
      <c r="C4322" s="82" t="s">
        <v>4870</v>
      </c>
      <c r="D4322" s="82" t="s">
        <v>4873</v>
      </c>
      <c r="E4322" s="82" t="s">
        <v>4874</v>
      </c>
      <c r="F4322" s="83" t="s">
        <v>4875</v>
      </c>
    </row>
    <row r="4323" spans="1:6" ht="409.6" hidden="1" customHeight="1" x14ac:dyDescent="0.2"/>
    <row r="4324" spans="1:6" ht="25.5" customHeight="1" thickBot="1" x14ac:dyDescent="0.25">
      <c r="A4324" s="84" t="s">
        <v>4895</v>
      </c>
      <c r="B4324" s="85" t="s">
        <v>4896</v>
      </c>
      <c r="C4324" s="86" t="s">
        <v>4897</v>
      </c>
      <c r="D4324" s="87">
        <v>0.05</v>
      </c>
      <c r="E4324" s="88">
        <v>277934</v>
      </c>
      <c r="F4324" s="89">
        <f>+D4324*E4324</f>
        <v>13896.7</v>
      </c>
    </row>
    <row r="4325" spans="1:6" ht="409.6" hidden="1" customHeight="1" x14ac:dyDescent="0.2"/>
    <row r="4326" spans="1:6" ht="13.5" customHeight="1" thickBot="1" x14ac:dyDescent="0.25">
      <c r="A4326" s="90" t="s">
        <v>4898</v>
      </c>
      <c r="B4326" s="91"/>
      <c r="C4326" s="92">
        <v>2.1696197037751701</v>
      </c>
      <c r="D4326" s="91"/>
      <c r="E4326" s="93" t="s">
        <v>4884</v>
      </c>
      <c r="F4326" s="94">
        <v>13897</v>
      </c>
    </row>
    <row r="4327" spans="1:6" ht="0.2" customHeight="1" x14ac:dyDescent="0.2"/>
    <row r="4328" spans="1:6" ht="12.75" customHeight="1" x14ac:dyDescent="0.2">
      <c r="A4328" s="80" t="s">
        <v>4871</v>
      </c>
      <c r="B4328" s="81" t="s">
        <v>4899</v>
      </c>
      <c r="C4328" s="82" t="s">
        <v>4870</v>
      </c>
      <c r="D4328" s="82" t="s">
        <v>4873</v>
      </c>
      <c r="E4328" s="82" t="s">
        <v>4874</v>
      </c>
      <c r="F4328" s="83" t="s">
        <v>4875</v>
      </c>
    </row>
    <row r="4329" spans="1:6" ht="409.6" hidden="1" customHeight="1" x14ac:dyDescent="0.2"/>
    <row r="4330" spans="1:6" ht="25.5" customHeight="1" x14ac:dyDescent="0.2">
      <c r="A4330" s="84" t="s">
        <v>5000</v>
      </c>
      <c r="B4330" s="85" t="s">
        <v>5001</v>
      </c>
      <c r="C4330" s="86" t="s">
        <v>9</v>
      </c>
      <c r="D4330" s="87">
        <v>0.93593000000000004</v>
      </c>
      <c r="E4330" s="88">
        <v>18400</v>
      </c>
      <c r="F4330" s="89">
        <f>+D4330*E4330</f>
        <v>17221.112000000001</v>
      </c>
    </row>
    <row r="4331" spans="1:6" ht="409.6" hidden="1" customHeight="1" x14ac:dyDescent="0.2"/>
    <row r="4332" spans="1:6" ht="25.5" customHeight="1" x14ac:dyDescent="0.2">
      <c r="A4332" s="84" t="s">
        <v>5105</v>
      </c>
      <c r="B4332" s="85" t="s">
        <v>5106</v>
      </c>
      <c r="C4332" s="86" t="s">
        <v>109</v>
      </c>
      <c r="D4332" s="87">
        <v>1.2345699999999999</v>
      </c>
      <c r="E4332" s="88">
        <v>1914</v>
      </c>
      <c r="F4332" s="89">
        <f>+D4332*E4332</f>
        <v>2362.9669799999997</v>
      </c>
    </row>
    <row r="4333" spans="1:6" ht="409.6" hidden="1" customHeight="1" x14ac:dyDescent="0.2"/>
    <row r="4334" spans="1:6" ht="25.5" customHeight="1" x14ac:dyDescent="0.2">
      <c r="A4334" s="84" t="s">
        <v>5107</v>
      </c>
      <c r="B4334" s="85" t="s">
        <v>5108</v>
      </c>
      <c r="C4334" s="86" t="s">
        <v>263</v>
      </c>
      <c r="D4334" s="87">
        <v>15</v>
      </c>
      <c r="E4334" s="88">
        <v>50</v>
      </c>
      <c r="F4334" s="89">
        <f>+D4334*E4334</f>
        <v>750</v>
      </c>
    </row>
    <row r="4335" spans="1:6" ht="409.6" hidden="1" customHeight="1" x14ac:dyDescent="0.2"/>
    <row r="4336" spans="1:6" ht="25.5" customHeight="1" x14ac:dyDescent="0.2">
      <c r="A4336" s="84" t="s">
        <v>5018</v>
      </c>
      <c r="B4336" s="85" t="s">
        <v>5019</v>
      </c>
      <c r="C4336" s="86" t="s">
        <v>109</v>
      </c>
      <c r="D4336" s="87">
        <v>3.7037</v>
      </c>
      <c r="E4336" s="88">
        <v>248</v>
      </c>
      <c r="F4336" s="89">
        <f>+D4336*E4336</f>
        <v>918.51760000000002</v>
      </c>
    </row>
    <row r="4337" spans="1:6" ht="409.6" hidden="1" customHeight="1" x14ac:dyDescent="0.2"/>
    <row r="4338" spans="1:6" ht="25.5" customHeight="1" thickBot="1" x14ac:dyDescent="0.25">
      <c r="A4338" s="84" t="s">
        <v>5095</v>
      </c>
      <c r="B4338" s="85" t="s">
        <v>5096</v>
      </c>
      <c r="C4338" s="86" t="s">
        <v>109</v>
      </c>
      <c r="D4338" s="87">
        <v>0.41152</v>
      </c>
      <c r="E4338" s="88">
        <v>46573</v>
      </c>
      <c r="F4338" s="89">
        <f>+D4338*E4338</f>
        <v>19165.720959999999</v>
      </c>
    </row>
    <row r="4339" spans="1:6" ht="409.6" hidden="1" customHeight="1" x14ac:dyDescent="0.2"/>
    <row r="4340" spans="1:6" ht="13.5" customHeight="1" thickBot="1" x14ac:dyDescent="0.25">
      <c r="A4340" s="90" t="s">
        <v>4904</v>
      </c>
      <c r="B4340" s="91"/>
      <c r="C4340" s="92">
        <v>6.3102726348772196</v>
      </c>
      <c r="D4340" s="91"/>
      <c r="E4340" s="93" t="s">
        <v>4884</v>
      </c>
      <c r="F4340" s="94">
        <v>40419</v>
      </c>
    </row>
    <row r="4341" spans="1:6" ht="0.2" customHeight="1" x14ac:dyDescent="0.2"/>
    <row r="4342" spans="1:6" ht="12.75" customHeight="1" x14ac:dyDescent="0.2">
      <c r="A4342" s="80" t="s">
        <v>4871</v>
      </c>
      <c r="B4342" s="81" t="s">
        <v>4905</v>
      </c>
      <c r="C4342" s="82" t="s">
        <v>4870</v>
      </c>
      <c r="D4342" s="82" t="s">
        <v>4873</v>
      </c>
      <c r="E4342" s="82" t="s">
        <v>4874</v>
      </c>
      <c r="F4342" s="83" t="s">
        <v>4875</v>
      </c>
    </row>
    <row r="4343" spans="1:6" ht="409.6" hidden="1" customHeight="1" x14ac:dyDescent="0.2"/>
    <row r="4344" spans="1:6" ht="25.5" customHeight="1" x14ac:dyDescent="0.2">
      <c r="A4344" s="84" t="s">
        <v>4916</v>
      </c>
      <c r="B4344" s="85" t="s">
        <v>4917</v>
      </c>
      <c r="C4344" s="86" t="s">
        <v>106</v>
      </c>
      <c r="D4344" s="87">
        <v>2.2972999999999999</v>
      </c>
      <c r="E4344" s="88">
        <v>38014</v>
      </c>
      <c r="F4344" s="89">
        <f>+D4344*E4344</f>
        <v>87329.5622</v>
      </c>
    </row>
    <row r="4345" spans="1:6" ht="409.6" hidden="1" customHeight="1" x14ac:dyDescent="0.2"/>
    <row r="4346" spans="1:6" ht="25.5" customHeight="1" thickBot="1" x14ac:dyDescent="0.25">
      <c r="A4346" s="84" t="s">
        <v>4920</v>
      </c>
      <c r="B4346" s="85" t="s">
        <v>4921</v>
      </c>
      <c r="C4346" s="86" t="s">
        <v>106</v>
      </c>
      <c r="D4346" s="87">
        <v>2.7591100000000002</v>
      </c>
      <c r="E4346" s="88">
        <v>14128</v>
      </c>
      <c r="F4346" s="89">
        <f>+D4346*E4346</f>
        <v>38980.706080000004</v>
      </c>
    </row>
    <row r="4347" spans="1:6" ht="409.6" hidden="1" customHeight="1" x14ac:dyDescent="0.2"/>
    <row r="4348" spans="1:6" ht="13.5" customHeight="1" thickBot="1" x14ac:dyDescent="0.25">
      <c r="A4348" s="90" t="s">
        <v>4908</v>
      </c>
      <c r="B4348" s="91"/>
      <c r="C4348" s="92">
        <v>19.7198556813374</v>
      </c>
      <c r="D4348" s="91"/>
      <c r="E4348" s="93" t="s">
        <v>4884</v>
      </c>
      <c r="F4348" s="94">
        <v>126311</v>
      </c>
    </row>
    <row r="4349" spans="1:6" ht="0.2" customHeight="1" thickBot="1" x14ac:dyDescent="0.25"/>
    <row r="4350" spans="1:6" ht="12.75" customHeight="1" thickBot="1" x14ac:dyDescent="0.3">
      <c r="A4350" s="157" t="s">
        <v>4909</v>
      </c>
      <c r="B4350" s="158"/>
      <c r="C4350" s="158"/>
      <c r="D4350" s="158"/>
      <c r="E4350" s="159">
        <v>640527</v>
      </c>
      <c r="F4350" s="160"/>
    </row>
    <row r="4351" spans="1:6" ht="12.75" customHeight="1" x14ac:dyDescent="0.2"/>
    <row r="4352" spans="1:6" ht="12.75" customHeight="1" x14ac:dyDescent="0.2"/>
    <row r="4353" spans="1:6" ht="409.6" hidden="1" customHeight="1" x14ac:dyDescent="0.2"/>
    <row r="4354" spans="1:6" ht="12.75" customHeight="1" x14ac:dyDescent="0.25">
      <c r="A4354" s="144" t="s">
        <v>4868</v>
      </c>
      <c r="B4354" s="145"/>
      <c r="C4354" s="145"/>
      <c r="D4354" s="145"/>
      <c r="E4354" s="146"/>
      <c r="F4354" s="147"/>
    </row>
    <row r="4355" spans="1:6" ht="12.75" customHeight="1" x14ac:dyDescent="0.2">
      <c r="A4355" s="138" t="s">
        <v>2689</v>
      </c>
      <c r="B4355" s="139"/>
      <c r="C4355" s="139"/>
      <c r="D4355" s="140"/>
      <c r="E4355" s="76" t="s">
        <v>4869</v>
      </c>
      <c r="F4355" s="77" t="s">
        <v>4870</v>
      </c>
    </row>
    <row r="4356" spans="1:6" ht="12.75" customHeight="1" x14ac:dyDescent="0.2">
      <c r="A4356" s="141"/>
      <c r="B4356" s="142"/>
      <c r="C4356" s="142"/>
      <c r="D4356" s="143"/>
      <c r="E4356" s="78" t="s">
        <v>2688</v>
      </c>
      <c r="F4356" s="79" t="s">
        <v>263</v>
      </c>
    </row>
    <row r="4357" spans="1:6" ht="409.6" hidden="1" customHeight="1" x14ac:dyDescent="0.2"/>
    <row r="4358" spans="1:6" ht="12.75" customHeight="1" x14ac:dyDescent="0.2">
      <c r="A4358" s="80" t="s">
        <v>4871</v>
      </c>
      <c r="B4358" s="81" t="s">
        <v>4872</v>
      </c>
      <c r="C4358" s="82" t="s">
        <v>4870</v>
      </c>
      <c r="D4358" s="82" t="s">
        <v>4873</v>
      </c>
      <c r="E4358" s="82" t="s">
        <v>4874</v>
      </c>
      <c r="F4358" s="83" t="s">
        <v>4875</v>
      </c>
    </row>
    <row r="4359" spans="1:6" ht="409.6" hidden="1" customHeight="1" x14ac:dyDescent="0.2"/>
    <row r="4360" spans="1:6" ht="25.5" customHeight="1" x14ac:dyDescent="0.2">
      <c r="A4360" s="84" t="s">
        <v>4931</v>
      </c>
      <c r="B4360" s="85" t="s">
        <v>4932</v>
      </c>
      <c r="C4360" s="86" t="s">
        <v>106</v>
      </c>
      <c r="D4360" s="87">
        <v>0.46181</v>
      </c>
      <c r="E4360" s="88">
        <v>376410</v>
      </c>
      <c r="F4360" s="89">
        <f>+D4360*E4360</f>
        <v>173829.90210000001</v>
      </c>
    </row>
    <row r="4361" spans="1:6" ht="409.6" hidden="1" customHeight="1" x14ac:dyDescent="0.2"/>
    <row r="4362" spans="1:6" ht="25.5" customHeight="1" x14ac:dyDescent="0.2">
      <c r="A4362" s="84" t="s">
        <v>5097</v>
      </c>
      <c r="B4362" s="85" t="s">
        <v>5098</v>
      </c>
      <c r="C4362" s="86" t="s">
        <v>9</v>
      </c>
      <c r="D4362" s="87">
        <v>4.0800000000000003E-3</v>
      </c>
      <c r="E4362" s="88">
        <v>295180</v>
      </c>
      <c r="F4362" s="89">
        <f>+D4362*E4362</f>
        <v>1204.3344000000002</v>
      </c>
    </row>
    <row r="4363" spans="1:6" ht="409.6" hidden="1" customHeight="1" x14ac:dyDescent="0.2"/>
    <row r="4364" spans="1:6" ht="25.5" customHeight="1" x14ac:dyDescent="0.2">
      <c r="A4364" s="84" t="s">
        <v>5099</v>
      </c>
      <c r="B4364" s="85" t="s">
        <v>5100</v>
      </c>
      <c r="C4364" s="86" t="s">
        <v>7</v>
      </c>
      <c r="D4364" s="87">
        <v>1.1935</v>
      </c>
      <c r="E4364" s="88">
        <v>5242</v>
      </c>
      <c r="F4364" s="89">
        <f>+D4364*E4364</f>
        <v>6256.3270000000002</v>
      </c>
    </row>
    <row r="4365" spans="1:6" ht="409.6" hidden="1" customHeight="1" x14ac:dyDescent="0.2"/>
    <row r="4366" spans="1:6" ht="25.5" customHeight="1" x14ac:dyDescent="0.2">
      <c r="A4366" s="84" t="s">
        <v>5101</v>
      </c>
      <c r="B4366" s="85" t="s">
        <v>5102</v>
      </c>
      <c r="C4366" s="86" t="s">
        <v>1212</v>
      </c>
      <c r="D4366" s="87">
        <v>0.10959000000000001</v>
      </c>
      <c r="E4366" s="88">
        <v>2550</v>
      </c>
      <c r="F4366" s="89">
        <f>+D4366*E4366</f>
        <v>279.4545</v>
      </c>
    </row>
    <row r="4367" spans="1:6" ht="409.6" hidden="1" customHeight="1" x14ac:dyDescent="0.2"/>
    <row r="4368" spans="1:6" ht="25.5" customHeight="1" thickBot="1" x14ac:dyDescent="0.25">
      <c r="A4368" s="84" t="s">
        <v>4941</v>
      </c>
      <c r="B4368" s="85" t="s">
        <v>4942</v>
      </c>
      <c r="C4368" s="86" t="s">
        <v>7</v>
      </c>
      <c r="D4368" s="87">
        <v>4.6149999999999997E-2</v>
      </c>
      <c r="E4368" s="88">
        <v>8600</v>
      </c>
      <c r="F4368" s="89">
        <f>+D4368*E4368</f>
        <v>396.89</v>
      </c>
    </row>
    <row r="4369" spans="1:6" ht="409.6" hidden="1" customHeight="1" x14ac:dyDescent="0.2"/>
    <row r="4370" spans="1:6" ht="13.5" customHeight="1" thickBot="1" x14ac:dyDescent="0.25">
      <c r="A4370" s="90" t="s">
        <v>4883</v>
      </c>
      <c r="B4370" s="91"/>
      <c r="C4370" s="92">
        <v>26.4475470403735</v>
      </c>
      <c r="D4370" s="91"/>
      <c r="E4370" s="93" t="s">
        <v>4884</v>
      </c>
      <c r="F4370" s="94">
        <v>181966</v>
      </c>
    </row>
    <row r="4371" spans="1:6" ht="0.2" customHeight="1" x14ac:dyDescent="0.2"/>
    <row r="4372" spans="1:6" ht="12.75" customHeight="1" x14ac:dyDescent="0.2">
      <c r="A4372" s="80" t="s">
        <v>4871</v>
      </c>
      <c r="B4372" s="81" t="s">
        <v>4885</v>
      </c>
      <c r="C4372" s="82" t="s">
        <v>4870</v>
      </c>
      <c r="D4372" s="82" t="s">
        <v>4873</v>
      </c>
      <c r="E4372" s="82" t="s">
        <v>4874</v>
      </c>
      <c r="F4372" s="83" t="s">
        <v>4875</v>
      </c>
    </row>
    <row r="4373" spans="1:6" ht="409.6" hidden="1" customHeight="1" x14ac:dyDescent="0.2"/>
    <row r="4374" spans="1:6" ht="25.5" customHeight="1" x14ac:dyDescent="0.2">
      <c r="A4374" s="84" t="s">
        <v>5103</v>
      </c>
      <c r="B4374" s="85" t="s">
        <v>5104</v>
      </c>
      <c r="C4374" s="86" t="s">
        <v>4888</v>
      </c>
      <c r="D4374" s="87">
        <v>1.4439299999999999</v>
      </c>
      <c r="E4374" s="88">
        <v>184277</v>
      </c>
      <c r="F4374" s="89">
        <f>+D4374*E4374</f>
        <v>266083.08860999998</v>
      </c>
    </row>
    <row r="4375" spans="1:6" ht="409.6" hidden="1" customHeight="1" x14ac:dyDescent="0.2"/>
    <row r="4376" spans="1:6" ht="25.5" customHeight="1" thickBot="1" x14ac:dyDescent="0.25">
      <c r="A4376" s="84" t="s">
        <v>4912</v>
      </c>
      <c r="B4376" s="85" t="s">
        <v>4913</v>
      </c>
      <c r="C4376" s="86" t="s">
        <v>4888</v>
      </c>
      <c r="D4376" s="87">
        <v>0.28832999999999998</v>
      </c>
      <c r="E4376" s="88">
        <v>184277</v>
      </c>
      <c r="F4376" s="89">
        <f>+D4376*E4376</f>
        <v>53132.587409999993</v>
      </c>
    </row>
    <row r="4377" spans="1:6" ht="409.6" hidden="1" customHeight="1" x14ac:dyDescent="0.2"/>
    <row r="4378" spans="1:6" ht="13.5" customHeight="1" thickBot="1" x14ac:dyDescent="0.25">
      <c r="A4378" s="90" t="s">
        <v>4893</v>
      </c>
      <c r="B4378" s="91"/>
      <c r="C4378" s="92">
        <v>46.395921084377598</v>
      </c>
      <c r="D4378" s="91"/>
      <c r="E4378" s="93" t="s">
        <v>4884</v>
      </c>
      <c r="F4378" s="94">
        <v>319216</v>
      </c>
    </row>
    <row r="4379" spans="1:6" ht="0.2" customHeight="1" x14ac:dyDescent="0.2"/>
    <row r="4380" spans="1:6" ht="12.75" customHeight="1" x14ac:dyDescent="0.2">
      <c r="A4380" s="80" t="s">
        <v>4871</v>
      </c>
      <c r="B4380" s="81" t="s">
        <v>4894</v>
      </c>
      <c r="C4380" s="82" t="s">
        <v>4870</v>
      </c>
      <c r="D4380" s="82" t="s">
        <v>4873</v>
      </c>
      <c r="E4380" s="82" t="s">
        <v>4874</v>
      </c>
      <c r="F4380" s="83" t="s">
        <v>4875</v>
      </c>
    </row>
    <row r="4381" spans="1:6" ht="409.6" hidden="1" customHeight="1" x14ac:dyDescent="0.2"/>
    <row r="4382" spans="1:6" ht="25.5" customHeight="1" thickBot="1" x14ac:dyDescent="0.25">
      <c r="A4382" s="84" t="s">
        <v>4895</v>
      </c>
      <c r="B4382" s="85" t="s">
        <v>4896</v>
      </c>
      <c r="C4382" s="86" t="s">
        <v>4897</v>
      </c>
      <c r="D4382" s="87">
        <v>0.05</v>
      </c>
      <c r="E4382" s="88">
        <v>319216</v>
      </c>
      <c r="F4382" s="89">
        <f>+D4382*E4382</f>
        <v>15960.800000000001</v>
      </c>
    </row>
    <row r="4383" spans="1:6" ht="409.6" hidden="1" customHeight="1" x14ac:dyDescent="0.2"/>
    <row r="4384" spans="1:6" ht="13.5" customHeight="1" thickBot="1" x14ac:dyDescent="0.25">
      <c r="A4384" s="90" t="s">
        <v>4898</v>
      </c>
      <c r="B4384" s="91"/>
      <c r="C4384" s="92">
        <v>2.3198251228878002</v>
      </c>
      <c r="D4384" s="91"/>
      <c r="E4384" s="93" t="s">
        <v>4884</v>
      </c>
      <c r="F4384" s="94">
        <v>15961</v>
      </c>
    </row>
    <row r="4385" spans="1:6" ht="0.2" customHeight="1" x14ac:dyDescent="0.2"/>
    <row r="4386" spans="1:6" ht="12.75" customHeight="1" x14ac:dyDescent="0.2">
      <c r="A4386" s="80" t="s">
        <v>4871</v>
      </c>
      <c r="B4386" s="81" t="s">
        <v>4899</v>
      </c>
      <c r="C4386" s="82" t="s">
        <v>4870</v>
      </c>
      <c r="D4386" s="82" t="s">
        <v>4873</v>
      </c>
      <c r="E4386" s="82" t="s">
        <v>4874</v>
      </c>
      <c r="F4386" s="83" t="s">
        <v>4875</v>
      </c>
    </row>
    <row r="4387" spans="1:6" ht="409.6" hidden="1" customHeight="1" x14ac:dyDescent="0.2"/>
    <row r="4388" spans="1:6" ht="25.5" customHeight="1" x14ac:dyDescent="0.2">
      <c r="A4388" s="84" t="s">
        <v>5000</v>
      </c>
      <c r="B4388" s="85" t="s">
        <v>5001</v>
      </c>
      <c r="C4388" s="86" t="s">
        <v>9</v>
      </c>
      <c r="D4388" s="87">
        <v>0.93593000000000004</v>
      </c>
      <c r="E4388" s="88">
        <v>18400</v>
      </c>
      <c r="F4388" s="89">
        <f>+D4388*E4388</f>
        <v>17221.112000000001</v>
      </c>
    </row>
    <row r="4389" spans="1:6" ht="409.6" hidden="1" customHeight="1" x14ac:dyDescent="0.2"/>
    <row r="4390" spans="1:6" ht="25.5" customHeight="1" x14ac:dyDescent="0.2">
      <c r="A4390" s="84" t="s">
        <v>5105</v>
      </c>
      <c r="B4390" s="85" t="s">
        <v>5106</v>
      </c>
      <c r="C4390" s="86" t="s">
        <v>109</v>
      </c>
      <c r="D4390" s="87">
        <v>1.4492799999999999</v>
      </c>
      <c r="E4390" s="88">
        <v>1914</v>
      </c>
      <c r="F4390" s="89">
        <f>+D4390*E4390</f>
        <v>2773.9219199999998</v>
      </c>
    </row>
    <row r="4391" spans="1:6" ht="409.6" hidden="1" customHeight="1" x14ac:dyDescent="0.2"/>
    <row r="4392" spans="1:6" ht="25.5" customHeight="1" x14ac:dyDescent="0.2">
      <c r="A4392" s="84" t="s">
        <v>5107</v>
      </c>
      <c r="B4392" s="85" t="s">
        <v>5108</v>
      </c>
      <c r="C4392" s="86" t="s">
        <v>263</v>
      </c>
      <c r="D4392" s="87">
        <v>20</v>
      </c>
      <c r="E4392" s="88">
        <v>50</v>
      </c>
      <c r="F4392" s="89">
        <f>+D4392*E4392</f>
        <v>1000</v>
      </c>
    </row>
    <row r="4393" spans="1:6" ht="409.6" hidden="1" customHeight="1" x14ac:dyDescent="0.2"/>
    <row r="4394" spans="1:6" ht="25.5" customHeight="1" x14ac:dyDescent="0.2">
      <c r="A4394" s="84" t="s">
        <v>5018</v>
      </c>
      <c r="B4394" s="85" t="s">
        <v>5019</v>
      </c>
      <c r="C4394" s="86" t="s">
        <v>109</v>
      </c>
      <c r="D4394" s="87">
        <v>4.3478300000000001</v>
      </c>
      <c r="E4394" s="88">
        <v>248</v>
      </c>
      <c r="F4394" s="89">
        <f>+D4394*E4394</f>
        <v>1078.2618400000001</v>
      </c>
    </row>
    <row r="4395" spans="1:6" ht="409.6" hidden="1" customHeight="1" x14ac:dyDescent="0.2"/>
    <row r="4396" spans="1:6" ht="25.5" customHeight="1" thickBot="1" x14ac:dyDescent="0.25">
      <c r="A4396" s="84" t="s">
        <v>5095</v>
      </c>
      <c r="B4396" s="85" t="s">
        <v>5096</v>
      </c>
      <c r="C4396" s="86" t="s">
        <v>109</v>
      </c>
      <c r="D4396" s="87">
        <v>0.48309000000000002</v>
      </c>
      <c r="E4396" s="88">
        <v>46573</v>
      </c>
      <c r="F4396" s="89">
        <f>+D4396*E4396</f>
        <v>22498.950570000001</v>
      </c>
    </row>
    <row r="4397" spans="1:6" ht="409.6" hidden="1" customHeight="1" x14ac:dyDescent="0.2"/>
    <row r="4398" spans="1:6" ht="13.5" customHeight="1" thickBot="1" x14ac:dyDescent="0.25">
      <c r="A4398" s="90" t="s">
        <v>4904</v>
      </c>
      <c r="B4398" s="91"/>
      <c r="C4398" s="92">
        <v>6.4782435547493797</v>
      </c>
      <c r="D4398" s="91"/>
      <c r="E4398" s="93" t="s">
        <v>4884</v>
      </c>
      <c r="F4398" s="94">
        <v>44572</v>
      </c>
    </row>
    <row r="4399" spans="1:6" ht="0.2" customHeight="1" x14ac:dyDescent="0.2"/>
    <row r="4400" spans="1:6" ht="12.75" customHeight="1" x14ac:dyDescent="0.2">
      <c r="A4400" s="80" t="s">
        <v>4871</v>
      </c>
      <c r="B4400" s="81" t="s">
        <v>4905</v>
      </c>
      <c r="C4400" s="82" t="s">
        <v>4870</v>
      </c>
      <c r="D4400" s="82" t="s">
        <v>4873</v>
      </c>
      <c r="E4400" s="82" t="s">
        <v>4874</v>
      </c>
      <c r="F4400" s="83" t="s">
        <v>4875</v>
      </c>
    </row>
    <row r="4401" spans="1:6" ht="409.6" hidden="1" customHeight="1" x14ac:dyDescent="0.2"/>
    <row r="4402" spans="1:6" ht="25.5" customHeight="1" x14ac:dyDescent="0.2">
      <c r="A4402" s="84" t="s">
        <v>4916</v>
      </c>
      <c r="B4402" s="85" t="s">
        <v>4917</v>
      </c>
      <c r="C4402" s="86" t="s">
        <v>106</v>
      </c>
      <c r="D4402" s="87">
        <v>2.2972999999999999</v>
      </c>
      <c r="E4402" s="88">
        <v>38014</v>
      </c>
      <c r="F4402" s="89">
        <f>+D4402*E4402</f>
        <v>87329.5622</v>
      </c>
    </row>
    <row r="4403" spans="1:6" ht="409.6" hidden="1" customHeight="1" x14ac:dyDescent="0.2"/>
    <row r="4404" spans="1:6" ht="25.5" customHeight="1" thickBot="1" x14ac:dyDescent="0.25">
      <c r="A4404" s="84" t="s">
        <v>4920</v>
      </c>
      <c r="B4404" s="85" t="s">
        <v>4921</v>
      </c>
      <c r="C4404" s="86" t="s">
        <v>106</v>
      </c>
      <c r="D4404" s="87">
        <v>2.7591100000000002</v>
      </c>
      <c r="E4404" s="88">
        <v>14128</v>
      </c>
      <c r="F4404" s="89">
        <f>+D4404*E4404</f>
        <v>38980.706080000004</v>
      </c>
    </row>
    <row r="4405" spans="1:6" ht="409.6" hidden="1" customHeight="1" x14ac:dyDescent="0.2"/>
    <row r="4406" spans="1:6" ht="13.5" customHeight="1" thickBot="1" x14ac:dyDescent="0.25">
      <c r="A4406" s="90" t="s">
        <v>4908</v>
      </c>
      <c r="B4406" s="91"/>
      <c r="C4406" s="92">
        <v>18.358463197611702</v>
      </c>
      <c r="D4406" s="91"/>
      <c r="E4406" s="93" t="s">
        <v>4884</v>
      </c>
      <c r="F4406" s="94">
        <v>126311</v>
      </c>
    </row>
    <row r="4407" spans="1:6" ht="0.2" customHeight="1" thickBot="1" x14ac:dyDescent="0.25"/>
    <row r="4408" spans="1:6" ht="12.75" customHeight="1" thickBot="1" x14ac:dyDescent="0.3">
      <c r="A4408" s="157" t="s">
        <v>4909</v>
      </c>
      <c r="B4408" s="158"/>
      <c r="C4408" s="158"/>
      <c r="D4408" s="158"/>
      <c r="E4408" s="159">
        <v>688026</v>
      </c>
      <c r="F4408" s="160"/>
    </row>
    <row r="4409" spans="1:6" ht="12.75" customHeight="1" x14ac:dyDescent="0.2"/>
    <row r="4410" spans="1:6" ht="12.75" customHeight="1" x14ac:dyDescent="0.2"/>
    <row r="4411" spans="1:6" ht="409.6" hidden="1" customHeight="1" x14ac:dyDescent="0.2"/>
    <row r="4412" spans="1:6" ht="12.75" customHeight="1" x14ac:dyDescent="0.25">
      <c r="A4412" s="144" t="s">
        <v>4868</v>
      </c>
      <c r="B4412" s="145"/>
      <c r="C4412" s="145"/>
      <c r="D4412" s="145"/>
      <c r="E4412" s="146"/>
      <c r="F4412" s="147"/>
    </row>
    <row r="4413" spans="1:6" ht="12.75" customHeight="1" x14ac:dyDescent="0.2">
      <c r="A4413" s="138" t="s">
        <v>2691</v>
      </c>
      <c r="B4413" s="139"/>
      <c r="C4413" s="139"/>
      <c r="D4413" s="140"/>
      <c r="E4413" s="76" t="s">
        <v>4869</v>
      </c>
      <c r="F4413" s="77" t="s">
        <v>4870</v>
      </c>
    </row>
    <row r="4414" spans="1:6" ht="12.75" customHeight="1" x14ac:dyDescent="0.2">
      <c r="A4414" s="141"/>
      <c r="B4414" s="142"/>
      <c r="C4414" s="142"/>
      <c r="D4414" s="143"/>
      <c r="E4414" s="78" t="s">
        <v>2690</v>
      </c>
      <c r="F4414" s="79" t="s">
        <v>263</v>
      </c>
    </row>
    <row r="4415" spans="1:6" ht="409.6" hidden="1" customHeight="1" x14ac:dyDescent="0.2"/>
    <row r="4416" spans="1:6" ht="12.75" customHeight="1" x14ac:dyDescent="0.2">
      <c r="A4416" s="80" t="s">
        <v>4871</v>
      </c>
      <c r="B4416" s="81" t="s">
        <v>4872</v>
      </c>
      <c r="C4416" s="82" t="s">
        <v>4870</v>
      </c>
      <c r="D4416" s="82" t="s">
        <v>4873</v>
      </c>
      <c r="E4416" s="82" t="s">
        <v>4874</v>
      </c>
      <c r="F4416" s="83" t="s">
        <v>4875</v>
      </c>
    </row>
    <row r="4417" spans="1:6" ht="409.6" hidden="1" customHeight="1" x14ac:dyDescent="0.2"/>
    <row r="4418" spans="1:6" ht="25.5" customHeight="1" x14ac:dyDescent="0.2">
      <c r="A4418" s="84" t="s">
        <v>4931</v>
      </c>
      <c r="B4418" s="85" t="s">
        <v>4932</v>
      </c>
      <c r="C4418" s="86" t="s">
        <v>106</v>
      </c>
      <c r="D4418" s="87">
        <v>0.46181</v>
      </c>
      <c r="E4418" s="88">
        <v>376410</v>
      </c>
      <c r="F4418" s="89">
        <f>+D4418*E4418</f>
        <v>173829.90210000001</v>
      </c>
    </row>
    <row r="4419" spans="1:6" ht="409.6" hidden="1" customHeight="1" x14ac:dyDescent="0.2"/>
    <row r="4420" spans="1:6" ht="25.5" customHeight="1" x14ac:dyDescent="0.2">
      <c r="A4420" s="84" t="s">
        <v>5097</v>
      </c>
      <c r="B4420" s="85" t="s">
        <v>5098</v>
      </c>
      <c r="C4420" s="86" t="s">
        <v>9</v>
      </c>
      <c r="D4420" s="87">
        <v>4.0800000000000003E-3</v>
      </c>
      <c r="E4420" s="88">
        <v>295180</v>
      </c>
      <c r="F4420" s="89">
        <f>+D4420*E4420</f>
        <v>1204.3344000000002</v>
      </c>
    </row>
    <row r="4421" spans="1:6" ht="409.6" hidden="1" customHeight="1" x14ac:dyDescent="0.2"/>
    <row r="4422" spans="1:6" ht="25.5" customHeight="1" x14ac:dyDescent="0.2">
      <c r="A4422" s="84" t="s">
        <v>5099</v>
      </c>
      <c r="B4422" s="85" t="s">
        <v>5100</v>
      </c>
      <c r="C4422" s="86" t="s">
        <v>7</v>
      </c>
      <c r="D4422" s="87">
        <v>1.1935</v>
      </c>
      <c r="E4422" s="88">
        <v>5242</v>
      </c>
      <c r="F4422" s="89">
        <f>+D4422*E4422</f>
        <v>6256.3270000000002</v>
      </c>
    </row>
    <row r="4423" spans="1:6" ht="409.6" hidden="1" customHeight="1" x14ac:dyDescent="0.2"/>
    <row r="4424" spans="1:6" ht="25.5" customHeight="1" x14ac:dyDescent="0.2">
      <c r="A4424" s="84" t="s">
        <v>5101</v>
      </c>
      <c r="B4424" s="85" t="s">
        <v>5102</v>
      </c>
      <c r="C4424" s="86" t="s">
        <v>1212</v>
      </c>
      <c r="D4424" s="87">
        <v>0.10959000000000001</v>
      </c>
      <c r="E4424" s="88">
        <v>2550</v>
      </c>
      <c r="F4424" s="89">
        <f>+D4424*E4424</f>
        <v>279.4545</v>
      </c>
    </row>
    <row r="4425" spans="1:6" ht="409.6" hidden="1" customHeight="1" x14ac:dyDescent="0.2"/>
    <row r="4426" spans="1:6" ht="25.5" customHeight="1" thickBot="1" x14ac:dyDescent="0.25">
      <c r="A4426" s="84" t="s">
        <v>4941</v>
      </c>
      <c r="B4426" s="85" t="s">
        <v>4942</v>
      </c>
      <c r="C4426" s="86" t="s">
        <v>7</v>
      </c>
      <c r="D4426" s="87">
        <v>4.6149999999999997E-2</v>
      </c>
      <c r="E4426" s="88">
        <v>8600</v>
      </c>
      <c r="F4426" s="89">
        <f>+D4426*E4426</f>
        <v>396.89</v>
      </c>
    </row>
    <row r="4427" spans="1:6" ht="409.6" hidden="1" customHeight="1" x14ac:dyDescent="0.2"/>
    <row r="4428" spans="1:6" ht="13.5" customHeight="1" thickBot="1" x14ac:dyDescent="0.25">
      <c r="A4428" s="90" t="s">
        <v>4883</v>
      </c>
      <c r="B4428" s="91"/>
      <c r="C4428" s="92">
        <v>24.892306976756899</v>
      </c>
      <c r="D4428" s="91"/>
      <c r="E4428" s="93" t="s">
        <v>4884</v>
      </c>
      <c r="F4428" s="94">
        <v>181966</v>
      </c>
    </row>
    <row r="4429" spans="1:6" ht="0.2" customHeight="1" x14ac:dyDescent="0.2"/>
    <row r="4430" spans="1:6" ht="12.75" customHeight="1" x14ac:dyDescent="0.2">
      <c r="A4430" s="80" t="s">
        <v>4871</v>
      </c>
      <c r="B4430" s="81" t="s">
        <v>4885</v>
      </c>
      <c r="C4430" s="82" t="s">
        <v>4870</v>
      </c>
      <c r="D4430" s="82" t="s">
        <v>4873</v>
      </c>
      <c r="E4430" s="82" t="s">
        <v>4874</v>
      </c>
      <c r="F4430" s="83" t="s">
        <v>4875</v>
      </c>
    </row>
    <row r="4431" spans="1:6" ht="409.6" hidden="1" customHeight="1" x14ac:dyDescent="0.2"/>
    <row r="4432" spans="1:6" ht="25.5" customHeight="1" x14ac:dyDescent="0.2">
      <c r="A4432" s="84" t="s">
        <v>5103</v>
      </c>
      <c r="B4432" s="85" t="s">
        <v>5104</v>
      </c>
      <c r="C4432" s="86" t="s">
        <v>4888</v>
      </c>
      <c r="D4432" s="87">
        <v>1.6273899999999999</v>
      </c>
      <c r="E4432" s="88">
        <v>184277</v>
      </c>
      <c r="F4432" s="89">
        <f>+D4432*E4432</f>
        <v>299890.54702999996</v>
      </c>
    </row>
    <row r="4433" spans="1:6" ht="409.6" hidden="1" customHeight="1" x14ac:dyDescent="0.2"/>
    <row r="4434" spans="1:6" ht="25.5" customHeight="1" thickBot="1" x14ac:dyDescent="0.25">
      <c r="A4434" s="84" t="s">
        <v>4912</v>
      </c>
      <c r="B4434" s="85" t="s">
        <v>4913</v>
      </c>
      <c r="C4434" s="86" t="s">
        <v>4888</v>
      </c>
      <c r="D4434" s="87">
        <v>0.30917</v>
      </c>
      <c r="E4434" s="88">
        <v>184277</v>
      </c>
      <c r="F4434" s="89">
        <f>+D4434*E4434</f>
        <v>56972.92009</v>
      </c>
    </row>
    <row r="4435" spans="1:6" ht="409.6" hidden="1" customHeight="1" x14ac:dyDescent="0.2"/>
    <row r="4436" spans="1:6" ht="13.5" customHeight="1" thickBot="1" x14ac:dyDescent="0.25">
      <c r="A4436" s="90" t="s">
        <v>4893</v>
      </c>
      <c r="B4436" s="91"/>
      <c r="C4436" s="92">
        <v>48.817736483482498</v>
      </c>
      <c r="D4436" s="91"/>
      <c r="E4436" s="93" t="s">
        <v>4884</v>
      </c>
      <c r="F4436" s="94">
        <v>356864</v>
      </c>
    </row>
    <row r="4437" spans="1:6" ht="0.2" customHeight="1" x14ac:dyDescent="0.2"/>
    <row r="4438" spans="1:6" ht="12.75" customHeight="1" x14ac:dyDescent="0.2">
      <c r="A4438" s="80" t="s">
        <v>4871</v>
      </c>
      <c r="B4438" s="81" t="s">
        <v>4894</v>
      </c>
      <c r="C4438" s="82" t="s">
        <v>4870</v>
      </c>
      <c r="D4438" s="82" t="s">
        <v>4873</v>
      </c>
      <c r="E4438" s="82" t="s">
        <v>4874</v>
      </c>
      <c r="F4438" s="83" t="s">
        <v>4875</v>
      </c>
    </row>
    <row r="4439" spans="1:6" ht="409.6" hidden="1" customHeight="1" x14ac:dyDescent="0.2"/>
    <row r="4440" spans="1:6" ht="25.5" customHeight="1" thickBot="1" x14ac:dyDescent="0.25">
      <c r="A4440" s="84" t="s">
        <v>4895</v>
      </c>
      <c r="B4440" s="85" t="s">
        <v>4896</v>
      </c>
      <c r="C4440" s="86" t="s">
        <v>4897</v>
      </c>
      <c r="D4440" s="87">
        <v>0.05</v>
      </c>
      <c r="E4440" s="88">
        <v>356864</v>
      </c>
      <c r="F4440" s="89">
        <f>+D4440*E4440</f>
        <v>17843.2</v>
      </c>
    </row>
    <row r="4441" spans="1:6" ht="409.6" hidden="1" customHeight="1" x14ac:dyDescent="0.2"/>
    <row r="4442" spans="1:6" ht="13.5" customHeight="1" thickBot="1" x14ac:dyDescent="0.25">
      <c r="A4442" s="90" t="s">
        <v>4898</v>
      </c>
      <c r="B4442" s="91"/>
      <c r="C4442" s="92">
        <v>2.4408594648795598</v>
      </c>
      <c r="D4442" s="91"/>
      <c r="E4442" s="93" t="s">
        <v>4884</v>
      </c>
      <c r="F4442" s="94">
        <v>17843</v>
      </c>
    </row>
    <row r="4443" spans="1:6" ht="0.2" customHeight="1" x14ac:dyDescent="0.2"/>
    <row r="4444" spans="1:6" ht="6.6" customHeight="1" x14ac:dyDescent="0.2"/>
    <row r="4445" spans="1:6" ht="12.75" customHeight="1" x14ac:dyDescent="0.2">
      <c r="A4445" s="80" t="s">
        <v>4871</v>
      </c>
      <c r="B4445" s="81" t="s">
        <v>4899</v>
      </c>
      <c r="C4445" s="82" t="s">
        <v>4870</v>
      </c>
      <c r="D4445" s="82" t="s">
        <v>4873</v>
      </c>
      <c r="E4445" s="82" t="s">
        <v>4874</v>
      </c>
      <c r="F4445" s="83" t="s">
        <v>4875</v>
      </c>
    </row>
    <row r="4446" spans="1:6" ht="409.6" hidden="1" customHeight="1" x14ac:dyDescent="0.2"/>
    <row r="4447" spans="1:6" ht="25.5" customHeight="1" x14ac:dyDescent="0.2">
      <c r="A4447" s="84" t="s">
        <v>5000</v>
      </c>
      <c r="B4447" s="85" t="s">
        <v>5001</v>
      </c>
      <c r="C4447" s="86" t="s">
        <v>9</v>
      </c>
      <c r="D4447" s="87">
        <v>0.93593000000000004</v>
      </c>
      <c r="E4447" s="88">
        <v>18400</v>
      </c>
      <c r="F4447" s="89">
        <f>+D4447*E4447</f>
        <v>17221.112000000001</v>
      </c>
    </row>
    <row r="4448" spans="1:6" ht="409.6" hidden="1" customHeight="1" x14ac:dyDescent="0.2"/>
    <row r="4449" spans="1:6" ht="25.5" customHeight="1" x14ac:dyDescent="0.2">
      <c r="A4449" s="84" t="s">
        <v>5105</v>
      </c>
      <c r="B4449" s="85" t="s">
        <v>5106</v>
      </c>
      <c r="C4449" s="86" t="s">
        <v>109</v>
      </c>
      <c r="D4449" s="87">
        <v>1.63934</v>
      </c>
      <c r="E4449" s="88">
        <v>1914</v>
      </c>
      <c r="F4449" s="89">
        <f>+D4449*E4449</f>
        <v>3137.6967599999998</v>
      </c>
    </row>
    <row r="4450" spans="1:6" ht="409.6" hidden="1" customHeight="1" x14ac:dyDescent="0.2"/>
    <row r="4451" spans="1:6" ht="25.5" customHeight="1" x14ac:dyDescent="0.2">
      <c r="A4451" s="84" t="s">
        <v>5107</v>
      </c>
      <c r="B4451" s="85" t="s">
        <v>5108</v>
      </c>
      <c r="C4451" s="86" t="s">
        <v>263</v>
      </c>
      <c r="D4451" s="87">
        <v>20</v>
      </c>
      <c r="E4451" s="88">
        <v>50</v>
      </c>
      <c r="F4451" s="89">
        <f>+D4451*E4451</f>
        <v>1000</v>
      </c>
    </row>
    <row r="4452" spans="1:6" ht="409.6" hidden="1" customHeight="1" x14ac:dyDescent="0.2"/>
    <row r="4453" spans="1:6" ht="25.5" customHeight="1" x14ac:dyDescent="0.2">
      <c r="A4453" s="84" t="s">
        <v>5018</v>
      </c>
      <c r="B4453" s="85" t="s">
        <v>5019</v>
      </c>
      <c r="C4453" s="86" t="s">
        <v>109</v>
      </c>
      <c r="D4453" s="87">
        <v>4.9180299999999999</v>
      </c>
      <c r="E4453" s="88">
        <v>248</v>
      </c>
      <c r="F4453" s="89">
        <f>+D4453*E4453</f>
        <v>1219.6714400000001</v>
      </c>
    </row>
    <row r="4454" spans="1:6" ht="409.6" hidden="1" customHeight="1" x14ac:dyDescent="0.2"/>
    <row r="4455" spans="1:6" ht="25.5" customHeight="1" thickBot="1" x14ac:dyDescent="0.25">
      <c r="A4455" s="84" t="s">
        <v>5095</v>
      </c>
      <c r="B4455" s="85" t="s">
        <v>5096</v>
      </c>
      <c r="C4455" s="86" t="s">
        <v>109</v>
      </c>
      <c r="D4455" s="87">
        <v>0.54644999999999999</v>
      </c>
      <c r="E4455" s="88">
        <v>46573</v>
      </c>
      <c r="F4455" s="89">
        <f>+D4455*E4455</f>
        <v>25449.815849999999</v>
      </c>
    </row>
    <row r="4456" spans="1:6" ht="409.6" hidden="1" customHeight="1" x14ac:dyDescent="0.2"/>
    <row r="4457" spans="1:6" ht="13.5" customHeight="1" thickBot="1" x14ac:dyDescent="0.25">
      <c r="A4457" s="90" t="s">
        <v>4904</v>
      </c>
      <c r="B4457" s="91"/>
      <c r="C4457" s="92">
        <v>6.5701977940200802</v>
      </c>
      <c r="D4457" s="91"/>
      <c r="E4457" s="93" t="s">
        <v>4884</v>
      </c>
      <c r="F4457" s="94">
        <v>48029</v>
      </c>
    </row>
    <row r="4458" spans="1:6" ht="0.2" customHeight="1" x14ac:dyDescent="0.2"/>
    <row r="4459" spans="1:6" ht="12.75" customHeight="1" x14ac:dyDescent="0.2">
      <c r="A4459" s="80" t="s">
        <v>4871</v>
      </c>
      <c r="B4459" s="81" t="s">
        <v>4905</v>
      </c>
      <c r="C4459" s="82" t="s">
        <v>4870</v>
      </c>
      <c r="D4459" s="82" t="s">
        <v>4873</v>
      </c>
      <c r="E4459" s="82" t="s">
        <v>4874</v>
      </c>
      <c r="F4459" s="83" t="s">
        <v>4875</v>
      </c>
    </row>
    <row r="4460" spans="1:6" ht="409.6" hidden="1" customHeight="1" x14ac:dyDescent="0.2"/>
    <row r="4461" spans="1:6" ht="25.5" customHeight="1" x14ac:dyDescent="0.2">
      <c r="A4461" s="84" t="s">
        <v>4916</v>
      </c>
      <c r="B4461" s="85" t="s">
        <v>4917</v>
      </c>
      <c r="C4461" s="86" t="s">
        <v>106</v>
      </c>
      <c r="D4461" s="87">
        <v>2.2972999999999999</v>
      </c>
      <c r="E4461" s="88">
        <v>38014</v>
      </c>
      <c r="F4461" s="89">
        <f>+D4461*E4461</f>
        <v>87329.5622</v>
      </c>
    </row>
    <row r="4462" spans="1:6" ht="409.6" hidden="1" customHeight="1" x14ac:dyDescent="0.2"/>
    <row r="4463" spans="1:6" ht="25.5" customHeight="1" thickBot="1" x14ac:dyDescent="0.25">
      <c r="A4463" s="84" t="s">
        <v>4920</v>
      </c>
      <c r="B4463" s="85" t="s">
        <v>4921</v>
      </c>
      <c r="C4463" s="86" t="s">
        <v>106</v>
      </c>
      <c r="D4463" s="87">
        <v>2.7591100000000002</v>
      </c>
      <c r="E4463" s="88">
        <v>14128</v>
      </c>
      <c r="F4463" s="89">
        <f>+D4463*E4463</f>
        <v>38980.706080000004</v>
      </c>
    </row>
    <row r="4464" spans="1:6" ht="409.6" hidden="1" customHeight="1" x14ac:dyDescent="0.2"/>
    <row r="4465" spans="1:6" ht="13.5" customHeight="1" thickBot="1" x14ac:dyDescent="0.25">
      <c r="A4465" s="90" t="s">
        <v>4908</v>
      </c>
      <c r="B4465" s="91"/>
      <c r="C4465" s="92">
        <v>17.278899280860902</v>
      </c>
      <c r="D4465" s="91"/>
      <c r="E4465" s="93" t="s">
        <v>4884</v>
      </c>
      <c r="F4465" s="94">
        <v>126311</v>
      </c>
    </row>
    <row r="4466" spans="1:6" ht="0.2" customHeight="1" thickBot="1" x14ac:dyDescent="0.25"/>
    <row r="4467" spans="1:6" ht="12.75" customHeight="1" thickBot="1" x14ac:dyDescent="0.3">
      <c r="A4467" s="157" t="s">
        <v>4909</v>
      </c>
      <c r="B4467" s="158"/>
      <c r="C4467" s="158"/>
      <c r="D4467" s="158"/>
      <c r="E4467" s="159">
        <v>731013</v>
      </c>
      <c r="F4467" s="160"/>
    </row>
    <row r="4468" spans="1:6" ht="12.75" customHeight="1" x14ac:dyDescent="0.2"/>
    <row r="4469" spans="1:6" ht="12.75" customHeight="1" x14ac:dyDescent="0.2"/>
    <row r="4470" spans="1:6" ht="409.6" hidden="1" customHeight="1" x14ac:dyDescent="0.2"/>
    <row r="4471" spans="1:6" ht="12.75" customHeight="1" x14ac:dyDescent="0.25">
      <c r="A4471" s="144" t="s">
        <v>4868</v>
      </c>
      <c r="B4471" s="145"/>
      <c r="C4471" s="145"/>
      <c r="D4471" s="145"/>
      <c r="E4471" s="146"/>
      <c r="F4471" s="147"/>
    </row>
    <row r="4472" spans="1:6" ht="12.75" customHeight="1" x14ac:dyDescent="0.2">
      <c r="A4472" s="138" t="s">
        <v>2693</v>
      </c>
      <c r="B4472" s="139"/>
      <c r="C4472" s="139"/>
      <c r="D4472" s="140"/>
      <c r="E4472" s="76" t="s">
        <v>4869</v>
      </c>
      <c r="F4472" s="77" t="s">
        <v>4870</v>
      </c>
    </row>
    <row r="4473" spans="1:6" ht="12.75" customHeight="1" x14ac:dyDescent="0.2">
      <c r="A4473" s="141"/>
      <c r="B4473" s="142"/>
      <c r="C4473" s="142"/>
      <c r="D4473" s="143"/>
      <c r="E4473" s="78" t="s">
        <v>2692</v>
      </c>
      <c r="F4473" s="79" t="s">
        <v>263</v>
      </c>
    </row>
    <row r="4474" spans="1:6" ht="409.6" hidden="1" customHeight="1" x14ac:dyDescent="0.2"/>
    <row r="4475" spans="1:6" ht="12.75" customHeight="1" x14ac:dyDescent="0.2">
      <c r="A4475" s="80" t="s">
        <v>4871</v>
      </c>
      <c r="B4475" s="81" t="s">
        <v>4872</v>
      </c>
      <c r="C4475" s="82" t="s">
        <v>4870</v>
      </c>
      <c r="D4475" s="82" t="s">
        <v>4873</v>
      </c>
      <c r="E4475" s="82" t="s">
        <v>4874</v>
      </c>
      <c r="F4475" s="83" t="s">
        <v>4875</v>
      </c>
    </row>
    <row r="4476" spans="1:6" ht="409.6" hidden="1" customHeight="1" x14ac:dyDescent="0.2"/>
    <row r="4477" spans="1:6" ht="25.5" customHeight="1" x14ac:dyDescent="0.2">
      <c r="A4477" s="84" t="s">
        <v>4931</v>
      </c>
      <c r="B4477" s="85" t="s">
        <v>4932</v>
      </c>
      <c r="C4477" s="86" t="s">
        <v>106</v>
      </c>
      <c r="D4477" s="87">
        <v>0.49480000000000002</v>
      </c>
      <c r="E4477" s="88">
        <v>376410</v>
      </c>
      <c r="F4477" s="89">
        <f>+D4477*E4477</f>
        <v>186247.66800000001</v>
      </c>
    </row>
    <row r="4478" spans="1:6" ht="409.6" hidden="1" customHeight="1" x14ac:dyDescent="0.2"/>
    <row r="4479" spans="1:6" ht="25.5" customHeight="1" x14ac:dyDescent="0.2">
      <c r="A4479" s="84" t="s">
        <v>5097</v>
      </c>
      <c r="B4479" s="85" t="s">
        <v>5098</v>
      </c>
      <c r="C4479" s="86" t="s">
        <v>9</v>
      </c>
      <c r="D4479" s="87">
        <v>4.4000000000000003E-3</v>
      </c>
      <c r="E4479" s="88">
        <v>295180</v>
      </c>
      <c r="F4479" s="89">
        <f>+D4479*E4479</f>
        <v>1298.7920000000001</v>
      </c>
    </row>
    <row r="4480" spans="1:6" ht="409.6" hidden="1" customHeight="1" x14ac:dyDescent="0.2"/>
    <row r="4481" spans="1:6" ht="25.5" customHeight="1" x14ac:dyDescent="0.2">
      <c r="A4481" s="84" t="s">
        <v>5099</v>
      </c>
      <c r="B4481" s="85" t="s">
        <v>5100</v>
      </c>
      <c r="C4481" s="86" t="s">
        <v>7</v>
      </c>
      <c r="D4481" s="87">
        <v>1.2754700000000001</v>
      </c>
      <c r="E4481" s="88">
        <v>5242</v>
      </c>
      <c r="F4481" s="89">
        <f>+D4481*E4481</f>
        <v>6686.0137400000003</v>
      </c>
    </row>
    <row r="4482" spans="1:6" ht="409.6" hidden="1" customHeight="1" x14ac:dyDescent="0.2"/>
    <row r="4483" spans="1:6" ht="25.5" customHeight="1" x14ac:dyDescent="0.2">
      <c r="A4483" s="84" t="s">
        <v>5101</v>
      </c>
      <c r="B4483" s="85" t="s">
        <v>5102</v>
      </c>
      <c r="C4483" s="86" t="s">
        <v>1212</v>
      </c>
      <c r="D4483" s="87">
        <v>0.12055</v>
      </c>
      <c r="E4483" s="88">
        <v>2550</v>
      </c>
      <c r="F4483" s="89">
        <f>+D4483*E4483</f>
        <v>307.40250000000003</v>
      </c>
    </row>
    <row r="4484" spans="1:6" ht="409.6" hidden="1" customHeight="1" x14ac:dyDescent="0.2"/>
    <row r="4485" spans="1:6" ht="25.5" customHeight="1" thickBot="1" x14ac:dyDescent="0.25">
      <c r="A4485" s="84" t="s">
        <v>4941</v>
      </c>
      <c r="B4485" s="85" t="s">
        <v>4942</v>
      </c>
      <c r="C4485" s="86" t="s">
        <v>7</v>
      </c>
      <c r="D4485" s="87">
        <v>4.6149999999999997E-2</v>
      </c>
      <c r="E4485" s="88">
        <v>8600</v>
      </c>
      <c r="F4485" s="89">
        <f>+D4485*E4485</f>
        <v>396.89</v>
      </c>
    </row>
    <row r="4486" spans="1:6" ht="409.6" hidden="1" customHeight="1" x14ac:dyDescent="0.2"/>
    <row r="4487" spans="1:6" ht="13.5" customHeight="1" thickBot="1" x14ac:dyDescent="0.25">
      <c r="A4487" s="90" t="s">
        <v>4883</v>
      </c>
      <c r="B4487" s="91"/>
      <c r="C4487" s="92">
        <v>43.631541250727402</v>
      </c>
      <c r="D4487" s="91"/>
      <c r="E4487" s="93" t="s">
        <v>4884</v>
      </c>
      <c r="F4487" s="94">
        <v>194937</v>
      </c>
    </row>
    <row r="4488" spans="1:6" ht="0.2" customHeight="1" x14ac:dyDescent="0.2"/>
    <row r="4489" spans="1:6" ht="12.75" customHeight="1" x14ac:dyDescent="0.2">
      <c r="A4489" s="80" t="s">
        <v>4871</v>
      </c>
      <c r="B4489" s="81" t="s">
        <v>4885</v>
      </c>
      <c r="C4489" s="82" t="s">
        <v>4870</v>
      </c>
      <c r="D4489" s="82" t="s">
        <v>4873</v>
      </c>
      <c r="E4489" s="82" t="s">
        <v>4874</v>
      </c>
      <c r="F4489" s="83" t="s">
        <v>4875</v>
      </c>
    </row>
    <row r="4490" spans="1:6" ht="409.6" hidden="1" customHeight="1" x14ac:dyDescent="0.2"/>
    <row r="4491" spans="1:6" ht="25.5" customHeight="1" x14ac:dyDescent="0.2">
      <c r="A4491" s="84" t="s">
        <v>5103</v>
      </c>
      <c r="B4491" s="85" t="s">
        <v>5104</v>
      </c>
      <c r="C4491" s="86" t="s">
        <v>4888</v>
      </c>
      <c r="D4491" s="87">
        <v>0.26351999999999998</v>
      </c>
      <c r="E4491" s="88">
        <v>184277</v>
      </c>
      <c r="F4491" s="89">
        <f>+D4491*E4491</f>
        <v>48560.675039999995</v>
      </c>
    </row>
    <row r="4492" spans="1:6" ht="409.6" hidden="1" customHeight="1" x14ac:dyDescent="0.2"/>
    <row r="4493" spans="1:6" ht="25.5" customHeight="1" thickBot="1" x14ac:dyDescent="0.25">
      <c r="A4493" s="84" t="s">
        <v>4912</v>
      </c>
      <c r="B4493" s="85" t="s">
        <v>4913</v>
      </c>
      <c r="C4493" s="86" t="s">
        <v>4888</v>
      </c>
      <c r="D4493" s="87">
        <v>0.17563999999999999</v>
      </c>
      <c r="E4493" s="88">
        <v>184277</v>
      </c>
      <c r="F4493" s="89">
        <f>+D4493*E4493</f>
        <v>32366.412279999997</v>
      </c>
    </row>
    <row r="4494" spans="1:6" ht="409.6" hidden="1" customHeight="1" x14ac:dyDescent="0.2"/>
    <row r="4495" spans="1:6" ht="13.5" customHeight="1" thickBot="1" x14ac:dyDescent="0.25">
      <c r="A4495" s="90" t="s">
        <v>4893</v>
      </c>
      <c r="B4495" s="91"/>
      <c r="C4495" s="92">
        <v>18.1133891400689</v>
      </c>
      <c r="D4495" s="91"/>
      <c r="E4495" s="93" t="s">
        <v>4884</v>
      </c>
      <c r="F4495" s="94">
        <v>80927</v>
      </c>
    </row>
    <row r="4496" spans="1:6" ht="0.2" customHeight="1" x14ac:dyDescent="0.2"/>
    <row r="4497" spans="1:6" ht="12.75" customHeight="1" x14ac:dyDescent="0.2">
      <c r="A4497" s="80" t="s">
        <v>4871</v>
      </c>
      <c r="B4497" s="81" t="s">
        <v>4894</v>
      </c>
      <c r="C4497" s="82" t="s">
        <v>4870</v>
      </c>
      <c r="D4497" s="82" t="s">
        <v>4873</v>
      </c>
      <c r="E4497" s="82" t="s">
        <v>4874</v>
      </c>
      <c r="F4497" s="83" t="s">
        <v>4875</v>
      </c>
    </row>
    <row r="4498" spans="1:6" ht="409.6" hidden="1" customHeight="1" x14ac:dyDescent="0.2"/>
    <row r="4499" spans="1:6" ht="25.5" customHeight="1" thickBot="1" x14ac:dyDescent="0.25">
      <c r="A4499" s="84" t="s">
        <v>4895</v>
      </c>
      <c r="B4499" s="85" t="s">
        <v>4896</v>
      </c>
      <c r="C4499" s="86" t="s">
        <v>4897</v>
      </c>
      <c r="D4499" s="87">
        <v>0.05</v>
      </c>
      <c r="E4499" s="88">
        <v>80927</v>
      </c>
      <c r="F4499" s="89">
        <f>+D4499*E4499</f>
        <v>4046.3500000000004</v>
      </c>
    </row>
    <row r="4500" spans="1:6" ht="409.6" hidden="1" customHeight="1" x14ac:dyDescent="0.2"/>
    <row r="4501" spans="1:6" ht="13.5" customHeight="1" thickBot="1" x14ac:dyDescent="0.25">
      <c r="A4501" s="90" t="s">
        <v>4898</v>
      </c>
      <c r="B4501" s="91"/>
      <c r="C4501" s="92">
        <v>0.90559111867138198</v>
      </c>
      <c r="D4501" s="91"/>
      <c r="E4501" s="93" t="s">
        <v>4884</v>
      </c>
      <c r="F4501" s="94">
        <v>4046</v>
      </c>
    </row>
    <row r="4502" spans="1:6" ht="0.2" customHeight="1" x14ac:dyDescent="0.2"/>
    <row r="4503" spans="1:6" ht="12.75" customHeight="1" x14ac:dyDescent="0.2">
      <c r="A4503" s="80" t="s">
        <v>4871</v>
      </c>
      <c r="B4503" s="81" t="s">
        <v>4899</v>
      </c>
      <c r="C4503" s="82" t="s">
        <v>4870</v>
      </c>
      <c r="D4503" s="82" t="s">
        <v>4873</v>
      </c>
      <c r="E4503" s="82" t="s">
        <v>4874</v>
      </c>
      <c r="F4503" s="83" t="s">
        <v>4875</v>
      </c>
    </row>
    <row r="4504" spans="1:6" ht="409.6" hidden="1" customHeight="1" x14ac:dyDescent="0.2"/>
    <row r="4505" spans="1:6" ht="25.5" customHeight="1" x14ac:dyDescent="0.2">
      <c r="A4505" s="84" t="s">
        <v>5000</v>
      </c>
      <c r="B4505" s="85" t="s">
        <v>5001</v>
      </c>
      <c r="C4505" s="86" t="s">
        <v>9</v>
      </c>
      <c r="D4505" s="87">
        <v>1.00793</v>
      </c>
      <c r="E4505" s="88">
        <v>18400</v>
      </c>
      <c r="F4505" s="89">
        <f>+D4505*E4505</f>
        <v>18545.912</v>
      </c>
    </row>
    <row r="4506" spans="1:6" ht="409.6" hidden="1" customHeight="1" x14ac:dyDescent="0.2"/>
    <row r="4507" spans="1:6" ht="25.5" customHeight="1" x14ac:dyDescent="0.2">
      <c r="A4507" s="84" t="s">
        <v>5105</v>
      </c>
      <c r="B4507" s="85" t="s">
        <v>5106</v>
      </c>
      <c r="C4507" s="86" t="s">
        <v>109</v>
      </c>
      <c r="D4507" s="87">
        <v>0.13192999999999999</v>
      </c>
      <c r="E4507" s="88">
        <v>1914</v>
      </c>
      <c r="F4507" s="89">
        <f>+D4507*E4507</f>
        <v>252.51401999999999</v>
      </c>
    </row>
    <row r="4508" spans="1:6" ht="409.6" hidden="1" customHeight="1" x14ac:dyDescent="0.2"/>
    <row r="4509" spans="1:6" ht="25.5" customHeight="1" x14ac:dyDescent="0.2">
      <c r="A4509" s="84" t="s">
        <v>5107</v>
      </c>
      <c r="B4509" s="85" t="s">
        <v>5108</v>
      </c>
      <c r="C4509" s="86" t="s">
        <v>263</v>
      </c>
      <c r="D4509" s="87">
        <v>10</v>
      </c>
      <c r="E4509" s="88">
        <v>50</v>
      </c>
      <c r="F4509" s="89">
        <f>+D4509*E4509</f>
        <v>500</v>
      </c>
    </row>
    <row r="4510" spans="1:6" ht="409.6" hidden="1" customHeight="1" x14ac:dyDescent="0.2"/>
    <row r="4511" spans="1:6" ht="25.5" customHeight="1" x14ac:dyDescent="0.2">
      <c r="A4511" s="84" t="s">
        <v>5018</v>
      </c>
      <c r="B4511" s="85" t="s">
        <v>5019</v>
      </c>
      <c r="C4511" s="86" t="s">
        <v>109</v>
      </c>
      <c r="D4511" s="87">
        <v>0.79156000000000004</v>
      </c>
      <c r="E4511" s="88">
        <v>248</v>
      </c>
      <c r="F4511" s="89">
        <f>+D4511*E4511</f>
        <v>196.30688000000001</v>
      </c>
    </row>
    <row r="4512" spans="1:6" ht="409.6" hidden="1" customHeight="1" x14ac:dyDescent="0.2"/>
    <row r="4513" spans="1:6" ht="25.5" customHeight="1" thickBot="1" x14ac:dyDescent="0.25">
      <c r="A4513" s="84" t="s">
        <v>5095</v>
      </c>
      <c r="B4513" s="85" t="s">
        <v>5096</v>
      </c>
      <c r="C4513" s="86" t="s">
        <v>109</v>
      </c>
      <c r="D4513" s="87">
        <v>8.795E-2</v>
      </c>
      <c r="E4513" s="88">
        <v>46573</v>
      </c>
      <c r="F4513" s="89">
        <f>+D4513*E4513</f>
        <v>4096.0953499999996</v>
      </c>
    </row>
    <row r="4514" spans="1:6" ht="409.6" hidden="1" customHeight="1" x14ac:dyDescent="0.2"/>
    <row r="4515" spans="1:6" ht="13.5" customHeight="1" thickBot="1" x14ac:dyDescent="0.25">
      <c r="A4515" s="90" t="s">
        <v>4904</v>
      </c>
      <c r="B4515" s="91"/>
      <c r="C4515" s="92">
        <v>5.2802274049867899</v>
      </c>
      <c r="D4515" s="91"/>
      <c r="E4515" s="93" t="s">
        <v>4884</v>
      </c>
      <c r="F4515" s="94">
        <v>23591</v>
      </c>
    </row>
    <row r="4516" spans="1:6" ht="0.2" customHeight="1" x14ac:dyDescent="0.2"/>
    <row r="4517" spans="1:6" ht="12.75" customHeight="1" x14ac:dyDescent="0.2">
      <c r="A4517" s="80" t="s">
        <v>4871</v>
      </c>
      <c r="B4517" s="81" t="s">
        <v>4905</v>
      </c>
      <c r="C4517" s="82" t="s">
        <v>4870</v>
      </c>
      <c r="D4517" s="82" t="s">
        <v>4873</v>
      </c>
      <c r="E4517" s="82" t="s">
        <v>4874</v>
      </c>
      <c r="F4517" s="83" t="s">
        <v>4875</v>
      </c>
    </row>
    <row r="4518" spans="1:6" ht="409.6" hidden="1" customHeight="1" x14ac:dyDescent="0.2"/>
    <row r="4519" spans="1:6" ht="25.5" customHeight="1" x14ac:dyDescent="0.2">
      <c r="A4519" s="84" t="s">
        <v>4916</v>
      </c>
      <c r="B4519" s="85" t="s">
        <v>4917</v>
      </c>
      <c r="C4519" s="86" t="s">
        <v>106</v>
      </c>
      <c r="D4519" s="87">
        <v>2.61381</v>
      </c>
      <c r="E4519" s="88">
        <v>38014</v>
      </c>
      <c r="F4519" s="89">
        <f>+D4519*E4519</f>
        <v>99361.373340000006</v>
      </c>
    </row>
    <row r="4520" spans="1:6" ht="409.6" hidden="1" customHeight="1" x14ac:dyDescent="0.2"/>
    <row r="4521" spans="1:6" ht="25.5" customHeight="1" thickBot="1" x14ac:dyDescent="0.25">
      <c r="A4521" s="84" t="s">
        <v>4920</v>
      </c>
      <c r="B4521" s="85" t="s">
        <v>4921</v>
      </c>
      <c r="C4521" s="86" t="s">
        <v>106</v>
      </c>
      <c r="D4521" s="87">
        <v>3.1086100000000001</v>
      </c>
      <c r="E4521" s="88">
        <v>14128</v>
      </c>
      <c r="F4521" s="89">
        <f>+D4521*E4521</f>
        <v>43918.442080000001</v>
      </c>
    </row>
    <row r="4522" spans="1:6" ht="409.6" hidden="1" customHeight="1" x14ac:dyDescent="0.2"/>
    <row r="4523" spans="1:6" ht="13.5" customHeight="1" thickBot="1" x14ac:dyDescent="0.25">
      <c r="A4523" s="90" t="s">
        <v>4908</v>
      </c>
      <c r="B4523" s="91"/>
      <c r="C4523" s="92">
        <v>32.069251085545503</v>
      </c>
      <c r="D4523" s="91"/>
      <c r="E4523" s="93" t="s">
        <v>4884</v>
      </c>
      <c r="F4523" s="94">
        <v>143279</v>
      </c>
    </row>
    <row r="4524" spans="1:6" ht="0.2" customHeight="1" thickBot="1" x14ac:dyDescent="0.25"/>
    <row r="4525" spans="1:6" ht="12.75" customHeight="1" thickBot="1" x14ac:dyDescent="0.3">
      <c r="A4525" s="157" t="s">
        <v>4909</v>
      </c>
      <c r="B4525" s="158"/>
      <c r="C4525" s="158"/>
      <c r="D4525" s="158"/>
      <c r="E4525" s="159">
        <v>446780</v>
      </c>
      <c r="F4525" s="160"/>
    </row>
    <row r="4526" spans="1:6" ht="12.75" customHeight="1" x14ac:dyDescent="0.2"/>
    <row r="4527" spans="1:6" ht="12.75" customHeight="1" x14ac:dyDescent="0.2"/>
    <row r="4528" spans="1:6" ht="409.6" hidden="1" customHeight="1" x14ac:dyDescent="0.2"/>
    <row r="4529" spans="1:6" ht="12.75" customHeight="1" x14ac:dyDescent="0.25">
      <c r="A4529" s="144" t="s">
        <v>4868</v>
      </c>
      <c r="B4529" s="145"/>
      <c r="C4529" s="145"/>
      <c r="D4529" s="145"/>
      <c r="E4529" s="146"/>
      <c r="F4529" s="147"/>
    </row>
    <row r="4530" spans="1:6" ht="12.75" customHeight="1" x14ac:dyDescent="0.2">
      <c r="A4530" s="138" t="s">
        <v>2695</v>
      </c>
      <c r="B4530" s="139"/>
      <c r="C4530" s="139"/>
      <c r="D4530" s="140"/>
      <c r="E4530" s="76" t="s">
        <v>4869</v>
      </c>
      <c r="F4530" s="77" t="s">
        <v>4870</v>
      </c>
    </row>
    <row r="4531" spans="1:6" ht="12.75" customHeight="1" x14ac:dyDescent="0.2">
      <c r="A4531" s="141"/>
      <c r="B4531" s="142"/>
      <c r="C4531" s="142"/>
      <c r="D4531" s="143"/>
      <c r="E4531" s="78" t="s">
        <v>2694</v>
      </c>
      <c r="F4531" s="79" t="s">
        <v>263</v>
      </c>
    </row>
    <row r="4532" spans="1:6" ht="409.6" hidden="1" customHeight="1" x14ac:dyDescent="0.2"/>
    <row r="4533" spans="1:6" ht="12.75" customHeight="1" x14ac:dyDescent="0.2">
      <c r="A4533" s="80" t="s">
        <v>4871</v>
      </c>
      <c r="B4533" s="81" t="s">
        <v>4872</v>
      </c>
      <c r="C4533" s="82" t="s">
        <v>4870</v>
      </c>
      <c r="D4533" s="82" t="s">
        <v>4873</v>
      </c>
      <c r="E4533" s="82" t="s">
        <v>4874</v>
      </c>
      <c r="F4533" s="83" t="s">
        <v>4875</v>
      </c>
    </row>
    <row r="4534" spans="1:6" ht="409.6" hidden="1" customHeight="1" x14ac:dyDescent="0.2"/>
    <row r="4535" spans="1:6" ht="25.5" customHeight="1" x14ac:dyDescent="0.2">
      <c r="A4535" s="84" t="s">
        <v>4931</v>
      </c>
      <c r="B4535" s="85" t="s">
        <v>4932</v>
      </c>
      <c r="C4535" s="86" t="s">
        <v>106</v>
      </c>
      <c r="D4535" s="87">
        <v>0.49480000000000002</v>
      </c>
      <c r="E4535" s="88">
        <v>376410</v>
      </c>
      <c r="F4535" s="89">
        <f>+D4535*E4535</f>
        <v>186247.66800000001</v>
      </c>
    </row>
    <row r="4536" spans="1:6" ht="409.6" hidden="1" customHeight="1" x14ac:dyDescent="0.2"/>
    <row r="4537" spans="1:6" ht="25.5" customHeight="1" x14ac:dyDescent="0.2">
      <c r="A4537" s="84" t="s">
        <v>5097</v>
      </c>
      <c r="B4537" s="85" t="s">
        <v>5098</v>
      </c>
      <c r="C4537" s="86" t="s">
        <v>9</v>
      </c>
      <c r="D4537" s="87">
        <v>4.4000000000000003E-3</v>
      </c>
      <c r="E4537" s="88">
        <v>295180</v>
      </c>
      <c r="F4537" s="89">
        <f>+D4537*E4537</f>
        <v>1298.7920000000001</v>
      </c>
    </row>
    <row r="4538" spans="1:6" ht="409.6" hidden="1" customHeight="1" x14ac:dyDescent="0.2"/>
    <row r="4539" spans="1:6" ht="25.5" customHeight="1" x14ac:dyDescent="0.2">
      <c r="A4539" s="84" t="s">
        <v>5099</v>
      </c>
      <c r="B4539" s="85" t="s">
        <v>5100</v>
      </c>
      <c r="C4539" s="86" t="s">
        <v>7</v>
      </c>
      <c r="D4539" s="87">
        <v>1.2754700000000001</v>
      </c>
      <c r="E4539" s="88">
        <v>5242</v>
      </c>
      <c r="F4539" s="89">
        <f>+D4539*E4539</f>
        <v>6686.0137400000003</v>
      </c>
    </row>
    <row r="4540" spans="1:6" ht="409.6" hidden="1" customHeight="1" x14ac:dyDescent="0.2"/>
    <row r="4541" spans="1:6" ht="25.5" customHeight="1" x14ac:dyDescent="0.2">
      <c r="A4541" s="84" t="s">
        <v>5101</v>
      </c>
      <c r="B4541" s="85" t="s">
        <v>5102</v>
      </c>
      <c r="C4541" s="86" t="s">
        <v>1212</v>
      </c>
      <c r="D4541" s="87">
        <v>0.12055</v>
      </c>
      <c r="E4541" s="88">
        <v>2550</v>
      </c>
      <c r="F4541" s="89">
        <f>+D4541*E4541</f>
        <v>307.40250000000003</v>
      </c>
    </row>
    <row r="4542" spans="1:6" ht="409.6" hidden="1" customHeight="1" x14ac:dyDescent="0.2"/>
    <row r="4543" spans="1:6" ht="25.5" customHeight="1" thickBot="1" x14ac:dyDescent="0.25">
      <c r="A4543" s="84" t="s">
        <v>4941</v>
      </c>
      <c r="B4543" s="85" t="s">
        <v>4942</v>
      </c>
      <c r="C4543" s="86" t="s">
        <v>7</v>
      </c>
      <c r="D4543" s="87">
        <v>4.6149999999999997E-2</v>
      </c>
      <c r="E4543" s="88">
        <v>8600</v>
      </c>
      <c r="F4543" s="89">
        <f>+D4543*E4543</f>
        <v>396.89</v>
      </c>
    </row>
    <row r="4544" spans="1:6" ht="409.6" hidden="1" customHeight="1" x14ac:dyDescent="0.2"/>
    <row r="4545" spans="1:6" ht="13.5" customHeight="1" thickBot="1" x14ac:dyDescent="0.25">
      <c r="A4545" s="90" t="s">
        <v>4883</v>
      </c>
      <c r="B4545" s="91"/>
      <c r="C4545" s="92">
        <v>39.751908708277597</v>
      </c>
      <c r="D4545" s="91"/>
      <c r="E4545" s="93" t="s">
        <v>4884</v>
      </c>
      <c r="F4545" s="94">
        <v>194937</v>
      </c>
    </row>
    <row r="4546" spans="1:6" ht="0.2" customHeight="1" x14ac:dyDescent="0.2"/>
    <row r="4547" spans="1:6" ht="12.75" customHeight="1" x14ac:dyDescent="0.2">
      <c r="A4547" s="80" t="s">
        <v>4871</v>
      </c>
      <c r="B4547" s="81" t="s">
        <v>4885</v>
      </c>
      <c r="C4547" s="82" t="s">
        <v>4870</v>
      </c>
      <c r="D4547" s="82" t="s">
        <v>4873</v>
      </c>
      <c r="E4547" s="82" t="s">
        <v>4874</v>
      </c>
      <c r="F4547" s="83" t="s">
        <v>4875</v>
      </c>
    </row>
    <row r="4548" spans="1:6" ht="409.6" hidden="1" customHeight="1" x14ac:dyDescent="0.2"/>
    <row r="4549" spans="1:6" ht="25.5" customHeight="1" x14ac:dyDescent="0.2">
      <c r="A4549" s="84" t="s">
        <v>5103</v>
      </c>
      <c r="B4549" s="85" t="s">
        <v>5104</v>
      </c>
      <c r="C4549" s="86" t="s">
        <v>4888</v>
      </c>
      <c r="D4549" s="87">
        <v>0.44779999999999998</v>
      </c>
      <c r="E4549" s="88">
        <v>184277</v>
      </c>
      <c r="F4549" s="89">
        <f>+D4549*E4549</f>
        <v>82519.24059999999</v>
      </c>
    </row>
    <row r="4550" spans="1:6" ht="409.6" hidden="1" customHeight="1" x14ac:dyDescent="0.2"/>
    <row r="4551" spans="1:6" ht="25.5" customHeight="1" thickBot="1" x14ac:dyDescent="0.25">
      <c r="A4551" s="84" t="s">
        <v>4912</v>
      </c>
      <c r="B4551" s="85" t="s">
        <v>4913</v>
      </c>
      <c r="C4551" s="86" t="s">
        <v>4888</v>
      </c>
      <c r="D4551" s="87">
        <v>0.19806000000000001</v>
      </c>
      <c r="E4551" s="88">
        <v>184277</v>
      </c>
      <c r="F4551" s="89">
        <f>+D4551*E4551</f>
        <v>36497.902620000001</v>
      </c>
    </row>
    <row r="4552" spans="1:6" ht="409.6" hidden="1" customHeight="1" x14ac:dyDescent="0.2"/>
    <row r="4553" spans="1:6" ht="13.5" customHeight="1" thickBot="1" x14ac:dyDescent="0.25">
      <c r="A4553" s="90" t="s">
        <v>4893</v>
      </c>
      <c r="B4553" s="91"/>
      <c r="C4553" s="92">
        <v>24.270163790009502</v>
      </c>
      <c r="D4553" s="91"/>
      <c r="E4553" s="93" t="s">
        <v>4884</v>
      </c>
      <c r="F4553" s="94">
        <v>119017</v>
      </c>
    </row>
    <row r="4554" spans="1:6" ht="0.2" customHeight="1" x14ac:dyDescent="0.2"/>
    <row r="4555" spans="1:6" ht="12.75" customHeight="1" x14ac:dyDescent="0.2">
      <c r="A4555" s="80" t="s">
        <v>4871</v>
      </c>
      <c r="B4555" s="81" t="s">
        <v>4894</v>
      </c>
      <c r="C4555" s="82" t="s">
        <v>4870</v>
      </c>
      <c r="D4555" s="82" t="s">
        <v>4873</v>
      </c>
      <c r="E4555" s="82" t="s">
        <v>4874</v>
      </c>
      <c r="F4555" s="83" t="s">
        <v>4875</v>
      </c>
    </row>
    <row r="4556" spans="1:6" ht="409.6" hidden="1" customHeight="1" x14ac:dyDescent="0.2"/>
    <row r="4557" spans="1:6" ht="25.5" customHeight="1" thickBot="1" x14ac:dyDescent="0.25">
      <c r="A4557" s="84" t="s">
        <v>4895</v>
      </c>
      <c r="B4557" s="85" t="s">
        <v>4896</v>
      </c>
      <c r="C4557" s="86" t="s">
        <v>4897</v>
      </c>
      <c r="D4557" s="87">
        <v>0.05</v>
      </c>
      <c r="E4557" s="88">
        <v>119017</v>
      </c>
      <c r="F4557" s="89">
        <f>+D4557*E4557</f>
        <v>5950.85</v>
      </c>
    </row>
    <row r="4558" spans="1:6" ht="409.6" hidden="1" customHeight="1" x14ac:dyDescent="0.2"/>
    <row r="4559" spans="1:6" ht="13.5" customHeight="1" thickBot="1" x14ac:dyDescent="0.25">
      <c r="A4559" s="90" t="s">
        <v>4898</v>
      </c>
      <c r="B4559" s="91"/>
      <c r="C4559" s="92">
        <v>1.21353877777415</v>
      </c>
      <c r="D4559" s="91"/>
      <c r="E4559" s="93" t="s">
        <v>4884</v>
      </c>
      <c r="F4559" s="94">
        <v>5951</v>
      </c>
    </row>
    <row r="4560" spans="1:6" ht="0.2" customHeight="1" x14ac:dyDescent="0.2"/>
    <row r="4561" spans="1:6" ht="12.75" customHeight="1" x14ac:dyDescent="0.2">
      <c r="A4561" s="80" t="s">
        <v>4871</v>
      </c>
      <c r="B4561" s="81" t="s">
        <v>4899</v>
      </c>
      <c r="C4561" s="82" t="s">
        <v>4870</v>
      </c>
      <c r="D4561" s="82" t="s">
        <v>4873</v>
      </c>
      <c r="E4561" s="82" t="s">
        <v>4874</v>
      </c>
      <c r="F4561" s="83" t="s">
        <v>4875</v>
      </c>
    </row>
    <row r="4562" spans="1:6" ht="409.6" hidden="1" customHeight="1" x14ac:dyDescent="0.2"/>
    <row r="4563" spans="1:6" ht="25.5" customHeight="1" x14ac:dyDescent="0.2">
      <c r="A4563" s="84" t="s">
        <v>5000</v>
      </c>
      <c r="B4563" s="85" t="s">
        <v>5001</v>
      </c>
      <c r="C4563" s="86" t="s">
        <v>9</v>
      </c>
      <c r="D4563" s="87">
        <v>1.00793</v>
      </c>
      <c r="E4563" s="88">
        <v>18400</v>
      </c>
      <c r="F4563" s="89">
        <f>+D4563*E4563</f>
        <v>18545.912</v>
      </c>
    </row>
    <row r="4564" spans="1:6" ht="409.6" hidden="1" customHeight="1" x14ac:dyDescent="0.2"/>
    <row r="4565" spans="1:6" ht="25.5" customHeight="1" x14ac:dyDescent="0.2">
      <c r="A4565" s="84" t="s">
        <v>5105</v>
      </c>
      <c r="B4565" s="85" t="s">
        <v>5106</v>
      </c>
      <c r="C4565" s="86" t="s">
        <v>109</v>
      </c>
      <c r="D4565" s="87">
        <v>0.44843</v>
      </c>
      <c r="E4565" s="88">
        <v>1914</v>
      </c>
      <c r="F4565" s="89">
        <f>+D4565*E4565</f>
        <v>858.29502000000002</v>
      </c>
    </row>
    <row r="4566" spans="1:6" ht="409.6" hidden="1" customHeight="1" x14ac:dyDescent="0.2"/>
    <row r="4567" spans="1:6" ht="25.5" customHeight="1" x14ac:dyDescent="0.2">
      <c r="A4567" s="84" t="s">
        <v>5107</v>
      </c>
      <c r="B4567" s="85" t="s">
        <v>5108</v>
      </c>
      <c r="C4567" s="86" t="s">
        <v>263</v>
      </c>
      <c r="D4567" s="87">
        <v>10</v>
      </c>
      <c r="E4567" s="88">
        <v>50</v>
      </c>
      <c r="F4567" s="89">
        <f>+D4567*E4567</f>
        <v>500</v>
      </c>
    </row>
    <row r="4568" spans="1:6" ht="409.6" hidden="1" customHeight="1" x14ac:dyDescent="0.2"/>
    <row r="4569" spans="1:6" ht="25.5" customHeight="1" x14ac:dyDescent="0.2">
      <c r="A4569" s="84" t="s">
        <v>5018</v>
      </c>
      <c r="B4569" s="85" t="s">
        <v>5019</v>
      </c>
      <c r="C4569" s="86" t="s">
        <v>109</v>
      </c>
      <c r="D4569" s="87">
        <v>1.3452900000000001</v>
      </c>
      <c r="E4569" s="88">
        <v>248</v>
      </c>
      <c r="F4569" s="89">
        <f>+D4569*E4569</f>
        <v>333.63192000000004</v>
      </c>
    </row>
    <row r="4570" spans="1:6" ht="409.6" hidden="1" customHeight="1" x14ac:dyDescent="0.2"/>
    <row r="4571" spans="1:6" ht="25.5" customHeight="1" thickBot="1" x14ac:dyDescent="0.25">
      <c r="A4571" s="84" t="s">
        <v>5095</v>
      </c>
      <c r="B4571" s="85" t="s">
        <v>5096</v>
      </c>
      <c r="C4571" s="86" t="s">
        <v>109</v>
      </c>
      <c r="D4571" s="87">
        <v>0.14948</v>
      </c>
      <c r="E4571" s="88">
        <v>46573</v>
      </c>
      <c r="F4571" s="89">
        <f>+D4571*E4571</f>
        <v>6961.7320399999999</v>
      </c>
    </row>
    <row r="4572" spans="1:6" ht="409.6" hidden="1" customHeight="1" x14ac:dyDescent="0.2"/>
    <row r="4573" spans="1:6" ht="13.5" customHeight="1" thickBot="1" x14ac:dyDescent="0.25">
      <c r="A4573" s="90" t="s">
        <v>4904</v>
      </c>
      <c r="B4573" s="91"/>
      <c r="C4573" s="92">
        <v>5.5466736271982802</v>
      </c>
      <c r="D4573" s="91"/>
      <c r="E4573" s="93" t="s">
        <v>4884</v>
      </c>
      <c r="F4573" s="94">
        <v>27200</v>
      </c>
    </row>
    <row r="4574" spans="1:6" ht="0.2" customHeight="1" x14ac:dyDescent="0.2"/>
    <row r="4575" spans="1:6" ht="12.75" customHeight="1" x14ac:dyDescent="0.2">
      <c r="A4575" s="80" t="s">
        <v>4871</v>
      </c>
      <c r="B4575" s="81" t="s">
        <v>4905</v>
      </c>
      <c r="C4575" s="82" t="s">
        <v>4870</v>
      </c>
      <c r="D4575" s="82" t="s">
        <v>4873</v>
      </c>
      <c r="E4575" s="82" t="s">
        <v>4874</v>
      </c>
      <c r="F4575" s="83" t="s">
        <v>4875</v>
      </c>
    </row>
    <row r="4576" spans="1:6" ht="409.6" hidden="1" customHeight="1" x14ac:dyDescent="0.2"/>
    <row r="4577" spans="1:6" ht="25.5" customHeight="1" x14ac:dyDescent="0.2">
      <c r="A4577" s="84" t="s">
        <v>4916</v>
      </c>
      <c r="B4577" s="85" t="s">
        <v>4917</v>
      </c>
      <c r="C4577" s="86" t="s">
        <v>106</v>
      </c>
      <c r="D4577" s="87">
        <v>2.61381</v>
      </c>
      <c r="E4577" s="88">
        <v>38014</v>
      </c>
      <c r="F4577" s="89">
        <f>+D4577*E4577</f>
        <v>99361.373340000006</v>
      </c>
    </row>
    <row r="4578" spans="1:6" ht="409.6" hidden="1" customHeight="1" x14ac:dyDescent="0.2"/>
    <row r="4579" spans="1:6" ht="25.5" customHeight="1" thickBot="1" x14ac:dyDescent="0.25">
      <c r="A4579" s="84" t="s">
        <v>4920</v>
      </c>
      <c r="B4579" s="85" t="s">
        <v>4921</v>
      </c>
      <c r="C4579" s="86" t="s">
        <v>106</v>
      </c>
      <c r="D4579" s="87">
        <v>3.1086100000000001</v>
      </c>
      <c r="E4579" s="88">
        <v>14128</v>
      </c>
      <c r="F4579" s="89">
        <f>+D4579*E4579</f>
        <v>43918.442080000001</v>
      </c>
    </row>
    <row r="4580" spans="1:6" ht="409.6" hidden="1" customHeight="1" x14ac:dyDescent="0.2"/>
    <row r="4581" spans="1:6" ht="13.5" customHeight="1" thickBot="1" x14ac:dyDescent="0.25">
      <c r="A4581" s="90" t="s">
        <v>4908</v>
      </c>
      <c r="B4581" s="91"/>
      <c r="C4581" s="92">
        <v>29.217715096740498</v>
      </c>
      <c r="D4581" s="91"/>
      <c r="E4581" s="93" t="s">
        <v>4884</v>
      </c>
      <c r="F4581" s="94">
        <v>143279</v>
      </c>
    </row>
    <row r="4582" spans="1:6" ht="0.2" customHeight="1" x14ac:dyDescent="0.2"/>
    <row r="4583" spans="1:6" ht="12.75" customHeight="1" thickBot="1" x14ac:dyDescent="0.3">
      <c r="A4583" s="157" t="s">
        <v>4909</v>
      </c>
      <c r="B4583" s="158"/>
      <c r="C4583" s="158"/>
      <c r="D4583" s="158"/>
      <c r="E4583" s="159">
        <v>490384</v>
      </c>
      <c r="F4583" s="160"/>
    </row>
    <row r="4584" spans="1:6" ht="12.75" customHeight="1" x14ac:dyDescent="0.2"/>
    <row r="4585" spans="1:6" ht="12.75" customHeight="1" x14ac:dyDescent="0.2"/>
    <row r="4586" spans="1:6" ht="409.6" hidden="1" customHeight="1" x14ac:dyDescent="0.2"/>
    <row r="4587" spans="1:6" ht="12.75" customHeight="1" x14ac:dyDescent="0.25">
      <c r="A4587" s="144" t="s">
        <v>4868</v>
      </c>
      <c r="B4587" s="145"/>
      <c r="C4587" s="145"/>
      <c r="D4587" s="145"/>
      <c r="E4587" s="146"/>
      <c r="F4587" s="147"/>
    </row>
    <row r="4588" spans="1:6" ht="12.75" customHeight="1" x14ac:dyDescent="0.2">
      <c r="A4588" s="138" t="s">
        <v>2697</v>
      </c>
      <c r="B4588" s="139"/>
      <c r="C4588" s="139"/>
      <c r="D4588" s="140"/>
      <c r="E4588" s="76" t="s">
        <v>4869</v>
      </c>
      <c r="F4588" s="77" t="s">
        <v>4870</v>
      </c>
    </row>
    <row r="4589" spans="1:6" ht="12.75" customHeight="1" x14ac:dyDescent="0.2">
      <c r="A4589" s="141"/>
      <c r="B4589" s="142"/>
      <c r="C4589" s="142"/>
      <c r="D4589" s="143"/>
      <c r="E4589" s="78" t="s">
        <v>2696</v>
      </c>
      <c r="F4589" s="79" t="s">
        <v>263</v>
      </c>
    </row>
    <row r="4590" spans="1:6" ht="409.6" hidden="1" customHeight="1" x14ac:dyDescent="0.2"/>
    <row r="4591" spans="1:6" ht="12.75" customHeight="1" x14ac:dyDescent="0.2">
      <c r="A4591" s="80" t="s">
        <v>4871</v>
      </c>
      <c r="B4591" s="81" t="s">
        <v>4872</v>
      </c>
      <c r="C4591" s="82" t="s">
        <v>4870</v>
      </c>
      <c r="D4591" s="82" t="s">
        <v>4873</v>
      </c>
      <c r="E4591" s="82" t="s">
        <v>4874</v>
      </c>
      <c r="F4591" s="83" t="s">
        <v>4875</v>
      </c>
    </row>
    <row r="4592" spans="1:6" ht="409.6" hidden="1" customHeight="1" x14ac:dyDescent="0.2"/>
    <row r="4593" spans="1:6" ht="25.5" customHeight="1" x14ac:dyDescent="0.2">
      <c r="A4593" s="84" t="s">
        <v>4931</v>
      </c>
      <c r="B4593" s="85" t="s">
        <v>4932</v>
      </c>
      <c r="C4593" s="86" t="s">
        <v>106</v>
      </c>
      <c r="D4593" s="87">
        <v>0.49480000000000002</v>
      </c>
      <c r="E4593" s="88">
        <v>376410</v>
      </c>
      <c r="F4593" s="89">
        <f>+D4593*E4593</f>
        <v>186247.66800000001</v>
      </c>
    </row>
    <row r="4594" spans="1:6" ht="409.6" hidden="1" customHeight="1" x14ac:dyDescent="0.2"/>
    <row r="4595" spans="1:6" ht="25.5" customHeight="1" x14ac:dyDescent="0.2">
      <c r="A4595" s="84" t="s">
        <v>5097</v>
      </c>
      <c r="B4595" s="85" t="s">
        <v>5098</v>
      </c>
      <c r="C4595" s="86" t="s">
        <v>9</v>
      </c>
      <c r="D4595" s="87">
        <v>4.4000000000000003E-3</v>
      </c>
      <c r="E4595" s="88">
        <v>295180</v>
      </c>
      <c r="F4595" s="89">
        <f>+D4595*E4595</f>
        <v>1298.7920000000001</v>
      </c>
    </row>
    <row r="4596" spans="1:6" ht="409.6" hidden="1" customHeight="1" x14ac:dyDescent="0.2"/>
    <row r="4597" spans="1:6" ht="25.5" customHeight="1" x14ac:dyDescent="0.2">
      <c r="A4597" s="84" t="s">
        <v>5099</v>
      </c>
      <c r="B4597" s="85" t="s">
        <v>5100</v>
      </c>
      <c r="C4597" s="86" t="s">
        <v>7</v>
      </c>
      <c r="D4597" s="87">
        <v>1.2754700000000001</v>
      </c>
      <c r="E4597" s="88">
        <v>5242</v>
      </c>
      <c r="F4597" s="89">
        <f>+D4597*E4597</f>
        <v>6686.0137400000003</v>
      </c>
    </row>
    <row r="4598" spans="1:6" ht="409.6" hidden="1" customHeight="1" x14ac:dyDescent="0.2"/>
    <row r="4599" spans="1:6" ht="25.5" customHeight="1" x14ac:dyDescent="0.2">
      <c r="A4599" s="84" t="s">
        <v>5101</v>
      </c>
      <c r="B4599" s="85" t="s">
        <v>5102</v>
      </c>
      <c r="C4599" s="86" t="s">
        <v>1212</v>
      </c>
      <c r="D4599" s="87">
        <v>0.12055</v>
      </c>
      <c r="E4599" s="88">
        <v>2550</v>
      </c>
      <c r="F4599" s="89">
        <f>+D4599*E4599</f>
        <v>307.40250000000003</v>
      </c>
    </row>
    <row r="4600" spans="1:6" ht="409.6" hidden="1" customHeight="1" x14ac:dyDescent="0.2"/>
    <row r="4601" spans="1:6" ht="25.5" customHeight="1" thickBot="1" x14ac:dyDescent="0.25">
      <c r="A4601" s="84" t="s">
        <v>4941</v>
      </c>
      <c r="B4601" s="85" t="s">
        <v>4942</v>
      </c>
      <c r="C4601" s="86" t="s">
        <v>7</v>
      </c>
      <c r="D4601" s="87">
        <v>4.6149999999999997E-2</v>
      </c>
      <c r="E4601" s="88">
        <v>8600</v>
      </c>
      <c r="F4601" s="89">
        <f>+D4601*E4601</f>
        <v>396.89</v>
      </c>
    </row>
    <row r="4602" spans="1:6" ht="409.6" hidden="1" customHeight="1" x14ac:dyDescent="0.2"/>
    <row r="4603" spans="1:6" ht="13.5" customHeight="1" thickBot="1" x14ac:dyDescent="0.25">
      <c r="A4603" s="90" t="s">
        <v>4883</v>
      </c>
      <c r="B4603" s="91"/>
      <c r="C4603" s="92">
        <v>36.034315755227603</v>
      </c>
      <c r="D4603" s="91"/>
      <c r="E4603" s="93" t="s">
        <v>4884</v>
      </c>
      <c r="F4603" s="94">
        <v>194937</v>
      </c>
    </row>
    <row r="4604" spans="1:6" ht="0.2" customHeight="1" x14ac:dyDescent="0.2"/>
    <row r="4605" spans="1:6" ht="12.75" customHeight="1" x14ac:dyDescent="0.2">
      <c r="A4605" s="80" t="s">
        <v>4871</v>
      </c>
      <c r="B4605" s="81" t="s">
        <v>4885</v>
      </c>
      <c r="C4605" s="82" t="s">
        <v>4870</v>
      </c>
      <c r="D4605" s="82" t="s">
        <v>4873</v>
      </c>
      <c r="E4605" s="82" t="s">
        <v>4874</v>
      </c>
      <c r="F4605" s="83" t="s">
        <v>4875</v>
      </c>
    </row>
    <row r="4606" spans="1:6" ht="409.6" hidden="1" customHeight="1" x14ac:dyDescent="0.2"/>
    <row r="4607" spans="1:6" ht="25.5" customHeight="1" x14ac:dyDescent="0.2">
      <c r="A4607" s="84" t="s">
        <v>5103</v>
      </c>
      <c r="B4607" s="85" t="s">
        <v>5104</v>
      </c>
      <c r="C4607" s="86" t="s">
        <v>4888</v>
      </c>
      <c r="D4607" s="87">
        <v>0.66651000000000005</v>
      </c>
      <c r="E4607" s="88">
        <v>184277</v>
      </c>
      <c r="F4607" s="89">
        <f>+D4607*E4607</f>
        <v>122822.46327000001</v>
      </c>
    </row>
    <row r="4608" spans="1:6" ht="409.6" hidden="1" customHeight="1" x14ac:dyDescent="0.2"/>
    <row r="4609" spans="1:6" ht="25.5" customHeight="1" thickBot="1" x14ac:dyDescent="0.25">
      <c r="A4609" s="84" t="s">
        <v>4912</v>
      </c>
      <c r="B4609" s="85" t="s">
        <v>4913</v>
      </c>
      <c r="C4609" s="86" t="s">
        <v>4888</v>
      </c>
      <c r="D4609" s="87">
        <v>0.22031999999999999</v>
      </c>
      <c r="E4609" s="88">
        <v>184277</v>
      </c>
      <c r="F4609" s="89">
        <f>+D4609*E4609</f>
        <v>40599.908639999994</v>
      </c>
    </row>
    <row r="4610" spans="1:6" ht="409.6" hidden="1" customHeight="1" x14ac:dyDescent="0.2"/>
    <row r="4611" spans="1:6" ht="13.5" customHeight="1" thickBot="1" x14ac:dyDescent="0.25">
      <c r="A4611" s="90" t="s">
        <v>4893</v>
      </c>
      <c r="B4611" s="91"/>
      <c r="C4611" s="92">
        <v>30.208733844015299</v>
      </c>
      <c r="D4611" s="91"/>
      <c r="E4611" s="93" t="s">
        <v>4884</v>
      </c>
      <c r="F4611" s="94">
        <v>163422</v>
      </c>
    </row>
    <row r="4612" spans="1:6" ht="0.2" customHeight="1" x14ac:dyDescent="0.2"/>
    <row r="4613" spans="1:6" ht="12.75" customHeight="1" x14ac:dyDescent="0.2">
      <c r="A4613" s="80" t="s">
        <v>4871</v>
      </c>
      <c r="B4613" s="81" t="s">
        <v>4894</v>
      </c>
      <c r="C4613" s="82" t="s">
        <v>4870</v>
      </c>
      <c r="D4613" s="82" t="s">
        <v>4873</v>
      </c>
      <c r="E4613" s="82" t="s">
        <v>4874</v>
      </c>
      <c r="F4613" s="83" t="s">
        <v>4875</v>
      </c>
    </row>
    <row r="4614" spans="1:6" ht="409.6" hidden="1" customHeight="1" x14ac:dyDescent="0.2"/>
    <row r="4615" spans="1:6" ht="25.5" customHeight="1" thickBot="1" x14ac:dyDescent="0.25">
      <c r="A4615" s="84" t="s">
        <v>4895</v>
      </c>
      <c r="B4615" s="85" t="s">
        <v>4896</v>
      </c>
      <c r="C4615" s="86" t="s">
        <v>4897</v>
      </c>
      <c r="D4615" s="87">
        <v>0.05</v>
      </c>
      <c r="E4615" s="88">
        <v>163422</v>
      </c>
      <c r="F4615" s="89">
        <f>+D4615*E4615</f>
        <v>8171.1</v>
      </c>
    </row>
    <row r="4616" spans="1:6" ht="409.6" hidden="1" customHeight="1" x14ac:dyDescent="0.2"/>
    <row r="4617" spans="1:6" ht="13.5" customHeight="1" thickBot="1" x14ac:dyDescent="0.25">
      <c r="A4617" s="90" t="s">
        <v>4898</v>
      </c>
      <c r="B4617" s="91"/>
      <c r="C4617" s="92">
        <v>1.51041820709237</v>
      </c>
      <c r="D4617" s="91"/>
      <c r="E4617" s="93" t="s">
        <v>4884</v>
      </c>
      <c r="F4617" s="94">
        <v>8171</v>
      </c>
    </row>
    <row r="4618" spans="1:6" ht="0.2" customHeight="1" x14ac:dyDescent="0.2"/>
    <row r="4619" spans="1:6" ht="12.75" customHeight="1" x14ac:dyDescent="0.2">
      <c r="A4619" s="80" t="s">
        <v>4871</v>
      </c>
      <c r="B4619" s="81" t="s">
        <v>4899</v>
      </c>
      <c r="C4619" s="82" t="s">
        <v>4870</v>
      </c>
      <c r="D4619" s="82" t="s">
        <v>4873</v>
      </c>
      <c r="E4619" s="82" t="s">
        <v>4874</v>
      </c>
      <c r="F4619" s="83" t="s">
        <v>4875</v>
      </c>
    </row>
    <row r="4620" spans="1:6" ht="409.6" hidden="1" customHeight="1" x14ac:dyDescent="0.2"/>
    <row r="4621" spans="1:6" ht="25.5" customHeight="1" x14ac:dyDescent="0.2">
      <c r="A4621" s="84" t="s">
        <v>5000</v>
      </c>
      <c r="B4621" s="85" t="s">
        <v>5001</v>
      </c>
      <c r="C4621" s="86" t="s">
        <v>9</v>
      </c>
      <c r="D4621" s="87">
        <v>1.00793</v>
      </c>
      <c r="E4621" s="88">
        <v>18400</v>
      </c>
      <c r="F4621" s="89">
        <f>+D4621*E4621</f>
        <v>18545.912</v>
      </c>
    </row>
    <row r="4622" spans="1:6" ht="409.6" hidden="1" customHeight="1" x14ac:dyDescent="0.2"/>
    <row r="4623" spans="1:6" ht="25.5" customHeight="1" x14ac:dyDescent="0.2">
      <c r="A4623" s="84" t="s">
        <v>5105</v>
      </c>
      <c r="B4623" s="85" t="s">
        <v>5106</v>
      </c>
      <c r="C4623" s="86" t="s">
        <v>109</v>
      </c>
      <c r="D4623" s="87">
        <v>0.66666999999999998</v>
      </c>
      <c r="E4623" s="88">
        <v>1914</v>
      </c>
      <c r="F4623" s="89">
        <f>+D4623*E4623</f>
        <v>1276.00638</v>
      </c>
    </row>
    <row r="4624" spans="1:6" ht="409.6" hidden="1" customHeight="1" x14ac:dyDescent="0.2"/>
    <row r="4625" spans="1:6" ht="25.5" customHeight="1" x14ac:dyDescent="0.2">
      <c r="A4625" s="84" t="s">
        <v>5107</v>
      </c>
      <c r="B4625" s="85" t="s">
        <v>5108</v>
      </c>
      <c r="C4625" s="86" t="s">
        <v>263</v>
      </c>
      <c r="D4625" s="87">
        <v>10</v>
      </c>
      <c r="E4625" s="88">
        <v>50</v>
      </c>
      <c r="F4625" s="89">
        <f>+D4625*E4625</f>
        <v>500</v>
      </c>
    </row>
    <row r="4626" spans="1:6" ht="409.6" hidden="1" customHeight="1" x14ac:dyDescent="0.2"/>
    <row r="4627" spans="1:6" ht="25.5" customHeight="1" x14ac:dyDescent="0.2">
      <c r="A4627" s="84" t="s">
        <v>5018</v>
      </c>
      <c r="B4627" s="85" t="s">
        <v>5019</v>
      </c>
      <c r="C4627" s="86" t="s">
        <v>109</v>
      </c>
      <c r="D4627" s="87">
        <v>2</v>
      </c>
      <c r="E4627" s="88">
        <v>248</v>
      </c>
      <c r="F4627" s="89">
        <f>+D4627*E4627</f>
        <v>496</v>
      </c>
    </row>
    <row r="4628" spans="1:6" ht="409.6" hidden="1" customHeight="1" x14ac:dyDescent="0.2"/>
    <row r="4629" spans="1:6" ht="25.5" customHeight="1" thickBot="1" x14ac:dyDescent="0.25">
      <c r="A4629" s="84" t="s">
        <v>5095</v>
      </c>
      <c r="B4629" s="85" t="s">
        <v>5096</v>
      </c>
      <c r="C4629" s="86" t="s">
        <v>109</v>
      </c>
      <c r="D4629" s="87">
        <v>0.22222</v>
      </c>
      <c r="E4629" s="88">
        <v>46573</v>
      </c>
      <c r="F4629" s="89">
        <f>+D4629*E4629</f>
        <v>10349.45206</v>
      </c>
    </row>
    <row r="4630" spans="1:6" ht="409.6" hidden="1" customHeight="1" x14ac:dyDescent="0.2"/>
    <row r="4631" spans="1:6" ht="13.5" customHeight="1" thickBot="1" x14ac:dyDescent="0.25">
      <c r="A4631" s="90" t="s">
        <v>4904</v>
      </c>
      <c r="B4631" s="91"/>
      <c r="C4631" s="92">
        <v>5.7612537339919001</v>
      </c>
      <c r="D4631" s="91"/>
      <c r="E4631" s="93" t="s">
        <v>4884</v>
      </c>
      <c r="F4631" s="94">
        <v>31167</v>
      </c>
    </row>
    <row r="4632" spans="1:6" ht="0.2" customHeight="1" x14ac:dyDescent="0.2"/>
    <row r="4633" spans="1:6" ht="12.75" customHeight="1" x14ac:dyDescent="0.2">
      <c r="A4633" s="80" t="s">
        <v>4871</v>
      </c>
      <c r="B4633" s="81" t="s">
        <v>4905</v>
      </c>
      <c r="C4633" s="82" t="s">
        <v>4870</v>
      </c>
      <c r="D4633" s="82" t="s">
        <v>4873</v>
      </c>
      <c r="E4633" s="82" t="s">
        <v>4874</v>
      </c>
      <c r="F4633" s="83" t="s">
        <v>4875</v>
      </c>
    </row>
    <row r="4634" spans="1:6" ht="409.6" hidden="1" customHeight="1" x14ac:dyDescent="0.2"/>
    <row r="4635" spans="1:6" ht="25.5" customHeight="1" x14ac:dyDescent="0.2">
      <c r="A4635" s="84" t="s">
        <v>4916</v>
      </c>
      <c r="B4635" s="85" t="s">
        <v>4917</v>
      </c>
      <c r="C4635" s="86" t="s">
        <v>106</v>
      </c>
      <c r="D4635" s="87">
        <v>2.61381</v>
      </c>
      <c r="E4635" s="88">
        <v>38014</v>
      </c>
      <c r="F4635" s="89">
        <f>+D4635*E4635</f>
        <v>99361.373340000006</v>
      </c>
    </row>
    <row r="4636" spans="1:6" ht="409.6" hidden="1" customHeight="1" x14ac:dyDescent="0.2"/>
    <row r="4637" spans="1:6" ht="25.5" customHeight="1" thickBot="1" x14ac:dyDescent="0.25">
      <c r="A4637" s="84" t="s">
        <v>4920</v>
      </c>
      <c r="B4637" s="85" t="s">
        <v>4921</v>
      </c>
      <c r="C4637" s="86" t="s">
        <v>106</v>
      </c>
      <c r="D4637" s="87">
        <v>3.1086100000000001</v>
      </c>
      <c r="E4637" s="88">
        <v>14128</v>
      </c>
      <c r="F4637" s="89">
        <f>+D4637*E4637</f>
        <v>43918.442080000001</v>
      </c>
    </row>
    <row r="4638" spans="1:6" ht="409.6" hidden="1" customHeight="1" x14ac:dyDescent="0.2"/>
    <row r="4639" spans="1:6" ht="13.5" customHeight="1" thickBot="1" x14ac:dyDescent="0.25">
      <c r="A4639" s="90" t="s">
        <v>4908</v>
      </c>
      <c r="B4639" s="91"/>
      <c r="C4639" s="92">
        <v>26.485278459672902</v>
      </c>
      <c r="D4639" s="91"/>
      <c r="E4639" s="93" t="s">
        <v>4884</v>
      </c>
      <c r="F4639" s="94">
        <v>143279</v>
      </c>
    </row>
    <row r="4640" spans="1:6" ht="0.2" customHeight="1" thickBot="1" x14ac:dyDescent="0.25"/>
    <row r="4641" spans="1:6" ht="12.75" customHeight="1" thickBot="1" x14ac:dyDescent="0.3">
      <c r="A4641" s="157" t="s">
        <v>4909</v>
      </c>
      <c r="B4641" s="158"/>
      <c r="C4641" s="158"/>
      <c r="D4641" s="158"/>
      <c r="E4641" s="159">
        <v>540976</v>
      </c>
      <c r="F4641" s="160"/>
    </row>
    <row r="4642" spans="1:6" ht="12.75" customHeight="1" x14ac:dyDescent="0.2"/>
    <row r="4643" spans="1:6" ht="12.75" customHeight="1" x14ac:dyDescent="0.2"/>
    <row r="4644" spans="1:6" ht="409.6" hidden="1" customHeight="1" x14ac:dyDescent="0.2"/>
    <row r="4645" spans="1:6" ht="12.75" customHeight="1" x14ac:dyDescent="0.25">
      <c r="A4645" s="144" t="s">
        <v>4868</v>
      </c>
      <c r="B4645" s="145"/>
      <c r="C4645" s="145"/>
      <c r="D4645" s="145"/>
      <c r="E4645" s="146"/>
      <c r="F4645" s="147"/>
    </row>
    <row r="4646" spans="1:6" ht="12.75" customHeight="1" x14ac:dyDescent="0.2">
      <c r="A4646" s="138" t="s">
        <v>2699</v>
      </c>
      <c r="B4646" s="139"/>
      <c r="C4646" s="139"/>
      <c r="D4646" s="140"/>
      <c r="E4646" s="76" t="s">
        <v>4869</v>
      </c>
      <c r="F4646" s="77" t="s">
        <v>4870</v>
      </c>
    </row>
    <row r="4647" spans="1:6" ht="12.75" customHeight="1" x14ac:dyDescent="0.2">
      <c r="A4647" s="141"/>
      <c r="B4647" s="142"/>
      <c r="C4647" s="142"/>
      <c r="D4647" s="143"/>
      <c r="E4647" s="78" t="s">
        <v>2698</v>
      </c>
      <c r="F4647" s="79" t="s">
        <v>263</v>
      </c>
    </row>
    <row r="4648" spans="1:6" ht="409.6" hidden="1" customHeight="1" x14ac:dyDescent="0.2"/>
    <row r="4649" spans="1:6" ht="12.75" customHeight="1" x14ac:dyDescent="0.2">
      <c r="A4649" s="80" t="s">
        <v>4871</v>
      </c>
      <c r="B4649" s="81" t="s">
        <v>4872</v>
      </c>
      <c r="C4649" s="82" t="s">
        <v>4870</v>
      </c>
      <c r="D4649" s="82" t="s">
        <v>4873</v>
      </c>
      <c r="E4649" s="82" t="s">
        <v>4874</v>
      </c>
      <c r="F4649" s="83" t="s">
        <v>4875</v>
      </c>
    </row>
    <row r="4650" spans="1:6" ht="409.6" hidden="1" customHeight="1" x14ac:dyDescent="0.2"/>
    <row r="4651" spans="1:6" ht="25.5" customHeight="1" x14ac:dyDescent="0.2">
      <c r="A4651" s="84" t="s">
        <v>4931</v>
      </c>
      <c r="B4651" s="85" t="s">
        <v>4932</v>
      </c>
      <c r="C4651" s="86" t="s">
        <v>106</v>
      </c>
      <c r="D4651" s="87">
        <v>0.49480000000000002</v>
      </c>
      <c r="E4651" s="88">
        <v>376410</v>
      </c>
      <c r="F4651" s="89">
        <f>+D4651*E4651</f>
        <v>186247.66800000001</v>
      </c>
    </row>
    <row r="4652" spans="1:6" ht="409.6" hidden="1" customHeight="1" x14ac:dyDescent="0.2"/>
    <row r="4653" spans="1:6" ht="25.5" customHeight="1" x14ac:dyDescent="0.2">
      <c r="A4653" s="84" t="s">
        <v>5097</v>
      </c>
      <c r="B4653" s="85" t="s">
        <v>5098</v>
      </c>
      <c r="C4653" s="86" t="s">
        <v>9</v>
      </c>
      <c r="D4653" s="87">
        <v>4.4000000000000003E-3</v>
      </c>
      <c r="E4653" s="88">
        <v>295180</v>
      </c>
      <c r="F4653" s="89">
        <f>+D4653*E4653</f>
        <v>1298.7920000000001</v>
      </c>
    </row>
    <row r="4654" spans="1:6" ht="409.6" hidden="1" customHeight="1" x14ac:dyDescent="0.2"/>
    <row r="4655" spans="1:6" ht="25.5" customHeight="1" x14ac:dyDescent="0.2">
      <c r="A4655" s="84" t="s">
        <v>5099</v>
      </c>
      <c r="B4655" s="85" t="s">
        <v>5100</v>
      </c>
      <c r="C4655" s="86" t="s">
        <v>7</v>
      </c>
      <c r="D4655" s="87">
        <v>1.2754700000000001</v>
      </c>
      <c r="E4655" s="88">
        <v>5242</v>
      </c>
      <c r="F4655" s="89">
        <f>+D4655*E4655</f>
        <v>6686.0137400000003</v>
      </c>
    </row>
    <row r="4656" spans="1:6" ht="409.6" hidden="1" customHeight="1" x14ac:dyDescent="0.2"/>
    <row r="4657" spans="1:6" ht="25.5" customHeight="1" x14ac:dyDescent="0.2">
      <c r="A4657" s="84" t="s">
        <v>5101</v>
      </c>
      <c r="B4657" s="85" t="s">
        <v>5102</v>
      </c>
      <c r="C4657" s="86" t="s">
        <v>1212</v>
      </c>
      <c r="D4657" s="87">
        <v>0.12055</v>
      </c>
      <c r="E4657" s="88">
        <v>2550</v>
      </c>
      <c r="F4657" s="89">
        <f>+D4657*E4657</f>
        <v>307.40250000000003</v>
      </c>
    </row>
    <row r="4658" spans="1:6" ht="409.6" hidden="1" customHeight="1" x14ac:dyDescent="0.2"/>
    <row r="4659" spans="1:6" ht="25.5" customHeight="1" thickBot="1" x14ac:dyDescent="0.25">
      <c r="A4659" s="84" t="s">
        <v>4941</v>
      </c>
      <c r="B4659" s="85" t="s">
        <v>4942</v>
      </c>
      <c r="C4659" s="86" t="s">
        <v>7</v>
      </c>
      <c r="D4659" s="87">
        <v>4.6149999999999997E-2</v>
      </c>
      <c r="E4659" s="88">
        <v>8600</v>
      </c>
      <c r="F4659" s="89">
        <f>+D4659*E4659</f>
        <v>396.89</v>
      </c>
    </row>
    <row r="4660" spans="1:6" ht="409.6" hidden="1" customHeight="1" x14ac:dyDescent="0.2"/>
    <row r="4661" spans="1:6" ht="13.5" customHeight="1" thickBot="1" x14ac:dyDescent="0.25">
      <c r="A4661" s="90" t="s">
        <v>4883</v>
      </c>
      <c r="B4661" s="91"/>
      <c r="C4661" s="92">
        <v>32.6938913105095</v>
      </c>
      <c r="D4661" s="91"/>
      <c r="E4661" s="93" t="s">
        <v>4884</v>
      </c>
      <c r="F4661" s="94">
        <v>194937</v>
      </c>
    </row>
    <row r="4662" spans="1:6" ht="0.2" customHeight="1" x14ac:dyDescent="0.2"/>
    <row r="4663" spans="1:6" ht="12.75" customHeight="1" x14ac:dyDescent="0.2">
      <c r="A4663" s="80" t="s">
        <v>4871</v>
      </c>
      <c r="B4663" s="81" t="s">
        <v>4885</v>
      </c>
      <c r="C4663" s="82" t="s">
        <v>4870</v>
      </c>
      <c r="D4663" s="82" t="s">
        <v>4873</v>
      </c>
      <c r="E4663" s="82" t="s">
        <v>4874</v>
      </c>
      <c r="F4663" s="83" t="s">
        <v>4875</v>
      </c>
    </row>
    <row r="4664" spans="1:6" ht="409.6" hidden="1" customHeight="1" x14ac:dyDescent="0.2"/>
    <row r="4665" spans="1:6" ht="25.5" customHeight="1" x14ac:dyDescent="0.2">
      <c r="A4665" s="84" t="s">
        <v>5103</v>
      </c>
      <c r="B4665" s="85" t="s">
        <v>5104</v>
      </c>
      <c r="C4665" s="86" t="s">
        <v>4888</v>
      </c>
      <c r="D4665" s="87">
        <v>0.90752999999999995</v>
      </c>
      <c r="E4665" s="88">
        <v>184277</v>
      </c>
      <c r="F4665" s="89">
        <f>+D4665*E4665</f>
        <v>167236.90581</v>
      </c>
    </row>
    <row r="4666" spans="1:6" ht="409.6" hidden="1" customHeight="1" x14ac:dyDescent="0.2"/>
    <row r="4667" spans="1:6" ht="25.5" customHeight="1" thickBot="1" x14ac:dyDescent="0.25">
      <c r="A4667" s="84" t="s">
        <v>4912</v>
      </c>
      <c r="B4667" s="85" t="s">
        <v>4913</v>
      </c>
      <c r="C4667" s="86" t="s">
        <v>4888</v>
      </c>
      <c r="D4667" s="87">
        <v>0.24218000000000001</v>
      </c>
      <c r="E4667" s="88">
        <v>184277</v>
      </c>
      <c r="F4667" s="89">
        <f>+D4667*E4667</f>
        <v>44628.203860000001</v>
      </c>
    </row>
    <row r="4668" spans="1:6" ht="409.6" hidden="1" customHeight="1" x14ac:dyDescent="0.2"/>
    <row r="4669" spans="1:6" ht="13.5" customHeight="1" thickBot="1" x14ac:dyDescent="0.25">
      <c r="A4669" s="90" t="s">
        <v>4893</v>
      </c>
      <c r="B4669" s="91"/>
      <c r="C4669" s="92">
        <v>35.532973640207402</v>
      </c>
      <c r="D4669" s="91"/>
      <c r="E4669" s="93" t="s">
        <v>4884</v>
      </c>
      <c r="F4669" s="94">
        <v>211865</v>
      </c>
    </row>
    <row r="4670" spans="1:6" ht="0.2" customHeight="1" x14ac:dyDescent="0.2"/>
    <row r="4671" spans="1:6" ht="12.75" customHeight="1" x14ac:dyDescent="0.2">
      <c r="A4671" s="80" t="s">
        <v>4871</v>
      </c>
      <c r="B4671" s="81" t="s">
        <v>4894</v>
      </c>
      <c r="C4671" s="82" t="s">
        <v>4870</v>
      </c>
      <c r="D4671" s="82" t="s">
        <v>4873</v>
      </c>
      <c r="E4671" s="82" t="s">
        <v>4874</v>
      </c>
      <c r="F4671" s="83" t="s">
        <v>4875</v>
      </c>
    </row>
    <row r="4672" spans="1:6" ht="409.6" hidden="1" customHeight="1" x14ac:dyDescent="0.2"/>
    <row r="4673" spans="1:6" ht="25.5" customHeight="1" thickBot="1" x14ac:dyDescent="0.25">
      <c r="A4673" s="84" t="s">
        <v>4895</v>
      </c>
      <c r="B4673" s="85" t="s">
        <v>4896</v>
      </c>
      <c r="C4673" s="86" t="s">
        <v>4897</v>
      </c>
      <c r="D4673" s="87">
        <v>0.05</v>
      </c>
      <c r="E4673" s="88">
        <v>211865</v>
      </c>
      <c r="F4673" s="89">
        <f>+D4673*E4673</f>
        <v>10593.25</v>
      </c>
    </row>
    <row r="4674" spans="1:6" ht="409.6" hidden="1" customHeight="1" x14ac:dyDescent="0.2"/>
    <row r="4675" spans="1:6" ht="13.5" customHeight="1" thickBot="1" x14ac:dyDescent="0.25">
      <c r="A4675" s="90" t="s">
        <v>4898</v>
      </c>
      <c r="B4675" s="91"/>
      <c r="C4675" s="92">
        <v>1.7766067532188701</v>
      </c>
      <c r="D4675" s="91"/>
      <c r="E4675" s="93" t="s">
        <v>4884</v>
      </c>
      <c r="F4675" s="94">
        <v>10593</v>
      </c>
    </row>
    <row r="4676" spans="1:6" ht="0.2" customHeight="1" x14ac:dyDescent="0.2"/>
    <row r="4677" spans="1:6" ht="12.75" customHeight="1" x14ac:dyDescent="0.2">
      <c r="A4677" s="80" t="s">
        <v>4871</v>
      </c>
      <c r="B4677" s="81" t="s">
        <v>4899</v>
      </c>
      <c r="C4677" s="82" t="s">
        <v>4870</v>
      </c>
      <c r="D4677" s="82" t="s">
        <v>4873</v>
      </c>
      <c r="E4677" s="82" t="s">
        <v>4874</v>
      </c>
      <c r="F4677" s="83" t="s">
        <v>4875</v>
      </c>
    </row>
    <row r="4678" spans="1:6" ht="409.6" hidden="1" customHeight="1" x14ac:dyDescent="0.2"/>
    <row r="4679" spans="1:6" ht="25.5" customHeight="1" x14ac:dyDescent="0.2">
      <c r="A4679" s="84" t="s">
        <v>5000</v>
      </c>
      <c r="B4679" s="85" t="s">
        <v>5001</v>
      </c>
      <c r="C4679" s="86" t="s">
        <v>9</v>
      </c>
      <c r="D4679" s="87">
        <v>1.00793</v>
      </c>
      <c r="E4679" s="88">
        <v>18400</v>
      </c>
      <c r="F4679" s="89">
        <f>+D4679*E4679</f>
        <v>18545.912</v>
      </c>
    </row>
    <row r="4680" spans="1:6" ht="409.6" hidden="1" customHeight="1" x14ac:dyDescent="0.2"/>
    <row r="4681" spans="1:6" ht="25.5" customHeight="1" x14ac:dyDescent="0.2">
      <c r="A4681" s="84" t="s">
        <v>5105</v>
      </c>
      <c r="B4681" s="85" t="s">
        <v>5106</v>
      </c>
      <c r="C4681" s="86" t="s">
        <v>109</v>
      </c>
      <c r="D4681" s="87">
        <v>0.90908999999999995</v>
      </c>
      <c r="E4681" s="88">
        <v>1914</v>
      </c>
      <c r="F4681" s="89">
        <f>+D4681*E4681</f>
        <v>1739.9982599999998</v>
      </c>
    </row>
    <row r="4682" spans="1:6" ht="409.6" hidden="1" customHeight="1" x14ac:dyDescent="0.2"/>
    <row r="4683" spans="1:6" ht="25.5" customHeight="1" x14ac:dyDescent="0.2">
      <c r="A4683" s="84" t="s">
        <v>5107</v>
      </c>
      <c r="B4683" s="85" t="s">
        <v>5108</v>
      </c>
      <c r="C4683" s="86" t="s">
        <v>263</v>
      </c>
      <c r="D4683" s="87">
        <v>10</v>
      </c>
      <c r="E4683" s="88">
        <v>50</v>
      </c>
      <c r="F4683" s="89">
        <f>+D4683*E4683</f>
        <v>500</v>
      </c>
    </row>
    <row r="4684" spans="1:6" ht="409.6" hidden="1" customHeight="1" x14ac:dyDescent="0.2"/>
    <row r="4685" spans="1:6" ht="25.5" customHeight="1" x14ac:dyDescent="0.2">
      <c r="A4685" s="84" t="s">
        <v>5018</v>
      </c>
      <c r="B4685" s="85" t="s">
        <v>5019</v>
      </c>
      <c r="C4685" s="86" t="s">
        <v>109</v>
      </c>
      <c r="D4685" s="87">
        <v>2.7272699999999999</v>
      </c>
      <c r="E4685" s="88">
        <v>248</v>
      </c>
      <c r="F4685" s="89">
        <f>+D4685*E4685</f>
        <v>676.36295999999993</v>
      </c>
    </row>
    <row r="4686" spans="1:6" ht="409.6" hidden="1" customHeight="1" x14ac:dyDescent="0.2"/>
    <row r="4687" spans="1:6" ht="25.5" customHeight="1" thickBot="1" x14ac:dyDescent="0.25">
      <c r="A4687" s="84" t="s">
        <v>5095</v>
      </c>
      <c r="B4687" s="85" t="s">
        <v>5096</v>
      </c>
      <c r="C4687" s="86" t="s">
        <v>109</v>
      </c>
      <c r="D4687" s="87">
        <v>0.30303000000000002</v>
      </c>
      <c r="E4687" s="88">
        <v>46573</v>
      </c>
      <c r="F4687" s="89">
        <f>+D4687*E4687</f>
        <v>14113.01619</v>
      </c>
    </row>
    <row r="4688" spans="1:6" ht="409.6" hidden="1" customHeight="1" x14ac:dyDescent="0.2"/>
    <row r="4689" spans="1:6" ht="13.5" customHeight="1" thickBot="1" x14ac:dyDescent="0.25">
      <c r="A4689" s="90" t="s">
        <v>4904</v>
      </c>
      <c r="B4689" s="91"/>
      <c r="C4689" s="92">
        <v>5.9664670297141003</v>
      </c>
      <c r="D4689" s="91"/>
      <c r="E4689" s="93" t="s">
        <v>4884</v>
      </c>
      <c r="F4689" s="94">
        <v>35575</v>
      </c>
    </row>
    <row r="4690" spans="1:6" ht="0.2" customHeight="1" x14ac:dyDescent="0.2"/>
    <row r="4691" spans="1:6" ht="12.75" customHeight="1" x14ac:dyDescent="0.2">
      <c r="A4691" s="80" t="s">
        <v>4871</v>
      </c>
      <c r="B4691" s="81" t="s">
        <v>4905</v>
      </c>
      <c r="C4691" s="82" t="s">
        <v>4870</v>
      </c>
      <c r="D4691" s="82" t="s">
        <v>4873</v>
      </c>
      <c r="E4691" s="82" t="s">
        <v>4874</v>
      </c>
      <c r="F4691" s="83" t="s">
        <v>4875</v>
      </c>
    </row>
    <row r="4692" spans="1:6" ht="409.6" hidden="1" customHeight="1" x14ac:dyDescent="0.2"/>
    <row r="4693" spans="1:6" ht="25.5" customHeight="1" x14ac:dyDescent="0.2">
      <c r="A4693" s="84" t="s">
        <v>4916</v>
      </c>
      <c r="B4693" s="85" t="s">
        <v>4917</v>
      </c>
      <c r="C4693" s="86" t="s">
        <v>106</v>
      </c>
      <c r="D4693" s="87">
        <v>2.61381</v>
      </c>
      <c r="E4693" s="88">
        <v>38014</v>
      </c>
      <c r="F4693" s="89">
        <f>+D4693*E4693</f>
        <v>99361.373340000006</v>
      </c>
    </row>
    <row r="4694" spans="1:6" ht="409.6" hidden="1" customHeight="1" x14ac:dyDescent="0.2"/>
    <row r="4695" spans="1:6" ht="25.5" customHeight="1" thickBot="1" x14ac:dyDescent="0.25">
      <c r="A4695" s="84" t="s">
        <v>4920</v>
      </c>
      <c r="B4695" s="85" t="s">
        <v>4921</v>
      </c>
      <c r="C4695" s="86" t="s">
        <v>106</v>
      </c>
      <c r="D4695" s="87">
        <v>3.1086100000000001</v>
      </c>
      <c r="E4695" s="88">
        <v>14128</v>
      </c>
      <c r="F4695" s="89">
        <f>+D4695*E4695</f>
        <v>43918.442080000001</v>
      </c>
    </row>
    <row r="4696" spans="1:6" ht="409.6" hidden="1" customHeight="1" x14ac:dyDescent="0.2"/>
    <row r="4697" spans="1:6" ht="13.5" customHeight="1" thickBot="1" x14ac:dyDescent="0.25">
      <c r="A4697" s="90" t="s">
        <v>4908</v>
      </c>
      <c r="B4697" s="91"/>
      <c r="C4697" s="92">
        <v>24.030061266350099</v>
      </c>
      <c r="D4697" s="91"/>
      <c r="E4697" s="93" t="s">
        <v>4884</v>
      </c>
      <c r="F4697" s="94">
        <v>143279</v>
      </c>
    </row>
    <row r="4698" spans="1:6" ht="0.2" customHeight="1" thickBot="1" x14ac:dyDescent="0.25"/>
    <row r="4699" spans="1:6" ht="12.75" customHeight="1" thickBot="1" x14ac:dyDescent="0.3">
      <c r="A4699" s="157" t="s">
        <v>4909</v>
      </c>
      <c r="B4699" s="158"/>
      <c r="C4699" s="158"/>
      <c r="D4699" s="158"/>
      <c r="E4699" s="159">
        <v>596249</v>
      </c>
      <c r="F4699" s="160"/>
    </row>
    <row r="4700" spans="1:6" ht="12.75" customHeight="1" x14ac:dyDescent="0.2"/>
    <row r="4701" spans="1:6" ht="12.75" customHeight="1" x14ac:dyDescent="0.2"/>
    <row r="4702" spans="1:6" ht="409.6" hidden="1" customHeight="1" x14ac:dyDescent="0.2"/>
    <row r="4703" spans="1:6" ht="12.75" customHeight="1" x14ac:dyDescent="0.25">
      <c r="A4703" s="144" t="s">
        <v>4868</v>
      </c>
      <c r="B4703" s="145"/>
      <c r="C4703" s="145"/>
      <c r="D4703" s="145"/>
      <c r="E4703" s="146"/>
      <c r="F4703" s="147"/>
    </row>
    <row r="4704" spans="1:6" ht="12.75" customHeight="1" x14ac:dyDescent="0.2">
      <c r="A4704" s="138" t="s">
        <v>2701</v>
      </c>
      <c r="B4704" s="139"/>
      <c r="C4704" s="139"/>
      <c r="D4704" s="140"/>
      <c r="E4704" s="76" t="s">
        <v>4869</v>
      </c>
      <c r="F4704" s="77" t="s">
        <v>4870</v>
      </c>
    </row>
    <row r="4705" spans="1:6" ht="12.75" customHeight="1" x14ac:dyDescent="0.2">
      <c r="A4705" s="141"/>
      <c r="B4705" s="142"/>
      <c r="C4705" s="142"/>
      <c r="D4705" s="143"/>
      <c r="E4705" s="78" t="s">
        <v>2700</v>
      </c>
      <c r="F4705" s="79" t="s">
        <v>263</v>
      </c>
    </row>
    <row r="4706" spans="1:6" ht="409.6" hidden="1" customHeight="1" x14ac:dyDescent="0.2"/>
    <row r="4707" spans="1:6" ht="12.75" customHeight="1" x14ac:dyDescent="0.2">
      <c r="A4707" s="80" t="s">
        <v>4871</v>
      </c>
      <c r="B4707" s="81" t="s">
        <v>4872</v>
      </c>
      <c r="C4707" s="82" t="s">
        <v>4870</v>
      </c>
      <c r="D4707" s="82" t="s">
        <v>4873</v>
      </c>
      <c r="E4707" s="82" t="s">
        <v>4874</v>
      </c>
      <c r="F4707" s="83" t="s">
        <v>4875</v>
      </c>
    </row>
    <row r="4708" spans="1:6" ht="409.6" hidden="1" customHeight="1" x14ac:dyDescent="0.2"/>
    <row r="4709" spans="1:6" ht="25.5" customHeight="1" x14ac:dyDescent="0.2">
      <c r="A4709" s="84" t="s">
        <v>4931</v>
      </c>
      <c r="B4709" s="85" t="s">
        <v>4932</v>
      </c>
      <c r="C4709" s="86" t="s">
        <v>106</v>
      </c>
      <c r="D4709" s="87">
        <v>0.49480000000000002</v>
      </c>
      <c r="E4709" s="88">
        <v>376410</v>
      </c>
      <c r="F4709" s="89">
        <f>+D4709*E4709</f>
        <v>186247.66800000001</v>
      </c>
    </row>
    <row r="4710" spans="1:6" ht="409.6" hidden="1" customHeight="1" x14ac:dyDescent="0.2"/>
    <row r="4711" spans="1:6" ht="25.5" customHeight="1" x14ac:dyDescent="0.2">
      <c r="A4711" s="84" t="s">
        <v>5097</v>
      </c>
      <c r="B4711" s="85" t="s">
        <v>5098</v>
      </c>
      <c r="C4711" s="86" t="s">
        <v>9</v>
      </c>
      <c r="D4711" s="87">
        <v>4.4000000000000003E-3</v>
      </c>
      <c r="E4711" s="88">
        <v>295180</v>
      </c>
      <c r="F4711" s="89">
        <f>+D4711*E4711</f>
        <v>1298.7920000000001</v>
      </c>
    </row>
    <row r="4712" spans="1:6" ht="409.6" hidden="1" customHeight="1" x14ac:dyDescent="0.2"/>
    <row r="4713" spans="1:6" ht="25.5" customHeight="1" x14ac:dyDescent="0.2">
      <c r="A4713" s="84" t="s">
        <v>5099</v>
      </c>
      <c r="B4713" s="85" t="s">
        <v>5100</v>
      </c>
      <c r="C4713" s="86" t="s">
        <v>7</v>
      </c>
      <c r="D4713" s="87">
        <v>1.2754700000000001</v>
      </c>
      <c r="E4713" s="88">
        <v>5242</v>
      </c>
      <c r="F4713" s="89">
        <f>+D4713*E4713</f>
        <v>6686.0137400000003</v>
      </c>
    </row>
    <row r="4714" spans="1:6" ht="409.6" hidden="1" customHeight="1" x14ac:dyDescent="0.2"/>
    <row r="4715" spans="1:6" ht="25.5" customHeight="1" x14ac:dyDescent="0.2">
      <c r="A4715" s="84" t="s">
        <v>5101</v>
      </c>
      <c r="B4715" s="85" t="s">
        <v>5102</v>
      </c>
      <c r="C4715" s="86" t="s">
        <v>1212</v>
      </c>
      <c r="D4715" s="87">
        <v>0.12055</v>
      </c>
      <c r="E4715" s="88">
        <v>2550</v>
      </c>
      <c r="F4715" s="89">
        <f>+D4715*E4715</f>
        <v>307.40250000000003</v>
      </c>
    </row>
    <row r="4716" spans="1:6" ht="409.6" hidden="1" customHeight="1" x14ac:dyDescent="0.2"/>
    <row r="4717" spans="1:6" ht="25.5" customHeight="1" thickBot="1" x14ac:dyDescent="0.25">
      <c r="A4717" s="84" t="s">
        <v>4941</v>
      </c>
      <c r="B4717" s="85" t="s">
        <v>4942</v>
      </c>
      <c r="C4717" s="86" t="s">
        <v>7</v>
      </c>
      <c r="D4717" s="87">
        <v>4.6149999999999997E-2</v>
      </c>
      <c r="E4717" s="88">
        <v>8600</v>
      </c>
      <c r="F4717" s="89">
        <f>+D4717*E4717</f>
        <v>396.89</v>
      </c>
    </row>
    <row r="4718" spans="1:6" ht="409.6" hidden="1" customHeight="1" x14ac:dyDescent="0.2"/>
    <row r="4719" spans="1:6" ht="13.5" customHeight="1" thickBot="1" x14ac:dyDescent="0.25">
      <c r="A4719" s="90" t="s">
        <v>4883</v>
      </c>
      <c r="B4719" s="91"/>
      <c r="C4719" s="92">
        <v>29.8153147297018</v>
      </c>
      <c r="D4719" s="91"/>
      <c r="E4719" s="93" t="s">
        <v>4884</v>
      </c>
      <c r="F4719" s="94">
        <v>194937</v>
      </c>
    </row>
    <row r="4720" spans="1:6" ht="0.2" customHeight="1" x14ac:dyDescent="0.2"/>
    <row r="4721" spans="1:6" ht="12.75" customHeight="1" x14ac:dyDescent="0.2">
      <c r="A4721" s="80" t="s">
        <v>4871</v>
      </c>
      <c r="B4721" s="81" t="s">
        <v>4885</v>
      </c>
      <c r="C4721" s="82" t="s">
        <v>4870</v>
      </c>
      <c r="D4721" s="82" t="s">
        <v>4873</v>
      </c>
      <c r="E4721" s="82" t="s">
        <v>4874</v>
      </c>
      <c r="F4721" s="83" t="s">
        <v>4875</v>
      </c>
    </row>
    <row r="4722" spans="1:6" ht="409.6" hidden="1" customHeight="1" x14ac:dyDescent="0.2"/>
    <row r="4723" spans="1:6" ht="25.5" customHeight="1" x14ac:dyDescent="0.2">
      <c r="A4723" s="84" t="s">
        <v>5103</v>
      </c>
      <c r="B4723" s="85" t="s">
        <v>5104</v>
      </c>
      <c r="C4723" s="86" t="s">
        <v>4888</v>
      </c>
      <c r="D4723" s="87">
        <v>1.15869</v>
      </c>
      <c r="E4723" s="88">
        <v>184277</v>
      </c>
      <c r="F4723" s="89">
        <f>+D4723*E4723</f>
        <v>213519.91712999999</v>
      </c>
    </row>
    <row r="4724" spans="1:6" ht="409.6" hidden="1" customHeight="1" x14ac:dyDescent="0.2"/>
    <row r="4725" spans="1:6" ht="25.5" customHeight="1" thickBot="1" x14ac:dyDescent="0.25">
      <c r="A4725" s="84" t="s">
        <v>4912</v>
      </c>
      <c r="B4725" s="85" t="s">
        <v>4913</v>
      </c>
      <c r="C4725" s="86" t="s">
        <v>4888</v>
      </c>
      <c r="D4725" s="87">
        <v>0.26339000000000001</v>
      </c>
      <c r="E4725" s="88">
        <v>184277</v>
      </c>
      <c r="F4725" s="89">
        <f>+D4725*E4725</f>
        <v>48536.71903</v>
      </c>
    </row>
    <row r="4726" spans="1:6" ht="409.6" hidden="1" customHeight="1" x14ac:dyDescent="0.2"/>
    <row r="4727" spans="1:6" ht="13.5" customHeight="1" thickBot="1" x14ac:dyDescent="0.25">
      <c r="A4727" s="90" t="s">
        <v>4893</v>
      </c>
      <c r="B4727" s="91"/>
      <c r="C4727" s="92">
        <v>40.081215634392002</v>
      </c>
      <c r="D4727" s="91"/>
      <c r="E4727" s="93" t="s">
        <v>4884</v>
      </c>
      <c r="F4727" s="94">
        <v>262057</v>
      </c>
    </row>
    <row r="4728" spans="1:6" ht="0.2" customHeight="1" x14ac:dyDescent="0.2"/>
    <row r="4729" spans="1:6" ht="12.75" customHeight="1" x14ac:dyDescent="0.2">
      <c r="A4729" s="80" t="s">
        <v>4871</v>
      </c>
      <c r="B4729" s="81" t="s">
        <v>4894</v>
      </c>
      <c r="C4729" s="82" t="s">
        <v>4870</v>
      </c>
      <c r="D4729" s="82" t="s">
        <v>4873</v>
      </c>
      <c r="E4729" s="82" t="s">
        <v>4874</v>
      </c>
      <c r="F4729" s="83" t="s">
        <v>4875</v>
      </c>
    </row>
    <row r="4730" spans="1:6" ht="409.6" hidden="1" customHeight="1" x14ac:dyDescent="0.2"/>
    <row r="4731" spans="1:6" ht="25.5" customHeight="1" thickBot="1" x14ac:dyDescent="0.25">
      <c r="A4731" s="84" t="s">
        <v>4895</v>
      </c>
      <c r="B4731" s="85" t="s">
        <v>4896</v>
      </c>
      <c r="C4731" s="86" t="s">
        <v>4897</v>
      </c>
      <c r="D4731" s="87">
        <v>0.05</v>
      </c>
      <c r="E4731" s="88">
        <v>262057</v>
      </c>
      <c r="F4731" s="89">
        <f>+D4731*E4731</f>
        <v>13102.85</v>
      </c>
    </row>
    <row r="4732" spans="1:6" ht="409.6" hidden="1" customHeight="1" x14ac:dyDescent="0.2"/>
    <row r="4733" spans="1:6" ht="13.5" customHeight="1" thickBot="1" x14ac:dyDescent="0.25">
      <c r="A4733" s="90" t="s">
        <v>4898</v>
      </c>
      <c r="B4733" s="91"/>
      <c r="C4733" s="92">
        <v>2.0040837239892002</v>
      </c>
      <c r="D4733" s="91"/>
      <c r="E4733" s="93" t="s">
        <v>4884</v>
      </c>
      <c r="F4733" s="94">
        <v>13103</v>
      </c>
    </row>
    <row r="4734" spans="1:6" ht="0.2" customHeight="1" x14ac:dyDescent="0.2"/>
    <row r="4735" spans="1:6" ht="12.75" customHeight="1" x14ac:dyDescent="0.2">
      <c r="A4735" s="80" t="s">
        <v>4871</v>
      </c>
      <c r="B4735" s="81" t="s">
        <v>4899</v>
      </c>
      <c r="C4735" s="82" t="s">
        <v>4870</v>
      </c>
      <c r="D4735" s="82" t="s">
        <v>4873</v>
      </c>
      <c r="E4735" s="82" t="s">
        <v>4874</v>
      </c>
      <c r="F4735" s="83" t="s">
        <v>4875</v>
      </c>
    </row>
    <row r="4736" spans="1:6" ht="409.6" hidden="1" customHeight="1" x14ac:dyDescent="0.2"/>
    <row r="4737" spans="1:6" ht="25.5" customHeight="1" x14ac:dyDescent="0.2">
      <c r="A4737" s="84" t="s">
        <v>5000</v>
      </c>
      <c r="B4737" s="85" t="s">
        <v>5001</v>
      </c>
      <c r="C4737" s="86" t="s">
        <v>9</v>
      </c>
      <c r="D4737" s="87">
        <v>1.00793</v>
      </c>
      <c r="E4737" s="88">
        <v>18400</v>
      </c>
      <c r="F4737" s="89">
        <f>+D4737*E4737</f>
        <v>18545.912</v>
      </c>
    </row>
    <row r="4738" spans="1:6" ht="409.6" hidden="1" customHeight="1" x14ac:dyDescent="0.2"/>
    <row r="4739" spans="1:6" ht="25.5" customHeight="1" x14ac:dyDescent="0.2">
      <c r="A4739" s="84" t="s">
        <v>5105</v>
      </c>
      <c r="B4739" s="85" t="s">
        <v>5106</v>
      </c>
      <c r="C4739" s="86" t="s">
        <v>109</v>
      </c>
      <c r="D4739" s="87">
        <v>1.16279</v>
      </c>
      <c r="E4739" s="88">
        <v>1914</v>
      </c>
      <c r="F4739" s="89">
        <f>+D4739*E4739</f>
        <v>2225.5800599999998</v>
      </c>
    </row>
    <row r="4740" spans="1:6" ht="409.6" hidden="1" customHeight="1" x14ac:dyDescent="0.2"/>
    <row r="4741" spans="1:6" ht="25.5" customHeight="1" x14ac:dyDescent="0.2">
      <c r="A4741" s="84" t="s">
        <v>5107</v>
      </c>
      <c r="B4741" s="85" t="s">
        <v>5108</v>
      </c>
      <c r="C4741" s="86" t="s">
        <v>263</v>
      </c>
      <c r="D4741" s="87">
        <v>15</v>
      </c>
      <c r="E4741" s="88">
        <v>50</v>
      </c>
      <c r="F4741" s="89">
        <f>+D4741*E4741</f>
        <v>750</v>
      </c>
    </row>
    <row r="4742" spans="1:6" ht="409.6" hidden="1" customHeight="1" x14ac:dyDescent="0.2"/>
    <row r="4743" spans="1:6" ht="25.5" customHeight="1" x14ac:dyDescent="0.2">
      <c r="A4743" s="84" t="s">
        <v>5018</v>
      </c>
      <c r="B4743" s="85" t="s">
        <v>5019</v>
      </c>
      <c r="C4743" s="86" t="s">
        <v>109</v>
      </c>
      <c r="D4743" s="87">
        <v>3.4883700000000002</v>
      </c>
      <c r="E4743" s="88">
        <v>248</v>
      </c>
      <c r="F4743" s="89">
        <f>+D4743*E4743</f>
        <v>865.11576000000002</v>
      </c>
    </row>
    <row r="4744" spans="1:6" ht="409.6" hidden="1" customHeight="1" x14ac:dyDescent="0.2"/>
    <row r="4745" spans="1:6" ht="25.5" customHeight="1" thickBot="1" x14ac:dyDescent="0.25">
      <c r="A4745" s="84" t="s">
        <v>5095</v>
      </c>
      <c r="B4745" s="85" t="s">
        <v>5096</v>
      </c>
      <c r="C4745" s="86" t="s">
        <v>109</v>
      </c>
      <c r="D4745" s="87">
        <v>0.3876</v>
      </c>
      <c r="E4745" s="88">
        <v>46573</v>
      </c>
      <c r="F4745" s="89">
        <f>+D4745*E4745</f>
        <v>18051.694800000001</v>
      </c>
    </row>
    <row r="4746" spans="1:6" ht="409.6" hidden="1" customHeight="1" x14ac:dyDescent="0.2"/>
    <row r="4747" spans="1:6" ht="13.5" customHeight="1" thickBot="1" x14ac:dyDescent="0.25">
      <c r="A4747" s="90" t="s">
        <v>4904</v>
      </c>
      <c r="B4747" s="91"/>
      <c r="C4747" s="92">
        <v>6.1850829363046103</v>
      </c>
      <c r="D4747" s="91"/>
      <c r="E4747" s="93" t="s">
        <v>4884</v>
      </c>
      <c r="F4747" s="94">
        <v>40439</v>
      </c>
    </row>
    <row r="4748" spans="1:6" ht="0.2" customHeight="1" x14ac:dyDescent="0.2"/>
    <row r="4749" spans="1:6" ht="12.75" customHeight="1" x14ac:dyDescent="0.2">
      <c r="A4749" s="80" t="s">
        <v>4871</v>
      </c>
      <c r="B4749" s="81" t="s">
        <v>4905</v>
      </c>
      <c r="C4749" s="82" t="s">
        <v>4870</v>
      </c>
      <c r="D4749" s="82" t="s">
        <v>4873</v>
      </c>
      <c r="E4749" s="82" t="s">
        <v>4874</v>
      </c>
      <c r="F4749" s="83" t="s">
        <v>4875</v>
      </c>
    </row>
    <row r="4750" spans="1:6" ht="409.6" hidden="1" customHeight="1" x14ac:dyDescent="0.2"/>
    <row r="4751" spans="1:6" ht="25.5" customHeight="1" x14ac:dyDescent="0.2">
      <c r="A4751" s="84" t="s">
        <v>4916</v>
      </c>
      <c r="B4751" s="85" t="s">
        <v>4917</v>
      </c>
      <c r="C4751" s="86" t="s">
        <v>106</v>
      </c>
      <c r="D4751" s="87">
        <v>2.61381</v>
      </c>
      <c r="E4751" s="88">
        <v>38014</v>
      </c>
      <c r="F4751" s="89">
        <f>+D4751*E4751</f>
        <v>99361.373340000006</v>
      </c>
    </row>
    <row r="4752" spans="1:6" ht="409.6" hidden="1" customHeight="1" x14ac:dyDescent="0.2"/>
    <row r="4753" spans="1:6" ht="25.5" customHeight="1" thickBot="1" x14ac:dyDescent="0.25">
      <c r="A4753" s="84" t="s">
        <v>4920</v>
      </c>
      <c r="B4753" s="85" t="s">
        <v>4921</v>
      </c>
      <c r="C4753" s="86" t="s">
        <v>106</v>
      </c>
      <c r="D4753" s="87">
        <v>3.1086100000000001</v>
      </c>
      <c r="E4753" s="88">
        <v>14128</v>
      </c>
      <c r="F4753" s="89">
        <f>+D4753*E4753</f>
        <v>43918.442080000001</v>
      </c>
    </row>
    <row r="4754" spans="1:6" ht="409.6" hidden="1" customHeight="1" x14ac:dyDescent="0.2"/>
    <row r="4755" spans="1:6" ht="13.5" customHeight="1" thickBot="1" x14ac:dyDescent="0.25">
      <c r="A4755" s="90" t="s">
        <v>4908</v>
      </c>
      <c r="B4755" s="91"/>
      <c r="C4755" s="92">
        <v>21.914302975612401</v>
      </c>
      <c r="D4755" s="91"/>
      <c r="E4755" s="93" t="s">
        <v>4884</v>
      </c>
      <c r="F4755" s="94">
        <v>143279</v>
      </c>
    </row>
    <row r="4756" spans="1:6" ht="0.2" customHeight="1" thickBot="1" x14ac:dyDescent="0.25"/>
    <row r="4757" spans="1:6" ht="12.75" customHeight="1" thickBot="1" x14ac:dyDescent="0.3">
      <c r="A4757" s="157" t="s">
        <v>4909</v>
      </c>
      <c r="B4757" s="158"/>
      <c r="C4757" s="158"/>
      <c r="D4757" s="158"/>
      <c r="E4757" s="159">
        <v>653815</v>
      </c>
      <c r="F4757" s="160"/>
    </row>
    <row r="4758" spans="1:6" ht="12.75" customHeight="1" x14ac:dyDescent="0.2"/>
    <row r="4759" spans="1:6" ht="12.75" customHeight="1" x14ac:dyDescent="0.2"/>
    <row r="4760" spans="1:6" ht="409.6" hidden="1" customHeight="1" x14ac:dyDescent="0.2"/>
    <row r="4761" spans="1:6" ht="12.75" customHeight="1" x14ac:dyDescent="0.25">
      <c r="A4761" s="144" t="s">
        <v>4868</v>
      </c>
      <c r="B4761" s="145"/>
      <c r="C4761" s="145"/>
      <c r="D4761" s="145"/>
      <c r="E4761" s="146"/>
      <c r="F4761" s="147"/>
    </row>
    <row r="4762" spans="1:6" ht="12.75" customHeight="1" x14ac:dyDescent="0.2">
      <c r="A4762" s="138" t="s">
        <v>2703</v>
      </c>
      <c r="B4762" s="139"/>
      <c r="C4762" s="139"/>
      <c r="D4762" s="140"/>
      <c r="E4762" s="76" t="s">
        <v>4869</v>
      </c>
      <c r="F4762" s="77" t="s">
        <v>4870</v>
      </c>
    </row>
    <row r="4763" spans="1:6" ht="12.75" customHeight="1" x14ac:dyDescent="0.2">
      <c r="A4763" s="141"/>
      <c r="B4763" s="142"/>
      <c r="C4763" s="142"/>
      <c r="D4763" s="143"/>
      <c r="E4763" s="78" t="s">
        <v>2702</v>
      </c>
      <c r="F4763" s="79" t="s">
        <v>263</v>
      </c>
    </row>
    <row r="4764" spans="1:6" ht="409.6" hidden="1" customHeight="1" x14ac:dyDescent="0.2"/>
    <row r="4765" spans="1:6" ht="12.75" customHeight="1" x14ac:dyDescent="0.2">
      <c r="A4765" s="80" t="s">
        <v>4871</v>
      </c>
      <c r="B4765" s="81" t="s">
        <v>4872</v>
      </c>
      <c r="C4765" s="82" t="s">
        <v>4870</v>
      </c>
      <c r="D4765" s="82" t="s">
        <v>4873</v>
      </c>
      <c r="E4765" s="82" t="s">
        <v>4874</v>
      </c>
      <c r="F4765" s="83" t="s">
        <v>4875</v>
      </c>
    </row>
    <row r="4766" spans="1:6" ht="409.6" hidden="1" customHeight="1" x14ac:dyDescent="0.2"/>
    <row r="4767" spans="1:6" ht="25.5" customHeight="1" x14ac:dyDescent="0.2">
      <c r="A4767" s="84" t="s">
        <v>4931</v>
      </c>
      <c r="B4767" s="85" t="s">
        <v>4932</v>
      </c>
      <c r="C4767" s="86" t="s">
        <v>106</v>
      </c>
      <c r="D4767" s="87">
        <v>0.49480000000000002</v>
      </c>
      <c r="E4767" s="88">
        <v>376410</v>
      </c>
      <c r="F4767" s="89">
        <f>+D4767*E4767</f>
        <v>186247.66800000001</v>
      </c>
    </row>
    <row r="4768" spans="1:6" ht="409.6" hidden="1" customHeight="1" x14ac:dyDescent="0.2"/>
    <row r="4769" spans="1:6" ht="25.5" customHeight="1" x14ac:dyDescent="0.2">
      <c r="A4769" s="84" t="s">
        <v>5097</v>
      </c>
      <c r="B4769" s="85" t="s">
        <v>5098</v>
      </c>
      <c r="C4769" s="86" t="s">
        <v>9</v>
      </c>
      <c r="D4769" s="87">
        <v>4.4000000000000003E-3</v>
      </c>
      <c r="E4769" s="88">
        <v>295180</v>
      </c>
      <c r="F4769" s="89">
        <f>+D4769*E4769</f>
        <v>1298.7920000000001</v>
      </c>
    </row>
    <row r="4770" spans="1:6" ht="409.6" hidden="1" customHeight="1" x14ac:dyDescent="0.2"/>
    <row r="4771" spans="1:6" ht="25.5" customHeight="1" x14ac:dyDescent="0.2">
      <c r="A4771" s="84" t="s">
        <v>5099</v>
      </c>
      <c r="B4771" s="85" t="s">
        <v>5100</v>
      </c>
      <c r="C4771" s="86" t="s">
        <v>7</v>
      </c>
      <c r="D4771" s="87">
        <v>1.2754700000000001</v>
      </c>
      <c r="E4771" s="88">
        <v>5242</v>
      </c>
      <c r="F4771" s="89">
        <f>+D4771*E4771</f>
        <v>6686.0137400000003</v>
      </c>
    </row>
    <row r="4772" spans="1:6" ht="409.6" hidden="1" customHeight="1" x14ac:dyDescent="0.2"/>
    <row r="4773" spans="1:6" ht="25.5" customHeight="1" x14ac:dyDescent="0.2">
      <c r="A4773" s="84" t="s">
        <v>5101</v>
      </c>
      <c r="B4773" s="85" t="s">
        <v>5102</v>
      </c>
      <c r="C4773" s="86" t="s">
        <v>1212</v>
      </c>
      <c r="D4773" s="87">
        <v>0.12055</v>
      </c>
      <c r="E4773" s="88">
        <v>2550</v>
      </c>
      <c r="F4773" s="89">
        <f>+D4773*E4773</f>
        <v>307.40250000000003</v>
      </c>
    </row>
    <row r="4774" spans="1:6" ht="409.6" hidden="1" customHeight="1" x14ac:dyDescent="0.2"/>
    <row r="4775" spans="1:6" ht="25.5" customHeight="1" thickBot="1" x14ac:dyDescent="0.25">
      <c r="A4775" s="84" t="s">
        <v>4941</v>
      </c>
      <c r="B4775" s="85" t="s">
        <v>4942</v>
      </c>
      <c r="C4775" s="86" t="s">
        <v>7</v>
      </c>
      <c r="D4775" s="87">
        <v>4.6149999999999997E-2</v>
      </c>
      <c r="E4775" s="88">
        <v>8600</v>
      </c>
      <c r="F4775" s="89">
        <f>+D4775*E4775</f>
        <v>396.89</v>
      </c>
    </row>
    <row r="4776" spans="1:6" ht="409.6" hidden="1" customHeight="1" x14ac:dyDescent="0.2"/>
    <row r="4777" spans="1:6" ht="13.5" customHeight="1" thickBot="1" x14ac:dyDescent="0.25">
      <c r="A4777" s="90" t="s">
        <v>4883</v>
      </c>
      <c r="B4777" s="91"/>
      <c r="C4777" s="92">
        <v>27.3909872794489</v>
      </c>
      <c r="D4777" s="91"/>
      <c r="E4777" s="93" t="s">
        <v>4884</v>
      </c>
      <c r="F4777" s="94">
        <v>194937</v>
      </c>
    </row>
    <row r="4778" spans="1:6" ht="0.2" customHeight="1" x14ac:dyDescent="0.2"/>
    <row r="4779" spans="1:6" ht="12.75" customHeight="1" x14ac:dyDescent="0.2">
      <c r="A4779" s="80" t="s">
        <v>4871</v>
      </c>
      <c r="B4779" s="81" t="s">
        <v>4885</v>
      </c>
      <c r="C4779" s="82" t="s">
        <v>4870</v>
      </c>
      <c r="D4779" s="82" t="s">
        <v>4873</v>
      </c>
      <c r="E4779" s="82" t="s">
        <v>4874</v>
      </c>
      <c r="F4779" s="83" t="s">
        <v>4875</v>
      </c>
    </row>
    <row r="4780" spans="1:6" ht="409.6" hidden="1" customHeight="1" x14ac:dyDescent="0.2"/>
    <row r="4781" spans="1:6" ht="25.5" customHeight="1" x14ac:dyDescent="0.2">
      <c r="A4781" s="84" t="s">
        <v>5103</v>
      </c>
      <c r="B4781" s="85" t="s">
        <v>5104</v>
      </c>
      <c r="C4781" s="86" t="s">
        <v>4888</v>
      </c>
      <c r="D4781" s="87">
        <v>1.40784</v>
      </c>
      <c r="E4781" s="88">
        <v>184277</v>
      </c>
      <c r="F4781" s="89">
        <f>+D4781*E4781</f>
        <v>259432.53167999999</v>
      </c>
    </row>
    <row r="4782" spans="1:6" ht="409.6" hidden="1" customHeight="1" x14ac:dyDescent="0.2"/>
    <row r="4783" spans="1:6" ht="25.5" customHeight="1" thickBot="1" x14ac:dyDescent="0.25">
      <c r="A4783" s="84" t="s">
        <v>4912</v>
      </c>
      <c r="B4783" s="85" t="s">
        <v>4913</v>
      </c>
      <c r="C4783" s="86" t="s">
        <v>4888</v>
      </c>
      <c r="D4783" s="87">
        <v>0.29022999999999999</v>
      </c>
      <c r="E4783" s="88">
        <v>184277</v>
      </c>
      <c r="F4783" s="89">
        <f>+D4783*E4783</f>
        <v>53482.713709999996</v>
      </c>
    </row>
    <row r="4784" spans="1:6" ht="409.6" hidden="1" customHeight="1" x14ac:dyDescent="0.2"/>
    <row r="4785" spans="1:6" ht="13.5" customHeight="1" thickBot="1" x14ac:dyDescent="0.25">
      <c r="A4785" s="90" t="s">
        <v>4893</v>
      </c>
      <c r="B4785" s="91"/>
      <c r="C4785" s="92">
        <v>43.968452246295101</v>
      </c>
      <c r="D4785" s="91"/>
      <c r="E4785" s="93" t="s">
        <v>4884</v>
      </c>
      <c r="F4785" s="94">
        <v>312916</v>
      </c>
    </row>
    <row r="4786" spans="1:6" ht="0.2" customHeight="1" x14ac:dyDescent="0.2"/>
    <row r="4787" spans="1:6" ht="12.75" customHeight="1" x14ac:dyDescent="0.2">
      <c r="A4787" s="80" t="s">
        <v>4871</v>
      </c>
      <c r="B4787" s="81" t="s">
        <v>4894</v>
      </c>
      <c r="C4787" s="82" t="s">
        <v>4870</v>
      </c>
      <c r="D4787" s="82" t="s">
        <v>4873</v>
      </c>
      <c r="E4787" s="82" t="s">
        <v>4874</v>
      </c>
      <c r="F4787" s="83" t="s">
        <v>4875</v>
      </c>
    </row>
    <row r="4788" spans="1:6" ht="409.6" hidden="1" customHeight="1" x14ac:dyDescent="0.2"/>
    <row r="4789" spans="1:6" ht="25.5" customHeight="1" thickBot="1" x14ac:dyDescent="0.25">
      <c r="A4789" s="84" t="s">
        <v>4895</v>
      </c>
      <c r="B4789" s="85" t="s">
        <v>4896</v>
      </c>
      <c r="C4789" s="86" t="s">
        <v>4897</v>
      </c>
      <c r="D4789" s="87">
        <v>0.05</v>
      </c>
      <c r="E4789" s="88">
        <v>312916</v>
      </c>
      <c r="F4789" s="89">
        <f>+D4789*E4789</f>
        <v>15645.800000000001</v>
      </c>
    </row>
    <row r="4790" spans="1:6" ht="409.6" hidden="1" customHeight="1" x14ac:dyDescent="0.2"/>
    <row r="4791" spans="1:6" ht="13.5" customHeight="1" thickBot="1" x14ac:dyDescent="0.25">
      <c r="A4791" s="90" t="s">
        <v>4898</v>
      </c>
      <c r="B4791" s="91"/>
      <c r="C4791" s="92">
        <v>2.19845071471428</v>
      </c>
      <c r="D4791" s="91"/>
      <c r="E4791" s="93" t="s">
        <v>4884</v>
      </c>
      <c r="F4791" s="94">
        <v>15646</v>
      </c>
    </row>
    <row r="4792" spans="1:6" ht="0.2" customHeight="1" x14ac:dyDescent="0.2"/>
    <row r="4793" spans="1:6" ht="12.75" customHeight="1" x14ac:dyDescent="0.2">
      <c r="A4793" s="80" t="s">
        <v>4871</v>
      </c>
      <c r="B4793" s="81" t="s">
        <v>4899</v>
      </c>
      <c r="C4793" s="82" t="s">
        <v>4870</v>
      </c>
      <c r="D4793" s="82" t="s">
        <v>4873</v>
      </c>
      <c r="E4793" s="82" t="s">
        <v>4874</v>
      </c>
      <c r="F4793" s="83" t="s">
        <v>4875</v>
      </c>
    </row>
    <row r="4794" spans="1:6" ht="409.6" hidden="1" customHeight="1" x14ac:dyDescent="0.2"/>
    <row r="4795" spans="1:6" ht="25.5" customHeight="1" x14ac:dyDescent="0.2">
      <c r="A4795" s="84" t="s">
        <v>5000</v>
      </c>
      <c r="B4795" s="85" t="s">
        <v>5001</v>
      </c>
      <c r="C4795" s="86" t="s">
        <v>9</v>
      </c>
      <c r="D4795" s="87">
        <v>1.00793</v>
      </c>
      <c r="E4795" s="88">
        <v>18400</v>
      </c>
      <c r="F4795" s="89">
        <f>+D4795*E4795</f>
        <v>18545.912</v>
      </c>
    </row>
    <row r="4796" spans="1:6" ht="409.6" hidden="1" customHeight="1" x14ac:dyDescent="0.2"/>
    <row r="4797" spans="1:6" ht="25.5" customHeight="1" x14ac:dyDescent="0.2">
      <c r="A4797" s="84" t="s">
        <v>5105</v>
      </c>
      <c r="B4797" s="85" t="s">
        <v>5106</v>
      </c>
      <c r="C4797" s="86" t="s">
        <v>109</v>
      </c>
      <c r="D4797" s="87">
        <v>1.40845</v>
      </c>
      <c r="E4797" s="88">
        <v>1914</v>
      </c>
      <c r="F4797" s="89">
        <f>+D4797*E4797</f>
        <v>2695.7732999999998</v>
      </c>
    </row>
    <row r="4798" spans="1:6" ht="409.6" hidden="1" customHeight="1" x14ac:dyDescent="0.2"/>
    <row r="4799" spans="1:6" ht="25.5" customHeight="1" x14ac:dyDescent="0.2">
      <c r="A4799" s="84" t="s">
        <v>5107</v>
      </c>
      <c r="B4799" s="85" t="s">
        <v>5108</v>
      </c>
      <c r="C4799" s="86" t="s">
        <v>263</v>
      </c>
      <c r="D4799" s="87">
        <v>15</v>
      </c>
      <c r="E4799" s="88">
        <v>50</v>
      </c>
      <c r="F4799" s="89">
        <f>+D4799*E4799</f>
        <v>750</v>
      </c>
    </row>
    <row r="4800" spans="1:6" ht="409.6" hidden="1" customHeight="1" x14ac:dyDescent="0.2"/>
    <row r="4801" spans="1:6" ht="25.5" customHeight="1" x14ac:dyDescent="0.2">
      <c r="A4801" s="84" t="s">
        <v>5018</v>
      </c>
      <c r="B4801" s="85" t="s">
        <v>5019</v>
      </c>
      <c r="C4801" s="86" t="s">
        <v>109</v>
      </c>
      <c r="D4801" s="87">
        <v>4.2253499999999997</v>
      </c>
      <c r="E4801" s="88">
        <v>248</v>
      </c>
      <c r="F4801" s="89">
        <f>+D4801*E4801</f>
        <v>1047.8868</v>
      </c>
    </row>
    <row r="4802" spans="1:6" ht="409.6" hidden="1" customHeight="1" x14ac:dyDescent="0.2"/>
    <row r="4803" spans="1:6" ht="25.5" customHeight="1" thickBot="1" x14ac:dyDescent="0.25">
      <c r="A4803" s="84" t="s">
        <v>5095</v>
      </c>
      <c r="B4803" s="85" t="s">
        <v>5096</v>
      </c>
      <c r="C4803" s="86" t="s">
        <v>109</v>
      </c>
      <c r="D4803" s="87">
        <v>0.46948000000000001</v>
      </c>
      <c r="E4803" s="88">
        <v>46573</v>
      </c>
      <c r="F4803" s="89">
        <f>+D4803*E4803</f>
        <v>21865.09204</v>
      </c>
    </row>
    <row r="4804" spans="1:6" ht="409.6" hidden="1" customHeight="1" x14ac:dyDescent="0.2"/>
    <row r="4805" spans="1:6" ht="13.5" customHeight="1" thickBot="1" x14ac:dyDescent="0.25">
      <c r="A4805" s="90" t="s">
        <v>4904</v>
      </c>
      <c r="B4805" s="91"/>
      <c r="C4805" s="92">
        <v>6.3096912529876397</v>
      </c>
      <c r="D4805" s="91"/>
      <c r="E4805" s="93" t="s">
        <v>4884</v>
      </c>
      <c r="F4805" s="94">
        <v>44905</v>
      </c>
    </row>
    <row r="4806" spans="1:6" ht="0.2" customHeight="1" x14ac:dyDescent="0.2"/>
    <row r="4807" spans="1:6" ht="12.75" customHeight="1" x14ac:dyDescent="0.2">
      <c r="A4807" s="80" t="s">
        <v>4871</v>
      </c>
      <c r="B4807" s="81" t="s">
        <v>4905</v>
      </c>
      <c r="C4807" s="82" t="s">
        <v>4870</v>
      </c>
      <c r="D4807" s="82" t="s">
        <v>4873</v>
      </c>
      <c r="E4807" s="82" t="s">
        <v>4874</v>
      </c>
      <c r="F4807" s="83" t="s">
        <v>4875</v>
      </c>
    </row>
    <row r="4808" spans="1:6" ht="409.6" hidden="1" customHeight="1" x14ac:dyDescent="0.2"/>
    <row r="4809" spans="1:6" ht="25.5" customHeight="1" x14ac:dyDescent="0.2">
      <c r="A4809" s="84" t="s">
        <v>4916</v>
      </c>
      <c r="B4809" s="85" t="s">
        <v>4917</v>
      </c>
      <c r="C4809" s="86" t="s">
        <v>106</v>
      </c>
      <c r="D4809" s="87">
        <v>2.61381</v>
      </c>
      <c r="E4809" s="88">
        <v>38014</v>
      </c>
      <c r="F4809" s="89">
        <f>+D4809*E4809</f>
        <v>99361.373340000006</v>
      </c>
    </row>
    <row r="4810" spans="1:6" ht="409.6" hidden="1" customHeight="1" x14ac:dyDescent="0.2"/>
    <row r="4811" spans="1:6" ht="25.5" customHeight="1" thickBot="1" x14ac:dyDescent="0.25">
      <c r="A4811" s="84" t="s">
        <v>4920</v>
      </c>
      <c r="B4811" s="85" t="s">
        <v>4921</v>
      </c>
      <c r="C4811" s="86" t="s">
        <v>106</v>
      </c>
      <c r="D4811" s="87">
        <v>3.1086100000000001</v>
      </c>
      <c r="E4811" s="88">
        <v>14128</v>
      </c>
      <c r="F4811" s="89">
        <f>+D4811*E4811</f>
        <v>43918.442080000001</v>
      </c>
    </row>
    <row r="4812" spans="1:6" ht="409.6" hidden="1" customHeight="1" x14ac:dyDescent="0.2"/>
    <row r="4813" spans="1:6" ht="13.5" customHeight="1" thickBot="1" x14ac:dyDescent="0.25">
      <c r="A4813" s="90" t="s">
        <v>4908</v>
      </c>
      <c r="B4813" s="91"/>
      <c r="C4813" s="92">
        <v>20.132418506554199</v>
      </c>
      <c r="D4813" s="91"/>
      <c r="E4813" s="93" t="s">
        <v>4884</v>
      </c>
      <c r="F4813" s="94">
        <v>143279</v>
      </c>
    </row>
    <row r="4814" spans="1:6" ht="0.2" customHeight="1" thickBot="1" x14ac:dyDescent="0.25"/>
    <row r="4815" spans="1:6" ht="12.75" customHeight="1" thickBot="1" x14ac:dyDescent="0.3">
      <c r="A4815" s="157" t="s">
        <v>4909</v>
      </c>
      <c r="B4815" s="158"/>
      <c r="C4815" s="158"/>
      <c r="D4815" s="158"/>
      <c r="E4815" s="159">
        <v>711683</v>
      </c>
      <c r="F4815" s="160"/>
    </row>
    <row r="4816" spans="1:6" ht="12.75" customHeight="1" x14ac:dyDescent="0.2"/>
    <row r="4817" spans="1:6" ht="12.75" customHeight="1" x14ac:dyDescent="0.2"/>
    <row r="4818" spans="1:6" ht="409.6" hidden="1" customHeight="1" x14ac:dyDescent="0.2"/>
    <row r="4819" spans="1:6" ht="12.75" customHeight="1" x14ac:dyDescent="0.25">
      <c r="A4819" s="144" t="s">
        <v>4868</v>
      </c>
      <c r="B4819" s="145"/>
      <c r="C4819" s="145"/>
      <c r="D4819" s="145"/>
      <c r="E4819" s="146"/>
      <c r="F4819" s="147"/>
    </row>
    <row r="4820" spans="1:6" ht="12.75" customHeight="1" x14ac:dyDescent="0.2">
      <c r="A4820" s="138" t="s">
        <v>2705</v>
      </c>
      <c r="B4820" s="139"/>
      <c r="C4820" s="139"/>
      <c r="D4820" s="140"/>
      <c r="E4820" s="76" t="s">
        <v>4869</v>
      </c>
      <c r="F4820" s="77" t="s">
        <v>4870</v>
      </c>
    </row>
    <row r="4821" spans="1:6" ht="12.75" customHeight="1" x14ac:dyDescent="0.2">
      <c r="A4821" s="141"/>
      <c r="B4821" s="142"/>
      <c r="C4821" s="142"/>
      <c r="D4821" s="143"/>
      <c r="E4821" s="78" t="s">
        <v>2704</v>
      </c>
      <c r="F4821" s="79" t="s">
        <v>263</v>
      </c>
    </row>
    <row r="4822" spans="1:6" ht="409.6" hidden="1" customHeight="1" x14ac:dyDescent="0.2"/>
    <row r="4823" spans="1:6" ht="12.75" customHeight="1" x14ac:dyDescent="0.2">
      <c r="A4823" s="80" t="s">
        <v>4871</v>
      </c>
      <c r="B4823" s="81" t="s">
        <v>4872</v>
      </c>
      <c r="C4823" s="82" t="s">
        <v>4870</v>
      </c>
      <c r="D4823" s="82" t="s">
        <v>4873</v>
      </c>
      <c r="E4823" s="82" t="s">
        <v>4874</v>
      </c>
      <c r="F4823" s="83" t="s">
        <v>4875</v>
      </c>
    </row>
    <row r="4824" spans="1:6" ht="409.6" hidden="1" customHeight="1" x14ac:dyDescent="0.2"/>
    <row r="4825" spans="1:6" ht="25.5" customHeight="1" x14ac:dyDescent="0.2">
      <c r="A4825" s="84" t="s">
        <v>4931</v>
      </c>
      <c r="B4825" s="85" t="s">
        <v>4932</v>
      </c>
      <c r="C4825" s="86" t="s">
        <v>106</v>
      </c>
      <c r="D4825" s="87">
        <v>0.49480000000000002</v>
      </c>
      <c r="E4825" s="88">
        <v>376410</v>
      </c>
      <c r="F4825" s="89">
        <f>+D4825*E4825</f>
        <v>186247.66800000001</v>
      </c>
    </row>
    <row r="4826" spans="1:6" ht="409.6" hidden="1" customHeight="1" x14ac:dyDescent="0.2"/>
    <row r="4827" spans="1:6" ht="25.5" customHeight="1" x14ac:dyDescent="0.2">
      <c r="A4827" s="84" t="s">
        <v>5097</v>
      </c>
      <c r="B4827" s="85" t="s">
        <v>5098</v>
      </c>
      <c r="C4827" s="86" t="s">
        <v>9</v>
      </c>
      <c r="D4827" s="87">
        <v>4.4000000000000003E-3</v>
      </c>
      <c r="E4827" s="88">
        <v>295180</v>
      </c>
      <c r="F4827" s="89">
        <f>+D4827*E4827</f>
        <v>1298.7920000000001</v>
      </c>
    </row>
    <row r="4828" spans="1:6" ht="409.6" hidden="1" customHeight="1" x14ac:dyDescent="0.2"/>
    <row r="4829" spans="1:6" ht="25.5" customHeight="1" x14ac:dyDescent="0.2">
      <c r="A4829" s="84" t="s">
        <v>5099</v>
      </c>
      <c r="B4829" s="85" t="s">
        <v>5100</v>
      </c>
      <c r="C4829" s="86" t="s">
        <v>7</v>
      </c>
      <c r="D4829" s="87">
        <v>1.2754700000000001</v>
      </c>
      <c r="E4829" s="88">
        <v>5242</v>
      </c>
      <c r="F4829" s="89">
        <f>+D4829*E4829</f>
        <v>6686.0137400000003</v>
      </c>
    </row>
    <row r="4830" spans="1:6" ht="409.6" hidden="1" customHeight="1" x14ac:dyDescent="0.2"/>
    <row r="4831" spans="1:6" ht="25.5" customHeight="1" x14ac:dyDescent="0.2">
      <c r="A4831" s="84" t="s">
        <v>5101</v>
      </c>
      <c r="B4831" s="85" t="s">
        <v>5102</v>
      </c>
      <c r="C4831" s="86" t="s">
        <v>1212</v>
      </c>
      <c r="D4831" s="87">
        <v>0.12055</v>
      </c>
      <c r="E4831" s="88">
        <v>2550</v>
      </c>
      <c r="F4831" s="89">
        <f>+D4831*E4831</f>
        <v>307.40250000000003</v>
      </c>
    </row>
    <row r="4832" spans="1:6" ht="409.6" hidden="1" customHeight="1" x14ac:dyDescent="0.2"/>
    <row r="4833" spans="1:6" ht="25.5" customHeight="1" thickBot="1" x14ac:dyDescent="0.25">
      <c r="A4833" s="84" t="s">
        <v>4941</v>
      </c>
      <c r="B4833" s="85" t="s">
        <v>4942</v>
      </c>
      <c r="C4833" s="86" t="s">
        <v>7</v>
      </c>
      <c r="D4833" s="87">
        <v>4.6149999999999997E-2</v>
      </c>
      <c r="E4833" s="88">
        <v>8600</v>
      </c>
      <c r="F4833" s="89">
        <f>+D4833*E4833</f>
        <v>396.89</v>
      </c>
    </row>
    <row r="4834" spans="1:6" ht="409.6" hidden="1" customHeight="1" x14ac:dyDescent="0.2"/>
    <row r="4835" spans="1:6" ht="13.5" customHeight="1" thickBot="1" x14ac:dyDescent="0.25">
      <c r="A4835" s="90" t="s">
        <v>4883</v>
      </c>
      <c r="B4835" s="91"/>
      <c r="C4835" s="92">
        <v>25.47450158385</v>
      </c>
      <c r="D4835" s="91"/>
      <c r="E4835" s="93" t="s">
        <v>4884</v>
      </c>
      <c r="F4835" s="94">
        <v>194937</v>
      </c>
    </row>
    <row r="4836" spans="1:6" ht="0.2" customHeight="1" x14ac:dyDescent="0.2"/>
    <row r="4837" spans="1:6" ht="12.75" customHeight="1" x14ac:dyDescent="0.2">
      <c r="A4837" s="80" t="s">
        <v>4871</v>
      </c>
      <c r="B4837" s="81" t="s">
        <v>4885</v>
      </c>
      <c r="C4837" s="82" t="s">
        <v>4870</v>
      </c>
      <c r="D4837" s="82" t="s">
        <v>4873</v>
      </c>
      <c r="E4837" s="82" t="s">
        <v>4874</v>
      </c>
      <c r="F4837" s="83" t="s">
        <v>4875</v>
      </c>
    </row>
    <row r="4838" spans="1:6" ht="409.6" hidden="1" customHeight="1" x14ac:dyDescent="0.2"/>
    <row r="4839" spans="1:6" ht="25.5" customHeight="1" x14ac:dyDescent="0.2">
      <c r="A4839" s="84" t="s">
        <v>5103</v>
      </c>
      <c r="B4839" s="85" t="s">
        <v>5104</v>
      </c>
      <c r="C4839" s="86" t="s">
        <v>4888</v>
      </c>
      <c r="D4839" s="87">
        <v>1.6428700000000001</v>
      </c>
      <c r="E4839" s="88">
        <v>184277</v>
      </c>
      <c r="F4839" s="89">
        <f>+D4839*E4839</f>
        <v>302743.15499000001</v>
      </c>
    </row>
    <row r="4840" spans="1:6" ht="409.6" hidden="1" customHeight="1" x14ac:dyDescent="0.2"/>
    <row r="4841" spans="1:6" ht="25.5" customHeight="1" thickBot="1" x14ac:dyDescent="0.25">
      <c r="A4841" s="84" t="s">
        <v>4912</v>
      </c>
      <c r="B4841" s="85" t="s">
        <v>4913</v>
      </c>
      <c r="C4841" s="86" t="s">
        <v>4888</v>
      </c>
      <c r="D4841" s="87">
        <v>0.30891999999999997</v>
      </c>
      <c r="E4841" s="88">
        <v>184277</v>
      </c>
      <c r="F4841" s="89">
        <f>+D4841*E4841</f>
        <v>56926.850839999992</v>
      </c>
    </row>
    <row r="4842" spans="1:6" ht="409.6" hidden="1" customHeight="1" x14ac:dyDescent="0.2"/>
    <row r="4843" spans="1:6" ht="13.5" customHeight="1" thickBot="1" x14ac:dyDescent="0.25">
      <c r="A4843" s="90" t="s">
        <v>4893</v>
      </c>
      <c r="B4843" s="91"/>
      <c r="C4843" s="92">
        <v>47.001923619750599</v>
      </c>
      <c r="D4843" s="91"/>
      <c r="E4843" s="93" t="s">
        <v>4884</v>
      </c>
      <c r="F4843" s="94">
        <v>359670</v>
      </c>
    </row>
    <row r="4844" spans="1:6" ht="0.2" customHeight="1" x14ac:dyDescent="0.2"/>
    <row r="4845" spans="1:6" ht="12.75" customHeight="1" x14ac:dyDescent="0.2">
      <c r="A4845" s="80" t="s">
        <v>4871</v>
      </c>
      <c r="B4845" s="81" t="s">
        <v>4894</v>
      </c>
      <c r="C4845" s="82" t="s">
        <v>4870</v>
      </c>
      <c r="D4845" s="82" t="s">
        <v>4873</v>
      </c>
      <c r="E4845" s="82" t="s">
        <v>4874</v>
      </c>
      <c r="F4845" s="83" t="s">
        <v>4875</v>
      </c>
    </row>
    <row r="4846" spans="1:6" ht="409.6" hidden="1" customHeight="1" x14ac:dyDescent="0.2"/>
    <row r="4847" spans="1:6" ht="25.5" customHeight="1" thickBot="1" x14ac:dyDescent="0.25">
      <c r="A4847" s="84" t="s">
        <v>4895</v>
      </c>
      <c r="B4847" s="85" t="s">
        <v>4896</v>
      </c>
      <c r="C4847" s="86" t="s">
        <v>4897</v>
      </c>
      <c r="D4847" s="87">
        <v>0.05</v>
      </c>
      <c r="E4847" s="88">
        <v>359670</v>
      </c>
      <c r="F4847" s="89">
        <f>+D4847*E4847</f>
        <v>17983.5</v>
      </c>
    </row>
    <row r="4848" spans="1:6" ht="409.6" hidden="1" customHeight="1" x14ac:dyDescent="0.2"/>
    <row r="4849" spans="1:6" ht="13.5" customHeight="1" thickBot="1" x14ac:dyDescent="0.25">
      <c r="A4849" s="90" t="s">
        <v>4898</v>
      </c>
      <c r="B4849" s="91"/>
      <c r="C4849" s="92">
        <v>2.3501615213323199</v>
      </c>
      <c r="D4849" s="91"/>
      <c r="E4849" s="93" t="s">
        <v>4884</v>
      </c>
      <c r="F4849" s="94">
        <v>17984</v>
      </c>
    </row>
    <row r="4850" spans="1:6" ht="0.2" customHeight="1" x14ac:dyDescent="0.2"/>
    <row r="4851" spans="1:6" ht="12.75" customHeight="1" x14ac:dyDescent="0.2">
      <c r="A4851" s="80" t="s">
        <v>4871</v>
      </c>
      <c r="B4851" s="81" t="s">
        <v>4899</v>
      </c>
      <c r="C4851" s="82" t="s">
        <v>4870</v>
      </c>
      <c r="D4851" s="82" t="s">
        <v>4873</v>
      </c>
      <c r="E4851" s="82" t="s">
        <v>4874</v>
      </c>
      <c r="F4851" s="83" t="s">
        <v>4875</v>
      </c>
    </row>
    <row r="4852" spans="1:6" ht="409.6" hidden="1" customHeight="1" x14ac:dyDescent="0.2"/>
    <row r="4853" spans="1:6" ht="25.5" customHeight="1" x14ac:dyDescent="0.2">
      <c r="A4853" s="84" t="s">
        <v>5000</v>
      </c>
      <c r="B4853" s="85" t="s">
        <v>5001</v>
      </c>
      <c r="C4853" s="86" t="s">
        <v>9</v>
      </c>
      <c r="D4853" s="87">
        <v>1.00793</v>
      </c>
      <c r="E4853" s="88">
        <v>18400</v>
      </c>
      <c r="F4853" s="89">
        <f>+D4853*E4853</f>
        <v>18545.912</v>
      </c>
    </row>
    <row r="4854" spans="1:6" ht="409.6" hidden="1" customHeight="1" x14ac:dyDescent="0.2"/>
    <row r="4855" spans="1:6" ht="25.5" customHeight="1" x14ac:dyDescent="0.2">
      <c r="A4855" s="84" t="s">
        <v>5105</v>
      </c>
      <c r="B4855" s="85" t="s">
        <v>5106</v>
      </c>
      <c r="C4855" s="86" t="s">
        <v>109</v>
      </c>
      <c r="D4855" s="87">
        <v>1.63934</v>
      </c>
      <c r="E4855" s="88">
        <v>1914</v>
      </c>
      <c r="F4855" s="89">
        <f>+D4855*E4855</f>
        <v>3137.6967599999998</v>
      </c>
    </row>
    <row r="4856" spans="1:6" ht="409.6" hidden="1" customHeight="1" x14ac:dyDescent="0.2"/>
    <row r="4857" spans="1:6" ht="25.5" customHeight="1" x14ac:dyDescent="0.2">
      <c r="A4857" s="84" t="s">
        <v>5107</v>
      </c>
      <c r="B4857" s="85" t="s">
        <v>5108</v>
      </c>
      <c r="C4857" s="86" t="s">
        <v>263</v>
      </c>
      <c r="D4857" s="87">
        <v>20</v>
      </c>
      <c r="E4857" s="88">
        <v>50</v>
      </c>
      <c r="F4857" s="89">
        <f>+D4857*E4857</f>
        <v>1000</v>
      </c>
    </row>
    <row r="4858" spans="1:6" ht="409.6" hidden="1" customHeight="1" x14ac:dyDescent="0.2"/>
    <row r="4859" spans="1:6" ht="25.5" customHeight="1" x14ac:dyDescent="0.2">
      <c r="A4859" s="84" t="s">
        <v>5018</v>
      </c>
      <c r="B4859" s="85" t="s">
        <v>5019</v>
      </c>
      <c r="C4859" s="86" t="s">
        <v>109</v>
      </c>
      <c r="D4859" s="87">
        <v>4.9180299999999999</v>
      </c>
      <c r="E4859" s="88">
        <v>248</v>
      </c>
      <c r="F4859" s="89">
        <f>+D4859*E4859</f>
        <v>1219.6714400000001</v>
      </c>
    </row>
    <row r="4860" spans="1:6" ht="409.6" hidden="1" customHeight="1" x14ac:dyDescent="0.2"/>
    <row r="4861" spans="1:6" ht="25.5" customHeight="1" thickBot="1" x14ac:dyDescent="0.25">
      <c r="A4861" s="84" t="s">
        <v>5095</v>
      </c>
      <c r="B4861" s="85" t="s">
        <v>5096</v>
      </c>
      <c r="C4861" s="86" t="s">
        <v>109</v>
      </c>
      <c r="D4861" s="87">
        <v>0.54644999999999999</v>
      </c>
      <c r="E4861" s="88">
        <v>46573</v>
      </c>
      <c r="F4861" s="89">
        <f>+D4861*E4861</f>
        <v>25449.815849999999</v>
      </c>
    </row>
    <row r="4862" spans="1:6" ht="409.6" hidden="1" customHeight="1" x14ac:dyDescent="0.2"/>
    <row r="4863" spans="1:6" ht="13.5" customHeight="1" thickBot="1" x14ac:dyDescent="0.25">
      <c r="A4863" s="90" t="s">
        <v>4904</v>
      </c>
      <c r="B4863" s="91"/>
      <c r="C4863" s="92">
        <v>6.44961475332713</v>
      </c>
      <c r="D4863" s="91"/>
      <c r="E4863" s="93" t="s">
        <v>4884</v>
      </c>
      <c r="F4863" s="94">
        <v>49354</v>
      </c>
    </row>
    <row r="4864" spans="1:6" ht="0.2" customHeight="1" x14ac:dyDescent="0.2"/>
    <row r="4865" spans="1:6" ht="12.75" customHeight="1" x14ac:dyDescent="0.2">
      <c r="A4865" s="80" t="s">
        <v>4871</v>
      </c>
      <c r="B4865" s="81" t="s">
        <v>4905</v>
      </c>
      <c r="C4865" s="82" t="s">
        <v>4870</v>
      </c>
      <c r="D4865" s="82" t="s">
        <v>4873</v>
      </c>
      <c r="E4865" s="82" t="s">
        <v>4874</v>
      </c>
      <c r="F4865" s="83" t="s">
        <v>4875</v>
      </c>
    </row>
    <row r="4866" spans="1:6" ht="409.6" hidden="1" customHeight="1" x14ac:dyDescent="0.2"/>
    <row r="4867" spans="1:6" ht="25.5" customHeight="1" x14ac:dyDescent="0.2">
      <c r="A4867" s="84" t="s">
        <v>4916</v>
      </c>
      <c r="B4867" s="85" t="s">
        <v>4917</v>
      </c>
      <c r="C4867" s="86" t="s">
        <v>106</v>
      </c>
      <c r="D4867" s="87">
        <v>2.61381</v>
      </c>
      <c r="E4867" s="88">
        <v>38014</v>
      </c>
      <c r="F4867" s="89">
        <f>+D4867*E4867</f>
        <v>99361.373340000006</v>
      </c>
    </row>
    <row r="4868" spans="1:6" ht="409.6" hidden="1" customHeight="1" x14ac:dyDescent="0.2"/>
    <row r="4869" spans="1:6" ht="25.5" customHeight="1" thickBot="1" x14ac:dyDescent="0.25">
      <c r="A4869" s="84" t="s">
        <v>4920</v>
      </c>
      <c r="B4869" s="85" t="s">
        <v>4921</v>
      </c>
      <c r="C4869" s="86" t="s">
        <v>106</v>
      </c>
      <c r="D4869" s="87">
        <v>3.1086100000000001</v>
      </c>
      <c r="E4869" s="88">
        <v>14128</v>
      </c>
      <c r="F4869" s="89">
        <f>+D4869*E4869</f>
        <v>43918.442080000001</v>
      </c>
    </row>
    <row r="4870" spans="1:6" ht="409.6" hidden="1" customHeight="1" x14ac:dyDescent="0.2"/>
    <row r="4871" spans="1:6" ht="13.5" customHeight="1" thickBot="1" x14ac:dyDescent="0.25">
      <c r="A4871" s="90" t="s">
        <v>4908</v>
      </c>
      <c r="B4871" s="91"/>
      <c r="C4871" s="92">
        <v>18.723798521740001</v>
      </c>
      <c r="D4871" s="91"/>
      <c r="E4871" s="93" t="s">
        <v>4884</v>
      </c>
      <c r="F4871" s="94">
        <v>143279</v>
      </c>
    </row>
    <row r="4872" spans="1:6" ht="0.2" customHeight="1" thickBot="1" x14ac:dyDescent="0.25"/>
    <row r="4873" spans="1:6" ht="12.75" customHeight="1" thickBot="1" x14ac:dyDescent="0.3">
      <c r="A4873" s="157" t="s">
        <v>4909</v>
      </c>
      <c r="B4873" s="158"/>
      <c r="C4873" s="158"/>
      <c r="D4873" s="158"/>
      <c r="E4873" s="159">
        <v>765224</v>
      </c>
      <c r="F4873" s="160"/>
    </row>
    <row r="4874" spans="1:6" ht="12.75" customHeight="1" x14ac:dyDescent="0.2"/>
    <row r="4875" spans="1:6" ht="12.75" customHeight="1" x14ac:dyDescent="0.2"/>
    <row r="4876" spans="1:6" ht="409.6" hidden="1" customHeight="1" x14ac:dyDescent="0.2"/>
    <row r="4877" spans="1:6" ht="12.75" customHeight="1" x14ac:dyDescent="0.25">
      <c r="A4877" s="144" t="s">
        <v>4868</v>
      </c>
      <c r="B4877" s="145"/>
      <c r="C4877" s="145"/>
      <c r="D4877" s="145"/>
      <c r="E4877" s="146"/>
      <c r="F4877" s="147"/>
    </row>
    <row r="4878" spans="1:6" ht="12.75" customHeight="1" x14ac:dyDescent="0.2">
      <c r="A4878" s="138" t="s">
        <v>2707</v>
      </c>
      <c r="B4878" s="139"/>
      <c r="C4878" s="139"/>
      <c r="D4878" s="140"/>
      <c r="E4878" s="76" t="s">
        <v>4869</v>
      </c>
      <c r="F4878" s="77" t="s">
        <v>4870</v>
      </c>
    </row>
    <row r="4879" spans="1:6" ht="12.75" customHeight="1" x14ac:dyDescent="0.2">
      <c r="A4879" s="141"/>
      <c r="B4879" s="142"/>
      <c r="C4879" s="142"/>
      <c r="D4879" s="143"/>
      <c r="E4879" s="78" t="s">
        <v>2706</v>
      </c>
      <c r="F4879" s="79" t="s">
        <v>263</v>
      </c>
    </row>
    <row r="4880" spans="1:6" ht="409.6" hidden="1" customHeight="1" x14ac:dyDescent="0.2"/>
    <row r="4881" spans="1:6" ht="12.75" customHeight="1" x14ac:dyDescent="0.2">
      <c r="A4881" s="80" t="s">
        <v>4871</v>
      </c>
      <c r="B4881" s="81" t="s">
        <v>4872</v>
      </c>
      <c r="C4881" s="82" t="s">
        <v>4870</v>
      </c>
      <c r="D4881" s="82" t="s">
        <v>4873</v>
      </c>
      <c r="E4881" s="82" t="s">
        <v>4874</v>
      </c>
      <c r="F4881" s="83" t="s">
        <v>4875</v>
      </c>
    </row>
    <row r="4882" spans="1:6" ht="409.6" hidden="1" customHeight="1" x14ac:dyDescent="0.2"/>
    <row r="4883" spans="1:6" ht="25.5" customHeight="1" x14ac:dyDescent="0.2">
      <c r="A4883" s="84" t="s">
        <v>4931</v>
      </c>
      <c r="B4883" s="85" t="s">
        <v>4932</v>
      </c>
      <c r="C4883" s="86" t="s">
        <v>106</v>
      </c>
      <c r="D4883" s="87">
        <v>0.49480000000000002</v>
      </c>
      <c r="E4883" s="88">
        <v>376410</v>
      </c>
      <c r="F4883" s="89">
        <f>+D4883*E4883</f>
        <v>186247.66800000001</v>
      </c>
    </row>
    <row r="4884" spans="1:6" ht="409.6" hidden="1" customHeight="1" x14ac:dyDescent="0.2"/>
    <row r="4885" spans="1:6" ht="25.5" customHeight="1" x14ac:dyDescent="0.2">
      <c r="A4885" s="84" t="s">
        <v>5097</v>
      </c>
      <c r="B4885" s="85" t="s">
        <v>5098</v>
      </c>
      <c r="C4885" s="86" t="s">
        <v>9</v>
      </c>
      <c r="D4885" s="87">
        <v>4.4000000000000003E-3</v>
      </c>
      <c r="E4885" s="88">
        <v>295180</v>
      </c>
      <c r="F4885" s="89">
        <f>+D4885*E4885</f>
        <v>1298.7920000000001</v>
      </c>
    </row>
    <row r="4886" spans="1:6" ht="409.6" hidden="1" customHeight="1" x14ac:dyDescent="0.2"/>
    <row r="4887" spans="1:6" ht="25.5" customHeight="1" x14ac:dyDescent="0.2">
      <c r="A4887" s="84" t="s">
        <v>5099</v>
      </c>
      <c r="B4887" s="85" t="s">
        <v>5100</v>
      </c>
      <c r="C4887" s="86" t="s">
        <v>7</v>
      </c>
      <c r="D4887" s="87">
        <v>1.2754700000000001</v>
      </c>
      <c r="E4887" s="88">
        <v>5242</v>
      </c>
      <c r="F4887" s="89">
        <f>+D4887*E4887</f>
        <v>6686.0137400000003</v>
      </c>
    </row>
    <row r="4888" spans="1:6" ht="409.6" hidden="1" customHeight="1" x14ac:dyDescent="0.2"/>
    <row r="4889" spans="1:6" ht="25.5" customHeight="1" x14ac:dyDescent="0.2">
      <c r="A4889" s="84" t="s">
        <v>5101</v>
      </c>
      <c r="B4889" s="85" t="s">
        <v>5102</v>
      </c>
      <c r="C4889" s="86" t="s">
        <v>1212</v>
      </c>
      <c r="D4889" s="87">
        <v>0.12055</v>
      </c>
      <c r="E4889" s="88">
        <v>2550</v>
      </c>
      <c r="F4889" s="89">
        <f>+D4889*E4889</f>
        <v>307.40250000000003</v>
      </c>
    </row>
    <row r="4890" spans="1:6" ht="409.6" hidden="1" customHeight="1" x14ac:dyDescent="0.2"/>
    <row r="4891" spans="1:6" ht="25.5" customHeight="1" thickBot="1" x14ac:dyDescent="0.25">
      <c r="A4891" s="84" t="s">
        <v>4941</v>
      </c>
      <c r="B4891" s="85" t="s">
        <v>4942</v>
      </c>
      <c r="C4891" s="86" t="s">
        <v>7</v>
      </c>
      <c r="D4891" s="87">
        <v>4.6149999999999997E-2</v>
      </c>
      <c r="E4891" s="88">
        <v>8600</v>
      </c>
      <c r="F4891" s="89">
        <f>+D4891*E4891</f>
        <v>396.89</v>
      </c>
    </row>
    <row r="4892" spans="1:6" ht="409.6" hidden="1" customHeight="1" x14ac:dyDescent="0.2"/>
    <row r="4893" spans="1:6" ht="13.5" customHeight="1" thickBot="1" x14ac:dyDescent="0.25">
      <c r="A4893" s="90" t="s">
        <v>4883</v>
      </c>
      <c r="B4893" s="91"/>
      <c r="C4893" s="92">
        <v>23.968675726885198</v>
      </c>
      <c r="D4893" s="91"/>
      <c r="E4893" s="93" t="s">
        <v>4884</v>
      </c>
      <c r="F4893" s="94">
        <v>194937</v>
      </c>
    </row>
    <row r="4894" spans="1:6" ht="0.2" customHeight="1" x14ac:dyDescent="0.2"/>
    <row r="4895" spans="1:6" ht="12.75" customHeight="1" x14ac:dyDescent="0.2">
      <c r="A4895" s="80" t="s">
        <v>4871</v>
      </c>
      <c r="B4895" s="81" t="s">
        <v>4885</v>
      </c>
      <c r="C4895" s="82" t="s">
        <v>4870</v>
      </c>
      <c r="D4895" s="82" t="s">
        <v>4873</v>
      </c>
      <c r="E4895" s="82" t="s">
        <v>4874</v>
      </c>
      <c r="F4895" s="83" t="s">
        <v>4875</v>
      </c>
    </row>
    <row r="4896" spans="1:6" ht="409.6" hidden="1" customHeight="1" x14ac:dyDescent="0.2"/>
    <row r="4897" spans="1:6" ht="25.5" customHeight="1" x14ac:dyDescent="0.2">
      <c r="A4897" s="84" t="s">
        <v>5103</v>
      </c>
      <c r="B4897" s="85" t="s">
        <v>5104</v>
      </c>
      <c r="C4897" s="86" t="s">
        <v>4888</v>
      </c>
      <c r="D4897" s="87">
        <v>1.85161</v>
      </c>
      <c r="E4897" s="88">
        <v>184277</v>
      </c>
      <c r="F4897" s="89">
        <f>+D4897*E4897</f>
        <v>341209.13597</v>
      </c>
    </row>
    <row r="4898" spans="1:6" ht="409.6" hidden="1" customHeight="1" x14ac:dyDescent="0.2"/>
    <row r="4899" spans="1:6" ht="25.5" customHeight="1" thickBot="1" x14ac:dyDescent="0.25">
      <c r="A4899" s="84" t="s">
        <v>4912</v>
      </c>
      <c r="B4899" s="85" t="s">
        <v>4913</v>
      </c>
      <c r="C4899" s="86" t="s">
        <v>4888</v>
      </c>
      <c r="D4899" s="87">
        <v>0.33126</v>
      </c>
      <c r="E4899" s="88">
        <v>184277</v>
      </c>
      <c r="F4899" s="89">
        <f>+D4899*E4899</f>
        <v>61043.599020000001</v>
      </c>
    </row>
    <row r="4900" spans="1:6" ht="409.6" hidden="1" customHeight="1" x14ac:dyDescent="0.2"/>
    <row r="4901" spans="1:6" ht="13.5" customHeight="1" thickBot="1" x14ac:dyDescent="0.25">
      <c r="A4901" s="90" t="s">
        <v>4893</v>
      </c>
      <c r="B4901" s="91"/>
      <c r="C4901" s="92">
        <v>49.459423901910597</v>
      </c>
      <c r="D4901" s="91"/>
      <c r="E4901" s="93" t="s">
        <v>4884</v>
      </c>
      <c r="F4901" s="94">
        <v>402253</v>
      </c>
    </row>
    <row r="4902" spans="1:6" ht="0.2" customHeight="1" x14ac:dyDescent="0.2"/>
    <row r="4903" spans="1:6" ht="12.75" customHeight="1" x14ac:dyDescent="0.2">
      <c r="A4903" s="80" t="s">
        <v>4871</v>
      </c>
      <c r="B4903" s="81" t="s">
        <v>4894</v>
      </c>
      <c r="C4903" s="82" t="s">
        <v>4870</v>
      </c>
      <c r="D4903" s="82" t="s">
        <v>4873</v>
      </c>
      <c r="E4903" s="82" t="s">
        <v>4874</v>
      </c>
      <c r="F4903" s="83" t="s">
        <v>4875</v>
      </c>
    </row>
    <row r="4904" spans="1:6" ht="409.6" hidden="1" customHeight="1" x14ac:dyDescent="0.2"/>
    <row r="4905" spans="1:6" ht="25.5" customHeight="1" thickBot="1" x14ac:dyDescent="0.25">
      <c r="A4905" s="84" t="s">
        <v>4895</v>
      </c>
      <c r="B4905" s="85" t="s">
        <v>4896</v>
      </c>
      <c r="C4905" s="86" t="s">
        <v>4897</v>
      </c>
      <c r="D4905" s="87">
        <v>0.05</v>
      </c>
      <c r="E4905" s="88">
        <v>402253</v>
      </c>
      <c r="F4905" s="89">
        <f>+D4905*E4905</f>
        <v>20112.650000000001</v>
      </c>
    </row>
    <row r="4906" spans="1:6" ht="409.6" hidden="1" customHeight="1" x14ac:dyDescent="0.2"/>
    <row r="4907" spans="1:6" ht="13.5" customHeight="1" thickBot="1" x14ac:dyDescent="0.25">
      <c r="A4907" s="90" t="s">
        <v>4898</v>
      </c>
      <c r="B4907" s="91"/>
      <c r="C4907" s="92">
        <v>2.4730142296990398</v>
      </c>
      <c r="D4907" s="91"/>
      <c r="E4907" s="93" t="s">
        <v>4884</v>
      </c>
      <c r="F4907" s="94">
        <v>20113</v>
      </c>
    </row>
    <row r="4908" spans="1:6" ht="0.2" customHeight="1" x14ac:dyDescent="0.2"/>
    <row r="4909" spans="1:6" ht="12.75" customHeight="1" x14ac:dyDescent="0.2">
      <c r="A4909" s="80" t="s">
        <v>4871</v>
      </c>
      <c r="B4909" s="81" t="s">
        <v>4899</v>
      </c>
      <c r="C4909" s="82" t="s">
        <v>4870</v>
      </c>
      <c r="D4909" s="82" t="s">
        <v>4873</v>
      </c>
      <c r="E4909" s="82" t="s">
        <v>4874</v>
      </c>
      <c r="F4909" s="83" t="s">
        <v>4875</v>
      </c>
    </row>
    <row r="4910" spans="1:6" ht="409.6" hidden="1" customHeight="1" x14ac:dyDescent="0.2"/>
    <row r="4911" spans="1:6" ht="25.5" customHeight="1" x14ac:dyDescent="0.2">
      <c r="A4911" s="84" t="s">
        <v>5000</v>
      </c>
      <c r="B4911" s="85" t="s">
        <v>5001</v>
      </c>
      <c r="C4911" s="86" t="s">
        <v>9</v>
      </c>
      <c r="D4911" s="87">
        <v>1.00793</v>
      </c>
      <c r="E4911" s="88">
        <v>18400</v>
      </c>
      <c r="F4911" s="89">
        <f>+D4911*E4911</f>
        <v>18545.912</v>
      </c>
    </row>
    <row r="4912" spans="1:6" ht="409.6" hidden="1" customHeight="1" x14ac:dyDescent="0.2"/>
    <row r="4913" spans="1:6" ht="25.5" customHeight="1" x14ac:dyDescent="0.2">
      <c r="A4913" s="84" t="s">
        <v>5105</v>
      </c>
      <c r="B4913" s="85" t="s">
        <v>5106</v>
      </c>
      <c r="C4913" s="86" t="s">
        <v>109</v>
      </c>
      <c r="D4913" s="87">
        <v>1.85185</v>
      </c>
      <c r="E4913" s="88">
        <v>1914</v>
      </c>
      <c r="F4913" s="89">
        <f>+D4913*E4913</f>
        <v>3544.4409000000001</v>
      </c>
    </row>
    <row r="4914" spans="1:6" ht="409.6" hidden="1" customHeight="1" x14ac:dyDescent="0.2"/>
    <row r="4915" spans="1:6" ht="25.5" customHeight="1" x14ac:dyDescent="0.2">
      <c r="A4915" s="84" t="s">
        <v>5107</v>
      </c>
      <c r="B4915" s="85" t="s">
        <v>5108</v>
      </c>
      <c r="C4915" s="86" t="s">
        <v>263</v>
      </c>
      <c r="D4915" s="87">
        <v>10</v>
      </c>
      <c r="E4915" s="88">
        <v>50</v>
      </c>
      <c r="F4915" s="89">
        <f>+D4915*E4915</f>
        <v>500</v>
      </c>
    </row>
    <row r="4916" spans="1:6" ht="409.6" hidden="1" customHeight="1" x14ac:dyDescent="0.2"/>
    <row r="4917" spans="1:6" ht="25.5" customHeight="1" x14ac:dyDescent="0.2">
      <c r="A4917" s="84" t="s">
        <v>5018</v>
      </c>
      <c r="B4917" s="85" t="s">
        <v>5019</v>
      </c>
      <c r="C4917" s="86" t="s">
        <v>109</v>
      </c>
      <c r="D4917" s="87">
        <v>5.5555599999999998</v>
      </c>
      <c r="E4917" s="88">
        <v>248</v>
      </c>
      <c r="F4917" s="89">
        <f>+D4917*E4917</f>
        <v>1377.7788799999998</v>
      </c>
    </row>
    <row r="4918" spans="1:6" ht="409.6" hidden="1" customHeight="1" x14ac:dyDescent="0.2"/>
    <row r="4919" spans="1:6" ht="25.5" customHeight="1" thickBot="1" x14ac:dyDescent="0.25">
      <c r="A4919" s="84" t="s">
        <v>5095</v>
      </c>
      <c r="B4919" s="85" t="s">
        <v>5096</v>
      </c>
      <c r="C4919" s="86" t="s">
        <v>109</v>
      </c>
      <c r="D4919" s="87">
        <v>0.61728000000000005</v>
      </c>
      <c r="E4919" s="88">
        <v>46573</v>
      </c>
      <c r="F4919" s="89">
        <f>+D4919*E4919</f>
        <v>28748.581440000002</v>
      </c>
    </row>
    <row r="4920" spans="1:6" ht="409.6" hidden="1" customHeight="1" x14ac:dyDescent="0.2"/>
    <row r="4921" spans="1:6" ht="13.5" customHeight="1" thickBot="1" x14ac:dyDescent="0.25">
      <c r="A4921" s="90" t="s">
        <v>4904</v>
      </c>
      <c r="B4921" s="91"/>
      <c r="C4921" s="92">
        <v>6.48187198066148</v>
      </c>
      <c r="D4921" s="91"/>
      <c r="E4921" s="93" t="s">
        <v>4884</v>
      </c>
      <c r="F4921" s="94">
        <v>52717</v>
      </c>
    </row>
    <row r="4922" spans="1:6" ht="0.2" customHeight="1" x14ac:dyDescent="0.2"/>
    <row r="4923" spans="1:6" ht="12.75" customHeight="1" x14ac:dyDescent="0.2">
      <c r="A4923" s="80" t="s">
        <v>4871</v>
      </c>
      <c r="B4923" s="81" t="s">
        <v>4905</v>
      </c>
      <c r="C4923" s="82" t="s">
        <v>4870</v>
      </c>
      <c r="D4923" s="82" t="s">
        <v>4873</v>
      </c>
      <c r="E4923" s="82" t="s">
        <v>4874</v>
      </c>
      <c r="F4923" s="83" t="s">
        <v>4875</v>
      </c>
    </row>
    <row r="4924" spans="1:6" ht="409.6" hidden="1" customHeight="1" x14ac:dyDescent="0.2"/>
    <row r="4925" spans="1:6" ht="25.5" customHeight="1" x14ac:dyDescent="0.2">
      <c r="A4925" s="84" t="s">
        <v>4916</v>
      </c>
      <c r="B4925" s="85" t="s">
        <v>4917</v>
      </c>
      <c r="C4925" s="86" t="s">
        <v>106</v>
      </c>
      <c r="D4925" s="87">
        <v>2.61381</v>
      </c>
      <c r="E4925" s="88">
        <v>38014</v>
      </c>
      <c r="F4925" s="89">
        <f>+D4925*E4925</f>
        <v>99361.373340000006</v>
      </c>
    </row>
    <row r="4926" spans="1:6" ht="409.6" hidden="1" customHeight="1" x14ac:dyDescent="0.2"/>
    <row r="4927" spans="1:6" ht="25.5" customHeight="1" thickBot="1" x14ac:dyDescent="0.25">
      <c r="A4927" s="84" t="s">
        <v>4920</v>
      </c>
      <c r="B4927" s="85" t="s">
        <v>4921</v>
      </c>
      <c r="C4927" s="86" t="s">
        <v>106</v>
      </c>
      <c r="D4927" s="87">
        <v>3.1086100000000001</v>
      </c>
      <c r="E4927" s="88">
        <v>14128</v>
      </c>
      <c r="F4927" s="89">
        <f>+D4927*E4927</f>
        <v>43918.442080000001</v>
      </c>
    </row>
    <row r="4928" spans="1:6" ht="409.6" hidden="1" customHeight="1" x14ac:dyDescent="0.2"/>
    <row r="4929" spans="1:6" ht="13.5" customHeight="1" thickBot="1" x14ac:dyDescent="0.25">
      <c r="A4929" s="90" t="s">
        <v>4908</v>
      </c>
      <c r="B4929" s="91"/>
      <c r="C4929" s="92">
        <v>17.617014160843699</v>
      </c>
      <c r="D4929" s="91"/>
      <c r="E4929" s="93" t="s">
        <v>4884</v>
      </c>
      <c r="F4929" s="94">
        <v>143279</v>
      </c>
    </row>
    <row r="4930" spans="1:6" ht="0.2" customHeight="1" thickBot="1" x14ac:dyDescent="0.25"/>
    <row r="4931" spans="1:6" ht="12.75" customHeight="1" thickBot="1" x14ac:dyDescent="0.3">
      <c r="A4931" s="157" t="s">
        <v>4909</v>
      </c>
      <c r="B4931" s="158"/>
      <c r="C4931" s="158"/>
      <c r="D4931" s="158"/>
      <c r="E4931" s="159">
        <v>813299</v>
      </c>
      <c r="F4931" s="160"/>
    </row>
    <row r="4932" spans="1:6" ht="12.75" customHeight="1" x14ac:dyDescent="0.2"/>
    <row r="4933" spans="1:6" ht="12.75" customHeight="1" x14ac:dyDescent="0.2"/>
    <row r="4934" spans="1:6" ht="409.6" hidden="1" customHeight="1" x14ac:dyDescent="0.2"/>
    <row r="4935" spans="1:6" ht="12.75" customHeight="1" x14ac:dyDescent="0.25">
      <c r="A4935" s="144" t="s">
        <v>4868</v>
      </c>
      <c r="B4935" s="145"/>
      <c r="C4935" s="145"/>
      <c r="D4935" s="145"/>
      <c r="E4935" s="146"/>
      <c r="F4935" s="147"/>
    </row>
    <row r="4936" spans="1:6" ht="12.75" customHeight="1" x14ac:dyDescent="0.2">
      <c r="A4936" s="138" t="s">
        <v>2709</v>
      </c>
      <c r="B4936" s="139"/>
      <c r="C4936" s="139"/>
      <c r="D4936" s="140"/>
      <c r="E4936" s="76" t="s">
        <v>4869</v>
      </c>
      <c r="F4936" s="77" t="s">
        <v>4870</v>
      </c>
    </row>
    <row r="4937" spans="1:6" ht="12.75" customHeight="1" x14ac:dyDescent="0.2">
      <c r="A4937" s="141"/>
      <c r="B4937" s="142"/>
      <c r="C4937" s="142"/>
      <c r="D4937" s="143"/>
      <c r="E4937" s="78" t="s">
        <v>2708</v>
      </c>
      <c r="F4937" s="79" t="s">
        <v>263</v>
      </c>
    </row>
    <row r="4938" spans="1:6" ht="409.6" hidden="1" customHeight="1" x14ac:dyDescent="0.2"/>
    <row r="4939" spans="1:6" ht="12.75" customHeight="1" x14ac:dyDescent="0.2">
      <c r="A4939" s="80" t="s">
        <v>4871</v>
      </c>
      <c r="B4939" s="81" t="s">
        <v>4872</v>
      </c>
      <c r="C4939" s="82" t="s">
        <v>4870</v>
      </c>
      <c r="D4939" s="82" t="s">
        <v>4873</v>
      </c>
      <c r="E4939" s="82" t="s">
        <v>4874</v>
      </c>
      <c r="F4939" s="83" t="s">
        <v>4875</v>
      </c>
    </row>
    <row r="4940" spans="1:6" ht="409.6" hidden="1" customHeight="1" x14ac:dyDescent="0.2"/>
    <row r="4941" spans="1:6" ht="25.5" customHeight="1" x14ac:dyDescent="0.2">
      <c r="A4941" s="84" t="s">
        <v>4931</v>
      </c>
      <c r="B4941" s="85" t="s">
        <v>4932</v>
      </c>
      <c r="C4941" s="86" t="s">
        <v>106</v>
      </c>
      <c r="D4941" s="87">
        <v>0.49480000000000002</v>
      </c>
      <c r="E4941" s="88">
        <v>376410</v>
      </c>
      <c r="F4941" s="89">
        <f>+D4941*E4941</f>
        <v>186247.66800000001</v>
      </c>
    </row>
    <row r="4942" spans="1:6" ht="409.6" hidden="1" customHeight="1" x14ac:dyDescent="0.2"/>
    <row r="4943" spans="1:6" ht="25.5" customHeight="1" x14ac:dyDescent="0.2">
      <c r="A4943" s="84" t="s">
        <v>5097</v>
      </c>
      <c r="B4943" s="85" t="s">
        <v>5098</v>
      </c>
      <c r="C4943" s="86" t="s">
        <v>9</v>
      </c>
      <c r="D4943" s="87">
        <v>4.4000000000000003E-3</v>
      </c>
      <c r="E4943" s="88">
        <v>295180</v>
      </c>
      <c r="F4943" s="89">
        <f>+D4943*E4943</f>
        <v>1298.7920000000001</v>
      </c>
    </row>
    <row r="4944" spans="1:6" ht="409.6" hidden="1" customHeight="1" x14ac:dyDescent="0.2"/>
    <row r="4945" spans="1:6" ht="25.5" customHeight="1" x14ac:dyDescent="0.2">
      <c r="A4945" s="84" t="s">
        <v>5099</v>
      </c>
      <c r="B4945" s="85" t="s">
        <v>5100</v>
      </c>
      <c r="C4945" s="86" t="s">
        <v>7</v>
      </c>
      <c r="D4945" s="87">
        <v>1.2754700000000001</v>
      </c>
      <c r="E4945" s="88">
        <v>5242</v>
      </c>
      <c r="F4945" s="89">
        <f>+D4945*E4945</f>
        <v>6686.0137400000003</v>
      </c>
    </row>
    <row r="4946" spans="1:6" ht="409.6" hidden="1" customHeight="1" x14ac:dyDescent="0.2"/>
    <row r="4947" spans="1:6" ht="25.5" customHeight="1" x14ac:dyDescent="0.2">
      <c r="A4947" s="84" t="s">
        <v>5101</v>
      </c>
      <c r="B4947" s="85" t="s">
        <v>5102</v>
      </c>
      <c r="C4947" s="86" t="s">
        <v>1212</v>
      </c>
      <c r="D4947" s="87">
        <v>0.12055</v>
      </c>
      <c r="E4947" s="88">
        <v>2550</v>
      </c>
      <c r="F4947" s="89">
        <f>+D4947*E4947</f>
        <v>307.40250000000003</v>
      </c>
    </row>
    <row r="4948" spans="1:6" ht="409.6" hidden="1" customHeight="1" x14ac:dyDescent="0.2"/>
    <row r="4949" spans="1:6" ht="25.5" customHeight="1" thickBot="1" x14ac:dyDescent="0.25">
      <c r="A4949" s="84" t="s">
        <v>4941</v>
      </c>
      <c r="B4949" s="85" t="s">
        <v>4942</v>
      </c>
      <c r="C4949" s="86" t="s">
        <v>7</v>
      </c>
      <c r="D4949" s="87">
        <v>4.6149999999999997E-2</v>
      </c>
      <c r="E4949" s="88">
        <v>8600</v>
      </c>
      <c r="F4949" s="89">
        <f>+D4949*E4949</f>
        <v>396.89</v>
      </c>
    </row>
    <row r="4950" spans="1:6" ht="409.6" hidden="1" customHeight="1" x14ac:dyDescent="0.2"/>
    <row r="4951" spans="1:6" ht="13.5" customHeight="1" thickBot="1" x14ac:dyDescent="0.25">
      <c r="A4951" s="90" t="s">
        <v>4883</v>
      </c>
      <c r="B4951" s="91"/>
      <c r="C4951" s="92">
        <v>21.957087616818502</v>
      </c>
      <c r="D4951" s="91"/>
      <c r="E4951" s="93" t="s">
        <v>4884</v>
      </c>
      <c r="F4951" s="94">
        <v>194937</v>
      </c>
    </row>
    <row r="4952" spans="1:6" ht="0.2" customHeight="1" x14ac:dyDescent="0.2"/>
    <row r="4953" spans="1:6" ht="12.75" customHeight="1" x14ac:dyDescent="0.2">
      <c r="A4953" s="80" t="s">
        <v>4871</v>
      </c>
      <c r="B4953" s="81" t="s">
        <v>4885</v>
      </c>
      <c r="C4953" s="82" t="s">
        <v>4870</v>
      </c>
      <c r="D4953" s="82" t="s">
        <v>4873</v>
      </c>
      <c r="E4953" s="82" t="s">
        <v>4874</v>
      </c>
      <c r="F4953" s="83" t="s">
        <v>4875</v>
      </c>
    </row>
    <row r="4954" spans="1:6" ht="409.6" hidden="1" customHeight="1" x14ac:dyDescent="0.2"/>
    <row r="4955" spans="1:6" ht="25.5" customHeight="1" x14ac:dyDescent="0.2">
      <c r="A4955" s="84" t="s">
        <v>5103</v>
      </c>
      <c r="B4955" s="85" t="s">
        <v>5104</v>
      </c>
      <c r="C4955" s="86" t="s">
        <v>4888</v>
      </c>
      <c r="D4955" s="87">
        <v>2.1700599999999999</v>
      </c>
      <c r="E4955" s="88">
        <v>184277</v>
      </c>
      <c r="F4955" s="89">
        <f>+D4955*E4955</f>
        <v>399892.14661999996</v>
      </c>
    </row>
    <row r="4956" spans="1:6" ht="409.6" hidden="1" customHeight="1" x14ac:dyDescent="0.2"/>
    <row r="4957" spans="1:6" ht="25.5" customHeight="1" thickBot="1" x14ac:dyDescent="0.25">
      <c r="A4957" s="84" t="s">
        <v>4912</v>
      </c>
      <c r="B4957" s="85" t="s">
        <v>4913</v>
      </c>
      <c r="C4957" s="86" t="s">
        <v>4888</v>
      </c>
      <c r="D4957" s="87">
        <v>0.36504999999999999</v>
      </c>
      <c r="E4957" s="88">
        <v>184277</v>
      </c>
      <c r="F4957" s="89">
        <f>+D4957*E4957</f>
        <v>67270.318849999996</v>
      </c>
    </row>
    <row r="4958" spans="1:6" ht="409.6" hidden="1" customHeight="1" x14ac:dyDescent="0.2"/>
    <row r="4959" spans="1:6" ht="13.5" customHeight="1" thickBot="1" x14ac:dyDescent="0.25">
      <c r="A4959" s="90" t="s">
        <v>4893</v>
      </c>
      <c r="B4959" s="91"/>
      <c r="C4959" s="92">
        <v>52.619651298871702</v>
      </c>
      <c r="D4959" s="91"/>
      <c r="E4959" s="93" t="s">
        <v>4884</v>
      </c>
      <c r="F4959" s="94">
        <v>467162</v>
      </c>
    </row>
    <row r="4960" spans="1:6" ht="0.2" customHeight="1" x14ac:dyDescent="0.2"/>
    <row r="4961" spans="1:6" ht="12.75" customHeight="1" x14ac:dyDescent="0.2">
      <c r="A4961" s="80" t="s">
        <v>4871</v>
      </c>
      <c r="B4961" s="81" t="s">
        <v>4894</v>
      </c>
      <c r="C4961" s="82" t="s">
        <v>4870</v>
      </c>
      <c r="D4961" s="82" t="s">
        <v>4873</v>
      </c>
      <c r="E4961" s="82" t="s">
        <v>4874</v>
      </c>
      <c r="F4961" s="83" t="s">
        <v>4875</v>
      </c>
    </row>
    <row r="4962" spans="1:6" ht="409.6" hidden="1" customHeight="1" x14ac:dyDescent="0.2"/>
    <row r="4963" spans="1:6" ht="25.5" customHeight="1" thickBot="1" x14ac:dyDescent="0.25">
      <c r="A4963" s="84" t="s">
        <v>4895</v>
      </c>
      <c r="B4963" s="85" t="s">
        <v>4896</v>
      </c>
      <c r="C4963" s="86" t="s">
        <v>4897</v>
      </c>
      <c r="D4963" s="87">
        <v>0.05</v>
      </c>
      <c r="E4963" s="88">
        <v>467162</v>
      </c>
      <c r="F4963" s="89">
        <f>+D4963*E4963</f>
        <v>23358.100000000002</v>
      </c>
    </row>
    <row r="4964" spans="1:6" ht="409.6" hidden="1" customHeight="1" x14ac:dyDescent="0.2"/>
    <row r="4965" spans="1:6" ht="13.5" customHeight="1" thickBot="1" x14ac:dyDescent="0.25">
      <c r="A4965" s="90" t="s">
        <v>4898</v>
      </c>
      <c r="B4965" s="91"/>
      <c r="C4965" s="92">
        <v>2.6309713012596201</v>
      </c>
      <c r="D4965" s="91"/>
      <c r="E4965" s="93" t="s">
        <v>4884</v>
      </c>
      <c r="F4965" s="94">
        <v>23358</v>
      </c>
    </row>
    <row r="4966" spans="1:6" ht="0.2" customHeight="1" x14ac:dyDescent="0.2"/>
    <row r="4967" spans="1:6" ht="12.75" customHeight="1" x14ac:dyDescent="0.2">
      <c r="A4967" s="80" t="s">
        <v>4871</v>
      </c>
      <c r="B4967" s="81" t="s">
        <v>4899</v>
      </c>
      <c r="C4967" s="82" t="s">
        <v>4870</v>
      </c>
      <c r="D4967" s="82" t="s">
        <v>4873</v>
      </c>
      <c r="E4967" s="82" t="s">
        <v>4874</v>
      </c>
      <c r="F4967" s="83" t="s">
        <v>4875</v>
      </c>
    </row>
    <row r="4968" spans="1:6" ht="409.6" hidden="1" customHeight="1" x14ac:dyDescent="0.2"/>
    <row r="4969" spans="1:6" ht="25.5" customHeight="1" x14ac:dyDescent="0.2">
      <c r="A4969" s="84" t="s">
        <v>5000</v>
      </c>
      <c r="B4969" s="85" t="s">
        <v>5001</v>
      </c>
      <c r="C4969" s="86" t="s">
        <v>9</v>
      </c>
      <c r="D4969" s="87">
        <v>1.00793</v>
      </c>
      <c r="E4969" s="88">
        <v>18400</v>
      </c>
      <c r="F4969" s="89">
        <f>+D4969*E4969</f>
        <v>18545.912</v>
      </c>
    </row>
    <row r="4970" spans="1:6" ht="409.6" hidden="1" customHeight="1" x14ac:dyDescent="0.2"/>
    <row r="4971" spans="1:6" ht="25.5" customHeight="1" x14ac:dyDescent="0.2">
      <c r="A4971" s="84" t="s">
        <v>5105</v>
      </c>
      <c r="B4971" s="85" t="s">
        <v>5106</v>
      </c>
      <c r="C4971" s="86" t="s">
        <v>109</v>
      </c>
      <c r="D4971" s="87">
        <v>2.1739099999999998</v>
      </c>
      <c r="E4971" s="88">
        <v>1914</v>
      </c>
      <c r="F4971" s="89">
        <f>+D4971*E4971</f>
        <v>4160.8637399999998</v>
      </c>
    </row>
    <row r="4972" spans="1:6" ht="409.6" hidden="1" customHeight="1" x14ac:dyDescent="0.2"/>
    <row r="4973" spans="1:6" ht="25.5" customHeight="1" x14ac:dyDescent="0.2">
      <c r="A4973" s="84" t="s">
        <v>5107</v>
      </c>
      <c r="B4973" s="85" t="s">
        <v>5108</v>
      </c>
      <c r="C4973" s="86" t="s">
        <v>263</v>
      </c>
      <c r="D4973" s="87">
        <v>20</v>
      </c>
      <c r="E4973" s="88">
        <v>50</v>
      </c>
      <c r="F4973" s="89">
        <f>+D4973*E4973</f>
        <v>1000</v>
      </c>
    </row>
    <row r="4974" spans="1:6" ht="409.6" hidden="1" customHeight="1" x14ac:dyDescent="0.2"/>
    <row r="4975" spans="1:6" ht="25.5" customHeight="1" x14ac:dyDescent="0.2">
      <c r="A4975" s="84" t="s">
        <v>5018</v>
      </c>
      <c r="B4975" s="85" t="s">
        <v>5019</v>
      </c>
      <c r="C4975" s="86" t="s">
        <v>109</v>
      </c>
      <c r="D4975" s="87">
        <v>6.5217400000000003</v>
      </c>
      <c r="E4975" s="88">
        <v>248</v>
      </c>
      <c r="F4975" s="89">
        <f>+D4975*E4975</f>
        <v>1617.3915200000001</v>
      </c>
    </row>
    <row r="4976" spans="1:6" ht="409.6" hidden="1" customHeight="1" x14ac:dyDescent="0.2"/>
    <row r="4977" spans="1:6" ht="25.5" customHeight="1" thickBot="1" x14ac:dyDescent="0.25">
      <c r="A4977" s="84" t="s">
        <v>5095</v>
      </c>
      <c r="B4977" s="85" t="s">
        <v>5096</v>
      </c>
      <c r="C4977" s="86" t="s">
        <v>109</v>
      </c>
      <c r="D4977" s="87">
        <v>0.72463999999999995</v>
      </c>
      <c r="E4977" s="88">
        <v>46573</v>
      </c>
      <c r="F4977" s="89">
        <f>+D4977*E4977</f>
        <v>33748.658719999999</v>
      </c>
    </row>
    <row r="4978" spans="1:6" ht="409.6" hidden="1" customHeight="1" x14ac:dyDescent="0.2"/>
    <row r="4979" spans="1:6" ht="13.5" customHeight="1" thickBot="1" x14ac:dyDescent="0.25">
      <c r="A4979" s="90" t="s">
        <v>4904</v>
      </c>
      <c r="B4979" s="91"/>
      <c r="C4979" s="92">
        <v>6.6537960304524999</v>
      </c>
      <c r="D4979" s="91"/>
      <c r="E4979" s="93" t="s">
        <v>4884</v>
      </c>
      <c r="F4979" s="94">
        <v>59073</v>
      </c>
    </row>
    <row r="4980" spans="1:6" ht="0.2" customHeight="1" x14ac:dyDescent="0.2"/>
    <row r="4981" spans="1:6" ht="12.75" customHeight="1" x14ac:dyDescent="0.2">
      <c r="A4981" s="80" t="s">
        <v>4871</v>
      </c>
      <c r="B4981" s="81" t="s">
        <v>4905</v>
      </c>
      <c r="C4981" s="82" t="s">
        <v>4870</v>
      </c>
      <c r="D4981" s="82" t="s">
        <v>4873</v>
      </c>
      <c r="E4981" s="82" t="s">
        <v>4874</v>
      </c>
      <c r="F4981" s="83" t="s">
        <v>4875</v>
      </c>
    </row>
    <row r="4982" spans="1:6" ht="409.6" hidden="1" customHeight="1" x14ac:dyDescent="0.2"/>
    <row r="4983" spans="1:6" ht="25.5" customHeight="1" x14ac:dyDescent="0.2">
      <c r="A4983" s="84" t="s">
        <v>4916</v>
      </c>
      <c r="B4983" s="85" t="s">
        <v>4917</v>
      </c>
      <c r="C4983" s="86" t="s">
        <v>106</v>
      </c>
      <c r="D4983" s="87">
        <v>2.61381</v>
      </c>
      <c r="E4983" s="88">
        <v>38014</v>
      </c>
      <c r="F4983" s="89">
        <f>+D4983*E4983</f>
        <v>99361.373340000006</v>
      </c>
    </row>
    <row r="4984" spans="1:6" ht="409.6" hidden="1" customHeight="1" x14ac:dyDescent="0.2"/>
    <row r="4985" spans="1:6" ht="25.5" customHeight="1" thickBot="1" x14ac:dyDescent="0.25">
      <c r="A4985" s="84" t="s">
        <v>4920</v>
      </c>
      <c r="B4985" s="85" t="s">
        <v>4921</v>
      </c>
      <c r="C4985" s="86" t="s">
        <v>106</v>
      </c>
      <c r="D4985" s="87">
        <v>3.1086100000000001</v>
      </c>
      <c r="E4985" s="88">
        <v>14128</v>
      </c>
      <c r="F4985" s="89">
        <f>+D4985*E4985</f>
        <v>43918.442080000001</v>
      </c>
    </row>
    <row r="4986" spans="1:6" ht="409.6" hidden="1" customHeight="1" x14ac:dyDescent="0.2"/>
    <row r="4987" spans="1:6" ht="13.5" customHeight="1" thickBot="1" x14ac:dyDescent="0.25">
      <c r="A4987" s="90" t="s">
        <v>4908</v>
      </c>
      <c r="B4987" s="91"/>
      <c r="C4987" s="92">
        <v>16.1384937525977</v>
      </c>
      <c r="D4987" s="91"/>
      <c r="E4987" s="93" t="s">
        <v>4884</v>
      </c>
      <c r="F4987" s="94">
        <v>143279</v>
      </c>
    </row>
    <row r="4988" spans="1:6" ht="0.2" customHeight="1" thickBot="1" x14ac:dyDescent="0.25"/>
    <row r="4989" spans="1:6" ht="12.75" customHeight="1" thickBot="1" x14ac:dyDescent="0.3">
      <c r="A4989" s="157" t="s">
        <v>4909</v>
      </c>
      <c r="B4989" s="158"/>
      <c r="C4989" s="158"/>
      <c r="D4989" s="158"/>
      <c r="E4989" s="159">
        <v>887809</v>
      </c>
      <c r="F4989" s="160"/>
    </row>
    <row r="4990" spans="1:6" ht="12.75" customHeight="1" x14ac:dyDescent="0.2"/>
    <row r="4991" spans="1:6" ht="12.75" customHeight="1" x14ac:dyDescent="0.2"/>
    <row r="4992" spans="1:6" ht="409.6" hidden="1" customHeight="1" x14ac:dyDescent="0.2"/>
    <row r="4993" spans="1:6" ht="12.75" customHeight="1" x14ac:dyDescent="0.25">
      <c r="A4993" s="144" t="s">
        <v>4868</v>
      </c>
      <c r="B4993" s="145"/>
      <c r="C4993" s="145"/>
      <c r="D4993" s="145"/>
      <c r="E4993" s="146"/>
      <c r="F4993" s="147"/>
    </row>
    <row r="4994" spans="1:6" ht="12.75" customHeight="1" x14ac:dyDescent="0.2">
      <c r="A4994" s="138" t="s">
        <v>2711</v>
      </c>
      <c r="B4994" s="139"/>
      <c r="C4994" s="139"/>
      <c r="D4994" s="140"/>
      <c r="E4994" s="76" t="s">
        <v>4869</v>
      </c>
      <c r="F4994" s="77" t="s">
        <v>4870</v>
      </c>
    </row>
    <row r="4995" spans="1:6" ht="12.75" customHeight="1" x14ac:dyDescent="0.2">
      <c r="A4995" s="141"/>
      <c r="B4995" s="142"/>
      <c r="C4995" s="142"/>
      <c r="D4995" s="143"/>
      <c r="E4995" s="78" t="s">
        <v>2710</v>
      </c>
      <c r="F4995" s="79" t="s">
        <v>263</v>
      </c>
    </row>
    <row r="4996" spans="1:6" ht="409.6" hidden="1" customHeight="1" x14ac:dyDescent="0.2"/>
    <row r="4997" spans="1:6" ht="12.75" customHeight="1" x14ac:dyDescent="0.2">
      <c r="A4997" s="80" t="s">
        <v>4871</v>
      </c>
      <c r="B4997" s="81" t="s">
        <v>4872</v>
      </c>
      <c r="C4997" s="82" t="s">
        <v>4870</v>
      </c>
      <c r="D4997" s="82" t="s">
        <v>4873</v>
      </c>
      <c r="E4997" s="82" t="s">
        <v>4874</v>
      </c>
      <c r="F4997" s="83" t="s">
        <v>4875</v>
      </c>
    </row>
    <row r="4998" spans="1:6" ht="409.6" hidden="1" customHeight="1" x14ac:dyDescent="0.2"/>
    <row r="4999" spans="1:6" ht="25.5" customHeight="1" x14ac:dyDescent="0.2">
      <c r="A4999" s="84" t="s">
        <v>4931</v>
      </c>
      <c r="B4999" s="85" t="s">
        <v>4932</v>
      </c>
      <c r="C4999" s="86" t="s">
        <v>106</v>
      </c>
      <c r="D4999" s="87">
        <v>0.49480000000000002</v>
      </c>
      <c r="E4999" s="88">
        <v>376410</v>
      </c>
      <c r="F4999" s="89">
        <f>+D4999*E4999</f>
        <v>186247.66800000001</v>
      </c>
    </row>
    <row r="5000" spans="1:6" ht="409.6" hidden="1" customHeight="1" x14ac:dyDescent="0.2"/>
    <row r="5001" spans="1:6" ht="25.5" customHeight="1" x14ac:dyDescent="0.2">
      <c r="A5001" s="84" t="s">
        <v>5097</v>
      </c>
      <c r="B5001" s="85" t="s">
        <v>5098</v>
      </c>
      <c r="C5001" s="86" t="s">
        <v>9</v>
      </c>
      <c r="D5001" s="87">
        <v>4.4000000000000003E-3</v>
      </c>
      <c r="E5001" s="88">
        <v>295180</v>
      </c>
      <c r="F5001" s="89">
        <f>+D5001*E5001</f>
        <v>1298.7920000000001</v>
      </c>
    </row>
    <row r="5002" spans="1:6" ht="409.6" hidden="1" customHeight="1" x14ac:dyDescent="0.2"/>
    <row r="5003" spans="1:6" ht="25.5" customHeight="1" x14ac:dyDescent="0.2">
      <c r="A5003" s="84" t="s">
        <v>5099</v>
      </c>
      <c r="B5003" s="85" t="s">
        <v>5100</v>
      </c>
      <c r="C5003" s="86" t="s">
        <v>7</v>
      </c>
      <c r="D5003" s="87">
        <v>1.2754700000000001</v>
      </c>
      <c r="E5003" s="88">
        <v>5242</v>
      </c>
      <c r="F5003" s="89">
        <f>+D5003*E5003</f>
        <v>6686.0137400000003</v>
      </c>
    </row>
    <row r="5004" spans="1:6" ht="409.6" hidden="1" customHeight="1" x14ac:dyDescent="0.2"/>
    <row r="5005" spans="1:6" ht="25.5" customHeight="1" x14ac:dyDescent="0.2">
      <c r="A5005" s="84" t="s">
        <v>5101</v>
      </c>
      <c r="B5005" s="85" t="s">
        <v>5102</v>
      </c>
      <c r="C5005" s="86" t="s">
        <v>1212</v>
      </c>
      <c r="D5005" s="87">
        <v>0.12055</v>
      </c>
      <c r="E5005" s="88">
        <v>2550</v>
      </c>
      <c r="F5005" s="89">
        <f>+D5005*E5005</f>
        <v>307.40250000000003</v>
      </c>
    </row>
    <row r="5006" spans="1:6" ht="409.6" hidden="1" customHeight="1" x14ac:dyDescent="0.2"/>
    <row r="5007" spans="1:6" ht="25.5" customHeight="1" thickBot="1" x14ac:dyDescent="0.25">
      <c r="A5007" s="84" t="s">
        <v>4941</v>
      </c>
      <c r="B5007" s="85" t="s">
        <v>4942</v>
      </c>
      <c r="C5007" s="86" t="s">
        <v>7</v>
      </c>
      <c r="D5007" s="87">
        <v>4.6149999999999997E-2</v>
      </c>
      <c r="E5007" s="88">
        <v>8600</v>
      </c>
      <c r="F5007" s="89">
        <f>+D5007*E5007</f>
        <v>396.89</v>
      </c>
    </row>
    <row r="5008" spans="1:6" ht="409.6" hidden="1" customHeight="1" x14ac:dyDescent="0.2"/>
    <row r="5009" spans="1:6" ht="13.5" customHeight="1" thickBot="1" x14ac:dyDescent="0.25">
      <c r="A5009" s="90" t="s">
        <v>4883</v>
      </c>
      <c r="B5009" s="91"/>
      <c r="C5009" s="92">
        <v>20.6177378310745</v>
      </c>
      <c r="D5009" s="91"/>
      <c r="E5009" s="93" t="s">
        <v>4884</v>
      </c>
      <c r="F5009" s="94">
        <v>194937</v>
      </c>
    </row>
    <row r="5010" spans="1:6" ht="0.2" customHeight="1" x14ac:dyDescent="0.2"/>
    <row r="5011" spans="1:6" ht="12.75" customHeight="1" x14ac:dyDescent="0.2">
      <c r="A5011" s="80" t="s">
        <v>4871</v>
      </c>
      <c r="B5011" s="81" t="s">
        <v>4885</v>
      </c>
      <c r="C5011" s="82" t="s">
        <v>4870</v>
      </c>
      <c r="D5011" s="82" t="s">
        <v>4873</v>
      </c>
      <c r="E5011" s="82" t="s">
        <v>4874</v>
      </c>
      <c r="F5011" s="83" t="s">
        <v>4875</v>
      </c>
    </row>
    <row r="5012" spans="1:6" ht="409.6" hidden="1" customHeight="1" x14ac:dyDescent="0.2"/>
    <row r="5013" spans="1:6" ht="25.5" customHeight="1" x14ac:dyDescent="0.2">
      <c r="A5013" s="84" t="s">
        <v>5103</v>
      </c>
      <c r="B5013" s="85" t="s">
        <v>5104</v>
      </c>
      <c r="C5013" s="86" t="s">
        <v>4888</v>
      </c>
      <c r="D5013" s="87">
        <v>2.4204500000000002</v>
      </c>
      <c r="E5013" s="88">
        <v>184277</v>
      </c>
      <c r="F5013" s="89">
        <f>+D5013*E5013</f>
        <v>446033.26465000003</v>
      </c>
    </row>
    <row r="5014" spans="1:6" ht="409.6" hidden="1" customHeight="1" x14ac:dyDescent="0.2"/>
    <row r="5015" spans="1:6" ht="25.5" customHeight="1" thickBot="1" x14ac:dyDescent="0.25">
      <c r="A5015" s="84" t="s">
        <v>4912</v>
      </c>
      <c r="B5015" s="85" t="s">
        <v>4913</v>
      </c>
      <c r="C5015" s="86" t="s">
        <v>4888</v>
      </c>
      <c r="D5015" s="87">
        <v>0.38651999999999997</v>
      </c>
      <c r="E5015" s="88">
        <v>184277</v>
      </c>
      <c r="F5015" s="89">
        <f>+D5015*E5015</f>
        <v>71226.746039999998</v>
      </c>
    </row>
    <row r="5016" spans="1:6" ht="409.6" hidden="1" customHeight="1" x14ac:dyDescent="0.2"/>
    <row r="5017" spans="1:6" ht="13.5" customHeight="1" thickBot="1" x14ac:dyDescent="0.25">
      <c r="A5017" s="90" t="s">
        <v>4893</v>
      </c>
      <c r="B5017" s="91"/>
      <c r="C5017" s="92">
        <v>54.708603654009302</v>
      </c>
      <c r="D5017" s="91"/>
      <c r="E5017" s="93" t="s">
        <v>4884</v>
      </c>
      <c r="F5017" s="94">
        <v>517260</v>
      </c>
    </row>
    <row r="5018" spans="1:6" ht="0.2" customHeight="1" x14ac:dyDescent="0.2"/>
    <row r="5019" spans="1:6" ht="12.75" customHeight="1" x14ac:dyDescent="0.2">
      <c r="A5019" s="80" t="s">
        <v>4871</v>
      </c>
      <c r="B5019" s="81" t="s">
        <v>4894</v>
      </c>
      <c r="C5019" s="82" t="s">
        <v>4870</v>
      </c>
      <c r="D5019" s="82" t="s">
        <v>4873</v>
      </c>
      <c r="E5019" s="82" t="s">
        <v>4874</v>
      </c>
      <c r="F5019" s="83" t="s">
        <v>4875</v>
      </c>
    </row>
    <row r="5020" spans="1:6" ht="409.6" hidden="1" customHeight="1" x14ac:dyDescent="0.2"/>
    <row r="5021" spans="1:6" ht="25.5" customHeight="1" thickBot="1" x14ac:dyDescent="0.25">
      <c r="A5021" s="84" t="s">
        <v>4895</v>
      </c>
      <c r="B5021" s="85" t="s">
        <v>4896</v>
      </c>
      <c r="C5021" s="86" t="s">
        <v>4897</v>
      </c>
      <c r="D5021" s="87">
        <v>0.05</v>
      </c>
      <c r="E5021" s="88">
        <v>517260</v>
      </c>
      <c r="F5021" s="89">
        <f>+D5021*E5021</f>
        <v>25863</v>
      </c>
    </row>
    <row r="5022" spans="1:6" ht="409.6" hidden="1" customHeight="1" x14ac:dyDescent="0.2"/>
    <row r="5023" spans="1:6" ht="13.5" customHeight="1" thickBot="1" x14ac:dyDescent="0.25">
      <c r="A5023" s="90" t="s">
        <v>4898</v>
      </c>
      <c r="B5023" s="91"/>
      <c r="C5023" s="92">
        <v>2.7354301827004601</v>
      </c>
      <c r="D5023" s="91"/>
      <c r="E5023" s="93" t="s">
        <v>4884</v>
      </c>
      <c r="F5023" s="94">
        <v>25863</v>
      </c>
    </row>
    <row r="5024" spans="1:6" ht="0.2" customHeight="1" x14ac:dyDescent="0.2"/>
    <row r="5025" spans="1:6" ht="12.75" customHeight="1" x14ac:dyDescent="0.2">
      <c r="A5025" s="80" t="s">
        <v>4871</v>
      </c>
      <c r="B5025" s="81" t="s">
        <v>4899</v>
      </c>
      <c r="C5025" s="82" t="s">
        <v>4870</v>
      </c>
      <c r="D5025" s="82" t="s">
        <v>4873</v>
      </c>
      <c r="E5025" s="82" t="s">
        <v>4874</v>
      </c>
      <c r="F5025" s="83" t="s">
        <v>4875</v>
      </c>
    </row>
    <row r="5026" spans="1:6" ht="409.6" hidden="1" customHeight="1" x14ac:dyDescent="0.2"/>
    <row r="5027" spans="1:6" ht="25.5" customHeight="1" x14ac:dyDescent="0.2">
      <c r="A5027" s="84" t="s">
        <v>5000</v>
      </c>
      <c r="B5027" s="85" t="s">
        <v>5001</v>
      </c>
      <c r="C5027" s="86" t="s">
        <v>9</v>
      </c>
      <c r="D5027" s="87">
        <v>1.00793</v>
      </c>
      <c r="E5027" s="88">
        <v>18400</v>
      </c>
      <c r="F5027" s="89">
        <f>+D5027*E5027</f>
        <v>18545.912</v>
      </c>
    </row>
    <row r="5028" spans="1:6" ht="409.6" hidden="1" customHeight="1" x14ac:dyDescent="0.2"/>
    <row r="5029" spans="1:6" ht="25.5" customHeight="1" x14ac:dyDescent="0.2">
      <c r="A5029" s="84" t="s">
        <v>5105</v>
      </c>
      <c r="B5029" s="85" t="s">
        <v>5106</v>
      </c>
      <c r="C5029" s="86" t="s">
        <v>109</v>
      </c>
      <c r="D5029" s="87">
        <v>2.4390200000000002</v>
      </c>
      <c r="E5029" s="88">
        <v>1914</v>
      </c>
      <c r="F5029" s="89">
        <f>+D5029*E5029</f>
        <v>4668.2842800000008</v>
      </c>
    </row>
    <row r="5030" spans="1:6" ht="409.6" hidden="1" customHeight="1" x14ac:dyDescent="0.2"/>
    <row r="5031" spans="1:6" ht="25.5" customHeight="1" x14ac:dyDescent="0.2">
      <c r="A5031" s="84" t="s">
        <v>5107</v>
      </c>
      <c r="B5031" s="85" t="s">
        <v>5108</v>
      </c>
      <c r="C5031" s="86" t="s">
        <v>263</v>
      </c>
      <c r="D5031" s="87">
        <v>25</v>
      </c>
      <c r="E5031" s="88">
        <v>50</v>
      </c>
      <c r="F5031" s="89">
        <f>+D5031*E5031</f>
        <v>1250</v>
      </c>
    </row>
    <row r="5032" spans="1:6" ht="409.6" hidden="1" customHeight="1" x14ac:dyDescent="0.2"/>
    <row r="5033" spans="1:6" ht="25.5" customHeight="1" x14ac:dyDescent="0.2">
      <c r="A5033" s="84" t="s">
        <v>5018</v>
      </c>
      <c r="B5033" s="85" t="s">
        <v>5019</v>
      </c>
      <c r="C5033" s="86" t="s">
        <v>109</v>
      </c>
      <c r="D5033" s="87">
        <v>7.3170700000000002</v>
      </c>
      <c r="E5033" s="88">
        <v>248</v>
      </c>
      <c r="F5033" s="89">
        <f>+D5033*E5033</f>
        <v>1814.63336</v>
      </c>
    </row>
    <row r="5034" spans="1:6" ht="409.6" hidden="1" customHeight="1" x14ac:dyDescent="0.2"/>
    <row r="5035" spans="1:6" ht="25.5" customHeight="1" thickBot="1" x14ac:dyDescent="0.25">
      <c r="A5035" s="84" t="s">
        <v>5095</v>
      </c>
      <c r="B5035" s="85" t="s">
        <v>5096</v>
      </c>
      <c r="C5035" s="86" t="s">
        <v>109</v>
      </c>
      <c r="D5035" s="87">
        <v>0.81301000000000001</v>
      </c>
      <c r="E5035" s="88">
        <v>46573</v>
      </c>
      <c r="F5035" s="89">
        <f>+D5035*E5035</f>
        <v>37864.314729999998</v>
      </c>
    </row>
    <row r="5036" spans="1:6" ht="409.6" hidden="1" customHeight="1" x14ac:dyDescent="0.2"/>
    <row r="5037" spans="1:6" ht="13.5" customHeight="1" thickBot="1" x14ac:dyDescent="0.25">
      <c r="A5037" s="90" t="s">
        <v>4904</v>
      </c>
      <c r="B5037" s="91"/>
      <c r="C5037" s="92">
        <v>6.7841587676973196</v>
      </c>
      <c r="D5037" s="91"/>
      <c r="E5037" s="93" t="s">
        <v>4884</v>
      </c>
      <c r="F5037" s="94">
        <v>64143</v>
      </c>
    </row>
    <row r="5038" spans="1:6" ht="0.2" customHeight="1" x14ac:dyDescent="0.2"/>
    <row r="5039" spans="1:6" ht="12.75" customHeight="1" x14ac:dyDescent="0.2">
      <c r="A5039" s="80" t="s">
        <v>4871</v>
      </c>
      <c r="B5039" s="81" t="s">
        <v>4905</v>
      </c>
      <c r="C5039" s="82" t="s">
        <v>4870</v>
      </c>
      <c r="D5039" s="82" t="s">
        <v>4873</v>
      </c>
      <c r="E5039" s="82" t="s">
        <v>4874</v>
      </c>
      <c r="F5039" s="83" t="s">
        <v>4875</v>
      </c>
    </row>
    <row r="5040" spans="1:6" ht="409.6" hidden="1" customHeight="1" x14ac:dyDescent="0.2"/>
    <row r="5041" spans="1:6" ht="25.5" customHeight="1" x14ac:dyDescent="0.2">
      <c r="A5041" s="84" t="s">
        <v>4916</v>
      </c>
      <c r="B5041" s="85" t="s">
        <v>4917</v>
      </c>
      <c r="C5041" s="86" t="s">
        <v>106</v>
      </c>
      <c r="D5041" s="87">
        <v>2.61381</v>
      </c>
      <c r="E5041" s="88">
        <v>38014</v>
      </c>
      <c r="F5041" s="89">
        <f>+D5041*E5041</f>
        <v>99361.373340000006</v>
      </c>
    </row>
    <row r="5042" spans="1:6" ht="409.6" hidden="1" customHeight="1" x14ac:dyDescent="0.2"/>
    <row r="5043" spans="1:6" ht="25.5" customHeight="1" thickBot="1" x14ac:dyDescent="0.25">
      <c r="A5043" s="84" t="s">
        <v>4920</v>
      </c>
      <c r="B5043" s="85" t="s">
        <v>4921</v>
      </c>
      <c r="C5043" s="86" t="s">
        <v>106</v>
      </c>
      <c r="D5043" s="87">
        <v>3.1086100000000001</v>
      </c>
      <c r="E5043" s="88">
        <v>14128</v>
      </c>
      <c r="F5043" s="89">
        <f>+D5043*E5043</f>
        <v>43918.442080000001</v>
      </c>
    </row>
    <row r="5044" spans="1:6" ht="409.6" hidden="1" customHeight="1" x14ac:dyDescent="0.2"/>
    <row r="5045" spans="1:6" ht="13.5" customHeight="1" thickBot="1" x14ac:dyDescent="0.25">
      <c r="A5045" s="90" t="s">
        <v>4908</v>
      </c>
      <c r="B5045" s="91"/>
      <c r="C5045" s="92">
        <v>15.1540695645184</v>
      </c>
      <c r="D5045" s="91"/>
      <c r="E5045" s="93" t="s">
        <v>4884</v>
      </c>
      <c r="F5045" s="94">
        <v>143279</v>
      </c>
    </row>
    <row r="5046" spans="1:6" ht="0.2" customHeight="1" thickBot="1" x14ac:dyDescent="0.25"/>
    <row r="5047" spans="1:6" ht="12.75" customHeight="1" thickBot="1" x14ac:dyDescent="0.3">
      <c r="A5047" s="157" t="s">
        <v>4909</v>
      </c>
      <c r="B5047" s="158"/>
      <c r="C5047" s="158"/>
      <c r="D5047" s="158"/>
      <c r="E5047" s="159">
        <v>945482</v>
      </c>
      <c r="F5047" s="160"/>
    </row>
    <row r="5048" spans="1:6" ht="12.75" customHeight="1" x14ac:dyDescent="0.2"/>
    <row r="5049" spans="1:6" ht="12.75" customHeight="1" x14ac:dyDescent="0.2"/>
    <row r="5050" spans="1:6" ht="409.6" hidden="1" customHeight="1" x14ac:dyDescent="0.2"/>
    <row r="5051" spans="1:6" ht="12.75" customHeight="1" x14ac:dyDescent="0.25">
      <c r="A5051" s="144" t="s">
        <v>4868</v>
      </c>
      <c r="B5051" s="145"/>
      <c r="C5051" s="145"/>
      <c r="D5051" s="145"/>
      <c r="E5051" s="146"/>
      <c r="F5051" s="147"/>
    </row>
    <row r="5052" spans="1:6" ht="12.75" customHeight="1" x14ac:dyDescent="0.2">
      <c r="A5052" s="138" t="s">
        <v>2713</v>
      </c>
      <c r="B5052" s="139"/>
      <c r="C5052" s="139"/>
      <c r="D5052" s="140"/>
      <c r="E5052" s="76" t="s">
        <v>4869</v>
      </c>
      <c r="F5052" s="77" t="s">
        <v>4870</v>
      </c>
    </row>
    <row r="5053" spans="1:6" ht="12.75" customHeight="1" x14ac:dyDescent="0.2">
      <c r="A5053" s="141"/>
      <c r="B5053" s="142"/>
      <c r="C5053" s="142"/>
      <c r="D5053" s="143"/>
      <c r="E5053" s="78" t="s">
        <v>2712</v>
      </c>
      <c r="F5053" s="79" t="s">
        <v>263</v>
      </c>
    </row>
    <row r="5054" spans="1:6" ht="409.6" hidden="1" customHeight="1" x14ac:dyDescent="0.2"/>
    <row r="5055" spans="1:6" ht="12.75" customHeight="1" x14ac:dyDescent="0.2">
      <c r="A5055" s="80" t="s">
        <v>4871</v>
      </c>
      <c r="B5055" s="81" t="s">
        <v>4872</v>
      </c>
      <c r="C5055" s="82" t="s">
        <v>4870</v>
      </c>
      <c r="D5055" s="82" t="s">
        <v>4873</v>
      </c>
      <c r="E5055" s="82" t="s">
        <v>4874</v>
      </c>
      <c r="F5055" s="83" t="s">
        <v>4875</v>
      </c>
    </row>
    <row r="5056" spans="1:6" ht="409.6" hidden="1" customHeight="1" x14ac:dyDescent="0.2"/>
    <row r="5057" spans="1:6" ht="25.5" customHeight="1" x14ac:dyDescent="0.2">
      <c r="A5057" s="84" t="s">
        <v>4931</v>
      </c>
      <c r="B5057" s="85" t="s">
        <v>4932</v>
      </c>
      <c r="C5057" s="86" t="s">
        <v>106</v>
      </c>
      <c r="D5057" s="87">
        <v>0.49480000000000002</v>
      </c>
      <c r="E5057" s="88">
        <v>376410</v>
      </c>
      <c r="F5057" s="89">
        <f>+D5057*E5057</f>
        <v>186247.66800000001</v>
      </c>
    </row>
    <row r="5058" spans="1:6" ht="409.6" hidden="1" customHeight="1" x14ac:dyDescent="0.2"/>
    <row r="5059" spans="1:6" ht="25.5" customHeight="1" x14ac:dyDescent="0.2">
      <c r="A5059" s="84" t="s">
        <v>5097</v>
      </c>
      <c r="B5059" s="85" t="s">
        <v>5098</v>
      </c>
      <c r="C5059" s="86" t="s">
        <v>9</v>
      </c>
      <c r="D5059" s="87">
        <v>4.4000000000000003E-3</v>
      </c>
      <c r="E5059" s="88">
        <v>295180</v>
      </c>
      <c r="F5059" s="89">
        <f>+D5059*E5059</f>
        <v>1298.7920000000001</v>
      </c>
    </row>
    <row r="5060" spans="1:6" ht="409.6" hidden="1" customHeight="1" x14ac:dyDescent="0.2"/>
    <row r="5061" spans="1:6" ht="25.5" customHeight="1" x14ac:dyDescent="0.2">
      <c r="A5061" s="84" t="s">
        <v>5099</v>
      </c>
      <c r="B5061" s="85" t="s">
        <v>5100</v>
      </c>
      <c r="C5061" s="86" t="s">
        <v>7</v>
      </c>
      <c r="D5061" s="87">
        <v>1.2754700000000001</v>
      </c>
      <c r="E5061" s="88">
        <v>5242</v>
      </c>
      <c r="F5061" s="89">
        <f>+D5061*E5061</f>
        <v>6686.0137400000003</v>
      </c>
    </row>
    <row r="5062" spans="1:6" ht="409.6" hidden="1" customHeight="1" x14ac:dyDescent="0.2"/>
    <row r="5063" spans="1:6" ht="25.5" customHeight="1" x14ac:dyDescent="0.2">
      <c r="A5063" s="84" t="s">
        <v>5101</v>
      </c>
      <c r="B5063" s="85" t="s">
        <v>5102</v>
      </c>
      <c r="C5063" s="86" t="s">
        <v>1212</v>
      </c>
      <c r="D5063" s="87">
        <v>0.12055</v>
      </c>
      <c r="E5063" s="88">
        <v>2550</v>
      </c>
      <c r="F5063" s="89">
        <f>+D5063*E5063</f>
        <v>307.40250000000003</v>
      </c>
    </row>
    <row r="5064" spans="1:6" ht="409.6" hidden="1" customHeight="1" x14ac:dyDescent="0.2"/>
    <row r="5065" spans="1:6" ht="25.5" customHeight="1" thickBot="1" x14ac:dyDescent="0.25">
      <c r="A5065" s="84" t="s">
        <v>4941</v>
      </c>
      <c r="B5065" s="85" t="s">
        <v>4942</v>
      </c>
      <c r="C5065" s="86" t="s">
        <v>7</v>
      </c>
      <c r="D5065" s="87">
        <v>4.6149999999999997E-2</v>
      </c>
      <c r="E5065" s="88">
        <v>8600</v>
      </c>
      <c r="F5065" s="89">
        <f>+D5065*E5065</f>
        <v>396.89</v>
      </c>
    </row>
    <row r="5066" spans="1:6" ht="409.6" hidden="1" customHeight="1" x14ac:dyDescent="0.2"/>
    <row r="5067" spans="1:6" ht="13.5" customHeight="1" thickBot="1" x14ac:dyDescent="0.25">
      <c r="A5067" s="90" t="s">
        <v>4883</v>
      </c>
      <c r="B5067" s="91"/>
      <c r="C5067" s="92">
        <v>19.4376999863394</v>
      </c>
      <c r="D5067" s="91"/>
      <c r="E5067" s="93" t="s">
        <v>4884</v>
      </c>
      <c r="F5067" s="94">
        <v>194937</v>
      </c>
    </row>
    <row r="5068" spans="1:6" ht="0.2" customHeight="1" x14ac:dyDescent="0.2"/>
    <row r="5069" spans="1:6" ht="12.75" customHeight="1" x14ac:dyDescent="0.2">
      <c r="A5069" s="80" t="s">
        <v>4871</v>
      </c>
      <c r="B5069" s="81" t="s">
        <v>4885</v>
      </c>
      <c r="C5069" s="82" t="s">
        <v>4870</v>
      </c>
      <c r="D5069" s="82" t="s">
        <v>4873</v>
      </c>
      <c r="E5069" s="82" t="s">
        <v>4874</v>
      </c>
      <c r="F5069" s="83" t="s">
        <v>4875</v>
      </c>
    </row>
    <row r="5070" spans="1:6" ht="409.6" hidden="1" customHeight="1" x14ac:dyDescent="0.2"/>
    <row r="5071" spans="1:6" ht="25.5" customHeight="1" x14ac:dyDescent="0.2">
      <c r="A5071" s="84" t="s">
        <v>5103</v>
      </c>
      <c r="B5071" s="85" t="s">
        <v>5104</v>
      </c>
      <c r="C5071" s="86" t="s">
        <v>4888</v>
      </c>
      <c r="D5071" s="87">
        <v>2.6708400000000001</v>
      </c>
      <c r="E5071" s="88">
        <v>184277</v>
      </c>
      <c r="F5071" s="89">
        <f>+D5071*E5071</f>
        <v>492174.38268000004</v>
      </c>
    </row>
    <row r="5072" spans="1:6" ht="409.6" hidden="1" customHeight="1" x14ac:dyDescent="0.2"/>
    <row r="5073" spans="1:6" ht="25.5" customHeight="1" thickBot="1" x14ac:dyDescent="0.25">
      <c r="A5073" s="84" t="s">
        <v>4912</v>
      </c>
      <c r="B5073" s="85" t="s">
        <v>4913</v>
      </c>
      <c r="C5073" s="86" t="s">
        <v>4888</v>
      </c>
      <c r="D5073" s="87">
        <v>0.40799999999999997</v>
      </c>
      <c r="E5073" s="88">
        <v>184277</v>
      </c>
      <c r="F5073" s="89">
        <f>+D5073*E5073</f>
        <v>75185.015999999989</v>
      </c>
    </row>
    <row r="5074" spans="1:6" ht="409.6" hidden="1" customHeight="1" x14ac:dyDescent="0.2"/>
    <row r="5075" spans="1:6" ht="13.5" customHeight="1" thickBot="1" x14ac:dyDescent="0.25">
      <c r="A5075" s="90" t="s">
        <v>4893</v>
      </c>
      <c r="B5075" s="91"/>
      <c r="C5075" s="92">
        <v>56.572913436389797</v>
      </c>
      <c r="D5075" s="91"/>
      <c r="E5075" s="93" t="s">
        <v>4884</v>
      </c>
      <c r="F5075" s="94">
        <v>567359</v>
      </c>
    </row>
    <row r="5076" spans="1:6" ht="0.2" customHeight="1" x14ac:dyDescent="0.2"/>
    <row r="5077" spans="1:6" ht="12.75" customHeight="1" x14ac:dyDescent="0.2">
      <c r="A5077" s="80" t="s">
        <v>4871</v>
      </c>
      <c r="B5077" s="81" t="s">
        <v>4894</v>
      </c>
      <c r="C5077" s="82" t="s">
        <v>4870</v>
      </c>
      <c r="D5077" s="82" t="s">
        <v>4873</v>
      </c>
      <c r="E5077" s="82" t="s">
        <v>4874</v>
      </c>
      <c r="F5077" s="83" t="s">
        <v>4875</v>
      </c>
    </row>
    <row r="5078" spans="1:6" ht="409.6" hidden="1" customHeight="1" x14ac:dyDescent="0.2"/>
    <row r="5079" spans="1:6" ht="25.5" customHeight="1" thickBot="1" x14ac:dyDescent="0.25">
      <c r="A5079" s="84" t="s">
        <v>4895</v>
      </c>
      <c r="B5079" s="85" t="s">
        <v>4896</v>
      </c>
      <c r="C5079" s="86" t="s">
        <v>4897</v>
      </c>
      <c r="D5079" s="87">
        <v>0.05</v>
      </c>
      <c r="E5079" s="88">
        <v>567359</v>
      </c>
      <c r="F5079" s="89">
        <f>+D5079*E5079</f>
        <v>28367.95</v>
      </c>
    </row>
    <row r="5080" spans="1:6" ht="409.6" hidden="1" customHeight="1" x14ac:dyDescent="0.2"/>
    <row r="5081" spans="1:6" ht="13.5" customHeight="1" thickBot="1" x14ac:dyDescent="0.25">
      <c r="A5081" s="90" t="s">
        <v>4898</v>
      </c>
      <c r="B5081" s="91"/>
      <c r="C5081" s="92">
        <v>2.8286506574558699</v>
      </c>
      <c r="D5081" s="91"/>
      <c r="E5081" s="93" t="s">
        <v>4884</v>
      </c>
      <c r="F5081" s="94">
        <v>28368</v>
      </c>
    </row>
    <row r="5082" spans="1:6" ht="0.2" customHeight="1" x14ac:dyDescent="0.2"/>
    <row r="5083" spans="1:6" ht="12.75" customHeight="1" x14ac:dyDescent="0.2">
      <c r="A5083" s="80" t="s">
        <v>4871</v>
      </c>
      <c r="B5083" s="81" t="s">
        <v>4899</v>
      </c>
      <c r="C5083" s="82" t="s">
        <v>4870</v>
      </c>
      <c r="D5083" s="82" t="s">
        <v>4873</v>
      </c>
      <c r="E5083" s="82" t="s">
        <v>4874</v>
      </c>
      <c r="F5083" s="83" t="s">
        <v>4875</v>
      </c>
    </row>
    <row r="5084" spans="1:6" ht="409.6" hidden="1" customHeight="1" x14ac:dyDescent="0.2"/>
    <row r="5085" spans="1:6" ht="25.5" customHeight="1" x14ac:dyDescent="0.2">
      <c r="A5085" s="84" t="s">
        <v>5000</v>
      </c>
      <c r="B5085" s="85" t="s">
        <v>5001</v>
      </c>
      <c r="C5085" s="86" t="s">
        <v>9</v>
      </c>
      <c r="D5085" s="87">
        <v>1.00793</v>
      </c>
      <c r="E5085" s="88">
        <v>18400</v>
      </c>
      <c r="F5085" s="89">
        <f>+D5085*E5085</f>
        <v>18545.912</v>
      </c>
    </row>
    <row r="5086" spans="1:6" ht="409.6" hidden="1" customHeight="1" x14ac:dyDescent="0.2"/>
    <row r="5087" spans="1:6" ht="25.5" customHeight="1" x14ac:dyDescent="0.2">
      <c r="A5087" s="84" t="s">
        <v>5105</v>
      </c>
      <c r="B5087" s="85" t="s">
        <v>5106</v>
      </c>
      <c r="C5087" s="86" t="s">
        <v>109</v>
      </c>
      <c r="D5087" s="87">
        <v>2.7027000000000001</v>
      </c>
      <c r="E5087" s="88">
        <v>1914</v>
      </c>
      <c r="F5087" s="89">
        <f>+D5087*E5087</f>
        <v>5172.9678000000004</v>
      </c>
    </row>
    <row r="5088" spans="1:6" ht="409.6" hidden="1" customHeight="1" x14ac:dyDescent="0.2"/>
    <row r="5089" spans="1:6" ht="25.5" customHeight="1" x14ac:dyDescent="0.2">
      <c r="A5089" s="84" t="s">
        <v>5107</v>
      </c>
      <c r="B5089" s="85" t="s">
        <v>5108</v>
      </c>
      <c r="C5089" s="86" t="s">
        <v>263</v>
      </c>
      <c r="D5089" s="87">
        <v>25</v>
      </c>
      <c r="E5089" s="88">
        <v>50</v>
      </c>
      <c r="F5089" s="89">
        <f>+D5089*E5089</f>
        <v>1250</v>
      </c>
    </row>
    <row r="5090" spans="1:6" ht="409.6" hidden="1" customHeight="1" x14ac:dyDescent="0.2"/>
    <row r="5091" spans="1:6" ht="25.5" customHeight="1" x14ac:dyDescent="0.2">
      <c r="A5091" s="84" t="s">
        <v>5018</v>
      </c>
      <c r="B5091" s="85" t="s">
        <v>5019</v>
      </c>
      <c r="C5091" s="86" t="s">
        <v>109</v>
      </c>
      <c r="D5091" s="87">
        <v>8.1081099999999999</v>
      </c>
      <c r="E5091" s="88">
        <v>248</v>
      </c>
      <c r="F5091" s="89">
        <f>+D5091*E5091</f>
        <v>2010.8112799999999</v>
      </c>
    </row>
    <row r="5092" spans="1:6" ht="409.6" hidden="1" customHeight="1" x14ac:dyDescent="0.2"/>
    <row r="5093" spans="1:6" ht="25.5" customHeight="1" thickBot="1" x14ac:dyDescent="0.25">
      <c r="A5093" s="84" t="s">
        <v>5095</v>
      </c>
      <c r="B5093" s="85" t="s">
        <v>5096</v>
      </c>
      <c r="C5093" s="86" t="s">
        <v>109</v>
      </c>
      <c r="D5093" s="87">
        <v>0.90090000000000003</v>
      </c>
      <c r="E5093" s="88">
        <v>46573</v>
      </c>
      <c r="F5093" s="89">
        <f>+D5093*E5093</f>
        <v>41957.615700000002</v>
      </c>
    </row>
    <row r="5094" spans="1:6" ht="409.6" hidden="1" customHeight="1" x14ac:dyDescent="0.2"/>
    <row r="5095" spans="1:6" ht="13.5" customHeight="1" thickBot="1" x14ac:dyDescent="0.25">
      <c r="A5095" s="90" t="s">
        <v>4904</v>
      </c>
      <c r="B5095" s="91"/>
      <c r="C5095" s="92">
        <v>6.8739960174736598</v>
      </c>
      <c r="D5095" s="91"/>
      <c r="E5095" s="93" t="s">
        <v>4884</v>
      </c>
      <c r="F5095" s="94">
        <v>68938</v>
      </c>
    </row>
    <row r="5096" spans="1:6" ht="0.2" customHeight="1" x14ac:dyDescent="0.2"/>
    <row r="5097" spans="1:6" ht="12.75" customHeight="1" x14ac:dyDescent="0.2">
      <c r="A5097" s="80" t="s">
        <v>4871</v>
      </c>
      <c r="B5097" s="81" t="s">
        <v>4905</v>
      </c>
      <c r="C5097" s="82" t="s">
        <v>4870</v>
      </c>
      <c r="D5097" s="82" t="s">
        <v>4873</v>
      </c>
      <c r="E5097" s="82" t="s">
        <v>4874</v>
      </c>
      <c r="F5097" s="83" t="s">
        <v>4875</v>
      </c>
    </row>
    <row r="5098" spans="1:6" ht="409.6" hidden="1" customHeight="1" x14ac:dyDescent="0.2"/>
    <row r="5099" spans="1:6" ht="25.5" customHeight="1" x14ac:dyDescent="0.2">
      <c r="A5099" s="84" t="s">
        <v>4916</v>
      </c>
      <c r="B5099" s="85" t="s">
        <v>4917</v>
      </c>
      <c r="C5099" s="86" t="s">
        <v>106</v>
      </c>
      <c r="D5099" s="87">
        <v>2.61381</v>
      </c>
      <c r="E5099" s="88">
        <v>38014</v>
      </c>
      <c r="F5099" s="89">
        <f>+D5099*E5099</f>
        <v>99361.373340000006</v>
      </c>
    </row>
    <row r="5100" spans="1:6" ht="409.6" hidden="1" customHeight="1" x14ac:dyDescent="0.2"/>
    <row r="5101" spans="1:6" ht="25.5" customHeight="1" thickBot="1" x14ac:dyDescent="0.25">
      <c r="A5101" s="84" t="s">
        <v>4920</v>
      </c>
      <c r="B5101" s="85" t="s">
        <v>4921</v>
      </c>
      <c r="C5101" s="86" t="s">
        <v>106</v>
      </c>
      <c r="D5101" s="87">
        <v>3.1086100000000001</v>
      </c>
      <c r="E5101" s="88">
        <v>14128</v>
      </c>
      <c r="F5101" s="89">
        <f>+D5101*E5101</f>
        <v>43918.442080000001</v>
      </c>
    </row>
    <row r="5102" spans="1:6" ht="409.6" hidden="1" customHeight="1" x14ac:dyDescent="0.2"/>
    <row r="5103" spans="1:6" ht="13.5" customHeight="1" thickBot="1" x14ac:dyDescent="0.25">
      <c r="A5103" s="90" t="s">
        <v>4908</v>
      </c>
      <c r="B5103" s="91"/>
      <c r="C5103" s="92">
        <v>14.286739902341401</v>
      </c>
      <c r="D5103" s="91"/>
      <c r="E5103" s="93" t="s">
        <v>4884</v>
      </c>
      <c r="F5103" s="94">
        <v>143279</v>
      </c>
    </row>
    <row r="5104" spans="1:6" ht="0.2" customHeight="1" thickBot="1" x14ac:dyDescent="0.25"/>
    <row r="5105" spans="1:6" ht="12.75" customHeight="1" thickBot="1" x14ac:dyDescent="0.3">
      <c r="A5105" s="157" t="s">
        <v>4909</v>
      </c>
      <c r="B5105" s="158"/>
      <c r="C5105" s="158"/>
      <c r="D5105" s="158"/>
      <c r="E5105" s="159">
        <v>1002881</v>
      </c>
      <c r="F5105" s="160"/>
    </row>
    <row r="5106" spans="1:6" ht="12.75" customHeight="1" x14ac:dyDescent="0.2"/>
    <row r="5107" spans="1:6" ht="12.75" customHeight="1" x14ac:dyDescent="0.2"/>
    <row r="5108" spans="1:6" ht="409.6" hidden="1" customHeight="1" x14ac:dyDescent="0.2"/>
    <row r="5109" spans="1:6" ht="12.75" customHeight="1" x14ac:dyDescent="0.25">
      <c r="A5109" s="144" t="s">
        <v>4868</v>
      </c>
      <c r="B5109" s="145"/>
      <c r="C5109" s="145"/>
      <c r="D5109" s="145"/>
      <c r="E5109" s="146"/>
      <c r="F5109" s="147"/>
    </row>
    <row r="5110" spans="1:6" ht="12.75" customHeight="1" x14ac:dyDescent="0.2">
      <c r="A5110" s="138" t="s">
        <v>2715</v>
      </c>
      <c r="B5110" s="139"/>
      <c r="C5110" s="139"/>
      <c r="D5110" s="140"/>
      <c r="E5110" s="76" t="s">
        <v>4869</v>
      </c>
      <c r="F5110" s="77" t="s">
        <v>4870</v>
      </c>
    </row>
    <row r="5111" spans="1:6" ht="12.75" customHeight="1" x14ac:dyDescent="0.2">
      <c r="A5111" s="141"/>
      <c r="B5111" s="142"/>
      <c r="C5111" s="142"/>
      <c r="D5111" s="143"/>
      <c r="E5111" s="78" t="s">
        <v>2714</v>
      </c>
      <c r="F5111" s="79" t="s">
        <v>263</v>
      </c>
    </row>
    <row r="5112" spans="1:6" ht="409.6" hidden="1" customHeight="1" x14ac:dyDescent="0.2"/>
    <row r="5113" spans="1:6" ht="12.75" customHeight="1" x14ac:dyDescent="0.2">
      <c r="A5113" s="80" t="s">
        <v>4871</v>
      </c>
      <c r="B5113" s="81" t="s">
        <v>4872</v>
      </c>
      <c r="C5113" s="82" t="s">
        <v>4870</v>
      </c>
      <c r="D5113" s="82" t="s">
        <v>4873</v>
      </c>
      <c r="E5113" s="82" t="s">
        <v>4874</v>
      </c>
      <c r="F5113" s="83" t="s">
        <v>4875</v>
      </c>
    </row>
    <row r="5114" spans="1:6" ht="409.6" hidden="1" customHeight="1" x14ac:dyDescent="0.2"/>
    <row r="5115" spans="1:6" ht="25.5" customHeight="1" x14ac:dyDescent="0.2">
      <c r="A5115" s="84" t="s">
        <v>4931</v>
      </c>
      <c r="B5115" s="85" t="s">
        <v>4932</v>
      </c>
      <c r="C5115" s="86" t="s">
        <v>106</v>
      </c>
      <c r="D5115" s="87">
        <v>0.49480000000000002</v>
      </c>
      <c r="E5115" s="88">
        <v>376410</v>
      </c>
      <c r="F5115" s="89">
        <f>+D5115*E5115</f>
        <v>186247.66800000001</v>
      </c>
    </row>
    <row r="5116" spans="1:6" ht="409.6" hidden="1" customHeight="1" x14ac:dyDescent="0.2"/>
    <row r="5117" spans="1:6" ht="25.5" customHeight="1" x14ac:dyDescent="0.2">
      <c r="A5117" s="84" t="s">
        <v>5097</v>
      </c>
      <c r="B5117" s="85" t="s">
        <v>5098</v>
      </c>
      <c r="C5117" s="86" t="s">
        <v>9</v>
      </c>
      <c r="D5117" s="87">
        <v>4.4000000000000003E-3</v>
      </c>
      <c r="E5117" s="88">
        <v>295180</v>
      </c>
      <c r="F5117" s="89">
        <f>+D5117*E5117</f>
        <v>1298.7920000000001</v>
      </c>
    </row>
    <row r="5118" spans="1:6" ht="409.6" hidden="1" customHeight="1" x14ac:dyDescent="0.2"/>
    <row r="5119" spans="1:6" ht="25.5" customHeight="1" x14ac:dyDescent="0.2">
      <c r="A5119" s="84" t="s">
        <v>5099</v>
      </c>
      <c r="B5119" s="85" t="s">
        <v>5100</v>
      </c>
      <c r="C5119" s="86" t="s">
        <v>7</v>
      </c>
      <c r="D5119" s="87">
        <v>1.2754700000000001</v>
      </c>
      <c r="E5119" s="88">
        <v>5242</v>
      </c>
      <c r="F5119" s="89">
        <f>+D5119*E5119</f>
        <v>6686.0137400000003</v>
      </c>
    </row>
    <row r="5120" spans="1:6" ht="409.6" hidden="1" customHeight="1" x14ac:dyDescent="0.2"/>
    <row r="5121" spans="1:6" ht="25.5" customHeight="1" x14ac:dyDescent="0.2">
      <c r="A5121" s="84" t="s">
        <v>5101</v>
      </c>
      <c r="B5121" s="85" t="s">
        <v>5102</v>
      </c>
      <c r="C5121" s="86" t="s">
        <v>1212</v>
      </c>
      <c r="D5121" s="87">
        <v>0.12055</v>
      </c>
      <c r="E5121" s="88">
        <v>2550</v>
      </c>
      <c r="F5121" s="89">
        <f>+D5121*E5121</f>
        <v>307.40250000000003</v>
      </c>
    </row>
    <row r="5122" spans="1:6" ht="409.6" hidden="1" customHeight="1" x14ac:dyDescent="0.2"/>
    <row r="5123" spans="1:6" ht="25.5" customHeight="1" thickBot="1" x14ac:dyDescent="0.25">
      <c r="A5123" s="84" t="s">
        <v>4941</v>
      </c>
      <c r="B5123" s="85" t="s">
        <v>4942</v>
      </c>
      <c r="C5123" s="86" t="s">
        <v>7</v>
      </c>
      <c r="D5123" s="87">
        <v>4.6149999999999997E-2</v>
      </c>
      <c r="E5123" s="88">
        <v>8600</v>
      </c>
      <c r="F5123" s="89">
        <f>+D5123*E5123</f>
        <v>396.89</v>
      </c>
    </row>
    <row r="5124" spans="1:6" ht="409.6" hidden="1" customHeight="1" x14ac:dyDescent="0.2"/>
    <row r="5125" spans="1:6" ht="13.5" customHeight="1" thickBot="1" x14ac:dyDescent="0.25">
      <c r="A5125" s="90" t="s">
        <v>4883</v>
      </c>
      <c r="B5125" s="91"/>
      <c r="C5125" s="92">
        <v>18.3934237827403</v>
      </c>
      <c r="D5125" s="91"/>
      <c r="E5125" s="93" t="s">
        <v>4884</v>
      </c>
      <c r="F5125" s="94">
        <v>194937</v>
      </c>
    </row>
    <row r="5126" spans="1:6" ht="0.2" customHeight="1" x14ac:dyDescent="0.2"/>
    <row r="5127" spans="1:6" ht="12.75" customHeight="1" x14ac:dyDescent="0.2">
      <c r="A5127" s="80" t="s">
        <v>4871</v>
      </c>
      <c r="B5127" s="81" t="s">
        <v>4885</v>
      </c>
      <c r="C5127" s="82" t="s">
        <v>4870</v>
      </c>
      <c r="D5127" s="82" t="s">
        <v>4873</v>
      </c>
      <c r="E5127" s="82" t="s">
        <v>4874</v>
      </c>
      <c r="F5127" s="83" t="s">
        <v>4875</v>
      </c>
    </row>
    <row r="5128" spans="1:6" ht="409.6" hidden="1" customHeight="1" x14ac:dyDescent="0.2"/>
    <row r="5129" spans="1:6" ht="25.5" customHeight="1" x14ac:dyDescent="0.2">
      <c r="A5129" s="84" t="s">
        <v>5103</v>
      </c>
      <c r="B5129" s="85" t="s">
        <v>5104</v>
      </c>
      <c r="C5129" s="86" t="s">
        <v>4888</v>
      </c>
      <c r="D5129" s="87">
        <v>2.92123</v>
      </c>
      <c r="E5129" s="88">
        <v>184277</v>
      </c>
      <c r="F5129" s="89">
        <f>+D5129*E5129</f>
        <v>538315.50071000005</v>
      </c>
    </row>
    <row r="5130" spans="1:6" ht="409.6" hidden="1" customHeight="1" x14ac:dyDescent="0.2"/>
    <row r="5131" spans="1:6" ht="25.5" customHeight="1" thickBot="1" x14ac:dyDescent="0.25">
      <c r="A5131" s="84" t="s">
        <v>4912</v>
      </c>
      <c r="B5131" s="85" t="s">
        <v>4913</v>
      </c>
      <c r="C5131" s="86" t="s">
        <v>4888</v>
      </c>
      <c r="D5131" s="87">
        <v>0.42947000000000002</v>
      </c>
      <c r="E5131" s="88">
        <v>184277</v>
      </c>
      <c r="F5131" s="89">
        <f>+D5131*E5131</f>
        <v>79141.443190000005</v>
      </c>
    </row>
    <row r="5132" spans="1:6" ht="409.6" hidden="1" customHeight="1" x14ac:dyDescent="0.2"/>
    <row r="5133" spans="1:6" ht="13.5" customHeight="1" thickBot="1" x14ac:dyDescent="0.25">
      <c r="A5133" s="90" t="s">
        <v>4893</v>
      </c>
      <c r="B5133" s="91"/>
      <c r="C5133" s="92">
        <v>58.260608651099901</v>
      </c>
      <c r="D5133" s="91"/>
      <c r="E5133" s="93" t="s">
        <v>4884</v>
      </c>
      <c r="F5133" s="94">
        <v>617457</v>
      </c>
    </row>
    <row r="5134" spans="1:6" ht="0.2" customHeight="1" x14ac:dyDescent="0.2"/>
    <row r="5135" spans="1:6" ht="12.75" customHeight="1" x14ac:dyDescent="0.2">
      <c r="A5135" s="80" t="s">
        <v>4871</v>
      </c>
      <c r="B5135" s="81" t="s">
        <v>4894</v>
      </c>
      <c r="C5135" s="82" t="s">
        <v>4870</v>
      </c>
      <c r="D5135" s="82" t="s">
        <v>4873</v>
      </c>
      <c r="E5135" s="82" t="s">
        <v>4874</v>
      </c>
      <c r="F5135" s="83" t="s">
        <v>4875</v>
      </c>
    </row>
    <row r="5136" spans="1:6" ht="409.6" hidden="1" customHeight="1" x14ac:dyDescent="0.2"/>
    <row r="5137" spans="1:6" ht="25.5" customHeight="1" thickBot="1" x14ac:dyDescent="0.25">
      <c r="A5137" s="84" t="s">
        <v>4895</v>
      </c>
      <c r="B5137" s="85" t="s">
        <v>4896</v>
      </c>
      <c r="C5137" s="86" t="s">
        <v>4897</v>
      </c>
      <c r="D5137" s="87">
        <v>0.05</v>
      </c>
      <c r="E5137" s="88">
        <v>617457</v>
      </c>
      <c r="F5137" s="89">
        <f>+D5137*E5137</f>
        <v>30872.850000000002</v>
      </c>
    </row>
    <row r="5138" spans="1:6" ht="409.6" hidden="1" customHeight="1" x14ac:dyDescent="0.2"/>
    <row r="5139" spans="1:6" ht="13.5" customHeight="1" thickBot="1" x14ac:dyDescent="0.25">
      <c r="A5139" s="90" t="s">
        <v>4898</v>
      </c>
      <c r="B5139" s="91"/>
      <c r="C5139" s="92">
        <v>2.9130445859151401</v>
      </c>
      <c r="D5139" s="91"/>
      <c r="E5139" s="93" t="s">
        <v>4884</v>
      </c>
      <c r="F5139" s="94">
        <v>30873</v>
      </c>
    </row>
    <row r="5140" spans="1:6" ht="0.2" customHeight="1" x14ac:dyDescent="0.2"/>
    <row r="5141" spans="1:6" ht="12.75" customHeight="1" x14ac:dyDescent="0.2">
      <c r="A5141" s="80" t="s">
        <v>4871</v>
      </c>
      <c r="B5141" s="81" t="s">
        <v>4899</v>
      </c>
      <c r="C5141" s="82" t="s">
        <v>4870</v>
      </c>
      <c r="D5141" s="82" t="s">
        <v>4873</v>
      </c>
      <c r="E5141" s="82" t="s">
        <v>4874</v>
      </c>
      <c r="F5141" s="83" t="s">
        <v>4875</v>
      </c>
    </row>
    <row r="5142" spans="1:6" ht="409.6" hidden="1" customHeight="1" x14ac:dyDescent="0.2"/>
    <row r="5143" spans="1:6" ht="25.5" customHeight="1" x14ac:dyDescent="0.2">
      <c r="A5143" s="84" t="s">
        <v>5000</v>
      </c>
      <c r="B5143" s="85" t="s">
        <v>5001</v>
      </c>
      <c r="C5143" s="86" t="s">
        <v>9</v>
      </c>
      <c r="D5143" s="87">
        <v>1.00793</v>
      </c>
      <c r="E5143" s="88">
        <v>18400</v>
      </c>
      <c r="F5143" s="89">
        <f>+D5143*E5143</f>
        <v>18545.912</v>
      </c>
    </row>
    <row r="5144" spans="1:6" ht="409.6" hidden="1" customHeight="1" x14ac:dyDescent="0.2"/>
    <row r="5145" spans="1:6" ht="25.5" customHeight="1" x14ac:dyDescent="0.2">
      <c r="A5145" s="84" t="s">
        <v>5105</v>
      </c>
      <c r="B5145" s="85" t="s">
        <v>5106</v>
      </c>
      <c r="C5145" s="86" t="s">
        <v>109</v>
      </c>
      <c r="D5145" s="87">
        <v>2.9411800000000001</v>
      </c>
      <c r="E5145" s="88">
        <v>1914</v>
      </c>
      <c r="F5145" s="89">
        <f>+D5145*E5145</f>
        <v>5629.4185200000002</v>
      </c>
    </row>
    <row r="5146" spans="1:6" ht="409.6" hidden="1" customHeight="1" x14ac:dyDescent="0.2"/>
    <row r="5147" spans="1:6" ht="25.5" customHeight="1" x14ac:dyDescent="0.2">
      <c r="A5147" s="84" t="s">
        <v>5107</v>
      </c>
      <c r="B5147" s="85" t="s">
        <v>5108</v>
      </c>
      <c r="C5147" s="86" t="s">
        <v>263</v>
      </c>
      <c r="D5147" s="87">
        <v>25</v>
      </c>
      <c r="E5147" s="88">
        <v>50</v>
      </c>
      <c r="F5147" s="89">
        <f>+D5147*E5147</f>
        <v>1250</v>
      </c>
    </row>
    <row r="5148" spans="1:6" ht="409.6" hidden="1" customHeight="1" x14ac:dyDescent="0.2"/>
    <row r="5149" spans="1:6" ht="25.5" customHeight="1" x14ac:dyDescent="0.2">
      <c r="A5149" s="84" t="s">
        <v>5018</v>
      </c>
      <c r="B5149" s="85" t="s">
        <v>5019</v>
      </c>
      <c r="C5149" s="86" t="s">
        <v>109</v>
      </c>
      <c r="D5149" s="87">
        <v>8.8235299999999999</v>
      </c>
      <c r="E5149" s="88">
        <v>248</v>
      </c>
      <c r="F5149" s="89">
        <f>+D5149*E5149</f>
        <v>2188.2354399999999</v>
      </c>
    </row>
    <row r="5150" spans="1:6" ht="409.6" hidden="1" customHeight="1" x14ac:dyDescent="0.2"/>
    <row r="5151" spans="1:6" ht="25.5" customHeight="1" thickBot="1" x14ac:dyDescent="0.25">
      <c r="A5151" s="84" t="s">
        <v>5095</v>
      </c>
      <c r="B5151" s="85" t="s">
        <v>5096</v>
      </c>
      <c r="C5151" s="86" t="s">
        <v>109</v>
      </c>
      <c r="D5151" s="87">
        <v>0.98038999999999998</v>
      </c>
      <c r="E5151" s="88">
        <v>46573</v>
      </c>
      <c r="F5151" s="89">
        <f>+D5151*E5151</f>
        <v>45659.70347</v>
      </c>
    </row>
    <row r="5152" spans="1:6" ht="409.6" hidden="1" customHeight="1" x14ac:dyDescent="0.2"/>
    <row r="5153" spans="1:6" ht="13.5" customHeight="1" thickBot="1" x14ac:dyDescent="0.25">
      <c r="A5153" s="90" t="s">
        <v>4904</v>
      </c>
      <c r="B5153" s="91"/>
      <c r="C5153" s="92">
        <v>6.9137277214316804</v>
      </c>
      <c r="D5153" s="91"/>
      <c r="E5153" s="93" t="s">
        <v>4884</v>
      </c>
      <c r="F5153" s="94">
        <v>73273</v>
      </c>
    </row>
    <row r="5154" spans="1:6" ht="0.2" customHeight="1" x14ac:dyDescent="0.2"/>
    <row r="5155" spans="1:6" ht="12.75" customHeight="1" x14ac:dyDescent="0.2">
      <c r="A5155" s="80" t="s">
        <v>4871</v>
      </c>
      <c r="B5155" s="81" t="s">
        <v>4905</v>
      </c>
      <c r="C5155" s="82" t="s">
        <v>4870</v>
      </c>
      <c r="D5155" s="82" t="s">
        <v>4873</v>
      </c>
      <c r="E5155" s="82" t="s">
        <v>4874</v>
      </c>
      <c r="F5155" s="83" t="s">
        <v>4875</v>
      </c>
    </row>
    <row r="5156" spans="1:6" ht="409.6" hidden="1" customHeight="1" x14ac:dyDescent="0.2"/>
    <row r="5157" spans="1:6" ht="25.5" customHeight="1" x14ac:dyDescent="0.2">
      <c r="A5157" s="84" t="s">
        <v>4916</v>
      </c>
      <c r="B5157" s="85" t="s">
        <v>4917</v>
      </c>
      <c r="C5157" s="86" t="s">
        <v>106</v>
      </c>
      <c r="D5157" s="87">
        <v>2.61381</v>
      </c>
      <c r="E5157" s="88">
        <v>38014</v>
      </c>
      <c r="F5157" s="89">
        <f>+D5157*E5157</f>
        <v>99361.373340000006</v>
      </c>
    </row>
    <row r="5158" spans="1:6" ht="409.6" hidden="1" customHeight="1" x14ac:dyDescent="0.2"/>
    <row r="5159" spans="1:6" ht="25.5" customHeight="1" thickBot="1" x14ac:dyDescent="0.25">
      <c r="A5159" s="84" t="s">
        <v>4920</v>
      </c>
      <c r="B5159" s="85" t="s">
        <v>4921</v>
      </c>
      <c r="C5159" s="86" t="s">
        <v>106</v>
      </c>
      <c r="D5159" s="87">
        <v>3.1086100000000001</v>
      </c>
      <c r="E5159" s="88">
        <v>14128</v>
      </c>
      <c r="F5159" s="89">
        <f>+D5159*E5159</f>
        <v>43918.442080000001</v>
      </c>
    </row>
    <row r="5160" spans="1:6" ht="409.6" hidden="1" customHeight="1" x14ac:dyDescent="0.2"/>
    <row r="5161" spans="1:6" ht="13.5" customHeight="1" thickBot="1" x14ac:dyDescent="0.25">
      <c r="A5161" s="90" t="s">
        <v>4908</v>
      </c>
      <c r="B5161" s="91"/>
      <c r="C5161" s="92">
        <v>13.519195258813101</v>
      </c>
      <c r="D5161" s="91"/>
      <c r="E5161" s="93" t="s">
        <v>4884</v>
      </c>
      <c r="F5161" s="94">
        <v>143279</v>
      </c>
    </row>
    <row r="5162" spans="1:6" ht="0.2" customHeight="1" thickBot="1" x14ac:dyDescent="0.25"/>
    <row r="5163" spans="1:6" ht="12.75" customHeight="1" thickBot="1" x14ac:dyDescent="0.3">
      <c r="A5163" s="157" t="s">
        <v>4909</v>
      </c>
      <c r="B5163" s="158"/>
      <c r="C5163" s="158"/>
      <c r="D5163" s="158"/>
      <c r="E5163" s="159">
        <v>1059819</v>
      </c>
      <c r="F5163" s="160"/>
    </row>
    <row r="5164" spans="1:6" ht="12.75" customHeight="1" x14ac:dyDescent="0.2"/>
    <row r="5165" spans="1:6" ht="12.75" customHeight="1" x14ac:dyDescent="0.2"/>
    <row r="5166" spans="1:6" ht="409.6" hidden="1" customHeight="1" x14ac:dyDescent="0.2"/>
    <row r="5167" spans="1:6" ht="12.75" customHeight="1" x14ac:dyDescent="0.25">
      <c r="A5167" s="144" t="s">
        <v>4868</v>
      </c>
      <c r="B5167" s="145"/>
      <c r="C5167" s="145"/>
      <c r="D5167" s="145"/>
      <c r="E5167" s="146"/>
      <c r="F5167" s="147"/>
    </row>
    <row r="5168" spans="1:6" ht="12.75" customHeight="1" x14ac:dyDescent="0.2">
      <c r="A5168" s="138" t="s">
        <v>2717</v>
      </c>
      <c r="B5168" s="139"/>
      <c r="C5168" s="139"/>
      <c r="D5168" s="140"/>
      <c r="E5168" s="76" t="s">
        <v>4869</v>
      </c>
      <c r="F5168" s="77" t="s">
        <v>4870</v>
      </c>
    </row>
    <row r="5169" spans="1:6" ht="12.75" customHeight="1" x14ac:dyDescent="0.2">
      <c r="A5169" s="141"/>
      <c r="B5169" s="142"/>
      <c r="C5169" s="142"/>
      <c r="D5169" s="143"/>
      <c r="E5169" s="78" t="s">
        <v>2716</v>
      </c>
      <c r="F5169" s="79" t="s">
        <v>106</v>
      </c>
    </row>
    <row r="5170" spans="1:6" ht="409.6" hidden="1" customHeight="1" x14ac:dyDescent="0.2"/>
    <row r="5171" spans="1:6" ht="12.75" customHeight="1" x14ac:dyDescent="0.2">
      <c r="A5171" s="80" t="s">
        <v>4871</v>
      </c>
      <c r="B5171" s="81" t="s">
        <v>4885</v>
      </c>
      <c r="C5171" s="82" t="s">
        <v>4870</v>
      </c>
      <c r="D5171" s="82" t="s">
        <v>4873</v>
      </c>
      <c r="E5171" s="82" t="s">
        <v>4874</v>
      </c>
      <c r="F5171" s="83" t="s">
        <v>4875</v>
      </c>
    </row>
    <row r="5172" spans="1:6" ht="409.6" hidden="1" customHeight="1" x14ac:dyDescent="0.2"/>
    <row r="5173" spans="1:6" ht="25.5" customHeight="1" thickBot="1" x14ac:dyDescent="0.25">
      <c r="A5173" s="84" t="s">
        <v>5103</v>
      </c>
      <c r="B5173" s="85" t="s">
        <v>5104</v>
      </c>
      <c r="C5173" s="86" t="s">
        <v>4888</v>
      </c>
      <c r="D5173" s="87">
        <v>0.33150000000000002</v>
      </c>
      <c r="E5173" s="88">
        <v>184277</v>
      </c>
      <c r="F5173" s="89">
        <f>+D5173*E5173</f>
        <v>61087.825500000006</v>
      </c>
    </row>
    <row r="5174" spans="1:6" ht="409.6" hidden="1" customHeight="1" x14ac:dyDescent="0.2"/>
    <row r="5175" spans="1:6" ht="13.5" customHeight="1" thickBot="1" x14ac:dyDescent="0.25">
      <c r="A5175" s="90" t="s">
        <v>4893</v>
      </c>
      <c r="B5175" s="91"/>
      <c r="C5175" s="92">
        <v>44.121831957415203</v>
      </c>
      <c r="D5175" s="91"/>
      <c r="E5175" s="93" t="s">
        <v>4884</v>
      </c>
      <c r="F5175" s="94">
        <v>61088</v>
      </c>
    </row>
    <row r="5176" spans="1:6" ht="0.2" customHeight="1" x14ac:dyDescent="0.2"/>
    <row r="5177" spans="1:6" ht="12.75" customHeight="1" x14ac:dyDescent="0.2">
      <c r="A5177" s="80" t="s">
        <v>4871</v>
      </c>
      <c r="B5177" s="81" t="s">
        <v>4894</v>
      </c>
      <c r="C5177" s="82" t="s">
        <v>4870</v>
      </c>
      <c r="D5177" s="82" t="s">
        <v>4873</v>
      </c>
      <c r="E5177" s="82" t="s">
        <v>4874</v>
      </c>
      <c r="F5177" s="83" t="s">
        <v>4875</v>
      </c>
    </row>
    <row r="5178" spans="1:6" ht="409.6" hidden="1" customHeight="1" x14ac:dyDescent="0.2"/>
    <row r="5179" spans="1:6" ht="25.5" customHeight="1" thickBot="1" x14ac:dyDescent="0.25">
      <c r="A5179" s="84" t="s">
        <v>4895</v>
      </c>
      <c r="B5179" s="85" t="s">
        <v>4896</v>
      </c>
      <c r="C5179" s="86" t="s">
        <v>4897</v>
      </c>
      <c r="D5179" s="87">
        <v>0.05</v>
      </c>
      <c r="E5179" s="88">
        <v>61088</v>
      </c>
      <c r="F5179" s="89">
        <f>+D5179*E5179</f>
        <v>3054.4</v>
      </c>
    </row>
    <row r="5180" spans="1:6" ht="409.6" hidden="1" customHeight="1" x14ac:dyDescent="0.2"/>
    <row r="5181" spans="1:6" ht="13.5" customHeight="1" thickBot="1" x14ac:dyDescent="0.25">
      <c r="A5181" s="90" t="s">
        <v>4898</v>
      </c>
      <c r="B5181" s="91"/>
      <c r="C5181" s="92">
        <v>2.2058026911659598</v>
      </c>
      <c r="D5181" s="91"/>
      <c r="E5181" s="93" t="s">
        <v>4884</v>
      </c>
      <c r="F5181" s="94">
        <v>3054</v>
      </c>
    </row>
    <row r="5182" spans="1:6" ht="0.2" customHeight="1" x14ac:dyDescent="0.2"/>
    <row r="5183" spans="1:6" ht="12.75" customHeight="1" x14ac:dyDescent="0.2">
      <c r="A5183" s="80" t="s">
        <v>4871</v>
      </c>
      <c r="B5183" s="81" t="s">
        <v>4899</v>
      </c>
      <c r="C5183" s="82" t="s">
        <v>4870</v>
      </c>
      <c r="D5183" s="82" t="s">
        <v>4873</v>
      </c>
      <c r="E5183" s="82" t="s">
        <v>4874</v>
      </c>
      <c r="F5183" s="83" t="s">
        <v>4875</v>
      </c>
    </row>
    <row r="5184" spans="1:6" ht="409.6" hidden="1" customHeight="1" x14ac:dyDescent="0.2"/>
    <row r="5185" spans="1:6" ht="25.5" customHeight="1" x14ac:dyDescent="0.2">
      <c r="A5185" s="84" t="s">
        <v>5105</v>
      </c>
      <c r="B5185" s="85" t="s">
        <v>5106</v>
      </c>
      <c r="C5185" s="86" t="s">
        <v>109</v>
      </c>
      <c r="D5185" s="87">
        <v>0.33150000000000002</v>
      </c>
      <c r="E5185" s="88">
        <v>1914</v>
      </c>
      <c r="F5185" s="89">
        <f>+D5185*E5185</f>
        <v>634.49099999999999</v>
      </c>
    </row>
    <row r="5186" spans="1:6" ht="409.6" hidden="1" customHeight="1" x14ac:dyDescent="0.2"/>
    <row r="5187" spans="1:6" ht="25.5" customHeight="1" x14ac:dyDescent="0.2">
      <c r="A5187" s="84" t="s">
        <v>5107</v>
      </c>
      <c r="B5187" s="85" t="s">
        <v>5108</v>
      </c>
      <c r="C5187" s="86" t="s">
        <v>263</v>
      </c>
      <c r="D5187" s="87">
        <v>10</v>
      </c>
      <c r="E5187" s="88">
        <v>50</v>
      </c>
      <c r="F5187" s="89">
        <f>+D5187*E5187</f>
        <v>500</v>
      </c>
    </row>
    <row r="5188" spans="1:6" ht="409.6" hidden="1" customHeight="1" x14ac:dyDescent="0.2"/>
    <row r="5189" spans="1:6" ht="25.5" customHeight="1" x14ac:dyDescent="0.2">
      <c r="A5189" s="84" t="s">
        <v>5018</v>
      </c>
      <c r="B5189" s="85" t="s">
        <v>5019</v>
      </c>
      <c r="C5189" s="86" t="s">
        <v>109</v>
      </c>
      <c r="D5189" s="87">
        <v>0.99450000000000005</v>
      </c>
      <c r="E5189" s="88">
        <v>248</v>
      </c>
      <c r="F5189" s="89">
        <f>+D5189*E5189</f>
        <v>246.63600000000002</v>
      </c>
    </row>
    <row r="5190" spans="1:6" ht="409.6" hidden="1" customHeight="1" x14ac:dyDescent="0.2"/>
    <row r="5191" spans="1:6" ht="25.5" customHeight="1" thickBot="1" x14ac:dyDescent="0.25">
      <c r="A5191" s="84" t="s">
        <v>5095</v>
      </c>
      <c r="B5191" s="85" t="s">
        <v>5096</v>
      </c>
      <c r="C5191" s="86" t="s">
        <v>109</v>
      </c>
      <c r="D5191" s="87">
        <v>0.1105</v>
      </c>
      <c r="E5191" s="88">
        <v>46573</v>
      </c>
      <c r="F5191" s="89">
        <f>+D5191*E5191</f>
        <v>5146.3164999999999</v>
      </c>
    </row>
    <row r="5192" spans="1:6" ht="409.6" hidden="1" customHeight="1" x14ac:dyDescent="0.2"/>
    <row r="5193" spans="1:6" ht="13.5" customHeight="1" thickBot="1" x14ac:dyDescent="0.25">
      <c r="A5193" s="90" t="s">
        <v>4904</v>
      </c>
      <c r="B5193" s="91"/>
      <c r="C5193" s="92">
        <v>4.7142351556123696</v>
      </c>
      <c r="D5193" s="91"/>
      <c r="E5193" s="93" t="s">
        <v>4884</v>
      </c>
      <c r="F5193" s="94">
        <v>6527</v>
      </c>
    </row>
    <row r="5194" spans="1:6" ht="0.2" customHeight="1" x14ac:dyDescent="0.2"/>
    <row r="5195" spans="1:6" ht="12.75" customHeight="1" x14ac:dyDescent="0.2">
      <c r="A5195" s="80" t="s">
        <v>4871</v>
      </c>
      <c r="B5195" s="81" t="s">
        <v>4905</v>
      </c>
      <c r="C5195" s="82" t="s">
        <v>4870</v>
      </c>
      <c r="D5195" s="82" t="s">
        <v>4873</v>
      </c>
      <c r="E5195" s="82" t="s">
        <v>4874</v>
      </c>
      <c r="F5195" s="83" t="s">
        <v>4875</v>
      </c>
    </row>
    <row r="5196" spans="1:6" ht="409.6" hidden="1" customHeight="1" x14ac:dyDescent="0.2"/>
    <row r="5197" spans="1:6" ht="25.5" customHeight="1" x14ac:dyDescent="0.2">
      <c r="A5197" s="84" t="s">
        <v>4916</v>
      </c>
      <c r="B5197" s="85" t="s">
        <v>4917</v>
      </c>
      <c r="C5197" s="86" t="s">
        <v>106</v>
      </c>
      <c r="D5197" s="87">
        <v>1.3</v>
      </c>
      <c r="E5197" s="88">
        <v>38014</v>
      </c>
      <c r="F5197" s="89">
        <f>+D5197*E5197</f>
        <v>49418.200000000004</v>
      </c>
    </row>
    <row r="5198" spans="1:6" ht="409.6" hidden="1" customHeight="1" x14ac:dyDescent="0.2"/>
    <row r="5199" spans="1:6" ht="25.5" customHeight="1" thickBot="1" x14ac:dyDescent="0.25">
      <c r="A5199" s="84" t="s">
        <v>4920</v>
      </c>
      <c r="B5199" s="85" t="s">
        <v>4921</v>
      </c>
      <c r="C5199" s="86" t="s">
        <v>106</v>
      </c>
      <c r="D5199" s="87">
        <v>1.3</v>
      </c>
      <c r="E5199" s="88">
        <v>14128</v>
      </c>
      <c r="F5199" s="89">
        <f>+D5199*E5199</f>
        <v>18366.400000000001</v>
      </c>
    </row>
    <row r="5200" spans="1:6" ht="409.6" hidden="1" customHeight="1" x14ac:dyDescent="0.2"/>
    <row r="5201" spans="1:6" ht="13.5" customHeight="1" thickBot="1" x14ac:dyDescent="0.25">
      <c r="A5201" s="90" t="s">
        <v>4908</v>
      </c>
      <c r="B5201" s="91"/>
      <c r="C5201" s="92">
        <v>48.958130195806497</v>
      </c>
      <c r="D5201" s="91"/>
      <c r="E5201" s="93" t="s">
        <v>4884</v>
      </c>
      <c r="F5201" s="94">
        <v>67784</v>
      </c>
    </row>
    <row r="5202" spans="1:6" ht="0.2" customHeight="1" thickBot="1" x14ac:dyDescent="0.25"/>
    <row r="5203" spans="1:6" ht="12.75" customHeight="1" thickBot="1" x14ac:dyDescent="0.3">
      <c r="A5203" s="157" t="s">
        <v>4909</v>
      </c>
      <c r="B5203" s="158"/>
      <c r="C5203" s="158"/>
      <c r="D5203" s="158"/>
      <c r="E5203" s="159">
        <v>138453</v>
      </c>
      <c r="F5203" s="160"/>
    </row>
    <row r="5204" spans="1:6" ht="12.75" customHeight="1" x14ac:dyDescent="0.2"/>
    <row r="5205" spans="1:6" ht="12.75" customHeight="1" x14ac:dyDescent="0.2"/>
    <row r="5206" spans="1:6" ht="409.6" hidden="1" customHeight="1" x14ac:dyDescent="0.2"/>
    <row r="5207" spans="1:6" ht="12.75" customHeight="1" x14ac:dyDescent="0.25">
      <c r="A5207" s="144" t="s">
        <v>4868</v>
      </c>
      <c r="B5207" s="145"/>
      <c r="C5207" s="145"/>
      <c r="D5207" s="145"/>
      <c r="E5207" s="146"/>
      <c r="F5207" s="147"/>
    </row>
    <row r="5208" spans="1:6" ht="12.75" customHeight="1" x14ac:dyDescent="0.2">
      <c r="A5208" s="138" t="s">
        <v>2719</v>
      </c>
      <c r="B5208" s="139"/>
      <c r="C5208" s="139"/>
      <c r="D5208" s="140"/>
      <c r="E5208" s="76" t="s">
        <v>4869</v>
      </c>
      <c r="F5208" s="77" t="s">
        <v>4870</v>
      </c>
    </row>
    <row r="5209" spans="1:6" ht="12.75" customHeight="1" x14ac:dyDescent="0.2">
      <c r="A5209" s="141"/>
      <c r="B5209" s="142"/>
      <c r="C5209" s="142"/>
      <c r="D5209" s="143"/>
      <c r="E5209" s="78" t="s">
        <v>2718</v>
      </c>
      <c r="F5209" s="79" t="s">
        <v>106</v>
      </c>
    </row>
    <row r="5210" spans="1:6" ht="409.6" hidden="1" customHeight="1" x14ac:dyDescent="0.2"/>
    <row r="5211" spans="1:6" ht="12.75" customHeight="1" x14ac:dyDescent="0.2">
      <c r="A5211" s="80" t="s">
        <v>4871</v>
      </c>
      <c r="B5211" s="81" t="s">
        <v>4885</v>
      </c>
      <c r="C5211" s="82" t="s">
        <v>4870</v>
      </c>
      <c r="D5211" s="82" t="s">
        <v>4873</v>
      </c>
      <c r="E5211" s="82" t="s">
        <v>4874</v>
      </c>
      <c r="F5211" s="83" t="s">
        <v>4875</v>
      </c>
    </row>
    <row r="5212" spans="1:6" ht="409.6" hidden="1" customHeight="1" x14ac:dyDescent="0.2"/>
    <row r="5213" spans="1:6" ht="25.5" customHeight="1" thickBot="1" x14ac:dyDescent="0.25">
      <c r="A5213" s="84" t="s">
        <v>5103</v>
      </c>
      <c r="B5213" s="85" t="s">
        <v>5104</v>
      </c>
      <c r="C5213" s="86" t="s">
        <v>4888</v>
      </c>
      <c r="D5213" s="87">
        <v>0.45136999999999999</v>
      </c>
      <c r="E5213" s="88">
        <v>184277</v>
      </c>
      <c r="F5213" s="89">
        <f>+D5213*E5213</f>
        <v>83177.109490000003</v>
      </c>
    </row>
    <row r="5214" spans="1:6" ht="409.6" hidden="1" customHeight="1" x14ac:dyDescent="0.2"/>
    <row r="5215" spans="1:6" ht="13.5" customHeight="1" thickBot="1" x14ac:dyDescent="0.25">
      <c r="A5215" s="90" t="s">
        <v>4893</v>
      </c>
      <c r="B5215" s="91"/>
      <c r="C5215" s="92">
        <v>50.771240393830098</v>
      </c>
      <c r="D5215" s="91"/>
      <c r="E5215" s="93" t="s">
        <v>4884</v>
      </c>
      <c r="F5215" s="94">
        <v>83177</v>
      </c>
    </row>
    <row r="5216" spans="1:6" ht="0.2" customHeight="1" x14ac:dyDescent="0.2"/>
    <row r="5217" spans="1:6" ht="12.75" customHeight="1" x14ac:dyDescent="0.2">
      <c r="A5217" s="80" t="s">
        <v>4871</v>
      </c>
      <c r="B5217" s="81" t="s">
        <v>4894</v>
      </c>
      <c r="C5217" s="82" t="s">
        <v>4870</v>
      </c>
      <c r="D5217" s="82" t="s">
        <v>4873</v>
      </c>
      <c r="E5217" s="82" t="s">
        <v>4874</v>
      </c>
      <c r="F5217" s="83" t="s">
        <v>4875</v>
      </c>
    </row>
    <row r="5218" spans="1:6" ht="409.6" hidden="1" customHeight="1" x14ac:dyDescent="0.2"/>
    <row r="5219" spans="1:6" ht="25.5" customHeight="1" thickBot="1" x14ac:dyDescent="0.25">
      <c r="A5219" s="84" t="s">
        <v>4895</v>
      </c>
      <c r="B5219" s="85" t="s">
        <v>4896</v>
      </c>
      <c r="C5219" s="86" t="s">
        <v>4897</v>
      </c>
      <c r="D5219" s="87">
        <v>0.05</v>
      </c>
      <c r="E5219" s="88">
        <v>83177</v>
      </c>
      <c r="F5219" s="89">
        <f>+D5219*E5219</f>
        <v>4158.8500000000004</v>
      </c>
    </row>
    <row r="5220" spans="1:6" ht="409.6" hidden="1" customHeight="1" x14ac:dyDescent="0.2"/>
    <row r="5221" spans="1:6" ht="13.5" customHeight="1" thickBot="1" x14ac:dyDescent="0.25">
      <c r="A5221" s="90" t="s">
        <v>4898</v>
      </c>
      <c r="B5221" s="91"/>
      <c r="C5221" s="92">
        <v>2.5386535796907701</v>
      </c>
      <c r="D5221" s="91"/>
      <c r="E5221" s="93" t="s">
        <v>4884</v>
      </c>
      <c r="F5221" s="94">
        <v>4159</v>
      </c>
    </row>
    <row r="5222" spans="1:6" ht="0.2" customHeight="1" x14ac:dyDescent="0.2"/>
    <row r="5223" spans="1:6" ht="12.75" customHeight="1" x14ac:dyDescent="0.2">
      <c r="A5223" s="80" t="s">
        <v>4871</v>
      </c>
      <c r="B5223" s="81" t="s">
        <v>4899</v>
      </c>
      <c r="C5223" s="82" t="s">
        <v>4870</v>
      </c>
      <c r="D5223" s="82" t="s">
        <v>4873</v>
      </c>
      <c r="E5223" s="82" t="s">
        <v>4874</v>
      </c>
      <c r="F5223" s="83" t="s">
        <v>4875</v>
      </c>
    </row>
    <row r="5224" spans="1:6" ht="409.6" hidden="1" customHeight="1" x14ac:dyDescent="0.2"/>
    <row r="5225" spans="1:6" ht="25.5" customHeight="1" x14ac:dyDescent="0.2">
      <c r="A5225" s="84" t="s">
        <v>5105</v>
      </c>
      <c r="B5225" s="85" t="s">
        <v>5106</v>
      </c>
      <c r="C5225" s="86" t="s">
        <v>109</v>
      </c>
      <c r="D5225" s="87">
        <v>0.45136999999999999</v>
      </c>
      <c r="E5225" s="88">
        <v>1914</v>
      </c>
      <c r="F5225" s="89">
        <f>+D5225*E5225</f>
        <v>863.92218000000003</v>
      </c>
    </row>
    <row r="5226" spans="1:6" ht="409.6" hidden="1" customHeight="1" x14ac:dyDescent="0.2"/>
    <row r="5227" spans="1:6" ht="25.5" customHeight="1" x14ac:dyDescent="0.2">
      <c r="A5227" s="84" t="s">
        <v>5107</v>
      </c>
      <c r="B5227" s="85" t="s">
        <v>5108</v>
      </c>
      <c r="C5227" s="86" t="s">
        <v>263</v>
      </c>
      <c r="D5227" s="87">
        <v>10</v>
      </c>
      <c r="E5227" s="88">
        <v>50</v>
      </c>
      <c r="F5227" s="89">
        <f>+D5227*E5227</f>
        <v>500</v>
      </c>
    </row>
    <row r="5228" spans="1:6" ht="409.6" hidden="1" customHeight="1" x14ac:dyDescent="0.2"/>
    <row r="5229" spans="1:6" ht="25.5" customHeight="1" x14ac:dyDescent="0.2">
      <c r="A5229" s="84" t="s">
        <v>5018</v>
      </c>
      <c r="B5229" s="85" t="s">
        <v>5019</v>
      </c>
      <c r="C5229" s="86" t="s">
        <v>109</v>
      </c>
      <c r="D5229" s="87">
        <v>1.3541099999999999</v>
      </c>
      <c r="E5229" s="88">
        <v>248</v>
      </c>
      <c r="F5229" s="89">
        <f>+D5229*E5229</f>
        <v>335.81927999999999</v>
      </c>
    </row>
    <row r="5230" spans="1:6" ht="409.6" hidden="1" customHeight="1" x14ac:dyDescent="0.2"/>
    <row r="5231" spans="1:6" ht="25.5" customHeight="1" thickBot="1" x14ac:dyDescent="0.25">
      <c r="A5231" s="84" t="s">
        <v>5095</v>
      </c>
      <c r="B5231" s="85" t="s">
        <v>5096</v>
      </c>
      <c r="C5231" s="86" t="s">
        <v>109</v>
      </c>
      <c r="D5231" s="87">
        <v>0.15046000000000001</v>
      </c>
      <c r="E5231" s="88">
        <v>46573</v>
      </c>
      <c r="F5231" s="89">
        <f>+D5231*E5231</f>
        <v>7007.3735800000004</v>
      </c>
    </row>
    <row r="5232" spans="1:6" ht="409.6" hidden="1" customHeight="1" x14ac:dyDescent="0.2"/>
    <row r="5233" spans="1:6" ht="13.5" customHeight="1" thickBot="1" x14ac:dyDescent="0.25">
      <c r="A5233" s="90" t="s">
        <v>4904</v>
      </c>
      <c r="B5233" s="91"/>
      <c r="C5233" s="92">
        <v>5.3147527574819797</v>
      </c>
      <c r="D5233" s="91"/>
      <c r="E5233" s="93" t="s">
        <v>4884</v>
      </c>
      <c r="F5233" s="94">
        <v>8707</v>
      </c>
    </row>
    <row r="5234" spans="1:6" ht="0.2" customHeight="1" x14ac:dyDescent="0.2"/>
    <row r="5235" spans="1:6" ht="12.75" customHeight="1" x14ac:dyDescent="0.2">
      <c r="A5235" s="80" t="s">
        <v>4871</v>
      </c>
      <c r="B5235" s="81" t="s">
        <v>4905</v>
      </c>
      <c r="C5235" s="82" t="s">
        <v>4870</v>
      </c>
      <c r="D5235" s="82" t="s">
        <v>4873</v>
      </c>
      <c r="E5235" s="82" t="s">
        <v>4874</v>
      </c>
      <c r="F5235" s="83" t="s">
        <v>4875</v>
      </c>
    </row>
    <row r="5236" spans="1:6" ht="409.6" hidden="1" customHeight="1" x14ac:dyDescent="0.2"/>
    <row r="5237" spans="1:6" ht="25.5" customHeight="1" x14ac:dyDescent="0.2">
      <c r="A5237" s="84" t="s">
        <v>4916</v>
      </c>
      <c r="B5237" s="85" t="s">
        <v>4917</v>
      </c>
      <c r="C5237" s="86" t="s">
        <v>106</v>
      </c>
      <c r="D5237" s="87">
        <v>1.3</v>
      </c>
      <c r="E5237" s="88">
        <v>38014</v>
      </c>
      <c r="F5237" s="89">
        <f>+D5237*E5237</f>
        <v>49418.200000000004</v>
      </c>
    </row>
    <row r="5238" spans="1:6" ht="409.6" hidden="1" customHeight="1" x14ac:dyDescent="0.2"/>
    <row r="5239" spans="1:6" ht="25.5" customHeight="1" thickBot="1" x14ac:dyDescent="0.25">
      <c r="A5239" s="84" t="s">
        <v>4920</v>
      </c>
      <c r="B5239" s="85" t="s">
        <v>4921</v>
      </c>
      <c r="C5239" s="86" t="s">
        <v>106</v>
      </c>
      <c r="D5239" s="87">
        <v>1.3</v>
      </c>
      <c r="E5239" s="88">
        <v>14128</v>
      </c>
      <c r="F5239" s="89">
        <f>+D5239*E5239</f>
        <v>18366.400000000001</v>
      </c>
    </row>
    <row r="5240" spans="1:6" ht="409.6" hidden="1" customHeight="1" x14ac:dyDescent="0.2"/>
    <row r="5241" spans="1:6" ht="13.5" customHeight="1" thickBot="1" x14ac:dyDescent="0.25">
      <c r="A5241" s="90" t="s">
        <v>4908</v>
      </c>
      <c r="B5241" s="91"/>
      <c r="C5241" s="92">
        <v>41.375353268997202</v>
      </c>
      <c r="D5241" s="91"/>
      <c r="E5241" s="93" t="s">
        <v>4884</v>
      </c>
      <c r="F5241" s="94">
        <v>67784</v>
      </c>
    </row>
    <row r="5242" spans="1:6" ht="0.2" customHeight="1" thickBot="1" x14ac:dyDescent="0.25"/>
    <row r="5243" spans="1:6" ht="12.75" customHeight="1" thickBot="1" x14ac:dyDescent="0.3">
      <c r="A5243" s="157" t="s">
        <v>4909</v>
      </c>
      <c r="B5243" s="158"/>
      <c r="C5243" s="158"/>
      <c r="D5243" s="158"/>
      <c r="E5243" s="159">
        <v>163827</v>
      </c>
      <c r="F5243" s="160"/>
    </row>
    <row r="5244" spans="1:6" ht="12.75" customHeight="1" x14ac:dyDescent="0.2"/>
    <row r="5245" spans="1:6" ht="12.75" customHeight="1" x14ac:dyDescent="0.2"/>
    <row r="5246" spans="1:6" ht="409.6" hidden="1" customHeight="1" x14ac:dyDescent="0.2"/>
    <row r="5247" spans="1:6" ht="12.75" customHeight="1" x14ac:dyDescent="0.25">
      <c r="A5247" s="144" t="s">
        <v>4868</v>
      </c>
      <c r="B5247" s="145"/>
      <c r="C5247" s="145"/>
      <c r="D5247" s="145"/>
      <c r="E5247" s="146"/>
      <c r="F5247" s="147"/>
    </row>
    <row r="5248" spans="1:6" ht="12.75" customHeight="1" x14ac:dyDescent="0.2">
      <c r="A5248" s="138" t="s">
        <v>2721</v>
      </c>
      <c r="B5248" s="139"/>
      <c r="C5248" s="139"/>
      <c r="D5248" s="140"/>
      <c r="E5248" s="76" t="s">
        <v>4869</v>
      </c>
      <c r="F5248" s="77" t="s">
        <v>4870</v>
      </c>
    </row>
    <row r="5249" spans="1:6" ht="12.75" customHeight="1" x14ac:dyDescent="0.2">
      <c r="A5249" s="141"/>
      <c r="B5249" s="142"/>
      <c r="C5249" s="142"/>
      <c r="D5249" s="143"/>
      <c r="E5249" s="78" t="s">
        <v>2720</v>
      </c>
      <c r="F5249" s="79" t="s">
        <v>106</v>
      </c>
    </row>
    <row r="5250" spans="1:6" ht="409.6" hidden="1" customHeight="1" x14ac:dyDescent="0.2"/>
    <row r="5251" spans="1:6" ht="12.75" customHeight="1" x14ac:dyDescent="0.2">
      <c r="A5251" s="80" t="s">
        <v>4871</v>
      </c>
      <c r="B5251" s="81" t="s">
        <v>4885</v>
      </c>
      <c r="C5251" s="82" t="s">
        <v>4870</v>
      </c>
      <c r="D5251" s="82" t="s">
        <v>4873</v>
      </c>
      <c r="E5251" s="82" t="s">
        <v>4874</v>
      </c>
      <c r="F5251" s="83" t="s">
        <v>4875</v>
      </c>
    </row>
    <row r="5252" spans="1:6" ht="409.6" hidden="1" customHeight="1" x14ac:dyDescent="0.2"/>
    <row r="5253" spans="1:6" ht="25.5" customHeight="1" thickBot="1" x14ac:dyDescent="0.25">
      <c r="A5253" s="84" t="s">
        <v>5103</v>
      </c>
      <c r="B5253" s="85" t="s">
        <v>5104</v>
      </c>
      <c r="C5253" s="86" t="s">
        <v>4888</v>
      </c>
      <c r="D5253" s="87">
        <v>0.57628000000000001</v>
      </c>
      <c r="E5253" s="88">
        <v>184277</v>
      </c>
      <c r="F5253" s="89">
        <f>+D5253*E5253</f>
        <v>106195.14956000001</v>
      </c>
    </row>
    <row r="5254" spans="1:6" ht="409.6" hidden="1" customHeight="1" x14ac:dyDescent="0.2"/>
    <row r="5255" spans="1:6" ht="13.5" customHeight="1" thickBot="1" x14ac:dyDescent="0.25">
      <c r="A5255" s="90" t="s">
        <v>4893</v>
      </c>
      <c r="B5255" s="91"/>
      <c r="C5255" s="92">
        <v>55.740432612312802</v>
      </c>
      <c r="D5255" s="91"/>
      <c r="E5255" s="93" t="s">
        <v>4884</v>
      </c>
      <c r="F5255" s="94">
        <v>106195</v>
      </c>
    </row>
    <row r="5256" spans="1:6" ht="0.2" customHeight="1" x14ac:dyDescent="0.2"/>
    <row r="5257" spans="1:6" ht="12.75" customHeight="1" x14ac:dyDescent="0.2">
      <c r="A5257" s="80" t="s">
        <v>4871</v>
      </c>
      <c r="B5257" s="81" t="s">
        <v>4894</v>
      </c>
      <c r="C5257" s="82" t="s">
        <v>4870</v>
      </c>
      <c r="D5257" s="82" t="s">
        <v>4873</v>
      </c>
      <c r="E5257" s="82" t="s">
        <v>4874</v>
      </c>
      <c r="F5257" s="83" t="s">
        <v>4875</v>
      </c>
    </row>
    <row r="5258" spans="1:6" ht="409.6" hidden="1" customHeight="1" x14ac:dyDescent="0.2"/>
    <row r="5259" spans="1:6" ht="25.5" customHeight="1" thickBot="1" x14ac:dyDescent="0.25">
      <c r="A5259" s="84" t="s">
        <v>4895</v>
      </c>
      <c r="B5259" s="85" t="s">
        <v>4896</v>
      </c>
      <c r="C5259" s="86" t="s">
        <v>4897</v>
      </c>
      <c r="D5259" s="87">
        <v>0.05</v>
      </c>
      <c r="E5259" s="88">
        <v>106195</v>
      </c>
      <c r="F5259" s="89">
        <f>+D5259*E5259</f>
        <v>5309.75</v>
      </c>
    </row>
    <row r="5260" spans="1:6" ht="409.6" hidden="1" customHeight="1" x14ac:dyDescent="0.2"/>
    <row r="5261" spans="1:6" ht="13.5" customHeight="1" thickBot="1" x14ac:dyDescent="0.25">
      <c r="A5261" s="90" t="s">
        <v>4898</v>
      </c>
      <c r="B5261" s="91"/>
      <c r="C5261" s="92">
        <v>2.7871528525013498</v>
      </c>
      <c r="D5261" s="91"/>
      <c r="E5261" s="93" t="s">
        <v>4884</v>
      </c>
      <c r="F5261" s="94">
        <v>5310</v>
      </c>
    </row>
    <row r="5262" spans="1:6" ht="0.2" customHeight="1" x14ac:dyDescent="0.2"/>
    <row r="5263" spans="1:6" ht="12.75" customHeight="1" x14ac:dyDescent="0.2">
      <c r="A5263" s="80" t="s">
        <v>4871</v>
      </c>
      <c r="B5263" s="81" t="s">
        <v>4899</v>
      </c>
      <c r="C5263" s="82" t="s">
        <v>4870</v>
      </c>
      <c r="D5263" s="82" t="s">
        <v>4873</v>
      </c>
      <c r="E5263" s="82" t="s">
        <v>4874</v>
      </c>
      <c r="F5263" s="83" t="s">
        <v>4875</v>
      </c>
    </row>
    <row r="5264" spans="1:6" ht="409.6" hidden="1" customHeight="1" x14ac:dyDescent="0.2"/>
    <row r="5265" spans="1:6" ht="25.5" customHeight="1" x14ac:dyDescent="0.2">
      <c r="A5265" s="84" t="s">
        <v>5105</v>
      </c>
      <c r="B5265" s="85" t="s">
        <v>5106</v>
      </c>
      <c r="C5265" s="86" t="s">
        <v>109</v>
      </c>
      <c r="D5265" s="87">
        <v>0.57628000000000001</v>
      </c>
      <c r="E5265" s="88">
        <v>1914</v>
      </c>
      <c r="F5265" s="89">
        <f>+D5265*E5265</f>
        <v>1102.99992</v>
      </c>
    </row>
    <row r="5266" spans="1:6" ht="409.6" hidden="1" customHeight="1" x14ac:dyDescent="0.2"/>
    <row r="5267" spans="1:6" ht="25.5" customHeight="1" x14ac:dyDescent="0.2">
      <c r="A5267" s="84" t="s">
        <v>5107</v>
      </c>
      <c r="B5267" s="85" t="s">
        <v>5108</v>
      </c>
      <c r="C5267" s="86" t="s">
        <v>263</v>
      </c>
      <c r="D5267" s="87">
        <v>15</v>
      </c>
      <c r="E5267" s="88">
        <v>50</v>
      </c>
      <c r="F5267" s="89">
        <f>+D5267*E5267</f>
        <v>750</v>
      </c>
    </row>
    <row r="5268" spans="1:6" ht="409.6" hidden="1" customHeight="1" x14ac:dyDescent="0.2"/>
    <row r="5269" spans="1:6" ht="25.5" customHeight="1" x14ac:dyDescent="0.2">
      <c r="A5269" s="84" t="s">
        <v>5018</v>
      </c>
      <c r="B5269" s="85" t="s">
        <v>5019</v>
      </c>
      <c r="C5269" s="86" t="s">
        <v>109</v>
      </c>
      <c r="D5269" s="87">
        <v>1.7288399999999999</v>
      </c>
      <c r="E5269" s="88">
        <v>248</v>
      </c>
      <c r="F5269" s="89">
        <f>+D5269*E5269</f>
        <v>428.75232</v>
      </c>
    </row>
    <row r="5270" spans="1:6" ht="409.6" hidden="1" customHeight="1" x14ac:dyDescent="0.2"/>
    <row r="5271" spans="1:6" ht="25.5" customHeight="1" thickBot="1" x14ac:dyDescent="0.25">
      <c r="A5271" s="84" t="s">
        <v>5095</v>
      </c>
      <c r="B5271" s="85" t="s">
        <v>5096</v>
      </c>
      <c r="C5271" s="86" t="s">
        <v>109</v>
      </c>
      <c r="D5271" s="87">
        <v>0.19209000000000001</v>
      </c>
      <c r="E5271" s="88">
        <v>46573</v>
      </c>
      <c r="F5271" s="89">
        <f>+D5271*E5271</f>
        <v>8946.2075700000005</v>
      </c>
    </row>
    <row r="5272" spans="1:6" ht="409.6" hidden="1" customHeight="1" x14ac:dyDescent="0.2"/>
    <row r="5273" spans="1:6" ht="13.5" customHeight="1" thickBot="1" x14ac:dyDescent="0.25">
      <c r="A5273" s="90" t="s">
        <v>4904</v>
      </c>
      <c r="B5273" s="91"/>
      <c r="C5273" s="92">
        <v>5.8934373310518202</v>
      </c>
      <c r="D5273" s="91"/>
      <c r="E5273" s="93" t="s">
        <v>4884</v>
      </c>
      <c r="F5273" s="94">
        <v>11228</v>
      </c>
    </row>
    <row r="5274" spans="1:6" ht="0.2" customHeight="1" x14ac:dyDescent="0.2"/>
    <row r="5275" spans="1:6" ht="12.75" customHeight="1" x14ac:dyDescent="0.2">
      <c r="A5275" s="80" t="s">
        <v>4871</v>
      </c>
      <c r="B5275" s="81" t="s">
        <v>4905</v>
      </c>
      <c r="C5275" s="82" t="s">
        <v>4870</v>
      </c>
      <c r="D5275" s="82" t="s">
        <v>4873</v>
      </c>
      <c r="E5275" s="82" t="s">
        <v>4874</v>
      </c>
      <c r="F5275" s="83" t="s">
        <v>4875</v>
      </c>
    </row>
    <row r="5276" spans="1:6" ht="409.6" hidden="1" customHeight="1" x14ac:dyDescent="0.2"/>
    <row r="5277" spans="1:6" ht="25.5" customHeight="1" x14ac:dyDescent="0.2">
      <c r="A5277" s="84" t="s">
        <v>4916</v>
      </c>
      <c r="B5277" s="85" t="s">
        <v>4917</v>
      </c>
      <c r="C5277" s="86" t="s">
        <v>106</v>
      </c>
      <c r="D5277" s="87">
        <v>1.3</v>
      </c>
      <c r="E5277" s="88">
        <v>38014</v>
      </c>
      <c r="F5277" s="89">
        <f>+D5277*E5277</f>
        <v>49418.200000000004</v>
      </c>
    </row>
    <row r="5278" spans="1:6" ht="409.6" hidden="1" customHeight="1" x14ac:dyDescent="0.2"/>
    <row r="5279" spans="1:6" ht="25.5" customHeight="1" thickBot="1" x14ac:dyDescent="0.25">
      <c r="A5279" s="84" t="s">
        <v>4920</v>
      </c>
      <c r="B5279" s="85" t="s">
        <v>4921</v>
      </c>
      <c r="C5279" s="86" t="s">
        <v>106</v>
      </c>
      <c r="D5279" s="87">
        <v>1.3</v>
      </c>
      <c r="E5279" s="88">
        <v>14128</v>
      </c>
      <c r="F5279" s="89">
        <f>+D5279*E5279</f>
        <v>18366.400000000001</v>
      </c>
    </row>
    <row r="5280" spans="1:6" ht="409.6" hidden="1" customHeight="1" x14ac:dyDescent="0.2"/>
    <row r="5281" spans="1:6" ht="13.5" customHeight="1" thickBot="1" x14ac:dyDescent="0.25">
      <c r="A5281" s="90" t="s">
        <v>4908</v>
      </c>
      <c r="B5281" s="91"/>
      <c r="C5281" s="92">
        <v>35.578977204133999</v>
      </c>
      <c r="D5281" s="91"/>
      <c r="E5281" s="93" t="s">
        <v>4884</v>
      </c>
      <c r="F5281" s="94">
        <v>67784</v>
      </c>
    </row>
    <row r="5282" spans="1:6" ht="0.2" customHeight="1" thickBot="1" x14ac:dyDescent="0.25"/>
    <row r="5283" spans="1:6" ht="12.75" customHeight="1" thickBot="1" x14ac:dyDescent="0.3">
      <c r="A5283" s="157" t="s">
        <v>4909</v>
      </c>
      <c r="B5283" s="158"/>
      <c r="C5283" s="158"/>
      <c r="D5283" s="158"/>
      <c r="E5283" s="159">
        <v>190517</v>
      </c>
      <c r="F5283" s="160"/>
    </row>
    <row r="5284" spans="1:6" ht="12.75" customHeight="1" x14ac:dyDescent="0.2"/>
    <row r="5285" spans="1:6" ht="12.75" customHeight="1" x14ac:dyDescent="0.2"/>
    <row r="5286" spans="1:6" ht="409.6" hidden="1" customHeight="1" x14ac:dyDescent="0.2"/>
    <row r="5287" spans="1:6" ht="12.75" customHeight="1" x14ac:dyDescent="0.25">
      <c r="A5287" s="144" t="s">
        <v>4868</v>
      </c>
      <c r="B5287" s="145"/>
      <c r="C5287" s="145"/>
      <c r="D5287" s="145"/>
      <c r="E5287" s="146"/>
      <c r="F5287" s="147"/>
    </row>
    <row r="5288" spans="1:6" ht="12.75" customHeight="1" x14ac:dyDescent="0.2">
      <c r="A5288" s="138" t="s">
        <v>2723</v>
      </c>
      <c r="B5288" s="139"/>
      <c r="C5288" s="139"/>
      <c r="D5288" s="140"/>
      <c r="E5288" s="76" t="s">
        <v>4869</v>
      </c>
      <c r="F5288" s="77" t="s">
        <v>4870</v>
      </c>
    </row>
    <row r="5289" spans="1:6" ht="12.75" customHeight="1" x14ac:dyDescent="0.2">
      <c r="A5289" s="141"/>
      <c r="B5289" s="142"/>
      <c r="C5289" s="142"/>
      <c r="D5289" s="143"/>
      <c r="E5289" s="78" t="s">
        <v>2722</v>
      </c>
      <c r="F5289" s="79" t="s">
        <v>106</v>
      </c>
    </row>
    <row r="5290" spans="1:6" ht="409.6" hidden="1" customHeight="1" x14ac:dyDescent="0.2"/>
    <row r="5291" spans="1:6" ht="12.75" customHeight="1" x14ac:dyDescent="0.2">
      <c r="A5291" s="80" t="s">
        <v>4871</v>
      </c>
      <c r="B5291" s="81" t="s">
        <v>4885</v>
      </c>
      <c r="C5291" s="82" t="s">
        <v>4870</v>
      </c>
      <c r="D5291" s="82" t="s">
        <v>4873</v>
      </c>
      <c r="E5291" s="82" t="s">
        <v>4874</v>
      </c>
      <c r="F5291" s="83" t="s">
        <v>4875</v>
      </c>
    </row>
    <row r="5292" spans="1:6" ht="409.6" hidden="1" customHeight="1" x14ac:dyDescent="0.2"/>
    <row r="5293" spans="1:6" ht="25.5" customHeight="1" thickBot="1" x14ac:dyDescent="0.25">
      <c r="A5293" s="84" t="s">
        <v>5103</v>
      </c>
      <c r="B5293" s="85" t="s">
        <v>5104</v>
      </c>
      <c r="C5293" s="86" t="s">
        <v>4888</v>
      </c>
      <c r="D5293" s="87">
        <v>0.70020000000000004</v>
      </c>
      <c r="E5293" s="88">
        <v>184277</v>
      </c>
      <c r="F5293" s="89">
        <f>+D5293*E5293</f>
        <v>129030.75540000001</v>
      </c>
    </row>
    <row r="5294" spans="1:6" ht="409.6" hidden="1" customHeight="1" x14ac:dyDescent="0.2"/>
    <row r="5295" spans="1:6" ht="13.5" customHeight="1" thickBot="1" x14ac:dyDescent="0.25">
      <c r="A5295" s="90" t="s">
        <v>4893</v>
      </c>
      <c r="B5295" s="91"/>
      <c r="C5295" s="92">
        <v>59.530422426043103</v>
      </c>
      <c r="D5295" s="91"/>
      <c r="E5295" s="93" t="s">
        <v>4884</v>
      </c>
      <c r="F5295" s="94">
        <v>129031</v>
      </c>
    </row>
    <row r="5296" spans="1:6" ht="0.2" customHeight="1" x14ac:dyDescent="0.2"/>
    <row r="5297" spans="1:6" ht="12.75" customHeight="1" x14ac:dyDescent="0.2">
      <c r="A5297" s="80" t="s">
        <v>4871</v>
      </c>
      <c r="B5297" s="81" t="s">
        <v>4894</v>
      </c>
      <c r="C5297" s="82" t="s">
        <v>4870</v>
      </c>
      <c r="D5297" s="82" t="s">
        <v>4873</v>
      </c>
      <c r="E5297" s="82" t="s">
        <v>4874</v>
      </c>
      <c r="F5297" s="83" t="s">
        <v>4875</v>
      </c>
    </row>
    <row r="5298" spans="1:6" ht="409.6" hidden="1" customHeight="1" x14ac:dyDescent="0.2"/>
    <row r="5299" spans="1:6" ht="25.5" customHeight="1" thickBot="1" x14ac:dyDescent="0.25">
      <c r="A5299" s="84" t="s">
        <v>4895</v>
      </c>
      <c r="B5299" s="85" t="s">
        <v>4896</v>
      </c>
      <c r="C5299" s="86" t="s">
        <v>4897</v>
      </c>
      <c r="D5299" s="87">
        <v>0.05</v>
      </c>
      <c r="E5299" s="88">
        <v>129031</v>
      </c>
      <c r="F5299" s="89">
        <f>+D5299*E5299</f>
        <v>6451.55</v>
      </c>
    </row>
    <row r="5300" spans="1:6" ht="409.6" hidden="1" customHeight="1" x14ac:dyDescent="0.2"/>
    <row r="5301" spans="1:6" ht="13.5" customHeight="1" thickBot="1" x14ac:dyDescent="0.25">
      <c r="A5301" s="90" t="s">
        <v>4898</v>
      </c>
      <c r="B5301" s="91"/>
      <c r="C5301" s="92">
        <v>2.9767287356746102</v>
      </c>
      <c r="D5301" s="91"/>
      <c r="E5301" s="93" t="s">
        <v>4884</v>
      </c>
      <c r="F5301" s="94">
        <v>6452</v>
      </c>
    </row>
    <row r="5302" spans="1:6" ht="0.2" customHeight="1" x14ac:dyDescent="0.2"/>
    <row r="5303" spans="1:6" ht="12.75" customHeight="1" x14ac:dyDescent="0.2">
      <c r="A5303" s="80" t="s">
        <v>4871</v>
      </c>
      <c r="B5303" s="81" t="s">
        <v>4899</v>
      </c>
      <c r="C5303" s="82" t="s">
        <v>4870</v>
      </c>
      <c r="D5303" s="82" t="s">
        <v>4873</v>
      </c>
      <c r="E5303" s="82" t="s">
        <v>4874</v>
      </c>
      <c r="F5303" s="83" t="s">
        <v>4875</v>
      </c>
    </row>
    <row r="5304" spans="1:6" ht="409.6" hidden="1" customHeight="1" x14ac:dyDescent="0.2"/>
    <row r="5305" spans="1:6" ht="25.5" customHeight="1" x14ac:dyDescent="0.2">
      <c r="A5305" s="84" t="s">
        <v>5105</v>
      </c>
      <c r="B5305" s="85" t="s">
        <v>5106</v>
      </c>
      <c r="C5305" s="86" t="s">
        <v>109</v>
      </c>
      <c r="D5305" s="87">
        <v>0.70020000000000004</v>
      </c>
      <c r="E5305" s="88">
        <v>1914</v>
      </c>
      <c r="F5305" s="89">
        <f>+D5305*E5305</f>
        <v>1340.1828</v>
      </c>
    </row>
    <row r="5306" spans="1:6" ht="409.6" hidden="1" customHeight="1" x14ac:dyDescent="0.2"/>
    <row r="5307" spans="1:6" ht="25.5" customHeight="1" x14ac:dyDescent="0.2">
      <c r="A5307" s="84" t="s">
        <v>5107</v>
      </c>
      <c r="B5307" s="85" t="s">
        <v>5108</v>
      </c>
      <c r="C5307" s="86" t="s">
        <v>263</v>
      </c>
      <c r="D5307" s="87">
        <v>15</v>
      </c>
      <c r="E5307" s="88">
        <v>50</v>
      </c>
      <c r="F5307" s="89">
        <f>+D5307*E5307</f>
        <v>750</v>
      </c>
    </row>
    <row r="5308" spans="1:6" ht="409.6" hidden="1" customHeight="1" x14ac:dyDescent="0.2"/>
    <row r="5309" spans="1:6" ht="25.5" customHeight="1" x14ac:dyDescent="0.2">
      <c r="A5309" s="84" t="s">
        <v>5018</v>
      </c>
      <c r="B5309" s="85" t="s">
        <v>5019</v>
      </c>
      <c r="C5309" s="86" t="s">
        <v>109</v>
      </c>
      <c r="D5309" s="87">
        <v>2.1006</v>
      </c>
      <c r="E5309" s="88">
        <v>248</v>
      </c>
      <c r="F5309" s="89">
        <f>+D5309*E5309</f>
        <v>520.94880000000001</v>
      </c>
    </row>
    <row r="5310" spans="1:6" ht="409.6" hidden="1" customHeight="1" x14ac:dyDescent="0.2"/>
    <row r="5311" spans="1:6" ht="25.5" customHeight="1" thickBot="1" x14ac:dyDescent="0.25">
      <c r="A5311" s="84" t="s">
        <v>5095</v>
      </c>
      <c r="B5311" s="85" t="s">
        <v>5096</v>
      </c>
      <c r="C5311" s="86" t="s">
        <v>109</v>
      </c>
      <c r="D5311" s="87">
        <v>0.2334</v>
      </c>
      <c r="E5311" s="88">
        <v>46573</v>
      </c>
      <c r="F5311" s="89">
        <f>+D5311*E5311</f>
        <v>10870.138199999999</v>
      </c>
    </row>
    <row r="5312" spans="1:6" ht="409.6" hidden="1" customHeight="1" x14ac:dyDescent="0.2"/>
    <row r="5313" spans="1:6" ht="13.5" customHeight="1" thickBot="1" x14ac:dyDescent="0.25">
      <c r="A5313" s="90" t="s">
        <v>4904</v>
      </c>
      <c r="B5313" s="91"/>
      <c r="C5313" s="92">
        <v>6.2196652333585503</v>
      </c>
      <c r="D5313" s="91"/>
      <c r="E5313" s="93" t="s">
        <v>4884</v>
      </c>
      <c r="F5313" s="94">
        <v>13481</v>
      </c>
    </row>
    <row r="5314" spans="1:6" ht="0.2" customHeight="1" x14ac:dyDescent="0.2"/>
    <row r="5315" spans="1:6" ht="12.75" customHeight="1" x14ac:dyDescent="0.2">
      <c r="A5315" s="80" t="s">
        <v>4871</v>
      </c>
      <c r="B5315" s="81" t="s">
        <v>4905</v>
      </c>
      <c r="C5315" s="82" t="s">
        <v>4870</v>
      </c>
      <c r="D5315" s="82" t="s">
        <v>4873</v>
      </c>
      <c r="E5315" s="82" t="s">
        <v>4874</v>
      </c>
      <c r="F5315" s="83" t="s">
        <v>4875</v>
      </c>
    </row>
    <row r="5316" spans="1:6" ht="409.6" hidden="1" customHeight="1" x14ac:dyDescent="0.2"/>
    <row r="5317" spans="1:6" ht="25.5" customHeight="1" x14ac:dyDescent="0.2">
      <c r="A5317" s="84" t="s">
        <v>4916</v>
      </c>
      <c r="B5317" s="85" t="s">
        <v>4917</v>
      </c>
      <c r="C5317" s="86" t="s">
        <v>106</v>
      </c>
      <c r="D5317" s="87">
        <v>1.3</v>
      </c>
      <c r="E5317" s="88">
        <v>38014</v>
      </c>
      <c r="F5317" s="89">
        <f>+D5317*E5317</f>
        <v>49418.200000000004</v>
      </c>
    </row>
    <row r="5318" spans="1:6" ht="409.6" hidden="1" customHeight="1" x14ac:dyDescent="0.2"/>
    <row r="5319" spans="1:6" ht="25.5" customHeight="1" thickBot="1" x14ac:dyDescent="0.25">
      <c r="A5319" s="84" t="s">
        <v>4920</v>
      </c>
      <c r="B5319" s="85" t="s">
        <v>4921</v>
      </c>
      <c r="C5319" s="86" t="s">
        <v>106</v>
      </c>
      <c r="D5319" s="87">
        <v>1.3</v>
      </c>
      <c r="E5319" s="88">
        <v>14128</v>
      </c>
      <c r="F5319" s="89">
        <f>+D5319*E5319</f>
        <v>18366.400000000001</v>
      </c>
    </row>
    <row r="5320" spans="1:6" ht="409.6" hidden="1" customHeight="1" x14ac:dyDescent="0.2"/>
    <row r="5321" spans="1:6" ht="13.5" customHeight="1" thickBot="1" x14ac:dyDescent="0.25">
      <c r="A5321" s="90" t="s">
        <v>4908</v>
      </c>
      <c r="B5321" s="91"/>
      <c r="C5321" s="92">
        <v>31.273183604923702</v>
      </c>
      <c r="D5321" s="91"/>
      <c r="E5321" s="93" t="s">
        <v>4884</v>
      </c>
      <c r="F5321" s="94">
        <v>67784</v>
      </c>
    </row>
    <row r="5322" spans="1:6" ht="0.2" customHeight="1" thickBot="1" x14ac:dyDescent="0.25"/>
    <row r="5323" spans="1:6" ht="12.75" customHeight="1" thickBot="1" x14ac:dyDescent="0.3">
      <c r="A5323" s="157" t="s">
        <v>4909</v>
      </c>
      <c r="B5323" s="158"/>
      <c r="C5323" s="158"/>
      <c r="D5323" s="158"/>
      <c r="E5323" s="159">
        <v>216748</v>
      </c>
      <c r="F5323" s="160"/>
    </row>
    <row r="5324" spans="1:6" ht="12.75" customHeight="1" x14ac:dyDescent="0.2"/>
    <row r="5325" spans="1:6" ht="12.75" customHeight="1" x14ac:dyDescent="0.2"/>
    <row r="5326" spans="1:6" ht="12.75" customHeight="1" x14ac:dyDescent="0.25">
      <c r="A5326" s="144" t="s">
        <v>4868</v>
      </c>
      <c r="B5326" s="145"/>
      <c r="C5326" s="145"/>
      <c r="D5326" s="145"/>
      <c r="E5326" s="146"/>
      <c r="F5326" s="147"/>
    </row>
    <row r="5327" spans="1:6" ht="12.75" customHeight="1" x14ac:dyDescent="0.2">
      <c r="A5327" s="138" t="s">
        <v>2725</v>
      </c>
      <c r="B5327" s="139"/>
      <c r="C5327" s="139"/>
      <c r="D5327" s="140"/>
      <c r="E5327" s="76" t="s">
        <v>4869</v>
      </c>
      <c r="F5327" s="77" t="s">
        <v>4870</v>
      </c>
    </row>
    <row r="5328" spans="1:6" ht="12.75" customHeight="1" x14ac:dyDescent="0.2">
      <c r="A5328" s="141"/>
      <c r="B5328" s="142"/>
      <c r="C5328" s="142"/>
      <c r="D5328" s="143"/>
      <c r="E5328" s="78" t="s">
        <v>2724</v>
      </c>
      <c r="F5328" s="79" t="s">
        <v>106</v>
      </c>
    </row>
    <row r="5329" spans="1:6" ht="409.6" hidden="1" customHeight="1" x14ac:dyDescent="0.2"/>
    <row r="5330" spans="1:6" ht="12.75" customHeight="1" x14ac:dyDescent="0.2">
      <c r="A5330" s="80" t="s">
        <v>4871</v>
      </c>
      <c r="B5330" s="81" t="s">
        <v>4885</v>
      </c>
      <c r="C5330" s="82" t="s">
        <v>4870</v>
      </c>
      <c r="D5330" s="82" t="s">
        <v>4873</v>
      </c>
      <c r="E5330" s="82" t="s">
        <v>4874</v>
      </c>
      <c r="F5330" s="83" t="s">
        <v>4875</v>
      </c>
    </row>
    <row r="5331" spans="1:6" ht="409.6" hidden="1" customHeight="1" x14ac:dyDescent="0.2"/>
    <row r="5332" spans="1:6" ht="25.5" customHeight="1" thickBot="1" x14ac:dyDescent="0.25">
      <c r="A5332" s="84" t="s">
        <v>5103</v>
      </c>
      <c r="B5332" s="85" t="s">
        <v>5104</v>
      </c>
      <c r="C5332" s="86" t="s">
        <v>4888</v>
      </c>
      <c r="D5332" s="87">
        <v>0.81710000000000005</v>
      </c>
      <c r="E5332" s="88">
        <v>184277</v>
      </c>
      <c r="F5332" s="89">
        <f>+D5332*E5332</f>
        <v>150572.73670000001</v>
      </c>
    </row>
    <row r="5333" spans="1:6" ht="409.6" hidden="1" customHeight="1" x14ac:dyDescent="0.2"/>
    <row r="5334" spans="1:6" ht="13.5" customHeight="1" thickBot="1" x14ac:dyDescent="0.25">
      <c r="A5334" s="90" t="s">
        <v>4893</v>
      </c>
      <c r="B5334" s="91"/>
      <c r="C5334" s="92">
        <v>62.350875594737701</v>
      </c>
      <c r="D5334" s="91"/>
      <c r="E5334" s="93" t="s">
        <v>4884</v>
      </c>
      <c r="F5334" s="94">
        <v>150573</v>
      </c>
    </row>
    <row r="5335" spans="1:6" ht="0.2" customHeight="1" x14ac:dyDescent="0.2"/>
    <row r="5336" spans="1:6" ht="12.75" customHeight="1" x14ac:dyDescent="0.2">
      <c r="A5336" s="80" t="s">
        <v>4871</v>
      </c>
      <c r="B5336" s="81" t="s">
        <v>4894</v>
      </c>
      <c r="C5336" s="82" t="s">
        <v>4870</v>
      </c>
      <c r="D5336" s="82" t="s">
        <v>4873</v>
      </c>
      <c r="E5336" s="82" t="s">
        <v>4874</v>
      </c>
      <c r="F5336" s="83" t="s">
        <v>4875</v>
      </c>
    </row>
    <row r="5337" spans="1:6" ht="409.6" hidden="1" customHeight="1" x14ac:dyDescent="0.2"/>
    <row r="5338" spans="1:6" ht="25.5" customHeight="1" thickBot="1" x14ac:dyDescent="0.25">
      <c r="A5338" s="84" t="s">
        <v>4895</v>
      </c>
      <c r="B5338" s="85" t="s">
        <v>4896</v>
      </c>
      <c r="C5338" s="86" t="s">
        <v>4897</v>
      </c>
      <c r="D5338" s="87">
        <v>0.05</v>
      </c>
      <c r="E5338" s="88">
        <v>150573</v>
      </c>
      <c r="F5338" s="89">
        <f>+D5338*E5338</f>
        <v>7528.6500000000005</v>
      </c>
    </row>
    <row r="5339" spans="1:6" ht="409.6" hidden="1" customHeight="1" x14ac:dyDescent="0.2"/>
    <row r="5340" spans="1:6" ht="13.5" customHeight="1" thickBot="1" x14ac:dyDescent="0.25">
      <c r="A5340" s="90" t="s">
        <v>4898</v>
      </c>
      <c r="B5340" s="91"/>
      <c r="C5340" s="92">
        <v>3.1176887114740399</v>
      </c>
      <c r="D5340" s="91"/>
      <c r="E5340" s="93" t="s">
        <v>4884</v>
      </c>
      <c r="F5340" s="94">
        <v>7529</v>
      </c>
    </row>
    <row r="5341" spans="1:6" ht="0.2" customHeight="1" x14ac:dyDescent="0.2"/>
    <row r="5342" spans="1:6" ht="12.75" customHeight="1" x14ac:dyDescent="0.2">
      <c r="A5342" s="80" t="s">
        <v>4871</v>
      </c>
      <c r="B5342" s="81" t="s">
        <v>4899</v>
      </c>
      <c r="C5342" s="82" t="s">
        <v>4870</v>
      </c>
      <c r="D5342" s="82" t="s">
        <v>4873</v>
      </c>
      <c r="E5342" s="82" t="s">
        <v>4874</v>
      </c>
      <c r="F5342" s="83" t="s">
        <v>4875</v>
      </c>
    </row>
    <row r="5343" spans="1:6" ht="409.6" hidden="1" customHeight="1" x14ac:dyDescent="0.2"/>
    <row r="5344" spans="1:6" ht="25.5" customHeight="1" x14ac:dyDescent="0.2">
      <c r="A5344" s="84" t="s">
        <v>5105</v>
      </c>
      <c r="B5344" s="85" t="s">
        <v>5106</v>
      </c>
      <c r="C5344" s="86" t="s">
        <v>109</v>
      </c>
      <c r="D5344" s="87">
        <v>0.81710000000000005</v>
      </c>
      <c r="E5344" s="88">
        <v>1914</v>
      </c>
      <c r="F5344" s="89">
        <f>+D5344*E5344</f>
        <v>1563.9294</v>
      </c>
    </row>
    <row r="5345" spans="1:6" ht="409.6" hidden="1" customHeight="1" x14ac:dyDescent="0.2"/>
    <row r="5346" spans="1:6" ht="25.5" customHeight="1" x14ac:dyDescent="0.2">
      <c r="A5346" s="84" t="s">
        <v>5107</v>
      </c>
      <c r="B5346" s="85" t="s">
        <v>5108</v>
      </c>
      <c r="C5346" s="86" t="s">
        <v>263</v>
      </c>
      <c r="D5346" s="87">
        <v>15</v>
      </c>
      <c r="E5346" s="88">
        <v>50</v>
      </c>
      <c r="F5346" s="89">
        <f>+D5346*E5346</f>
        <v>750</v>
      </c>
    </row>
    <row r="5347" spans="1:6" ht="409.6" hidden="1" customHeight="1" x14ac:dyDescent="0.2"/>
    <row r="5348" spans="1:6" ht="25.5" customHeight="1" x14ac:dyDescent="0.2">
      <c r="A5348" s="84" t="s">
        <v>5018</v>
      </c>
      <c r="B5348" s="85" t="s">
        <v>5019</v>
      </c>
      <c r="C5348" s="86" t="s">
        <v>109</v>
      </c>
      <c r="D5348" s="87">
        <v>2.4512999999999998</v>
      </c>
      <c r="E5348" s="88">
        <v>248</v>
      </c>
      <c r="F5348" s="89">
        <f>+D5348*E5348</f>
        <v>607.92239999999993</v>
      </c>
    </row>
    <row r="5349" spans="1:6" ht="409.6" hidden="1" customHeight="1" x14ac:dyDescent="0.2"/>
    <row r="5350" spans="1:6" ht="25.5" customHeight="1" thickBot="1" x14ac:dyDescent="0.25">
      <c r="A5350" s="84" t="s">
        <v>5095</v>
      </c>
      <c r="B5350" s="85" t="s">
        <v>5096</v>
      </c>
      <c r="C5350" s="86" t="s">
        <v>109</v>
      </c>
      <c r="D5350" s="87">
        <v>0.27237</v>
      </c>
      <c r="E5350" s="88">
        <v>46573</v>
      </c>
      <c r="F5350" s="89">
        <f>+D5350*E5350</f>
        <v>12685.088009999999</v>
      </c>
    </row>
    <row r="5351" spans="1:6" ht="409.6" hidden="1" customHeight="1" x14ac:dyDescent="0.2"/>
    <row r="5352" spans="1:6" ht="13.5" customHeight="1" thickBot="1" x14ac:dyDescent="0.25">
      <c r="A5352" s="90" t="s">
        <v>4904</v>
      </c>
      <c r="B5352" s="91"/>
      <c r="C5352" s="92">
        <v>6.4627132049376197</v>
      </c>
      <c r="D5352" s="91"/>
      <c r="E5352" s="93" t="s">
        <v>4884</v>
      </c>
      <c r="F5352" s="94">
        <v>15607</v>
      </c>
    </row>
    <row r="5353" spans="1:6" ht="0.2" customHeight="1" x14ac:dyDescent="0.2"/>
    <row r="5354" spans="1:6" ht="12.75" customHeight="1" x14ac:dyDescent="0.2">
      <c r="A5354" s="80" t="s">
        <v>4871</v>
      </c>
      <c r="B5354" s="81" t="s">
        <v>4905</v>
      </c>
      <c r="C5354" s="82" t="s">
        <v>4870</v>
      </c>
      <c r="D5354" s="82" t="s">
        <v>4873</v>
      </c>
      <c r="E5354" s="82" t="s">
        <v>4874</v>
      </c>
      <c r="F5354" s="83" t="s">
        <v>4875</v>
      </c>
    </row>
    <row r="5355" spans="1:6" ht="409.6" hidden="1" customHeight="1" x14ac:dyDescent="0.2"/>
    <row r="5356" spans="1:6" ht="25.5" customHeight="1" x14ac:dyDescent="0.2">
      <c r="A5356" s="84" t="s">
        <v>4916</v>
      </c>
      <c r="B5356" s="85" t="s">
        <v>4917</v>
      </c>
      <c r="C5356" s="86" t="s">
        <v>106</v>
      </c>
      <c r="D5356" s="87">
        <v>1.3</v>
      </c>
      <c r="E5356" s="88">
        <v>38014</v>
      </c>
      <c r="F5356" s="89">
        <f>+D5356*E5356</f>
        <v>49418.200000000004</v>
      </c>
    </row>
    <row r="5357" spans="1:6" ht="409.6" hidden="1" customHeight="1" x14ac:dyDescent="0.2"/>
    <row r="5358" spans="1:6" ht="25.5" customHeight="1" thickBot="1" x14ac:dyDescent="0.25">
      <c r="A5358" s="84" t="s">
        <v>4920</v>
      </c>
      <c r="B5358" s="85" t="s">
        <v>4921</v>
      </c>
      <c r="C5358" s="86" t="s">
        <v>106</v>
      </c>
      <c r="D5358" s="87">
        <v>1.3</v>
      </c>
      <c r="E5358" s="88">
        <v>14128</v>
      </c>
      <c r="F5358" s="89">
        <f>+D5358*E5358</f>
        <v>18366.400000000001</v>
      </c>
    </row>
    <row r="5359" spans="1:6" ht="409.6" hidden="1" customHeight="1" x14ac:dyDescent="0.2"/>
    <row r="5360" spans="1:6" ht="13.5" customHeight="1" thickBot="1" x14ac:dyDescent="0.25">
      <c r="A5360" s="90" t="s">
        <v>4908</v>
      </c>
      <c r="B5360" s="91"/>
      <c r="C5360" s="92">
        <v>28.0687224888506</v>
      </c>
      <c r="D5360" s="91"/>
      <c r="E5360" s="93" t="s">
        <v>4884</v>
      </c>
      <c r="F5360" s="94">
        <v>67784</v>
      </c>
    </row>
    <row r="5361" spans="1:6" ht="0.2" customHeight="1" thickBot="1" x14ac:dyDescent="0.25"/>
    <row r="5362" spans="1:6" ht="12.75" customHeight="1" thickBot="1" x14ac:dyDescent="0.3">
      <c r="A5362" s="157" t="s">
        <v>4909</v>
      </c>
      <c r="B5362" s="158"/>
      <c r="C5362" s="158"/>
      <c r="D5362" s="158"/>
      <c r="E5362" s="159">
        <v>241493</v>
      </c>
      <c r="F5362" s="160"/>
    </row>
    <row r="5363" spans="1:6" ht="12.75" customHeight="1" x14ac:dyDescent="0.2"/>
    <row r="5364" spans="1:6" ht="12.75" customHeight="1" x14ac:dyDescent="0.2"/>
    <row r="5365" spans="1:6" ht="409.6" hidden="1" customHeight="1" x14ac:dyDescent="0.2"/>
    <row r="5366" spans="1:6" ht="12.75" customHeight="1" x14ac:dyDescent="0.25">
      <c r="A5366" s="144" t="s">
        <v>4868</v>
      </c>
      <c r="B5366" s="145"/>
      <c r="C5366" s="145"/>
      <c r="D5366" s="145"/>
      <c r="E5366" s="146"/>
      <c r="F5366" s="147"/>
    </row>
    <row r="5367" spans="1:6" ht="12.75" customHeight="1" x14ac:dyDescent="0.2">
      <c r="A5367" s="138" t="s">
        <v>2727</v>
      </c>
      <c r="B5367" s="139"/>
      <c r="C5367" s="139"/>
      <c r="D5367" s="140"/>
      <c r="E5367" s="76" t="s">
        <v>4869</v>
      </c>
      <c r="F5367" s="77" t="s">
        <v>4870</v>
      </c>
    </row>
    <row r="5368" spans="1:6" ht="12.75" customHeight="1" x14ac:dyDescent="0.2">
      <c r="A5368" s="141"/>
      <c r="B5368" s="142"/>
      <c r="C5368" s="142"/>
      <c r="D5368" s="143"/>
      <c r="E5368" s="78" t="s">
        <v>2726</v>
      </c>
      <c r="F5368" s="79" t="s">
        <v>106</v>
      </c>
    </row>
    <row r="5369" spans="1:6" ht="409.6" hidden="1" customHeight="1" x14ac:dyDescent="0.2"/>
    <row r="5370" spans="1:6" ht="12.75" customHeight="1" x14ac:dyDescent="0.2">
      <c r="A5370" s="80" t="s">
        <v>4871</v>
      </c>
      <c r="B5370" s="81" t="s">
        <v>4885</v>
      </c>
      <c r="C5370" s="82" t="s">
        <v>4870</v>
      </c>
      <c r="D5370" s="82" t="s">
        <v>4873</v>
      </c>
      <c r="E5370" s="82" t="s">
        <v>4874</v>
      </c>
      <c r="F5370" s="83" t="s">
        <v>4875</v>
      </c>
    </row>
    <row r="5371" spans="1:6" ht="409.6" hidden="1" customHeight="1" x14ac:dyDescent="0.2"/>
    <row r="5372" spans="1:6" ht="25.5" customHeight="1" thickBot="1" x14ac:dyDescent="0.25">
      <c r="A5372" s="84" t="s">
        <v>5103</v>
      </c>
      <c r="B5372" s="85" t="s">
        <v>5104</v>
      </c>
      <c r="C5372" s="86" t="s">
        <v>4888</v>
      </c>
      <c r="D5372" s="87">
        <v>0.92091999999999996</v>
      </c>
      <c r="E5372" s="88">
        <v>184277</v>
      </c>
      <c r="F5372" s="89">
        <f>+D5372*E5372</f>
        <v>169704.37484</v>
      </c>
    </row>
    <row r="5373" spans="1:6" ht="409.6" hidden="1" customHeight="1" x14ac:dyDescent="0.2"/>
    <row r="5374" spans="1:6" ht="13.5" customHeight="1" thickBot="1" x14ac:dyDescent="0.25">
      <c r="A5374" s="90" t="s">
        <v>4893</v>
      </c>
      <c r="B5374" s="91"/>
      <c r="C5374" s="92">
        <v>64.350556276022104</v>
      </c>
      <c r="D5374" s="91"/>
      <c r="E5374" s="93" t="s">
        <v>4884</v>
      </c>
      <c r="F5374" s="94">
        <v>169704</v>
      </c>
    </row>
    <row r="5375" spans="1:6" ht="0.2" customHeight="1" x14ac:dyDescent="0.2"/>
    <row r="5376" spans="1:6" ht="12.75" customHeight="1" x14ac:dyDescent="0.2">
      <c r="A5376" s="80" t="s">
        <v>4871</v>
      </c>
      <c r="B5376" s="81" t="s">
        <v>4894</v>
      </c>
      <c r="C5376" s="82" t="s">
        <v>4870</v>
      </c>
      <c r="D5376" s="82" t="s">
        <v>4873</v>
      </c>
      <c r="E5376" s="82" t="s">
        <v>4874</v>
      </c>
      <c r="F5376" s="83" t="s">
        <v>4875</v>
      </c>
    </row>
    <row r="5377" spans="1:6" ht="409.6" hidden="1" customHeight="1" x14ac:dyDescent="0.2"/>
    <row r="5378" spans="1:6" ht="25.5" customHeight="1" thickBot="1" x14ac:dyDescent="0.25">
      <c r="A5378" s="84" t="s">
        <v>4895</v>
      </c>
      <c r="B5378" s="85" t="s">
        <v>4896</v>
      </c>
      <c r="C5378" s="86" t="s">
        <v>4897</v>
      </c>
      <c r="D5378" s="87">
        <v>0.05</v>
      </c>
      <c r="E5378" s="88">
        <v>169704</v>
      </c>
      <c r="F5378" s="89">
        <f>+D5378*E5378</f>
        <v>8485.2000000000007</v>
      </c>
    </row>
    <row r="5379" spans="1:6" ht="409.6" hidden="1" customHeight="1" x14ac:dyDescent="0.2"/>
    <row r="5380" spans="1:6" ht="13.5" customHeight="1" thickBot="1" x14ac:dyDescent="0.25">
      <c r="A5380" s="90" t="s">
        <v>4898</v>
      </c>
      <c r="B5380" s="91"/>
      <c r="C5380" s="92">
        <v>3.2174519752159498</v>
      </c>
      <c r="D5380" s="91"/>
      <c r="E5380" s="93" t="s">
        <v>4884</v>
      </c>
      <c r="F5380" s="94">
        <v>8485</v>
      </c>
    </row>
    <row r="5381" spans="1:6" ht="0.2" customHeight="1" x14ac:dyDescent="0.2"/>
    <row r="5382" spans="1:6" ht="12.75" customHeight="1" x14ac:dyDescent="0.2">
      <c r="A5382" s="80" t="s">
        <v>4871</v>
      </c>
      <c r="B5382" s="81" t="s">
        <v>4899</v>
      </c>
      <c r="C5382" s="82" t="s">
        <v>4870</v>
      </c>
      <c r="D5382" s="82" t="s">
        <v>4873</v>
      </c>
      <c r="E5382" s="82" t="s">
        <v>4874</v>
      </c>
      <c r="F5382" s="83" t="s">
        <v>4875</v>
      </c>
    </row>
    <row r="5383" spans="1:6" ht="409.6" hidden="1" customHeight="1" x14ac:dyDescent="0.2"/>
    <row r="5384" spans="1:6" ht="25.5" customHeight="1" x14ac:dyDescent="0.2">
      <c r="A5384" s="84" t="s">
        <v>5105</v>
      </c>
      <c r="B5384" s="85" t="s">
        <v>5106</v>
      </c>
      <c r="C5384" s="86" t="s">
        <v>109</v>
      </c>
      <c r="D5384" s="87">
        <v>0.92091999999999996</v>
      </c>
      <c r="E5384" s="88">
        <v>1914</v>
      </c>
      <c r="F5384" s="89">
        <f>+D5384*E5384</f>
        <v>1762.6408799999999</v>
      </c>
    </row>
    <row r="5385" spans="1:6" ht="409.6" hidden="1" customHeight="1" x14ac:dyDescent="0.2"/>
    <row r="5386" spans="1:6" ht="25.5" customHeight="1" x14ac:dyDescent="0.2">
      <c r="A5386" s="84" t="s">
        <v>5107</v>
      </c>
      <c r="B5386" s="85" t="s">
        <v>5108</v>
      </c>
      <c r="C5386" s="86" t="s">
        <v>263</v>
      </c>
      <c r="D5386" s="87">
        <v>20</v>
      </c>
      <c r="E5386" s="88">
        <v>50</v>
      </c>
      <c r="F5386" s="89">
        <f>+D5386*E5386</f>
        <v>1000</v>
      </c>
    </row>
    <row r="5387" spans="1:6" ht="409.6" hidden="1" customHeight="1" x14ac:dyDescent="0.2"/>
    <row r="5388" spans="1:6" ht="25.5" customHeight="1" x14ac:dyDescent="0.2">
      <c r="A5388" s="84" t="s">
        <v>5018</v>
      </c>
      <c r="B5388" s="85" t="s">
        <v>5019</v>
      </c>
      <c r="C5388" s="86" t="s">
        <v>109</v>
      </c>
      <c r="D5388" s="87">
        <v>2.7627600000000001</v>
      </c>
      <c r="E5388" s="88">
        <v>248</v>
      </c>
      <c r="F5388" s="89">
        <f>+D5388*E5388</f>
        <v>685.16448000000003</v>
      </c>
    </row>
    <row r="5389" spans="1:6" ht="409.6" hidden="1" customHeight="1" x14ac:dyDescent="0.2"/>
    <row r="5390" spans="1:6" ht="25.5" customHeight="1" thickBot="1" x14ac:dyDescent="0.25">
      <c r="A5390" s="84" t="s">
        <v>5095</v>
      </c>
      <c r="B5390" s="85" t="s">
        <v>5096</v>
      </c>
      <c r="C5390" s="86" t="s">
        <v>109</v>
      </c>
      <c r="D5390" s="87">
        <v>0.30697000000000002</v>
      </c>
      <c r="E5390" s="88">
        <v>46573</v>
      </c>
      <c r="F5390" s="89">
        <f>+D5390*E5390</f>
        <v>14296.51381</v>
      </c>
    </row>
    <row r="5391" spans="1:6" ht="409.6" hidden="1" customHeight="1" x14ac:dyDescent="0.2"/>
    <row r="5392" spans="1:6" ht="13.5" customHeight="1" thickBot="1" x14ac:dyDescent="0.25">
      <c r="A5392" s="90" t="s">
        <v>4904</v>
      </c>
      <c r="B5392" s="91"/>
      <c r="C5392" s="92">
        <v>6.7287784679089002</v>
      </c>
      <c r="D5392" s="91"/>
      <c r="E5392" s="93" t="s">
        <v>4884</v>
      </c>
      <c r="F5392" s="94">
        <v>17745</v>
      </c>
    </row>
    <row r="5393" spans="1:6" ht="0.2" customHeight="1" x14ac:dyDescent="0.2"/>
    <row r="5394" spans="1:6" ht="12.75" customHeight="1" x14ac:dyDescent="0.2">
      <c r="A5394" s="80" t="s">
        <v>4871</v>
      </c>
      <c r="B5394" s="81" t="s">
        <v>4905</v>
      </c>
      <c r="C5394" s="82" t="s">
        <v>4870</v>
      </c>
      <c r="D5394" s="82" t="s">
        <v>4873</v>
      </c>
      <c r="E5394" s="82" t="s">
        <v>4874</v>
      </c>
      <c r="F5394" s="83" t="s">
        <v>4875</v>
      </c>
    </row>
    <row r="5395" spans="1:6" ht="409.6" hidden="1" customHeight="1" x14ac:dyDescent="0.2"/>
    <row r="5396" spans="1:6" ht="25.5" customHeight="1" x14ac:dyDescent="0.2">
      <c r="A5396" s="84" t="s">
        <v>4916</v>
      </c>
      <c r="B5396" s="85" t="s">
        <v>4917</v>
      </c>
      <c r="C5396" s="86" t="s">
        <v>106</v>
      </c>
      <c r="D5396" s="87">
        <v>1.3</v>
      </c>
      <c r="E5396" s="88">
        <v>38014</v>
      </c>
      <c r="F5396" s="89">
        <f>+D5396*E5396</f>
        <v>49418.200000000004</v>
      </c>
    </row>
    <row r="5397" spans="1:6" ht="409.6" hidden="1" customHeight="1" x14ac:dyDescent="0.2"/>
    <row r="5398" spans="1:6" ht="25.5" customHeight="1" thickBot="1" x14ac:dyDescent="0.25">
      <c r="A5398" s="84" t="s">
        <v>4920</v>
      </c>
      <c r="B5398" s="85" t="s">
        <v>4921</v>
      </c>
      <c r="C5398" s="86" t="s">
        <v>106</v>
      </c>
      <c r="D5398" s="87">
        <v>1.3</v>
      </c>
      <c r="E5398" s="88">
        <v>14128</v>
      </c>
      <c r="F5398" s="89">
        <f>+D5398*E5398</f>
        <v>18366.400000000001</v>
      </c>
    </row>
    <row r="5399" spans="1:6" ht="409.6" hidden="1" customHeight="1" x14ac:dyDescent="0.2"/>
    <row r="5400" spans="1:6" ht="13.5" customHeight="1" thickBot="1" x14ac:dyDescent="0.25">
      <c r="A5400" s="90" t="s">
        <v>4908</v>
      </c>
      <c r="B5400" s="91"/>
      <c r="C5400" s="92">
        <v>25.703213280852999</v>
      </c>
      <c r="D5400" s="91"/>
      <c r="E5400" s="93" t="s">
        <v>4884</v>
      </c>
      <c r="F5400" s="94">
        <v>67784</v>
      </c>
    </row>
    <row r="5401" spans="1:6" ht="0.2" customHeight="1" thickBot="1" x14ac:dyDescent="0.25"/>
    <row r="5402" spans="1:6" ht="12.75" customHeight="1" thickBot="1" x14ac:dyDescent="0.3">
      <c r="A5402" s="157" t="s">
        <v>4909</v>
      </c>
      <c r="B5402" s="158"/>
      <c r="C5402" s="158"/>
      <c r="D5402" s="158"/>
      <c r="E5402" s="159">
        <v>263718</v>
      </c>
      <c r="F5402" s="160"/>
    </row>
    <row r="5403" spans="1:6" ht="12.75" customHeight="1" x14ac:dyDescent="0.2"/>
    <row r="5404" spans="1:6" ht="12.75" customHeight="1" x14ac:dyDescent="0.2"/>
    <row r="5405" spans="1:6" ht="409.6" hidden="1" customHeight="1" x14ac:dyDescent="0.2"/>
    <row r="5406" spans="1:6" ht="12.75" customHeight="1" x14ac:dyDescent="0.25">
      <c r="A5406" s="144" t="s">
        <v>4868</v>
      </c>
      <c r="B5406" s="145"/>
      <c r="C5406" s="145"/>
      <c r="D5406" s="145"/>
      <c r="E5406" s="146"/>
      <c r="F5406" s="147"/>
    </row>
    <row r="5407" spans="1:6" ht="12.75" customHeight="1" x14ac:dyDescent="0.2">
      <c r="A5407" s="138" t="s">
        <v>2729</v>
      </c>
      <c r="B5407" s="139"/>
      <c r="C5407" s="139"/>
      <c r="D5407" s="140"/>
      <c r="E5407" s="76" t="s">
        <v>4869</v>
      </c>
      <c r="F5407" s="77" t="s">
        <v>4870</v>
      </c>
    </row>
    <row r="5408" spans="1:6" ht="12.75" customHeight="1" x14ac:dyDescent="0.2">
      <c r="A5408" s="141"/>
      <c r="B5408" s="142"/>
      <c r="C5408" s="142"/>
      <c r="D5408" s="143"/>
      <c r="E5408" s="78" t="s">
        <v>2728</v>
      </c>
      <c r="F5408" s="79" t="s">
        <v>106</v>
      </c>
    </row>
    <row r="5409" spans="1:6" ht="409.6" hidden="1" customHeight="1" x14ac:dyDescent="0.2"/>
    <row r="5410" spans="1:6" ht="12.75" customHeight="1" x14ac:dyDescent="0.2">
      <c r="A5410" s="80" t="s">
        <v>4871</v>
      </c>
      <c r="B5410" s="81" t="s">
        <v>4885</v>
      </c>
      <c r="C5410" s="82" t="s">
        <v>4870</v>
      </c>
      <c r="D5410" s="82" t="s">
        <v>4873</v>
      </c>
      <c r="E5410" s="82" t="s">
        <v>4874</v>
      </c>
      <c r="F5410" s="83" t="s">
        <v>4875</v>
      </c>
    </row>
    <row r="5411" spans="1:6" ht="409.6" hidden="1" customHeight="1" x14ac:dyDescent="0.2"/>
    <row r="5412" spans="1:6" ht="25.5" customHeight="1" thickBot="1" x14ac:dyDescent="0.25">
      <c r="A5412" s="84" t="s">
        <v>5103</v>
      </c>
      <c r="B5412" s="85" t="s">
        <v>5104</v>
      </c>
      <c r="C5412" s="86" t="s">
        <v>4888</v>
      </c>
      <c r="D5412" s="87">
        <v>1.0497099999999999</v>
      </c>
      <c r="E5412" s="88">
        <v>184277</v>
      </c>
      <c r="F5412" s="89">
        <f>+D5412*E5412</f>
        <v>193437.40966999999</v>
      </c>
    </row>
    <row r="5413" spans="1:6" ht="409.6" hidden="1" customHeight="1" x14ac:dyDescent="0.2"/>
    <row r="5414" spans="1:6" ht="13.5" customHeight="1" thickBot="1" x14ac:dyDescent="0.25">
      <c r="A5414" s="90" t="s">
        <v>4893</v>
      </c>
      <c r="B5414" s="91"/>
      <c r="C5414" s="92">
        <v>66.477993257245402</v>
      </c>
      <c r="D5414" s="91"/>
      <c r="E5414" s="93" t="s">
        <v>4884</v>
      </c>
      <c r="F5414" s="94">
        <v>193437</v>
      </c>
    </row>
    <row r="5415" spans="1:6" ht="0.2" customHeight="1" x14ac:dyDescent="0.2"/>
    <row r="5416" spans="1:6" ht="12.75" customHeight="1" x14ac:dyDescent="0.2">
      <c r="A5416" s="80" t="s">
        <v>4871</v>
      </c>
      <c r="B5416" s="81" t="s">
        <v>4894</v>
      </c>
      <c r="C5416" s="82" t="s">
        <v>4870</v>
      </c>
      <c r="D5416" s="82" t="s">
        <v>4873</v>
      </c>
      <c r="E5416" s="82" t="s">
        <v>4874</v>
      </c>
      <c r="F5416" s="83" t="s">
        <v>4875</v>
      </c>
    </row>
    <row r="5417" spans="1:6" ht="409.6" hidden="1" customHeight="1" x14ac:dyDescent="0.2"/>
    <row r="5418" spans="1:6" ht="25.5" customHeight="1" thickBot="1" x14ac:dyDescent="0.25">
      <c r="A5418" s="84" t="s">
        <v>4895</v>
      </c>
      <c r="B5418" s="85" t="s">
        <v>4896</v>
      </c>
      <c r="C5418" s="86" t="s">
        <v>4897</v>
      </c>
      <c r="D5418" s="87">
        <v>0.05</v>
      </c>
      <c r="E5418" s="88">
        <v>193437</v>
      </c>
      <c r="F5418" s="89">
        <f>+D5418*E5418</f>
        <v>9671.85</v>
      </c>
    </row>
    <row r="5419" spans="1:6" ht="409.6" hidden="1" customHeight="1" x14ac:dyDescent="0.2"/>
    <row r="5420" spans="1:6" ht="13.5" customHeight="1" thickBot="1" x14ac:dyDescent="0.25">
      <c r="A5420" s="90" t="s">
        <v>4898</v>
      </c>
      <c r="B5420" s="91"/>
      <c r="C5420" s="92">
        <v>3.32395121297413</v>
      </c>
      <c r="D5420" s="91"/>
      <c r="E5420" s="93" t="s">
        <v>4884</v>
      </c>
      <c r="F5420" s="94">
        <v>9672</v>
      </c>
    </row>
    <row r="5421" spans="1:6" ht="0.2" customHeight="1" x14ac:dyDescent="0.2"/>
    <row r="5422" spans="1:6" ht="12.75" customHeight="1" x14ac:dyDescent="0.2">
      <c r="A5422" s="80" t="s">
        <v>4871</v>
      </c>
      <c r="B5422" s="81" t="s">
        <v>4899</v>
      </c>
      <c r="C5422" s="82" t="s">
        <v>4870</v>
      </c>
      <c r="D5422" s="82" t="s">
        <v>4873</v>
      </c>
      <c r="E5422" s="82" t="s">
        <v>4874</v>
      </c>
      <c r="F5422" s="83" t="s">
        <v>4875</v>
      </c>
    </row>
    <row r="5423" spans="1:6" ht="409.6" hidden="1" customHeight="1" x14ac:dyDescent="0.2"/>
    <row r="5424" spans="1:6" ht="25.5" customHeight="1" x14ac:dyDescent="0.2">
      <c r="A5424" s="84" t="s">
        <v>5105</v>
      </c>
      <c r="B5424" s="85" t="s">
        <v>5106</v>
      </c>
      <c r="C5424" s="86" t="s">
        <v>109</v>
      </c>
      <c r="D5424" s="87">
        <v>1.0497099999999999</v>
      </c>
      <c r="E5424" s="88">
        <v>1914</v>
      </c>
      <c r="F5424" s="89">
        <f>+D5424*E5424</f>
        <v>2009.1449399999999</v>
      </c>
    </row>
    <row r="5425" spans="1:6" ht="409.6" hidden="1" customHeight="1" x14ac:dyDescent="0.2"/>
    <row r="5426" spans="1:6" ht="25.5" customHeight="1" x14ac:dyDescent="0.2">
      <c r="A5426" s="84" t="s">
        <v>5107</v>
      </c>
      <c r="B5426" s="85" t="s">
        <v>5108</v>
      </c>
      <c r="C5426" s="86" t="s">
        <v>263</v>
      </c>
      <c r="D5426" s="87">
        <v>20</v>
      </c>
      <c r="E5426" s="88">
        <v>50</v>
      </c>
      <c r="F5426" s="89">
        <f>+D5426*E5426</f>
        <v>1000</v>
      </c>
    </row>
    <row r="5427" spans="1:6" ht="409.6" hidden="1" customHeight="1" x14ac:dyDescent="0.2"/>
    <row r="5428" spans="1:6" ht="25.5" customHeight="1" x14ac:dyDescent="0.2">
      <c r="A5428" s="84" t="s">
        <v>5018</v>
      </c>
      <c r="B5428" s="85" t="s">
        <v>5019</v>
      </c>
      <c r="C5428" s="86" t="s">
        <v>109</v>
      </c>
      <c r="D5428" s="87">
        <v>3.14913</v>
      </c>
      <c r="E5428" s="88">
        <v>248</v>
      </c>
      <c r="F5428" s="89">
        <f>+D5428*E5428</f>
        <v>780.98424</v>
      </c>
    </row>
    <row r="5429" spans="1:6" ht="409.6" hidden="1" customHeight="1" x14ac:dyDescent="0.2"/>
    <row r="5430" spans="1:6" ht="25.5" customHeight="1" thickBot="1" x14ac:dyDescent="0.25">
      <c r="A5430" s="84" t="s">
        <v>5095</v>
      </c>
      <c r="B5430" s="85" t="s">
        <v>5096</v>
      </c>
      <c r="C5430" s="86" t="s">
        <v>109</v>
      </c>
      <c r="D5430" s="87">
        <v>0.34989999999999999</v>
      </c>
      <c r="E5430" s="88">
        <v>46573</v>
      </c>
      <c r="F5430" s="89">
        <f>+D5430*E5430</f>
        <v>16295.8927</v>
      </c>
    </row>
    <row r="5431" spans="1:6" ht="409.6" hidden="1" customHeight="1" x14ac:dyDescent="0.2"/>
    <row r="5432" spans="1:6" ht="13.5" customHeight="1" thickBot="1" x14ac:dyDescent="0.25">
      <c r="A5432" s="90" t="s">
        <v>4904</v>
      </c>
      <c r="B5432" s="91"/>
      <c r="C5432" s="92">
        <v>6.9029036459675801</v>
      </c>
      <c r="D5432" s="91"/>
      <c r="E5432" s="93" t="s">
        <v>4884</v>
      </c>
      <c r="F5432" s="94">
        <v>20086</v>
      </c>
    </row>
    <row r="5433" spans="1:6" ht="0.2" customHeight="1" x14ac:dyDescent="0.2"/>
    <row r="5434" spans="1:6" ht="12.75" customHeight="1" x14ac:dyDescent="0.2">
      <c r="A5434" s="80" t="s">
        <v>4871</v>
      </c>
      <c r="B5434" s="81" t="s">
        <v>4905</v>
      </c>
      <c r="C5434" s="82" t="s">
        <v>4870</v>
      </c>
      <c r="D5434" s="82" t="s">
        <v>4873</v>
      </c>
      <c r="E5434" s="82" t="s">
        <v>4874</v>
      </c>
      <c r="F5434" s="83" t="s">
        <v>4875</v>
      </c>
    </row>
    <row r="5435" spans="1:6" ht="409.6" hidden="1" customHeight="1" x14ac:dyDescent="0.2"/>
    <row r="5436" spans="1:6" ht="25.5" customHeight="1" x14ac:dyDescent="0.2">
      <c r="A5436" s="84" t="s">
        <v>4916</v>
      </c>
      <c r="B5436" s="85" t="s">
        <v>4917</v>
      </c>
      <c r="C5436" s="86" t="s">
        <v>106</v>
      </c>
      <c r="D5436" s="87">
        <v>1.3</v>
      </c>
      <c r="E5436" s="88">
        <v>38014</v>
      </c>
      <c r="F5436" s="89">
        <f>+D5436*E5436</f>
        <v>49418.200000000004</v>
      </c>
    </row>
    <row r="5437" spans="1:6" ht="409.6" hidden="1" customHeight="1" x14ac:dyDescent="0.2"/>
    <row r="5438" spans="1:6" ht="25.5" customHeight="1" thickBot="1" x14ac:dyDescent="0.25">
      <c r="A5438" s="84" t="s">
        <v>4920</v>
      </c>
      <c r="B5438" s="85" t="s">
        <v>4921</v>
      </c>
      <c r="C5438" s="86" t="s">
        <v>106</v>
      </c>
      <c r="D5438" s="87">
        <v>1.3</v>
      </c>
      <c r="E5438" s="88">
        <v>14128</v>
      </c>
      <c r="F5438" s="89">
        <f>+D5438*E5438</f>
        <v>18366.400000000001</v>
      </c>
    </row>
    <row r="5439" spans="1:6" ht="409.6" hidden="1" customHeight="1" x14ac:dyDescent="0.2"/>
    <row r="5440" spans="1:6" ht="13.5" customHeight="1" thickBot="1" x14ac:dyDescent="0.25">
      <c r="A5440" s="90" t="s">
        <v>4908</v>
      </c>
      <c r="B5440" s="91"/>
      <c r="C5440" s="92">
        <v>23.295151883812899</v>
      </c>
      <c r="D5440" s="91"/>
      <c r="E5440" s="93" t="s">
        <v>4884</v>
      </c>
      <c r="F5440" s="94">
        <v>67784</v>
      </c>
    </row>
    <row r="5441" spans="1:6" ht="0.2" customHeight="1" thickBot="1" x14ac:dyDescent="0.25"/>
    <row r="5442" spans="1:6" ht="12.75" customHeight="1" thickBot="1" x14ac:dyDescent="0.3">
      <c r="A5442" s="157" t="s">
        <v>4909</v>
      </c>
      <c r="B5442" s="158"/>
      <c r="C5442" s="158"/>
      <c r="D5442" s="158"/>
      <c r="E5442" s="159">
        <v>290979</v>
      </c>
      <c r="F5442" s="160"/>
    </row>
    <row r="5443" spans="1:6" ht="12.75" customHeight="1" x14ac:dyDescent="0.2"/>
    <row r="5444" spans="1:6" ht="12.75" customHeight="1" x14ac:dyDescent="0.2"/>
    <row r="5445" spans="1:6" ht="409.6" hidden="1" customHeight="1" x14ac:dyDescent="0.2"/>
    <row r="5446" spans="1:6" ht="12.75" customHeight="1" x14ac:dyDescent="0.25">
      <c r="A5446" s="144" t="s">
        <v>4868</v>
      </c>
      <c r="B5446" s="145"/>
      <c r="C5446" s="145"/>
      <c r="D5446" s="145"/>
      <c r="E5446" s="146"/>
      <c r="F5446" s="147"/>
    </row>
    <row r="5447" spans="1:6" ht="12.75" customHeight="1" x14ac:dyDescent="0.2">
      <c r="A5447" s="138" t="s">
        <v>2731</v>
      </c>
      <c r="B5447" s="139"/>
      <c r="C5447" s="139"/>
      <c r="D5447" s="140"/>
      <c r="E5447" s="76" t="s">
        <v>4869</v>
      </c>
      <c r="F5447" s="77" t="s">
        <v>4870</v>
      </c>
    </row>
    <row r="5448" spans="1:6" ht="12.75" customHeight="1" x14ac:dyDescent="0.2">
      <c r="A5448" s="141"/>
      <c r="B5448" s="142"/>
      <c r="C5448" s="142"/>
      <c r="D5448" s="143"/>
      <c r="E5448" s="78" t="s">
        <v>2730</v>
      </c>
      <c r="F5448" s="79" t="s">
        <v>263</v>
      </c>
    </row>
    <row r="5449" spans="1:6" ht="409.6" hidden="1" customHeight="1" x14ac:dyDescent="0.2"/>
    <row r="5450" spans="1:6" ht="12.75" customHeight="1" x14ac:dyDescent="0.2">
      <c r="A5450" s="80" t="s">
        <v>4871</v>
      </c>
      <c r="B5450" s="81" t="s">
        <v>4885</v>
      </c>
      <c r="C5450" s="82" t="s">
        <v>4870</v>
      </c>
      <c r="D5450" s="82" t="s">
        <v>4873</v>
      </c>
      <c r="E5450" s="82" t="s">
        <v>4874</v>
      </c>
      <c r="F5450" s="83" t="s">
        <v>4875</v>
      </c>
    </row>
    <row r="5451" spans="1:6" ht="409.6" hidden="1" customHeight="1" x14ac:dyDescent="0.2"/>
    <row r="5452" spans="1:6" ht="25.5" customHeight="1" thickBot="1" x14ac:dyDescent="0.25">
      <c r="A5452" s="84" t="s">
        <v>4912</v>
      </c>
      <c r="B5452" s="85" t="s">
        <v>4913</v>
      </c>
      <c r="C5452" s="86" t="s">
        <v>4888</v>
      </c>
      <c r="D5452" s="87">
        <v>0.33333000000000002</v>
      </c>
      <c r="E5452" s="88">
        <v>184277</v>
      </c>
      <c r="F5452" s="89">
        <f>+D5452*E5452</f>
        <v>61425.052410000004</v>
      </c>
    </row>
    <row r="5453" spans="1:6" ht="409.6" hidden="1" customHeight="1" x14ac:dyDescent="0.2"/>
    <row r="5454" spans="1:6" ht="13.5" customHeight="1" thickBot="1" x14ac:dyDescent="0.25">
      <c r="A5454" s="90" t="s">
        <v>4893</v>
      </c>
      <c r="B5454" s="91"/>
      <c r="C5454" s="92">
        <v>60.876502710577697</v>
      </c>
      <c r="D5454" s="91"/>
      <c r="E5454" s="93" t="s">
        <v>4884</v>
      </c>
      <c r="F5454" s="94">
        <v>61425</v>
      </c>
    </row>
    <row r="5455" spans="1:6" ht="0.2" customHeight="1" x14ac:dyDescent="0.2"/>
    <row r="5456" spans="1:6" ht="12.75" customHeight="1" x14ac:dyDescent="0.2">
      <c r="A5456" s="80" t="s">
        <v>4871</v>
      </c>
      <c r="B5456" s="81" t="s">
        <v>4894</v>
      </c>
      <c r="C5456" s="82" t="s">
        <v>4870</v>
      </c>
      <c r="D5456" s="82" t="s">
        <v>4873</v>
      </c>
      <c r="E5456" s="82" t="s">
        <v>4874</v>
      </c>
      <c r="F5456" s="83" t="s">
        <v>4875</v>
      </c>
    </row>
    <row r="5457" spans="1:6" ht="409.6" hidden="1" customHeight="1" x14ac:dyDescent="0.2"/>
    <row r="5458" spans="1:6" ht="25.5" customHeight="1" thickBot="1" x14ac:dyDescent="0.25">
      <c r="A5458" s="84" t="s">
        <v>4895</v>
      </c>
      <c r="B5458" s="85" t="s">
        <v>4896</v>
      </c>
      <c r="C5458" s="86" t="s">
        <v>4897</v>
      </c>
      <c r="D5458" s="87">
        <v>0.05</v>
      </c>
      <c r="E5458" s="88">
        <v>61425</v>
      </c>
      <c r="F5458" s="89">
        <f>+D5458*E5458</f>
        <v>3071.25</v>
      </c>
    </row>
    <row r="5459" spans="1:6" ht="409.6" hidden="1" customHeight="1" x14ac:dyDescent="0.2"/>
    <row r="5460" spans="1:6" ht="13.5" customHeight="1" thickBot="1" x14ac:dyDescent="0.25">
      <c r="A5460" s="90" t="s">
        <v>4898</v>
      </c>
      <c r="B5460" s="91"/>
      <c r="C5460" s="92">
        <v>3.0435773679150899</v>
      </c>
      <c r="D5460" s="91"/>
      <c r="E5460" s="93" t="s">
        <v>4884</v>
      </c>
      <c r="F5460" s="94">
        <v>3071</v>
      </c>
    </row>
    <row r="5461" spans="1:6" ht="0.2" customHeight="1" x14ac:dyDescent="0.2"/>
    <row r="5462" spans="1:6" ht="12.75" customHeight="1" x14ac:dyDescent="0.2">
      <c r="A5462" s="80" t="s">
        <v>4871</v>
      </c>
      <c r="B5462" s="81" t="s">
        <v>4899</v>
      </c>
      <c r="C5462" s="82" t="s">
        <v>4870</v>
      </c>
      <c r="D5462" s="82" t="s">
        <v>4873</v>
      </c>
      <c r="E5462" s="82" t="s">
        <v>4874</v>
      </c>
      <c r="F5462" s="83" t="s">
        <v>4875</v>
      </c>
    </row>
    <row r="5463" spans="1:6" ht="409.6" hidden="1" customHeight="1" x14ac:dyDescent="0.2"/>
    <row r="5464" spans="1:6" ht="25.5" customHeight="1" thickBot="1" x14ac:dyDescent="0.25">
      <c r="A5464" s="84" t="s">
        <v>5095</v>
      </c>
      <c r="B5464" s="85" t="s">
        <v>5096</v>
      </c>
      <c r="C5464" s="86" t="s">
        <v>109</v>
      </c>
      <c r="D5464" s="87">
        <v>0.05</v>
      </c>
      <c r="E5464" s="88">
        <v>46573</v>
      </c>
      <c r="F5464" s="89">
        <f>+D5464*E5464</f>
        <v>2328.65</v>
      </c>
    </row>
    <row r="5465" spans="1:6" ht="409.6" hidden="1" customHeight="1" x14ac:dyDescent="0.2"/>
    <row r="5466" spans="1:6" ht="13.5" customHeight="1" thickBot="1" x14ac:dyDescent="0.25">
      <c r="A5466" s="90" t="s">
        <v>4904</v>
      </c>
      <c r="B5466" s="91"/>
      <c r="C5466" s="92">
        <v>2.3082030901576802</v>
      </c>
      <c r="D5466" s="91"/>
      <c r="E5466" s="93" t="s">
        <v>4884</v>
      </c>
      <c r="F5466" s="94">
        <v>2329</v>
      </c>
    </row>
    <row r="5467" spans="1:6" ht="0.2" customHeight="1" x14ac:dyDescent="0.2"/>
    <row r="5468" spans="1:6" ht="12.75" customHeight="1" x14ac:dyDescent="0.2">
      <c r="A5468" s="80" t="s">
        <v>4871</v>
      </c>
      <c r="B5468" s="81" t="s">
        <v>4905</v>
      </c>
      <c r="C5468" s="82" t="s">
        <v>4870</v>
      </c>
      <c r="D5468" s="82" t="s">
        <v>4873</v>
      </c>
      <c r="E5468" s="82" t="s">
        <v>4874</v>
      </c>
      <c r="F5468" s="83" t="s">
        <v>4875</v>
      </c>
    </row>
    <row r="5469" spans="1:6" ht="409.6" hidden="1" customHeight="1" x14ac:dyDescent="0.2"/>
    <row r="5470" spans="1:6" ht="25.5" customHeight="1" x14ac:dyDescent="0.2">
      <c r="A5470" s="84" t="s">
        <v>4920</v>
      </c>
      <c r="B5470" s="85" t="s">
        <v>4921</v>
      </c>
      <c r="C5470" s="86" t="s">
        <v>106</v>
      </c>
      <c r="D5470" s="87">
        <v>0.65351000000000004</v>
      </c>
      <c r="E5470" s="88">
        <v>14128</v>
      </c>
      <c r="F5470" s="89">
        <f>+D5470*E5470</f>
        <v>9232.7892800000009</v>
      </c>
    </row>
    <row r="5471" spans="1:6" ht="409.6" hidden="1" customHeight="1" x14ac:dyDescent="0.2"/>
    <row r="5472" spans="1:6" ht="25.5" customHeight="1" thickBot="1" x14ac:dyDescent="0.25">
      <c r="A5472" s="84" t="s">
        <v>4916</v>
      </c>
      <c r="B5472" s="85" t="s">
        <v>4917</v>
      </c>
      <c r="C5472" s="86" t="s">
        <v>106</v>
      </c>
      <c r="D5472" s="87">
        <v>0.65351000000000004</v>
      </c>
      <c r="E5472" s="88">
        <v>38014</v>
      </c>
      <c r="F5472" s="89">
        <f>+D5472*E5472</f>
        <v>24842.529140000002</v>
      </c>
    </row>
    <row r="5473" spans="1:6" ht="409.6" hidden="1" customHeight="1" x14ac:dyDescent="0.2"/>
    <row r="5474" spans="1:6" ht="13.5" customHeight="1" thickBot="1" x14ac:dyDescent="0.25">
      <c r="A5474" s="90" t="s">
        <v>4908</v>
      </c>
      <c r="B5474" s="91"/>
      <c r="C5474" s="92">
        <v>33.771716831349501</v>
      </c>
      <c r="D5474" s="91"/>
      <c r="E5474" s="93" t="s">
        <v>4884</v>
      </c>
      <c r="F5474" s="94">
        <v>34076</v>
      </c>
    </row>
    <row r="5475" spans="1:6" ht="0.2" customHeight="1" thickBot="1" x14ac:dyDescent="0.25"/>
    <row r="5476" spans="1:6" ht="12.75" customHeight="1" thickBot="1" x14ac:dyDescent="0.3">
      <c r="A5476" s="157" t="s">
        <v>4909</v>
      </c>
      <c r="B5476" s="158"/>
      <c r="C5476" s="158"/>
      <c r="D5476" s="158"/>
      <c r="E5476" s="159">
        <v>100901</v>
      </c>
      <c r="F5476" s="160"/>
    </row>
    <row r="5477" spans="1:6" ht="12.75" customHeight="1" x14ac:dyDescent="0.2"/>
    <row r="5478" spans="1:6" ht="12.75" customHeight="1" x14ac:dyDescent="0.2"/>
    <row r="5479" spans="1:6" ht="409.6" hidden="1" customHeight="1" x14ac:dyDescent="0.2"/>
    <row r="5480" spans="1:6" ht="12.75" customHeight="1" x14ac:dyDescent="0.25">
      <c r="A5480" s="144" t="s">
        <v>4868</v>
      </c>
      <c r="B5480" s="145"/>
      <c r="C5480" s="145"/>
      <c r="D5480" s="145"/>
      <c r="E5480" s="146"/>
      <c r="F5480" s="147"/>
    </row>
    <row r="5481" spans="1:6" ht="12.75" customHeight="1" x14ac:dyDescent="0.2">
      <c r="A5481" s="138" t="s">
        <v>2733</v>
      </c>
      <c r="B5481" s="139"/>
      <c r="C5481" s="139"/>
      <c r="D5481" s="140"/>
      <c r="E5481" s="76" t="s">
        <v>4869</v>
      </c>
      <c r="F5481" s="77" t="s">
        <v>4870</v>
      </c>
    </row>
    <row r="5482" spans="1:6" ht="12.75" customHeight="1" x14ac:dyDescent="0.2">
      <c r="A5482" s="141"/>
      <c r="B5482" s="142"/>
      <c r="C5482" s="142"/>
      <c r="D5482" s="143"/>
      <c r="E5482" s="78" t="s">
        <v>2732</v>
      </c>
      <c r="F5482" s="79" t="s">
        <v>263</v>
      </c>
    </row>
    <row r="5483" spans="1:6" ht="409.6" hidden="1" customHeight="1" x14ac:dyDescent="0.2"/>
    <row r="5484" spans="1:6" ht="12.75" customHeight="1" x14ac:dyDescent="0.2">
      <c r="A5484" s="80" t="s">
        <v>4871</v>
      </c>
      <c r="B5484" s="81" t="s">
        <v>4885</v>
      </c>
      <c r="C5484" s="82" t="s">
        <v>4870</v>
      </c>
      <c r="D5484" s="82" t="s">
        <v>4873</v>
      </c>
      <c r="E5484" s="82" t="s">
        <v>4874</v>
      </c>
      <c r="F5484" s="83" t="s">
        <v>4875</v>
      </c>
    </row>
    <row r="5485" spans="1:6" ht="409.6" hidden="1" customHeight="1" x14ac:dyDescent="0.2"/>
    <row r="5486" spans="1:6" ht="25.5" customHeight="1" thickBot="1" x14ac:dyDescent="0.25">
      <c r="A5486" s="84" t="s">
        <v>4918</v>
      </c>
      <c r="B5486" s="85" t="s">
        <v>4919</v>
      </c>
      <c r="C5486" s="86" t="s">
        <v>4888</v>
      </c>
      <c r="D5486" s="87">
        <v>0.33333000000000002</v>
      </c>
      <c r="E5486" s="88">
        <v>67276</v>
      </c>
      <c r="F5486" s="89">
        <f>+D5486*E5486</f>
        <v>22425.109080000002</v>
      </c>
    </row>
    <row r="5487" spans="1:6" ht="409.6" hidden="1" customHeight="1" x14ac:dyDescent="0.2"/>
    <row r="5488" spans="1:6" ht="13.5" customHeight="1" thickBot="1" x14ac:dyDescent="0.25">
      <c r="A5488" s="90" t="s">
        <v>4893</v>
      </c>
      <c r="B5488" s="91"/>
      <c r="C5488" s="92">
        <v>69.221508828250407</v>
      </c>
      <c r="D5488" s="91"/>
      <c r="E5488" s="93" t="s">
        <v>4884</v>
      </c>
      <c r="F5488" s="94">
        <v>22425</v>
      </c>
    </row>
    <row r="5489" spans="1:6" ht="0.2" customHeight="1" x14ac:dyDescent="0.2"/>
    <row r="5490" spans="1:6" ht="12.75" customHeight="1" x14ac:dyDescent="0.2">
      <c r="A5490" s="80" t="s">
        <v>4871</v>
      </c>
      <c r="B5490" s="81" t="s">
        <v>4894</v>
      </c>
      <c r="C5490" s="82" t="s">
        <v>4870</v>
      </c>
      <c r="D5490" s="82" t="s">
        <v>4873</v>
      </c>
      <c r="E5490" s="82" t="s">
        <v>4874</v>
      </c>
      <c r="F5490" s="83" t="s">
        <v>4875</v>
      </c>
    </row>
    <row r="5491" spans="1:6" ht="409.6" hidden="1" customHeight="1" x14ac:dyDescent="0.2"/>
    <row r="5492" spans="1:6" ht="25.5" customHeight="1" thickBot="1" x14ac:dyDescent="0.25">
      <c r="A5492" s="84" t="s">
        <v>4895</v>
      </c>
      <c r="B5492" s="85" t="s">
        <v>4896</v>
      </c>
      <c r="C5492" s="86" t="s">
        <v>4897</v>
      </c>
      <c r="D5492" s="87">
        <v>0.05</v>
      </c>
      <c r="E5492" s="88">
        <v>22425</v>
      </c>
      <c r="F5492" s="89">
        <f>+D5492*E5492</f>
        <v>1121.25</v>
      </c>
    </row>
    <row r="5493" spans="1:6" ht="409.6" hidden="1" customHeight="1" x14ac:dyDescent="0.2"/>
    <row r="5494" spans="1:6" ht="13.5" customHeight="1" thickBot="1" x14ac:dyDescent="0.25">
      <c r="A5494" s="90" t="s">
        <v>4898</v>
      </c>
      <c r="B5494" s="91"/>
      <c r="C5494" s="92">
        <v>3.4603037412026199</v>
      </c>
      <c r="D5494" s="91"/>
      <c r="E5494" s="93" t="s">
        <v>4884</v>
      </c>
      <c r="F5494" s="94">
        <v>1121</v>
      </c>
    </row>
    <row r="5495" spans="1:6" ht="0.2" customHeight="1" x14ac:dyDescent="0.2"/>
    <row r="5496" spans="1:6" ht="12.75" customHeight="1" x14ac:dyDescent="0.2">
      <c r="A5496" s="80" t="s">
        <v>4871</v>
      </c>
      <c r="B5496" s="81" t="s">
        <v>4899</v>
      </c>
      <c r="C5496" s="82" t="s">
        <v>4870</v>
      </c>
      <c r="D5496" s="82" t="s">
        <v>4873</v>
      </c>
      <c r="E5496" s="82" t="s">
        <v>4874</v>
      </c>
      <c r="F5496" s="83" t="s">
        <v>4875</v>
      </c>
    </row>
    <row r="5497" spans="1:6" ht="409.6" hidden="1" customHeight="1" x14ac:dyDescent="0.2"/>
    <row r="5498" spans="1:6" ht="25.5" customHeight="1" thickBot="1" x14ac:dyDescent="0.25">
      <c r="A5498" s="84" t="s">
        <v>5095</v>
      </c>
      <c r="B5498" s="85" t="s">
        <v>5096</v>
      </c>
      <c r="C5498" s="86" t="s">
        <v>109</v>
      </c>
      <c r="D5498" s="87">
        <v>0.05</v>
      </c>
      <c r="E5498" s="88">
        <v>46573</v>
      </c>
      <c r="F5498" s="89">
        <f>+D5498*E5498</f>
        <v>2328.65</v>
      </c>
    </row>
    <row r="5499" spans="1:6" ht="409.6" hidden="1" customHeight="1" x14ac:dyDescent="0.2"/>
    <row r="5500" spans="1:6" ht="13.5" customHeight="1" thickBot="1" x14ac:dyDescent="0.25">
      <c r="A5500" s="90" t="s">
        <v>4904</v>
      </c>
      <c r="B5500" s="91"/>
      <c r="C5500" s="92">
        <v>7.1891591554512901</v>
      </c>
      <c r="D5500" s="91"/>
      <c r="E5500" s="93" t="s">
        <v>4884</v>
      </c>
      <c r="F5500" s="94">
        <v>2329</v>
      </c>
    </row>
    <row r="5501" spans="1:6" ht="0.2" customHeight="1" x14ac:dyDescent="0.2"/>
    <row r="5502" spans="1:6" ht="12.75" customHeight="1" x14ac:dyDescent="0.2">
      <c r="A5502" s="80" t="s">
        <v>4871</v>
      </c>
      <c r="B5502" s="81" t="s">
        <v>4905</v>
      </c>
      <c r="C5502" s="82" t="s">
        <v>4870</v>
      </c>
      <c r="D5502" s="82" t="s">
        <v>4873</v>
      </c>
      <c r="E5502" s="82" t="s">
        <v>4874</v>
      </c>
      <c r="F5502" s="83" t="s">
        <v>4875</v>
      </c>
    </row>
    <row r="5503" spans="1:6" ht="409.6" hidden="1" customHeight="1" x14ac:dyDescent="0.2"/>
    <row r="5504" spans="1:6" ht="25.5" customHeight="1" x14ac:dyDescent="0.2">
      <c r="A5504" s="84" t="s">
        <v>4920</v>
      </c>
      <c r="B5504" s="85" t="s">
        <v>4921</v>
      </c>
      <c r="C5504" s="86" t="s">
        <v>106</v>
      </c>
      <c r="D5504" s="87">
        <v>0.12506999999999999</v>
      </c>
      <c r="E5504" s="88">
        <v>14128</v>
      </c>
      <c r="F5504" s="89">
        <f>+D5504*E5504</f>
        <v>1766.9889599999999</v>
      </c>
    </row>
    <row r="5505" spans="1:6" ht="409.6" hidden="1" customHeight="1" x14ac:dyDescent="0.2"/>
    <row r="5506" spans="1:6" ht="25.5" customHeight="1" thickBot="1" x14ac:dyDescent="0.25">
      <c r="A5506" s="84" t="s">
        <v>4916</v>
      </c>
      <c r="B5506" s="85" t="s">
        <v>4917</v>
      </c>
      <c r="C5506" s="86" t="s">
        <v>106</v>
      </c>
      <c r="D5506" s="87">
        <v>0.12506999999999999</v>
      </c>
      <c r="E5506" s="88">
        <v>38014</v>
      </c>
      <c r="F5506" s="89">
        <f>+D5506*E5506</f>
        <v>4754.4109799999997</v>
      </c>
    </row>
    <row r="5507" spans="1:6" ht="409.6" hidden="1" customHeight="1" x14ac:dyDescent="0.2"/>
    <row r="5508" spans="1:6" ht="13.5" customHeight="1" thickBot="1" x14ac:dyDescent="0.25">
      <c r="A5508" s="90" t="s">
        <v>4908</v>
      </c>
      <c r="B5508" s="91"/>
      <c r="C5508" s="92">
        <v>20.129028275095699</v>
      </c>
      <c r="D5508" s="91"/>
      <c r="E5508" s="93" t="s">
        <v>4884</v>
      </c>
      <c r="F5508" s="94">
        <v>6521</v>
      </c>
    </row>
    <row r="5509" spans="1:6" ht="0.2" customHeight="1" thickBot="1" x14ac:dyDescent="0.25"/>
    <row r="5510" spans="1:6" ht="12.75" customHeight="1" thickBot="1" x14ac:dyDescent="0.3">
      <c r="A5510" s="157" t="s">
        <v>4909</v>
      </c>
      <c r="B5510" s="158"/>
      <c r="C5510" s="158"/>
      <c r="D5510" s="158"/>
      <c r="E5510" s="159">
        <v>32396</v>
      </c>
      <c r="F5510" s="160"/>
    </row>
    <row r="5511" spans="1:6" ht="12.75" customHeight="1" x14ac:dyDescent="0.2"/>
    <row r="5512" spans="1:6" ht="12.75" customHeight="1" x14ac:dyDescent="0.2"/>
    <row r="5513" spans="1:6" ht="409.6" hidden="1" customHeight="1" x14ac:dyDescent="0.2"/>
    <row r="5514" spans="1:6" ht="12.75" customHeight="1" x14ac:dyDescent="0.25">
      <c r="A5514" s="144" t="s">
        <v>4868</v>
      </c>
      <c r="B5514" s="145"/>
      <c r="C5514" s="145"/>
      <c r="D5514" s="145"/>
      <c r="E5514" s="146"/>
      <c r="F5514" s="147"/>
    </row>
    <row r="5515" spans="1:6" ht="12.75" customHeight="1" x14ac:dyDescent="0.2">
      <c r="A5515" s="138" t="s">
        <v>2735</v>
      </c>
      <c r="B5515" s="139"/>
      <c r="C5515" s="139"/>
      <c r="D5515" s="140"/>
      <c r="E5515" s="76" t="s">
        <v>4869</v>
      </c>
      <c r="F5515" s="77" t="s">
        <v>4870</v>
      </c>
    </row>
    <row r="5516" spans="1:6" ht="12.75" customHeight="1" x14ac:dyDescent="0.2">
      <c r="A5516" s="141"/>
      <c r="B5516" s="142"/>
      <c r="C5516" s="142"/>
      <c r="D5516" s="143"/>
      <c r="E5516" s="78" t="s">
        <v>2734</v>
      </c>
      <c r="F5516" s="79" t="s">
        <v>106</v>
      </c>
    </row>
    <row r="5517" spans="1:6" ht="409.6" hidden="1" customHeight="1" x14ac:dyDescent="0.2"/>
    <row r="5518" spans="1:6" ht="12.75" customHeight="1" x14ac:dyDescent="0.2">
      <c r="A5518" s="80" t="s">
        <v>4871</v>
      </c>
      <c r="B5518" s="81" t="s">
        <v>4872</v>
      </c>
      <c r="C5518" s="82" t="s">
        <v>4870</v>
      </c>
      <c r="D5518" s="82" t="s">
        <v>4873</v>
      </c>
      <c r="E5518" s="82" t="s">
        <v>4874</v>
      </c>
      <c r="F5518" s="83" t="s">
        <v>4875</v>
      </c>
    </row>
    <row r="5519" spans="1:6" ht="409.6" hidden="1" customHeight="1" x14ac:dyDescent="0.2"/>
    <row r="5520" spans="1:6" ht="25.5" customHeight="1" thickBot="1" x14ac:dyDescent="0.25">
      <c r="A5520" s="84" t="s">
        <v>5109</v>
      </c>
      <c r="B5520" s="85" t="s">
        <v>5110</v>
      </c>
      <c r="C5520" s="86" t="s">
        <v>106</v>
      </c>
      <c r="D5520" s="87">
        <v>1</v>
      </c>
      <c r="E5520" s="88">
        <v>70652</v>
      </c>
      <c r="F5520" s="89">
        <f>+D5520*E5520</f>
        <v>70652</v>
      </c>
    </row>
    <row r="5521" spans="1:6" ht="409.6" hidden="1" customHeight="1" x14ac:dyDescent="0.2"/>
    <row r="5522" spans="1:6" ht="13.5" customHeight="1" thickBot="1" x14ac:dyDescent="0.25">
      <c r="A5522" s="90" t="s">
        <v>4883</v>
      </c>
      <c r="B5522" s="91"/>
      <c r="C5522" s="92">
        <v>53.7678269737143</v>
      </c>
      <c r="D5522" s="91"/>
      <c r="E5522" s="93" t="s">
        <v>4884</v>
      </c>
      <c r="F5522" s="94">
        <v>70652</v>
      </c>
    </row>
    <row r="5523" spans="1:6" ht="0.2" customHeight="1" x14ac:dyDescent="0.2"/>
    <row r="5524" spans="1:6" ht="12.75" customHeight="1" x14ac:dyDescent="0.2">
      <c r="A5524" s="80" t="s">
        <v>4871</v>
      </c>
      <c r="B5524" s="81" t="s">
        <v>4885</v>
      </c>
      <c r="C5524" s="82" t="s">
        <v>4870</v>
      </c>
      <c r="D5524" s="82" t="s">
        <v>4873</v>
      </c>
      <c r="E5524" s="82" t="s">
        <v>4874</v>
      </c>
      <c r="F5524" s="83" t="s">
        <v>4875</v>
      </c>
    </row>
    <row r="5525" spans="1:6" ht="409.6" hidden="1" customHeight="1" x14ac:dyDescent="0.2"/>
    <row r="5526" spans="1:6" ht="25.5" customHeight="1" thickBot="1" x14ac:dyDescent="0.25">
      <c r="A5526" s="84" t="s">
        <v>4918</v>
      </c>
      <c r="B5526" s="85" t="s">
        <v>4919</v>
      </c>
      <c r="C5526" s="86" t="s">
        <v>4888</v>
      </c>
      <c r="D5526" s="87">
        <v>0.6</v>
      </c>
      <c r="E5526" s="88">
        <v>67276</v>
      </c>
      <c r="F5526" s="89">
        <f>+D5526*E5526</f>
        <v>40365.599999999999</v>
      </c>
    </row>
    <row r="5527" spans="1:6" ht="409.6" hidden="1" customHeight="1" x14ac:dyDescent="0.2"/>
    <row r="5528" spans="1:6" ht="13.5" customHeight="1" thickBot="1" x14ac:dyDescent="0.25">
      <c r="A5528" s="90" t="s">
        <v>4893</v>
      </c>
      <c r="B5528" s="91"/>
      <c r="C5528" s="92">
        <v>30.719471545334201</v>
      </c>
      <c r="D5528" s="91"/>
      <c r="E5528" s="93" t="s">
        <v>4884</v>
      </c>
      <c r="F5528" s="94">
        <v>40366</v>
      </c>
    </row>
    <row r="5529" spans="1:6" ht="0.2" customHeight="1" x14ac:dyDescent="0.2"/>
    <row r="5530" spans="1:6" ht="12.75" customHeight="1" x14ac:dyDescent="0.2">
      <c r="A5530" s="80" t="s">
        <v>4871</v>
      </c>
      <c r="B5530" s="81" t="s">
        <v>4894</v>
      </c>
      <c r="C5530" s="82" t="s">
        <v>4870</v>
      </c>
      <c r="D5530" s="82" t="s">
        <v>4873</v>
      </c>
      <c r="E5530" s="82" t="s">
        <v>4874</v>
      </c>
      <c r="F5530" s="83" t="s">
        <v>4875</v>
      </c>
    </row>
    <row r="5531" spans="1:6" ht="409.6" hidden="1" customHeight="1" x14ac:dyDescent="0.2"/>
    <row r="5532" spans="1:6" ht="25.5" customHeight="1" thickBot="1" x14ac:dyDescent="0.25">
      <c r="A5532" s="84" t="s">
        <v>4895</v>
      </c>
      <c r="B5532" s="85" t="s">
        <v>4896</v>
      </c>
      <c r="C5532" s="86" t="s">
        <v>4897</v>
      </c>
      <c r="D5532" s="87">
        <v>0.05</v>
      </c>
      <c r="E5532" s="88">
        <v>40366</v>
      </c>
      <c r="F5532" s="89">
        <f>+D5532*E5532</f>
        <v>2018.3000000000002</v>
      </c>
    </row>
    <row r="5533" spans="1:6" ht="409.6" hidden="1" customHeight="1" x14ac:dyDescent="0.2"/>
    <row r="5534" spans="1:6" ht="13.5" customHeight="1" thickBot="1" x14ac:dyDescent="0.25">
      <c r="A5534" s="90" t="s">
        <v>4898</v>
      </c>
      <c r="B5534" s="91"/>
      <c r="C5534" s="92">
        <v>1.5357452702394201</v>
      </c>
      <c r="D5534" s="91"/>
      <c r="E5534" s="93" t="s">
        <v>4884</v>
      </c>
      <c r="F5534" s="94">
        <v>2018</v>
      </c>
    </row>
    <row r="5535" spans="1:6" ht="0.2" customHeight="1" x14ac:dyDescent="0.2"/>
    <row r="5536" spans="1:6" ht="12.75" customHeight="1" x14ac:dyDescent="0.2">
      <c r="A5536" s="80" t="s">
        <v>4871</v>
      </c>
      <c r="B5536" s="81" t="s">
        <v>4905</v>
      </c>
      <c r="C5536" s="82" t="s">
        <v>4870</v>
      </c>
      <c r="D5536" s="82" t="s">
        <v>4873</v>
      </c>
      <c r="E5536" s="82" t="s">
        <v>4874</v>
      </c>
      <c r="F5536" s="83" t="s">
        <v>4875</v>
      </c>
    </row>
    <row r="5537" spans="1:6" ht="409.6" hidden="1" customHeight="1" x14ac:dyDescent="0.2"/>
    <row r="5538" spans="1:6" ht="25.5" customHeight="1" thickBot="1" x14ac:dyDescent="0.25">
      <c r="A5538" s="84" t="s">
        <v>4920</v>
      </c>
      <c r="B5538" s="85" t="s">
        <v>4921</v>
      </c>
      <c r="C5538" s="86" t="s">
        <v>106</v>
      </c>
      <c r="D5538" s="87">
        <v>1.3</v>
      </c>
      <c r="E5538" s="88">
        <v>14128</v>
      </c>
      <c r="F5538" s="89">
        <f>+D5538*E5538</f>
        <v>18366.400000000001</v>
      </c>
    </row>
    <row r="5539" spans="1:6" ht="409.6" hidden="1" customHeight="1" x14ac:dyDescent="0.2"/>
    <row r="5540" spans="1:6" ht="13.5" customHeight="1" thickBot="1" x14ac:dyDescent="0.25">
      <c r="A5540" s="90" t="s">
        <v>4908</v>
      </c>
      <c r="B5540" s="91"/>
      <c r="C5540" s="92">
        <v>13.976956210712199</v>
      </c>
      <c r="D5540" s="91"/>
      <c r="E5540" s="93" t="s">
        <v>4884</v>
      </c>
      <c r="F5540" s="94">
        <v>18366</v>
      </c>
    </row>
    <row r="5541" spans="1:6" ht="0.2" customHeight="1" thickBot="1" x14ac:dyDescent="0.25"/>
    <row r="5542" spans="1:6" ht="12.75" customHeight="1" thickBot="1" x14ac:dyDescent="0.3">
      <c r="A5542" s="157" t="s">
        <v>4909</v>
      </c>
      <c r="B5542" s="158"/>
      <c r="C5542" s="158"/>
      <c r="D5542" s="158"/>
      <c r="E5542" s="159">
        <v>131402</v>
      </c>
      <c r="F5542" s="160"/>
    </row>
    <row r="5543" spans="1:6" ht="12.75" customHeight="1" x14ac:dyDescent="0.2"/>
    <row r="5544" spans="1:6" ht="12.75" customHeight="1" x14ac:dyDescent="0.2"/>
    <row r="5545" spans="1:6" ht="409.6" hidden="1" customHeight="1" x14ac:dyDescent="0.2"/>
    <row r="5546" spans="1:6" ht="12.75" customHeight="1" x14ac:dyDescent="0.25">
      <c r="A5546" s="144" t="s">
        <v>4868</v>
      </c>
      <c r="B5546" s="145"/>
      <c r="C5546" s="145"/>
      <c r="D5546" s="145"/>
      <c r="E5546" s="146"/>
      <c r="F5546" s="147"/>
    </row>
    <row r="5547" spans="1:6" ht="12.75" customHeight="1" x14ac:dyDescent="0.2">
      <c r="A5547" s="138" t="s">
        <v>2737</v>
      </c>
      <c r="B5547" s="139"/>
      <c r="C5547" s="139"/>
      <c r="D5547" s="140"/>
      <c r="E5547" s="76" t="s">
        <v>4869</v>
      </c>
      <c r="F5547" s="77" t="s">
        <v>4870</v>
      </c>
    </row>
    <row r="5548" spans="1:6" ht="12.75" customHeight="1" x14ac:dyDescent="0.2">
      <c r="A5548" s="141"/>
      <c r="B5548" s="142"/>
      <c r="C5548" s="142"/>
      <c r="D5548" s="143"/>
      <c r="E5548" s="78" t="s">
        <v>2736</v>
      </c>
      <c r="F5548" s="79" t="s">
        <v>106</v>
      </c>
    </row>
    <row r="5549" spans="1:6" ht="409.6" hidden="1" customHeight="1" x14ac:dyDescent="0.2"/>
    <row r="5550" spans="1:6" ht="12.75" customHeight="1" x14ac:dyDescent="0.2">
      <c r="A5550" s="80" t="s">
        <v>4871</v>
      </c>
      <c r="B5550" s="81" t="s">
        <v>4872</v>
      </c>
      <c r="C5550" s="82" t="s">
        <v>4870</v>
      </c>
      <c r="D5550" s="82" t="s">
        <v>4873</v>
      </c>
      <c r="E5550" s="82" t="s">
        <v>4874</v>
      </c>
      <c r="F5550" s="83" t="s">
        <v>4875</v>
      </c>
    </row>
    <row r="5551" spans="1:6" ht="409.6" hidden="1" customHeight="1" x14ac:dyDescent="0.2"/>
    <row r="5552" spans="1:6" ht="25.5" customHeight="1" thickBot="1" x14ac:dyDescent="0.25">
      <c r="A5552" s="84" t="s">
        <v>5111</v>
      </c>
      <c r="B5552" s="85" t="s">
        <v>5112</v>
      </c>
      <c r="C5552" s="86" t="s">
        <v>106</v>
      </c>
      <c r="D5552" s="87">
        <v>1</v>
      </c>
      <c r="E5552" s="88">
        <v>233898</v>
      </c>
      <c r="F5552" s="89">
        <f>+D5552*E5552</f>
        <v>233898</v>
      </c>
    </row>
    <row r="5553" spans="1:6" ht="409.6" hidden="1" customHeight="1" x14ac:dyDescent="0.2"/>
    <row r="5554" spans="1:6" ht="13.5" customHeight="1" thickBot="1" x14ac:dyDescent="0.25">
      <c r="A5554" s="90" t="s">
        <v>4883</v>
      </c>
      <c r="B5554" s="91"/>
      <c r="C5554" s="92">
        <v>79.382178056528502</v>
      </c>
      <c r="D5554" s="91"/>
      <c r="E5554" s="93" t="s">
        <v>4884</v>
      </c>
      <c r="F5554" s="94">
        <v>233898</v>
      </c>
    </row>
    <row r="5555" spans="1:6" ht="0.2" customHeight="1" x14ac:dyDescent="0.2"/>
    <row r="5556" spans="1:6" ht="12.75" customHeight="1" x14ac:dyDescent="0.2">
      <c r="A5556" s="80" t="s">
        <v>4871</v>
      </c>
      <c r="B5556" s="81" t="s">
        <v>4885</v>
      </c>
      <c r="C5556" s="82" t="s">
        <v>4870</v>
      </c>
      <c r="D5556" s="82" t="s">
        <v>4873</v>
      </c>
      <c r="E5556" s="82" t="s">
        <v>4874</v>
      </c>
      <c r="F5556" s="83" t="s">
        <v>4875</v>
      </c>
    </row>
    <row r="5557" spans="1:6" ht="409.6" hidden="1" customHeight="1" x14ac:dyDescent="0.2"/>
    <row r="5558" spans="1:6" ht="25.5" customHeight="1" thickBot="1" x14ac:dyDescent="0.25">
      <c r="A5558" s="84" t="s">
        <v>4918</v>
      </c>
      <c r="B5558" s="85" t="s">
        <v>4919</v>
      </c>
      <c r="C5558" s="86" t="s">
        <v>4888</v>
      </c>
      <c r="D5558" s="87">
        <v>0.6</v>
      </c>
      <c r="E5558" s="88">
        <v>67276</v>
      </c>
      <c r="F5558" s="89">
        <f>+D5558*E5558</f>
        <v>40365.599999999999</v>
      </c>
    </row>
    <row r="5559" spans="1:6" ht="409.6" hidden="1" customHeight="1" x14ac:dyDescent="0.2"/>
    <row r="5560" spans="1:6" ht="13.5" customHeight="1" thickBot="1" x14ac:dyDescent="0.25">
      <c r="A5560" s="90" t="s">
        <v>4893</v>
      </c>
      <c r="B5560" s="91"/>
      <c r="C5560" s="92">
        <v>13.699736634899899</v>
      </c>
      <c r="D5560" s="91"/>
      <c r="E5560" s="93" t="s">
        <v>4884</v>
      </c>
      <c r="F5560" s="94">
        <v>40366</v>
      </c>
    </row>
    <row r="5561" spans="1:6" ht="0.2" customHeight="1" x14ac:dyDescent="0.2"/>
    <row r="5562" spans="1:6" ht="12.75" customHeight="1" x14ac:dyDescent="0.2">
      <c r="A5562" s="80" t="s">
        <v>4871</v>
      </c>
      <c r="B5562" s="81" t="s">
        <v>4894</v>
      </c>
      <c r="C5562" s="82" t="s">
        <v>4870</v>
      </c>
      <c r="D5562" s="82" t="s">
        <v>4873</v>
      </c>
      <c r="E5562" s="82" t="s">
        <v>4874</v>
      </c>
      <c r="F5562" s="83" t="s">
        <v>4875</v>
      </c>
    </row>
    <row r="5563" spans="1:6" ht="409.6" hidden="1" customHeight="1" x14ac:dyDescent="0.2"/>
    <row r="5564" spans="1:6" ht="25.5" customHeight="1" thickBot="1" x14ac:dyDescent="0.25">
      <c r="A5564" s="84" t="s">
        <v>4895</v>
      </c>
      <c r="B5564" s="85" t="s">
        <v>4896</v>
      </c>
      <c r="C5564" s="86" t="s">
        <v>4897</v>
      </c>
      <c r="D5564" s="87">
        <v>0.05</v>
      </c>
      <c r="E5564" s="88">
        <v>40366</v>
      </c>
      <c r="F5564" s="89">
        <f>+D5564*E5564</f>
        <v>2018.3000000000002</v>
      </c>
    </row>
    <row r="5565" spans="1:6" ht="409.6" hidden="1" customHeight="1" x14ac:dyDescent="0.2"/>
    <row r="5566" spans="1:6" ht="13.5" customHeight="1" thickBot="1" x14ac:dyDescent="0.25">
      <c r="A5566" s="90" t="s">
        <v>4898</v>
      </c>
      <c r="B5566" s="91"/>
      <c r="C5566" s="92">
        <v>0.68488501534033797</v>
      </c>
      <c r="D5566" s="91"/>
      <c r="E5566" s="93" t="s">
        <v>4884</v>
      </c>
      <c r="F5566" s="94">
        <v>2018</v>
      </c>
    </row>
    <row r="5567" spans="1:6" ht="0.2" customHeight="1" x14ac:dyDescent="0.2"/>
    <row r="5568" spans="1:6" ht="12.75" customHeight="1" x14ac:dyDescent="0.2">
      <c r="A5568" s="80" t="s">
        <v>4871</v>
      </c>
      <c r="B5568" s="81" t="s">
        <v>4905</v>
      </c>
      <c r="C5568" s="82" t="s">
        <v>4870</v>
      </c>
      <c r="D5568" s="82" t="s">
        <v>4873</v>
      </c>
      <c r="E5568" s="82" t="s">
        <v>4874</v>
      </c>
      <c r="F5568" s="83" t="s">
        <v>4875</v>
      </c>
    </row>
    <row r="5569" spans="1:6" ht="409.6" hidden="1" customHeight="1" x14ac:dyDescent="0.2"/>
    <row r="5570" spans="1:6" ht="25.5" customHeight="1" thickBot="1" x14ac:dyDescent="0.25">
      <c r="A5570" s="84" t="s">
        <v>4920</v>
      </c>
      <c r="B5570" s="85" t="s">
        <v>4921</v>
      </c>
      <c r="C5570" s="86" t="s">
        <v>106</v>
      </c>
      <c r="D5570" s="87">
        <v>1.3</v>
      </c>
      <c r="E5570" s="88">
        <v>14128</v>
      </c>
      <c r="F5570" s="89">
        <f>+D5570*E5570</f>
        <v>18366.400000000001</v>
      </c>
    </row>
    <row r="5571" spans="1:6" ht="409.6" hidden="1" customHeight="1" x14ac:dyDescent="0.2"/>
    <row r="5572" spans="1:6" ht="13.5" customHeight="1" thickBot="1" x14ac:dyDescent="0.25">
      <c r="A5572" s="90" t="s">
        <v>4908</v>
      </c>
      <c r="B5572" s="91"/>
      <c r="C5572" s="92">
        <v>6.23320029323125</v>
      </c>
      <c r="D5572" s="91"/>
      <c r="E5572" s="93" t="s">
        <v>4884</v>
      </c>
      <c r="F5572" s="94">
        <v>18366</v>
      </c>
    </row>
    <row r="5573" spans="1:6" ht="0.2" customHeight="1" thickBot="1" x14ac:dyDescent="0.25"/>
    <row r="5574" spans="1:6" ht="12.75" customHeight="1" thickBot="1" x14ac:dyDescent="0.3">
      <c r="A5574" s="157" t="s">
        <v>4909</v>
      </c>
      <c r="B5574" s="158"/>
      <c r="C5574" s="158"/>
      <c r="D5574" s="158"/>
      <c r="E5574" s="159">
        <v>294648</v>
      </c>
      <c r="F5574" s="160"/>
    </row>
    <row r="5575" spans="1:6" ht="12.75" customHeight="1" x14ac:dyDescent="0.2"/>
    <row r="5576" spans="1:6" ht="12.75" customHeight="1" x14ac:dyDescent="0.2"/>
    <row r="5577" spans="1:6" ht="409.6" hidden="1" customHeight="1" x14ac:dyDescent="0.2"/>
    <row r="5578" spans="1:6" ht="12.75" customHeight="1" x14ac:dyDescent="0.25">
      <c r="A5578" s="144" t="s">
        <v>4868</v>
      </c>
      <c r="B5578" s="145"/>
      <c r="C5578" s="145"/>
      <c r="D5578" s="145"/>
      <c r="E5578" s="146"/>
      <c r="F5578" s="147"/>
    </row>
    <row r="5579" spans="1:6" ht="12.75" customHeight="1" x14ac:dyDescent="0.2">
      <c r="A5579" s="138" t="s">
        <v>2739</v>
      </c>
      <c r="B5579" s="139"/>
      <c r="C5579" s="139"/>
      <c r="D5579" s="140"/>
      <c r="E5579" s="76" t="s">
        <v>4869</v>
      </c>
      <c r="F5579" s="77" t="s">
        <v>4870</v>
      </c>
    </row>
    <row r="5580" spans="1:6" ht="12.75" customHeight="1" x14ac:dyDescent="0.2">
      <c r="A5580" s="141"/>
      <c r="B5580" s="142"/>
      <c r="C5580" s="142"/>
      <c r="D5580" s="143"/>
      <c r="E5580" s="78" t="s">
        <v>2738</v>
      </c>
      <c r="F5580" s="79" t="s">
        <v>106</v>
      </c>
    </row>
    <row r="5581" spans="1:6" ht="409.6" hidden="1" customHeight="1" x14ac:dyDescent="0.2"/>
    <row r="5582" spans="1:6" ht="12.75" customHeight="1" x14ac:dyDescent="0.2">
      <c r="A5582" s="80" t="s">
        <v>4871</v>
      </c>
      <c r="B5582" s="81" t="s">
        <v>4872</v>
      </c>
      <c r="C5582" s="82" t="s">
        <v>4870</v>
      </c>
      <c r="D5582" s="82" t="s">
        <v>4873</v>
      </c>
      <c r="E5582" s="82" t="s">
        <v>4874</v>
      </c>
      <c r="F5582" s="83" t="s">
        <v>4875</v>
      </c>
    </row>
    <row r="5583" spans="1:6" ht="409.6" hidden="1" customHeight="1" x14ac:dyDescent="0.2"/>
    <row r="5584" spans="1:6" ht="25.5" customHeight="1" thickBot="1" x14ac:dyDescent="0.25">
      <c r="A5584" s="84" t="s">
        <v>5113</v>
      </c>
      <c r="B5584" s="85" t="s">
        <v>5114</v>
      </c>
      <c r="C5584" s="86" t="s">
        <v>106</v>
      </c>
      <c r="D5584" s="87">
        <v>1</v>
      </c>
      <c r="E5584" s="88">
        <v>208082</v>
      </c>
      <c r="F5584" s="89">
        <f>+D5584*E5584</f>
        <v>208082</v>
      </c>
    </row>
    <row r="5585" spans="1:6" ht="409.6" hidden="1" customHeight="1" x14ac:dyDescent="0.2"/>
    <row r="5586" spans="1:6" ht="13.5" customHeight="1" thickBot="1" x14ac:dyDescent="0.25">
      <c r="A5586" s="90" t="s">
        <v>4883</v>
      </c>
      <c r="B5586" s="91"/>
      <c r="C5586" s="92">
        <v>77.402243780502303</v>
      </c>
      <c r="D5586" s="91"/>
      <c r="E5586" s="93" t="s">
        <v>4884</v>
      </c>
      <c r="F5586" s="94">
        <v>208082</v>
      </c>
    </row>
    <row r="5587" spans="1:6" ht="0.2" customHeight="1" x14ac:dyDescent="0.2"/>
    <row r="5588" spans="1:6" ht="12.75" customHeight="1" x14ac:dyDescent="0.2">
      <c r="A5588" s="80" t="s">
        <v>4871</v>
      </c>
      <c r="B5588" s="81" t="s">
        <v>4885</v>
      </c>
      <c r="C5588" s="82" t="s">
        <v>4870</v>
      </c>
      <c r="D5588" s="82" t="s">
        <v>4873</v>
      </c>
      <c r="E5588" s="82" t="s">
        <v>4874</v>
      </c>
      <c r="F5588" s="83" t="s">
        <v>4875</v>
      </c>
    </row>
    <row r="5589" spans="1:6" ht="409.6" hidden="1" customHeight="1" x14ac:dyDescent="0.2"/>
    <row r="5590" spans="1:6" ht="25.5" customHeight="1" thickBot="1" x14ac:dyDescent="0.25">
      <c r="A5590" s="84" t="s">
        <v>4918</v>
      </c>
      <c r="B5590" s="85" t="s">
        <v>4919</v>
      </c>
      <c r="C5590" s="86" t="s">
        <v>4888</v>
      </c>
      <c r="D5590" s="87">
        <v>0.6</v>
      </c>
      <c r="E5590" s="88">
        <v>67276</v>
      </c>
      <c r="F5590" s="89">
        <f>+D5590*E5590</f>
        <v>40365.599999999999</v>
      </c>
    </row>
    <row r="5591" spans="1:6" ht="409.6" hidden="1" customHeight="1" x14ac:dyDescent="0.2"/>
    <row r="5592" spans="1:6" ht="13.5" customHeight="1" thickBot="1" x14ac:dyDescent="0.25">
      <c r="A5592" s="90" t="s">
        <v>4893</v>
      </c>
      <c r="B5592" s="91"/>
      <c r="C5592" s="92">
        <v>15.0153255564814</v>
      </c>
      <c r="D5592" s="91"/>
      <c r="E5592" s="93" t="s">
        <v>4884</v>
      </c>
      <c r="F5592" s="94">
        <v>40366</v>
      </c>
    </row>
    <row r="5593" spans="1:6" ht="0.2" customHeight="1" x14ac:dyDescent="0.2"/>
    <row r="5594" spans="1:6" ht="12.75" customHeight="1" x14ac:dyDescent="0.2">
      <c r="A5594" s="80" t="s">
        <v>4871</v>
      </c>
      <c r="B5594" s="81" t="s">
        <v>4894</v>
      </c>
      <c r="C5594" s="82" t="s">
        <v>4870</v>
      </c>
      <c r="D5594" s="82" t="s">
        <v>4873</v>
      </c>
      <c r="E5594" s="82" t="s">
        <v>4874</v>
      </c>
      <c r="F5594" s="83" t="s">
        <v>4875</v>
      </c>
    </row>
    <row r="5595" spans="1:6" ht="409.6" hidden="1" customHeight="1" x14ac:dyDescent="0.2"/>
    <row r="5596" spans="1:6" ht="25.5" customHeight="1" thickBot="1" x14ac:dyDescent="0.25">
      <c r="A5596" s="84" t="s">
        <v>4895</v>
      </c>
      <c r="B5596" s="85" t="s">
        <v>4896</v>
      </c>
      <c r="C5596" s="86" t="s">
        <v>4897</v>
      </c>
      <c r="D5596" s="87">
        <v>0.05</v>
      </c>
      <c r="E5596" s="88">
        <v>40366</v>
      </c>
      <c r="F5596" s="89">
        <f>+D5596*E5596</f>
        <v>2018.3000000000002</v>
      </c>
    </row>
    <row r="5597" spans="1:6" ht="409.6" hidden="1" customHeight="1" x14ac:dyDescent="0.2"/>
    <row r="5598" spans="1:6" ht="13.5" customHeight="1" thickBot="1" x14ac:dyDescent="0.25">
      <c r="A5598" s="90" t="s">
        <v>4898</v>
      </c>
      <c r="B5598" s="91"/>
      <c r="C5598" s="92">
        <v>0.75065468396619495</v>
      </c>
      <c r="D5598" s="91"/>
      <c r="E5598" s="93" t="s">
        <v>4884</v>
      </c>
      <c r="F5598" s="94">
        <v>2018</v>
      </c>
    </row>
    <row r="5599" spans="1:6" ht="0.2" customHeight="1" x14ac:dyDescent="0.2"/>
    <row r="5600" spans="1:6" ht="12.75" customHeight="1" x14ac:dyDescent="0.2">
      <c r="A5600" s="80" t="s">
        <v>4871</v>
      </c>
      <c r="B5600" s="81" t="s">
        <v>4905</v>
      </c>
      <c r="C5600" s="82" t="s">
        <v>4870</v>
      </c>
      <c r="D5600" s="82" t="s">
        <v>4873</v>
      </c>
      <c r="E5600" s="82" t="s">
        <v>4874</v>
      </c>
      <c r="F5600" s="83" t="s">
        <v>4875</v>
      </c>
    </row>
    <row r="5601" spans="1:6" ht="409.6" hidden="1" customHeight="1" x14ac:dyDescent="0.2"/>
    <row r="5602" spans="1:6" ht="25.5" customHeight="1" thickBot="1" x14ac:dyDescent="0.25">
      <c r="A5602" s="84" t="s">
        <v>4920</v>
      </c>
      <c r="B5602" s="85" t="s">
        <v>4921</v>
      </c>
      <c r="C5602" s="86" t="s">
        <v>106</v>
      </c>
      <c r="D5602" s="87">
        <v>1.3</v>
      </c>
      <c r="E5602" s="88">
        <v>14128</v>
      </c>
      <c r="F5602" s="89">
        <f>+D5602*E5602</f>
        <v>18366.400000000001</v>
      </c>
    </row>
    <row r="5603" spans="1:6" ht="409.6" hidden="1" customHeight="1" x14ac:dyDescent="0.2"/>
    <row r="5604" spans="1:6" ht="13.5" customHeight="1" thickBot="1" x14ac:dyDescent="0.25">
      <c r="A5604" s="90" t="s">
        <v>4908</v>
      </c>
      <c r="B5604" s="91"/>
      <c r="C5604" s="92">
        <v>6.8317759790501098</v>
      </c>
      <c r="D5604" s="91"/>
      <c r="E5604" s="93" t="s">
        <v>4884</v>
      </c>
      <c r="F5604" s="94">
        <v>18366</v>
      </c>
    </row>
    <row r="5605" spans="1:6" ht="0.2" customHeight="1" thickBot="1" x14ac:dyDescent="0.25"/>
    <row r="5606" spans="1:6" ht="12.75" customHeight="1" thickBot="1" x14ac:dyDescent="0.3">
      <c r="A5606" s="157" t="s">
        <v>4909</v>
      </c>
      <c r="B5606" s="158"/>
      <c r="C5606" s="158"/>
      <c r="D5606" s="158"/>
      <c r="E5606" s="159">
        <v>268832</v>
      </c>
      <c r="F5606" s="160"/>
    </row>
    <row r="5607" spans="1:6" ht="12.75" customHeight="1" x14ac:dyDescent="0.2"/>
    <row r="5608" spans="1:6" ht="12.75" customHeight="1" x14ac:dyDescent="0.2"/>
    <row r="5609" spans="1:6" ht="409.6" hidden="1" customHeight="1" x14ac:dyDescent="0.2"/>
    <row r="5610" spans="1:6" ht="12.75" customHeight="1" x14ac:dyDescent="0.25">
      <c r="A5610" s="144" t="s">
        <v>4868</v>
      </c>
      <c r="B5610" s="145"/>
      <c r="C5610" s="145"/>
      <c r="D5610" s="145"/>
      <c r="E5610" s="146"/>
      <c r="F5610" s="147"/>
    </row>
    <row r="5611" spans="1:6" ht="12.75" customHeight="1" x14ac:dyDescent="0.2">
      <c r="A5611" s="138" t="s">
        <v>2741</v>
      </c>
      <c r="B5611" s="139"/>
      <c r="C5611" s="139"/>
      <c r="D5611" s="140"/>
      <c r="E5611" s="76" t="s">
        <v>4869</v>
      </c>
      <c r="F5611" s="77" t="s">
        <v>4870</v>
      </c>
    </row>
    <row r="5612" spans="1:6" ht="12.75" customHeight="1" x14ac:dyDescent="0.2">
      <c r="A5612" s="141"/>
      <c r="B5612" s="142"/>
      <c r="C5612" s="142"/>
      <c r="D5612" s="143"/>
      <c r="E5612" s="78" t="s">
        <v>2740</v>
      </c>
      <c r="F5612" s="79" t="s">
        <v>106</v>
      </c>
    </row>
    <row r="5613" spans="1:6" ht="409.6" hidden="1" customHeight="1" x14ac:dyDescent="0.2"/>
    <row r="5614" spans="1:6" ht="12.75" customHeight="1" x14ac:dyDescent="0.2">
      <c r="A5614" s="80" t="s">
        <v>4871</v>
      </c>
      <c r="B5614" s="81" t="s">
        <v>4872</v>
      </c>
      <c r="C5614" s="82" t="s">
        <v>4870</v>
      </c>
      <c r="D5614" s="82" t="s">
        <v>4873</v>
      </c>
      <c r="E5614" s="82" t="s">
        <v>4874</v>
      </c>
      <c r="F5614" s="83" t="s">
        <v>4875</v>
      </c>
    </row>
    <row r="5615" spans="1:6" ht="409.6" hidden="1" customHeight="1" x14ac:dyDescent="0.2"/>
    <row r="5616" spans="1:6" ht="25.5" customHeight="1" thickBot="1" x14ac:dyDescent="0.25">
      <c r="A5616" s="84" t="s">
        <v>5115</v>
      </c>
      <c r="B5616" s="85" t="s">
        <v>5116</v>
      </c>
      <c r="C5616" s="86" t="s">
        <v>106</v>
      </c>
      <c r="D5616" s="87">
        <v>1</v>
      </c>
      <c r="E5616" s="88">
        <v>72569</v>
      </c>
      <c r="F5616" s="89">
        <f>+D5616*E5616</f>
        <v>72569</v>
      </c>
    </row>
    <row r="5617" spans="1:6" ht="409.6" hidden="1" customHeight="1" x14ac:dyDescent="0.2"/>
    <row r="5618" spans="1:6" ht="13.5" customHeight="1" thickBot="1" x14ac:dyDescent="0.25">
      <c r="A5618" s="90" t="s">
        <v>4883</v>
      </c>
      <c r="B5618" s="91"/>
      <c r="C5618" s="92">
        <v>32.601800603795297</v>
      </c>
      <c r="D5618" s="91"/>
      <c r="E5618" s="93" t="s">
        <v>4884</v>
      </c>
      <c r="F5618" s="94">
        <v>72569</v>
      </c>
    </row>
    <row r="5619" spans="1:6" ht="0.2" customHeight="1" x14ac:dyDescent="0.2"/>
    <row r="5620" spans="1:6" ht="12.75" customHeight="1" x14ac:dyDescent="0.2">
      <c r="A5620" s="80" t="s">
        <v>4871</v>
      </c>
      <c r="B5620" s="81" t="s">
        <v>4885</v>
      </c>
      <c r="C5620" s="82" t="s">
        <v>4870</v>
      </c>
      <c r="D5620" s="82" t="s">
        <v>4873</v>
      </c>
      <c r="E5620" s="82" t="s">
        <v>4874</v>
      </c>
      <c r="F5620" s="83" t="s">
        <v>4875</v>
      </c>
    </row>
    <row r="5621" spans="1:6" ht="409.6" hidden="1" customHeight="1" x14ac:dyDescent="0.2"/>
    <row r="5622" spans="1:6" ht="25.5" customHeight="1" thickBot="1" x14ac:dyDescent="0.25">
      <c r="A5622" s="84" t="s">
        <v>4918</v>
      </c>
      <c r="B5622" s="85" t="s">
        <v>4919</v>
      </c>
      <c r="C5622" s="86" t="s">
        <v>4888</v>
      </c>
      <c r="D5622" s="87">
        <v>1.5</v>
      </c>
      <c r="E5622" s="88">
        <v>67276</v>
      </c>
      <c r="F5622" s="89">
        <f>+D5622*E5622</f>
        <v>100914</v>
      </c>
    </row>
    <row r="5623" spans="1:6" ht="409.6" hidden="1" customHeight="1" x14ac:dyDescent="0.2"/>
    <row r="5624" spans="1:6" ht="13.5" customHeight="1" thickBot="1" x14ac:dyDescent="0.25">
      <c r="A5624" s="90" t="s">
        <v>4893</v>
      </c>
      <c r="B5624" s="91"/>
      <c r="C5624" s="92">
        <v>45.335861127084499</v>
      </c>
      <c r="D5624" s="91"/>
      <c r="E5624" s="93" t="s">
        <v>4884</v>
      </c>
      <c r="F5624" s="94">
        <v>100914</v>
      </c>
    </row>
    <row r="5625" spans="1:6" ht="0.2" customHeight="1" x14ac:dyDescent="0.2"/>
    <row r="5626" spans="1:6" ht="12.75" customHeight="1" x14ac:dyDescent="0.2">
      <c r="A5626" s="80" t="s">
        <v>4871</v>
      </c>
      <c r="B5626" s="81" t="s">
        <v>4894</v>
      </c>
      <c r="C5626" s="82" t="s">
        <v>4870</v>
      </c>
      <c r="D5626" s="82" t="s">
        <v>4873</v>
      </c>
      <c r="E5626" s="82" t="s">
        <v>4874</v>
      </c>
      <c r="F5626" s="83" t="s">
        <v>4875</v>
      </c>
    </row>
    <row r="5627" spans="1:6" ht="409.6" hidden="1" customHeight="1" x14ac:dyDescent="0.2"/>
    <row r="5628" spans="1:6" ht="25.5" customHeight="1" thickBot="1" x14ac:dyDescent="0.25">
      <c r="A5628" s="84" t="s">
        <v>4895</v>
      </c>
      <c r="B5628" s="85" t="s">
        <v>4896</v>
      </c>
      <c r="C5628" s="86" t="s">
        <v>4897</v>
      </c>
      <c r="D5628" s="87">
        <v>0.05</v>
      </c>
      <c r="E5628" s="88">
        <v>100914</v>
      </c>
      <c r="F5628" s="89">
        <f>+D5628*E5628</f>
        <v>5045.7000000000007</v>
      </c>
    </row>
    <row r="5629" spans="1:6" ht="409.6" hidden="1" customHeight="1" x14ac:dyDescent="0.2"/>
    <row r="5630" spans="1:6" ht="13.5" customHeight="1" thickBot="1" x14ac:dyDescent="0.25">
      <c r="A5630" s="90" t="s">
        <v>4898</v>
      </c>
      <c r="B5630" s="91"/>
      <c r="C5630" s="92">
        <v>2.26692783208741</v>
      </c>
      <c r="D5630" s="91"/>
      <c r="E5630" s="93" t="s">
        <v>4884</v>
      </c>
      <c r="F5630" s="94">
        <v>5046</v>
      </c>
    </row>
    <row r="5631" spans="1:6" ht="0.2" customHeight="1" x14ac:dyDescent="0.2"/>
    <row r="5632" spans="1:6" ht="12.75" customHeight="1" x14ac:dyDescent="0.2">
      <c r="A5632" s="80" t="s">
        <v>4871</v>
      </c>
      <c r="B5632" s="81" t="s">
        <v>4899</v>
      </c>
      <c r="C5632" s="82" t="s">
        <v>4870</v>
      </c>
      <c r="D5632" s="82" t="s">
        <v>4873</v>
      </c>
      <c r="E5632" s="82" t="s">
        <v>4874</v>
      </c>
      <c r="F5632" s="83" t="s">
        <v>4875</v>
      </c>
    </row>
    <row r="5633" spans="1:6" ht="409.6" hidden="1" customHeight="1" x14ac:dyDescent="0.2"/>
    <row r="5634" spans="1:6" ht="25.5" customHeight="1" x14ac:dyDescent="0.2">
      <c r="A5634" s="84" t="s">
        <v>5105</v>
      </c>
      <c r="B5634" s="85" t="s">
        <v>5106</v>
      </c>
      <c r="C5634" s="86" t="s">
        <v>109</v>
      </c>
      <c r="D5634" s="87">
        <v>1</v>
      </c>
      <c r="E5634" s="88">
        <v>1914</v>
      </c>
      <c r="F5634" s="89">
        <f>+D5634*E5634</f>
        <v>1914</v>
      </c>
    </row>
    <row r="5635" spans="1:6" ht="409.6" hidden="1" customHeight="1" x14ac:dyDescent="0.2"/>
    <row r="5636" spans="1:6" ht="25.5" customHeight="1" x14ac:dyDescent="0.2">
      <c r="A5636" s="84" t="s">
        <v>5095</v>
      </c>
      <c r="B5636" s="85" t="s">
        <v>5096</v>
      </c>
      <c r="C5636" s="86" t="s">
        <v>109</v>
      </c>
      <c r="D5636" s="87">
        <v>0.5</v>
      </c>
      <c r="E5636" s="88">
        <v>46573</v>
      </c>
      <c r="F5636" s="89">
        <f>+D5636*E5636</f>
        <v>23286.5</v>
      </c>
    </row>
    <row r="5637" spans="1:6" ht="409.6" hidden="1" customHeight="1" x14ac:dyDescent="0.2"/>
    <row r="5638" spans="1:6" ht="25.5" customHeight="1" thickBot="1" x14ac:dyDescent="0.25">
      <c r="A5638" s="84" t="s">
        <v>5018</v>
      </c>
      <c r="B5638" s="85" t="s">
        <v>5019</v>
      </c>
      <c r="C5638" s="86" t="s">
        <v>109</v>
      </c>
      <c r="D5638" s="87">
        <v>2</v>
      </c>
      <c r="E5638" s="88">
        <v>248</v>
      </c>
      <c r="F5638" s="89">
        <f>+D5638*E5638</f>
        <v>496</v>
      </c>
    </row>
    <row r="5639" spans="1:6" ht="409.6" hidden="1" customHeight="1" x14ac:dyDescent="0.2"/>
    <row r="5640" spans="1:6" ht="13.5" customHeight="1" thickBot="1" x14ac:dyDescent="0.25">
      <c r="A5640" s="90" t="s">
        <v>4904</v>
      </c>
      <c r="B5640" s="91"/>
      <c r="C5640" s="92">
        <v>11.544440051753901</v>
      </c>
      <c r="D5640" s="91"/>
      <c r="E5640" s="93" t="s">
        <v>4884</v>
      </c>
      <c r="F5640" s="94">
        <v>25697</v>
      </c>
    </row>
    <row r="5641" spans="1:6" ht="0.2" customHeight="1" x14ac:dyDescent="0.2"/>
    <row r="5642" spans="1:6" ht="12.75" customHeight="1" x14ac:dyDescent="0.2">
      <c r="A5642" s="80" t="s">
        <v>4871</v>
      </c>
      <c r="B5642" s="81" t="s">
        <v>4905</v>
      </c>
      <c r="C5642" s="82" t="s">
        <v>4870</v>
      </c>
      <c r="D5642" s="82" t="s">
        <v>4873</v>
      </c>
      <c r="E5642" s="82" t="s">
        <v>4874</v>
      </c>
      <c r="F5642" s="83" t="s">
        <v>4875</v>
      </c>
    </row>
    <row r="5643" spans="1:6" ht="409.6" hidden="1" customHeight="1" x14ac:dyDescent="0.2"/>
    <row r="5644" spans="1:6" ht="25.5" customHeight="1" thickBot="1" x14ac:dyDescent="0.25">
      <c r="A5644" s="84" t="s">
        <v>4920</v>
      </c>
      <c r="B5644" s="85" t="s">
        <v>4921</v>
      </c>
      <c r="C5644" s="86" t="s">
        <v>106</v>
      </c>
      <c r="D5644" s="87">
        <v>1.3</v>
      </c>
      <c r="E5644" s="88">
        <v>14128</v>
      </c>
      <c r="F5644" s="89">
        <f>+D5644*E5644</f>
        <v>18366.400000000001</v>
      </c>
    </row>
    <row r="5645" spans="1:6" ht="409.6" hidden="1" customHeight="1" x14ac:dyDescent="0.2"/>
    <row r="5646" spans="1:6" ht="13.5" customHeight="1" thickBot="1" x14ac:dyDescent="0.25">
      <c r="A5646" s="90" t="s">
        <v>4908</v>
      </c>
      <c r="B5646" s="91"/>
      <c r="C5646" s="92">
        <v>8.2509703852788991</v>
      </c>
      <c r="D5646" s="91"/>
      <c r="E5646" s="93" t="s">
        <v>4884</v>
      </c>
      <c r="F5646" s="94">
        <v>18366</v>
      </c>
    </row>
    <row r="5647" spans="1:6" ht="0.2" customHeight="1" thickBot="1" x14ac:dyDescent="0.25"/>
    <row r="5648" spans="1:6" ht="12.75" customHeight="1" thickBot="1" x14ac:dyDescent="0.3">
      <c r="A5648" s="157" t="s">
        <v>4909</v>
      </c>
      <c r="B5648" s="158"/>
      <c r="C5648" s="158"/>
      <c r="D5648" s="158"/>
      <c r="E5648" s="159">
        <v>222592</v>
      </c>
      <c r="F5648" s="160"/>
    </row>
    <row r="5649" spans="1:6" ht="12.75" customHeight="1" x14ac:dyDescent="0.2"/>
    <row r="5650" spans="1:6" ht="12.75" customHeight="1" x14ac:dyDescent="0.2"/>
    <row r="5651" spans="1:6" ht="409.6" hidden="1" customHeight="1" x14ac:dyDescent="0.2"/>
    <row r="5652" spans="1:6" ht="12.75" customHeight="1" x14ac:dyDescent="0.25">
      <c r="A5652" s="144" t="s">
        <v>4868</v>
      </c>
      <c r="B5652" s="145"/>
      <c r="C5652" s="145"/>
      <c r="D5652" s="145"/>
      <c r="E5652" s="146"/>
      <c r="F5652" s="147"/>
    </row>
    <row r="5653" spans="1:6" ht="12.75" customHeight="1" x14ac:dyDescent="0.2">
      <c r="A5653" s="138" t="s">
        <v>2743</v>
      </c>
      <c r="B5653" s="139"/>
      <c r="C5653" s="139"/>
      <c r="D5653" s="140"/>
      <c r="E5653" s="76" t="s">
        <v>4869</v>
      </c>
      <c r="F5653" s="77" t="s">
        <v>4870</v>
      </c>
    </row>
    <row r="5654" spans="1:6" ht="12.75" customHeight="1" x14ac:dyDescent="0.2">
      <c r="A5654" s="141"/>
      <c r="B5654" s="142"/>
      <c r="C5654" s="142"/>
      <c r="D5654" s="143"/>
      <c r="E5654" s="78" t="s">
        <v>2742</v>
      </c>
      <c r="F5654" s="79" t="s">
        <v>106</v>
      </c>
    </row>
    <row r="5655" spans="1:6" ht="409.6" hidden="1" customHeight="1" x14ac:dyDescent="0.2"/>
    <row r="5656" spans="1:6" ht="12.75" customHeight="1" x14ac:dyDescent="0.2">
      <c r="A5656" s="80" t="s">
        <v>4871</v>
      </c>
      <c r="B5656" s="81" t="s">
        <v>4872</v>
      </c>
      <c r="C5656" s="82" t="s">
        <v>4870</v>
      </c>
      <c r="D5656" s="82" t="s">
        <v>4873</v>
      </c>
      <c r="E5656" s="82" t="s">
        <v>4874</v>
      </c>
      <c r="F5656" s="83" t="s">
        <v>4875</v>
      </c>
    </row>
    <row r="5657" spans="1:6" ht="409.6" hidden="1" customHeight="1" x14ac:dyDescent="0.2"/>
    <row r="5658" spans="1:6" ht="25.5" customHeight="1" thickBot="1" x14ac:dyDescent="0.25">
      <c r="A5658" s="84" t="s">
        <v>5117</v>
      </c>
      <c r="B5658" s="85" t="s">
        <v>5118</v>
      </c>
      <c r="C5658" s="86" t="s">
        <v>106</v>
      </c>
      <c r="D5658" s="87">
        <v>1</v>
      </c>
      <c r="E5658" s="88">
        <v>213734</v>
      </c>
      <c r="F5658" s="89">
        <f>+D5658*E5658</f>
        <v>213734</v>
      </c>
    </row>
    <row r="5659" spans="1:6" ht="409.6" hidden="1" customHeight="1" x14ac:dyDescent="0.2"/>
    <row r="5660" spans="1:6" ht="13.5" customHeight="1" thickBot="1" x14ac:dyDescent="0.25">
      <c r="A5660" s="90" t="s">
        <v>4883</v>
      </c>
      <c r="B5660" s="91"/>
      <c r="C5660" s="92">
        <v>58.757357246733399</v>
      </c>
      <c r="D5660" s="91"/>
      <c r="E5660" s="93" t="s">
        <v>4884</v>
      </c>
      <c r="F5660" s="94">
        <v>213734</v>
      </c>
    </row>
    <row r="5661" spans="1:6" ht="0.2" customHeight="1" x14ac:dyDescent="0.2"/>
    <row r="5662" spans="1:6" ht="12.75" customHeight="1" x14ac:dyDescent="0.2">
      <c r="A5662" s="80" t="s">
        <v>4871</v>
      </c>
      <c r="B5662" s="81" t="s">
        <v>4885</v>
      </c>
      <c r="C5662" s="82" t="s">
        <v>4870</v>
      </c>
      <c r="D5662" s="82" t="s">
        <v>4873</v>
      </c>
      <c r="E5662" s="82" t="s">
        <v>4874</v>
      </c>
      <c r="F5662" s="83" t="s">
        <v>4875</v>
      </c>
    </row>
    <row r="5663" spans="1:6" ht="409.6" hidden="1" customHeight="1" x14ac:dyDescent="0.2"/>
    <row r="5664" spans="1:6" ht="25.5" customHeight="1" thickBot="1" x14ac:dyDescent="0.25">
      <c r="A5664" s="84" t="s">
        <v>4918</v>
      </c>
      <c r="B5664" s="85" t="s">
        <v>4919</v>
      </c>
      <c r="C5664" s="86" t="s">
        <v>4888</v>
      </c>
      <c r="D5664" s="87">
        <v>1.5</v>
      </c>
      <c r="E5664" s="88">
        <v>67276</v>
      </c>
      <c r="F5664" s="89">
        <f>+D5664*E5664</f>
        <v>100914</v>
      </c>
    </row>
    <row r="5665" spans="1:6" ht="409.6" hidden="1" customHeight="1" x14ac:dyDescent="0.2"/>
    <row r="5666" spans="1:6" ht="13.5" customHeight="1" thickBot="1" x14ac:dyDescent="0.25">
      <c r="A5666" s="90" t="s">
        <v>4893</v>
      </c>
      <c r="B5666" s="91"/>
      <c r="C5666" s="92">
        <v>27.742146542884399</v>
      </c>
      <c r="D5666" s="91"/>
      <c r="E5666" s="93" t="s">
        <v>4884</v>
      </c>
      <c r="F5666" s="94">
        <v>100914</v>
      </c>
    </row>
    <row r="5667" spans="1:6" ht="0.2" customHeight="1" x14ac:dyDescent="0.2"/>
    <row r="5668" spans="1:6" ht="12.75" customHeight="1" x14ac:dyDescent="0.2">
      <c r="A5668" s="80" t="s">
        <v>4871</v>
      </c>
      <c r="B5668" s="81" t="s">
        <v>4894</v>
      </c>
      <c r="C5668" s="82" t="s">
        <v>4870</v>
      </c>
      <c r="D5668" s="82" t="s">
        <v>4873</v>
      </c>
      <c r="E5668" s="82" t="s">
        <v>4874</v>
      </c>
      <c r="F5668" s="83" t="s">
        <v>4875</v>
      </c>
    </row>
    <row r="5669" spans="1:6" ht="409.6" hidden="1" customHeight="1" x14ac:dyDescent="0.2"/>
    <row r="5670" spans="1:6" ht="25.5" customHeight="1" thickBot="1" x14ac:dyDescent="0.25">
      <c r="A5670" s="84" t="s">
        <v>4895</v>
      </c>
      <c r="B5670" s="85" t="s">
        <v>4896</v>
      </c>
      <c r="C5670" s="86" t="s">
        <v>4897</v>
      </c>
      <c r="D5670" s="87">
        <v>0.05</v>
      </c>
      <c r="E5670" s="88">
        <v>100914</v>
      </c>
      <c r="F5670" s="89">
        <f>+D5670*E5670</f>
        <v>5045.7000000000007</v>
      </c>
    </row>
    <row r="5671" spans="1:6" ht="409.6" hidden="1" customHeight="1" x14ac:dyDescent="0.2"/>
    <row r="5672" spans="1:6" ht="13.5" customHeight="1" thickBot="1" x14ac:dyDescent="0.25">
      <c r="A5672" s="90" t="s">
        <v>4898</v>
      </c>
      <c r="B5672" s="91"/>
      <c r="C5672" s="92">
        <v>1.38718979978392</v>
      </c>
      <c r="D5672" s="91"/>
      <c r="E5672" s="93" t="s">
        <v>4884</v>
      </c>
      <c r="F5672" s="94">
        <v>5046</v>
      </c>
    </row>
    <row r="5673" spans="1:6" ht="0.2" customHeight="1" x14ac:dyDescent="0.2"/>
    <row r="5674" spans="1:6" ht="12.75" customHeight="1" x14ac:dyDescent="0.2">
      <c r="A5674" s="80" t="s">
        <v>4871</v>
      </c>
      <c r="B5674" s="81" t="s">
        <v>4899</v>
      </c>
      <c r="C5674" s="82" t="s">
        <v>4870</v>
      </c>
      <c r="D5674" s="82" t="s">
        <v>4873</v>
      </c>
      <c r="E5674" s="82" t="s">
        <v>4874</v>
      </c>
      <c r="F5674" s="83" t="s">
        <v>4875</v>
      </c>
    </row>
    <row r="5675" spans="1:6" ht="409.6" hidden="1" customHeight="1" x14ac:dyDescent="0.2"/>
    <row r="5676" spans="1:6" ht="25.5" customHeight="1" x14ac:dyDescent="0.2">
      <c r="A5676" s="84" t="s">
        <v>5105</v>
      </c>
      <c r="B5676" s="85" t="s">
        <v>5106</v>
      </c>
      <c r="C5676" s="86" t="s">
        <v>109</v>
      </c>
      <c r="D5676" s="87">
        <v>1</v>
      </c>
      <c r="E5676" s="88">
        <v>1914</v>
      </c>
      <c r="F5676" s="89">
        <f>+D5676*E5676</f>
        <v>1914</v>
      </c>
    </row>
    <row r="5677" spans="1:6" ht="409.6" hidden="1" customHeight="1" x14ac:dyDescent="0.2"/>
    <row r="5678" spans="1:6" ht="25.5" customHeight="1" x14ac:dyDescent="0.2">
      <c r="A5678" s="84" t="s">
        <v>5018</v>
      </c>
      <c r="B5678" s="85" t="s">
        <v>5019</v>
      </c>
      <c r="C5678" s="86" t="s">
        <v>109</v>
      </c>
      <c r="D5678" s="87">
        <v>2</v>
      </c>
      <c r="E5678" s="88">
        <v>248</v>
      </c>
      <c r="F5678" s="89">
        <f>+D5678*E5678</f>
        <v>496</v>
      </c>
    </row>
    <row r="5679" spans="1:6" ht="409.6" hidden="1" customHeight="1" x14ac:dyDescent="0.2"/>
    <row r="5680" spans="1:6" ht="25.5" customHeight="1" thickBot="1" x14ac:dyDescent="0.25">
      <c r="A5680" s="84" t="s">
        <v>5095</v>
      </c>
      <c r="B5680" s="85" t="s">
        <v>5096</v>
      </c>
      <c r="C5680" s="86" t="s">
        <v>109</v>
      </c>
      <c r="D5680" s="87">
        <v>0.5</v>
      </c>
      <c r="E5680" s="88">
        <v>46573</v>
      </c>
      <c r="F5680" s="89">
        <f>+D5680*E5680</f>
        <v>23286.5</v>
      </c>
    </row>
    <row r="5681" spans="1:6" ht="409.6" hidden="1" customHeight="1" x14ac:dyDescent="0.2"/>
    <row r="5682" spans="1:6" ht="13.5" customHeight="1" thickBot="1" x14ac:dyDescent="0.25">
      <c r="A5682" s="90" t="s">
        <v>4904</v>
      </c>
      <c r="B5682" s="91"/>
      <c r="C5682" s="92">
        <v>7.0643314080553798</v>
      </c>
      <c r="D5682" s="91"/>
      <c r="E5682" s="93" t="s">
        <v>4884</v>
      </c>
      <c r="F5682" s="94">
        <v>25697</v>
      </c>
    </row>
    <row r="5683" spans="1:6" ht="0.2" customHeight="1" x14ac:dyDescent="0.2"/>
    <row r="5684" spans="1:6" ht="12.75" customHeight="1" x14ac:dyDescent="0.2">
      <c r="A5684" s="80" t="s">
        <v>4871</v>
      </c>
      <c r="B5684" s="81" t="s">
        <v>4905</v>
      </c>
      <c r="C5684" s="82" t="s">
        <v>4870</v>
      </c>
      <c r="D5684" s="82" t="s">
        <v>4873</v>
      </c>
      <c r="E5684" s="82" t="s">
        <v>4874</v>
      </c>
      <c r="F5684" s="83" t="s">
        <v>4875</v>
      </c>
    </row>
    <row r="5685" spans="1:6" ht="409.6" hidden="1" customHeight="1" x14ac:dyDescent="0.2"/>
    <row r="5686" spans="1:6" ht="25.5" customHeight="1" thickBot="1" x14ac:dyDescent="0.25">
      <c r="A5686" s="84" t="s">
        <v>4920</v>
      </c>
      <c r="B5686" s="85" t="s">
        <v>4921</v>
      </c>
      <c r="C5686" s="86" t="s">
        <v>106</v>
      </c>
      <c r="D5686" s="87">
        <v>1.3</v>
      </c>
      <c r="E5686" s="88">
        <v>14128</v>
      </c>
      <c r="F5686" s="89">
        <f>+D5686*E5686</f>
        <v>18366.400000000001</v>
      </c>
    </row>
    <row r="5687" spans="1:6" ht="409.6" hidden="1" customHeight="1" x14ac:dyDescent="0.2"/>
    <row r="5688" spans="1:6" ht="13.5" customHeight="1" thickBot="1" x14ac:dyDescent="0.25">
      <c r="A5688" s="90" t="s">
        <v>4908</v>
      </c>
      <c r="B5688" s="91"/>
      <c r="C5688" s="92">
        <v>5.0489750025429103</v>
      </c>
      <c r="D5688" s="91"/>
      <c r="E5688" s="93" t="s">
        <v>4884</v>
      </c>
      <c r="F5688" s="94">
        <v>18366</v>
      </c>
    </row>
    <row r="5689" spans="1:6" ht="0.2" customHeight="1" thickBot="1" x14ac:dyDescent="0.25"/>
    <row r="5690" spans="1:6" ht="12.75" customHeight="1" thickBot="1" x14ac:dyDescent="0.3">
      <c r="A5690" s="157" t="s">
        <v>4909</v>
      </c>
      <c r="B5690" s="158"/>
      <c r="C5690" s="158"/>
      <c r="D5690" s="158"/>
      <c r="E5690" s="159">
        <v>363757</v>
      </c>
      <c r="F5690" s="160"/>
    </row>
    <row r="5691" spans="1:6" ht="12.75" customHeight="1" x14ac:dyDescent="0.2"/>
    <row r="5692" spans="1:6" ht="12.75" customHeight="1" x14ac:dyDescent="0.2"/>
    <row r="5693" spans="1:6" ht="409.6" hidden="1" customHeight="1" x14ac:dyDescent="0.2"/>
    <row r="5694" spans="1:6" ht="12.75" customHeight="1" x14ac:dyDescent="0.25">
      <c r="A5694" s="144" t="s">
        <v>4868</v>
      </c>
      <c r="B5694" s="145"/>
      <c r="C5694" s="145"/>
      <c r="D5694" s="145"/>
      <c r="E5694" s="146"/>
      <c r="F5694" s="147"/>
    </row>
    <row r="5695" spans="1:6" ht="12.75" customHeight="1" x14ac:dyDescent="0.2">
      <c r="A5695" s="138" t="s">
        <v>2745</v>
      </c>
      <c r="B5695" s="139"/>
      <c r="C5695" s="139"/>
      <c r="D5695" s="140"/>
      <c r="E5695" s="76" t="s">
        <v>4869</v>
      </c>
      <c r="F5695" s="77" t="s">
        <v>4870</v>
      </c>
    </row>
    <row r="5696" spans="1:6" ht="12.75" customHeight="1" x14ac:dyDescent="0.2">
      <c r="A5696" s="141"/>
      <c r="B5696" s="142"/>
      <c r="C5696" s="142"/>
      <c r="D5696" s="143"/>
      <c r="E5696" s="78" t="s">
        <v>2744</v>
      </c>
      <c r="F5696" s="79" t="s">
        <v>106</v>
      </c>
    </row>
    <row r="5697" spans="1:6" ht="409.6" hidden="1" customHeight="1" x14ac:dyDescent="0.2"/>
    <row r="5698" spans="1:6" ht="12.75" customHeight="1" x14ac:dyDescent="0.2">
      <c r="A5698" s="80" t="s">
        <v>4871</v>
      </c>
      <c r="B5698" s="81" t="s">
        <v>4872</v>
      </c>
      <c r="C5698" s="82" t="s">
        <v>4870</v>
      </c>
      <c r="D5698" s="82" t="s">
        <v>4873</v>
      </c>
      <c r="E5698" s="82" t="s">
        <v>4874</v>
      </c>
      <c r="F5698" s="83" t="s">
        <v>4875</v>
      </c>
    </row>
    <row r="5699" spans="1:6" ht="409.6" hidden="1" customHeight="1" x14ac:dyDescent="0.2"/>
    <row r="5700" spans="1:6" ht="25.5" customHeight="1" thickBot="1" x14ac:dyDescent="0.25">
      <c r="A5700" s="84" t="s">
        <v>5119</v>
      </c>
      <c r="B5700" s="85" t="s">
        <v>5120</v>
      </c>
      <c r="C5700" s="86" t="s">
        <v>106</v>
      </c>
      <c r="D5700" s="87">
        <v>1</v>
      </c>
      <c r="E5700" s="88">
        <v>208734</v>
      </c>
      <c r="F5700" s="89">
        <f>+D5700*E5700</f>
        <v>208734</v>
      </c>
    </row>
    <row r="5701" spans="1:6" ht="409.6" hidden="1" customHeight="1" x14ac:dyDescent="0.2"/>
    <row r="5702" spans="1:6" ht="13.5" customHeight="1" thickBot="1" x14ac:dyDescent="0.25">
      <c r="A5702" s="90" t="s">
        <v>4883</v>
      </c>
      <c r="B5702" s="91"/>
      <c r="C5702" s="92">
        <v>58.182558110364397</v>
      </c>
      <c r="D5702" s="91"/>
      <c r="E5702" s="93" t="s">
        <v>4884</v>
      </c>
      <c r="F5702" s="94">
        <v>208734</v>
      </c>
    </row>
    <row r="5703" spans="1:6" ht="0.2" customHeight="1" x14ac:dyDescent="0.2"/>
    <row r="5704" spans="1:6" ht="12.75" customHeight="1" x14ac:dyDescent="0.2">
      <c r="A5704" s="80" t="s">
        <v>4871</v>
      </c>
      <c r="B5704" s="81" t="s">
        <v>4885</v>
      </c>
      <c r="C5704" s="82" t="s">
        <v>4870</v>
      </c>
      <c r="D5704" s="82" t="s">
        <v>4873</v>
      </c>
      <c r="E5704" s="82" t="s">
        <v>4874</v>
      </c>
      <c r="F5704" s="83" t="s">
        <v>4875</v>
      </c>
    </row>
    <row r="5705" spans="1:6" ht="409.6" hidden="1" customHeight="1" x14ac:dyDescent="0.2"/>
    <row r="5706" spans="1:6" ht="25.5" customHeight="1" thickBot="1" x14ac:dyDescent="0.25">
      <c r="A5706" s="84" t="s">
        <v>4918</v>
      </c>
      <c r="B5706" s="85" t="s">
        <v>4919</v>
      </c>
      <c r="C5706" s="86" t="s">
        <v>4888</v>
      </c>
      <c r="D5706" s="87">
        <v>1.5</v>
      </c>
      <c r="E5706" s="88">
        <v>67276</v>
      </c>
      <c r="F5706" s="89">
        <f>+D5706*E5706</f>
        <v>100914</v>
      </c>
    </row>
    <row r="5707" spans="1:6" ht="409.6" hidden="1" customHeight="1" x14ac:dyDescent="0.2"/>
    <row r="5708" spans="1:6" ht="13.5" customHeight="1" thickBot="1" x14ac:dyDescent="0.25">
      <c r="A5708" s="90" t="s">
        <v>4893</v>
      </c>
      <c r="B5708" s="91"/>
      <c r="C5708" s="92">
        <v>28.1287891246721</v>
      </c>
      <c r="D5708" s="91"/>
      <c r="E5708" s="93" t="s">
        <v>4884</v>
      </c>
      <c r="F5708" s="94">
        <v>100914</v>
      </c>
    </row>
    <row r="5709" spans="1:6" ht="0.2" customHeight="1" x14ac:dyDescent="0.2"/>
    <row r="5710" spans="1:6" ht="12.75" customHeight="1" x14ac:dyDescent="0.2">
      <c r="A5710" s="80" t="s">
        <v>4871</v>
      </c>
      <c r="B5710" s="81" t="s">
        <v>4894</v>
      </c>
      <c r="C5710" s="82" t="s">
        <v>4870</v>
      </c>
      <c r="D5710" s="82" t="s">
        <v>4873</v>
      </c>
      <c r="E5710" s="82" t="s">
        <v>4874</v>
      </c>
      <c r="F5710" s="83" t="s">
        <v>4875</v>
      </c>
    </row>
    <row r="5711" spans="1:6" ht="409.6" hidden="1" customHeight="1" x14ac:dyDescent="0.2"/>
    <row r="5712" spans="1:6" ht="25.5" customHeight="1" thickBot="1" x14ac:dyDescent="0.25">
      <c r="A5712" s="84" t="s">
        <v>4895</v>
      </c>
      <c r="B5712" s="85" t="s">
        <v>4896</v>
      </c>
      <c r="C5712" s="86" t="s">
        <v>4897</v>
      </c>
      <c r="D5712" s="87">
        <v>0.05</v>
      </c>
      <c r="E5712" s="88">
        <v>100914</v>
      </c>
      <c r="F5712" s="89">
        <f>+D5712*E5712</f>
        <v>5045.7000000000007</v>
      </c>
    </row>
    <row r="5713" spans="1:6" ht="409.6" hidden="1" customHeight="1" x14ac:dyDescent="0.2"/>
    <row r="5714" spans="1:6" ht="13.5" customHeight="1" thickBot="1" x14ac:dyDescent="0.25">
      <c r="A5714" s="90" t="s">
        <v>4898</v>
      </c>
      <c r="B5714" s="91"/>
      <c r="C5714" s="92">
        <v>1.40652307829534</v>
      </c>
      <c r="D5714" s="91"/>
      <c r="E5714" s="93" t="s">
        <v>4884</v>
      </c>
      <c r="F5714" s="94">
        <v>5046</v>
      </c>
    </row>
    <row r="5715" spans="1:6" ht="0.2" customHeight="1" x14ac:dyDescent="0.2"/>
    <row r="5716" spans="1:6" ht="12.75" customHeight="1" x14ac:dyDescent="0.2">
      <c r="A5716" s="80" t="s">
        <v>4871</v>
      </c>
      <c r="B5716" s="81" t="s">
        <v>4899</v>
      </c>
      <c r="C5716" s="82" t="s">
        <v>4870</v>
      </c>
      <c r="D5716" s="82" t="s">
        <v>4873</v>
      </c>
      <c r="E5716" s="82" t="s">
        <v>4874</v>
      </c>
      <c r="F5716" s="83" t="s">
        <v>4875</v>
      </c>
    </row>
    <row r="5717" spans="1:6" ht="409.6" hidden="1" customHeight="1" x14ac:dyDescent="0.2"/>
    <row r="5718" spans="1:6" ht="25.5" customHeight="1" x14ac:dyDescent="0.2">
      <c r="A5718" s="84" t="s">
        <v>5105</v>
      </c>
      <c r="B5718" s="85" t="s">
        <v>5106</v>
      </c>
      <c r="C5718" s="86" t="s">
        <v>109</v>
      </c>
      <c r="D5718" s="87">
        <v>1</v>
      </c>
      <c r="E5718" s="88">
        <v>1914</v>
      </c>
      <c r="F5718" s="89">
        <f>+D5718*E5718</f>
        <v>1914</v>
      </c>
    </row>
    <row r="5719" spans="1:6" ht="409.6" hidden="1" customHeight="1" x14ac:dyDescent="0.2"/>
    <row r="5720" spans="1:6" ht="25.5" customHeight="1" x14ac:dyDescent="0.2">
      <c r="A5720" s="84" t="s">
        <v>5018</v>
      </c>
      <c r="B5720" s="85" t="s">
        <v>5019</v>
      </c>
      <c r="C5720" s="86" t="s">
        <v>109</v>
      </c>
      <c r="D5720" s="87">
        <v>2</v>
      </c>
      <c r="E5720" s="88">
        <v>248</v>
      </c>
      <c r="F5720" s="89">
        <f>+D5720*E5720</f>
        <v>496</v>
      </c>
    </row>
    <row r="5721" spans="1:6" ht="409.6" hidden="1" customHeight="1" x14ac:dyDescent="0.2"/>
    <row r="5722" spans="1:6" ht="25.5" customHeight="1" thickBot="1" x14ac:dyDescent="0.25">
      <c r="A5722" s="84" t="s">
        <v>5095</v>
      </c>
      <c r="B5722" s="85" t="s">
        <v>5096</v>
      </c>
      <c r="C5722" s="86" t="s">
        <v>109</v>
      </c>
      <c r="D5722" s="87">
        <v>0.5</v>
      </c>
      <c r="E5722" s="88">
        <v>46573</v>
      </c>
      <c r="F5722" s="89">
        <f>+D5722*E5722</f>
        <v>23286.5</v>
      </c>
    </row>
    <row r="5723" spans="1:6" ht="409.6" hidden="1" customHeight="1" x14ac:dyDescent="0.2"/>
    <row r="5724" spans="1:6" ht="13.5" customHeight="1" thickBot="1" x14ac:dyDescent="0.25">
      <c r="A5724" s="90" t="s">
        <v>4904</v>
      </c>
      <c r="B5724" s="91"/>
      <c r="C5724" s="92">
        <v>7.1627870675694103</v>
      </c>
      <c r="D5724" s="91"/>
      <c r="E5724" s="93" t="s">
        <v>4884</v>
      </c>
      <c r="F5724" s="94">
        <v>25697</v>
      </c>
    </row>
    <row r="5725" spans="1:6" ht="0.2" customHeight="1" x14ac:dyDescent="0.2"/>
    <row r="5726" spans="1:6" ht="12.75" customHeight="1" x14ac:dyDescent="0.2">
      <c r="A5726" s="80" t="s">
        <v>4871</v>
      </c>
      <c r="B5726" s="81" t="s">
        <v>4905</v>
      </c>
      <c r="C5726" s="82" t="s">
        <v>4870</v>
      </c>
      <c r="D5726" s="82" t="s">
        <v>4873</v>
      </c>
      <c r="E5726" s="82" t="s">
        <v>4874</v>
      </c>
      <c r="F5726" s="83" t="s">
        <v>4875</v>
      </c>
    </row>
    <row r="5727" spans="1:6" ht="409.6" hidden="1" customHeight="1" x14ac:dyDescent="0.2"/>
    <row r="5728" spans="1:6" ht="25.5" customHeight="1" thickBot="1" x14ac:dyDescent="0.25">
      <c r="A5728" s="84" t="s">
        <v>4920</v>
      </c>
      <c r="B5728" s="85" t="s">
        <v>4921</v>
      </c>
      <c r="C5728" s="86" t="s">
        <v>106</v>
      </c>
      <c r="D5728" s="87">
        <v>1.3</v>
      </c>
      <c r="E5728" s="88">
        <v>14128</v>
      </c>
      <c r="F5728" s="89">
        <f>+D5728*E5728</f>
        <v>18366.400000000001</v>
      </c>
    </row>
    <row r="5729" spans="1:6" ht="409.6" hidden="1" customHeight="1" x14ac:dyDescent="0.2"/>
    <row r="5730" spans="1:6" ht="13.5" customHeight="1" thickBot="1" x14ac:dyDescent="0.25">
      <c r="A5730" s="90" t="s">
        <v>4908</v>
      </c>
      <c r="B5730" s="91"/>
      <c r="C5730" s="92">
        <v>5.1193426190987203</v>
      </c>
      <c r="D5730" s="91"/>
      <c r="E5730" s="93" t="s">
        <v>4884</v>
      </c>
      <c r="F5730" s="94">
        <v>18366</v>
      </c>
    </row>
    <row r="5731" spans="1:6" ht="0.2" customHeight="1" thickBot="1" x14ac:dyDescent="0.25"/>
    <row r="5732" spans="1:6" ht="12.75" customHeight="1" thickBot="1" x14ac:dyDescent="0.3">
      <c r="A5732" s="157" t="s">
        <v>4909</v>
      </c>
      <c r="B5732" s="158"/>
      <c r="C5732" s="158"/>
      <c r="D5732" s="158"/>
      <c r="E5732" s="159">
        <v>358757</v>
      </c>
      <c r="F5732" s="160"/>
    </row>
    <row r="5733" spans="1:6" ht="12.75" customHeight="1" x14ac:dyDescent="0.2"/>
    <row r="5734" spans="1:6" ht="12.75" customHeight="1" x14ac:dyDescent="0.2"/>
    <row r="5735" spans="1:6" ht="409.6" hidden="1" customHeight="1" x14ac:dyDescent="0.2"/>
    <row r="5736" spans="1:6" ht="12.75" customHeight="1" x14ac:dyDescent="0.25">
      <c r="A5736" s="144" t="s">
        <v>4868</v>
      </c>
      <c r="B5736" s="145"/>
      <c r="C5736" s="145"/>
      <c r="D5736" s="145"/>
      <c r="E5736" s="146"/>
      <c r="F5736" s="147"/>
    </row>
    <row r="5737" spans="1:6" ht="12.75" customHeight="1" x14ac:dyDescent="0.2">
      <c r="A5737" s="138" t="s">
        <v>2747</v>
      </c>
      <c r="B5737" s="139"/>
      <c r="C5737" s="139"/>
      <c r="D5737" s="140"/>
      <c r="E5737" s="76" t="s">
        <v>4869</v>
      </c>
      <c r="F5737" s="77" t="s">
        <v>4870</v>
      </c>
    </row>
    <row r="5738" spans="1:6" ht="12.75" customHeight="1" x14ac:dyDescent="0.2">
      <c r="A5738" s="141"/>
      <c r="B5738" s="142"/>
      <c r="C5738" s="142"/>
      <c r="D5738" s="143"/>
      <c r="E5738" s="78" t="s">
        <v>2746</v>
      </c>
      <c r="F5738" s="79" t="s">
        <v>9</v>
      </c>
    </row>
    <row r="5739" spans="1:6" ht="409.6" hidden="1" customHeight="1" x14ac:dyDescent="0.2"/>
    <row r="5740" spans="1:6" ht="12.75" customHeight="1" x14ac:dyDescent="0.2">
      <c r="A5740" s="80" t="s">
        <v>4871</v>
      </c>
      <c r="B5740" s="81" t="s">
        <v>4885</v>
      </c>
      <c r="C5740" s="82" t="s">
        <v>4870</v>
      </c>
      <c r="D5740" s="82" t="s">
        <v>4873</v>
      </c>
      <c r="E5740" s="82" t="s">
        <v>4874</v>
      </c>
      <c r="F5740" s="83" t="s">
        <v>4875</v>
      </c>
    </row>
    <row r="5741" spans="1:6" ht="409.6" hidden="1" customHeight="1" x14ac:dyDescent="0.2"/>
    <row r="5742" spans="1:6" ht="25.5" customHeight="1" thickBot="1" x14ac:dyDescent="0.25">
      <c r="A5742" s="84" t="s">
        <v>4992</v>
      </c>
      <c r="B5742" s="85" t="s">
        <v>4993</v>
      </c>
      <c r="C5742" s="86" t="s">
        <v>4888</v>
      </c>
      <c r="D5742" s="87">
        <v>1.3</v>
      </c>
      <c r="E5742" s="88">
        <v>251553</v>
      </c>
      <c r="F5742" s="89">
        <f>+D5742*E5742</f>
        <v>327018.90000000002</v>
      </c>
    </row>
    <row r="5743" spans="1:6" ht="409.6" hidden="1" customHeight="1" x14ac:dyDescent="0.2"/>
    <row r="5744" spans="1:6" ht="13.5" customHeight="1" thickBot="1" x14ac:dyDescent="0.25">
      <c r="A5744" s="90" t="s">
        <v>4893</v>
      </c>
      <c r="B5744" s="91"/>
      <c r="C5744" s="92">
        <v>95.238081369950805</v>
      </c>
      <c r="D5744" s="91"/>
      <c r="E5744" s="93" t="s">
        <v>4884</v>
      </c>
      <c r="F5744" s="94">
        <v>327019</v>
      </c>
    </row>
    <row r="5745" spans="1:6" ht="0.2" customHeight="1" x14ac:dyDescent="0.2"/>
    <row r="5746" spans="1:6" ht="12.75" customHeight="1" x14ac:dyDescent="0.2">
      <c r="A5746" s="80" t="s">
        <v>4871</v>
      </c>
      <c r="B5746" s="81" t="s">
        <v>4894</v>
      </c>
      <c r="C5746" s="82" t="s">
        <v>4870</v>
      </c>
      <c r="D5746" s="82" t="s">
        <v>4873</v>
      </c>
      <c r="E5746" s="82" t="s">
        <v>4874</v>
      </c>
      <c r="F5746" s="83" t="s">
        <v>4875</v>
      </c>
    </row>
    <row r="5747" spans="1:6" ht="409.6" hidden="1" customHeight="1" x14ac:dyDescent="0.2"/>
    <row r="5748" spans="1:6" ht="25.5" customHeight="1" thickBot="1" x14ac:dyDescent="0.25">
      <c r="A5748" s="84" t="s">
        <v>4895</v>
      </c>
      <c r="B5748" s="85" t="s">
        <v>4896</v>
      </c>
      <c r="C5748" s="86" t="s">
        <v>4897</v>
      </c>
      <c r="D5748" s="87">
        <v>0.05</v>
      </c>
      <c r="E5748" s="88">
        <v>327019</v>
      </c>
      <c r="F5748" s="89">
        <f>+D5748*E5748</f>
        <v>16350.95</v>
      </c>
    </row>
    <row r="5749" spans="1:6" ht="409.6" hidden="1" customHeight="1" x14ac:dyDescent="0.2"/>
    <row r="5750" spans="1:6" ht="13.5" customHeight="1" thickBot="1" x14ac:dyDescent="0.25">
      <c r="A5750" s="90" t="s">
        <v>4898</v>
      </c>
      <c r="B5750" s="91"/>
      <c r="C5750" s="92">
        <v>4.7619186300492196</v>
      </c>
      <c r="D5750" s="91"/>
      <c r="E5750" s="93" t="s">
        <v>4884</v>
      </c>
      <c r="F5750" s="94">
        <v>16351</v>
      </c>
    </row>
    <row r="5751" spans="1:6" ht="0.2" customHeight="1" thickBot="1" x14ac:dyDescent="0.25"/>
    <row r="5752" spans="1:6" ht="12.75" customHeight="1" thickBot="1" x14ac:dyDescent="0.3">
      <c r="A5752" s="157" t="s">
        <v>4909</v>
      </c>
      <c r="B5752" s="158"/>
      <c r="C5752" s="158"/>
      <c r="D5752" s="158"/>
      <c r="E5752" s="159">
        <v>343370</v>
      </c>
      <c r="F5752" s="160"/>
    </row>
    <row r="5753" spans="1:6" ht="12.75" customHeight="1" x14ac:dyDescent="0.2"/>
    <row r="5754" spans="1:6" ht="12.75" customHeight="1" x14ac:dyDescent="0.2"/>
    <row r="5755" spans="1:6" ht="409.6" hidden="1" customHeight="1" x14ac:dyDescent="0.2"/>
    <row r="5756" spans="1:6" ht="12.75" customHeight="1" x14ac:dyDescent="0.25">
      <c r="A5756" s="144" t="s">
        <v>4868</v>
      </c>
      <c r="B5756" s="145"/>
      <c r="C5756" s="145"/>
      <c r="D5756" s="145"/>
      <c r="E5756" s="146"/>
      <c r="F5756" s="147"/>
    </row>
    <row r="5757" spans="1:6" ht="12.75" customHeight="1" x14ac:dyDescent="0.2">
      <c r="A5757" s="138" t="s">
        <v>2751</v>
      </c>
      <c r="B5757" s="139"/>
      <c r="C5757" s="139"/>
      <c r="D5757" s="140"/>
      <c r="E5757" s="76" t="s">
        <v>4869</v>
      </c>
      <c r="F5757" s="77" t="s">
        <v>4870</v>
      </c>
    </row>
    <row r="5758" spans="1:6" ht="12.75" customHeight="1" x14ac:dyDescent="0.2">
      <c r="A5758" s="141"/>
      <c r="B5758" s="142"/>
      <c r="C5758" s="142"/>
      <c r="D5758" s="143"/>
      <c r="E5758" s="78" t="s">
        <v>2750</v>
      </c>
      <c r="F5758" s="79" t="s">
        <v>106</v>
      </c>
    </row>
    <row r="5759" spans="1:6" ht="409.6" hidden="1" customHeight="1" x14ac:dyDescent="0.2"/>
    <row r="5760" spans="1:6" ht="12.75" customHeight="1" x14ac:dyDescent="0.2">
      <c r="A5760" s="80" t="s">
        <v>4871</v>
      </c>
      <c r="B5760" s="81" t="s">
        <v>4872</v>
      </c>
      <c r="C5760" s="82" t="s">
        <v>4870</v>
      </c>
      <c r="D5760" s="82" t="s">
        <v>4873</v>
      </c>
      <c r="E5760" s="82" t="s">
        <v>4874</v>
      </c>
      <c r="F5760" s="83" t="s">
        <v>4875</v>
      </c>
    </row>
    <row r="5761" spans="1:6" ht="409.6" hidden="1" customHeight="1" x14ac:dyDescent="0.2"/>
    <row r="5762" spans="1:6" ht="25.5" customHeight="1" thickBot="1" x14ac:dyDescent="0.25">
      <c r="A5762" s="84" t="s">
        <v>5121</v>
      </c>
      <c r="B5762" s="85" t="s">
        <v>5122</v>
      </c>
      <c r="C5762" s="86" t="s">
        <v>106</v>
      </c>
      <c r="D5762" s="87">
        <v>1.3</v>
      </c>
      <c r="E5762" s="88">
        <v>32024</v>
      </c>
      <c r="F5762" s="89">
        <f>+D5762*E5762</f>
        <v>41631.200000000004</v>
      </c>
    </row>
    <row r="5763" spans="1:6" ht="409.6" hidden="1" customHeight="1" x14ac:dyDescent="0.2"/>
    <row r="5764" spans="1:6" ht="13.5" customHeight="1" thickBot="1" x14ac:dyDescent="0.25">
      <c r="A5764" s="90" t="s">
        <v>4883</v>
      </c>
      <c r="B5764" s="91"/>
      <c r="C5764" s="92">
        <v>54.214090376351102</v>
      </c>
      <c r="D5764" s="91"/>
      <c r="E5764" s="93" t="s">
        <v>4884</v>
      </c>
      <c r="F5764" s="94">
        <v>41631</v>
      </c>
    </row>
    <row r="5765" spans="1:6" ht="0.2" customHeight="1" x14ac:dyDescent="0.2"/>
    <row r="5766" spans="1:6" ht="12.75" customHeight="1" x14ac:dyDescent="0.2">
      <c r="A5766" s="80" t="s">
        <v>4871</v>
      </c>
      <c r="B5766" s="81" t="s">
        <v>4885</v>
      </c>
      <c r="C5766" s="82" t="s">
        <v>4870</v>
      </c>
      <c r="D5766" s="82" t="s">
        <v>4873</v>
      </c>
      <c r="E5766" s="82" t="s">
        <v>4874</v>
      </c>
      <c r="F5766" s="83" t="s">
        <v>4875</v>
      </c>
    </row>
    <row r="5767" spans="1:6" ht="409.6" hidden="1" customHeight="1" x14ac:dyDescent="0.2"/>
    <row r="5768" spans="1:6" ht="25.5" customHeight="1" thickBot="1" x14ac:dyDescent="0.25">
      <c r="A5768" s="84" t="s">
        <v>4912</v>
      </c>
      <c r="B5768" s="85" t="s">
        <v>4913</v>
      </c>
      <c r="C5768" s="86" t="s">
        <v>4888</v>
      </c>
      <c r="D5768" s="87">
        <v>7.0000000000000007E-2</v>
      </c>
      <c r="E5768" s="88">
        <v>184277</v>
      </c>
      <c r="F5768" s="89">
        <f>+D5768*E5768</f>
        <v>12899.390000000001</v>
      </c>
    </row>
    <row r="5769" spans="1:6" ht="409.6" hidden="1" customHeight="1" x14ac:dyDescent="0.2"/>
    <row r="5770" spans="1:6" ht="13.5" customHeight="1" thickBot="1" x14ac:dyDescent="0.25">
      <c r="A5770" s="90" t="s">
        <v>4893</v>
      </c>
      <c r="B5770" s="91"/>
      <c r="C5770" s="92">
        <v>16.7977601250163</v>
      </c>
      <c r="D5770" s="91"/>
      <c r="E5770" s="93" t="s">
        <v>4884</v>
      </c>
      <c r="F5770" s="94">
        <v>12899</v>
      </c>
    </row>
    <row r="5771" spans="1:6" ht="0.2" customHeight="1" x14ac:dyDescent="0.2"/>
    <row r="5772" spans="1:6" ht="12.75" customHeight="1" x14ac:dyDescent="0.2">
      <c r="A5772" s="80" t="s">
        <v>4871</v>
      </c>
      <c r="B5772" s="81" t="s">
        <v>4894</v>
      </c>
      <c r="C5772" s="82" t="s">
        <v>4870</v>
      </c>
      <c r="D5772" s="82" t="s">
        <v>4873</v>
      </c>
      <c r="E5772" s="82" t="s">
        <v>4874</v>
      </c>
      <c r="F5772" s="83" t="s">
        <v>4875</v>
      </c>
    </row>
    <row r="5773" spans="1:6" ht="409.6" hidden="1" customHeight="1" x14ac:dyDescent="0.2"/>
    <row r="5774" spans="1:6" ht="25.5" customHeight="1" thickBot="1" x14ac:dyDescent="0.25">
      <c r="A5774" s="84" t="s">
        <v>4895</v>
      </c>
      <c r="B5774" s="85" t="s">
        <v>4896</v>
      </c>
      <c r="C5774" s="86" t="s">
        <v>4897</v>
      </c>
      <c r="D5774" s="87">
        <v>0.05</v>
      </c>
      <c r="E5774" s="88">
        <v>12899</v>
      </c>
      <c r="F5774" s="89">
        <f>+D5774*E5774</f>
        <v>644.95000000000005</v>
      </c>
    </row>
    <row r="5775" spans="1:6" ht="409.6" hidden="1" customHeight="1" x14ac:dyDescent="0.2"/>
    <row r="5776" spans="1:6" ht="13.5" customHeight="1" thickBot="1" x14ac:dyDescent="0.25">
      <c r="A5776" s="90" t="s">
        <v>4898</v>
      </c>
      <c r="B5776" s="91"/>
      <c r="C5776" s="92">
        <v>0.83995311889569002</v>
      </c>
      <c r="D5776" s="91"/>
      <c r="E5776" s="93" t="s">
        <v>4884</v>
      </c>
      <c r="F5776" s="94">
        <v>645</v>
      </c>
    </row>
    <row r="5777" spans="1:6" ht="0.2" customHeight="1" x14ac:dyDescent="0.2"/>
    <row r="5778" spans="1:6" ht="12.75" customHeight="1" x14ac:dyDescent="0.2">
      <c r="A5778" s="80" t="s">
        <v>4871</v>
      </c>
      <c r="B5778" s="81" t="s">
        <v>4899</v>
      </c>
      <c r="C5778" s="82" t="s">
        <v>4870</v>
      </c>
      <c r="D5778" s="82" t="s">
        <v>4873</v>
      </c>
      <c r="E5778" s="82" t="s">
        <v>4874</v>
      </c>
      <c r="F5778" s="83" t="s">
        <v>4875</v>
      </c>
    </row>
    <row r="5779" spans="1:6" ht="409.6" hidden="1" customHeight="1" x14ac:dyDescent="0.2"/>
    <row r="5780" spans="1:6" ht="25.5" customHeight="1" thickBot="1" x14ac:dyDescent="0.25">
      <c r="A5780" s="84" t="s">
        <v>5123</v>
      </c>
      <c r="B5780" s="85" t="s">
        <v>5124</v>
      </c>
      <c r="C5780" s="86" t="s">
        <v>109</v>
      </c>
      <c r="D5780" s="87">
        <v>7.0000000000000007E-2</v>
      </c>
      <c r="E5780" s="88">
        <v>46417</v>
      </c>
      <c r="F5780" s="89">
        <f>+D5780*E5780</f>
        <v>3249.1900000000005</v>
      </c>
    </row>
    <row r="5781" spans="1:6" ht="409.6" hidden="1" customHeight="1" x14ac:dyDescent="0.2"/>
    <row r="5782" spans="1:6" ht="13.5" customHeight="1" thickBot="1" x14ac:dyDescent="0.25">
      <c r="A5782" s="90" t="s">
        <v>4904</v>
      </c>
      <c r="B5782" s="91"/>
      <c r="C5782" s="92">
        <v>4.2310196640187501</v>
      </c>
      <c r="D5782" s="91"/>
      <c r="E5782" s="93" t="s">
        <v>4884</v>
      </c>
      <c r="F5782" s="94">
        <v>3249</v>
      </c>
    </row>
    <row r="5783" spans="1:6" ht="0.2" customHeight="1" x14ac:dyDescent="0.2"/>
    <row r="5784" spans="1:6" ht="12.75" customHeight="1" x14ac:dyDescent="0.2">
      <c r="A5784" s="80" t="s">
        <v>4871</v>
      </c>
      <c r="B5784" s="81" t="s">
        <v>4905</v>
      </c>
      <c r="C5784" s="82" t="s">
        <v>4870</v>
      </c>
      <c r="D5784" s="82" t="s">
        <v>4873</v>
      </c>
      <c r="E5784" s="82" t="s">
        <v>4874</v>
      </c>
      <c r="F5784" s="83" t="s">
        <v>4875</v>
      </c>
    </row>
    <row r="5785" spans="1:6" ht="409.6" hidden="1" customHeight="1" x14ac:dyDescent="0.2"/>
    <row r="5786" spans="1:6" ht="25.5" customHeight="1" thickBot="1" x14ac:dyDescent="0.25">
      <c r="A5786" s="84" t="s">
        <v>4920</v>
      </c>
      <c r="B5786" s="85" t="s">
        <v>4921</v>
      </c>
      <c r="C5786" s="86" t="s">
        <v>106</v>
      </c>
      <c r="D5786" s="87">
        <v>1.3</v>
      </c>
      <c r="E5786" s="88">
        <v>14128</v>
      </c>
      <c r="F5786" s="89">
        <f>+D5786*E5786</f>
        <v>18366.400000000001</v>
      </c>
    </row>
    <row r="5787" spans="1:6" ht="409.6" hidden="1" customHeight="1" x14ac:dyDescent="0.2"/>
    <row r="5788" spans="1:6" ht="13.5" customHeight="1" thickBot="1" x14ac:dyDescent="0.25">
      <c r="A5788" s="90" t="s">
        <v>4908</v>
      </c>
      <c r="B5788" s="91"/>
      <c r="C5788" s="92">
        <v>23.917176715718199</v>
      </c>
      <c r="D5788" s="91"/>
      <c r="E5788" s="93" t="s">
        <v>4884</v>
      </c>
      <c r="F5788" s="94">
        <v>18366</v>
      </c>
    </row>
    <row r="5789" spans="1:6" ht="0.2" customHeight="1" thickBot="1" x14ac:dyDescent="0.25"/>
    <row r="5790" spans="1:6" ht="12.75" customHeight="1" thickBot="1" x14ac:dyDescent="0.3">
      <c r="A5790" s="157" t="s">
        <v>4909</v>
      </c>
      <c r="B5790" s="158"/>
      <c r="C5790" s="158"/>
      <c r="D5790" s="158"/>
      <c r="E5790" s="159">
        <v>76790</v>
      </c>
      <c r="F5790" s="160"/>
    </row>
    <row r="5791" spans="1:6" ht="12.75" customHeight="1" x14ac:dyDescent="0.2"/>
    <row r="5792" spans="1:6" ht="12.75" customHeight="1" x14ac:dyDescent="0.2"/>
    <row r="5793" spans="1:6" ht="409.6" hidden="1" customHeight="1" x14ac:dyDescent="0.2"/>
    <row r="5794" spans="1:6" ht="12.75" customHeight="1" x14ac:dyDescent="0.25">
      <c r="A5794" s="144" t="s">
        <v>4868</v>
      </c>
      <c r="B5794" s="145"/>
      <c r="C5794" s="145"/>
      <c r="D5794" s="145"/>
      <c r="E5794" s="146"/>
      <c r="F5794" s="147"/>
    </row>
    <row r="5795" spans="1:6" ht="12.75" customHeight="1" x14ac:dyDescent="0.2">
      <c r="A5795" s="138" t="s">
        <v>2753</v>
      </c>
      <c r="B5795" s="139"/>
      <c r="C5795" s="139"/>
      <c r="D5795" s="140"/>
      <c r="E5795" s="76" t="s">
        <v>4869</v>
      </c>
      <c r="F5795" s="77" t="s">
        <v>4870</v>
      </c>
    </row>
    <row r="5796" spans="1:6" ht="12.75" customHeight="1" x14ac:dyDescent="0.2">
      <c r="A5796" s="141"/>
      <c r="B5796" s="142"/>
      <c r="C5796" s="142"/>
      <c r="D5796" s="143"/>
      <c r="E5796" s="78" t="s">
        <v>2752</v>
      </c>
      <c r="F5796" s="79" t="s">
        <v>106</v>
      </c>
    </row>
    <row r="5797" spans="1:6" ht="409.6" hidden="1" customHeight="1" x14ac:dyDescent="0.2"/>
    <row r="5798" spans="1:6" ht="12.75" customHeight="1" x14ac:dyDescent="0.2">
      <c r="A5798" s="80" t="s">
        <v>4871</v>
      </c>
      <c r="B5798" s="81" t="s">
        <v>4885</v>
      </c>
      <c r="C5798" s="82" t="s">
        <v>4870</v>
      </c>
      <c r="D5798" s="82" t="s">
        <v>4873</v>
      </c>
      <c r="E5798" s="82" t="s">
        <v>4874</v>
      </c>
      <c r="F5798" s="83" t="s">
        <v>4875</v>
      </c>
    </row>
    <row r="5799" spans="1:6" ht="409.6" hidden="1" customHeight="1" x14ac:dyDescent="0.2"/>
    <row r="5800" spans="1:6" ht="25.5" customHeight="1" thickBot="1" x14ac:dyDescent="0.25">
      <c r="A5800" s="84" t="s">
        <v>4912</v>
      </c>
      <c r="B5800" s="85" t="s">
        <v>4913</v>
      </c>
      <c r="C5800" s="86" t="s">
        <v>4888</v>
      </c>
      <c r="D5800" s="87">
        <v>8.3330000000000001E-2</v>
      </c>
      <c r="E5800" s="88">
        <v>184277</v>
      </c>
      <c r="F5800" s="89">
        <f>+D5800*E5800</f>
        <v>15355.80241</v>
      </c>
    </row>
    <row r="5801" spans="1:6" ht="409.6" hidden="1" customHeight="1" x14ac:dyDescent="0.2"/>
    <row r="5802" spans="1:6" ht="13.5" customHeight="1" thickBot="1" x14ac:dyDescent="0.25">
      <c r="A5802" s="90" t="s">
        <v>4893</v>
      </c>
      <c r="B5802" s="91"/>
      <c r="C5802" s="92">
        <v>39.241541449453102</v>
      </c>
      <c r="D5802" s="91"/>
      <c r="E5802" s="93" t="s">
        <v>4884</v>
      </c>
      <c r="F5802" s="94">
        <v>15356</v>
      </c>
    </row>
    <row r="5803" spans="1:6" ht="0.2" customHeight="1" x14ac:dyDescent="0.2"/>
    <row r="5804" spans="1:6" ht="12.75" customHeight="1" x14ac:dyDescent="0.2">
      <c r="A5804" s="80" t="s">
        <v>4871</v>
      </c>
      <c r="B5804" s="81" t="s">
        <v>4894</v>
      </c>
      <c r="C5804" s="82" t="s">
        <v>4870</v>
      </c>
      <c r="D5804" s="82" t="s">
        <v>4873</v>
      </c>
      <c r="E5804" s="82" t="s">
        <v>4874</v>
      </c>
      <c r="F5804" s="83" t="s">
        <v>4875</v>
      </c>
    </row>
    <row r="5805" spans="1:6" ht="409.6" hidden="1" customHeight="1" x14ac:dyDescent="0.2"/>
    <row r="5806" spans="1:6" ht="25.5" customHeight="1" thickBot="1" x14ac:dyDescent="0.25">
      <c r="A5806" s="84" t="s">
        <v>4895</v>
      </c>
      <c r="B5806" s="85" t="s">
        <v>4896</v>
      </c>
      <c r="C5806" s="86" t="s">
        <v>4897</v>
      </c>
      <c r="D5806" s="87">
        <v>0.05</v>
      </c>
      <c r="E5806" s="88">
        <v>15356</v>
      </c>
      <c r="F5806" s="89">
        <f>+D5806*E5806</f>
        <v>767.80000000000007</v>
      </c>
    </row>
    <row r="5807" spans="1:6" ht="409.6" hidden="1" customHeight="1" x14ac:dyDescent="0.2"/>
    <row r="5808" spans="1:6" ht="13.5" customHeight="1" thickBot="1" x14ac:dyDescent="0.25">
      <c r="A5808" s="90" t="s">
        <v>4898</v>
      </c>
      <c r="B5808" s="91"/>
      <c r="C5808" s="92">
        <v>1.9625881631401401</v>
      </c>
      <c r="D5808" s="91"/>
      <c r="E5808" s="93" t="s">
        <v>4884</v>
      </c>
      <c r="F5808" s="94">
        <v>768</v>
      </c>
    </row>
    <row r="5809" spans="1:6" ht="0.2" customHeight="1" x14ac:dyDescent="0.2"/>
    <row r="5810" spans="1:6" ht="12.75" customHeight="1" x14ac:dyDescent="0.2">
      <c r="A5810" s="80" t="s">
        <v>4871</v>
      </c>
      <c r="B5810" s="81" t="s">
        <v>4899</v>
      </c>
      <c r="C5810" s="82" t="s">
        <v>4870</v>
      </c>
      <c r="D5810" s="82" t="s">
        <v>4873</v>
      </c>
      <c r="E5810" s="82" t="s">
        <v>4874</v>
      </c>
      <c r="F5810" s="83" t="s">
        <v>4875</v>
      </c>
    </row>
    <row r="5811" spans="1:6" ht="409.6" hidden="1" customHeight="1" x14ac:dyDescent="0.2"/>
    <row r="5812" spans="1:6" ht="25.5" customHeight="1" thickBot="1" x14ac:dyDescent="0.25">
      <c r="A5812" s="84" t="s">
        <v>5123</v>
      </c>
      <c r="B5812" s="85" t="s">
        <v>5124</v>
      </c>
      <c r="C5812" s="86" t="s">
        <v>109</v>
      </c>
      <c r="D5812" s="87">
        <v>0.1</v>
      </c>
      <c r="E5812" s="88">
        <v>46417</v>
      </c>
      <c r="F5812" s="89">
        <f>+D5812*E5812</f>
        <v>4641.7</v>
      </c>
    </row>
    <row r="5813" spans="1:6" ht="409.6" hidden="1" customHeight="1" x14ac:dyDescent="0.2"/>
    <row r="5814" spans="1:6" ht="13.5" customHeight="1" thickBot="1" x14ac:dyDescent="0.25">
      <c r="A5814" s="90" t="s">
        <v>4904</v>
      </c>
      <c r="B5814" s="91"/>
      <c r="C5814" s="92">
        <v>11.8624143923132</v>
      </c>
      <c r="D5814" s="91"/>
      <c r="E5814" s="93" t="s">
        <v>4884</v>
      </c>
      <c r="F5814" s="94">
        <v>4642</v>
      </c>
    </row>
    <row r="5815" spans="1:6" ht="0.2" customHeight="1" x14ac:dyDescent="0.2"/>
    <row r="5816" spans="1:6" ht="12.75" customHeight="1" x14ac:dyDescent="0.2">
      <c r="A5816" s="80" t="s">
        <v>4871</v>
      </c>
      <c r="B5816" s="81" t="s">
        <v>4905</v>
      </c>
      <c r="C5816" s="82" t="s">
        <v>4870</v>
      </c>
      <c r="D5816" s="82" t="s">
        <v>4873</v>
      </c>
      <c r="E5816" s="82" t="s">
        <v>4874</v>
      </c>
      <c r="F5816" s="83" t="s">
        <v>4875</v>
      </c>
    </row>
    <row r="5817" spans="1:6" ht="409.6" hidden="1" customHeight="1" x14ac:dyDescent="0.2"/>
    <row r="5818" spans="1:6" ht="25.5" customHeight="1" thickBot="1" x14ac:dyDescent="0.25">
      <c r="A5818" s="84" t="s">
        <v>4920</v>
      </c>
      <c r="B5818" s="85" t="s">
        <v>4921</v>
      </c>
      <c r="C5818" s="86" t="s">
        <v>106</v>
      </c>
      <c r="D5818" s="87">
        <v>1.3</v>
      </c>
      <c r="E5818" s="88">
        <v>14128</v>
      </c>
      <c r="F5818" s="89">
        <f>+D5818*E5818</f>
        <v>18366.400000000001</v>
      </c>
    </row>
    <row r="5819" spans="1:6" ht="409.6" hidden="1" customHeight="1" x14ac:dyDescent="0.2"/>
    <row r="5820" spans="1:6" ht="13.5" customHeight="1" thickBot="1" x14ac:dyDescent="0.25">
      <c r="A5820" s="90" t="s">
        <v>4908</v>
      </c>
      <c r="B5820" s="91"/>
      <c r="C5820" s="92">
        <v>46.933455995093503</v>
      </c>
      <c r="D5820" s="91"/>
      <c r="E5820" s="93" t="s">
        <v>4884</v>
      </c>
      <c r="F5820" s="94">
        <v>18366</v>
      </c>
    </row>
    <row r="5821" spans="1:6" ht="0.2" customHeight="1" thickBot="1" x14ac:dyDescent="0.25"/>
    <row r="5822" spans="1:6" ht="12.75" customHeight="1" thickBot="1" x14ac:dyDescent="0.3">
      <c r="A5822" s="157" t="s">
        <v>4909</v>
      </c>
      <c r="B5822" s="158"/>
      <c r="C5822" s="158"/>
      <c r="D5822" s="158"/>
      <c r="E5822" s="159">
        <v>39132</v>
      </c>
      <c r="F5822" s="160"/>
    </row>
    <row r="5823" spans="1:6" ht="12.75" customHeight="1" x14ac:dyDescent="0.2"/>
    <row r="5824" spans="1:6" ht="12.75" customHeight="1" x14ac:dyDescent="0.2"/>
    <row r="5825" spans="1:6" ht="409.6" hidden="1" customHeight="1" x14ac:dyDescent="0.2"/>
    <row r="5826" spans="1:6" ht="12.75" customHeight="1" x14ac:dyDescent="0.25">
      <c r="A5826" s="144" t="s">
        <v>4868</v>
      </c>
      <c r="B5826" s="145"/>
      <c r="C5826" s="145"/>
      <c r="D5826" s="145"/>
      <c r="E5826" s="146"/>
      <c r="F5826" s="147"/>
    </row>
    <row r="5827" spans="1:6" ht="12.75" customHeight="1" x14ac:dyDescent="0.2">
      <c r="A5827" s="138" t="s">
        <v>2755</v>
      </c>
      <c r="B5827" s="139"/>
      <c r="C5827" s="139"/>
      <c r="D5827" s="140"/>
      <c r="E5827" s="76" t="s">
        <v>4869</v>
      </c>
      <c r="F5827" s="77" t="s">
        <v>4870</v>
      </c>
    </row>
    <row r="5828" spans="1:6" ht="12.75" customHeight="1" x14ac:dyDescent="0.2">
      <c r="A5828" s="141"/>
      <c r="B5828" s="142"/>
      <c r="C5828" s="142"/>
      <c r="D5828" s="143"/>
      <c r="E5828" s="78" t="s">
        <v>2754</v>
      </c>
      <c r="F5828" s="79" t="s">
        <v>106</v>
      </c>
    </row>
    <row r="5829" spans="1:6" ht="409.6" hidden="1" customHeight="1" x14ac:dyDescent="0.2"/>
    <row r="5830" spans="1:6" ht="12.75" customHeight="1" x14ac:dyDescent="0.2">
      <c r="A5830" s="80" t="s">
        <v>4871</v>
      </c>
      <c r="B5830" s="81" t="s">
        <v>4872</v>
      </c>
      <c r="C5830" s="82" t="s">
        <v>4870</v>
      </c>
      <c r="D5830" s="82" t="s">
        <v>4873</v>
      </c>
      <c r="E5830" s="82" t="s">
        <v>4874</v>
      </c>
      <c r="F5830" s="83" t="s">
        <v>4875</v>
      </c>
    </row>
    <row r="5831" spans="1:6" ht="409.6" hidden="1" customHeight="1" x14ac:dyDescent="0.2"/>
    <row r="5832" spans="1:6" ht="25.5" customHeight="1" x14ac:dyDescent="0.2">
      <c r="A5832" s="84" t="s">
        <v>267</v>
      </c>
      <c r="B5832" s="85" t="s">
        <v>5006</v>
      </c>
      <c r="C5832" s="86" t="s">
        <v>5007</v>
      </c>
      <c r="D5832" s="87">
        <v>2</v>
      </c>
      <c r="E5832" s="88">
        <v>29141</v>
      </c>
      <c r="F5832" s="89">
        <f>+D5832*E5832</f>
        <v>58282</v>
      </c>
    </row>
    <row r="5833" spans="1:6" ht="409.6" hidden="1" customHeight="1" x14ac:dyDescent="0.2"/>
    <row r="5834" spans="1:6" ht="25.5" customHeight="1" thickBot="1" x14ac:dyDescent="0.25">
      <c r="A5834" s="84" t="s">
        <v>5121</v>
      </c>
      <c r="B5834" s="85" t="s">
        <v>5122</v>
      </c>
      <c r="C5834" s="86" t="s">
        <v>106</v>
      </c>
      <c r="D5834" s="87">
        <v>1.17</v>
      </c>
      <c r="E5834" s="88">
        <v>32024</v>
      </c>
      <c r="F5834" s="89">
        <f>+D5834*E5834</f>
        <v>37468.079999999994</v>
      </c>
    </row>
    <row r="5835" spans="1:6" ht="409.6" hidden="1" customHeight="1" x14ac:dyDescent="0.2"/>
    <row r="5836" spans="1:6" ht="13.5" customHeight="1" thickBot="1" x14ac:dyDescent="0.25">
      <c r="A5836" s="90" t="s">
        <v>4883</v>
      </c>
      <c r="B5836" s="91"/>
      <c r="C5836" s="92">
        <v>66.494902636184307</v>
      </c>
      <c r="D5836" s="91"/>
      <c r="E5836" s="93" t="s">
        <v>4884</v>
      </c>
      <c r="F5836" s="94">
        <v>95750</v>
      </c>
    </row>
    <row r="5837" spans="1:6" ht="0.2" customHeight="1" x14ac:dyDescent="0.2"/>
    <row r="5838" spans="1:6" ht="12.75" customHeight="1" x14ac:dyDescent="0.2">
      <c r="A5838" s="80" t="s">
        <v>4871</v>
      </c>
      <c r="B5838" s="81" t="s">
        <v>4885</v>
      </c>
      <c r="C5838" s="82" t="s">
        <v>4870</v>
      </c>
      <c r="D5838" s="82" t="s">
        <v>4873</v>
      </c>
      <c r="E5838" s="82" t="s">
        <v>4874</v>
      </c>
      <c r="F5838" s="83" t="s">
        <v>4875</v>
      </c>
    </row>
    <row r="5839" spans="1:6" ht="409.6" hidden="1" customHeight="1" x14ac:dyDescent="0.2"/>
    <row r="5840" spans="1:6" ht="25.5" customHeight="1" thickBot="1" x14ac:dyDescent="0.25">
      <c r="A5840" s="84" t="s">
        <v>4912</v>
      </c>
      <c r="B5840" s="85" t="s">
        <v>4913</v>
      </c>
      <c r="C5840" s="86" t="s">
        <v>4888</v>
      </c>
      <c r="D5840" s="87">
        <v>9.5240000000000005E-2</v>
      </c>
      <c r="E5840" s="88">
        <v>184277</v>
      </c>
      <c r="F5840" s="89">
        <f>+D5840*E5840</f>
        <v>17550.54148</v>
      </c>
    </row>
    <row r="5841" spans="1:6" ht="409.6" hidden="1" customHeight="1" x14ac:dyDescent="0.2"/>
    <row r="5842" spans="1:6" ht="13.5" customHeight="1" thickBot="1" x14ac:dyDescent="0.25">
      <c r="A5842" s="90" t="s">
        <v>4893</v>
      </c>
      <c r="B5842" s="91"/>
      <c r="C5842" s="92">
        <v>12.188533014806</v>
      </c>
      <c r="D5842" s="91"/>
      <c r="E5842" s="93" t="s">
        <v>4884</v>
      </c>
      <c r="F5842" s="94">
        <v>17551</v>
      </c>
    </row>
    <row r="5843" spans="1:6" ht="0.2" customHeight="1" x14ac:dyDescent="0.2"/>
    <row r="5844" spans="1:6" ht="12.75" customHeight="1" x14ac:dyDescent="0.2">
      <c r="A5844" s="80" t="s">
        <v>4871</v>
      </c>
      <c r="B5844" s="81" t="s">
        <v>4894</v>
      </c>
      <c r="C5844" s="82" t="s">
        <v>4870</v>
      </c>
      <c r="D5844" s="82" t="s">
        <v>4873</v>
      </c>
      <c r="E5844" s="82" t="s">
        <v>4874</v>
      </c>
      <c r="F5844" s="83" t="s">
        <v>4875</v>
      </c>
    </row>
    <row r="5845" spans="1:6" ht="409.6" hidden="1" customHeight="1" x14ac:dyDescent="0.2"/>
    <row r="5846" spans="1:6" ht="25.5" customHeight="1" thickBot="1" x14ac:dyDescent="0.25">
      <c r="A5846" s="84" t="s">
        <v>4895</v>
      </c>
      <c r="B5846" s="85" t="s">
        <v>4896</v>
      </c>
      <c r="C5846" s="86" t="s">
        <v>4897</v>
      </c>
      <c r="D5846" s="87">
        <v>0.05</v>
      </c>
      <c r="E5846" s="88">
        <v>17551</v>
      </c>
      <c r="F5846" s="89">
        <f>+D5846*E5846</f>
        <v>877.55000000000007</v>
      </c>
    </row>
    <row r="5847" spans="1:6" ht="409.6" hidden="1" customHeight="1" x14ac:dyDescent="0.2"/>
    <row r="5848" spans="1:6" ht="13.5" customHeight="1" thickBot="1" x14ac:dyDescent="0.25">
      <c r="A5848" s="90" t="s">
        <v>4898</v>
      </c>
      <c r="B5848" s="91"/>
      <c r="C5848" s="92">
        <v>0.60973915942109502</v>
      </c>
      <c r="D5848" s="91"/>
      <c r="E5848" s="93" t="s">
        <v>4884</v>
      </c>
      <c r="F5848" s="94">
        <v>878</v>
      </c>
    </row>
    <row r="5849" spans="1:6" ht="0.2" customHeight="1" x14ac:dyDescent="0.2"/>
    <row r="5850" spans="1:6" ht="12.75" customHeight="1" x14ac:dyDescent="0.2">
      <c r="A5850" s="80" t="s">
        <v>4871</v>
      </c>
      <c r="B5850" s="81" t="s">
        <v>4899</v>
      </c>
      <c r="C5850" s="82" t="s">
        <v>4870</v>
      </c>
      <c r="D5850" s="82" t="s">
        <v>4873</v>
      </c>
      <c r="E5850" s="82" t="s">
        <v>4874</v>
      </c>
      <c r="F5850" s="83" t="s">
        <v>4875</v>
      </c>
    </row>
    <row r="5851" spans="1:6" ht="409.6" hidden="1" customHeight="1" x14ac:dyDescent="0.2"/>
    <row r="5852" spans="1:6" ht="25.5" customHeight="1" thickBot="1" x14ac:dyDescent="0.25">
      <c r="A5852" s="84" t="s">
        <v>5125</v>
      </c>
      <c r="B5852" s="85" t="s">
        <v>5126</v>
      </c>
      <c r="C5852" s="86" t="s">
        <v>109</v>
      </c>
      <c r="D5852" s="87">
        <v>9.5240000000000005E-2</v>
      </c>
      <c r="E5852" s="88">
        <v>120237</v>
      </c>
      <c r="F5852" s="89">
        <f>+D5852*E5852</f>
        <v>11451.371880000001</v>
      </c>
    </row>
    <row r="5853" spans="1:6" ht="409.6" hidden="1" customHeight="1" x14ac:dyDescent="0.2"/>
    <row r="5854" spans="1:6" ht="13.5" customHeight="1" thickBot="1" x14ac:dyDescent="0.25">
      <c r="A5854" s="90" t="s">
        <v>4904</v>
      </c>
      <c r="B5854" s="91"/>
      <c r="C5854" s="92">
        <v>7.9523042306730698</v>
      </c>
      <c r="D5854" s="91"/>
      <c r="E5854" s="93" t="s">
        <v>4884</v>
      </c>
      <c r="F5854" s="94">
        <v>11451</v>
      </c>
    </row>
    <row r="5855" spans="1:6" ht="0.2" customHeight="1" x14ac:dyDescent="0.2"/>
    <row r="5856" spans="1:6" ht="12.75" customHeight="1" x14ac:dyDescent="0.2">
      <c r="A5856" s="80" t="s">
        <v>4871</v>
      </c>
      <c r="B5856" s="81" t="s">
        <v>4905</v>
      </c>
      <c r="C5856" s="82" t="s">
        <v>4870</v>
      </c>
      <c r="D5856" s="82" t="s">
        <v>4873</v>
      </c>
      <c r="E5856" s="82" t="s">
        <v>4874</v>
      </c>
      <c r="F5856" s="83" t="s">
        <v>4875</v>
      </c>
    </row>
    <row r="5857" spans="1:6" ht="409.6" hidden="1" customHeight="1" x14ac:dyDescent="0.2"/>
    <row r="5858" spans="1:6" ht="25.5" customHeight="1" thickBot="1" x14ac:dyDescent="0.25">
      <c r="A5858" s="84" t="s">
        <v>4920</v>
      </c>
      <c r="B5858" s="85" t="s">
        <v>4921</v>
      </c>
      <c r="C5858" s="86" t="s">
        <v>106</v>
      </c>
      <c r="D5858" s="87">
        <v>1.3</v>
      </c>
      <c r="E5858" s="88">
        <v>14128</v>
      </c>
      <c r="F5858" s="89">
        <f>+D5858*E5858</f>
        <v>18366.400000000001</v>
      </c>
    </row>
    <row r="5859" spans="1:6" ht="409.6" hidden="1" customHeight="1" x14ac:dyDescent="0.2"/>
    <row r="5860" spans="1:6" ht="13.5" customHeight="1" thickBot="1" x14ac:dyDescent="0.25">
      <c r="A5860" s="90" t="s">
        <v>4908</v>
      </c>
      <c r="B5860" s="91"/>
      <c r="C5860" s="92">
        <v>12.754520958915499</v>
      </c>
      <c r="D5860" s="91"/>
      <c r="E5860" s="93" t="s">
        <v>4884</v>
      </c>
      <c r="F5860" s="94">
        <v>18366</v>
      </c>
    </row>
    <row r="5861" spans="1:6" ht="0.2" customHeight="1" thickBot="1" x14ac:dyDescent="0.25"/>
    <row r="5862" spans="1:6" ht="12.75" customHeight="1" thickBot="1" x14ac:dyDescent="0.3">
      <c r="A5862" s="157" t="s">
        <v>4909</v>
      </c>
      <c r="B5862" s="158"/>
      <c r="C5862" s="158"/>
      <c r="D5862" s="158"/>
      <c r="E5862" s="159">
        <v>143996</v>
      </c>
      <c r="F5862" s="160"/>
    </row>
    <row r="5863" spans="1:6" ht="12.75" customHeight="1" x14ac:dyDescent="0.2"/>
    <row r="5864" spans="1:6" ht="12.75" customHeight="1" x14ac:dyDescent="0.2"/>
    <row r="5865" spans="1:6" ht="409.6" hidden="1" customHeight="1" x14ac:dyDescent="0.2"/>
    <row r="5866" spans="1:6" ht="12.75" customHeight="1" x14ac:dyDescent="0.25">
      <c r="A5866" s="144" t="s">
        <v>4868</v>
      </c>
      <c r="B5866" s="145"/>
      <c r="C5866" s="145"/>
      <c r="D5866" s="145"/>
      <c r="E5866" s="146"/>
      <c r="F5866" s="147"/>
    </row>
    <row r="5867" spans="1:6" ht="12.75" customHeight="1" x14ac:dyDescent="0.2">
      <c r="A5867" s="138" t="s">
        <v>2757</v>
      </c>
      <c r="B5867" s="139"/>
      <c r="C5867" s="139"/>
      <c r="D5867" s="140"/>
      <c r="E5867" s="76" t="s">
        <v>4869</v>
      </c>
      <c r="F5867" s="77" t="s">
        <v>4870</v>
      </c>
    </row>
    <row r="5868" spans="1:6" ht="12.75" customHeight="1" x14ac:dyDescent="0.2">
      <c r="A5868" s="141"/>
      <c r="B5868" s="142"/>
      <c r="C5868" s="142"/>
      <c r="D5868" s="143"/>
      <c r="E5868" s="78" t="s">
        <v>2756</v>
      </c>
      <c r="F5868" s="79" t="s">
        <v>106</v>
      </c>
    </row>
    <row r="5869" spans="1:6" ht="409.6" hidden="1" customHeight="1" x14ac:dyDescent="0.2"/>
    <row r="5870" spans="1:6" ht="12.75" customHeight="1" x14ac:dyDescent="0.2">
      <c r="A5870" s="80" t="s">
        <v>4871</v>
      </c>
      <c r="B5870" s="81" t="s">
        <v>4872</v>
      </c>
      <c r="C5870" s="82" t="s">
        <v>4870</v>
      </c>
      <c r="D5870" s="82" t="s">
        <v>4873</v>
      </c>
      <c r="E5870" s="82" t="s">
        <v>4874</v>
      </c>
      <c r="F5870" s="83" t="s">
        <v>4875</v>
      </c>
    </row>
    <row r="5871" spans="1:6" ht="409.6" hidden="1" customHeight="1" x14ac:dyDescent="0.2"/>
    <row r="5872" spans="1:6" ht="25.5" customHeight="1" thickBot="1" x14ac:dyDescent="0.25">
      <c r="A5872" s="84" t="s">
        <v>267</v>
      </c>
      <c r="B5872" s="85" t="s">
        <v>5006</v>
      </c>
      <c r="C5872" s="86" t="s">
        <v>5007</v>
      </c>
      <c r="D5872" s="87">
        <v>2</v>
      </c>
      <c r="E5872" s="88">
        <v>29141</v>
      </c>
      <c r="F5872" s="89">
        <f>+D5872*E5872</f>
        <v>58282</v>
      </c>
    </row>
    <row r="5873" spans="1:6" ht="409.6" hidden="1" customHeight="1" x14ac:dyDescent="0.2"/>
    <row r="5874" spans="1:6" ht="13.5" customHeight="1" thickBot="1" x14ac:dyDescent="0.25">
      <c r="A5874" s="90" t="s">
        <v>4883</v>
      </c>
      <c r="B5874" s="91"/>
      <c r="C5874" s="92">
        <v>54.710498648242698</v>
      </c>
      <c r="D5874" s="91"/>
      <c r="E5874" s="93" t="s">
        <v>4884</v>
      </c>
      <c r="F5874" s="94">
        <v>58282</v>
      </c>
    </row>
    <row r="5875" spans="1:6" ht="0.2" customHeight="1" x14ac:dyDescent="0.2"/>
    <row r="5876" spans="1:6" ht="12.75" customHeight="1" x14ac:dyDescent="0.2">
      <c r="A5876" s="80" t="s">
        <v>4871</v>
      </c>
      <c r="B5876" s="81" t="s">
        <v>4885</v>
      </c>
      <c r="C5876" s="82" t="s">
        <v>4870</v>
      </c>
      <c r="D5876" s="82" t="s">
        <v>4873</v>
      </c>
      <c r="E5876" s="82" t="s">
        <v>4874</v>
      </c>
      <c r="F5876" s="83" t="s">
        <v>4875</v>
      </c>
    </row>
    <row r="5877" spans="1:6" ht="409.6" hidden="1" customHeight="1" x14ac:dyDescent="0.2"/>
    <row r="5878" spans="1:6" ht="25.5" customHeight="1" thickBot="1" x14ac:dyDescent="0.25">
      <c r="A5878" s="84" t="s">
        <v>4912</v>
      </c>
      <c r="B5878" s="85" t="s">
        <v>4913</v>
      </c>
      <c r="C5878" s="86" t="s">
        <v>4888</v>
      </c>
      <c r="D5878" s="87">
        <v>9.5240000000000005E-2</v>
      </c>
      <c r="E5878" s="88">
        <v>184277</v>
      </c>
      <c r="F5878" s="89">
        <f>+D5878*E5878</f>
        <v>17550.54148</v>
      </c>
    </row>
    <row r="5879" spans="1:6" ht="409.6" hidden="1" customHeight="1" x14ac:dyDescent="0.2"/>
    <row r="5880" spans="1:6" ht="13.5" customHeight="1" thickBot="1" x14ac:dyDescent="0.25">
      <c r="A5880" s="90" t="s">
        <v>4893</v>
      </c>
      <c r="B5880" s="91"/>
      <c r="C5880" s="92">
        <v>16.475480624812299</v>
      </c>
      <c r="D5880" s="91"/>
      <c r="E5880" s="93" t="s">
        <v>4884</v>
      </c>
      <c r="F5880" s="94">
        <v>17551</v>
      </c>
    </row>
    <row r="5881" spans="1:6" ht="0.2" customHeight="1" x14ac:dyDescent="0.2"/>
    <row r="5882" spans="1:6" ht="12.75" customHeight="1" x14ac:dyDescent="0.2">
      <c r="A5882" s="80" t="s">
        <v>4871</v>
      </c>
      <c r="B5882" s="81" t="s">
        <v>4894</v>
      </c>
      <c r="C5882" s="82" t="s">
        <v>4870</v>
      </c>
      <c r="D5882" s="82" t="s">
        <v>4873</v>
      </c>
      <c r="E5882" s="82" t="s">
        <v>4874</v>
      </c>
      <c r="F5882" s="83" t="s">
        <v>4875</v>
      </c>
    </row>
    <row r="5883" spans="1:6" ht="409.6" hidden="1" customHeight="1" x14ac:dyDescent="0.2"/>
    <row r="5884" spans="1:6" ht="25.5" customHeight="1" thickBot="1" x14ac:dyDescent="0.25">
      <c r="A5884" s="84" t="s">
        <v>4895</v>
      </c>
      <c r="B5884" s="85" t="s">
        <v>4896</v>
      </c>
      <c r="C5884" s="86" t="s">
        <v>4897</v>
      </c>
      <c r="D5884" s="87">
        <v>0.05</v>
      </c>
      <c r="E5884" s="88">
        <v>17551</v>
      </c>
      <c r="F5884" s="89">
        <f>+D5884*E5884</f>
        <v>877.55000000000007</v>
      </c>
    </row>
    <row r="5885" spans="1:6" ht="409.6" hidden="1" customHeight="1" x14ac:dyDescent="0.2"/>
    <row r="5886" spans="1:6" ht="13.5" customHeight="1" thickBot="1" x14ac:dyDescent="0.25">
      <c r="A5886" s="90" t="s">
        <v>4898</v>
      </c>
      <c r="B5886" s="91"/>
      <c r="C5886" s="92">
        <v>0.82419645539201003</v>
      </c>
      <c r="D5886" s="91"/>
      <c r="E5886" s="93" t="s">
        <v>4884</v>
      </c>
      <c r="F5886" s="94">
        <v>878</v>
      </c>
    </row>
    <row r="5887" spans="1:6" ht="0.2" customHeight="1" x14ac:dyDescent="0.2"/>
    <row r="5888" spans="1:6" ht="12.75" customHeight="1" x14ac:dyDescent="0.2">
      <c r="A5888" s="80" t="s">
        <v>4871</v>
      </c>
      <c r="B5888" s="81" t="s">
        <v>4899</v>
      </c>
      <c r="C5888" s="82" t="s">
        <v>4870</v>
      </c>
      <c r="D5888" s="82" t="s">
        <v>4873</v>
      </c>
      <c r="E5888" s="82" t="s">
        <v>4874</v>
      </c>
      <c r="F5888" s="83" t="s">
        <v>4875</v>
      </c>
    </row>
    <row r="5889" spans="1:6" ht="409.6" hidden="1" customHeight="1" x14ac:dyDescent="0.2"/>
    <row r="5890" spans="1:6" ht="25.5" customHeight="1" thickBot="1" x14ac:dyDescent="0.25">
      <c r="A5890" s="84" t="s">
        <v>5125</v>
      </c>
      <c r="B5890" s="85" t="s">
        <v>5126</v>
      </c>
      <c r="C5890" s="86" t="s">
        <v>109</v>
      </c>
      <c r="D5890" s="87">
        <v>9.5240000000000005E-2</v>
      </c>
      <c r="E5890" s="88">
        <v>120237</v>
      </c>
      <c r="F5890" s="89">
        <f>+D5890*E5890</f>
        <v>11451.371880000001</v>
      </c>
    </row>
    <row r="5891" spans="1:6" ht="409.6" hidden="1" customHeight="1" x14ac:dyDescent="0.2"/>
    <row r="5892" spans="1:6" ht="13.5" customHeight="1" thickBot="1" x14ac:dyDescent="0.25">
      <c r="A5892" s="90" t="s">
        <v>4904</v>
      </c>
      <c r="B5892" s="91"/>
      <c r="C5892" s="92">
        <v>10.7492865725443</v>
      </c>
      <c r="D5892" s="91"/>
      <c r="E5892" s="93" t="s">
        <v>4884</v>
      </c>
      <c r="F5892" s="94">
        <v>11451</v>
      </c>
    </row>
    <row r="5893" spans="1:6" ht="0.2" customHeight="1" x14ac:dyDescent="0.2"/>
    <row r="5894" spans="1:6" ht="12.75" customHeight="1" x14ac:dyDescent="0.2">
      <c r="A5894" s="80" t="s">
        <v>4871</v>
      </c>
      <c r="B5894" s="81" t="s">
        <v>4905</v>
      </c>
      <c r="C5894" s="82" t="s">
        <v>4870</v>
      </c>
      <c r="D5894" s="82" t="s">
        <v>4873</v>
      </c>
      <c r="E5894" s="82" t="s">
        <v>4874</v>
      </c>
      <c r="F5894" s="83" t="s">
        <v>4875</v>
      </c>
    </row>
    <row r="5895" spans="1:6" ht="409.6" hidden="1" customHeight="1" x14ac:dyDescent="0.2"/>
    <row r="5896" spans="1:6" ht="25.5" customHeight="1" thickBot="1" x14ac:dyDescent="0.25">
      <c r="A5896" s="84" t="s">
        <v>4920</v>
      </c>
      <c r="B5896" s="85" t="s">
        <v>4921</v>
      </c>
      <c r="C5896" s="86" t="s">
        <v>106</v>
      </c>
      <c r="D5896" s="87">
        <v>1.3</v>
      </c>
      <c r="E5896" s="88">
        <v>14128</v>
      </c>
      <c r="F5896" s="89">
        <f>+D5896*E5896</f>
        <v>18366.400000000001</v>
      </c>
    </row>
    <row r="5897" spans="1:6" ht="409.6" hidden="1" customHeight="1" x14ac:dyDescent="0.2"/>
    <row r="5898" spans="1:6" ht="13.5" customHeight="1" thickBot="1" x14ac:dyDescent="0.25">
      <c r="A5898" s="90" t="s">
        <v>4908</v>
      </c>
      <c r="B5898" s="91"/>
      <c r="C5898" s="92">
        <v>17.240537699008701</v>
      </c>
      <c r="D5898" s="91"/>
      <c r="E5898" s="93" t="s">
        <v>4884</v>
      </c>
      <c r="F5898" s="94">
        <v>18366</v>
      </c>
    </row>
    <row r="5899" spans="1:6" ht="0.2" customHeight="1" thickBot="1" x14ac:dyDescent="0.25"/>
    <row r="5900" spans="1:6" ht="12.75" customHeight="1" thickBot="1" x14ac:dyDescent="0.3">
      <c r="A5900" s="157" t="s">
        <v>4909</v>
      </c>
      <c r="B5900" s="158"/>
      <c r="C5900" s="158"/>
      <c r="D5900" s="158"/>
      <c r="E5900" s="159">
        <v>106528</v>
      </c>
      <c r="F5900" s="160"/>
    </row>
    <row r="5901" spans="1:6" ht="12.75" customHeight="1" x14ac:dyDescent="0.2"/>
    <row r="5902" spans="1:6" ht="12.75" customHeight="1" x14ac:dyDescent="0.2"/>
    <row r="5903" spans="1:6" ht="409.6" hidden="1" customHeight="1" x14ac:dyDescent="0.2"/>
    <row r="5904" spans="1:6" ht="12.75" customHeight="1" x14ac:dyDescent="0.25">
      <c r="A5904" s="144" t="s">
        <v>4868</v>
      </c>
      <c r="B5904" s="145"/>
      <c r="C5904" s="145"/>
      <c r="D5904" s="145"/>
      <c r="E5904" s="146"/>
      <c r="F5904" s="147"/>
    </row>
    <row r="5905" spans="1:6" ht="12.75" customHeight="1" x14ac:dyDescent="0.2">
      <c r="A5905" s="138" t="s">
        <v>2759</v>
      </c>
      <c r="B5905" s="139"/>
      <c r="C5905" s="139"/>
      <c r="D5905" s="140"/>
      <c r="E5905" s="76" t="s">
        <v>4869</v>
      </c>
      <c r="F5905" s="77" t="s">
        <v>4870</v>
      </c>
    </row>
    <row r="5906" spans="1:6" ht="12.75" customHeight="1" x14ac:dyDescent="0.2">
      <c r="A5906" s="141"/>
      <c r="B5906" s="142"/>
      <c r="C5906" s="142"/>
      <c r="D5906" s="143"/>
      <c r="E5906" s="78" t="s">
        <v>2758</v>
      </c>
      <c r="F5906" s="79" t="s">
        <v>106</v>
      </c>
    </row>
    <row r="5907" spans="1:6" ht="409.6" hidden="1" customHeight="1" x14ac:dyDescent="0.2"/>
    <row r="5908" spans="1:6" ht="12.75" customHeight="1" x14ac:dyDescent="0.2">
      <c r="A5908" s="80" t="s">
        <v>4871</v>
      </c>
      <c r="B5908" s="81" t="s">
        <v>4872</v>
      </c>
      <c r="C5908" s="82" t="s">
        <v>4870</v>
      </c>
      <c r="D5908" s="82" t="s">
        <v>4873</v>
      </c>
      <c r="E5908" s="82" t="s">
        <v>4874</v>
      </c>
      <c r="F5908" s="83" t="s">
        <v>4875</v>
      </c>
    </row>
    <row r="5909" spans="1:6" ht="409.6" hidden="1" customHeight="1" x14ac:dyDescent="0.2"/>
    <row r="5910" spans="1:6" ht="25.5" customHeight="1" thickBot="1" x14ac:dyDescent="0.25">
      <c r="A5910" s="84" t="s">
        <v>5127</v>
      </c>
      <c r="B5910" s="85" t="s">
        <v>5128</v>
      </c>
      <c r="C5910" s="86" t="s">
        <v>106</v>
      </c>
      <c r="D5910" s="87">
        <v>1.3</v>
      </c>
      <c r="E5910" s="88">
        <v>82904</v>
      </c>
      <c r="F5910" s="89">
        <f>+D5910*E5910</f>
        <v>107775.2</v>
      </c>
    </row>
    <row r="5911" spans="1:6" ht="409.6" hidden="1" customHeight="1" x14ac:dyDescent="0.2"/>
    <row r="5912" spans="1:6" ht="13.5" customHeight="1" thickBot="1" x14ac:dyDescent="0.25">
      <c r="A5912" s="90" t="s">
        <v>4883</v>
      </c>
      <c r="B5912" s="91"/>
      <c r="C5912" s="92">
        <v>76.503449842414597</v>
      </c>
      <c r="D5912" s="91"/>
      <c r="E5912" s="93" t="s">
        <v>4884</v>
      </c>
      <c r="F5912" s="94">
        <v>107775</v>
      </c>
    </row>
    <row r="5913" spans="1:6" ht="0.2" customHeight="1" x14ac:dyDescent="0.2"/>
    <row r="5914" spans="1:6" ht="12.75" customHeight="1" x14ac:dyDescent="0.2">
      <c r="A5914" s="80" t="s">
        <v>4871</v>
      </c>
      <c r="B5914" s="81" t="s">
        <v>4885</v>
      </c>
      <c r="C5914" s="82" t="s">
        <v>4870</v>
      </c>
      <c r="D5914" s="82" t="s">
        <v>4873</v>
      </c>
      <c r="E5914" s="82" t="s">
        <v>4874</v>
      </c>
      <c r="F5914" s="83" t="s">
        <v>4875</v>
      </c>
    </row>
    <row r="5915" spans="1:6" ht="409.6" hidden="1" customHeight="1" x14ac:dyDescent="0.2"/>
    <row r="5916" spans="1:6" ht="25.5" customHeight="1" thickBot="1" x14ac:dyDescent="0.25">
      <c r="A5916" s="84" t="s">
        <v>4912</v>
      </c>
      <c r="B5916" s="85" t="s">
        <v>4913</v>
      </c>
      <c r="C5916" s="86" t="s">
        <v>4888</v>
      </c>
      <c r="D5916" s="87">
        <v>7.4999999999999997E-2</v>
      </c>
      <c r="E5916" s="88">
        <v>184277</v>
      </c>
      <c r="F5916" s="89">
        <f>+D5916*E5916</f>
        <v>13820.775</v>
      </c>
    </row>
    <row r="5917" spans="1:6" ht="409.6" hidden="1" customHeight="1" x14ac:dyDescent="0.2"/>
    <row r="5918" spans="1:6" ht="13.5" customHeight="1" thickBot="1" x14ac:dyDescent="0.25">
      <c r="A5918" s="90" t="s">
        <v>4893</v>
      </c>
      <c r="B5918" s="91"/>
      <c r="C5918" s="92">
        <v>9.8107555580794497</v>
      </c>
      <c r="D5918" s="91"/>
      <c r="E5918" s="93" t="s">
        <v>4884</v>
      </c>
      <c r="F5918" s="94">
        <v>13821</v>
      </c>
    </row>
    <row r="5919" spans="1:6" ht="0.2" customHeight="1" x14ac:dyDescent="0.2"/>
    <row r="5920" spans="1:6" ht="12.75" customHeight="1" x14ac:dyDescent="0.2">
      <c r="A5920" s="80" t="s">
        <v>4871</v>
      </c>
      <c r="B5920" s="81" t="s">
        <v>4894</v>
      </c>
      <c r="C5920" s="82" t="s">
        <v>4870</v>
      </c>
      <c r="D5920" s="82" t="s">
        <v>4873</v>
      </c>
      <c r="E5920" s="82" t="s">
        <v>4874</v>
      </c>
      <c r="F5920" s="83" t="s">
        <v>4875</v>
      </c>
    </row>
    <row r="5921" spans="1:6" ht="409.6" hidden="1" customHeight="1" x14ac:dyDescent="0.2"/>
    <row r="5922" spans="1:6" ht="25.5" customHeight="1" thickBot="1" x14ac:dyDescent="0.25">
      <c r="A5922" s="84" t="s">
        <v>4895</v>
      </c>
      <c r="B5922" s="85" t="s">
        <v>4896</v>
      </c>
      <c r="C5922" s="86" t="s">
        <v>4897</v>
      </c>
      <c r="D5922" s="87">
        <v>0.05</v>
      </c>
      <c r="E5922" s="88">
        <v>13821</v>
      </c>
      <c r="F5922" s="89">
        <f>+D5922*E5922</f>
        <v>691.05000000000007</v>
      </c>
    </row>
    <row r="5923" spans="1:6" ht="409.6" hidden="1" customHeight="1" x14ac:dyDescent="0.2"/>
    <row r="5924" spans="1:6" ht="13.5" customHeight="1" thickBot="1" x14ac:dyDescent="0.25">
      <c r="A5924" s="90" t="s">
        <v>4898</v>
      </c>
      <c r="B5924" s="91"/>
      <c r="C5924" s="92">
        <v>0.49050228569806098</v>
      </c>
      <c r="D5924" s="91"/>
      <c r="E5924" s="93" t="s">
        <v>4884</v>
      </c>
      <c r="F5924" s="94">
        <v>691</v>
      </c>
    </row>
    <row r="5925" spans="1:6" ht="0.2" customHeight="1" x14ac:dyDescent="0.2"/>
    <row r="5926" spans="1:6" ht="12.75" customHeight="1" x14ac:dyDescent="0.2">
      <c r="A5926" s="80" t="s">
        <v>4871</v>
      </c>
      <c r="B5926" s="81" t="s">
        <v>4899</v>
      </c>
      <c r="C5926" s="82" t="s">
        <v>4870</v>
      </c>
      <c r="D5926" s="82" t="s">
        <v>4873</v>
      </c>
      <c r="E5926" s="82" t="s">
        <v>4874</v>
      </c>
      <c r="F5926" s="83" t="s">
        <v>4875</v>
      </c>
    </row>
    <row r="5927" spans="1:6" ht="409.6" hidden="1" customHeight="1" x14ac:dyDescent="0.2"/>
    <row r="5928" spans="1:6" ht="25.5" customHeight="1" x14ac:dyDescent="0.2">
      <c r="A5928" s="84" t="s">
        <v>5125</v>
      </c>
      <c r="B5928" s="85" t="s">
        <v>5126</v>
      </c>
      <c r="C5928" s="86" t="s">
        <v>109</v>
      </c>
      <c r="D5928" s="87">
        <v>0.02</v>
      </c>
      <c r="E5928" s="88">
        <v>120237</v>
      </c>
      <c r="F5928" s="89">
        <f>+D5928*E5928</f>
        <v>2404.7400000000002</v>
      </c>
    </row>
    <row r="5929" spans="1:6" ht="409.6" hidden="1" customHeight="1" x14ac:dyDescent="0.2"/>
    <row r="5930" spans="1:6" ht="25.5" customHeight="1" thickBot="1" x14ac:dyDescent="0.25">
      <c r="A5930" s="84" t="s">
        <v>5054</v>
      </c>
      <c r="B5930" s="85" t="s">
        <v>5055</v>
      </c>
      <c r="C5930" s="86" t="s">
        <v>109</v>
      </c>
      <c r="D5930" s="87">
        <v>4.4999999999999998E-2</v>
      </c>
      <c r="E5930" s="88">
        <v>30000</v>
      </c>
      <c r="F5930" s="89">
        <f>+D5930*E5930</f>
        <v>1350</v>
      </c>
    </row>
    <row r="5931" spans="1:6" ht="409.6" hidden="1" customHeight="1" x14ac:dyDescent="0.2"/>
    <row r="5932" spans="1:6" ht="13.5" customHeight="1" thickBot="1" x14ac:dyDescent="0.25">
      <c r="A5932" s="90" t="s">
        <v>4904</v>
      </c>
      <c r="B5932" s="91"/>
      <c r="C5932" s="92">
        <v>2.6654646639597899</v>
      </c>
      <c r="D5932" s="91"/>
      <c r="E5932" s="93" t="s">
        <v>4884</v>
      </c>
      <c r="F5932" s="94">
        <v>3755</v>
      </c>
    </row>
    <row r="5933" spans="1:6" ht="0.2" customHeight="1" x14ac:dyDescent="0.2"/>
    <row r="5934" spans="1:6" ht="12.75" customHeight="1" x14ac:dyDescent="0.2">
      <c r="A5934" s="80" t="s">
        <v>4871</v>
      </c>
      <c r="B5934" s="81" t="s">
        <v>4905</v>
      </c>
      <c r="C5934" s="82" t="s">
        <v>4870</v>
      </c>
      <c r="D5934" s="82" t="s">
        <v>4873</v>
      </c>
      <c r="E5934" s="82" t="s">
        <v>4874</v>
      </c>
      <c r="F5934" s="83" t="s">
        <v>4875</v>
      </c>
    </row>
    <row r="5935" spans="1:6" ht="409.6" hidden="1" customHeight="1" x14ac:dyDescent="0.2"/>
    <row r="5936" spans="1:6" ht="25.5" customHeight="1" thickBot="1" x14ac:dyDescent="0.25">
      <c r="A5936" s="84" t="s">
        <v>4920</v>
      </c>
      <c r="B5936" s="85" t="s">
        <v>4921</v>
      </c>
      <c r="C5936" s="86" t="s">
        <v>106</v>
      </c>
      <c r="D5936" s="87">
        <v>1.05</v>
      </c>
      <c r="E5936" s="88">
        <v>14128</v>
      </c>
      <c r="F5936" s="89">
        <f>+D5936*E5936</f>
        <v>14834.400000000001</v>
      </c>
    </row>
    <row r="5937" spans="1:6" ht="409.6" hidden="1" customHeight="1" x14ac:dyDescent="0.2"/>
    <row r="5938" spans="1:6" ht="13.5" customHeight="1" thickBot="1" x14ac:dyDescent="0.25">
      <c r="A5938" s="90" t="s">
        <v>4908</v>
      </c>
      <c r="B5938" s="91"/>
      <c r="C5938" s="92">
        <v>10.5298276498481</v>
      </c>
      <c r="D5938" s="91"/>
      <c r="E5938" s="93" t="s">
        <v>4884</v>
      </c>
      <c r="F5938" s="94">
        <v>14834</v>
      </c>
    </row>
    <row r="5939" spans="1:6" ht="0.2" customHeight="1" thickBot="1" x14ac:dyDescent="0.25"/>
    <row r="5940" spans="1:6" ht="12.75" customHeight="1" thickBot="1" x14ac:dyDescent="0.3">
      <c r="A5940" s="157" t="s">
        <v>4909</v>
      </c>
      <c r="B5940" s="158"/>
      <c r="C5940" s="158"/>
      <c r="D5940" s="158"/>
      <c r="E5940" s="159">
        <v>140876</v>
      </c>
      <c r="F5940" s="160"/>
    </row>
    <row r="5941" spans="1:6" ht="12.75" customHeight="1" x14ac:dyDescent="0.2"/>
    <row r="5942" spans="1:6" ht="12.75" customHeight="1" x14ac:dyDescent="0.2"/>
    <row r="5943" spans="1:6" ht="409.6" hidden="1" customHeight="1" x14ac:dyDescent="0.2"/>
    <row r="5944" spans="1:6" ht="12.75" customHeight="1" x14ac:dyDescent="0.25">
      <c r="A5944" s="144" t="s">
        <v>4868</v>
      </c>
      <c r="B5944" s="145"/>
      <c r="C5944" s="145"/>
      <c r="D5944" s="145"/>
      <c r="E5944" s="146"/>
      <c r="F5944" s="147"/>
    </row>
    <row r="5945" spans="1:6" ht="12.75" customHeight="1" x14ac:dyDescent="0.2">
      <c r="A5945" s="138" t="s">
        <v>2761</v>
      </c>
      <c r="B5945" s="139"/>
      <c r="C5945" s="139"/>
      <c r="D5945" s="140"/>
      <c r="E5945" s="76" t="s">
        <v>4869</v>
      </c>
      <c r="F5945" s="77" t="s">
        <v>4870</v>
      </c>
    </row>
    <row r="5946" spans="1:6" ht="12.75" customHeight="1" x14ac:dyDescent="0.2">
      <c r="A5946" s="141"/>
      <c r="B5946" s="142"/>
      <c r="C5946" s="142"/>
      <c r="D5946" s="143"/>
      <c r="E5946" s="78" t="s">
        <v>2760</v>
      </c>
      <c r="F5946" s="79" t="s">
        <v>106</v>
      </c>
    </row>
    <row r="5947" spans="1:6" ht="409.6" hidden="1" customHeight="1" x14ac:dyDescent="0.2"/>
    <row r="5948" spans="1:6" ht="12.75" customHeight="1" x14ac:dyDescent="0.2">
      <c r="A5948" s="80" t="s">
        <v>4871</v>
      </c>
      <c r="B5948" s="81" t="s">
        <v>4872</v>
      </c>
      <c r="C5948" s="82" t="s">
        <v>4870</v>
      </c>
      <c r="D5948" s="82" t="s">
        <v>4873</v>
      </c>
      <c r="E5948" s="82" t="s">
        <v>4874</v>
      </c>
      <c r="F5948" s="83" t="s">
        <v>4875</v>
      </c>
    </row>
    <row r="5949" spans="1:6" ht="409.6" hidden="1" customHeight="1" x14ac:dyDescent="0.2"/>
    <row r="5950" spans="1:6" ht="25.5" customHeight="1" thickBot="1" x14ac:dyDescent="0.25">
      <c r="A5950" s="84" t="s">
        <v>5129</v>
      </c>
      <c r="B5950" s="85" t="s">
        <v>5130</v>
      </c>
      <c r="C5950" s="86" t="s">
        <v>106</v>
      </c>
      <c r="D5950" s="87">
        <v>1.3</v>
      </c>
      <c r="E5950" s="88">
        <v>76715</v>
      </c>
      <c r="F5950" s="89">
        <f>+D5950*E5950</f>
        <v>99729.5</v>
      </c>
    </row>
    <row r="5951" spans="1:6" ht="409.6" hidden="1" customHeight="1" x14ac:dyDescent="0.2"/>
    <row r="5952" spans="1:6" ht="13.5" customHeight="1" thickBot="1" x14ac:dyDescent="0.25">
      <c r="A5952" s="90" t="s">
        <v>4883</v>
      </c>
      <c r="B5952" s="91"/>
      <c r="C5952" s="92">
        <v>75.080365276178</v>
      </c>
      <c r="D5952" s="91"/>
      <c r="E5952" s="93" t="s">
        <v>4884</v>
      </c>
      <c r="F5952" s="94">
        <v>99730</v>
      </c>
    </row>
    <row r="5953" spans="1:6" ht="0.2" customHeight="1" x14ac:dyDescent="0.2"/>
    <row r="5954" spans="1:6" ht="12.75" customHeight="1" x14ac:dyDescent="0.2">
      <c r="A5954" s="80" t="s">
        <v>4871</v>
      </c>
      <c r="B5954" s="81" t="s">
        <v>4885</v>
      </c>
      <c r="C5954" s="82" t="s">
        <v>4870</v>
      </c>
      <c r="D5954" s="82" t="s">
        <v>4873</v>
      </c>
      <c r="E5954" s="82" t="s">
        <v>4874</v>
      </c>
      <c r="F5954" s="83" t="s">
        <v>4875</v>
      </c>
    </row>
    <row r="5955" spans="1:6" ht="409.6" hidden="1" customHeight="1" x14ac:dyDescent="0.2"/>
    <row r="5956" spans="1:6" ht="25.5" customHeight="1" thickBot="1" x14ac:dyDescent="0.25">
      <c r="A5956" s="84" t="s">
        <v>4912</v>
      </c>
      <c r="B5956" s="85" t="s">
        <v>4913</v>
      </c>
      <c r="C5956" s="86" t="s">
        <v>4888</v>
      </c>
      <c r="D5956" s="87">
        <v>7.4999999999999997E-2</v>
      </c>
      <c r="E5956" s="88">
        <v>184277</v>
      </c>
      <c r="F5956" s="89">
        <f>+D5956*E5956</f>
        <v>13820.775</v>
      </c>
    </row>
    <row r="5957" spans="1:6" ht="409.6" hidden="1" customHeight="1" x14ac:dyDescent="0.2"/>
    <row r="5958" spans="1:6" ht="13.5" customHeight="1" thickBot="1" x14ac:dyDescent="0.25">
      <c r="A5958" s="90" t="s">
        <v>4893</v>
      </c>
      <c r="B5958" s="91"/>
      <c r="C5958" s="92">
        <v>10.404950651579799</v>
      </c>
      <c r="D5958" s="91"/>
      <c r="E5958" s="93" t="s">
        <v>4884</v>
      </c>
      <c r="F5958" s="94">
        <v>13821</v>
      </c>
    </row>
    <row r="5959" spans="1:6" ht="0.2" customHeight="1" x14ac:dyDescent="0.2"/>
    <row r="5960" spans="1:6" ht="12.75" customHeight="1" x14ac:dyDescent="0.2">
      <c r="A5960" s="80" t="s">
        <v>4871</v>
      </c>
      <c r="B5960" s="81" t="s">
        <v>4894</v>
      </c>
      <c r="C5960" s="82" t="s">
        <v>4870</v>
      </c>
      <c r="D5960" s="82" t="s">
        <v>4873</v>
      </c>
      <c r="E5960" s="82" t="s">
        <v>4874</v>
      </c>
      <c r="F5960" s="83" t="s">
        <v>4875</v>
      </c>
    </row>
    <row r="5961" spans="1:6" ht="409.6" hidden="1" customHeight="1" x14ac:dyDescent="0.2"/>
    <row r="5962" spans="1:6" ht="25.5" customHeight="1" thickBot="1" x14ac:dyDescent="0.25">
      <c r="A5962" s="84" t="s">
        <v>4895</v>
      </c>
      <c r="B5962" s="85" t="s">
        <v>4896</v>
      </c>
      <c r="C5962" s="86" t="s">
        <v>4897</v>
      </c>
      <c r="D5962" s="87">
        <v>0.05</v>
      </c>
      <c r="E5962" s="88">
        <v>13821</v>
      </c>
      <c r="F5962" s="89">
        <f>+D5962*E5962</f>
        <v>691.05000000000007</v>
      </c>
    </row>
    <row r="5963" spans="1:6" ht="409.6" hidden="1" customHeight="1" x14ac:dyDescent="0.2"/>
    <row r="5964" spans="1:6" ht="13.5" customHeight="1" thickBot="1" x14ac:dyDescent="0.25">
      <c r="A5964" s="90" t="s">
        <v>4898</v>
      </c>
      <c r="B5964" s="91"/>
      <c r="C5964" s="92">
        <v>0.52020989076345103</v>
      </c>
      <c r="D5964" s="91"/>
      <c r="E5964" s="93" t="s">
        <v>4884</v>
      </c>
      <c r="F5964" s="94">
        <v>691</v>
      </c>
    </row>
    <row r="5965" spans="1:6" ht="0.2" customHeight="1" x14ac:dyDescent="0.2"/>
    <row r="5966" spans="1:6" ht="12.75" customHeight="1" x14ac:dyDescent="0.2">
      <c r="A5966" s="80" t="s">
        <v>4871</v>
      </c>
      <c r="B5966" s="81" t="s">
        <v>4899</v>
      </c>
      <c r="C5966" s="82" t="s">
        <v>4870</v>
      </c>
      <c r="D5966" s="82" t="s">
        <v>4873</v>
      </c>
      <c r="E5966" s="82" t="s">
        <v>4874</v>
      </c>
      <c r="F5966" s="83" t="s">
        <v>4875</v>
      </c>
    </row>
    <row r="5967" spans="1:6" ht="409.6" hidden="1" customHeight="1" x14ac:dyDescent="0.2"/>
    <row r="5968" spans="1:6" ht="25.5" customHeight="1" x14ac:dyDescent="0.2">
      <c r="A5968" s="84" t="s">
        <v>5125</v>
      </c>
      <c r="B5968" s="85" t="s">
        <v>5126</v>
      </c>
      <c r="C5968" s="86" t="s">
        <v>109</v>
      </c>
      <c r="D5968" s="87">
        <v>0.02</v>
      </c>
      <c r="E5968" s="88">
        <v>120237</v>
      </c>
      <c r="F5968" s="89">
        <f>+D5968*E5968</f>
        <v>2404.7400000000002</v>
      </c>
    </row>
    <row r="5969" spans="1:6" ht="409.6" hidden="1" customHeight="1" x14ac:dyDescent="0.2"/>
    <row r="5970" spans="1:6" ht="25.5" customHeight="1" thickBot="1" x14ac:dyDescent="0.25">
      <c r="A5970" s="84" t="s">
        <v>5054</v>
      </c>
      <c r="B5970" s="85" t="s">
        <v>5055</v>
      </c>
      <c r="C5970" s="86" t="s">
        <v>109</v>
      </c>
      <c r="D5970" s="87">
        <v>4.4999999999999998E-2</v>
      </c>
      <c r="E5970" s="88">
        <v>30000</v>
      </c>
      <c r="F5970" s="89">
        <f>+D5970*E5970</f>
        <v>1350</v>
      </c>
    </row>
    <row r="5971" spans="1:6" ht="409.6" hidden="1" customHeight="1" x14ac:dyDescent="0.2"/>
    <row r="5972" spans="1:6" ht="13.5" customHeight="1" thickBot="1" x14ac:dyDescent="0.25">
      <c r="A5972" s="90" t="s">
        <v>4904</v>
      </c>
      <c r="B5972" s="91"/>
      <c r="C5972" s="92">
        <v>2.8269003470575398</v>
      </c>
      <c r="D5972" s="91"/>
      <c r="E5972" s="93" t="s">
        <v>4884</v>
      </c>
      <c r="F5972" s="94">
        <v>3755</v>
      </c>
    </row>
    <row r="5973" spans="1:6" ht="0.2" customHeight="1" x14ac:dyDescent="0.2"/>
    <row r="5974" spans="1:6" ht="12.75" customHeight="1" x14ac:dyDescent="0.2">
      <c r="A5974" s="80" t="s">
        <v>4871</v>
      </c>
      <c r="B5974" s="81" t="s">
        <v>4905</v>
      </c>
      <c r="C5974" s="82" t="s">
        <v>4870</v>
      </c>
      <c r="D5974" s="82" t="s">
        <v>4873</v>
      </c>
      <c r="E5974" s="82" t="s">
        <v>4874</v>
      </c>
      <c r="F5974" s="83" t="s">
        <v>4875</v>
      </c>
    </row>
    <row r="5975" spans="1:6" ht="409.6" hidden="1" customHeight="1" x14ac:dyDescent="0.2"/>
    <row r="5976" spans="1:6" ht="25.5" customHeight="1" thickBot="1" x14ac:dyDescent="0.25">
      <c r="A5976" s="84" t="s">
        <v>4920</v>
      </c>
      <c r="B5976" s="85" t="s">
        <v>4921</v>
      </c>
      <c r="C5976" s="86" t="s">
        <v>106</v>
      </c>
      <c r="D5976" s="87">
        <v>1.05</v>
      </c>
      <c r="E5976" s="88">
        <v>14128</v>
      </c>
      <c r="F5976" s="89">
        <f>+D5976*E5976</f>
        <v>14834.400000000001</v>
      </c>
    </row>
    <row r="5977" spans="1:6" ht="409.6" hidden="1" customHeight="1" x14ac:dyDescent="0.2"/>
    <row r="5978" spans="1:6" ht="13.5" customHeight="1" thickBot="1" x14ac:dyDescent="0.25">
      <c r="A5978" s="90" t="s">
        <v>4908</v>
      </c>
      <c r="B5978" s="91"/>
      <c r="C5978" s="92">
        <v>11.1675738344212</v>
      </c>
      <c r="D5978" s="91"/>
      <c r="E5978" s="93" t="s">
        <v>4884</v>
      </c>
      <c r="F5978" s="94">
        <v>14834</v>
      </c>
    </row>
    <row r="5979" spans="1:6" ht="0.2" customHeight="1" thickBot="1" x14ac:dyDescent="0.25"/>
    <row r="5980" spans="1:6" ht="12.75" customHeight="1" thickBot="1" x14ac:dyDescent="0.3">
      <c r="A5980" s="157" t="s">
        <v>4909</v>
      </c>
      <c r="B5980" s="158"/>
      <c r="C5980" s="158"/>
      <c r="D5980" s="158"/>
      <c r="E5980" s="159">
        <v>132831</v>
      </c>
      <c r="F5980" s="160"/>
    </row>
    <row r="5981" spans="1:6" ht="12.75" customHeight="1" x14ac:dyDescent="0.2"/>
    <row r="5982" spans="1:6" ht="12.75" customHeight="1" x14ac:dyDescent="0.2"/>
    <row r="5983" spans="1:6" ht="409.6" hidden="1" customHeight="1" x14ac:dyDescent="0.2"/>
    <row r="5984" spans="1:6" ht="12.75" customHeight="1" x14ac:dyDescent="0.25">
      <c r="A5984" s="144" t="s">
        <v>4868</v>
      </c>
      <c r="B5984" s="145"/>
      <c r="C5984" s="145"/>
      <c r="D5984" s="145"/>
      <c r="E5984" s="146"/>
      <c r="F5984" s="147"/>
    </row>
    <row r="5985" spans="1:6" ht="12.75" customHeight="1" x14ac:dyDescent="0.2">
      <c r="A5985" s="138" t="s">
        <v>2763</v>
      </c>
      <c r="B5985" s="139"/>
      <c r="C5985" s="139"/>
      <c r="D5985" s="140"/>
      <c r="E5985" s="76" t="s">
        <v>4869</v>
      </c>
      <c r="F5985" s="77" t="s">
        <v>4870</v>
      </c>
    </row>
    <row r="5986" spans="1:6" ht="12.75" customHeight="1" x14ac:dyDescent="0.2">
      <c r="A5986" s="141"/>
      <c r="B5986" s="142"/>
      <c r="C5986" s="142"/>
      <c r="D5986" s="143"/>
      <c r="E5986" s="78" t="s">
        <v>2762</v>
      </c>
      <c r="F5986" s="79" t="s">
        <v>106</v>
      </c>
    </row>
    <row r="5987" spans="1:6" ht="409.6" hidden="1" customHeight="1" x14ac:dyDescent="0.2"/>
    <row r="5988" spans="1:6" ht="12.75" customHeight="1" x14ac:dyDescent="0.2">
      <c r="A5988" s="80" t="s">
        <v>4871</v>
      </c>
      <c r="B5988" s="81" t="s">
        <v>4872</v>
      </c>
      <c r="C5988" s="82" t="s">
        <v>4870</v>
      </c>
      <c r="D5988" s="82" t="s">
        <v>4873</v>
      </c>
      <c r="E5988" s="82" t="s">
        <v>4874</v>
      </c>
      <c r="F5988" s="83" t="s">
        <v>4875</v>
      </c>
    </row>
    <row r="5989" spans="1:6" ht="409.6" hidden="1" customHeight="1" x14ac:dyDescent="0.2"/>
    <row r="5990" spans="1:6" ht="25.5" customHeight="1" thickBot="1" x14ac:dyDescent="0.25">
      <c r="A5990" s="84" t="s">
        <v>5131</v>
      </c>
      <c r="B5990" s="85" t="s">
        <v>5132</v>
      </c>
      <c r="C5990" s="86" t="s">
        <v>106</v>
      </c>
      <c r="D5990" s="87">
        <v>1.3</v>
      </c>
      <c r="E5990" s="88">
        <v>48834</v>
      </c>
      <c r="F5990" s="89">
        <f>+D5990*E5990</f>
        <v>63484.200000000004</v>
      </c>
    </row>
    <row r="5991" spans="1:6" ht="409.6" hidden="1" customHeight="1" x14ac:dyDescent="0.2"/>
    <row r="5992" spans="1:6" ht="13.5" customHeight="1" thickBot="1" x14ac:dyDescent="0.25">
      <c r="A5992" s="90" t="s">
        <v>4883</v>
      </c>
      <c r="B5992" s="91"/>
      <c r="C5992" s="92">
        <v>64.350805348038094</v>
      </c>
      <c r="D5992" s="91"/>
      <c r="E5992" s="93" t="s">
        <v>4884</v>
      </c>
      <c r="F5992" s="94">
        <v>63484</v>
      </c>
    </row>
    <row r="5993" spans="1:6" ht="0.2" customHeight="1" x14ac:dyDescent="0.2"/>
    <row r="5994" spans="1:6" ht="12.75" customHeight="1" x14ac:dyDescent="0.2">
      <c r="A5994" s="80" t="s">
        <v>4871</v>
      </c>
      <c r="B5994" s="81" t="s">
        <v>4885</v>
      </c>
      <c r="C5994" s="82" t="s">
        <v>4870</v>
      </c>
      <c r="D5994" s="82" t="s">
        <v>4873</v>
      </c>
      <c r="E5994" s="82" t="s">
        <v>4874</v>
      </c>
      <c r="F5994" s="83" t="s">
        <v>4875</v>
      </c>
    </row>
    <row r="5995" spans="1:6" ht="409.6" hidden="1" customHeight="1" x14ac:dyDescent="0.2"/>
    <row r="5996" spans="1:6" ht="25.5" customHeight="1" thickBot="1" x14ac:dyDescent="0.25">
      <c r="A5996" s="84" t="s">
        <v>5133</v>
      </c>
      <c r="B5996" s="85" t="s">
        <v>5133</v>
      </c>
      <c r="C5996" s="86" t="s">
        <v>5134</v>
      </c>
      <c r="D5996" s="87">
        <v>6.25E-2</v>
      </c>
      <c r="E5996" s="88">
        <v>251554</v>
      </c>
      <c r="F5996" s="89">
        <f>+D5996*E5996</f>
        <v>15722.125</v>
      </c>
    </row>
    <row r="5997" spans="1:6" ht="409.6" hidden="1" customHeight="1" x14ac:dyDescent="0.2"/>
    <row r="5998" spans="1:6" ht="13.5" customHeight="1" thickBot="1" x14ac:dyDescent="0.25">
      <c r="A5998" s="90" t="s">
        <v>4893</v>
      </c>
      <c r="B5998" s="91"/>
      <c r="C5998" s="92">
        <v>15.9366669031859</v>
      </c>
      <c r="D5998" s="91"/>
      <c r="E5998" s="93" t="s">
        <v>4884</v>
      </c>
      <c r="F5998" s="94">
        <v>15722</v>
      </c>
    </row>
    <row r="5999" spans="1:6" ht="0.2" customHeight="1" x14ac:dyDescent="0.2"/>
    <row r="6000" spans="1:6" ht="12.75" customHeight="1" x14ac:dyDescent="0.2">
      <c r="A6000" s="80" t="s">
        <v>4871</v>
      </c>
      <c r="B6000" s="81" t="s">
        <v>4894</v>
      </c>
      <c r="C6000" s="82" t="s">
        <v>4870</v>
      </c>
      <c r="D6000" s="82" t="s">
        <v>4873</v>
      </c>
      <c r="E6000" s="82" t="s">
        <v>4874</v>
      </c>
      <c r="F6000" s="83" t="s">
        <v>4875</v>
      </c>
    </row>
    <row r="6001" spans="1:6" ht="409.6" hidden="1" customHeight="1" x14ac:dyDescent="0.2"/>
    <row r="6002" spans="1:6" ht="25.5" customHeight="1" thickBot="1" x14ac:dyDescent="0.25">
      <c r="A6002" s="84" t="s">
        <v>4895</v>
      </c>
      <c r="B6002" s="85" t="s">
        <v>4896</v>
      </c>
      <c r="C6002" s="86" t="s">
        <v>4897</v>
      </c>
      <c r="D6002" s="87">
        <v>0.05</v>
      </c>
      <c r="E6002" s="88">
        <v>15722</v>
      </c>
      <c r="F6002" s="89">
        <f>+D6002*E6002</f>
        <v>786.1</v>
      </c>
    </row>
    <row r="6003" spans="1:6" ht="409.6" hidden="1" customHeight="1" x14ac:dyDescent="0.2"/>
    <row r="6004" spans="1:6" ht="13.5" customHeight="1" thickBot="1" x14ac:dyDescent="0.25">
      <c r="A6004" s="90" t="s">
        <v>4898</v>
      </c>
      <c r="B6004" s="91"/>
      <c r="C6004" s="92">
        <v>0.79673197976746801</v>
      </c>
      <c r="D6004" s="91"/>
      <c r="E6004" s="93" t="s">
        <v>4884</v>
      </c>
      <c r="F6004" s="94">
        <v>786</v>
      </c>
    </row>
    <row r="6005" spans="1:6" ht="0.2" customHeight="1" x14ac:dyDescent="0.2"/>
    <row r="6006" spans="1:6" ht="12.75" customHeight="1" x14ac:dyDescent="0.2">
      <c r="A6006" s="80" t="s">
        <v>4871</v>
      </c>
      <c r="B6006" s="81" t="s">
        <v>4899</v>
      </c>
      <c r="C6006" s="82" t="s">
        <v>4870</v>
      </c>
      <c r="D6006" s="82" t="s">
        <v>4873</v>
      </c>
      <c r="E6006" s="82" t="s">
        <v>4874</v>
      </c>
      <c r="F6006" s="83" t="s">
        <v>4875</v>
      </c>
    </row>
    <row r="6007" spans="1:6" ht="409.6" hidden="1" customHeight="1" x14ac:dyDescent="0.2"/>
    <row r="6008" spans="1:6" ht="25.5" customHeight="1" x14ac:dyDescent="0.2">
      <c r="A6008" s="84" t="s">
        <v>5135</v>
      </c>
      <c r="B6008" s="85" t="s">
        <v>5136</v>
      </c>
      <c r="C6008" s="86" t="s">
        <v>5134</v>
      </c>
      <c r="D6008" s="87">
        <v>1.7500000000000002E-2</v>
      </c>
      <c r="E6008" s="88">
        <v>105359</v>
      </c>
      <c r="F6008" s="89">
        <f>+D6008*E6008</f>
        <v>1843.7825000000003</v>
      </c>
    </row>
    <row r="6009" spans="1:6" ht="409.6" hidden="1" customHeight="1" x14ac:dyDescent="0.2"/>
    <row r="6010" spans="1:6" ht="25.5" customHeight="1" thickBot="1" x14ac:dyDescent="0.25">
      <c r="A6010" s="84" t="s">
        <v>5137</v>
      </c>
      <c r="B6010" s="85" t="s">
        <v>5138</v>
      </c>
      <c r="C6010" s="86" t="s">
        <v>5134</v>
      </c>
      <c r="D6010" s="87">
        <v>3.8129999999999997E-2</v>
      </c>
      <c r="E6010" s="88">
        <v>52000</v>
      </c>
      <c r="F6010" s="89">
        <f>+D6010*E6010</f>
        <v>1982.7599999999998</v>
      </c>
    </row>
    <row r="6011" spans="1:6" ht="409.6" hidden="1" customHeight="1" x14ac:dyDescent="0.2"/>
    <row r="6012" spans="1:6" ht="13.5" customHeight="1" thickBot="1" x14ac:dyDescent="0.25">
      <c r="A6012" s="90" t="s">
        <v>4904</v>
      </c>
      <c r="B6012" s="91"/>
      <c r="C6012" s="92">
        <v>3.87925354525458</v>
      </c>
      <c r="D6012" s="91"/>
      <c r="E6012" s="93" t="s">
        <v>4884</v>
      </c>
      <c r="F6012" s="94">
        <v>3827</v>
      </c>
    </row>
    <row r="6013" spans="1:6" ht="0.2" customHeight="1" x14ac:dyDescent="0.2"/>
    <row r="6014" spans="1:6" ht="12.75" customHeight="1" x14ac:dyDescent="0.2">
      <c r="A6014" s="80" t="s">
        <v>4871</v>
      </c>
      <c r="B6014" s="81" t="s">
        <v>4905</v>
      </c>
      <c r="C6014" s="82" t="s">
        <v>4870</v>
      </c>
      <c r="D6014" s="82" t="s">
        <v>4873</v>
      </c>
      <c r="E6014" s="82" t="s">
        <v>4874</v>
      </c>
      <c r="F6014" s="83" t="s">
        <v>4875</v>
      </c>
    </row>
    <row r="6015" spans="1:6" ht="409.6" hidden="1" customHeight="1" x14ac:dyDescent="0.2"/>
    <row r="6016" spans="1:6" ht="25.5" customHeight="1" thickBot="1" x14ac:dyDescent="0.25">
      <c r="A6016" s="84" t="s">
        <v>4920</v>
      </c>
      <c r="B6016" s="85" t="s">
        <v>4921</v>
      </c>
      <c r="C6016" s="86" t="s">
        <v>106</v>
      </c>
      <c r="D6016" s="87">
        <v>1.05</v>
      </c>
      <c r="E6016" s="88">
        <v>14128</v>
      </c>
      <c r="F6016" s="89">
        <f>+D6016*E6016</f>
        <v>14834.400000000001</v>
      </c>
    </row>
    <row r="6017" spans="1:6" ht="409.6" hidden="1" customHeight="1" x14ac:dyDescent="0.2"/>
    <row r="6018" spans="1:6" ht="13.5" customHeight="1" thickBot="1" x14ac:dyDescent="0.25">
      <c r="A6018" s="90" t="s">
        <v>4908</v>
      </c>
      <c r="B6018" s="91"/>
      <c r="C6018" s="92">
        <v>15.036542223753999</v>
      </c>
      <c r="D6018" s="91"/>
      <c r="E6018" s="93" t="s">
        <v>4884</v>
      </c>
      <c r="F6018" s="94">
        <v>14834</v>
      </c>
    </row>
    <row r="6019" spans="1:6" ht="0.2" customHeight="1" thickBot="1" x14ac:dyDescent="0.25"/>
    <row r="6020" spans="1:6" ht="12.75" customHeight="1" thickBot="1" x14ac:dyDescent="0.3">
      <c r="A6020" s="157" t="s">
        <v>4909</v>
      </c>
      <c r="B6020" s="158"/>
      <c r="C6020" s="158"/>
      <c r="D6020" s="158"/>
      <c r="E6020" s="159">
        <v>98653</v>
      </c>
      <c r="F6020" s="160"/>
    </row>
    <row r="6021" spans="1:6" ht="12.75" customHeight="1" x14ac:dyDescent="0.2"/>
    <row r="6022" spans="1:6" ht="12.75" customHeight="1" x14ac:dyDescent="0.2"/>
    <row r="6023" spans="1:6" ht="409.6" hidden="1" customHeight="1" x14ac:dyDescent="0.2"/>
    <row r="6024" spans="1:6" ht="12.75" customHeight="1" x14ac:dyDescent="0.25">
      <c r="A6024" s="144" t="s">
        <v>4868</v>
      </c>
      <c r="B6024" s="145"/>
      <c r="C6024" s="145"/>
      <c r="D6024" s="145"/>
      <c r="E6024" s="146"/>
      <c r="F6024" s="147"/>
    </row>
    <row r="6025" spans="1:6" ht="12.75" customHeight="1" x14ac:dyDescent="0.2">
      <c r="A6025" s="138" t="s">
        <v>2767</v>
      </c>
      <c r="B6025" s="139"/>
      <c r="C6025" s="139"/>
      <c r="D6025" s="140"/>
      <c r="E6025" s="76" t="s">
        <v>4869</v>
      </c>
      <c r="F6025" s="77" t="s">
        <v>4870</v>
      </c>
    </row>
    <row r="6026" spans="1:6" ht="12.75" customHeight="1" x14ac:dyDescent="0.2">
      <c r="A6026" s="141"/>
      <c r="B6026" s="142"/>
      <c r="C6026" s="142"/>
      <c r="D6026" s="143"/>
      <c r="E6026" s="78" t="s">
        <v>2766</v>
      </c>
      <c r="F6026" s="79" t="s">
        <v>117</v>
      </c>
    </row>
    <row r="6027" spans="1:6" ht="409.6" hidden="1" customHeight="1" x14ac:dyDescent="0.2"/>
    <row r="6028" spans="1:6" ht="12.75" customHeight="1" x14ac:dyDescent="0.2">
      <c r="A6028" s="80" t="s">
        <v>4871</v>
      </c>
      <c r="B6028" s="81" t="s">
        <v>4872</v>
      </c>
      <c r="C6028" s="82" t="s">
        <v>4870</v>
      </c>
      <c r="D6028" s="82" t="s">
        <v>4873</v>
      </c>
      <c r="E6028" s="82" t="s">
        <v>4874</v>
      </c>
      <c r="F6028" s="83" t="s">
        <v>4875</v>
      </c>
    </row>
    <row r="6029" spans="1:6" ht="409.6" hidden="1" customHeight="1" x14ac:dyDescent="0.2"/>
    <row r="6030" spans="1:6" ht="25.5" customHeight="1" x14ac:dyDescent="0.2">
      <c r="A6030" s="84" t="s">
        <v>4876</v>
      </c>
      <c r="B6030" s="85" t="s">
        <v>4877</v>
      </c>
      <c r="C6030" s="86" t="s">
        <v>1212</v>
      </c>
      <c r="D6030" s="87">
        <v>0.16500000000000001</v>
      </c>
      <c r="E6030" s="88">
        <v>3690</v>
      </c>
      <c r="F6030" s="89">
        <f>+D6030*E6030</f>
        <v>608.85</v>
      </c>
    </row>
    <row r="6031" spans="1:6" ht="409.6" hidden="1" customHeight="1" x14ac:dyDescent="0.2"/>
    <row r="6032" spans="1:6" ht="25.5" customHeight="1" thickBot="1" x14ac:dyDescent="0.25">
      <c r="A6032" s="84" t="s">
        <v>4939</v>
      </c>
      <c r="B6032" s="85" t="s">
        <v>4940</v>
      </c>
      <c r="C6032" s="86" t="s">
        <v>9</v>
      </c>
      <c r="D6032" s="87">
        <v>8.3330000000000001E-2</v>
      </c>
      <c r="E6032" s="88">
        <v>1150</v>
      </c>
      <c r="F6032" s="89">
        <f>+D6032*E6032</f>
        <v>95.829499999999996</v>
      </c>
    </row>
    <row r="6033" spans="1:6" ht="409.6" hidden="1" customHeight="1" x14ac:dyDescent="0.2"/>
    <row r="6034" spans="1:6" ht="13.5" customHeight="1" thickBot="1" x14ac:dyDescent="0.25">
      <c r="A6034" s="90" t="s">
        <v>4883</v>
      </c>
      <c r="B6034" s="91"/>
      <c r="C6034" s="92">
        <v>2.5232641374373701</v>
      </c>
      <c r="D6034" s="91"/>
      <c r="E6034" s="93" t="s">
        <v>4884</v>
      </c>
      <c r="F6034" s="94">
        <v>705</v>
      </c>
    </row>
    <row r="6035" spans="1:6" ht="0.2" customHeight="1" x14ac:dyDescent="0.2"/>
    <row r="6036" spans="1:6" ht="12.75" customHeight="1" x14ac:dyDescent="0.2">
      <c r="A6036" s="80" t="s">
        <v>4871</v>
      </c>
      <c r="B6036" s="81" t="s">
        <v>4885</v>
      </c>
      <c r="C6036" s="82" t="s">
        <v>4870</v>
      </c>
      <c r="D6036" s="82" t="s">
        <v>4873</v>
      </c>
      <c r="E6036" s="82" t="s">
        <v>4874</v>
      </c>
      <c r="F6036" s="83" t="s">
        <v>4875</v>
      </c>
    </row>
    <row r="6037" spans="1:6" ht="409.6" hidden="1" customHeight="1" x14ac:dyDescent="0.2"/>
    <row r="6038" spans="1:6" ht="25.5" customHeight="1" thickBot="1" x14ac:dyDescent="0.25">
      <c r="A6038" s="84" t="s">
        <v>4912</v>
      </c>
      <c r="B6038" s="85" t="s">
        <v>4913</v>
      </c>
      <c r="C6038" s="86" t="s">
        <v>4888</v>
      </c>
      <c r="D6038" s="87">
        <v>0.11434</v>
      </c>
      <c r="E6038" s="88">
        <v>184277</v>
      </c>
      <c r="F6038" s="89">
        <f>+D6038*E6038</f>
        <v>21070.232179999999</v>
      </c>
    </row>
    <row r="6039" spans="1:6" ht="409.6" hidden="1" customHeight="1" x14ac:dyDescent="0.2"/>
    <row r="6040" spans="1:6" ht="13.5" customHeight="1" thickBot="1" x14ac:dyDescent="0.25">
      <c r="A6040" s="90" t="s">
        <v>4893</v>
      </c>
      <c r="B6040" s="91"/>
      <c r="C6040" s="92">
        <v>75.411596277737999</v>
      </c>
      <c r="D6040" s="91"/>
      <c r="E6040" s="93" t="s">
        <v>4884</v>
      </c>
      <c r="F6040" s="94">
        <v>21070</v>
      </c>
    </row>
    <row r="6041" spans="1:6" ht="0.2" customHeight="1" x14ac:dyDescent="0.2"/>
    <row r="6042" spans="1:6" ht="12.75" customHeight="1" x14ac:dyDescent="0.2">
      <c r="A6042" s="80" t="s">
        <v>4871</v>
      </c>
      <c r="B6042" s="81" t="s">
        <v>4894</v>
      </c>
      <c r="C6042" s="82" t="s">
        <v>4870</v>
      </c>
      <c r="D6042" s="82" t="s">
        <v>4873</v>
      </c>
      <c r="E6042" s="82" t="s">
        <v>4874</v>
      </c>
      <c r="F6042" s="83" t="s">
        <v>4875</v>
      </c>
    </row>
    <row r="6043" spans="1:6" ht="409.6" hidden="1" customHeight="1" x14ac:dyDescent="0.2"/>
    <row r="6044" spans="1:6" ht="25.5" customHeight="1" thickBot="1" x14ac:dyDescent="0.25">
      <c r="A6044" s="84" t="s">
        <v>4895</v>
      </c>
      <c r="B6044" s="85" t="s">
        <v>4896</v>
      </c>
      <c r="C6044" s="86" t="s">
        <v>4897</v>
      </c>
      <c r="D6044" s="87">
        <v>0.05</v>
      </c>
      <c r="E6044" s="88">
        <v>21070</v>
      </c>
      <c r="F6044" s="89">
        <f>+D6044*E6044</f>
        <v>1053.5</v>
      </c>
    </row>
    <row r="6045" spans="1:6" ht="409.6" hidden="1" customHeight="1" x14ac:dyDescent="0.2"/>
    <row r="6046" spans="1:6" ht="13.5" customHeight="1" thickBot="1" x14ac:dyDescent="0.25">
      <c r="A6046" s="90" t="s">
        <v>4898</v>
      </c>
      <c r="B6046" s="91"/>
      <c r="C6046" s="92">
        <v>3.7723693629205401</v>
      </c>
      <c r="D6046" s="91"/>
      <c r="E6046" s="93" t="s">
        <v>4884</v>
      </c>
      <c r="F6046" s="94">
        <v>1054</v>
      </c>
    </row>
    <row r="6047" spans="1:6" ht="0.2" customHeight="1" x14ac:dyDescent="0.2"/>
    <row r="6048" spans="1:6" ht="12.75" customHeight="1" x14ac:dyDescent="0.2">
      <c r="A6048" s="80" t="s">
        <v>4871</v>
      </c>
      <c r="B6048" s="81" t="s">
        <v>4899</v>
      </c>
      <c r="C6048" s="82" t="s">
        <v>4870</v>
      </c>
      <c r="D6048" s="82" t="s">
        <v>4873</v>
      </c>
      <c r="E6048" s="82" t="s">
        <v>4874</v>
      </c>
      <c r="F6048" s="83" t="s">
        <v>4875</v>
      </c>
    </row>
    <row r="6049" spans="1:6" ht="409.6" hidden="1" customHeight="1" x14ac:dyDescent="0.2"/>
    <row r="6050" spans="1:6" ht="25.5" customHeight="1" thickBot="1" x14ac:dyDescent="0.25">
      <c r="A6050" s="84" t="s">
        <v>5000</v>
      </c>
      <c r="B6050" s="85" t="s">
        <v>5001</v>
      </c>
      <c r="C6050" s="86" t="s">
        <v>9</v>
      </c>
      <c r="D6050" s="87">
        <v>0.27778000000000003</v>
      </c>
      <c r="E6050" s="88">
        <v>18400</v>
      </c>
      <c r="F6050" s="89">
        <f>+D6050*E6050</f>
        <v>5111.152</v>
      </c>
    </row>
    <row r="6051" spans="1:6" ht="409.6" hidden="1" customHeight="1" x14ac:dyDescent="0.2"/>
    <row r="6052" spans="1:6" ht="13.5" customHeight="1" thickBot="1" x14ac:dyDescent="0.25">
      <c r="A6052" s="90" t="s">
        <v>4904</v>
      </c>
      <c r="B6052" s="91"/>
      <c r="C6052" s="92">
        <v>18.2927702219041</v>
      </c>
      <c r="D6052" s="91"/>
      <c r="E6052" s="93" t="s">
        <v>4884</v>
      </c>
      <c r="F6052" s="94">
        <v>5111</v>
      </c>
    </row>
    <row r="6053" spans="1:6" ht="0.2" customHeight="1" thickBot="1" x14ac:dyDescent="0.25"/>
    <row r="6054" spans="1:6" ht="12.75" customHeight="1" thickBot="1" x14ac:dyDescent="0.3">
      <c r="A6054" s="157" t="s">
        <v>4909</v>
      </c>
      <c r="B6054" s="158"/>
      <c r="C6054" s="158"/>
      <c r="D6054" s="158"/>
      <c r="E6054" s="159">
        <v>27940</v>
      </c>
      <c r="F6054" s="160"/>
    </row>
    <row r="6055" spans="1:6" ht="12.75" customHeight="1" x14ac:dyDescent="0.2"/>
    <row r="6056" spans="1:6" ht="12.75" customHeight="1" x14ac:dyDescent="0.2"/>
    <row r="6057" spans="1:6" ht="409.6" hidden="1" customHeight="1" x14ac:dyDescent="0.2"/>
    <row r="6058" spans="1:6" ht="12.75" customHeight="1" x14ac:dyDescent="0.25">
      <c r="A6058" s="144" t="s">
        <v>4868</v>
      </c>
      <c r="B6058" s="145"/>
      <c r="C6058" s="145"/>
      <c r="D6058" s="145"/>
      <c r="E6058" s="146"/>
      <c r="F6058" s="147"/>
    </row>
    <row r="6059" spans="1:6" ht="12.75" customHeight="1" x14ac:dyDescent="0.2">
      <c r="A6059" s="138" t="s">
        <v>2769</v>
      </c>
      <c r="B6059" s="139"/>
      <c r="C6059" s="139"/>
      <c r="D6059" s="140"/>
      <c r="E6059" s="76" t="s">
        <v>4869</v>
      </c>
      <c r="F6059" s="77" t="s">
        <v>4870</v>
      </c>
    </row>
    <row r="6060" spans="1:6" ht="12.75" customHeight="1" x14ac:dyDescent="0.2">
      <c r="A6060" s="141"/>
      <c r="B6060" s="142"/>
      <c r="C6060" s="142"/>
      <c r="D6060" s="143"/>
      <c r="E6060" s="78" t="s">
        <v>2768</v>
      </c>
      <c r="F6060" s="79" t="s">
        <v>117</v>
      </c>
    </row>
    <row r="6061" spans="1:6" ht="409.6" hidden="1" customHeight="1" x14ac:dyDescent="0.2"/>
    <row r="6062" spans="1:6" ht="12.75" customHeight="1" x14ac:dyDescent="0.2">
      <c r="A6062" s="80" t="s">
        <v>4871</v>
      </c>
      <c r="B6062" s="81" t="s">
        <v>4872</v>
      </c>
      <c r="C6062" s="82" t="s">
        <v>4870</v>
      </c>
      <c r="D6062" s="82" t="s">
        <v>4873</v>
      </c>
      <c r="E6062" s="82" t="s">
        <v>4874</v>
      </c>
      <c r="F6062" s="83" t="s">
        <v>4875</v>
      </c>
    </row>
    <row r="6063" spans="1:6" ht="409.6" hidden="1" customHeight="1" x14ac:dyDescent="0.2"/>
    <row r="6064" spans="1:6" ht="25.5" customHeight="1" thickBot="1" x14ac:dyDescent="0.25">
      <c r="A6064" s="84" t="s">
        <v>4876</v>
      </c>
      <c r="B6064" s="85" t="s">
        <v>4877</v>
      </c>
      <c r="C6064" s="86" t="s">
        <v>1212</v>
      </c>
      <c r="D6064" s="87">
        <v>0.16500000000000001</v>
      </c>
      <c r="E6064" s="88">
        <v>3690</v>
      </c>
      <c r="F6064" s="89">
        <f>+D6064*E6064</f>
        <v>608.85</v>
      </c>
    </row>
    <row r="6065" spans="1:6" ht="409.6" hidden="1" customHeight="1" x14ac:dyDescent="0.2"/>
    <row r="6066" spans="1:6" ht="13.5" customHeight="1" thickBot="1" x14ac:dyDescent="0.25">
      <c r="A6066" s="90" t="s">
        <v>4883</v>
      </c>
      <c r="B6066" s="91"/>
      <c r="C6066" s="92">
        <v>1.8546717017907199</v>
      </c>
      <c r="D6066" s="91"/>
      <c r="E6066" s="93" t="s">
        <v>4884</v>
      </c>
      <c r="F6066" s="94">
        <v>609</v>
      </c>
    </row>
    <row r="6067" spans="1:6" ht="0.2" customHeight="1" x14ac:dyDescent="0.2"/>
    <row r="6068" spans="1:6" ht="12.75" customHeight="1" x14ac:dyDescent="0.2">
      <c r="A6068" s="80" t="s">
        <v>4871</v>
      </c>
      <c r="B6068" s="81" t="s">
        <v>4885</v>
      </c>
      <c r="C6068" s="82" t="s">
        <v>4870</v>
      </c>
      <c r="D6068" s="82" t="s">
        <v>4873</v>
      </c>
      <c r="E6068" s="82" t="s">
        <v>4874</v>
      </c>
      <c r="F6068" s="83" t="s">
        <v>4875</v>
      </c>
    </row>
    <row r="6069" spans="1:6" ht="409.6" hidden="1" customHeight="1" x14ac:dyDescent="0.2"/>
    <row r="6070" spans="1:6" ht="25.5" customHeight="1" thickBot="1" x14ac:dyDescent="0.25">
      <c r="A6070" s="84" t="s">
        <v>4912</v>
      </c>
      <c r="B6070" s="85" t="s">
        <v>4913</v>
      </c>
      <c r="C6070" s="86" t="s">
        <v>4888</v>
      </c>
      <c r="D6070" s="87">
        <v>5.5559999999999998E-2</v>
      </c>
      <c r="E6070" s="88">
        <v>184277</v>
      </c>
      <c r="F6070" s="89">
        <f>+D6070*E6070</f>
        <v>10238.430119999999</v>
      </c>
    </row>
    <row r="6071" spans="1:6" ht="409.6" hidden="1" customHeight="1" x14ac:dyDescent="0.2"/>
    <row r="6072" spans="1:6" ht="13.5" customHeight="1" thickBot="1" x14ac:dyDescent="0.25">
      <c r="A6072" s="90" t="s">
        <v>4893</v>
      </c>
      <c r="B6072" s="91"/>
      <c r="C6072" s="92">
        <v>31.1791935680351</v>
      </c>
      <c r="D6072" s="91"/>
      <c r="E6072" s="93" t="s">
        <v>4884</v>
      </c>
      <c r="F6072" s="94">
        <v>10238</v>
      </c>
    </row>
    <row r="6073" spans="1:6" ht="0.2" customHeight="1" x14ac:dyDescent="0.2"/>
    <row r="6074" spans="1:6" ht="12.75" customHeight="1" x14ac:dyDescent="0.2">
      <c r="A6074" s="80" t="s">
        <v>4871</v>
      </c>
      <c r="B6074" s="81" t="s">
        <v>4894</v>
      </c>
      <c r="C6074" s="82" t="s">
        <v>4870</v>
      </c>
      <c r="D6074" s="82" t="s">
        <v>4873</v>
      </c>
      <c r="E6074" s="82" t="s">
        <v>4874</v>
      </c>
      <c r="F6074" s="83" t="s">
        <v>4875</v>
      </c>
    </row>
    <row r="6075" spans="1:6" ht="409.6" hidden="1" customHeight="1" x14ac:dyDescent="0.2"/>
    <row r="6076" spans="1:6" ht="25.5" customHeight="1" thickBot="1" x14ac:dyDescent="0.25">
      <c r="A6076" s="84" t="s">
        <v>4895</v>
      </c>
      <c r="B6076" s="85" t="s">
        <v>4896</v>
      </c>
      <c r="C6076" s="86" t="s">
        <v>4897</v>
      </c>
      <c r="D6076" s="87">
        <v>0.05</v>
      </c>
      <c r="E6076" s="88">
        <v>10238</v>
      </c>
      <c r="F6076" s="89">
        <f>+D6076*E6076</f>
        <v>511.90000000000003</v>
      </c>
    </row>
    <row r="6077" spans="1:6" ht="409.6" hidden="1" customHeight="1" x14ac:dyDescent="0.2"/>
    <row r="6078" spans="1:6" ht="13.5" customHeight="1" thickBot="1" x14ac:dyDescent="0.25">
      <c r="A6078" s="90" t="s">
        <v>4898</v>
      </c>
      <c r="B6078" s="91"/>
      <c r="C6078" s="92">
        <v>1.55926422219515</v>
      </c>
      <c r="D6078" s="91"/>
      <c r="E6078" s="93" t="s">
        <v>4884</v>
      </c>
      <c r="F6078" s="94">
        <v>512</v>
      </c>
    </row>
    <row r="6079" spans="1:6" ht="0.2" customHeight="1" x14ac:dyDescent="0.2"/>
    <row r="6080" spans="1:6" ht="12.75" customHeight="1" x14ac:dyDescent="0.2">
      <c r="A6080" s="80" t="s">
        <v>4871</v>
      </c>
      <c r="B6080" s="81" t="s">
        <v>4899</v>
      </c>
      <c r="C6080" s="82" t="s">
        <v>4870</v>
      </c>
      <c r="D6080" s="82" t="s">
        <v>4873</v>
      </c>
      <c r="E6080" s="82" t="s">
        <v>4874</v>
      </c>
      <c r="F6080" s="83" t="s">
        <v>4875</v>
      </c>
    </row>
    <row r="6081" spans="1:6" ht="409.6" hidden="1" customHeight="1" x14ac:dyDescent="0.2"/>
    <row r="6082" spans="1:6" ht="25.5" customHeight="1" x14ac:dyDescent="0.2">
      <c r="A6082" s="84" t="s">
        <v>5139</v>
      </c>
      <c r="B6082" s="85" t="s">
        <v>5140</v>
      </c>
      <c r="C6082" s="86" t="s">
        <v>109</v>
      </c>
      <c r="D6082" s="87">
        <v>5.7613200000000004</v>
      </c>
      <c r="E6082" s="88">
        <v>398</v>
      </c>
      <c r="F6082" s="89">
        <f>+D6082*E6082</f>
        <v>2293.0053600000001</v>
      </c>
    </row>
    <row r="6083" spans="1:6" ht="409.6" hidden="1" customHeight="1" x14ac:dyDescent="0.2"/>
    <row r="6084" spans="1:6" ht="25.5" customHeight="1" x14ac:dyDescent="0.2">
      <c r="A6084" s="84" t="s">
        <v>5000</v>
      </c>
      <c r="B6084" s="85" t="s">
        <v>5001</v>
      </c>
      <c r="C6084" s="86" t="s">
        <v>9</v>
      </c>
      <c r="D6084" s="87">
        <v>0.15151999999999999</v>
      </c>
      <c r="E6084" s="88">
        <v>18400</v>
      </c>
      <c r="F6084" s="89">
        <f>+D6084*E6084</f>
        <v>2787.9679999999998</v>
      </c>
    </row>
    <row r="6085" spans="1:6" ht="409.6" hidden="1" customHeight="1" x14ac:dyDescent="0.2"/>
    <row r="6086" spans="1:6" ht="25.5" customHeight="1" thickBot="1" x14ac:dyDescent="0.25">
      <c r="A6086" s="84" t="s">
        <v>5141</v>
      </c>
      <c r="B6086" s="85" t="s">
        <v>5142</v>
      </c>
      <c r="C6086" s="86" t="s">
        <v>109</v>
      </c>
      <c r="D6086" s="87">
        <v>59.4</v>
      </c>
      <c r="E6086" s="88">
        <v>240</v>
      </c>
      <c r="F6086" s="89">
        <f>+D6086*E6086</f>
        <v>14256</v>
      </c>
    </row>
    <row r="6087" spans="1:6" ht="409.6" hidden="1" customHeight="1" x14ac:dyDescent="0.2"/>
    <row r="6088" spans="1:6" ht="13.5" customHeight="1" thickBot="1" x14ac:dyDescent="0.25">
      <c r="A6088" s="90" t="s">
        <v>4904</v>
      </c>
      <c r="B6088" s="91"/>
      <c r="C6088" s="92">
        <v>58.889633329272698</v>
      </c>
      <c r="D6088" s="91"/>
      <c r="E6088" s="93" t="s">
        <v>4884</v>
      </c>
      <c r="F6088" s="94">
        <v>19337</v>
      </c>
    </row>
    <row r="6089" spans="1:6" ht="0.2" customHeight="1" x14ac:dyDescent="0.2"/>
    <row r="6090" spans="1:6" ht="12.75" customHeight="1" x14ac:dyDescent="0.2">
      <c r="A6090" s="80" t="s">
        <v>4871</v>
      </c>
      <c r="B6090" s="81" t="s">
        <v>4905</v>
      </c>
      <c r="C6090" s="82" t="s">
        <v>4870</v>
      </c>
      <c r="D6090" s="82" t="s">
        <v>4873</v>
      </c>
      <c r="E6090" s="82" t="s">
        <v>4874</v>
      </c>
      <c r="F6090" s="83" t="s">
        <v>4875</v>
      </c>
    </row>
    <row r="6091" spans="1:6" ht="409.6" hidden="1" customHeight="1" x14ac:dyDescent="0.2"/>
    <row r="6092" spans="1:6" ht="25.5" customHeight="1" thickBot="1" x14ac:dyDescent="0.25">
      <c r="A6092" s="84" t="s">
        <v>4949</v>
      </c>
      <c r="B6092" s="85" t="s">
        <v>4950</v>
      </c>
      <c r="C6092" s="86" t="s">
        <v>9</v>
      </c>
      <c r="D6092" s="87">
        <v>1</v>
      </c>
      <c r="E6092" s="88">
        <v>2140</v>
      </c>
      <c r="F6092" s="89">
        <f>+D6092*E6092</f>
        <v>2140</v>
      </c>
    </row>
    <row r="6093" spans="1:6" ht="409.6" hidden="1" customHeight="1" x14ac:dyDescent="0.2"/>
    <row r="6094" spans="1:6" ht="13.5" customHeight="1" thickBot="1" x14ac:dyDescent="0.25">
      <c r="A6094" s="90" t="s">
        <v>4908</v>
      </c>
      <c r="B6094" s="91"/>
      <c r="C6094" s="92">
        <v>6.5172371787063001</v>
      </c>
      <c r="D6094" s="91"/>
      <c r="E6094" s="93" t="s">
        <v>4884</v>
      </c>
      <c r="F6094" s="94">
        <v>2140</v>
      </c>
    </row>
    <row r="6095" spans="1:6" ht="0.2" customHeight="1" thickBot="1" x14ac:dyDescent="0.25"/>
    <row r="6096" spans="1:6" ht="12.75" customHeight="1" thickBot="1" x14ac:dyDescent="0.3">
      <c r="A6096" s="157" t="s">
        <v>4909</v>
      </c>
      <c r="B6096" s="158"/>
      <c r="C6096" s="158"/>
      <c r="D6096" s="158"/>
      <c r="E6096" s="159">
        <v>32836</v>
      </c>
      <c r="F6096" s="160"/>
    </row>
    <row r="6097" spans="1:6" ht="12.75" customHeight="1" x14ac:dyDescent="0.2"/>
    <row r="6098" spans="1:6" ht="12.75" customHeight="1" x14ac:dyDescent="0.2"/>
    <row r="6099" spans="1:6" ht="409.6" hidden="1" customHeight="1" x14ac:dyDescent="0.2"/>
    <row r="6100" spans="1:6" ht="4.9000000000000004" customHeight="1" x14ac:dyDescent="0.2"/>
    <row r="6101" spans="1:6" ht="12.75" customHeight="1" x14ac:dyDescent="0.25">
      <c r="A6101" s="144" t="s">
        <v>4868</v>
      </c>
      <c r="B6101" s="145"/>
      <c r="C6101" s="145"/>
      <c r="D6101" s="145"/>
      <c r="E6101" s="146"/>
      <c r="F6101" s="147"/>
    </row>
    <row r="6102" spans="1:6" ht="12.75" customHeight="1" x14ac:dyDescent="0.2">
      <c r="A6102" s="138" t="s">
        <v>2773</v>
      </c>
      <c r="B6102" s="139"/>
      <c r="C6102" s="139"/>
      <c r="D6102" s="140"/>
      <c r="E6102" s="76" t="s">
        <v>4869</v>
      </c>
      <c r="F6102" s="77" t="s">
        <v>4870</v>
      </c>
    </row>
    <row r="6103" spans="1:6" ht="12.75" customHeight="1" x14ac:dyDescent="0.2">
      <c r="A6103" s="141"/>
      <c r="B6103" s="142"/>
      <c r="C6103" s="142"/>
      <c r="D6103" s="143"/>
      <c r="E6103" s="78" t="s">
        <v>2772</v>
      </c>
      <c r="F6103" s="79" t="s">
        <v>106</v>
      </c>
    </row>
    <row r="6104" spans="1:6" ht="409.6" hidden="1" customHeight="1" x14ac:dyDescent="0.2"/>
    <row r="6105" spans="1:6" ht="12.75" customHeight="1" x14ac:dyDescent="0.2">
      <c r="A6105" s="80" t="s">
        <v>4871</v>
      </c>
      <c r="B6105" s="81" t="s">
        <v>4885</v>
      </c>
      <c r="C6105" s="82" t="s">
        <v>4870</v>
      </c>
      <c r="D6105" s="82" t="s">
        <v>4873</v>
      </c>
      <c r="E6105" s="82" t="s">
        <v>4874</v>
      </c>
      <c r="F6105" s="83" t="s">
        <v>4875</v>
      </c>
    </row>
    <row r="6106" spans="1:6" ht="409.6" hidden="1" customHeight="1" x14ac:dyDescent="0.2"/>
    <row r="6107" spans="1:6" ht="25.5" customHeight="1" thickBot="1" x14ac:dyDescent="0.25">
      <c r="A6107" s="84" t="s">
        <v>5143</v>
      </c>
      <c r="B6107" s="85" t="s">
        <v>5144</v>
      </c>
      <c r="C6107" s="86" t="s">
        <v>106</v>
      </c>
      <c r="D6107" s="87">
        <v>1</v>
      </c>
      <c r="E6107" s="88">
        <v>6302</v>
      </c>
      <c r="F6107" s="89">
        <f>+D6107*E6107</f>
        <v>6302</v>
      </c>
    </row>
    <row r="6108" spans="1:6" ht="409.6" hidden="1" customHeight="1" x14ac:dyDescent="0.2"/>
    <row r="6109" spans="1:6" ht="13.5" customHeight="1" thickBot="1" x14ac:dyDescent="0.25">
      <c r="A6109" s="90" t="s">
        <v>4893</v>
      </c>
      <c r="B6109" s="91"/>
      <c r="C6109" s="92">
        <v>16.578102804229999</v>
      </c>
      <c r="D6109" s="91"/>
      <c r="E6109" s="93" t="s">
        <v>4884</v>
      </c>
      <c r="F6109" s="94">
        <v>6302</v>
      </c>
    </row>
    <row r="6110" spans="1:6" ht="0.2" customHeight="1" x14ac:dyDescent="0.2"/>
    <row r="6111" spans="1:6" ht="12.75" customHeight="1" x14ac:dyDescent="0.2">
      <c r="A6111" s="80" t="s">
        <v>4871</v>
      </c>
      <c r="B6111" s="81" t="s">
        <v>4905</v>
      </c>
      <c r="C6111" s="82" t="s">
        <v>4870</v>
      </c>
      <c r="D6111" s="82" t="s">
        <v>4873</v>
      </c>
      <c r="E6111" s="82" t="s">
        <v>4874</v>
      </c>
      <c r="F6111" s="83" t="s">
        <v>4875</v>
      </c>
    </row>
    <row r="6112" spans="1:6" ht="409.6" hidden="1" customHeight="1" x14ac:dyDescent="0.2"/>
    <row r="6113" spans="1:6" ht="25.5" customHeight="1" x14ac:dyDescent="0.2">
      <c r="A6113" s="84" t="s">
        <v>5145</v>
      </c>
      <c r="B6113" s="85" t="s">
        <v>5146</v>
      </c>
      <c r="C6113" s="86" t="s">
        <v>5147</v>
      </c>
      <c r="D6113" s="87">
        <v>20</v>
      </c>
      <c r="E6113" s="88">
        <v>1350</v>
      </c>
      <c r="F6113" s="89">
        <f>+D6113*E6113</f>
        <v>27000</v>
      </c>
    </row>
    <row r="6114" spans="1:6" ht="409.6" hidden="1" customHeight="1" x14ac:dyDescent="0.2"/>
    <row r="6115" spans="1:6" ht="25.5" customHeight="1" thickBot="1" x14ac:dyDescent="0.25">
      <c r="A6115" s="84" t="s">
        <v>5148</v>
      </c>
      <c r="B6115" s="85" t="s">
        <v>5149</v>
      </c>
      <c r="C6115" s="86" t="s">
        <v>106</v>
      </c>
      <c r="D6115" s="87">
        <v>1</v>
      </c>
      <c r="E6115" s="88">
        <v>4712</v>
      </c>
      <c r="F6115" s="89">
        <f>+D6115*E6115</f>
        <v>4712</v>
      </c>
    </row>
    <row r="6116" spans="1:6" ht="409.6" hidden="1" customHeight="1" x14ac:dyDescent="0.2"/>
    <row r="6117" spans="1:6" ht="13.5" customHeight="1" thickBot="1" x14ac:dyDescent="0.25">
      <c r="A6117" s="90" t="s">
        <v>4908</v>
      </c>
      <c r="B6117" s="91"/>
      <c r="C6117" s="92">
        <v>83.421897195770001</v>
      </c>
      <c r="D6117" s="91"/>
      <c r="E6117" s="93" t="s">
        <v>4884</v>
      </c>
      <c r="F6117" s="94">
        <v>31712</v>
      </c>
    </row>
    <row r="6118" spans="1:6" ht="0.2" customHeight="1" thickBot="1" x14ac:dyDescent="0.25"/>
    <row r="6119" spans="1:6" ht="12.75" customHeight="1" thickBot="1" x14ac:dyDescent="0.3">
      <c r="A6119" s="157" t="s">
        <v>4909</v>
      </c>
      <c r="B6119" s="158"/>
      <c r="C6119" s="158"/>
      <c r="D6119" s="158"/>
      <c r="E6119" s="159">
        <v>38014</v>
      </c>
      <c r="F6119" s="160"/>
    </row>
    <row r="6120" spans="1:6" ht="12.75" customHeight="1" x14ac:dyDescent="0.2"/>
    <row r="6121" spans="1:6" ht="12.75" customHeight="1" x14ac:dyDescent="0.2"/>
    <row r="6122" spans="1:6" ht="409.6" hidden="1" customHeight="1" x14ac:dyDescent="0.2"/>
    <row r="6123" spans="1:6" ht="12.75" customHeight="1" x14ac:dyDescent="0.25">
      <c r="A6123" s="144" t="s">
        <v>4868</v>
      </c>
      <c r="B6123" s="145"/>
      <c r="C6123" s="145"/>
      <c r="D6123" s="145"/>
      <c r="E6123" s="146"/>
      <c r="F6123" s="147"/>
    </row>
    <row r="6124" spans="1:6" ht="12.75" customHeight="1" x14ac:dyDescent="0.2">
      <c r="A6124" s="138" t="s">
        <v>2775</v>
      </c>
      <c r="B6124" s="139"/>
      <c r="C6124" s="139"/>
      <c r="D6124" s="140"/>
      <c r="E6124" s="76" t="s">
        <v>4869</v>
      </c>
      <c r="F6124" s="77" t="s">
        <v>4870</v>
      </c>
    </row>
    <row r="6125" spans="1:6" ht="12.75" customHeight="1" x14ac:dyDescent="0.2">
      <c r="A6125" s="141"/>
      <c r="B6125" s="142"/>
      <c r="C6125" s="142"/>
      <c r="D6125" s="143"/>
      <c r="E6125" s="78" t="s">
        <v>2774</v>
      </c>
      <c r="F6125" s="79" t="s">
        <v>106</v>
      </c>
    </row>
    <row r="6126" spans="1:6" ht="409.6" hidden="1" customHeight="1" x14ac:dyDescent="0.2"/>
    <row r="6127" spans="1:6" ht="12.75" customHeight="1" x14ac:dyDescent="0.2">
      <c r="A6127" s="80" t="s">
        <v>4871</v>
      </c>
      <c r="B6127" s="81" t="s">
        <v>4885</v>
      </c>
      <c r="C6127" s="82" t="s">
        <v>4870</v>
      </c>
      <c r="D6127" s="82" t="s">
        <v>4873</v>
      </c>
      <c r="E6127" s="82" t="s">
        <v>4874</v>
      </c>
      <c r="F6127" s="83" t="s">
        <v>4875</v>
      </c>
    </row>
    <row r="6128" spans="1:6" ht="409.6" hidden="1" customHeight="1" x14ac:dyDescent="0.2"/>
    <row r="6129" spans="1:6" ht="25.5" customHeight="1" thickBot="1" x14ac:dyDescent="0.25">
      <c r="A6129" s="84" t="s">
        <v>4918</v>
      </c>
      <c r="B6129" s="85" t="s">
        <v>4919</v>
      </c>
      <c r="C6129" s="86" t="s">
        <v>4888</v>
      </c>
      <c r="D6129" s="87">
        <v>6.2500000000000003E-3</v>
      </c>
      <c r="E6129" s="88">
        <v>67276</v>
      </c>
      <c r="F6129" s="89">
        <f>+D6129*E6129</f>
        <v>420.47500000000002</v>
      </c>
    </row>
    <row r="6130" spans="1:6" ht="409.6" hidden="1" customHeight="1" x14ac:dyDescent="0.2"/>
    <row r="6131" spans="1:6" ht="13.5" customHeight="1" thickBot="1" x14ac:dyDescent="0.25">
      <c r="A6131" s="90" t="s">
        <v>4893</v>
      </c>
      <c r="B6131" s="91"/>
      <c r="C6131" s="92">
        <v>1.13845820232029</v>
      </c>
      <c r="D6131" s="91"/>
      <c r="E6131" s="93" t="s">
        <v>4884</v>
      </c>
      <c r="F6131" s="94">
        <v>420</v>
      </c>
    </row>
    <row r="6132" spans="1:6" ht="0.2" customHeight="1" x14ac:dyDescent="0.2"/>
    <row r="6133" spans="1:6" ht="12.75" customHeight="1" x14ac:dyDescent="0.2">
      <c r="A6133" s="80" t="s">
        <v>4871</v>
      </c>
      <c r="B6133" s="81" t="s">
        <v>4899</v>
      </c>
      <c r="C6133" s="82" t="s">
        <v>4870</v>
      </c>
      <c r="D6133" s="82" t="s">
        <v>4873</v>
      </c>
      <c r="E6133" s="82" t="s">
        <v>4874</v>
      </c>
      <c r="F6133" s="83" t="s">
        <v>4875</v>
      </c>
    </row>
    <row r="6134" spans="1:6" ht="409.6" hidden="1" customHeight="1" x14ac:dyDescent="0.2"/>
    <row r="6135" spans="1:6" ht="25.5" customHeight="1" thickBot="1" x14ac:dyDescent="0.25">
      <c r="A6135" s="84" t="s">
        <v>2063</v>
      </c>
      <c r="B6135" s="85" t="s">
        <v>4922</v>
      </c>
      <c r="C6135" s="86" t="s">
        <v>2033</v>
      </c>
      <c r="D6135" s="87">
        <v>0.05</v>
      </c>
      <c r="E6135" s="88">
        <v>95200</v>
      </c>
      <c r="F6135" s="89">
        <f>+D6135*E6135</f>
        <v>4760</v>
      </c>
    </row>
    <row r="6136" spans="1:6" ht="409.6" hidden="1" customHeight="1" x14ac:dyDescent="0.2"/>
    <row r="6137" spans="1:6" ht="13.5" customHeight="1" thickBot="1" x14ac:dyDescent="0.25">
      <c r="A6137" s="90" t="s">
        <v>4904</v>
      </c>
      <c r="B6137" s="91"/>
      <c r="C6137" s="92">
        <v>12.9025262929632</v>
      </c>
      <c r="D6137" s="91"/>
      <c r="E6137" s="93" t="s">
        <v>4884</v>
      </c>
      <c r="F6137" s="94">
        <v>4760</v>
      </c>
    </row>
    <row r="6138" spans="1:6" ht="0.2" customHeight="1" x14ac:dyDescent="0.2"/>
    <row r="6139" spans="1:6" ht="12.75" customHeight="1" x14ac:dyDescent="0.2">
      <c r="A6139" s="80" t="s">
        <v>4871</v>
      </c>
      <c r="B6139" s="81" t="s">
        <v>4905</v>
      </c>
      <c r="C6139" s="82" t="s">
        <v>4870</v>
      </c>
      <c r="D6139" s="82" t="s">
        <v>4873</v>
      </c>
      <c r="E6139" s="82" t="s">
        <v>4874</v>
      </c>
      <c r="F6139" s="83" t="s">
        <v>4875</v>
      </c>
    </row>
    <row r="6140" spans="1:6" ht="409.6" hidden="1" customHeight="1" x14ac:dyDescent="0.2"/>
    <row r="6141" spans="1:6" ht="25.5" customHeight="1" thickBot="1" x14ac:dyDescent="0.25">
      <c r="A6141" s="84" t="s">
        <v>4923</v>
      </c>
      <c r="B6141" s="85" t="s">
        <v>4924</v>
      </c>
      <c r="C6141" s="86" t="s">
        <v>106</v>
      </c>
      <c r="D6141" s="87">
        <v>1</v>
      </c>
      <c r="E6141" s="88">
        <v>31712</v>
      </c>
      <c r="F6141" s="89">
        <f>+D6141*E6141</f>
        <v>31712</v>
      </c>
    </row>
    <row r="6142" spans="1:6" ht="409.6" hidden="1" customHeight="1" x14ac:dyDescent="0.2"/>
    <row r="6143" spans="1:6" ht="13.5" customHeight="1" thickBot="1" x14ac:dyDescent="0.25">
      <c r="A6143" s="90" t="s">
        <v>4908</v>
      </c>
      <c r="B6143" s="91"/>
      <c r="C6143" s="92">
        <v>85.959015504716504</v>
      </c>
      <c r="D6143" s="91"/>
      <c r="E6143" s="93" t="s">
        <v>4884</v>
      </c>
      <c r="F6143" s="94">
        <v>31712</v>
      </c>
    </row>
    <row r="6144" spans="1:6" ht="0.2" customHeight="1" thickBot="1" x14ac:dyDescent="0.25"/>
    <row r="6145" spans="1:6" ht="12.75" customHeight="1" thickBot="1" x14ac:dyDescent="0.3">
      <c r="A6145" s="157" t="s">
        <v>4909</v>
      </c>
      <c r="B6145" s="158"/>
      <c r="C6145" s="158"/>
      <c r="D6145" s="158"/>
      <c r="E6145" s="159">
        <v>36892</v>
      </c>
      <c r="F6145" s="160"/>
    </row>
    <row r="6146" spans="1:6" ht="12.75" customHeight="1" x14ac:dyDescent="0.2"/>
    <row r="6147" spans="1:6" ht="12.75" customHeight="1" x14ac:dyDescent="0.2"/>
    <row r="6148" spans="1:6" ht="409.6" hidden="1" customHeight="1" x14ac:dyDescent="0.2"/>
    <row r="6149" spans="1:6" ht="12.75" customHeight="1" x14ac:dyDescent="0.25">
      <c r="A6149" s="144" t="s">
        <v>4868</v>
      </c>
      <c r="B6149" s="145"/>
      <c r="C6149" s="145"/>
      <c r="D6149" s="145"/>
      <c r="E6149" s="146"/>
      <c r="F6149" s="147"/>
    </row>
    <row r="6150" spans="1:6" ht="12.75" customHeight="1" x14ac:dyDescent="0.2">
      <c r="A6150" s="138" t="s">
        <v>2779</v>
      </c>
      <c r="B6150" s="139"/>
      <c r="C6150" s="139"/>
      <c r="D6150" s="140"/>
      <c r="E6150" s="76" t="s">
        <v>4869</v>
      </c>
      <c r="F6150" s="77" t="s">
        <v>4870</v>
      </c>
    </row>
    <row r="6151" spans="1:6" ht="12.75" customHeight="1" x14ac:dyDescent="0.2">
      <c r="A6151" s="141"/>
      <c r="B6151" s="142"/>
      <c r="C6151" s="142"/>
      <c r="D6151" s="143"/>
      <c r="E6151" s="78" t="s">
        <v>2778</v>
      </c>
      <c r="F6151" s="79" t="s">
        <v>106</v>
      </c>
    </row>
    <row r="6152" spans="1:6" ht="409.6" hidden="1" customHeight="1" x14ac:dyDescent="0.2"/>
    <row r="6153" spans="1:6" ht="12.75" customHeight="1" x14ac:dyDescent="0.2">
      <c r="A6153" s="80" t="s">
        <v>4871</v>
      </c>
      <c r="B6153" s="81" t="s">
        <v>4905</v>
      </c>
      <c r="C6153" s="82" t="s">
        <v>4870</v>
      </c>
      <c r="D6153" s="82" t="s">
        <v>4873</v>
      </c>
      <c r="E6153" s="82" t="s">
        <v>4874</v>
      </c>
      <c r="F6153" s="83" t="s">
        <v>4875</v>
      </c>
    </row>
    <row r="6154" spans="1:6" ht="409.6" hidden="1" customHeight="1" x14ac:dyDescent="0.2"/>
    <row r="6155" spans="1:6" ht="25.5" customHeight="1" thickBot="1" x14ac:dyDescent="0.25">
      <c r="A6155" s="84" t="s">
        <v>5150</v>
      </c>
      <c r="B6155" s="85" t="s">
        <v>2779</v>
      </c>
      <c r="C6155" s="86" t="s">
        <v>106</v>
      </c>
      <c r="D6155" s="87">
        <v>1</v>
      </c>
      <c r="E6155" s="88">
        <v>17660</v>
      </c>
      <c r="F6155" s="89">
        <f>+D6155*E6155</f>
        <v>17660</v>
      </c>
    </row>
    <row r="6156" spans="1:6" ht="409.6" hidden="1" customHeight="1" x14ac:dyDescent="0.2"/>
    <row r="6157" spans="1:6" ht="13.5" customHeight="1" thickBot="1" x14ac:dyDescent="0.25">
      <c r="A6157" s="90" t="s">
        <v>4908</v>
      </c>
      <c r="B6157" s="91"/>
      <c r="C6157" s="92">
        <v>100</v>
      </c>
      <c r="D6157" s="91"/>
      <c r="E6157" s="93" t="s">
        <v>4884</v>
      </c>
      <c r="F6157" s="94">
        <v>17660</v>
      </c>
    </row>
    <row r="6158" spans="1:6" ht="0.2" customHeight="1" thickBot="1" x14ac:dyDescent="0.25"/>
    <row r="6159" spans="1:6" ht="12.75" customHeight="1" thickBot="1" x14ac:dyDescent="0.3">
      <c r="A6159" s="157" t="s">
        <v>4909</v>
      </c>
      <c r="B6159" s="158"/>
      <c r="C6159" s="158"/>
      <c r="D6159" s="158"/>
      <c r="E6159" s="159">
        <v>17660</v>
      </c>
      <c r="F6159" s="160"/>
    </row>
    <row r="6160" spans="1:6" ht="12.75" customHeight="1" x14ac:dyDescent="0.2"/>
    <row r="6161" spans="1:6" ht="12.75" customHeight="1" x14ac:dyDescent="0.2"/>
    <row r="6162" spans="1:6" ht="409.6" hidden="1" customHeight="1" x14ac:dyDescent="0.2"/>
    <row r="6163" spans="1:6" ht="12.75" customHeight="1" x14ac:dyDescent="0.25">
      <c r="A6163" s="144" t="s">
        <v>4868</v>
      </c>
      <c r="B6163" s="145"/>
      <c r="C6163" s="145"/>
      <c r="D6163" s="145"/>
      <c r="E6163" s="146"/>
      <c r="F6163" s="147"/>
    </row>
    <row r="6164" spans="1:6" ht="12.75" customHeight="1" x14ac:dyDescent="0.2">
      <c r="A6164" s="138" t="s">
        <v>2781</v>
      </c>
      <c r="B6164" s="139"/>
      <c r="C6164" s="139"/>
      <c r="D6164" s="140"/>
      <c r="E6164" s="76" t="s">
        <v>4869</v>
      </c>
      <c r="F6164" s="77" t="s">
        <v>4870</v>
      </c>
    </row>
    <row r="6165" spans="1:6" ht="12.75" customHeight="1" x14ac:dyDescent="0.2">
      <c r="A6165" s="141"/>
      <c r="B6165" s="142"/>
      <c r="C6165" s="142"/>
      <c r="D6165" s="143"/>
      <c r="E6165" s="78" t="s">
        <v>2780</v>
      </c>
      <c r="F6165" s="79" t="s">
        <v>106</v>
      </c>
    </row>
    <row r="6166" spans="1:6" ht="409.6" hidden="1" customHeight="1" x14ac:dyDescent="0.2"/>
    <row r="6167" spans="1:6" ht="12.75" customHeight="1" x14ac:dyDescent="0.2">
      <c r="A6167" s="80" t="s">
        <v>4871</v>
      </c>
      <c r="B6167" s="81" t="s">
        <v>4905</v>
      </c>
      <c r="C6167" s="82" t="s">
        <v>4870</v>
      </c>
      <c r="D6167" s="82" t="s">
        <v>4873</v>
      </c>
      <c r="E6167" s="82" t="s">
        <v>4874</v>
      </c>
      <c r="F6167" s="83" t="s">
        <v>4875</v>
      </c>
    </row>
    <row r="6168" spans="1:6" ht="409.6" hidden="1" customHeight="1" x14ac:dyDescent="0.2"/>
    <row r="6169" spans="1:6" ht="25.5" customHeight="1" thickBot="1" x14ac:dyDescent="0.25">
      <c r="A6169" s="84" t="s">
        <v>5151</v>
      </c>
      <c r="B6169" s="85" t="s">
        <v>2781</v>
      </c>
      <c r="C6169" s="86" t="s">
        <v>106</v>
      </c>
      <c r="D6169" s="87">
        <v>1</v>
      </c>
      <c r="E6169" s="88">
        <v>49093</v>
      </c>
      <c r="F6169" s="89">
        <f>+D6169*E6169</f>
        <v>49093</v>
      </c>
    </row>
    <row r="6170" spans="1:6" ht="409.6" hidden="1" customHeight="1" x14ac:dyDescent="0.2"/>
    <row r="6171" spans="1:6" ht="13.5" customHeight="1" thickBot="1" x14ac:dyDescent="0.25">
      <c r="A6171" s="90" t="s">
        <v>4908</v>
      </c>
      <c r="B6171" s="91"/>
      <c r="C6171" s="92">
        <v>100</v>
      </c>
      <c r="D6171" s="91"/>
      <c r="E6171" s="93" t="s">
        <v>4884</v>
      </c>
      <c r="F6171" s="94">
        <v>49093</v>
      </c>
    </row>
    <row r="6172" spans="1:6" ht="0.2" customHeight="1" x14ac:dyDescent="0.2"/>
    <row r="6173" spans="1:6" ht="12.75" customHeight="1" thickBot="1" x14ac:dyDescent="0.3">
      <c r="A6173" s="157" t="s">
        <v>4909</v>
      </c>
      <c r="B6173" s="158"/>
      <c r="C6173" s="158"/>
      <c r="D6173" s="158"/>
      <c r="E6173" s="159">
        <v>49093</v>
      </c>
      <c r="F6173" s="160"/>
    </row>
    <row r="6174" spans="1:6" ht="12.75" customHeight="1" x14ac:dyDescent="0.2"/>
    <row r="6175" spans="1:6" ht="12.75" customHeight="1" x14ac:dyDescent="0.2"/>
    <row r="6176" spans="1:6" ht="409.6" hidden="1" customHeight="1" x14ac:dyDescent="0.2"/>
    <row r="6177" spans="1:6" ht="12.75" customHeight="1" x14ac:dyDescent="0.25">
      <c r="A6177" s="144" t="s">
        <v>4868</v>
      </c>
      <c r="B6177" s="145"/>
      <c r="C6177" s="145"/>
      <c r="D6177" s="145"/>
      <c r="E6177" s="146"/>
      <c r="F6177" s="147"/>
    </row>
    <row r="6178" spans="1:6" ht="12.75" customHeight="1" x14ac:dyDescent="0.2">
      <c r="A6178" s="138" t="s">
        <v>2783</v>
      </c>
      <c r="B6178" s="139"/>
      <c r="C6178" s="139"/>
      <c r="D6178" s="140"/>
      <c r="E6178" s="76" t="s">
        <v>4869</v>
      </c>
      <c r="F6178" s="77" t="s">
        <v>4870</v>
      </c>
    </row>
    <row r="6179" spans="1:6" ht="12.75" customHeight="1" x14ac:dyDescent="0.2">
      <c r="A6179" s="141"/>
      <c r="B6179" s="142"/>
      <c r="C6179" s="142"/>
      <c r="D6179" s="143"/>
      <c r="E6179" s="78" t="s">
        <v>2782</v>
      </c>
      <c r="F6179" s="79" t="s">
        <v>106</v>
      </c>
    </row>
    <row r="6180" spans="1:6" ht="409.6" hidden="1" customHeight="1" x14ac:dyDescent="0.2"/>
    <row r="6181" spans="1:6" ht="12.75" customHeight="1" x14ac:dyDescent="0.2">
      <c r="A6181" s="80" t="s">
        <v>4871</v>
      </c>
      <c r="B6181" s="81" t="s">
        <v>4905</v>
      </c>
      <c r="C6181" s="82" t="s">
        <v>4870</v>
      </c>
      <c r="D6181" s="82" t="s">
        <v>4873</v>
      </c>
      <c r="E6181" s="82" t="s">
        <v>4874</v>
      </c>
      <c r="F6181" s="83" t="s">
        <v>4875</v>
      </c>
    </row>
    <row r="6182" spans="1:6" ht="409.6" hidden="1" customHeight="1" x14ac:dyDescent="0.2"/>
    <row r="6183" spans="1:6" ht="25.5" customHeight="1" thickBot="1" x14ac:dyDescent="0.25">
      <c r="A6183" s="84" t="s">
        <v>5152</v>
      </c>
      <c r="B6183" s="85" t="s">
        <v>2783</v>
      </c>
      <c r="C6183" s="86" t="s">
        <v>106</v>
      </c>
      <c r="D6183" s="87">
        <v>1</v>
      </c>
      <c r="E6183" s="88">
        <v>37320</v>
      </c>
      <c r="F6183" s="89">
        <f>+D6183*E6183</f>
        <v>37320</v>
      </c>
    </row>
    <row r="6184" spans="1:6" ht="409.6" hidden="1" customHeight="1" x14ac:dyDescent="0.2"/>
    <row r="6185" spans="1:6" ht="13.5" customHeight="1" thickBot="1" x14ac:dyDescent="0.25">
      <c r="A6185" s="90" t="s">
        <v>4908</v>
      </c>
      <c r="B6185" s="91"/>
      <c r="C6185" s="92">
        <v>100</v>
      </c>
      <c r="D6185" s="91"/>
      <c r="E6185" s="93" t="s">
        <v>4884</v>
      </c>
      <c r="F6185" s="94">
        <v>37320</v>
      </c>
    </row>
    <row r="6186" spans="1:6" ht="0.2" customHeight="1" thickBot="1" x14ac:dyDescent="0.25"/>
    <row r="6187" spans="1:6" ht="12.75" customHeight="1" thickBot="1" x14ac:dyDescent="0.3">
      <c r="A6187" s="157" t="s">
        <v>4909</v>
      </c>
      <c r="B6187" s="158"/>
      <c r="C6187" s="158"/>
      <c r="D6187" s="158"/>
      <c r="E6187" s="159">
        <v>37320</v>
      </c>
      <c r="F6187" s="160"/>
    </row>
    <row r="6188" spans="1:6" ht="12.75" customHeight="1" x14ac:dyDescent="0.2"/>
    <row r="6189" spans="1:6" ht="12.75" customHeight="1" x14ac:dyDescent="0.2"/>
    <row r="6190" spans="1:6" ht="409.6" hidden="1" customHeight="1" x14ac:dyDescent="0.2"/>
    <row r="6191" spans="1:6" ht="12.75" customHeight="1" x14ac:dyDescent="0.25">
      <c r="A6191" s="144" t="s">
        <v>4868</v>
      </c>
      <c r="B6191" s="145"/>
      <c r="C6191" s="145"/>
      <c r="D6191" s="145"/>
      <c r="E6191" s="146"/>
      <c r="F6191" s="147"/>
    </row>
    <row r="6192" spans="1:6" ht="12.75" customHeight="1" x14ac:dyDescent="0.2">
      <c r="A6192" s="138" t="s">
        <v>2785</v>
      </c>
      <c r="B6192" s="139"/>
      <c r="C6192" s="139"/>
      <c r="D6192" s="140"/>
      <c r="E6192" s="76" t="s">
        <v>4869</v>
      </c>
      <c r="F6192" s="77" t="s">
        <v>4870</v>
      </c>
    </row>
    <row r="6193" spans="1:6" ht="12.75" customHeight="1" x14ac:dyDescent="0.2">
      <c r="A6193" s="141"/>
      <c r="B6193" s="142"/>
      <c r="C6193" s="142"/>
      <c r="D6193" s="143"/>
      <c r="E6193" s="78" t="s">
        <v>2784</v>
      </c>
      <c r="F6193" s="79" t="s">
        <v>106</v>
      </c>
    </row>
    <row r="6194" spans="1:6" ht="409.6" hidden="1" customHeight="1" x14ac:dyDescent="0.2"/>
    <row r="6195" spans="1:6" ht="12.75" customHeight="1" x14ac:dyDescent="0.2">
      <c r="A6195" s="80" t="s">
        <v>4871</v>
      </c>
      <c r="B6195" s="81" t="s">
        <v>4905</v>
      </c>
      <c r="C6195" s="82" t="s">
        <v>4870</v>
      </c>
      <c r="D6195" s="82" t="s">
        <v>4873</v>
      </c>
      <c r="E6195" s="82" t="s">
        <v>4874</v>
      </c>
      <c r="F6195" s="83" t="s">
        <v>4875</v>
      </c>
    </row>
    <row r="6196" spans="1:6" ht="409.6" hidden="1" customHeight="1" x14ac:dyDescent="0.2"/>
    <row r="6197" spans="1:6" ht="25.5" customHeight="1" thickBot="1" x14ac:dyDescent="0.25">
      <c r="A6197" s="84" t="s">
        <v>5153</v>
      </c>
      <c r="B6197" s="85" t="s">
        <v>2785</v>
      </c>
      <c r="C6197" s="86" t="s">
        <v>106</v>
      </c>
      <c r="D6197" s="87">
        <v>1</v>
      </c>
      <c r="E6197" s="88">
        <v>96598</v>
      </c>
      <c r="F6197" s="89">
        <f>+D6197*E6197</f>
        <v>96598</v>
      </c>
    </row>
    <row r="6198" spans="1:6" ht="409.6" hidden="1" customHeight="1" x14ac:dyDescent="0.2"/>
    <row r="6199" spans="1:6" ht="13.5" customHeight="1" thickBot="1" x14ac:dyDescent="0.25">
      <c r="A6199" s="90" t="s">
        <v>4908</v>
      </c>
      <c r="B6199" s="91"/>
      <c r="C6199" s="92">
        <v>100</v>
      </c>
      <c r="D6199" s="91"/>
      <c r="E6199" s="93" t="s">
        <v>4884</v>
      </c>
      <c r="F6199" s="94">
        <v>96598</v>
      </c>
    </row>
    <row r="6200" spans="1:6" ht="0.2" customHeight="1" thickBot="1" x14ac:dyDescent="0.25"/>
    <row r="6201" spans="1:6" ht="12.75" customHeight="1" thickBot="1" x14ac:dyDescent="0.3">
      <c r="A6201" s="157" t="s">
        <v>4909</v>
      </c>
      <c r="B6201" s="158"/>
      <c r="C6201" s="158"/>
      <c r="D6201" s="158"/>
      <c r="E6201" s="159">
        <v>96598</v>
      </c>
      <c r="F6201" s="160"/>
    </row>
    <row r="6202" spans="1:6" ht="12.75" customHeight="1" x14ac:dyDescent="0.2"/>
    <row r="6203" spans="1:6" ht="12.75" customHeight="1" x14ac:dyDescent="0.2"/>
    <row r="6204" spans="1:6" ht="409.6" hidden="1" customHeight="1" x14ac:dyDescent="0.2"/>
    <row r="6205" spans="1:6" ht="12.75" customHeight="1" x14ac:dyDescent="0.25">
      <c r="A6205" s="144" t="s">
        <v>4868</v>
      </c>
      <c r="B6205" s="145"/>
      <c r="C6205" s="145"/>
      <c r="D6205" s="145"/>
      <c r="E6205" s="146"/>
      <c r="F6205" s="147"/>
    </row>
    <row r="6206" spans="1:6" ht="12.75" customHeight="1" x14ac:dyDescent="0.2">
      <c r="A6206" s="138" t="s">
        <v>2793</v>
      </c>
      <c r="B6206" s="139"/>
      <c r="C6206" s="139"/>
      <c r="D6206" s="140"/>
      <c r="E6206" s="76" t="s">
        <v>4869</v>
      </c>
      <c r="F6206" s="77" t="s">
        <v>4870</v>
      </c>
    </row>
    <row r="6207" spans="1:6" ht="12.75" customHeight="1" x14ac:dyDescent="0.2">
      <c r="A6207" s="141"/>
      <c r="B6207" s="142"/>
      <c r="C6207" s="142"/>
      <c r="D6207" s="143"/>
      <c r="E6207" s="78" t="s">
        <v>2792</v>
      </c>
      <c r="F6207" s="79" t="s">
        <v>106</v>
      </c>
    </row>
    <row r="6208" spans="1:6" ht="409.6" hidden="1" customHeight="1" x14ac:dyDescent="0.2"/>
    <row r="6209" spans="1:6" ht="12.75" customHeight="1" x14ac:dyDescent="0.2">
      <c r="A6209" s="80" t="s">
        <v>4871</v>
      </c>
      <c r="B6209" s="81" t="s">
        <v>4872</v>
      </c>
      <c r="C6209" s="82" t="s">
        <v>4870</v>
      </c>
      <c r="D6209" s="82" t="s">
        <v>4873</v>
      </c>
      <c r="E6209" s="82" t="s">
        <v>4874</v>
      </c>
      <c r="F6209" s="83" t="s">
        <v>4875</v>
      </c>
    </row>
    <row r="6210" spans="1:6" ht="409.6" hidden="1" customHeight="1" x14ac:dyDescent="0.2"/>
    <row r="6211" spans="1:6" ht="25.5" customHeight="1" x14ac:dyDescent="0.2">
      <c r="A6211" s="84" t="s">
        <v>4931</v>
      </c>
      <c r="B6211" s="85" t="s">
        <v>4932</v>
      </c>
      <c r="C6211" s="86" t="s">
        <v>106</v>
      </c>
      <c r="D6211" s="87">
        <v>1.05</v>
      </c>
      <c r="E6211" s="88">
        <v>376410</v>
      </c>
      <c r="F6211" s="89">
        <f>+D6211*E6211</f>
        <v>395230.5</v>
      </c>
    </row>
    <row r="6212" spans="1:6" ht="409.6" hidden="1" customHeight="1" x14ac:dyDescent="0.2"/>
    <row r="6213" spans="1:6" ht="25.5" customHeight="1" x14ac:dyDescent="0.2">
      <c r="A6213" s="84" t="s">
        <v>5099</v>
      </c>
      <c r="B6213" s="85" t="s">
        <v>5100</v>
      </c>
      <c r="C6213" s="86" t="s">
        <v>7</v>
      </c>
      <c r="D6213" s="87">
        <v>1.1115299999999999</v>
      </c>
      <c r="E6213" s="88">
        <v>5242</v>
      </c>
      <c r="F6213" s="89">
        <f>+D6213*E6213</f>
        <v>5826.6402599999992</v>
      </c>
    </row>
    <row r="6214" spans="1:6" ht="409.6" hidden="1" customHeight="1" x14ac:dyDescent="0.2"/>
    <row r="6215" spans="1:6" ht="25.5" customHeight="1" x14ac:dyDescent="0.2">
      <c r="A6215" s="84" t="s">
        <v>4941</v>
      </c>
      <c r="B6215" s="85" t="s">
        <v>4942</v>
      </c>
      <c r="C6215" s="86" t="s">
        <v>7</v>
      </c>
      <c r="D6215" s="87">
        <v>4.6149999999999997E-2</v>
      </c>
      <c r="E6215" s="88">
        <v>8600</v>
      </c>
      <c r="F6215" s="89">
        <f>+D6215*E6215</f>
        <v>396.89</v>
      </c>
    </row>
    <row r="6216" spans="1:6" ht="409.6" hidden="1" customHeight="1" x14ac:dyDescent="0.2"/>
    <row r="6217" spans="1:6" ht="25.5" customHeight="1" x14ac:dyDescent="0.2">
      <c r="A6217" s="84" t="s">
        <v>5101</v>
      </c>
      <c r="B6217" s="85" t="s">
        <v>5102</v>
      </c>
      <c r="C6217" s="86" t="s">
        <v>1212</v>
      </c>
      <c r="D6217" s="87">
        <v>0.10410999999999999</v>
      </c>
      <c r="E6217" s="88">
        <v>2550</v>
      </c>
      <c r="F6217" s="89">
        <f>+D6217*E6217</f>
        <v>265.48050000000001</v>
      </c>
    </row>
    <row r="6218" spans="1:6" ht="409.6" hidden="1" customHeight="1" x14ac:dyDescent="0.2"/>
    <row r="6219" spans="1:6" ht="25.5" customHeight="1" thickBot="1" x14ac:dyDescent="0.25">
      <c r="A6219" s="84" t="s">
        <v>5097</v>
      </c>
      <c r="B6219" s="85" t="s">
        <v>5098</v>
      </c>
      <c r="C6219" s="86" t="s">
        <v>9</v>
      </c>
      <c r="D6219" s="87">
        <v>8.8900000000000003E-3</v>
      </c>
      <c r="E6219" s="88">
        <v>295180</v>
      </c>
      <c r="F6219" s="89">
        <f>+D6219*E6219</f>
        <v>2624.1502</v>
      </c>
    </row>
    <row r="6220" spans="1:6" ht="409.6" hidden="1" customHeight="1" x14ac:dyDescent="0.2"/>
    <row r="6221" spans="1:6" ht="13.5" customHeight="1" thickBot="1" x14ac:dyDescent="0.25">
      <c r="A6221" s="90" t="s">
        <v>4883</v>
      </c>
      <c r="B6221" s="91"/>
      <c r="C6221" s="92">
        <v>75.417755470129904</v>
      </c>
      <c r="D6221" s="91"/>
      <c r="E6221" s="93" t="s">
        <v>4884</v>
      </c>
      <c r="F6221" s="94">
        <v>404344</v>
      </c>
    </row>
    <row r="6222" spans="1:6" ht="0.2" customHeight="1" x14ac:dyDescent="0.2"/>
    <row r="6223" spans="1:6" ht="12.75" customHeight="1" x14ac:dyDescent="0.2">
      <c r="A6223" s="80" t="s">
        <v>4871</v>
      </c>
      <c r="B6223" s="81" t="s">
        <v>4885</v>
      </c>
      <c r="C6223" s="82" t="s">
        <v>4870</v>
      </c>
      <c r="D6223" s="82" t="s">
        <v>4873</v>
      </c>
      <c r="E6223" s="82" t="s">
        <v>4874</v>
      </c>
      <c r="F6223" s="83" t="s">
        <v>4875</v>
      </c>
    </row>
    <row r="6224" spans="1:6" ht="409.6" hidden="1" customHeight="1" x14ac:dyDescent="0.2"/>
    <row r="6225" spans="1:6" ht="25.5" customHeight="1" thickBot="1" x14ac:dyDescent="0.25">
      <c r="A6225" s="84" t="s">
        <v>4912</v>
      </c>
      <c r="B6225" s="85" t="s">
        <v>4913</v>
      </c>
      <c r="C6225" s="86" t="s">
        <v>4888</v>
      </c>
      <c r="D6225" s="87">
        <v>0.35498000000000002</v>
      </c>
      <c r="E6225" s="88">
        <v>184277</v>
      </c>
      <c r="F6225" s="89">
        <f>+D6225*E6225</f>
        <v>65414.649460000001</v>
      </c>
    </row>
    <row r="6226" spans="1:6" ht="409.6" hidden="1" customHeight="1" x14ac:dyDescent="0.2"/>
    <row r="6227" spans="1:6" ht="13.5" customHeight="1" thickBot="1" x14ac:dyDescent="0.25">
      <c r="A6227" s="90" t="s">
        <v>4893</v>
      </c>
      <c r="B6227" s="91"/>
      <c r="C6227" s="92">
        <v>12.2011269465568</v>
      </c>
      <c r="D6227" s="91"/>
      <c r="E6227" s="93" t="s">
        <v>4884</v>
      </c>
      <c r="F6227" s="94">
        <v>65415</v>
      </c>
    </row>
    <row r="6228" spans="1:6" ht="0.2" customHeight="1" x14ac:dyDescent="0.2"/>
    <row r="6229" spans="1:6" ht="12.75" customHeight="1" x14ac:dyDescent="0.2">
      <c r="A6229" s="80" t="s">
        <v>4871</v>
      </c>
      <c r="B6229" s="81" t="s">
        <v>4894</v>
      </c>
      <c r="C6229" s="82" t="s">
        <v>4870</v>
      </c>
      <c r="D6229" s="82" t="s">
        <v>4873</v>
      </c>
      <c r="E6229" s="82" t="s">
        <v>4874</v>
      </c>
      <c r="F6229" s="83" t="s">
        <v>4875</v>
      </c>
    </row>
    <row r="6230" spans="1:6" ht="409.6" hidden="1" customHeight="1" x14ac:dyDescent="0.2"/>
    <row r="6231" spans="1:6" ht="25.5" customHeight="1" thickBot="1" x14ac:dyDescent="0.25">
      <c r="A6231" s="84" t="s">
        <v>4895</v>
      </c>
      <c r="B6231" s="85" t="s">
        <v>4896</v>
      </c>
      <c r="C6231" s="86" t="s">
        <v>4897</v>
      </c>
      <c r="D6231" s="87">
        <v>0.05</v>
      </c>
      <c r="E6231" s="88">
        <v>65415</v>
      </c>
      <c r="F6231" s="89">
        <f>+D6231*E6231</f>
        <v>3270.75</v>
      </c>
    </row>
    <row r="6232" spans="1:6" ht="409.6" hidden="1" customHeight="1" x14ac:dyDescent="0.2"/>
    <row r="6233" spans="1:6" ht="13.5" customHeight="1" thickBot="1" x14ac:dyDescent="0.25">
      <c r="A6233" s="90" t="s">
        <v>4898</v>
      </c>
      <c r="B6233" s="91"/>
      <c r="C6233" s="92">
        <v>0.61010297702647998</v>
      </c>
      <c r="D6233" s="91"/>
      <c r="E6233" s="93" t="s">
        <v>4884</v>
      </c>
      <c r="F6233" s="94">
        <v>3271</v>
      </c>
    </row>
    <row r="6234" spans="1:6" ht="0.2" customHeight="1" x14ac:dyDescent="0.2"/>
    <row r="6235" spans="1:6" ht="12.75" customHeight="1" x14ac:dyDescent="0.2">
      <c r="A6235" s="80" t="s">
        <v>4871</v>
      </c>
      <c r="B6235" s="81" t="s">
        <v>4899</v>
      </c>
      <c r="C6235" s="82" t="s">
        <v>4870</v>
      </c>
      <c r="D6235" s="82" t="s">
        <v>4873</v>
      </c>
      <c r="E6235" s="82" t="s">
        <v>4874</v>
      </c>
      <c r="F6235" s="83" t="s">
        <v>4875</v>
      </c>
    </row>
    <row r="6236" spans="1:6" ht="409.6" hidden="1" customHeight="1" x14ac:dyDescent="0.2"/>
    <row r="6237" spans="1:6" ht="25.5" customHeight="1" x14ac:dyDescent="0.2">
      <c r="A6237" s="84" t="s">
        <v>5000</v>
      </c>
      <c r="B6237" s="85" t="s">
        <v>5001</v>
      </c>
      <c r="C6237" s="86" t="s">
        <v>9</v>
      </c>
      <c r="D6237" s="87">
        <v>2.2916699999999999</v>
      </c>
      <c r="E6237" s="88">
        <v>18400</v>
      </c>
      <c r="F6237" s="89">
        <f>+D6237*E6237</f>
        <v>42166.727999999996</v>
      </c>
    </row>
    <row r="6238" spans="1:6" ht="409.6" hidden="1" customHeight="1" x14ac:dyDescent="0.2"/>
    <row r="6239" spans="1:6" ht="25.5" customHeight="1" x14ac:dyDescent="0.2">
      <c r="A6239" s="84" t="s">
        <v>5105</v>
      </c>
      <c r="B6239" s="85" t="s">
        <v>5106</v>
      </c>
      <c r="C6239" s="86" t="s">
        <v>109</v>
      </c>
      <c r="D6239" s="87">
        <v>0.17730000000000001</v>
      </c>
      <c r="E6239" s="88">
        <v>1914</v>
      </c>
      <c r="F6239" s="89">
        <f>+D6239*E6239</f>
        <v>339.35220000000004</v>
      </c>
    </row>
    <row r="6240" spans="1:6" ht="409.6" hidden="1" customHeight="1" x14ac:dyDescent="0.2"/>
    <row r="6241" spans="1:6" ht="25.5" customHeight="1" x14ac:dyDescent="0.2">
      <c r="A6241" s="84" t="s">
        <v>5018</v>
      </c>
      <c r="B6241" s="85" t="s">
        <v>5019</v>
      </c>
      <c r="C6241" s="86" t="s">
        <v>109</v>
      </c>
      <c r="D6241" s="87">
        <v>1.0638300000000001</v>
      </c>
      <c r="E6241" s="88">
        <v>248</v>
      </c>
      <c r="F6241" s="89">
        <f>+D6241*E6241</f>
        <v>263.82983999999999</v>
      </c>
    </row>
    <row r="6242" spans="1:6" ht="409.6" hidden="1" customHeight="1" x14ac:dyDescent="0.2"/>
    <row r="6243" spans="1:6" ht="25.5" customHeight="1" thickBot="1" x14ac:dyDescent="0.25">
      <c r="A6243" s="84" t="s">
        <v>5095</v>
      </c>
      <c r="B6243" s="85" t="s">
        <v>5096</v>
      </c>
      <c r="C6243" s="86" t="s">
        <v>109</v>
      </c>
      <c r="D6243" s="87">
        <v>0.1182</v>
      </c>
      <c r="E6243" s="88">
        <v>46573</v>
      </c>
      <c r="F6243" s="89">
        <f>+D6243*E6243</f>
        <v>5504.9286000000002</v>
      </c>
    </row>
    <row r="6244" spans="1:6" ht="409.6" hidden="1" customHeight="1" x14ac:dyDescent="0.2"/>
    <row r="6245" spans="1:6" ht="13.5" customHeight="1" thickBot="1" x14ac:dyDescent="0.25">
      <c r="A6245" s="90" t="s">
        <v>4904</v>
      </c>
      <c r="B6245" s="91"/>
      <c r="C6245" s="92">
        <v>9.0041948076897995</v>
      </c>
      <c r="D6245" s="91"/>
      <c r="E6245" s="93" t="s">
        <v>4884</v>
      </c>
      <c r="F6245" s="94">
        <v>48275</v>
      </c>
    </row>
    <row r="6246" spans="1:6" ht="0.2" customHeight="1" x14ac:dyDescent="0.2"/>
    <row r="6247" spans="1:6" ht="12.75" customHeight="1" x14ac:dyDescent="0.2">
      <c r="A6247" s="80" t="s">
        <v>4871</v>
      </c>
      <c r="B6247" s="81" t="s">
        <v>4905</v>
      </c>
      <c r="C6247" s="82" t="s">
        <v>4870</v>
      </c>
      <c r="D6247" s="82" t="s">
        <v>4873</v>
      </c>
      <c r="E6247" s="82" t="s">
        <v>4874</v>
      </c>
      <c r="F6247" s="83" t="s">
        <v>4875</v>
      </c>
    </row>
    <row r="6248" spans="1:6" ht="409.6" hidden="1" customHeight="1" x14ac:dyDescent="0.2"/>
    <row r="6249" spans="1:6" ht="25.5" customHeight="1" thickBot="1" x14ac:dyDescent="0.25">
      <c r="A6249" s="84" t="s">
        <v>4920</v>
      </c>
      <c r="B6249" s="85" t="s">
        <v>4921</v>
      </c>
      <c r="C6249" s="86" t="s">
        <v>106</v>
      </c>
      <c r="D6249" s="87">
        <v>1.05</v>
      </c>
      <c r="E6249" s="88">
        <v>14128</v>
      </c>
      <c r="F6249" s="89">
        <f>+D6249*E6249</f>
        <v>14834.400000000001</v>
      </c>
    </row>
    <row r="6250" spans="1:6" ht="409.6" hidden="1" customHeight="1" x14ac:dyDescent="0.2"/>
    <row r="6251" spans="1:6" ht="13.5" customHeight="1" thickBot="1" x14ac:dyDescent="0.25">
      <c r="A6251" s="90" t="s">
        <v>4908</v>
      </c>
      <c r="B6251" s="91"/>
      <c r="C6251" s="92">
        <v>2.7668197985970102</v>
      </c>
      <c r="D6251" s="91"/>
      <c r="E6251" s="93" t="s">
        <v>4884</v>
      </c>
      <c r="F6251" s="94">
        <v>14834</v>
      </c>
    </row>
    <row r="6252" spans="1:6" ht="0.2" customHeight="1" thickBot="1" x14ac:dyDescent="0.25"/>
    <row r="6253" spans="1:6" ht="12.75" customHeight="1" thickBot="1" x14ac:dyDescent="0.3">
      <c r="A6253" s="157" t="s">
        <v>4909</v>
      </c>
      <c r="B6253" s="158"/>
      <c r="C6253" s="158"/>
      <c r="D6253" s="158"/>
      <c r="E6253" s="159">
        <v>536139</v>
      </c>
      <c r="F6253" s="160"/>
    </row>
    <row r="6254" spans="1:6" ht="12.75" customHeight="1" x14ac:dyDescent="0.2"/>
    <row r="6255" spans="1:6" ht="12.75" customHeight="1" x14ac:dyDescent="0.2"/>
    <row r="6256" spans="1:6" ht="409.6" hidden="1" customHeight="1" x14ac:dyDescent="0.2"/>
    <row r="6257" spans="1:6" ht="12.75" customHeight="1" x14ac:dyDescent="0.25">
      <c r="A6257" s="144" t="s">
        <v>4868</v>
      </c>
      <c r="B6257" s="145"/>
      <c r="C6257" s="145"/>
      <c r="D6257" s="145"/>
      <c r="E6257" s="146"/>
      <c r="F6257" s="147"/>
    </row>
    <row r="6258" spans="1:6" ht="12.75" customHeight="1" x14ac:dyDescent="0.2">
      <c r="A6258" s="138" t="s">
        <v>2795</v>
      </c>
      <c r="B6258" s="139"/>
      <c r="C6258" s="139"/>
      <c r="D6258" s="140"/>
      <c r="E6258" s="76" t="s">
        <v>4869</v>
      </c>
      <c r="F6258" s="77" t="s">
        <v>4870</v>
      </c>
    </row>
    <row r="6259" spans="1:6" ht="12.75" customHeight="1" x14ac:dyDescent="0.2">
      <c r="A6259" s="141"/>
      <c r="B6259" s="142"/>
      <c r="C6259" s="142"/>
      <c r="D6259" s="143"/>
      <c r="E6259" s="78" t="s">
        <v>2794</v>
      </c>
      <c r="F6259" s="79" t="s">
        <v>106</v>
      </c>
    </row>
    <row r="6260" spans="1:6" ht="409.6" hidden="1" customHeight="1" x14ac:dyDescent="0.2"/>
    <row r="6261" spans="1:6" ht="12.75" customHeight="1" x14ac:dyDescent="0.2">
      <c r="A6261" s="80" t="s">
        <v>4871</v>
      </c>
      <c r="B6261" s="81" t="s">
        <v>4872</v>
      </c>
      <c r="C6261" s="82" t="s">
        <v>4870</v>
      </c>
      <c r="D6261" s="82" t="s">
        <v>4873</v>
      </c>
      <c r="E6261" s="82" t="s">
        <v>4874</v>
      </c>
      <c r="F6261" s="83" t="s">
        <v>4875</v>
      </c>
    </row>
    <row r="6262" spans="1:6" ht="409.6" hidden="1" customHeight="1" x14ac:dyDescent="0.2"/>
    <row r="6263" spans="1:6" ht="25.5" customHeight="1" x14ac:dyDescent="0.2">
      <c r="A6263" s="84" t="s">
        <v>4931</v>
      </c>
      <c r="B6263" s="85" t="s">
        <v>4932</v>
      </c>
      <c r="C6263" s="86" t="s">
        <v>106</v>
      </c>
      <c r="D6263" s="87">
        <v>1.05</v>
      </c>
      <c r="E6263" s="88">
        <v>376410</v>
      </c>
      <c r="F6263" s="89">
        <f>+D6263*E6263</f>
        <v>395230.5</v>
      </c>
    </row>
    <row r="6264" spans="1:6" ht="409.6" hidden="1" customHeight="1" x14ac:dyDescent="0.2"/>
    <row r="6265" spans="1:6" ht="25.5" customHeight="1" x14ac:dyDescent="0.2">
      <c r="A6265" s="84" t="s">
        <v>5097</v>
      </c>
      <c r="B6265" s="85" t="s">
        <v>5098</v>
      </c>
      <c r="C6265" s="86" t="s">
        <v>9</v>
      </c>
      <c r="D6265" s="87">
        <v>8.8900000000000003E-3</v>
      </c>
      <c r="E6265" s="88">
        <v>295180</v>
      </c>
      <c r="F6265" s="89">
        <f>+D6265*E6265</f>
        <v>2624.1502</v>
      </c>
    </row>
    <row r="6266" spans="1:6" ht="409.6" hidden="1" customHeight="1" x14ac:dyDescent="0.2"/>
    <row r="6267" spans="1:6" ht="25.5" customHeight="1" x14ac:dyDescent="0.2">
      <c r="A6267" s="84" t="s">
        <v>5099</v>
      </c>
      <c r="B6267" s="85" t="s">
        <v>5100</v>
      </c>
      <c r="C6267" s="86" t="s">
        <v>7</v>
      </c>
      <c r="D6267" s="87">
        <v>1.1115299999999999</v>
      </c>
      <c r="E6267" s="88">
        <v>5242</v>
      </c>
      <c r="F6267" s="89">
        <f>+D6267*E6267</f>
        <v>5826.6402599999992</v>
      </c>
    </row>
    <row r="6268" spans="1:6" ht="409.6" hidden="1" customHeight="1" x14ac:dyDescent="0.2"/>
    <row r="6269" spans="1:6" ht="25.5" customHeight="1" x14ac:dyDescent="0.2">
      <c r="A6269" s="84" t="s">
        <v>5101</v>
      </c>
      <c r="B6269" s="85" t="s">
        <v>5102</v>
      </c>
      <c r="C6269" s="86" t="s">
        <v>1212</v>
      </c>
      <c r="D6269" s="87">
        <v>0.10410999999999999</v>
      </c>
      <c r="E6269" s="88">
        <v>2550</v>
      </c>
      <c r="F6269" s="89">
        <f>+D6269*E6269</f>
        <v>265.48050000000001</v>
      </c>
    </row>
    <row r="6270" spans="1:6" ht="409.6" hidden="1" customHeight="1" x14ac:dyDescent="0.2"/>
    <row r="6271" spans="1:6" ht="25.5" customHeight="1" thickBot="1" x14ac:dyDescent="0.25">
      <c r="A6271" s="84" t="s">
        <v>4941</v>
      </c>
      <c r="B6271" s="85" t="s">
        <v>4942</v>
      </c>
      <c r="C6271" s="86" t="s">
        <v>7</v>
      </c>
      <c r="D6271" s="87">
        <v>4.6149999999999997E-2</v>
      </c>
      <c r="E6271" s="88">
        <v>8600</v>
      </c>
      <c r="F6271" s="89">
        <f>+D6271*E6271</f>
        <v>396.89</v>
      </c>
    </row>
    <row r="6272" spans="1:6" ht="409.6" hidden="1" customHeight="1" x14ac:dyDescent="0.2"/>
    <row r="6273" spans="1:6" ht="13.5" customHeight="1" thickBot="1" x14ac:dyDescent="0.25">
      <c r="A6273" s="90" t="s">
        <v>4883</v>
      </c>
      <c r="B6273" s="91"/>
      <c r="C6273" s="92">
        <v>74.046455752763407</v>
      </c>
      <c r="D6273" s="91"/>
      <c r="E6273" s="93" t="s">
        <v>4884</v>
      </c>
      <c r="F6273" s="94">
        <v>404344</v>
      </c>
    </row>
    <row r="6274" spans="1:6" ht="0.2" customHeight="1" x14ac:dyDescent="0.2"/>
    <row r="6275" spans="1:6" ht="12.75" customHeight="1" x14ac:dyDescent="0.2">
      <c r="A6275" s="80" t="s">
        <v>4871</v>
      </c>
      <c r="B6275" s="81" t="s">
        <v>4885</v>
      </c>
      <c r="C6275" s="82" t="s">
        <v>4870</v>
      </c>
      <c r="D6275" s="82" t="s">
        <v>4873</v>
      </c>
      <c r="E6275" s="82" t="s">
        <v>4874</v>
      </c>
      <c r="F6275" s="83" t="s">
        <v>4875</v>
      </c>
    </row>
    <row r="6276" spans="1:6" ht="409.6" hidden="1" customHeight="1" x14ac:dyDescent="0.2"/>
    <row r="6277" spans="1:6" ht="25.5" customHeight="1" thickBot="1" x14ac:dyDescent="0.25">
      <c r="A6277" s="84" t="s">
        <v>4912</v>
      </c>
      <c r="B6277" s="85" t="s">
        <v>4913</v>
      </c>
      <c r="C6277" s="86" t="s">
        <v>4888</v>
      </c>
      <c r="D6277" s="87">
        <v>0.40027000000000001</v>
      </c>
      <c r="E6277" s="88">
        <v>184277</v>
      </c>
      <c r="F6277" s="89">
        <f>+D6277*E6277</f>
        <v>73760.554790000009</v>
      </c>
    </row>
    <row r="6278" spans="1:6" ht="409.6" hidden="1" customHeight="1" x14ac:dyDescent="0.2"/>
    <row r="6279" spans="1:6" ht="13.5" customHeight="1" thickBot="1" x14ac:dyDescent="0.25">
      <c r="A6279" s="90" t="s">
        <v>4893</v>
      </c>
      <c r="B6279" s="91"/>
      <c r="C6279" s="92">
        <v>13.5076583868676</v>
      </c>
      <c r="D6279" s="91"/>
      <c r="E6279" s="93" t="s">
        <v>4884</v>
      </c>
      <c r="F6279" s="94">
        <v>73761</v>
      </c>
    </row>
    <row r="6280" spans="1:6" ht="0.2" customHeight="1" x14ac:dyDescent="0.2"/>
    <row r="6281" spans="1:6" ht="12.75" customHeight="1" x14ac:dyDescent="0.2">
      <c r="A6281" s="80" t="s">
        <v>4871</v>
      </c>
      <c r="B6281" s="81" t="s">
        <v>4894</v>
      </c>
      <c r="C6281" s="82" t="s">
        <v>4870</v>
      </c>
      <c r="D6281" s="82" t="s">
        <v>4873</v>
      </c>
      <c r="E6281" s="82" t="s">
        <v>4874</v>
      </c>
      <c r="F6281" s="83" t="s">
        <v>4875</v>
      </c>
    </row>
    <row r="6282" spans="1:6" ht="409.6" hidden="1" customHeight="1" x14ac:dyDescent="0.2"/>
    <row r="6283" spans="1:6" ht="25.5" customHeight="1" thickBot="1" x14ac:dyDescent="0.25">
      <c r="A6283" s="84" t="s">
        <v>4895</v>
      </c>
      <c r="B6283" s="85" t="s">
        <v>4896</v>
      </c>
      <c r="C6283" s="86" t="s">
        <v>4897</v>
      </c>
      <c r="D6283" s="87">
        <v>0.05</v>
      </c>
      <c r="E6283" s="88">
        <v>73761</v>
      </c>
      <c r="F6283" s="89">
        <f>+D6283*E6283</f>
        <v>3688.05</v>
      </c>
    </row>
    <row r="6284" spans="1:6" ht="409.6" hidden="1" customHeight="1" x14ac:dyDescent="0.2"/>
    <row r="6285" spans="1:6" ht="13.5" customHeight="1" thickBot="1" x14ac:dyDescent="0.25">
      <c r="A6285" s="90" t="s">
        <v>4898</v>
      </c>
      <c r="B6285" s="91"/>
      <c r="C6285" s="92">
        <v>0.67537376297457496</v>
      </c>
      <c r="D6285" s="91"/>
      <c r="E6285" s="93" t="s">
        <v>4884</v>
      </c>
      <c r="F6285" s="94">
        <v>3688</v>
      </c>
    </row>
    <row r="6286" spans="1:6" ht="0.2" customHeight="1" x14ac:dyDescent="0.2"/>
    <row r="6287" spans="1:6" ht="12.75" customHeight="1" x14ac:dyDescent="0.2">
      <c r="A6287" s="80" t="s">
        <v>4871</v>
      </c>
      <c r="B6287" s="81" t="s">
        <v>4899</v>
      </c>
      <c r="C6287" s="82" t="s">
        <v>4870</v>
      </c>
      <c r="D6287" s="82" t="s">
        <v>4873</v>
      </c>
      <c r="E6287" s="82" t="s">
        <v>4874</v>
      </c>
      <c r="F6287" s="83" t="s">
        <v>4875</v>
      </c>
    </row>
    <row r="6288" spans="1:6" ht="409.6" hidden="1" customHeight="1" x14ac:dyDescent="0.2"/>
    <row r="6289" spans="1:6" ht="25.5" customHeight="1" x14ac:dyDescent="0.2">
      <c r="A6289" s="84" t="s">
        <v>5000</v>
      </c>
      <c r="B6289" s="85" t="s">
        <v>5001</v>
      </c>
      <c r="C6289" s="86" t="s">
        <v>9</v>
      </c>
      <c r="D6289" s="87">
        <v>2.2916699999999999</v>
      </c>
      <c r="E6289" s="88">
        <v>18400</v>
      </c>
      <c r="F6289" s="89">
        <f>+D6289*E6289</f>
        <v>42166.727999999996</v>
      </c>
    </row>
    <row r="6290" spans="1:6" ht="409.6" hidden="1" customHeight="1" x14ac:dyDescent="0.2"/>
    <row r="6291" spans="1:6" ht="25.5" customHeight="1" x14ac:dyDescent="0.2">
      <c r="A6291" s="84" t="s">
        <v>5105</v>
      </c>
      <c r="B6291" s="85" t="s">
        <v>5106</v>
      </c>
      <c r="C6291" s="86" t="s">
        <v>109</v>
      </c>
      <c r="D6291" s="87">
        <v>0.4</v>
      </c>
      <c r="E6291" s="88">
        <v>1914</v>
      </c>
      <c r="F6291" s="89">
        <f>+D6291*E6291</f>
        <v>765.6</v>
      </c>
    </row>
    <row r="6292" spans="1:6" ht="409.6" hidden="1" customHeight="1" x14ac:dyDescent="0.2"/>
    <row r="6293" spans="1:6" ht="25.5" customHeight="1" x14ac:dyDescent="0.2">
      <c r="A6293" s="84" t="s">
        <v>5018</v>
      </c>
      <c r="B6293" s="85" t="s">
        <v>5019</v>
      </c>
      <c r="C6293" s="86" t="s">
        <v>109</v>
      </c>
      <c r="D6293" s="87">
        <v>1.2</v>
      </c>
      <c r="E6293" s="88">
        <v>248</v>
      </c>
      <c r="F6293" s="89">
        <f>+D6293*E6293</f>
        <v>297.59999999999997</v>
      </c>
    </row>
    <row r="6294" spans="1:6" ht="409.6" hidden="1" customHeight="1" x14ac:dyDescent="0.2"/>
    <row r="6295" spans="1:6" ht="25.5" customHeight="1" thickBot="1" x14ac:dyDescent="0.25">
      <c r="A6295" s="84" t="s">
        <v>5095</v>
      </c>
      <c r="B6295" s="85" t="s">
        <v>5096</v>
      </c>
      <c r="C6295" s="86" t="s">
        <v>109</v>
      </c>
      <c r="D6295" s="87">
        <v>0.13333</v>
      </c>
      <c r="E6295" s="88">
        <v>46573</v>
      </c>
      <c r="F6295" s="89">
        <f>+D6295*E6295</f>
        <v>6209.57809</v>
      </c>
    </row>
    <row r="6296" spans="1:6" ht="409.6" hidden="1" customHeight="1" x14ac:dyDescent="0.2"/>
    <row r="6297" spans="1:6" ht="13.5" customHeight="1" thickBot="1" x14ac:dyDescent="0.25">
      <c r="A6297" s="90" t="s">
        <v>4904</v>
      </c>
      <c r="B6297" s="91"/>
      <c r="C6297" s="92">
        <v>9.0540006006577904</v>
      </c>
      <c r="D6297" s="91"/>
      <c r="E6297" s="93" t="s">
        <v>4884</v>
      </c>
      <c r="F6297" s="94">
        <v>49441</v>
      </c>
    </row>
    <row r="6298" spans="1:6" ht="0.2" customHeight="1" x14ac:dyDescent="0.2"/>
    <row r="6299" spans="1:6" ht="12.75" customHeight="1" x14ac:dyDescent="0.2">
      <c r="A6299" s="80" t="s">
        <v>4871</v>
      </c>
      <c r="B6299" s="81" t="s">
        <v>4905</v>
      </c>
      <c r="C6299" s="82" t="s">
        <v>4870</v>
      </c>
      <c r="D6299" s="82" t="s">
        <v>4873</v>
      </c>
      <c r="E6299" s="82" t="s">
        <v>4874</v>
      </c>
      <c r="F6299" s="83" t="s">
        <v>4875</v>
      </c>
    </row>
    <row r="6300" spans="1:6" ht="409.6" hidden="1" customHeight="1" x14ac:dyDescent="0.2"/>
    <row r="6301" spans="1:6" ht="25.5" customHeight="1" thickBot="1" x14ac:dyDescent="0.25">
      <c r="A6301" s="84" t="s">
        <v>4920</v>
      </c>
      <c r="B6301" s="85" t="s">
        <v>4921</v>
      </c>
      <c r="C6301" s="86" t="s">
        <v>106</v>
      </c>
      <c r="D6301" s="87">
        <v>1.05</v>
      </c>
      <c r="E6301" s="88">
        <v>14128</v>
      </c>
      <c r="F6301" s="89">
        <f>+D6301*E6301</f>
        <v>14834.400000000001</v>
      </c>
    </row>
    <row r="6302" spans="1:6" ht="409.6" hidden="1" customHeight="1" x14ac:dyDescent="0.2"/>
    <row r="6303" spans="1:6" ht="13.5" customHeight="1" thickBot="1" x14ac:dyDescent="0.25">
      <c r="A6303" s="90" t="s">
        <v>4908</v>
      </c>
      <c r="B6303" s="91"/>
      <c r="C6303" s="92">
        <v>2.7165114967366701</v>
      </c>
      <c r="D6303" s="91"/>
      <c r="E6303" s="93" t="s">
        <v>4884</v>
      </c>
      <c r="F6303" s="94">
        <v>14834</v>
      </c>
    </row>
    <row r="6304" spans="1:6" ht="0.2" customHeight="1" thickBot="1" x14ac:dyDescent="0.25"/>
    <row r="6305" spans="1:6" ht="12.75" customHeight="1" thickBot="1" x14ac:dyDescent="0.3">
      <c r="A6305" s="157" t="s">
        <v>4909</v>
      </c>
      <c r="B6305" s="158"/>
      <c r="C6305" s="158"/>
      <c r="D6305" s="158"/>
      <c r="E6305" s="159">
        <v>546068</v>
      </c>
      <c r="F6305" s="160"/>
    </row>
    <row r="6306" spans="1:6" ht="12.75" customHeight="1" x14ac:dyDescent="0.2"/>
    <row r="6307" spans="1:6" ht="12.75" customHeight="1" x14ac:dyDescent="0.2"/>
    <row r="6308" spans="1:6" ht="409.6" hidden="1" customHeight="1" x14ac:dyDescent="0.2"/>
    <row r="6309" spans="1:6" ht="12.75" customHeight="1" x14ac:dyDescent="0.25">
      <c r="A6309" s="144" t="s">
        <v>4868</v>
      </c>
      <c r="B6309" s="145"/>
      <c r="C6309" s="145"/>
      <c r="D6309" s="145"/>
      <c r="E6309" s="146"/>
      <c r="F6309" s="147"/>
    </row>
    <row r="6310" spans="1:6" ht="12.75" customHeight="1" x14ac:dyDescent="0.2">
      <c r="A6310" s="138" t="s">
        <v>2797</v>
      </c>
      <c r="B6310" s="139"/>
      <c r="C6310" s="139"/>
      <c r="D6310" s="140"/>
      <c r="E6310" s="76" t="s">
        <v>4869</v>
      </c>
      <c r="F6310" s="77" t="s">
        <v>4870</v>
      </c>
    </row>
    <row r="6311" spans="1:6" ht="12.75" customHeight="1" x14ac:dyDescent="0.2">
      <c r="A6311" s="141"/>
      <c r="B6311" s="142"/>
      <c r="C6311" s="142"/>
      <c r="D6311" s="143"/>
      <c r="E6311" s="78" t="s">
        <v>2796</v>
      </c>
      <c r="F6311" s="79" t="s">
        <v>106</v>
      </c>
    </row>
    <row r="6312" spans="1:6" ht="409.6" hidden="1" customHeight="1" x14ac:dyDescent="0.2"/>
    <row r="6313" spans="1:6" ht="12.75" customHeight="1" x14ac:dyDescent="0.2">
      <c r="A6313" s="80" t="s">
        <v>4871</v>
      </c>
      <c r="B6313" s="81" t="s">
        <v>4872</v>
      </c>
      <c r="C6313" s="82" t="s">
        <v>4870</v>
      </c>
      <c r="D6313" s="82" t="s">
        <v>4873</v>
      </c>
      <c r="E6313" s="82" t="s">
        <v>4874</v>
      </c>
      <c r="F6313" s="83" t="s">
        <v>4875</v>
      </c>
    </row>
    <row r="6314" spans="1:6" ht="409.6" hidden="1" customHeight="1" x14ac:dyDescent="0.2"/>
    <row r="6315" spans="1:6" ht="25.5" customHeight="1" x14ac:dyDescent="0.2">
      <c r="A6315" s="84" t="s">
        <v>4931</v>
      </c>
      <c r="B6315" s="85" t="s">
        <v>4932</v>
      </c>
      <c r="C6315" s="86" t="s">
        <v>106</v>
      </c>
      <c r="D6315" s="87">
        <v>1.05</v>
      </c>
      <c r="E6315" s="88">
        <v>376410</v>
      </c>
      <c r="F6315" s="89">
        <f>+D6315*E6315</f>
        <v>395230.5</v>
      </c>
    </row>
    <row r="6316" spans="1:6" ht="409.6" hidden="1" customHeight="1" x14ac:dyDescent="0.2"/>
    <row r="6317" spans="1:6" ht="25.5" customHeight="1" x14ac:dyDescent="0.2">
      <c r="A6317" s="84" t="s">
        <v>5097</v>
      </c>
      <c r="B6317" s="85" t="s">
        <v>5098</v>
      </c>
      <c r="C6317" s="86" t="s">
        <v>9</v>
      </c>
      <c r="D6317" s="87">
        <v>8.8900000000000003E-3</v>
      </c>
      <c r="E6317" s="88">
        <v>295180</v>
      </c>
      <c r="F6317" s="89">
        <f>+D6317*E6317</f>
        <v>2624.1502</v>
      </c>
    </row>
    <row r="6318" spans="1:6" ht="409.6" hidden="1" customHeight="1" x14ac:dyDescent="0.2"/>
    <row r="6319" spans="1:6" ht="25.5" customHeight="1" x14ac:dyDescent="0.2">
      <c r="A6319" s="84" t="s">
        <v>5099</v>
      </c>
      <c r="B6319" s="85" t="s">
        <v>5100</v>
      </c>
      <c r="C6319" s="86" t="s">
        <v>7</v>
      </c>
      <c r="D6319" s="87">
        <v>1.1115299999999999</v>
      </c>
      <c r="E6319" s="88">
        <v>5242</v>
      </c>
      <c r="F6319" s="89">
        <f>+D6319*E6319</f>
        <v>5826.6402599999992</v>
      </c>
    </row>
    <row r="6320" spans="1:6" ht="409.6" hidden="1" customHeight="1" x14ac:dyDescent="0.2"/>
    <row r="6321" spans="1:6" ht="25.5" customHeight="1" x14ac:dyDescent="0.2">
      <c r="A6321" s="84" t="s">
        <v>5101</v>
      </c>
      <c r="B6321" s="85" t="s">
        <v>5102</v>
      </c>
      <c r="C6321" s="86" t="s">
        <v>1212</v>
      </c>
      <c r="D6321" s="87">
        <v>0.10410999999999999</v>
      </c>
      <c r="E6321" s="88">
        <v>2550</v>
      </c>
      <c r="F6321" s="89">
        <f>+D6321*E6321</f>
        <v>265.48050000000001</v>
      </c>
    </row>
    <row r="6322" spans="1:6" ht="409.6" hidden="1" customHeight="1" x14ac:dyDescent="0.2"/>
    <row r="6323" spans="1:6" ht="25.5" customHeight="1" thickBot="1" x14ac:dyDescent="0.25">
      <c r="A6323" s="84" t="s">
        <v>4941</v>
      </c>
      <c r="B6323" s="85" t="s">
        <v>4942</v>
      </c>
      <c r="C6323" s="86" t="s">
        <v>7</v>
      </c>
      <c r="D6323" s="87">
        <v>4.6149999999999997E-2</v>
      </c>
      <c r="E6323" s="88">
        <v>8600</v>
      </c>
      <c r="F6323" s="89">
        <f>+D6323*E6323</f>
        <v>396.89</v>
      </c>
    </row>
    <row r="6324" spans="1:6" ht="409.6" hidden="1" customHeight="1" x14ac:dyDescent="0.2"/>
    <row r="6325" spans="1:6" ht="13.5" customHeight="1" thickBot="1" x14ac:dyDescent="0.25">
      <c r="A6325" s="90" t="s">
        <v>4883</v>
      </c>
      <c r="B6325" s="91"/>
      <c r="C6325" s="92">
        <v>72.778062762673599</v>
      </c>
      <c r="D6325" s="91"/>
      <c r="E6325" s="93" t="s">
        <v>4884</v>
      </c>
      <c r="F6325" s="94">
        <v>404344</v>
      </c>
    </row>
    <row r="6326" spans="1:6" ht="0.2" customHeight="1" x14ac:dyDescent="0.2"/>
    <row r="6327" spans="1:6" ht="12.75" customHeight="1" x14ac:dyDescent="0.2">
      <c r="A6327" s="80" t="s">
        <v>4871</v>
      </c>
      <c r="B6327" s="81" t="s">
        <v>4885</v>
      </c>
      <c r="C6327" s="82" t="s">
        <v>4870</v>
      </c>
      <c r="D6327" s="82" t="s">
        <v>4873</v>
      </c>
      <c r="E6327" s="82" t="s">
        <v>4874</v>
      </c>
      <c r="F6327" s="83" t="s">
        <v>4875</v>
      </c>
    </row>
    <row r="6328" spans="1:6" ht="409.6" hidden="1" customHeight="1" x14ac:dyDescent="0.2"/>
    <row r="6329" spans="1:6" ht="25.5" customHeight="1" thickBot="1" x14ac:dyDescent="0.25">
      <c r="A6329" s="84" t="s">
        <v>4912</v>
      </c>
      <c r="B6329" s="85" t="s">
        <v>4913</v>
      </c>
      <c r="C6329" s="86" t="s">
        <v>4888</v>
      </c>
      <c r="D6329" s="87">
        <v>0.44528000000000001</v>
      </c>
      <c r="E6329" s="88">
        <v>184277</v>
      </c>
      <c r="F6329" s="89">
        <f>+D6329*E6329</f>
        <v>82054.862560000009</v>
      </c>
    </row>
    <row r="6330" spans="1:6" ht="409.6" hidden="1" customHeight="1" x14ac:dyDescent="0.2"/>
    <row r="6331" spans="1:6" ht="13.5" customHeight="1" thickBot="1" x14ac:dyDescent="0.25">
      <c r="A6331" s="90" t="s">
        <v>4893</v>
      </c>
      <c r="B6331" s="91"/>
      <c r="C6331" s="92">
        <v>14.7691172367864</v>
      </c>
      <c r="D6331" s="91"/>
      <c r="E6331" s="93" t="s">
        <v>4884</v>
      </c>
      <c r="F6331" s="94">
        <v>82055</v>
      </c>
    </row>
    <row r="6332" spans="1:6" ht="0.2" customHeight="1" x14ac:dyDescent="0.2"/>
    <row r="6333" spans="1:6" ht="12.75" customHeight="1" x14ac:dyDescent="0.2">
      <c r="A6333" s="80" t="s">
        <v>4871</v>
      </c>
      <c r="B6333" s="81" t="s">
        <v>4894</v>
      </c>
      <c r="C6333" s="82" t="s">
        <v>4870</v>
      </c>
      <c r="D6333" s="82" t="s">
        <v>4873</v>
      </c>
      <c r="E6333" s="82" t="s">
        <v>4874</v>
      </c>
      <c r="F6333" s="83" t="s">
        <v>4875</v>
      </c>
    </row>
    <row r="6334" spans="1:6" ht="409.6" hidden="1" customHeight="1" x14ac:dyDescent="0.2"/>
    <row r="6335" spans="1:6" ht="25.5" customHeight="1" thickBot="1" x14ac:dyDescent="0.25">
      <c r="A6335" s="84" t="s">
        <v>4895</v>
      </c>
      <c r="B6335" s="85" t="s">
        <v>4896</v>
      </c>
      <c r="C6335" s="86" t="s">
        <v>4897</v>
      </c>
      <c r="D6335" s="87">
        <v>0.05</v>
      </c>
      <c r="E6335" s="88">
        <v>82055</v>
      </c>
      <c r="F6335" s="89">
        <f>+D6335*E6335</f>
        <v>4102.75</v>
      </c>
    </row>
    <row r="6336" spans="1:6" ht="409.6" hidden="1" customHeight="1" x14ac:dyDescent="0.2"/>
    <row r="6337" spans="1:6" ht="13.5" customHeight="1" thickBot="1" x14ac:dyDescent="0.25">
      <c r="A6337" s="90" t="s">
        <v>4898</v>
      </c>
      <c r="B6337" s="91"/>
      <c r="C6337" s="92">
        <v>0.73850085945444899</v>
      </c>
      <c r="D6337" s="91"/>
      <c r="E6337" s="93" t="s">
        <v>4884</v>
      </c>
      <c r="F6337" s="94">
        <v>4103</v>
      </c>
    </row>
    <row r="6338" spans="1:6" ht="0.2" customHeight="1" x14ac:dyDescent="0.2"/>
    <row r="6339" spans="1:6" ht="12.75" customHeight="1" x14ac:dyDescent="0.2">
      <c r="A6339" s="80" t="s">
        <v>4871</v>
      </c>
      <c r="B6339" s="81" t="s">
        <v>4899</v>
      </c>
      <c r="C6339" s="82" t="s">
        <v>4870</v>
      </c>
      <c r="D6339" s="82" t="s">
        <v>4873</v>
      </c>
      <c r="E6339" s="82" t="s">
        <v>4874</v>
      </c>
      <c r="F6339" s="83" t="s">
        <v>4875</v>
      </c>
    </row>
    <row r="6340" spans="1:6" ht="409.6" hidden="1" customHeight="1" x14ac:dyDescent="0.2"/>
    <row r="6341" spans="1:6" ht="25.5" customHeight="1" x14ac:dyDescent="0.2">
      <c r="A6341" s="84" t="s">
        <v>5000</v>
      </c>
      <c r="B6341" s="85" t="s">
        <v>5001</v>
      </c>
      <c r="C6341" s="86" t="s">
        <v>9</v>
      </c>
      <c r="D6341" s="87">
        <v>2.2916699999999999</v>
      </c>
      <c r="E6341" s="88">
        <v>18400</v>
      </c>
      <c r="F6341" s="89">
        <f>+D6341*E6341</f>
        <v>42166.727999999996</v>
      </c>
    </row>
    <row r="6342" spans="1:6" ht="409.6" hidden="1" customHeight="1" x14ac:dyDescent="0.2"/>
    <row r="6343" spans="1:6" ht="25.5" customHeight="1" x14ac:dyDescent="0.2">
      <c r="A6343" s="84" t="s">
        <v>5105</v>
      </c>
      <c r="B6343" s="85" t="s">
        <v>5106</v>
      </c>
      <c r="C6343" s="86" t="s">
        <v>109</v>
      </c>
      <c r="D6343" s="87">
        <v>0.44444</v>
      </c>
      <c r="E6343" s="88">
        <v>1914</v>
      </c>
      <c r="F6343" s="89">
        <f>+D6343*E6343</f>
        <v>850.65815999999995</v>
      </c>
    </row>
    <row r="6344" spans="1:6" ht="409.6" hidden="1" customHeight="1" x14ac:dyDescent="0.2"/>
    <row r="6345" spans="1:6" ht="25.5" customHeight="1" x14ac:dyDescent="0.2">
      <c r="A6345" s="84" t="s">
        <v>5018</v>
      </c>
      <c r="B6345" s="85" t="s">
        <v>5019</v>
      </c>
      <c r="C6345" s="86" t="s">
        <v>109</v>
      </c>
      <c r="D6345" s="87">
        <v>1.3333299999999999</v>
      </c>
      <c r="E6345" s="88">
        <v>248</v>
      </c>
      <c r="F6345" s="89">
        <f>+D6345*E6345</f>
        <v>330.66584</v>
      </c>
    </row>
    <row r="6346" spans="1:6" ht="409.6" hidden="1" customHeight="1" x14ac:dyDescent="0.2"/>
    <row r="6347" spans="1:6" ht="25.5" customHeight="1" thickBot="1" x14ac:dyDescent="0.25">
      <c r="A6347" s="84" t="s">
        <v>5095</v>
      </c>
      <c r="B6347" s="85" t="s">
        <v>5096</v>
      </c>
      <c r="C6347" s="86" t="s">
        <v>109</v>
      </c>
      <c r="D6347" s="87">
        <v>0.14815</v>
      </c>
      <c r="E6347" s="88">
        <v>46573</v>
      </c>
      <c r="F6347" s="89">
        <f>+D6347*E6347</f>
        <v>6899.7899500000003</v>
      </c>
    </row>
    <row r="6348" spans="1:6" ht="409.6" hidden="1" customHeight="1" x14ac:dyDescent="0.2"/>
    <row r="6349" spans="1:6" ht="13.5" customHeight="1" thickBot="1" x14ac:dyDescent="0.25">
      <c r="A6349" s="90" t="s">
        <v>4904</v>
      </c>
      <c r="B6349" s="91"/>
      <c r="C6349" s="92">
        <v>9.0443406499455499</v>
      </c>
      <c r="D6349" s="91"/>
      <c r="E6349" s="93" t="s">
        <v>4884</v>
      </c>
      <c r="F6349" s="94">
        <v>50249</v>
      </c>
    </row>
    <row r="6350" spans="1:6" ht="0.2" customHeight="1" x14ac:dyDescent="0.2"/>
    <row r="6351" spans="1:6" ht="12.75" customHeight="1" x14ac:dyDescent="0.2">
      <c r="A6351" s="80" t="s">
        <v>4871</v>
      </c>
      <c r="B6351" s="81" t="s">
        <v>4905</v>
      </c>
      <c r="C6351" s="82" t="s">
        <v>4870</v>
      </c>
      <c r="D6351" s="82" t="s">
        <v>4873</v>
      </c>
      <c r="E6351" s="82" t="s">
        <v>4874</v>
      </c>
      <c r="F6351" s="83" t="s">
        <v>4875</v>
      </c>
    </row>
    <row r="6352" spans="1:6" ht="409.6" hidden="1" customHeight="1" x14ac:dyDescent="0.2"/>
    <row r="6353" spans="1:6" ht="25.5" customHeight="1" thickBot="1" x14ac:dyDescent="0.25">
      <c r="A6353" s="84" t="s">
        <v>4920</v>
      </c>
      <c r="B6353" s="85" t="s">
        <v>4921</v>
      </c>
      <c r="C6353" s="86" t="s">
        <v>106</v>
      </c>
      <c r="D6353" s="87">
        <v>1.05</v>
      </c>
      <c r="E6353" s="88">
        <v>14128</v>
      </c>
      <c r="F6353" s="89">
        <f>+D6353*E6353</f>
        <v>14834.400000000001</v>
      </c>
    </row>
    <row r="6354" spans="1:6" ht="409.6" hidden="1" customHeight="1" x14ac:dyDescent="0.2"/>
    <row r="6355" spans="1:6" ht="13.5" customHeight="1" thickBot="1" x14ac:dyDescent="0.25">
      <c r="A6355" s="90" t="s">
        <v>4908</v>
      </c>
      <c r="B6355" s="91"/>
      <c r="C6355" s="92">
        <v>2.66997849113997</v>
      </c>
      <c r="D6355" s="91"/>
      <c r="E6355" s="93" t="s">
        <v>4884</v>
      </c>
      <c r="F6355" s="94">
        <v>14834</v>
      </c>
    </row>
    <row r="6356" spans="1:6" ht="0.2" customHeight="1" thickBot="1" x14ac:dyDescent="0.25"/>
    <row r="6357" spans="1:6" ht="12.75" customHeight="1" thickBot="1" x14ac:dyDescent="0.3">
      <c r="A6357" s="157" t="s">
        <v>4909</v>
      </c>
      <c r="B6357" s="158"/>
      <c r="C6357" s="158"/>
      <c r="D6357" s="158"/>
      <c r="E6357" s="159">
        <v>555585</v>
      </c>
      <c r="F6357" s="160"/>
    </row>
    <row r="6358" spans="1:6" ht="12.75" customHeight="1" x14ac:dyDescent="0.2"/>
    <row r="6359" spans="1:6" ht="12.75" customHeight="1" x14ac:dyDescent="0.2"/>
    <row r="6360" spans="1:6" ht="409.6" hidden="1" customHeight="1" x14ac:dyDescent="0.2"/>
    <row r="6361" spans="1:6" ht="12.75" customHeight="1" x14ac:dyDescent="0.25">
      <c r="A6361" s="144" t="s">
        <v>4868</v>
      </c>
      <c r="B6361" s="145"/>
      <c r="C6361" s="145"/>
      <c r="D6361" s="145"/>
      <c r="E6361" s="146"/>
      <c r="F6361" s="147"/>
    </row>
    <row r="6362" spans="1:6" ht="12.75" customHeight="1" x14ac:dyDescent="0.2">
      <c r="A6362" s="138" t="s">
        <v>2799</v>
      </c>
      <c r="B6362" s="139"/>
      <c r="C6362" s="139"/>
      <c r="D6362" s="140"/>
      <c r="E6362" s="76" t="s">
        <v>4869</v>
      </c>
      <c r="F6362" s="77" t="s">
        <v>4870</v>
      </c>
    </row>
    <row r="6363" spans="1:6" ht="12.75" customHeight="1" x14ac:dyDescent="0.2">
      <c r="A6363" s="141"/>
      <c r="B6363" s="142"/>
      <c r="C6363" s="142"/>
      <c r="D6363" s="143"/>
      <c r="E6363" s="78" t="s">
        <v>2798</v>
      </c>
      <c r="F6363" s="79" t="s">
        <v>106</v>
      </c>
    </row>
    <row r="6364" spans="1:6" ht="409.6" hidden="1" customHeight="1" x14ac:dyDescent="0.2"/>
    <row r="6365" spans="1:6" ht="12.75" customHeight="1" x14ac:dyDescent="0.2">
      <c r="A6365" s="80" t="s">
        <v>4871</v>
      </c>
      <c r="B6365" s="81" t="s">
        <v>4872</v>
      </c>
      <c r="C6365" s="82" t="s">
        <v>4870</v>
      </c>
      <c r="D6365" s="82" t="s">
        <v>4873</v>
      </c>
      <c r="E6365" s="82" t="s">
        <v>4874</v>
      </c>
      <c r="F6365" s="83" t="s">
        <v>4875</v>
      </c>
    </row>
    <row r="6366" spans="1:6" ht="409.6" hidden="1" customHeight="1" x14ac:dyDescent="0.2"/>
    <row r="6367" spans="1:6" ht="25.5" customHeight="1" x14ac:dyDescent="0.2">
      <c r="A6367" s="84" t="s">
        <v>4931</v>
      </c>
      <c r="B6367" s="85" t="s">
        <v>4932</v>
      </c>
      <c r="C6367" s="86" t="s">
        <v>106</v>
      </c>
      <c r="D6367" s="87">
        <v>1.05</v>
      </c>
      <c r="E6367" s="88">
        <v>376410</v>
      </c>
      <c r="F6367" s="89">
        <f>+D6367*E6367</f>
        <v>395230.5</v>
      </c>
    </row>
    <row r="6368" spans="1:6" ht="409.6" hidden="1" customHeight="1" x14ac:dyDescent="0.2"/>
    <row r="6369" spans="1:6" ht="25.5" customHeight="1" x14ac:dyDescent="0.2">
      <c r="A6369" s="84" t="s">
        <v>5097</v>
      </c>
      <c r="B6369" s="85" t="s">
        <v>5098</v>
      </c>
      <c r="C6369" s="86" t="s">
        <v>9</v>
      </c>
      <c r="D6369" s="87">
        <v>8.8900000000000003E-3</v>
      </c>
      <c r="E6369" s="88">
        <v>295180</v>
      </c>
      <c r="F6369" s="89">
        <f>+D6369*E6369</f>
        <v>2624.1502</v>
      </c>
    </row>
    <row r="6370" spans="1:6" ht="409.6" hidden="1" customHeight="1" x14ac:dyDescent="0.2"/>
    <row r="6371" spans="1:6" ht="25.5" customHeight="1" x14ac:dyDescent="0.2">
      <c r="A6371" s="84" t="s">
        <v>5099</v>
      </c>
      <c r="B6371" s="85" t="s">
        <v>5100</v>
      </c>
      <c r="C6371" s="86" t="s">
        <v>7</v>
      </c>
      <c r="D6371" s="87">
        <v>1.1115299999999999</v>
      </c>
      <c r="E6371" s="88">
        <v>5242</v>
      </c>
      <c r="F6371" s="89">
        <f>+D6371*E6371</f>
        <v>5826.6402599999992</v>
      </c>
    </row>
    <row r="6372" spans="1:6" ht="409.6" hidden="1" customHeight="1" x14ac:dyDescent="0.2"/>
    <row r="6373" spans="1:6" ht="25.5" customHeight="1" x14ac:dyDescent="0.2">
      <c r="A6373" s="84" t="s">
        <v>5101</v>
      </c>
      <c r="B6373" s="85" t="s">
        <v>5102</v>
      </c>
      <c r="C6373" s="86" t="s">
        <v>1212</v>
      </c>
      <c r="D6373" s="87">
        <v>0.10410999999999999</v>
      </c>
      <c r="E6373" s="88">
        <v>2550</v>
      </c>
      <c r="F6373" s="89">
        <f>+D6373*E6373</f>
        <v>265.48050000000001</v>
      </c>
    </row>
    <row r="6374" spans="1:6" ht="409.6" hidden="1" customHeight="1" x14ac:dyDescent="0.2"/>
    <row r="6375" spans="1:6" ht="25.5" customHeight="1" thickBot="1" x14ac:dyDescent="0.25">
      <c r="A6375" s="84" t="s">
        <v>4941</v>
      </c>
      <c r="B6375" s="85" t="s">
        <v>4942</v>
      </c>
      <c r="C6375" s="86" t="s">
        <v>7</v>
      </c>
      <c r="D6375" s="87">
        <v>4.6149999999999997E-2</v>
      </c>
      <c r="E6375" s="88">
        <v>8600</v>
      </c>
      <c r="F6375" s="89">
        <f>+D6375*E6375</f>
        <v>396.89</v>
      </c>
    </row>
    <row r="6376" spans="1:6" ht="409.6" hidden="1" customHeight="1" x14ac:dyDescent="0.2"/>
    <row r="6377" spans="1:6" ht="13.5" customHeight="1" thickBot="1" x14ac:dyDescent="0.25">
      <c r="A6377" s="90" t="s">
        <v>4883</v>
      </c>
      <c r="B6377" s="91"/>
      <c r="C6377" s="92">
        <v>71.570123300328206</v>
      </c>
      <c r="D6377" s="91"/>
      <c r="E6377" s="93" t="s">
        <v>4884</v>
      </c>
      <c r="F6377" s="94">
        <v>404344</v>
      </c>
    </row>
    <row r="6378" spans="1:6" ht="0.2" customHeight="1" x14ac:dyDescent="0.2"/>
    <row r="6379" spans="1:6" ht="12.75" customHeight="1" x14ac:dyDescent="0.2">
      <c r="A6379" s="80" t="s">
        <v>4871</v>
      </c>
      <c r="B6379" s="81" t="s">
        <v>4885</v>
      </c>
      <c r="C6379" s="82" t="s">
        <v>4870</v>
      </c>
      <c r="D6379" s="82" t="s">
        <v>4873</v>
      </c>
      <c r="E6379" s="82" t="s">
        <v>4874</v>
      </c>
      <c r="F6379" s="83" t="s">
        <v>4875</v>
      </c>
    </row>
    <row r="6380" spans="1:6" ht="409.6" hidden="1" customHeight="1" x14ac:dyDescent="0.2"/>
    <row r="6381" spans="1:6" ht="25.5" customHeight="1" thickBot="1" x14ac:dyDescent="0.25">
      <c r="A6381" s="84" t="s">
        <v>4912</v>
      </c>
      <c r="B6381" s="85" t="s">
        <v>4913</v>
      </c>
      <c r="C6381" s="86" t="s">
        <v>4888</v>
      </c>
      <c r="D6381" s="87">
        <v>0.48945</v>
      </c>
      <c r="E6381" s="88">
        <v>184277</v>
      </c>
      <c r="F6381" s="89">
        <f>+D6381*E6381</f>
        <v>90194.377649999995</v>
      </c>
    </row>
    <row r="6382" spans="1:6" ht="409.6" hidden="1" customHeight="1" x14ac:dyDescent="0.2"/>
    <row r="6383" spans="1:6" ht="13.5" customHeight="1" thickBot="1" x14ac:dyDescent="0.25">
      <c r="A6383" s="90" t="s">
        <v>4893</v>
      </c>
      <c r="B6383" s="91"/>
      <c r="C6383" s="92">
        <v>15.964613549229901</v>
      </c>
      <c r="D6383" s="91"/>
      <c r="E6383" s="93" t="s">
        <v>4884</v>
      </c>
      <c r="F6383" s="94">
        <v>90194</v>
      </c>
    </row>
    <row r="6384" spans="1:6" ht="0.2" customHeight="1" x14ac:dyDescent="0.2"/>
    <row r="6385" spans="1:6" ht="12.75" customHeight="1" x14ac:dyDescent="0.2">
      <c r="A6385" s="80" t="s">
        <v>4871</v>
      </c>
      <c r="B6385" s="81" t="s">
        <v>4894</v>
      </c>
      <c r="C6385" s="82" t="s">
        <v>4870</v>
      </c>
      <c r="D6385" s="82" t="s">
        <v>4873</v>
      </c>
      <c r="E6385" s="82" t="s">
        <v>4874</v>
      </c>
      <c r="F6385" s="83" t="s">
        <v>4875</v>
      </c>
    </row>
    <row r="6386" spans="1:6" ht="409.6" hidden="1" customHeight="1" x14ac:dyDescent="0.2"/>
    <row r="6387" spans="1:6" ht="25.5" customHeight="1" thickBot="1" x14ac:dyDescent="0.25">
      <c r="A6387" s="84" t="s">
        <v>4895</v>
      </c>
      <c r="B6387" s="85" t="s">
        <v>4896</v>
      </c>
      <c r="C6387" s="86" t="s">
        <v>4897</v>
      </c>
      <c r="D6387" s="87">
        <v>0.05</v>
      </c>
      <c r="E6387" s="88">
        <v>90194</v>
      </c>
      <c r="F6387" s="89">
        <f>+D6387*E6387</f>
        <v>4509.7</v>
      </c>
    </row>
    <row r="6388" spans="1:6" ht="409.6" hidden="1" customHeight="1" x14ac:dyDescent="0.2"/>
    <row r="6389" spans="1:6" ht="13.5" customHeight="1" thickBot="1" x14ac:dyDescent="0.25">
      <c r="A6389" s="90" t="s">
        <v>4898</v>
      </c>
      <c r="B6389" s="91"/>
      <c r="C6389" s="92">
        <v>0.79828377837801501</v>
      </c>
      <c r="D6389" s="91"/>
      <c r="E6389" s="93" t="s">
        <v>4884</v>
      </c>
      <c r="F6389" s="94">
        <v>4510</v>
      </c>
    </row>
    <row r="6390" spans="1:6" ht="0.2" customHeight="1" x14ac:dyDescent="0.2"/>
    <row r="6391" spans="1:6" ht="12.75" customHeight="1" x14ac:dyDescent="0.2">
      <c r="A6391" s="80" t="s">
        <v>4871</v>
      </c>
      <c r="B6391" s="81" t="s">
        <v>4899</v>
      </c>
      <c r="C6391" s="82" t="s">
        <v>4870</v>
      </c>
      <c r="D6391" s="82" t="s">
        <v>4873</v>
      </c>
      <c r="E6391" s="82" t="s">
        <v>4874</v>
      </c>
      <c r="F6391" s="83" t="s">
        <v>4875</v>
      </c>
    </row>
    <row r="6392" spans="1:6" ht="409.6" hidden="1" customHeight="1" x14ac:dyDescent="0.2"/>
    <row r="6393" spans="1:6" ht="25.5" customHeight="1" x14ac:dyDescent="0.2">
      <c r="A6393" s="84" t="s">
        <v>5000</v>
      </c>
      <c r="B6393" s="85" t="s">
        <v>5001</v>
      </c>
      <c r="C6393" s="86" t="s">
        <v>9</v>
      </c>
      <c r="D6393" s="87">
        <v>2.2916699999999999</v>
      </c>
      <c r="E6393" s="88">
        <v>18400</v>
      </c>
      <c r="F6393" s="89">
        <f>+D6393*E6393</f>
        <v>42166.727999999996</v>
      </c>
    </row>
    <row r="6394" spans="1:6" ht="409.6" hidden="1" customHeight="1" x14ac:dyDescent="0.2"/>
    <row r="6395" spans="1:6" ht="25.5" customHeight="1" x14ac:dyDescent="0.2">
      <c r="A6395" s="84" t="s">
        <v>5105</v>
      </c>
      <c r="B6395" s="85" t="s">
        <v>5106</v>
      </c>
      <c r="C6395" s="86" t="s">
        <v>109</v>
      </c>
      <c r="D6395" s="87">
        <v>0.49020000000000002</v>
      </c>
      <c r="E6395" s="88">
        <v>1914</v>
      </c>
      <c r="F6395" s="89">
        <f>+D6395*E6395</f>
        <v>938.2428000000001</v>
      </c>
    </row>
    <row r="6396" spans="1:6" ht="409.6" hidden="1" customHeight="1" x14ac:dyDescent="0.2"/>
    <row r="6397" spans="1:6" ht="25.5" customHeight="1" x14ac:dyDescent="0.2">
      <c r="A6397" s="84" t="s">
        <v>5018</v>
      </c>
      <c r="B6397" s="85" t="s">
        <v>5019</v>
      </c>
      <c r="C6397" s="86" t="s">
        <v>109</v>
      </c>
      <c r="D6397" s="87">
        <v>1.4705900000000001</v>
      </c>
      <c r="E6397" s="88">
        <v>248</v>
      </c>
      <c r="F6397" s="89">
        <f>+D6397*E6397</f>
        <v>364.70632000000001</v>
      </c>
    </row>
    <row r="6398" spans="1:6" ht="409.6" hidden="1" customHeight="1" x14ac:dyDescent="0.2"/>
    <row r="6399" spans="1:6" ht="25.5" customHeight="1" thickBot="1" x14ac:dyDescent="0.25">
      <c r="A6399" s="84" t="s">
        <v>5095</v>
      </c>
      <c r="B6399" s="85" t="s">
        <v>5096</v>
      </c>
      <c r="C6399" s="86" t="s">
        <v>109</v>
      </c>
      <c r="D6399" s="87">
        <v>0.16339999999999999</v>
      </c>
      <c r="E6399" s="88">
        <v>46573</v>
      </c>
      <c r="F6399" s="89">
        <f>+D6399*E6399</f>
        <v>7610.0281999999997</v>
      </c>
    </row>
    <row r="6400" spans="1:6" ht="409.6" hidden="1" customHeight="1" x14ac:dyDescent="0.2"/>
    <row r="6401" spans="1:6" ht="13.5" customHeight="1" thickBot="1" x14ac:dyDescent="0.25">
      <c r="A6401" s="90" t="s">
        <v>4904</v>
      </c>
      <c r="B6401" s="91"/>
      <c r="C6401" s="92">
        <v>9.0413160531150805</v>
      </c>
      <c r="D6401" s="91"/>
      <c r="E6401" s="93" t="s">
        <v>4884</v>
      </c>
      <c r="F6401" s="94">
        <v>51080</v>
      </c>
    </row>
    <row r="6402" spans="1:6" ht="0.2" customHeight="1" x14ac:dyDescent="0.2"/>
    <row r="6403" spans="1:6" ht="12.75" customHeight="1" x14ac:dyDescent="0.2">
      <c r="A6403" s="80" t="s">
        <v>4871</v>
      </c>
      <c r="B6403" s="81" t="s">
        <v>4905</v>
      </c>
      <c r="C6403" s="82" t="s">
        <v>4870</v>
      </c>
      <c r="D6403" s="82" t="s">
        <v>4873</v>
      </c>
      <c r="E6403" s="82" t="s">
        <v>4874</v>
      </c>
      <c r="F6403" s="83" t="s">
        <v>4875</v>
      </c>
    </row>
    <row r="6404" spans="1:6" ht="409.6" hidden="1" customHeight="1" x14ac:dyDescent="0.2"/>
    <row r="6405" spans="1:6" ht="25.5" customHeight="1" thickBot="1" x14ac:dyDescent="0.25">
      <c r="A6405" s="84" t="s">
        <v>4920</v>
      </c>
      <c r="B6405" s="85" t="s">
        <v>4921</v>
      </c>
      <c r="C6405" s="86" t="s">
        <v>106</v>
      </c>
      <c r="D6405" s="87">
        <v>1.05</v>
      </c>
      <c r="E6405" s="88">
        <v>14128</v>
      </c>
      <c r="F6405" s="89">
        <f>+D6405*E6405</f>
        <v>14834.400000000001</v>
      </c>
    </row>
    <row r="6406" spans="1:6" ht="409.6" hidden="1" customHeight="1" x14ac:dyDescent="0.2"/>
    <row r="6407" spans="1:6" ht="13.5" customHeight="1" thickBot="1" x14ac:dyDescent="0.25">
      <c r="A6407" s="90" t="s">
        <v>4908</v>
      </c>
      <c r="B6407" s="91"/>
      <c r="C6407" s="92">
        <v>2.6256633189488801</v>
      </c>
      <c r="D6407" s="91"/>
      <c r="E6407" s="93" t="s">
        <v>4884</v>
      </c>
      <c r="F6407" s="94">
        <v>14834</v>
      </c>
    </row>
    <row r="6408" spans="1:6" ht="0.2" customHeight="1" thickBot="1" x14ac:dyDescent="0.25"/>
    <row r="6409" spans="1:6" ht="12.75" customHeight="1" thickBot="1" x14ac:dyDescent="0.3">
      <c r="A6409" s="157" t="s">
        <v>4909</v>
      </c>
      <c r="B6409" s="158"/>
      <c r="C6409" s="158"/>
      <c r="D6409" s="158"/>
      <c r="E6409" s="159">
        <v>564962</v>
      </c>
      <c r="F6409" s="160"/>
    </row>
    <row r="6410" spans="1:6" ht="12.75" customHeight="1" x14ac:dyDescent="0.2"/>
    <row r="6411" spans="1:6" ht="12.75" customHeight="1" x14ac:dyDescent="0.2"/>
    <row r="6412" spans="1:6" ht="12.75" customHeight="1" x14ac:dyDescent="0.25">
      <c r="A6412" s="144" t="s">
        <v>4868</v>
      </c>
      <c r="B6412" s="145"/>
      <c r="C6412" s="145"/>
      <c r="D6412" s="145"/>
      <c r="E6412" s="146"/>
      <c r="F6412" s="147"/>
    </row>
    <row r="6413" spans="1:6" ht="409.6" hidden="1" customHeight="1" x14ac:dyDescent="0.2"/>
    <row r="6414" spans="1:6" ht="12.75" customHeight="1" x14ac:dyDescent="0.2">
      <c r="A6414" s="138" t="s">
        <v>2801</v>
      </c>
      <c r="B6414" s="139"/>
      <c r="C6414" s="139"/>
      <c r="D6414" s="140"/>
      <c r="E6414" s="76" t="s">
        <v>4869</v>
      </c>
      <c r="F6414" s="77" t="s">
        <v>4870</v>
      </c>
    </row>
    <row r="6415" spans="1:6" ht="12.75" customHeight="1" x14ac:dyDescent="0.2">
      <c r="A6415" s="141"/>
      <c r="B6415" s="142"/>
      <c r="C6415" s="142"/>
      <c r="D6415" s="143"/>
      <c r="E6415" s="78" t="s">
        <v>2800</v>
      </c>
      <c r="F6415" s="79" t="s">
        <v>106</v>
      </c>
    </row>
    <row r="6416" spans="1:6" ht="409.6" hidden="1" customHeight="1" x14ac:dyDescent="0.2"/>
    <row r="6417" spans="1:6" ht="12.75" customHeight="1" x14ac:dyDescent="0.2">
      <c r="A6417" s="80" t="s">
        <v>4871</v>
      </c>
      <c r="B6417" s="81" t="s">
        <v>4872</v>
      </c>
      <c r="C6417" s="82" t="s">
        <v>4870</v>
      </c>
      <c r="D6417" s="82" t="s">
        <v>4873</v>
      </c>
      <c r="E6417" s="82" t="s">
        <v>4874</v>
      </c>
      <c r="F6417" s="83" t="s">
        <v>4875</v>
      </c>
    </row>
    <row r="6418" spans="1:6" ht="409.6" hidden="1" customHeight="1" x14ac:dyDescent="0.2"/>
    <row r="6419" spans="1:6" ht="25.5" customHeight="1" x14ac:dyDescent="0.2">
      <c r="A6419" s="84" t="s">
        <v>4931</v>
      </c>
      <c r="B6419" s="85" t="s">
        <v>4932</v>
      </c>
      <c r="C6419" s="86" t="s">
        <v>106</v>
      </c>
      <c r="D6419" s="87">
        <v>1.05</v>
      </c>
      <c r="E6419" s="88">
        <v>376410</v>
      </c>
      <c r="F6419" s="89">
        <f>+D6419*E6419</f>
        <v>395230.5</v>
      </c>
    </row>
    <row r="6420" spans="1:6" ht="409.6" hidden="1" customHeight="1" x14ac:dyDescent="0.2"/>
    <row r="6421" spans="1:6" ht="25.5" customHeight="1" x14ac:dyDescent="0.2">
      <c r="A6421" s="84" t="s">
        <v>5097</v>
      </c>
      <c r="B6421" s="85" t="s">
        <v>5098</v>
      </c>
      <c r="C6421" s="86" t="s">
        <v>9</v>
      </c>
      <c r="D6421" s="87">
        <v>8.8900000000000003E-3</v>
      </c>
      <c r="E6421" s="88">
        <v>295180</v>
      </c>
      <c r="F6421" s="89">
        <f>+D6421*E6421</f>
        <v>2624.1502</v>
      </c>
    </row>
    <row r="6422" spans="1:6" ht="409.6" hidden="1" customHeight="1" x14ac:dyDescent="0.2"/>
    <row r="6423" spans="1:6" ht="25.5" customHeight="1" x14ac:dyDescent="0.2">
      <c r="A6423" s="84" t="s">
        <v>5099</v>
      </c>
      <c r="B6423" s="85" t="s">
        <v>5100</v>
      </c>
      <c r="C6423" s="86" t="s">
        <v>7</v>
      </c>
      <c r="D6423" s="87">
        <v>1.1115299999999999</v>
      </c>
      <c r="E6423" s="88">
        <v>5242</v>
      </c>
      <c r="F6423" s="89">
        <f>+D6423*E6423</f>
        <v>5826.6402599999992</v>
      </c>
    </row>
    <row r="6424" spans="1:6" ht="409.6" hidden="1" customHeight="1" x14ac:dyDescent="0.2"/>
    <row r="6425" spans="1:6" ht="25.5" customHeight="1" x14ac:dyDescent="0.2">
      <c r="A6425" s="84" t="s">
        <v>5101</v>
      </c>
      <c r="B6425" s="85" t="s">
        <v>5102</v>
      </c>
      <c r="C6425" s="86" t="s">
        <v>1212</v>
      </c>
      <c r="D6425" s="87">
        <v>0.10410999999999999</v>
      </c>
      <c r="E6425" s="88">
        <v>2550</v>
      </c>
      <c r="F6425" s="89">
        <f>+D6425*E6425</f>
        <v>265.48050000000001</v>
      </c>
    </row>
    <row r="6426" spans="1:6" ht="409.6" hidden="1" customHeight="1" x14ac:dyDescent="0.2"/>
    <row r="6427" spans="1:6" ht="25.5" customHeight="1" thickBot="1" x14ac:dyDescent="0.25">
      <c r="A6427" s="84" t="s">
        <v>4941</v>
      </c>
      <c r="B6427" s="85" t="s">
        <v>4942</v>
      </c>
      <c r="C6427" s="86" t="s">
        <v>7</v>
      </c>
      <c r="D6427" s="87">
        <v>4.6149999999999997E-2</v>
      </c>
      <c r="E6427" s="88">
        <v>8600</v>
      </c>
      <c r="F6427" s="89">
        <f>+D6427*E6427</f>
        <v>396.89</v>
      </c>
    </row>
    <row r="6428" spans="1:6" ht="409.6" hidden="1" customHeight="1" x14ac:dyDescent="0.2"/>
    <row r="6429" spans="1:6" ht="13.5" customHeight="1" thickBot="1" x14ac:dyDescent="0.25">
      <c r="A6429" s="90" t="s">
        <v>4883</v>
      </c>
      <c r="B6429" s="91"/>
      <c r="C6429" s="92">
        <v>70.441364772697597</v>
      </c>
      <c r="D6429" s="91"/>
      <c r="E6429" s="93" t="s">
        <v>4884</v>
      </c>
      <c r="F6429" s="94">
        <v>404344</v>
      </c>
    </row>
    <row r="6430" spans="1:6" ht="0.2" customHeight="1" x14ac:dyDescent="0.2"/>
    <row r="6431" spans="1:6" ht="12.75" customHeight="1" x14ac:dyDescent="0.2">
      <c r="A6431" s="80" t="s">
        <v>4871</v>
      </c>
      <c r="B6431" s="81" t="s">
        <v>4885</v>
      </c>
      <c r="C6431" s="82" t="s">
        <v>4870</v>
      </c>
      <c r="D6431" s="82" t="s">
        <v>4873</v>
      </c>
      <c r="E6431" s="82" t="s">
        <v>4874</v>
      </c>
      <c r="F6431" s="83" t="s">
        <v>4875</v>
      </c>
    </row>
    <row r="6432" spans="1:6" ht="409.6" hidden="1" customHeight="1" x14ac:dyDescent="0.2"/>
    <row r="6433" spans="1:6" ht="25.5" customHeight="1" thickBot="1" x14ac:dyDescent="0.25">
      <c r="A6433" s="84" t="s">
        <v>4912</v>
      </c>
      <c r="B6433" s="85" t="s">
        <v>4913</v>
      </c>
      <c r="C6433" s="86" t="s">
        <v>4888</v>
      </c>
      <c r="D6433" s="87">
        <v>0.53232000000000002</v>
      </c>
      <c r="E6433" s="88">
        <v>184277</v>
      </c>
      <c r="F6433" s="89">
        <f>+D6433*E6433</f>
        <v>98094.332640000008</v>
      </c>
    </row>
    <row r="6434" spans="1:6" ht="409.6" hidden="1" customHeight="1" x14ac:dyDescent="0.2"/>
    <row r="6435" spans="1:6" ht="13.5" customHeight="1" thickBot="1" x14ac:dyDescent="0.25">
      <c r="A6435" s="90" t="s">
        <v>4893</v>
      </c>
      <c r="B6435" s="91"/>
      <c r="C6435" s="92">
        <v>17.089100459047199</v>
      </c>
      <c r="D6435" s="91"/>
      <c r="E6435" s="93" t="s">
        <v>4884</v>
      </c>
      <c r="F6435" s="94">
        <v>98094</v>
      </c>
    </row>
    <row r="6436" spans="1:6" ht="0.2" customHeight="1" x14ac:dyDescent="0.2"/>
    <row r="6437" spans="1:6" ht="12.75" customHeight="1" x14ac:dyDescent="0.2">
      <c r="A6437" s="80" t="s">
        <v>4871</v>
      </c>
      <c r="B6437" s="81" t="s">
        <v>4894</v>
      </c>
      <c r="C6437" s="82" t="s">
        <v>4870</v>
      </c>
      <c r="D6437" s="82" t="s">
        <v>4873</v>
      </c>
      <c r="E6437" s="82" t="s">
        <v>4874</v>
      </c>
      <c r="F6437" s="83" t="s">
        <v>4875</v>
      </c>
    </row>
    <row r="6438" spans="1:6" ht="409.6" hidden="1" customHeight="1" x14ac:dyDescent="0.2"/>
    <row r="6439" spans="1:6" ht="25.5" customHeight="1" thickBot="1" x14ac:dyDescent="0.25">
      <c r="A6439" s="84" t="s">
        <v>4895</v>
      </c>
      <c r="B6439" s="85" t="s">
        <v>4896</v>
      </c>
      <c r="C6439" s="86" t="s">
        <v>4897</v>
      </c>
      <c r="D6439" s="87">
        <v>0.05</v>
      </c>
      <c r="E6439" s="88">
        <v>98094</v>
      </c>
      <c r="F6439" s="89">
        <f>+D6439*E6439</f>
        <v>4904.7</v>
      </c>
    </row>
    <row r="6440" spans="1:6" ht="409.6" hidden="1" customHeight="1" x14ac:dyDescent="0.2"/>
    <row r="6441" spans="1:6" ht="13.5" customHeight="1" thickBot="1" x14ac:dyDescent="0.25">
      <c r="A6441" s="90" t="s">
        <v>4898</v>
      </c>
      <c r="B6441" s="91"/>
      <c r="C6441" s="92">
        <v>0.85450728639495499</v>
      </c>
      <c r="D6441" s="91"/>
      <c r="E6441" s="93" t="s">
        <v>4884</v>
      </c>
      <c r="F6441" s="94">
        <v>4905</v>
      </c>
    </row>
    <row r="6442" spans="1:6" ht="0.2" customHeight="1" x14ac:dyDescent="0.2"/>
    <row r="6443" spans="1:6" ht="12.75" customHeight="1" x14ac:dyDescent="0.2">
      <c r="A6443" s="80" t="s">
        <v>4871</v>
      </c>
      <c r="B6443" s="81" t="s">
        <v>4899</v>
      </c>
      <c r="C6443" s="82" t="s">
        <v>4870</v>
      </c>
      <c r="D6443" s="82" t="s">
        <v>4873</v>
      </c>
      <c r="E6443" s="82" t="s">
        <v>4874</v>
      </c>
      <c r="F6443" s="83" t="s">
        <v>4875</v>
      </c>
    </row>
    <row r="6444" spans="1:6" ht="409.6" hidden="1" customHeight="1" x14ac:dyDescent="0.2"/>
    <row r="6445" spans="1:6" ht="25.5" customHeight="1" x14ac:dyDescent="0.2">
      <c r="A6445" s="84" t="s">
        <v>5000</v>
      </c>
      <c r="B6445" s="85" t="s">
        <v>5001</v>
      </c>
      <c r="C6445" s="86" t="s">
        <v>9</v>
      </c>
      <c r="D6445" s="87">
        <v>2.2916699999999999</v>
      </c>
      <c r="E6445" s="88">
        <v>18400</v>
      </c>
      <c r="F6445" s="89">
        <f>+D6445*E6445</f>
        <v>42166.727999999996</v>
      </c>
    </row>
    <row r="6446" spans="1:6" ht="409.6" hidden="1" customHeight="1" x14ac:dyDescent="0.2"/>
    <row r="6447" spans="1:6" ht="25.5" customHeight="1" x14ac:dyDescent="0.2">
      <c r="A6447" s="84" t="s">
        <v>5105</v>
      </c>
      <c r="B6447" s="85" t="s">
        <v>5106</v>
      </c>
      <c r="C6447" s="86" t="s">
        <v>109</v>
      </c>
      <c r="D6447" s="87">
        <v>0.53190999999999999</v>
      </c>
      <c r="E6447" s="88">
        <v>1914</v>
      </c>
      <c r="F6447" s="89">
        <f>+D6447*E6447</f>
        <v>1018.07574</v>
      </c>
    </row>
    <row r="6448" spans="1:6" ht="409.6" hidden="1" customHeight="1" x14ac:dyDescent="0.2"/>
    <row r="6449" spans="1:6" ht="25.5" customHeight="1" x14ac:dyDescent="0.2">
      <c r="A6449" s="84" t="s">
        <v>5018</v>
      </c>
      <c r="B6449" s="85" t="s">
        <v>5019</v>
      </c>
      <c r="C6449" s="86" t="s">
        <v>109</v>
      </c>
      <c r="D6449" s="87">
        <v>1.5957399999999999</v>
      </c>
      <c r="E6449" s="88">
        <v>248</v>
      </c>
      <c r="F6449" s="89">
        <f>+D6449*E6449</f>
        <v>395.74351999999999</v>
      </c>
    </row>
    <row r="6450" spans="1:6" ht="409.6" hidden="1" customHeight="1" x14ac:dyDescent="0.2"/>
    <row r="6451" spans="1:6" ht="25.5" customHeight="1" thickBot="1" x14ac:dyDescent="0.25">
      <c r="A6451" s="84" t="s">
        <v>5095</v>
      </c>
      <c r="B6451" s="85" t="s">
        <v>5096</v>
      </c>
      <c r="C6451" s="86" t="s">
        <v>109</v>
      </c>
      <c r="D6451" s="87">
        <v>0.17730000000000001</v>
      </c>
      <c r="E6451" s="88">
        <v>46573</v>
      </c>
      <c r="F6451" s="89">
        <f>+D6451*E6451</f>
        <v>8257.3929000000007</v>
      </c>
    </row>
    <row r="6452" spans="1:6" ht="409.6" hidden="1" customHeight="1" x14ac:dyDescent="0.2"/>
    <row r="6453" spans="1:6" ht="13.5" customHeight="1" thickBot="1" x14ac:dyDescent="0.25">
      <c r="A6453" s="90" t="s">
        <v>4904</v>
      </c>
      <c r="B6453" s="91"/>
      <c r="C6453" s="92">
        <v>9.0307744571134894</v>
      </c>
      <c r="D6453" s="91"/>
      <c r="E6453" s="93" t="s">
        <v>4884</v>
      </c>
      <c r="F6453" s="94">
        <v>51838</v>
      </c>
    </row>
    <row r="6454" spans="1:6" ht="0.2" customHeight="1" x14ac:dyDescent="0.2"/>
    <row r="6455" spans="1:6" ht="12.75" customHeight="1" x14ac:dyDescent="0.2">
      <c r="A6455" s="80" t="s">
        <v>4871</v>
      </c>
      <c r="B6455" s="81" t="s">
        <v>4905</v>
      </c>
      <c r="C6455" s="82" t="s">
        <v>4870</v>
      </c>
      <c r="D6455" s="82" t="s">
        <v>4873</v>
      </c>
      <c r="E6455" s="82" t="s">
        <v>4874</v>
      </c>
      <c r="F6455" s="83" t="s">
        <v>4875</v>
      </c>
    </row>
    <row r="6456" spans="1:6" ht="409.6" hidden="1" customHeight="1" x14ac:dyDescent="0.2"/>
    <row r="6457" spans="1:6" ht="25.5" customHeight="1" thickBot="1" x14ac:dyDescent="0.25">
      <c r="A6457" s="84" t="s">
        <v>4920</v>
      </c>
      <c r="B6457" s="85" t="s">
        <v>4921</v>
      </c>
      <c r="C6457" s="86" t="s">
        <v>106</v>
      </c>
      <c r="D6457" s="87">
        <v>1.05</v>
      </c>
      <c r="E6457" s="88">
        <v>14128</v>
      </c>
      <c r="F6457" s="89">
        <f>+D6457*E6457</f>
        <v>14834.400000000001</v>
      </c>
    </row>
    <row r="6458" spans="1:6" ht="409.6" hidden="1" customHeight="1" x14ac:dyDescent="0.2"/>
    <row r="6459" spans="1:6" ht="13.5" customHeight="1" thickBot="1" x14ac:dyDescent="0.25">
      <c r="A6459" s="90" t="s">
        <v>4908</v>
      </c>
      <c r="B6459" s="91"/>
      <c r="C6459" s="92">
        <v>2.5842530247467401</v>
      </c>
      <c r="D6459" s="91"/>
      <c r="E6459" s="93" t="s">
        <v>4884</v>
      </c>
      <c r="F6459" s="94">
        <v>14834</v>
      </c>
    </row>
    <row r="6460" spans="1:6" ht="0.2" customHeight="1" thickBot="1" x14ac:dyDescent="0.25"/>
    <row r="6461" spans="1:6" ht="12.75" customHeight="1" thickBot="1" x14ac:dyDescent="0.3">
      <c r="A6461" s="157" t="s">
        <v>4909</v>
      </c>
      <c r="B6461" s="158"/>
      <c r="C6461" s="158"/>
      <c r="D6461" s="158"/>
      <c r="E6461" s="159">
        <v>574015</v>
      </c>
      <c r="F6461" s="160"/>
    </row>
    <row r="6462" spans="1:6" ht="12.75" customHeight="1" x14ac:dyDescent="0.2"/>
    <row r="6463" spans="1:6" ht="12.75" customHeight="1" x14ac:dyDescent="0.2"/>
    <row r="6464" spans="1:6" ht="409.6" hidden="1" customHeight="1" x14ac:dyDescent="0.2"/>
    <row r="6465" spans="1:6" ht="12.75" customHeight="1" x14ac:dyDescent="0.25">
      <c r="A6465" s="144" t="s">
        <v>4868</v>
      </c>
      <c r="B6465" s="145"/>
      <c r="C6465" s="145"/>
      <c r="D6465" s="145"/>
      <c r="E6465" s="146"/>
      <c r="F6465" s="147"/>
    </row>
    <row r="6466" spans="1:6" ht="12.75" customHeight="1" x14ac:dyDescent="0.2">
      <c r="A6466" s="138" t="s">
        <v>2803</v>
      </c>
      <c r="B6466" s="139"/>
      <c r="C6466" s="139"/>
      <c r="D6466" s="140"/>
      <c r="E6466" s="76" t="s">
        <v>4869</v>
      </c>
      <c r="F6466" s="77" t="s">
        <v>4870</v>
      </c>
    </row>
    <row r="6467" spans="1:6" ht="12.75" customHeight="1" x14ac:dyDescent="0.2">
      <c r="A6467" s="141"/>
      <c r="B6467" s="142"/>
      <c r="C6467" s="142"/>
      <c r="D6467" s="143"/>
      <c r="E6467" s="78" t="s">
        <v>2802</v>
      </c>
      <c r="F6467" s="79" t="s">
        <v>106</v>
      </c>
    </row>
    <row r="6468" spans="1:6" ht="409.6" hidden="1" customHeight="1" x14ac:dyDescent="0.2"/>
    <row r="6469" spans="1:6" ht="12.75" customHeight="1" x14ac:dyDescent="0.2">
      <c r="A6469" s="80" t="s">
        <v>4871</v>
      </c>
      <c r="B6469" s="81" t="s">
        <v>4872</v>
      </c>
      <c r="C6469" s="82" t="s">
        <v>4870</v>
      </c>
      <c r="D6469" s="82" t="s">
        <v>4873</v>
      </c>
      <c r="E6469" s="82" t="s">
        <v>4874</v>
      </c>
      <c r="F6469" s="83" t="s">
        <v>4875</v>
      </c>
    </row>
    <row r="6470" spans="1:6" ht="409.6" hidden="1" customHeight="1" x14ac:dyDescent="0.2"/>
    <row r="6471" spans="1:6" ht="25.5" customHeight="1" x14ac:dyDescent="0.2">
      <c r="A6471" s="84" t="s">
        <v>4931</v>
      </c>
      <c r="B6471" s="85" t="s">
        <v>4932</v>
      </c>
      <c r="C6471" s="86" t="s">
        <v>106</v>
      </c>
      <c r="D6471" s="87">
        <v>1.05</v>
      </c>
      <c r="E6471" s="88">
        <v>376410</v>
      </c>
      <c r="F6471" s="89">
        <f>+D6471*E6471</f>
        <v>395230.5</v>
      </c>
    </row>
    <row r="6472" spans="1:6" ht="409.6" hidden="1" customHeight="1" x14ac:dyDescent="0.2"/>
    <row r="6473" spans="1:6" ht="25.5" customHeight="1" x14ac:dyDescent="0.2">
      <c r="A6473" s="84" t="s">
        <v>5097</v>
      </c>
      <c r="B6473" s="85" t="s">
        <v>5098</v>
      </c>
      <c r="C6473" s="86" t="s">
        <v>9</v>
      </c>
      <c r="D6473" s="87">
        <v>8.8900000000000003E-3</v>
      </c>
      <c r="E6473" s="88">
        <v>295180</v>
      </c>
      <c r="F6473" s="89">
        <f>+D6473*E6473</f>
        <v>2624.1502</v>
      </c>
    </row>
    <row r="6474" spans="1:6" ht="409.6" hidden="1" customHeight="1" x14ac:dyDescent="0.2"/>
    <row r="6475" spans="1:6" ht="25.5" customHeight="1" x14ac:dyDescent="0.2">
      <c r="A6475" s="84" t="s">
        <v>5099</v>
      </c>
      <c r="B6475" s="85" t="s">
        <v>5100</v>
      </c>
      <c r="C6475" s="86" t="s">
        <v>7</v>
      </c>
      <c r="D6475" s="87">
        <v>1.1115299999999999</v>
      </c>
      <c r="E6475" s="88">
        <v>5242</v>
      </c>
      <c r="F6475" s="89">
        <f>+D6475*E6475</f>
        <v>5826.6402599999992</v>
      </c>
    </row>
    <row r="6476" spans="1:6" ht="409.6" hidden="1" customHeight="1" x14ac:dyDescent="0.2"/>
    <row r="6477" spans="1:6" ht="25.5" customHeight="1" x14ac:dyDescent="0.2">
      <c r="A6477" s="84" t="s">
        <v>5101</v>
      </c>
      <c r="B6477" s="85" t="s">
        <v>5102</v>
      </c>
      <c r="C6477" s="86" t="s">
        <v>1212</v>
      </c>
      <c r="D6477" s="87">
        <v>0.10410999999999999</v>
      </c>
      <c r="E6477" s="88">
        <v>2550</v>
      </c>
      <c r="F6477" s="89">
        <f>+D6477*E6477</f>
        <v>265.48050000000001</v>
      </c>
    </row>
    <row r="6478" spans="1:6" ht="409.6" hidden="1" customHeight="1" x14ac:dyDescent="0.2"/>
    <row r="6479" spans="1:6" ht="25.5" customHeight="1" thickBot="1" x14ac:dyDescent="0.25">
      <c r="A6479" s="84" t="s">
        <v>4941</v>
      </c>
      <c r="B6479" s="85" t="s">
        <v>4942</v>
      </c>
      <c r="C6479" s="86" t="s">
        <v>7</v>
      </c>
      <c r="D6479" s="87">
        <v>4.6149999999999997E-2</v>
      </c>
      <c r="E6479" s="88">
        <v>8600</v>
      </c>
      <c r="F6479" s="89">
        <f>+D6479*E6479</f>
        <v>396.89</v>
      </c>
    </row>
    <row r="6480" spans="1:6" ht="409.6" hidden="1" customHeight="1" x14ac:dyDescent="0.2"/>
    <row r="6481" spans="1:6" ht="13.5" customHeight="1" thickBot="1" x14ac:dyDescent="0.25">
      <c r="A6481" s="90" t="s">
        <v>4883</v>
      </c>
      <c r="B6481" s="91"/>
      <c r="C6481" s="92">
        <v>69.055715049365304</v>
      </c>
      <c r="D6481" s="91"/>
      <c r="E6481" s="93" t="s">
        <v>4884</v>
      </c>
      <c r="F6481" s="94">
        <v>404344</v>
      </c>
    </row>
    <row r="6482" spans="1:6" ht="0.2" customHeight="1" x14ac:dyDescent="0.2"/>
    <row r="6483" spans="1:6" ht="12.75" customHeight="1" x14ac:dyDescent="0.2">
      <c r="A6483" s="80" t="s">
        <v>4871</v>
      </c>
      <c r="B6483" s="81" t="s">
        <v>4885</v>
      </c>
      <c r="C6483" s="82" t="s">
        <v>4870</v>
      </c>
      <c r="D6483" s="82" t="s">
        <v>4873</v>
      </c>
      <c r="E6483" s="82" t="s">
        <v>4874</v>
      </c>
      <c r="F6483" s="83" t="s">
        <v>4875</v>
      </c>
    </row>
    <row r="6484" spans="1:6" ht="409.6" hidden="1" customHeight="1" x14ac:dyDescent="0.2"/>
    <row r="6485" spans="1:6" ht="25.5" customHeight="1" thickBot="1" x14ac:dyDescent="0.25">
      <c r="A6485" s="84" t="s">
        <v>4912</v>
      </c>
      <c r="B6485" s="85" t="s">
        <v>4913</v>
      </c>
      <c r="C6485" s="86" t="s">
        <v>4888</v>
      </c>
      <c r="D6485" s="87">
        <v>0.58655000000000002</v>
      </c>
      <c r="E6485" s="88">
        <v>184277</v>
      </c>
      <c r="F6485" s="89">
        <f>+D6485*E6485</f>
        <v>108087.67435</v>
      </c>
    </row>
    <row r="6486" spans="1:6" ht="409.6" hidden="1" customHeight="1" x14ac:dyDescent="0.2"/>
    <row r="6487" spans="1:6" ht="13.5" customHeight="1" thickBot="1" x14ac:dyDescent="0.25">
      <c r="A6487" s="90" t="s">
        <v>4893</v>
      </c>
      <c r="B6487" s="91"/>
      <c r="C6487" s="92">
        <v>18.459762302039302</v>
      </c>
      <c r="D6487" s="91"/>
      <c r="E6487" s="93" t="s">
        <v>4884</v>
      </c>
      <c r="F6487" s="94">
        <v>108088</v>
      </c>
    </row>
    <row r="6488" spans="1:6" ht="0.2" customHeight="1" x14ac:dyDescent="0.2"/>
    <row r="6489" spans="1:6" ht="12.75" customHeight="1" x14ac:dyDescent="0.2">
      <c r="A6489" s="80" t="s">
        <v>4871</v>
      </c>
      <c r="B6489" s="81" t="s">
        <v>4894</v>
      </c>
      <c r="C6489" s="82" t="s">
        <v>4870</v>
      </c>
      <c r="D6489" s="82" t="s">
        <v>4873</v>
      </c>
      <c r="E6489" s="82" t="s">
        <v>4874</v>
      </c>
      <c r="F6489" s="83" t="s">
        <v>4875</v>
      </c>
    </row>
    <row r="6490" spans="1:6" ht="409.6" hidden="1" customHeight="1" x14ac:dyDescent="0.2"/>
    <row r="6491" spans="1:6" ht="25.5" customHeight="1" thickBot="1" x14ac:dyDescent="0.25">
      <c r="A6491" s="84" t="s">
        <v>4895</v>
      </c>
      <c r="B6491" s="85" t="s">
        <v>4896</v>
      </c>
      <c r="C6491" s="86" t="s">
        <v>4897</v>
      </c>
      <c r="D6491" s="87">
        <v>0.05</v>
      </c>
      <c r="E6491" s="88">
        <v>108088</v>
      </c>
      <c r="F6491" s="89">
        <f>+D6491*E6491</f>
        <v>5404.4000000000005</v>
      </c>
    </row>
    <row r="6492" spans="1:6" ht="409.6" hidden="1" customHeight="1" x14ac:dyDescent="0.2"/>
    <row r="6493" spans="1:6" ht="13.5" customHeight="1" thickBot="1" x14ac:dyDescent="0.25">
      <c r="A6493" s="90" t="s">
        <v>4898</v>
      </c>
      <c r="B6493" s="91"/>
      <c r="C6493" s="92">
        <v>0.922919801275078</v>
      </c>
      <c r="D6493" s="91"/>
      <c r="E6493" s="93" t="s">
        <v>4884</v>
      </c>
      <c r="F6493" s="94">
        <v>5404</v>
      </c>
    </row>
    <row r="6494" spans="1:6" ht="0.2" customHeight="1" x14ac:dyDescent="0.2"/>
    <row r="6495" spans="1:6" ht="12.75" customHeight="1" x14ac:dyDescent="0.2">
      <c r="A6495" s="80" t="s">
        <v>4871</v>
      </c>
      <c r="B6495" s="81" t="s">
        <v>4899</v>
      </c>
      <c r="C6495" s="82" t="s">
        <v>4870</v>
      </c>
      <c r="D6495" s="82" t="s">
        <v>4873</v>
      </c>
      <c r="E6495" s="82" t="s">
        <v>4874</v>
      </c>
      <c r="F6495" s="83" t="s">
        <v>4875</v>
      </c>
    </row>
    <row r="6496" spans="1:6" ht="409.6" hidden="1" customHeight="1" x14ac:dyDescent="0.2"/>
    <row r="6497" spans="1:6" ht="25.5" customHeight="1" x14ac:dyDescent="0.2">
      <c r="A6497" s="84" t="s">
        <v>5000</v>
      </c>
      <c r="B6497" s="85" t="s">
        <v>5001</v>
      </c>
      <c r="C6497" s="86" t="s">
        <v>9</v>
      </c>
      <c r="D6497" s="87">
        <v>2.2916699999999999</v>
      </c>
      <c r="E6497" s="88">
        <v>18400</v>
      </c>
      <c r="F6497" s="89">
        <f>+D6497*E6497</f>
        <v>42166.727999999996</v>
      </c>
    </row>
    <row r="6498" spans="1:6" ht="409.6" hidden="1" customHeight="1" x14ac:dyDescent="0.2"/>
    <row r="6499" spans="1:6" ht="25.5" customHeight="1" x14ac:dyDescent="0.2">
      <c r="A6499" s="84" t="s">
        <v>5105</v>
      </c>
      <c r="B6499" s="85" t="s">
        <v>5106</v>
      </c>
      <c r="C6499" s="86" t="s">
        <v>109</v>
      </c>
      <c r="D6499" s="87">
        <v>0.58823999999999999</v>
      </c>
      <c r="E6499" s="88">
        <v>1914</v>
      </c>
      <c r="F6499" s="89">
        <f>+D6499*E6499</f>
        <v>1125.8913600000001</v>
      </c>
    </row>
    <row r="6500" spans="1:6" ht="409.6" hidden="1" customHeight="1" x14ac:dyDescent="0.2"/>
    <row r="6501" spans="1:6" ht="25.5" customHeight="1" x14ac:dyDescent="0.2">
      <c r="A6501" s="84" t="s">
        <v>5018</v>
      </c>
      <c r="B6501" s="85" t="s">
        <v>5019</v>
      </c>
      <c r="C6501" s="86" t="s">
        <v>109</v>
      </c>
      <c r="D6501" s="87">
        <v>1.76471</v>
      </c>
      <c r="E6501" s="88">
        <v>248</v>
      </c>
      <c r="F6501" s="89">
        <f>+D6501*E6501</f>
        <v>437.64807999999999</v>
      </c>
    </row>
    <row r="6502" spans="1:6" ht="409.6" hidden="1" customHeight="1" x14ac:dyDescent="0.2"/>
    <row r="6503" spans="1:6" ht="25.5" customHeight="1" thickBot="1" x14ac:dyDescent="0.25">
      <c r="A6503" s="84" t="s">
        <v>5095</v>
      </c>
      <c r="B6503" s="85" t="s">
        <v>5096</v>
      </c>
      <c r="C6503" s="86" t="s">
        <v>109</v>
      </c>
      <c r="D6503" s="87">
        <v>0.19608</v>
      </c>
      <c r="E6503" s="88">
        <v>46573</v>
      </c>
      <c r="F6503" s="89">
        <f>+D6503*E6503</f>
        <v>9132.0338400000001</v>
      </c>
    </row>
    <row r="6504" spans="1:6" ht="409.6" hidden="1" customHeight="1" x14ac:dyDescent="0.2"/>
    <row r="6505" spans="1:6" ht="13.5" customHeight="1" thickBot="1" x14ac:dyDescent="0.25">
      <c r="A6505" s="90" t="s">
        <v>4904</v>
      </c>
      <c r="B6505" s="91"/>
      <c r="C6505" s="92">
        <v>9.0281845771288705</v>
      </c>
      <c r="D6505" s="91"/>
      <c r="E6505" s="93" t="s">
        <v>4884</v>
      </c>
      <c r="F6505" s="94">
        <v>52863</v>
      </c>
    </row>
    <row r="6506" spans="1:6" ht="0.2" customHeight="1" x14ac:dyDescent="0.2"/>
    <row r="6507" spans="1:6" ht="12.75" customHeight="1" x14ac:dyDescent="0.2">
      <c r="A6507" s="80" t="s">
        <v>4871</v>
      </c>
      <c r="B6507" s="81" t="s">
        <v>4905</v>
      </c>
      <c r="C6507" s="82" t="s">
        <v>4870</v>
      </c>
      <c r="D6507" s="82" t="s">
        <v>4873</v>
      </c>
      <c r="E6507" s="82" t="s">
        <v>4874</v>
      </c>
      <c r="F6507" s="83" t="s">
        <v>4875</v>
      </c>
    </row>
    <row r="6508" spans="1:6" ht="409.6" hidden="1" customHeight="1" x14ac:dyDescent="0.2"/>
    <row r="6509" spans="1:6" ht="25.5" customHeight="1" thickBot="1" x14ac:dyDescent="0.25">
      <c r="A6509" s="84" t="s">
        <v>4920</v>
      </c>
      <c r="B6509" s="85" t="s">
        <v>4921</v>
      </c>
      <c r="C6509" s="86" t="s">
        <v>106</v>
      </c>
      <c r="D6509" s="87">
        <v>1.05</v>
      </c>
      <c r="E6509" s="88">
        <v>14128</v>
      </c>
      <c r="F6509" s="89">
        <f>+D6509*E6509</f>
        <v>14834.400000000001</v>
      </c>
    </row>
    <row r="6510" spans="1:6" ht="409.6" hidden="1" customHeight="1" x14ac:dyDescent="0.2"/>
    <row r="6511" spans="1:6" ht="13.5" customHeight="1" thickBot="1" x14ac:dyDescent="0.25">
      <c r="A6511" s="90" t="s">
        <v>4908</v>
      </c>
      <c r="B6511" s="91"/>
      <c r="C6511" s="92">
        <v>2.5334182701914298</v>
      </c>
      <c r="D6511" s="91"/>
      <c r="E6511" s="93" t="s">
        <v>4884</v>
      </c>
      <c r="F6511" s="94">
        <v>14834</v>
      </c>
    </row>
    <row r="6512" spans="1:6" ht="0.2" customHeight="1" thickBot="1" x14ac:dyDescent="0.25"/>
    <row r="6513" spans="1:6" ht="12.75" customHeight="1" thickBot="1" x14ac:dyDescent="0.3">
      <c r="A6513" s="157" t="s">
        <v>4909</v>
      </c>
      <c r="B6513" s="158"/>
      <c r="C6513" s="158"/>
      <c r="D6513" s="158"/>
      <c r="E6513" s="159">
        <v>585533</v>
      </c>
      <c r="F6513" s="160"/>
    </row>
    <row r="6514" spans="1:6" ht="12.75" customHeight="1" x14ac:dyDescent="0.2"/>
    <row r="6515" spans="1:6" ht="12.75" customHeight="1" x14ac:dyDescent="0.2"/>
    <row r="6516" spans="1:6" ht="409.6" hidden="1" customHeight="1" x14ac:dyDescent="0.2"/>
    <row r="6517" spans="1:6" ht="12.75" customHeight="1" x14ac:dyDescent="0.25">
      <c r="A6517" s="144" t="s">
        <v>4868</v>
      </c>
      <c r="B6517" s="145"/>
      <c r="C6517" s="145"/>
      <c r="D6517" s="145"/>
      <c r="E6517" s="146"/>
      <c r="F6517" s="147"/>
    </row>
    <row r="6518" spans="1:6" ht="12.75" customHeight="1" x14ac:dyDescent="0.2">
      <c r="A6518" s="138" t="s">
        <v>2805</v>
      </c>
      <c r="B6518" s="139"/>
      <c r="C6518" s="139"/>
      <c r="D6518" s="140"/>
      <c r="E6518" s="76" t="s">
        <v>4869</v>
      </c>
      <c r="F6518" s="77" t="s">
        <v>4870</v>
      </c>
    </row>
    <row r="6519" spans="1:6" ht="12.75" customHeight="1" x14ac:dyDescent="0.2">
      <c r="A6519" s="141"/>
      <c r="B6519" s="142"/>
      <c r="C6519" s="142"/>
      <c r="D6519" s="143"/>
      <c r="E6519" s="78" t="s">
        <v>2804</v>
      </c>
      <c r="F6519" s="79" t="s">
        <v>106</v>
      </c>
    </row>
    <row r="6520" spans="1:6" ht="409.6" hidden="1" customHeight="1" x14ac:dyDescent="0.2"/>
    <row r="6521" spans="1:6" ht="12.75" customHeight="1" x14ac:dyDescent="0.2">
      <c r="A6521" s="80" t="s">
        <v>4871</v>
      </c>
      <c r="B6521" s="81" t="s">
        <v>4872</v>
      </c>
      <c r="C6521" s="82" t="s">
        <v>4870</v>
      </c>
      <c r="D6521" s="82" t="s">
        <v>4873</v>
      </c>
      <c r="E6521" s="82" t="s">
        <v>4874</v>
      </c>
      <c r="F6521" s="83" t="s">
        <v>4875</v>
      </c>
    </row>
    <row r="6522" spans="1:6" ht="409.6" hidden="1" customHeight="1" x14ac:dyDescent="0.2"/>
    <row r="6523" spans="1:6" ht="25.5" customHeight="1" x14ac:dyDescent="0.2">
      <c r="A6523" s="84" t="s">
        <v>4931</v>
      </c>
      <c r="B6523" s="85" t="s">
        <v>4932</v>
      </c>
      <c r="C6523" s="86" t="s">
        <v>106</v>
      </c>
      <c r="D6523" s="87">
        <v>1.05</v>
      </c>
      <c r="E6523" s="88">
        <v>376410</v>
      </c>
      <c r="F6523" s="89">
        <f>+D6523*E6523</f>
        <v>395230.5</v>
      </c>
    </row>
    <row r="6524" spans="1:6" ht="409.6" hidden="1" customHeight="1" x14ac:dyDescent="0.2"/>
    <row r="6525" spans="1:6" ht="25.5" customHeight="1" x14ac:dyDescent="0.2">
      <c r="A6525" s="84" t="s">
        <v>5097</v>
      </c>
      <c r="B6525" s="85" t="s">
        <v>5098</v>
      </c>
      <c r="C6525" s="86" t="s">
        <v>9</v>
      </c>
      <c r="D6525" s="87">
        <v>8.8900000000000003E-3</v>
      </c>
      <c r="E6525" s="88">
        <v>295180</v>
      </c>
      <c r="F6525" s="89">
        <f>+D6525*E6525</f>
        <v>2624.1502</v>
      </c>
    </row>
    <row r="6526" spans="1:6" ht="409.6" hidden="1" customHeight="1" x14ac:dyDescent="0.2"/>
    <row r="6527" spans="1:6" ht="25.5" customHeight="1" x14ac:dyDescent="0.2">
      <c r="A6527" s="84" t="s">
        <v>5099</v>
      </c>
      <c r="B6527" s="85" t="s">
        <v>5100</v>
      </c>
      <c r="C6527" s="86" t="s">
        <v>7</v>
      </c>
      <c r="D6527" s="87">
        <v>1.1115299999999999</v>
      </c>
      <c r="E6527" s="88">
        <v>5242</v>
      </c>
      <c r="F6527" s="89">
        <f>+D6527*E6527</f>
        <v>5826.6402599999992</v>
      </c>
    </row>
    <row r="6528" spans="1:6" ht="409.6" hidden="1" customHeight="1" x14ac:dyDescent="0.2"/>
    <row r="6529" spans="1:6" ht="25.5" customHeight="1" x14ac:dyDescent="0.2">
      <c r="A6529" s="84" t="s">
        <v>5101</v>
      </c>
      <c r="B6529" s="85" t="s">
        <v>5102</v>
      </c>
      <c r="C6529" s="86" t="s">
        <v>1212</v>
      </c>
      <c r="D6529" s="87">
        <v>0.10410999999999999</v>
      </c>
      <c r="E6529" s="88">
        <v>2550</v>
      </c>
      <c r="F6529" s="89">
        <f>+D6529*E6529</f>
        <v>265.48050000000001</v>
      </c>
    </row>
    <row r="6530" spans="1:6" ht="409.6" hidden="1" customHeight="1" x14ac:dyDescent="0.2"/>
    <row r="6531" spans="1:6" ht="25.5" customHeight="1" thickBot="1" x14ac:dyDescent="0.25">
      <c r="A6531" s="84" t="s">
        <v>4941</v>
      </c>
      <c r="B6531" s="85" t="s">
        <v>4942</v>
      </c>
      <c r="C6531" s="86" t="s">
        <v>7</v>
      </c>
      <c r="D6531" s="87">
        <v>4.6149999999999997E-2</v>
      </c>
      <c r="E6531" s="88">
        <v>8600</v>
      </c>
      <c r="F6531" s="89">
        <f>+D6531*E6531</f>
        <v>396.89</v>
      </c>
    </row>
    <row r="6532" spans="1:6" ht="409.6" hidden="1" customHeight="1" x14ac:dyDescent="0.2"/>
    <row r="6533" spans="1:6" ht="13.5" customHeight="1" thickBot="1" x14ac:dyDescent="0.25">
      <c r="A6533" s="90" t="s">
        <v>4883</v>
      </c>
      <c r="B6533" s="91"/>
      <c r="C6533" s="92">
        <v>68.127120842979295</v>
      </c>
      <c r="D6533" s="91"/>
      <c r="E6533" s="93" t="s">
        <v>4884</v>
      </c>
      <c r="F6533" s="94">
        <v>404344</v>
      </c>
    </row>
    <row r="6534" spans="1:6" ht="0.2" customHeight="1" x14ac:dyDescent="0.2"/>
    <row r="6535" spans="1:6" ht="12.75" customHeight="1" x14ac:dyDescent="0.2">
      <c r="A6535" s="80" t="s">
        <v>4871</v>
      </c>
      <c r="B6535" s="81" t="s">
        <v>4885</v>
      </c>
      <c r="C6535" s="82" t="s">
        <v>4870</v>
      </c>
      <c r="D6535" s="82" t="s">
        <v>4873</v>
      </c>
      <c r="E6535" s="82" t="s">
        <v>4874</v>
      </c>
      <c r="F6535" s="83" t="s">
        <v>4875</v>
      </c>
    </row>
    <row r="6536" spans="1:6" ht="409.6" hidden="1" customHeight="1" x14ac:dyDescent="0.2"/>
    <row r="6537" spans="1:6" ht="25.5" customHeight="1" thickBot="1" x14ac:dyDescent="0.25">
      <c r="A6537" s="84" t="s">
        <v>4912</v>
      </c>
      <c r="B6537" s="85" t="s">
        <v>4913</v>
      </c>
      <c r="C6537" s="86" t="s">
        <v>4888</v>
      </c>
      <c r="D6537" s="87">
        <v>0.62434000000000001</v>
      </c>
      <c r="E6537" s="88">
        <v>184277</v>
      </c>
      <c r="F6537" s="89">
        <f>+D6537*E6537</f>
        <v>115051.50218</v>
      </c>
    </row>
    <row r="6538" spans="1:6" ht="409.6" hidden="1" customHeight="1" x14ac:dyDescent="0.2"/>
    <row r="6539" spans="1:6" ht="13.5" customHeight="1" thickBot="1" x14ac:dyDescent="0.25">
      <c r="A6539" s="90" t="s">
        <v>4893</v>
      </c>
      <c r="B6539" s="91"/>
      <c r="C6539" s="92">
        <v>19.3848839286015</v>
      </c>
      <c r="D6539" s="91"/>
      <c r="E6539" s="93" t="s">
        <v>4884</v>
      </c>
      <c r="F6539" s="94">
        <v>115052</v>
      </c>
    </row>
    <row r="6540" spans="1:6" ht="0.2" customHeight="1" x14ac:dyDescent="0.2"/>
    <row r="6541" spans="1:6" ht="12.75" customHeight="1" x14ac:dyDescent="0.2">
      <c r="A6541" s="80" t="s">
        <v>4871</v>
      </c>
      <c r="B6541" s="81" t="s">
        <v>4894</v>
      </c>
      <c r="C6541" s="82" t="s">
        <v>4870</v>
      </c>
      <c r="D6541" s="82" t="s">
        <v>4873</v>
      </c>
      <c r="E6541" s="82" t="s">
        <v>4874</v>
      </c>
      <c r="F6541" s="83" t="s">
        <v>4875</v>
      </c>
    </row>
    <row r="6542" spans="1:6" ht="409.6" hidden="1" customHeight="1" x14ac:dyDescent="0.2"/>
    <row r="6543" spans="1:6" ht="25.5" customHeight="1" thickBot="1" x14ac:dyDescent="0.25">
      <c r="A6543" s="84" t="s">
        <v>4895</v>
      </c>
      <c r="B6543" s="85" t="s">
        <v>4896</v>
      </c>
      <c r="C6543" s="86" t="s">
        <v>4897</v>
      </c>
      <c r="D6543" s="87">
        <v>0.05</v>
      </c>
      <c r="E6543" s="88">
        <v>115052</v>
      </c>
      <c r="F6543" s="89">
        <f>+D6543*E6543</f>
        <v>5752.6</v>
      </c>
    </row>
    <row r="6544" spans="1:6" ht="409.6" hidden="1" customHeight="1" x14ac:dyDescent="0.2"/>
    <row r="6545" spans="1:6" ht="13.5" customHeight="1" thickBot="1" x14ac:dyDescent="0.25">
      <c r="A6545" s="90" t="s">
        <v>4898</v>
      </c>
      <c r="B6545" s="91"/>
      <c r="C6545" s="92">
        <v>0.96931159163894998</v>
      </c>
      <c r="D6545" s="91"/>
      <c r="E6545" s="93" t="s">
        <v>4884</v>
      </c>
      <c r="F6545" s="94">
        <v>5753</v>
      </c>
    </row>
    <row r="6546" spans="1:6" ht="0.2" customHeight="1" x14ac:dyDescent="0.2"/>
    <row r="6547" spans="1:6" ht="12.75" customHeight="1" x14ac:dyDescent="0.2">
      <c r="A6547" s="80" t="s">
        <v>4871</v>
      </c>
      <c r="B6547" s="81" t="s">
        <v>4899</v>
      </c>
      <c r="C6547" s="82" t="s">
        <v>4870</v>
      </c>
      <c r="D6547" s="82" t="s">
        <v>4873</v>
      </c>
      <c r="E6547" s="82" t="s">
        <v>4874</v>
      </c>
      <c r="F6547" s="83" t="s">
        <v>4875</v>
      </c>
    </row>
    <row r="6548" spans="1:6" ht="409.6" hidden="1" customHeight="1" x14ac:dyDescent="0.2"/>
    <row r="6549" spans="1:6" ht="25.5" customHeight="1" x14ac:dyDescent="0.2">
      <c r="A6549" s="84" t="s">
        <v>5000</v>
      </c>
      <c r="B6549" s="85" t="s">
        <v>5001</v>
      </c>
      <c r="C6549" s="86" t="s">
        <v>9</v>
      </c>
      <c r="D6549" s="87">
        <v>2.2916699999999999</v>
      </c>
      <c r="E6549" s="88">
        <v>18400</v>
      </c>
      <c r="F6549" s="89">
        <f>+D6549*E6549</f>
        <v>42166.727999999996</v>
      </c>
    </row>
    <row r="6550" spans="1:6" ht="409.6" hidden="1" customHeight="1" x14ac:dyDescent="0.2"/>
    <row r="6551" spans="1:6" ht="25.5" customHeight="1" x14ac:dyDescent="0.2">
      <c r="A6551" s="84" t="s">
        <v>5105</v>
      </c>
      <c r="B6551" s="85" t="s">
        <v>5106</v>
      </c>
      <c r="C6551" s="86" t="s">
        <v>109</v>
      </c>
      <c r="D6551" s="87">
        <v>0.625</v>
      </c>
      <c r="E6551" s="88">
        <v>1914</v>
      </c>
      <c r="F6551" s="89">
        <f>+D6551*E6551</f>
        <v>1196.25</v>
      </c>
    </row>
    <row r="6552" spans="1:6" ht="409.6" hidden="1" customHeight="1" x14ac:dyDescent="0.2"/>
    <row r="6553" spans="1:6" ht="25.5" customHeight="1" x14ac:dyDescent="0.2">
      <c r="A6553" s="84" t="s">
        <v>5018</v>
      </c>
      <c r="B6553" s="85" t="s">
        <v>5019</v>
      </c>
      <c r="C6553" s="86" t="s">
        <v>109</v>
      </c>
      <c r="D6553" s="87">
        <v>1.875</v>
      </c>
      <c r="E6553" s="88">
        <v>248</v>
      </c>
      <c r="F6553" s="89">
        <f>+D6553*E6553</f>
        <v>465</v>
      </c>
    </row>
    <row r="6554" spans="1:6" ht="409.6" hidden="1" customHeight="1" x14ac:dyDescent="0.2"/>
    <row r="6555" spans="1:6" ht="25.5" customHeight="1" thickBot="1" x14ac:dyDescent="0.25">
      <c r="A6555" s="84" t="s">
        <v>5095</v>
      </c>
      <c r="B6555" s="85" t="s">
        <v>5096</v>
      </c>
      <c r="C6555" s="86" t="s">
        <v>109</v>
      </c>
      <c r="D6555" s="87">
        <v>0.20832999999999999</v>
      </c>
      <c r="E6555" s="88">
        <v>46573</v>
      </c>
      <c r="F6555" s="89">
        <f>+D6555*E6555</f>
        <v>9702.5530899999994</v>
      </c>
    </row>
    <row r="6556" spans="1:6" ht="409.6" hidden="1" customHeight="1" x14ac:dyDescent="0.2"/>
    <row r="6557" spans="1:6" ht="13.5" customHeight="1" thickBot="1" x14ac:dyDescent="0.25">
      <c r="A6557" s="90" t="s">
        <v>4904</v>
      </c>
      <c r="B6557" s="91"/>
      <c r="C6557" s="92">
        <v>9.0193323156656806</v>
      </c>
      <c r="D6557" s="91"/>
      <c r="E6557" s="93" t="s">
        <v>4884</v>
      </c>
      <c r="F6557" s="94">
        <v>53531</v>
      </c>
    </row>
    <row r="6558" spans="1:6" ht="0.2" customHeight="1" x14ac:dyDescent="0.2"/>
    <row r="6559" spans="1:6" ht="12.75" customHeight="1" x14ac:dyDescent="0.2">
      <c r="A6559" s="80" t="s">
        <v>4871</v>
      </c>
      <c r="B6559" s="81" t="s">
        <v>4905</v>
      </c>
      <c r="C6559" s="82" t="s">
        <v>4870</v>
      </c>
      <c r="D6559" s="82" t="s">
        <v>4873</v>
      </c>
      <c r="E6559" s="82" t="s">
        <v>4874</v>
      </c>
      <c r="F6559" s="83" t="s">
        <v>4875</v>
      </c>
    </row>
    <row r="6560" spans="1:6" ht="409.6" hidden="1" customHeight="1" x14ac:dyDescent="0.2"/>
    <row r="6561" spans="1:6" ht="25.5" customHeight="1" thickBot="1" x14ac:dyDescent="0.25">
      <c r="A6561" s="84" t="s">
        <v>4920</v>
      </c>
      <c r="B6561" s="85" t="s">
        <v>4921</v>
      </c>
      <c r="C6561" s="86" t="s">
        <v>106</v>
      </c>
      <c r="D6561" s="87">
        <v>1.05</v>
      </c>
      <c r="E6561" s="88">
        <v>14128</v>
      </c>
      <c r="F6561" s="89">
        <f>+D6561*E6561</f>
        <v>14834.400000000001</v>
      </c>
    </row>
    <row r="6562" spans="1:6" ht="409.6" hidden="1" customHeight="1" x14ac:dyDescent="0.2"/>
    <row r="6563" spans="1:6" ht="13.5" customHeight="1" thickBot="1" x14ac:dyDescent="0.25">
      <c r="A6563" s="90" t="s">
        <v>4908</v>
      </c>
      <c r="B6563" s="91"/>
      <c r="C6563" s="92">
        <v>2.4993513211145801</v>
      </c>
      <c r="D6563" s="91"/>
      <c r="E6563" s="93" t="s">
        <v>4884</v>
      </c>
      <c r="F6563" s="94">
        <v>14834</v>
      </c>
    </row>
    <row r="6564" spans="1:6" ht="0.2" customHeight="1" thickBot="1" x14ac:dyDescent="0.25"/>
    <row r="6565" spans="1:6" ht="12.75" customHeight="1" thickBot="1" x14ac:dyDescent="0.3">
      <c r="A6565" s="157" t="s">
        <v>4909</v>
      </c>
      <c r="B6565" s="158"/>
      <c r="C6565" s="158"/>
      <c r="D6565" s="158"/>
      <c r="E6565" s="159">
        <v>593514</v>
      </c>
      <c r="F6565" s="160"/>
    </row>
    <row r="6566" spans="1:6" ht="12.75" customHeight="1" x14ac:dyDescent="0.2"/>
    <row r="6567" spans="1:6" ht="12.75" customHeight="1" x14ac:dyDescent="0.2"/>
    <row r="6568" spans="1:6" ht="409.6" hidden="1" customHeight="1" x14ac:dyDescent="0.2"/>
    <row r="6569" spans="1:6" ht="12.75" customHeight="1" x14ac:dyDescent="0.25">
      <c r="A6569" s="144" t="s">
        <v>4868</v>
      </c>
      <c r="B6569" s="145"/>
      <c r="C6569" s="145"/>
      <c r="D6569" s="145"/>
      <c r="E6569" s="146"/>
      <c r="F6569" s="147"/>
    </row>
    <row r="6570" spans="1:6" ht="12.75" customHeight="1" x14ac:dyDescent="0.2">
      <c r="A6570" s="138" t="s">
        <v>2807</v>
      </c>
      <c r="B6570" s="139"/>
      <c r="C6570" s="139"/>
      <c r="D6570" s="140"/>
      <c r="E6570" s="76" t="s">
        <v>4869</v>
      </c>
      <c r="F6570" s="77" t="s">
        <v>4870</v>
      </c>
    </row>
    <row r="6571" spans="1:6" ht="12.75" customHeight="1" x14ac:dyDescent="0.2">
      <c r="A6571" s="141"/>
      <c r="B6571" s="142"/>
      <c r="C6571" s="142"/>
      <c r="D6571" s="143"/>
      <c r="E6571" s="78" t="s">
        <v>2806</v>
      </c>
      <c r="F6571" s="79" t="s">
        <v>106</v>
      </c>
    </row>
    <row r="6572" spans="1:6" ht="409.6" hidden="1" customHeight="1" x14ac:dyDescent="0.2"/>
    <row r="6573" spans="1:6" ht="12.75" customHeight="1" x14ac:dyDescent="0.2">
      <c r="A6573" s="80" t="s">
        <v>4871</v>
      </c>
      <c r="B6573" s="81" t="s">
        <v>4872</v>
      </c>
      <c r="C6573" s="82" t="s">
        <v>4870</v>
      </c>
      <c r="D6573" s="82" t="s">
        <v>4873</v>
      </c>
      <c r="E6573" s="82" t="s">
        <v>4874</v>
      </c>
      <c r="F6573" s="83" t="s">
        <v>4875</v>
      </c>
    </row>
    <row r="6574" spans="1:6" ht="409.6" hidden="1" customHeight="1" x14ac:dyDescent="0.2"/>
    <row r="6575" spans="1:6" ht="25.5" customHeight="1" x14ac:dyDescent="0.2">
      <c r="A6575" s="84" t="s">
        <v>4931</v>
      </c>
      <c r="B6575" s="85" t="s">
        <v>4932</v>
      </c>
      <c r="C6575" s="86" t="s">
        <v>106</v>
      </c>
      <c r="D6575" s="87">
        <v>1.05</v>
      </c>
      <c r="E6575" s="88">
        <v>376410</v>
      </c>
      <c r="F6575" s="89">
        <f>+D6575*E6575</f>
        <v>395230.5</v>
      </c>
    </row>
    <row r="6576" spans="1:6" ht="409.6" hidden="1" customHeight="1" x14ac:dyDescent="0.2"/>
    <row r="6577" spans="1:6" ht="25.5" customHeight="1" x14ac:dyDescent="0.2">
      <c r="A6577" s="84" t="s">
        <v>5097</v>
      </c>
      <c r="B6577" s="85" t="s">
        <v>5098</v>
      </c>
      <c r="C6577" s="86" t="s">
        <v>9</v>
      </c>
      <c r="D6577" s="87">
        <v>8.8900000000000003E-3</v>
      </c>
      <c r="E6577" s="88">
        <v>295180</v>
      </c>
      <c r="F6577" s="89">
        <f>+D6577*E6577</f>
        <v>2624.1502</v>
      </c>
    </row>
    <row r="6578" spans="1:6" ht="409.6" hidden="1" customHeight="1" x14ac:dyDescent="0.2"/>
    <row r="6579" spans="1:6" ht="25.5" customHeight="1" x14ac:dyDescent="0.2">
      <c r="A6579" s="84" t="s">
        <v>5099</v>
      </c>
      <c r="B6579" s="85" t="s">
        <v>5100</v>
      </c>
      <c r="C6579" s="86" t="s">
        <v>7</v>
      </c>
      <c r="D6579" s="87">
        <v>1.1115299999999999</v>
      </c>
      <c r="E6579" s="88">
        <v>5242</v>
      </c>
      <c r="F6579" s="89">
        <f>+D6579*E6579</f>
        <v>5826.6402599999992</v>
      </c>
    </row>
    <row r="6580" spans="1:6" ht="409.6" hidden="1" customHeight="1" x14ac:dyDescent="0.2"/>
    <row r="6581" spans="1:6" ht="25.5" customHeight="1" x14ac:dyDescent="0.2">
      <c r="A6581" s="84" t="s">
        <v>5101</v>
      </c>
      <c r="B6581" s="85" t="s">
        <v>5102</v>
      </c>
      <c r="C6581" s="86" t="s">
        <v>1212</v>
      </c>
      <c r="D6581" s="87">
        <v>0.10410999999999999</v>
      </c>
      <c r="E6581" s="88">
        <v>2550</v>
      </c>
      <c r="F6581" s="89">
        <f>+D6581*E6581</f>
        <v>265.48050000000001</v>
      </c>
    </row>
    <row r="6582" spans="1:6" ht="409.6" hidden="1" customHeight="1" x14ac:dyDescent="0.2"/>
    <row r="6583" spans="1:6" ht="25.5" customHeight="1" thickBot="1" x14ac:dyDescent="0.25">
      <c r="A6583" s="84" t="s">
        <v>4941</v>
      </c>
      <c r="B6583" s="85" t="s">
        <v>4942</v>
      </c>
      <c r="C6583" s="86" t="s">
        <v>7</v>
      </c>
      <c r="D6583" s="87">
        <v>4.6149999999999997E-2</v>
      </c>
      <c r="E6583" s="88">
        <v>8600</v>
      </c>
      <c r="F6583" s="89">
        <f>+D6583*E6583</f>
        <v>396.89</v>
      </c>
    </row>
    <row r="6584" spans="1:6" ht="409.6" hidden="1" customHeight="1" x14ac:dyDescent="0.2"/>
    <row r="6585" spans="1:6" ht="13.5" customHeight="1" thickBot="1" x14ac:dyDescent="0.25">
      <c r="A6585" s="90" t="s">
        <v>4883</v>
      </c>
      <c r="B6585" s="91"/>
      <c r="C6585" s="92">
        <v>67.045716455503097</v>
      </c>
      <c r="D6585" s="91"/>
      <c r="E6585" s="93" t="s">
        <v>4884</v>
      </c>
      <c r="F6585" s="94">
        <v>404344</v>
      </c>
    </row>
    <row r="6586" spans="1:6" ht="0.2" customHeight="1" x14ac:dyDescent="0.2"/>
    <row r="6587" spans="1:6" ht="12.75" customHeight="1" x14ac:dyDescent="0.2">
      <c r="A6587" s="80" t="s">
        <v>4871</v>
      </c>
      <c r="B6587" s="81" t="s">
        <v>4885</v>
      </c>
      <c r="C6587" s="82" t="s">
        <v>4870</v>
      </c>
      <c r="D6587" s="82" t="s">
        <v>4873</v>
      </c>
      <c r="E6587" s="82" t="s">
        <v>4874</v>
      </c>
      <c r="F6587" s="83" t="s">
        <v>4875</v>
      </c>
    </row>
    <row r="6588" spans="1:6" ht="409.6" hidden="1" customHeight="1" x14ac:dyDescent="0.2"/>
    <row r="6589" spans="1:6" ht="25.5" customHeight="1" thickBot="1" x14ac:dyDescent="0.25">
      <c r="A6589" s="84" t="s">
        <v>4912</v>
      </c>
      <c r="B6589" s="85" t="s">
        <v>4913</v>
      </c>
      <c r="C6589" s="86" t="s">
        <v>4888</v>
      </c>
      <c r="D6589" s="87">
        <v>0.66947999999999996</v>
      </c>
      <c r="E6589" s="88">
        <v>184277</v>
      </c>
      <c r="F6589" s="89">
        <f>+D6589*E6589</f>
        <v>123369.76595999999</v>
      </c>
    </row>
    <row r="6590" spans="1:6" ht="409.6" hidden="1" customHeight="1" x14ac:dyDescent="0.2"/>
    <row r="6591" spans="1:6" ht="13.5" customHeight="1" thickBot="1" x14ac:dyDescent="0.25">
      <c r="A6591" s="90" t="s">
        <v>4893</v>
      </c>
      <c r="B6591" s="91"/>
      <c r="C6591" s="92">
        <v>20.456418394029399</v>
      </c>
      <c r="D6591" s="91"/>
      <c r="E6591" s="93" t="s">
        <v>4884</v>
      </c>
      <c r="F6591" s="94">
        <v>123370</v>
      </c>
    </row>
    <row r="6592" spans="1:6" ht="0.2" customHeight="1" x14ac:dyDescent="0.2"/>
    <row r="6593" spans="1:6" ht="12.75" customHeight="1" x14ac:dyDescent="0.2">
      <c r="A6593" s="80" t="s">
        <v>4871</v>
      </c>
      <c r="B6593" s="81" t="s">
        <v>4894</v>
      </c>
      <c r="C6593" s="82" t="s">
        <v>4870</v>
      </c>
      <c r="D6593" s="82" t="s">
        <v>4873</v>
      </c>
      <c r="E6593" s="82" t="s">
        <v>4874</v>
      </c>
      <c r="F6593" s="83" t="s">
        <v>4875</v>
      </c>
    </row>
    <row r="6594" spans="1:6" ht="409.6" hidden="1" customHeight="1" x14ac:dyDescent="0.2"/>
    <row r="6595" spans="1:6" ht="25.5" customHeight="1" thickBot="1" x14ac:dyDescent="0.25">
      <c r="A6595" s="84" t="s">
        <v>4895</v>
      </c>
      <c r="B6595" s="85" t="s">
        <v>4896</v>
      </c>
      <c r="C6595" s="86" t="s">
        <v>4897</v>
      </c>
      <c r="D6595" s="87">
        <v>0.05</v>
      </c>
      <c r="E6595" s="88">
        <v>123370</v>
      </c>
      <c r="F6595" s="89">
        <f>+D6595*E6595</f>
        <v>6168.5</v>
      </c>
    </row>
    <row r="6596" spans="1:6" ht="409.6" hidden="1" customHeight="1" x14ac:dyDescent="0.2"/>
    <row r="6597" spans="1:6" ht="13.5" customHeight="1" thickBot="1" x14ac:dyDescent="0.25">
      <c r="A6597" s="90" t="s">
        <v>4898</v>
      </c>
      <c r="B6597" s="91"/>
      <c r="C6597" s="92">
        <v>1.0229038264794299</v>
      </c>
      <c r="D6597" s="91"/>
      <c r="E6597" s="93" t="s">
        <v>4884</v>
      </c>
      <c r="F6597" s="94">
        <v>6169</v>
      </c>
    </row>
    <row r="6598" spans="1:6" ht="0.2" customHeight="1" x14ac:dyDescent="0.2"/>
    <row r="6599" spans="1:6" ht="12.75" customHeight="1" x14ac:dyDescent="0.2">
      <c r="A6599" s="80" t="s">
        <v>4871</v>
      </c>
      <c r="B6599" s="81" t="s">
        <v>4899</v>
      </c>
      <c r="C6599" s="82" t="s">
        <v>4870</v>
      </c>
      <c r="D6599" s="82" t="s">
        <v>4873</v>
      </c>
      <c r="E6599" s="82" t="s">
        <v>4874</v>
      </c>
      <c r="F6599" s="83" t="s">
        <v>4875</v>
      </c>
    </row>
    <row r="6600" spans="1:6" ht="409.6" hidden="1" customHeight="1" x14ac:dyDescent="0.2"/>
    <row r="6601" spans="1:6" ht="25.5" customHeight="1" x14ac:dyDescent="0.2">
      <c r="A6601" s="84" t="s">
        <v>5000</v>
      </c>
      <c r="B6601" s="85" t="s">
        <v>5001</v>
      </c>
      <c r="C6601" s="86" t="s">
        <v>9</v>
      </c>
      <c r="D6601" s="87">
        <v>2.2916699999999999</v>
      </c>
      <c r="E6601" s="88">
        <v>18400</v>
      </c>
      <c r="F6601" s="89">
        <f>+D6601*E6601</f>
        <v>42166.727999999996</v>
      </c>
    </row>
    <row r="6602" spans="1:6" ht="409.6" hidden="1" customHeight="1" x14ac:dyDescent="0.2"/>
    <row r="6603" spans="1:6" ht="25.5" customHeight="1" x14ac:dyDescent="0.2">
      <c r="A6603" s="84" t="s">
        <v>5105</v>
      </c>
      <c r="B6603" s="85" t="s">
        <v>5106</v>
      </c>
      <c r="C6603" s="86" t="s">
        <v>109</v>
      </c>
      <c r="D6603" s="87">
        <v>0.67113999999999996</v>
      </c>
      <c r="E6603" s="88">
        <v>1914</v>
      </c>
      <c r="F6603" s="89">
        <f>+D6603*E6603</f>
        <v>1284.56196</v>
      </c>
    </row>
    <row r="6604" spans="1:6" ht="409.6" hidden="1" customHeight="1" x14ac:dyDescent="0.2"/>
    <row r="6605" spans="1:6" ht="25.5" customHeight="1" x14ac:dyDescent="0.2">
      <c r="A6605" s="84" t="s">
        <v>5018</v>
      </c>
      <c r="B6605" s="85" t="s">
        <v>5019</v>
      </c>
      <c r="C6605" s="86" t="s">
        <v>109</v>
      </c>
      <c r="D6605" s="87">
        <v>2.01342</v>
      </c>
      <c r="E6605" s="88">
        <v>248</v>
      </c>
      <c r="F6605" s="89">
        <f>+D6605*E6605</f>
        <v>499.32816000000003</v>
      </c>
    </row>
    <row r="6606" spans="1:6" ht="409.6" hidden="1" customHeight="1" x14ac:dyDescent="0.2"/>
    <row r="6607" spans="1:6" ht="25.5" customHeight="1" thickBot="1" x14ac:dyDescent="0.25">
      <c r="A6607" s="84" t="s">
        <v>5095</v>
      </c>
      <c r="B6607" s="85" t="s">
        <v>5096</v>
      </c>
      <c r="C6607" s="86" t="s">
        <v>109</v>
      </c>
      <c r="D6607" s="87">
        <v>0.22370999999999999</v>
      </c>
      <c r="E6607" s="88">
        <v>46573</v>
      </c>
      <c r="F6607" s="89">
        <f>+D6607*E6607</f>
        <v>10418.84583</v>
      </c>
    </row>
    <row r="6608" spans="1:6" ht="409.6" hidden="1" customHeight="1" x14ac:dyDescent="0.2"/>
    <row r="6609" spans="1:6" ht="13.5" customHeight="1" thickBot="1" x14ac:dyDescent="0.25">
      <c r="A6609" s="90" t="s">
        <v>4904</v>
      </c>
      <c r="B6609" s="91"/>
      <c r="C6609" s="92">
        <v>9.0152830354492792</v>
      </c>
      <c r="D6609" s="91"/>
      <c r="E6609" s="93" t="s">
        <v>4884</v>
      </c>
      <c r="F6609" s="94">
        <v>54370</v>
      </c>
    </row>
    <row r="6610" spans="1:6" ht="0.2" customHeight="1" x14ac:dyDescent="0.2"/>
    <row r="6611" spans="1:6" ht="12.75" customHeight="1" x14ac:dyDescent="0.2">
      <c r="A6611" s="80" t="s">
        <v>4871</v>
      </c>
      <c r="B6611" s="81" t="s">
        <v>4905</v>
      </c>
      <c r="C6611" s="82" t="s">
        <v>4870</v>
      </c>
      <c r="D6611" s="82" t="s">
        <v>4873</v>
      </c>
      <c r="E6611" s="82" t="s">
        <v>4874</v>
      </c>
      <c r="F6611" s="83" t="s">
        <v>4875</v>
      </c>
    </row>
    <row r="6612" spans="1:6" ht="409.6" hidden="1" customHeight="1" x14ac:dyDescent="0.2"/>
    <row r="6613" spans="1:6" ht="25.5" customHeight="1" thickBot="1" x14ac:dyDescent="0.25">
      <c r="A6613" s="84" t="s">
        <v>4920</v>
      </c>
      <c r="B6613" s="85" t="s">
        <v>4921</v>
      </c>
      <c r="C6613" s="86" t="s">
        <v>106</v>
      </c>
      <c r="D6613" s="87">
        <v>1.05</v>
      </c>
      <c r="E6613" s="88">
        <v>14128</v>
      </c>
      <c r="F6613" s="89">
        <f>+D6613*E6613</f>
        <v>14834.400000000001</v>
      </c>
    </row>
    <row r="6614" spans="1:6" ht="409.6" hidden="1" customHeight="1" x14ac:dyDescent="0.2"/>
    <row r="6615" spans="1:6" ht="13.5" customHeight="1" thickBot="1" x14ac:dyDescent="0.25">
      <c r="A6615" s="90" t="s">
        <v>4908</v>
      </c>
      <c r="B6615" s="91"/>
      <c r="C6615" s="92">
        <v>2.4596782885388002</v>
      </c>
      <c r="D6615" s="91"/>
      <c r="E6615" s="93" t="s">
        <v>4884</v>
      </c>
      <c r="F6615" s="94">
        <v>14834</v>
      </c>
    </row>
    <row r="6616" spans="1:6" ht="0.2" customHeight="1" thickBot="1" x14ac:dyDescent="0.25"/>
    <row r="6617" spans="1:6" ht="12.75" customHeight="1" thickBot="1" x14ac:dyDescent="0.3">
      <c r="A6617" s="157" t="s">
        <v>4909</v>
      </c>
      <c r="B6617" s="158"/>
      <c r="C6617" s="158"/>
      <c r="D6617" s="158"/>
      <c r="E6617" s="159">
        <v>603087</v>
      </c>
      <c r="F6617" s="160"/>
    </row>
    <row r="6618" spans="1:6" ht="12.75" customHeight="1" x14ac:dyDescent="0.2"/>
    <row r="6619" spans="1:6" ht="12.75" customHeight="1" x14ac:dyDescent="0.2"/>
    <row r="6620" spans="1:6" ht="409.6" hidden="1" customHeight="1" x14ac:dyDescent="0.2"/>
    <row r="6621" spans="1:6" ht="12.75" customHeight="1" x14ac:dyDescent="0.25">
      <c r="A6621" s="144" t="s">
        <v>4868</v>
      </c>
      <c r="B6621" s="145"/>
      <c r="C6621" s="145"/>
      <c r="D6621" s="145"/>
      <c r="E6621" s="146"/>
      <c r="F6621" s="147"/>
    </row>
    <row r="6622" spans="1:6" ht="12.75" customHeight="1" x14ac:dyDescent="0.2">
      <c r="A6622" s="138" t="s">
        <v>2809</v>
      </c>
      <c r="B6622" s="139"/>
      <c r="C6622" s="139"/>
      <c r="D6622" s="140"/>
      <c r="E6622" s="76" t="s">
        <v>4869</v>
      </c>
      <c r="F6622" s="77" t="s">
        <v>4870</v>
      </c>
    </row>
    <row r="6623" spans="1:6" ht="12.75" customHeight="1" x14ac:dyDescent="0.2">
      <c r="A6623" s="141"/>
      <c r="B6623" s="142"/>
      <c r="C6623" s="142"/>
      <c r="D6623" s="143"/>
      <c r="E6623" s="78" t="s">
        <v>2808</v>
      </c>
      <c r="F6623" s="79" t="s">
        <v>117</v>
      </c>
    </row>
    <row r="6624" spans="1:6" ht="409.6" hidden="1" customHeight="1" x14ac:dyDescent="0.2"/>
    <row r="6625" spans="1:6" ht="12.75" customHeight="1" x14ac:dyDescent="0.2">
      <c r="A6625" s="80" t="s">
        <v>4871</v>
      </c>
      <c r="B6625" s="81" t="s">
        <v>4872</v>
      </c>
      <c r="C6625" s="82" t="s">
        <v>4870</v>
      </c>
      <c r="D6625" s="82" t="s">
        <v>4873</v>
      </c>
      <c r="E6625" s="82" t="s">
        <v>4874</v>
      </c>
      <c r="F6625" s="83" t="s">
        <v>4875</v>
      </c>
    </row>
    <row r="6626" spans="1:6" ht="409.6" hidden="1" customHeight="1" x14ac:dyDescent="0.2"/>
    <row r="6627" spans="1:6" ht="25.5" customHeight="1" thickBot="1" x14ac:dyDescent="0.25">
      <c r="A6627" s="84" t="s">
        <v>4963</v>
      </c>
      <c r="B6627" s="85" t="s">
        <v>4964</v>
      </c>
      <c r="C6627" s="86" t="s">
        <v>106</v>
      </c>
      <c r="D6627" s="87">
        <v>5.2499999999999998E-2</v>
      </c>
      <c r="E6627" s="88">
        <v>355247</v>
      </c>
      <c r="F6627" s="89">
        <f>+D6627*E6627</f>
        <v>18650.467499999999</v>
      </c>
    </row>
    <row r="6628" spans="1:6" ht="409.6" hidden="1" customHeight="1" x14ac:dyDescent="0.2"/>
    <row r="6629" spans="1:6" ht="13.5" customHeight="1" thickBot="1" x14ac:dyDescent="0.25">
      <c r="A6629" s="90" t="s">
        <v>4883</v>
      </c>
      <c r="B6629" s="91"/>
      <c r="C6629" s="92">
        <v>76.973874282884196</v>
      </c>
      <c r="D6629" s="91"/>
      <c r="E6629" s="93" t="s">
        <v>4884</v>
      </c>
      <c r="F6629" s="94">
        <v>18650</v>
      </c>
    </row>
    <row r="6630" spans="1:6" ht="0.2" customHeight="1" x14ac:dyDescent="0.2"/>
    <row r="6631" spans="1:6" ht="12.75" customHeight="1" x14ac:dyDescent="0.2">
      <c r="A6631" s="80" t="s">
        <v>4871</v>
      </c>
      <c r="B6631" s="81" t="s">
        <v>4885</v>
      </c>
      <c r="C6631" s="82" t="s">
        <v>4870</v>
      </c>
      <c r="D6631" s="82" t="s">
        <v>4873</v>
      </c>
      <c r="E6631" s="82" t="s">
        <v>4874</v>
      </c>
      <c r="F6631" s="83" t="s">
        <v>4875</v>
      </c>
    </row>
    <row r="6632" spans="1:6" ht="409.6" hidden="1" customHeight="1" x14ac:dyDescent="0.2"/>
    <row r="6633" spans="1:6" ht="25.5" customHeight="1" thickBot="1" x14ac:dyDescent="0.25">
      <c r="A6633" s="84" t="s">
        <v>4912</v>
      </c>
      <c r="B6633" s="85" t="s">
        <v>4913</v>
      </c>
      <c r="C6633" s="86" t="s">
        <v>4888</v>
      </c>
      <c r="D6633" s="87">
        <v>2.5000000000000001E-2</v>
      </c>
      <c r="E6633" s="88">
        <v>184277</v>
      </c>
      <c r="F6633" s="89">
        <f>+D6633*E6633</f>
        <v>4606.9250000000002</v>
      </c>
    </row>
    <row r="6634" spans="1:6" ht="409.6" hidden="1" customHeight="1" x14ac:dyDescent="0.2"/>
    <row r="6635" spans="1:6" ht="13.5" customHeight="1" thickBot="1" x14ac:dyDescent="0.25">
      <c r="A6635" s="90" t="s">
        <v>4893</v>
      </c>
      <c r="B6635" s="91"/>
      <c r="C6635" s="92">
        <v>19.0144042263403</v>
      </c>
      <c r="D6635" s="91"/>
      <c r="E6635" s="93" t="s">
        <v>4884</v>
      </c>
      <c r="F6635" s="94">
        <v>4607</v>
      </c>
    </row>
    <row r="6636" spans="1:6" ht="0.2" customHeight="1" x14ac:dyDescent="0.2"/>
    <row r="6637" spans="1:6" ht="12.75" customHeight="1" x14ac:dyDescent="0.2">
      <c r="A6637" s="80" t="s">
        <v>4871</v>
      </c>
      <c r="B6637" s="81" t="s">
        <v>4894</v>
      </c>
      <c r="C6637" s="82" t="s">
        <v>4870</v>
      </c>
      <c r="D6637" s="82" t="s">
        <v>4873</v>
      </c>
      <c r="E6637" s="82" t="s">
        <v>4874</v>
      </c>
      <c r="F6637" s="83" t="s">
        <v>4875</v>
      </c>
    </row>
    <row r="6638" spans="1:6" ht="409.6" hidden="1" customHeight="1" x14ac:dyDescent="0.2"/>
    <row r="6639" spans="1:6" ht="25.5" customHeight="1" thickBot="1" x14ac:dyDescent="0.25">
      <c r="A6639" s="84" t="s">
        <v>4895</v>
      </c>
      <c r="B6639" s="85" t="s">
        <v>4896</v>
      </c>
      <c r="C6639" s="86" t="s">
        <v>4897</v>
      </c>
      <c r="D6639" s="87">
        <v>0.05</v>
      </c>
      <c r="E6639" s="88">
        <v>4607</v>
      </c>
      <c r="F6639" s="89">
        <f>+D6639*E6639</f>
        <v>230.35000000000002</v>
      </c>
    </row>
    <row r="6640" spans="1:6" ht="409.6" hidden="1" customHeight="1" x14ac:dyDescent="0.2"/>
    <row r="6641" spans="1:6" ht="13.5" customHeight="1" thickBot="1" x14ac:dyDescent="0.25">
      <c r="A6641" s="90" t="s">
        <v>4898</v>
      </c>
      <c r="B6641" s="91"/>
      <c r="C6641" s="92">
        <v>0.94927566139749897</v>
      </c>
      <c r="D6641" s="91"/>
      <c r="E6641" s="93" t="s">
        <v>4884</v>
      </c>
      <c r="F6641" s="94">
        <v>230</v>
      </c>
    </row>
    <row r="6642" spans="1:6" ht="0.2" customHeight="1" x14ac:dyDescent="0.2"/>
    <row r="6643" spans="1:6" ht="12.75" customHeight="1" x14ac:dyDescent="0.2">
      <c r="A6643" s="80" t="s">
        <v>4871</v>
      </c>
      <c r="B6643" s="81" t="s">
        <v>4905</v>
      </c>
      <c r="C6643" s="82" t="s">
        <v>4870</v>
      </c>
      <c r="D6643" s="82" t="s">
        <v>4873</v>
      </c>
      <c r="E6643" s="82" t="s">
        <v>4874</v>
      </c>
      <c r="F6643" s="83" t="s">
        <v>4875</v>
      </c>
    </row>
    <row r="6644" spans="1:6" ht="409.6" hidden="1" customHeight="1" x14ac:dyDescent="0.2"/>
    <row r="6645" spans="1:6" ht="25.5" customHeight="1" thickBot="1" x14ac:dyDescent="0.25">
      <c r="A6645" s="84" t="s">
        <v>4920</v>
      </c>
      <c r="B6645" s="85" t="s">
        <v>4921</v>
      </c>
      <c r="C6645" s="86" t="s">
        <v>106</v>
      </c>
      <c r="D6645" s="87">
        <v>5.2499999999999998E-2</v>
      </c>
      <c r="E6645" s="88">
        <v>14128</v>
      </c>
      <c r="F6645" s="89">
        <f>+D6645*E6645</f>
        <v>741.72</v>
      </c>
    </row>
    <row r="6646" spans="1:6" ht="409.6" hidden="1" customHeight="1" x14ac:dyDescent="0.2"/>
    <row r="6647" spans="1:6" ht="13.5" customHeight="1" thickBot="1" x14ac:dyDescent="0.25">
      <c r="A6647" s="90" t="s">
        <v>4908</v>
      </c>
      <c r="B6647" s="91"/>
      <c r="C6647" s="92">
        <v>3.0624458293780199</v>
      </c>
      <c r="D6647" s="91"/>
      <c r="E6647" s="93" t="s">
        <v>4884</v>
      </c>
      <c r="F6647" s="94">
        <v>742</v>
      </c>
    </row>
    <row r="6648" spans="1:6" ht="0.2" customHeight="1" thickBot="1" x14ac:dyDescent="0.25"/>
    <row r="6649" spans="1:6" ht="12.75" customHeight="1" thickBot="1" x14ac:dyDescent="0.3">
      <c r="A6649" s="157" t="s">
        <v>4909</v>
      </c>
      <c r="B6649" s="158"/>
      <c r="C6649" s="158"/>
      <c r="D6649" s="158"/>
      <c r="E6649" s="159">
        <v>24229</v>
      </c>
      <c r="F6649" s="160"/>
    </row>
    <row r="6650" spans="1:6" ht="12.75" customHeight="1" x14ac:dyDescent="0.2"/>
    <row r="6651" spans="1:6" ht="12.75" customHeight="1" x14ac:dyDescent="0.2"/>
    <row r="6652" spans="1:6" ht="409.6" hidden="1" customHeight="1" x14ac:dyDescent="0.2"/>
    <row r="6653" spans="1:6" ht="12.75" customHeight="1" x14ac:dyDescent="0.25">
      <c r="A6653" s="144" t="s">
        <v>4868</v>
      </c>
      <c r="B6653" s="145"/>
      <c r="C6653" s="145"/>
      <c r="D6653" s="145"/>
      <c r="E6653" s="146"/>
      <c r="F6653" s="147"/>
    </row>
    <row r="6654" spans="1:6" ht="12.75" customHeight="1" x14ac:dyDescent="0.2">
      <c r="A6654" s="138" t="s">
        <v>2811</v>
      </c>
      <c r="B6654" s="139"/>
      <c r="C6654" s="139"/>
      <c r="D6654" s="140"/>
      <c r="E6654" s="76" t="s">
        <v>4869</v>
      </c>
      <c r="F6654" s="77" t="s">
        <v>4870</v>
      </c>
    </row>
    <row r="6655" spans="1:6" ht="12.75" customHeight="1" x14ac:dyDescent="0.2">
      <c r="A6655" s="141"/>
      <c r="B6655" s="142"/>
      <c r="C6655" s="142"/>
      <c r="D6655" s="143"/>
      <c r="E6655" s="78" t="s">
        <v>2810</v>
      </c>
      <c r="F6655" s="79" t="s">
        <v>106</v>
      </c>
    </row>
    <row r="6656" spans="1:6" ht="409.6" hidden="1" customHeight="1" x14ac:dyDescent="0.2"/>
    <row r="6657" spans="1:6" ht="12.75" customHeight="1" x14ac:dyDescent="0.2">
      <c r="A6657" s="80" t="s">
        <v>4871</v>
      </c>
      <c r="B6657" s="81" t="s">
        <v>4872</v>
      </c>
      <c r="C6657" s="82" t="s">
        <v>4870</v>
      </c>
      <c r="D6657" s="82" t="s">
        <v>4873</v>
      </c>
      <c r="E6657" s="82" t="s">
        <v>4874</v>
      </c>
      <c r="F6657" s="83" t="s">
        <v>4875</v>
      </c>
    </row>
    <row r="6658" spans="1:6" ht="409.6" hidden="1" customHeight="1" x14ac:dyDescent="0.2"/>
    <row r="6659" spans="1:6" ht="25.5" customHeight="1" x14ac:dyDescent="0.2">
      <c r="A6659" s="84" t="s">
        <v>5154</v>
      </c>
      <c r="B6659" s="85" t="s">
        <v>5155</v>
      </c>
      <c r="C6659" s="86" t="s">
        <v>106</v>
      </c>
      <c r="D6659" s="87">
        <v>0.63</v>
      </c>
      <c r="E6659" s="88">
        <v>405694</v>
      </c>
      <c r="F6659" s="89">
        <f>+D6659*E6659</f>
        <v>255587.22</v>
      </c>
    </row>
    <row r="6660" spans="1:6" ht="409.6" hidden="1" customHeight="1" x14ac:dyDescent="0.2"/>
    <row r="6661" spans="1:6" ht="25.5" customHeight="1" thickBot="1" x14ac:dyDescent="0.25">
      <c r="A6661" s="84" t="s">
        <v>5156</v>
      </c>
      <c r="B6661" s="85" t="s">
        <v>5157</v>
      </c>
      <c r="C6661" s="86" t="s">
        <v>106</v>
      </c>
      <c r="D6661" s="87">
        <v>0.42</v>
      </c>
      <c r="E6661" s="88">
        <v>107713</v>
      </c>
      <c r="F6661" s="89">
        <f>+D6661*E6661</f>
        <v>45239.46</v>
      </c>
    </row>
    <row r="6662" spans="1:6" ht="409.6" hidden="1" customHeight="1" x14ac:dyDescent="0.2"/>
    <row r="6663" spans="1:6" ht="13.5" customHeight="1" thickBot="1" x14ac:dyDescent="0.25">
      <c r="A6663" s="90" t="s">
        <v>4883</v>
      </c>
      <c r="B6663" s="91"/>
      <c r="C6663" s="92">
        <v>64.014112529977396</v>
      </c>
      <c r="D6663" s="91"/>
      <c r="E6663" s="93" t="s">
        <v>4884</v>
      </c>
      <c r="F6663" s="94">
        <v>300826</v>
      </c>
    </row>
    <row r="6664" spans="1:6" ht="0.2" customHeight="1" x14ac:dyDescent="0.2"/>
    <row r="6665" spans="1:6" ht="12.75" customHeight="1" x14ac:dyDescent="0.2">
      <c r="A6665" s="80" t="s">
        <v>4871</v>
      </c>
      <c r="B6665" s="81" t="s">
        <v>4885</v>
      </c>
      <c r="C6665" s="82" t="s">
        <v>4870</v>
      </c>
      <c r="D6665" s="82" t="s">
        <v>4873</v>
      </c>
      <c r="E6665" s="82" t="s">
        <v>4874</v>
      </c>
      <c r="F6665" s="83" t="s">
        <v>4875</v>
      </c>
    </row>
    <row r="6666" spans="1:6" ht="409.6" hidden="1" customHeight="1" x14ac:dyDescent="0.2"/>
    <row r="6667" spans="1:6" ht="25.5" customHeight="1" thickBot="1" x14ac:dyDescent="0.25">
      <c r="A6667" s="84" t="s">
        <v>5158</v>
      </c>
      <c r="B6667" s="85" t="s">
        <v>5159</v>
      </c>
      <c r="C6667" s="86" t="s">
        <v>4888</v>
      </c>
      <c r="D6667" s="87">
        <v>0.55200000000000005</v>
      </c>
      <c r="E6667" s="88">
        <v>266178</v>
      </c>
      <c r="F6667" s="89">
        <f>+D6667*E6667</f>
        <v>146930.25600000002</v>
      </c>
    </row>
    <row r="6668" spans="1:6" ht="409.6" hidden="1" customHeight="1" x14ac:dyDescent="0.2"/>
    <row r="6669" spans="1:6" ht="13.5" customHeight="1" thickBot="1" x14ac:dyDescent="0.25">
      <c r="A6669" s="90" t="s">
        <v>4893</v>
      </c>
      <c r="B6669" s="91"/>
      <c r="C6669" s="92">
        <v>31.265893087796901</v>
      </c>
      <c r="D6669" s="91"/>
      <c r="E6669" s="93" t="s">
        <v>4884</v>
      </c>
      <c r="F6669" s="94">
        <v>146930</v>
      </c>
    </row>
    <row r="6670" spans="1:6" ht="0.2" customHeight="1" x14ac:dyDescent="0.2"/>
    <row r="6671" spans="1:6" ht="12.75" customHeight="1" x14ac:dyDescent="0.2">
      <c r="A6671" s="80" t="s">
        <v>4871</v>
      </c>
      <c r="B6671" s="81" t="s">
        <v>4894</v>
      </c>
      <c r="C6671" s="82" t="s">
        <v>4870</v>
      </c>
      <c r="D6671" s="82" t="s">
        <v>4873</v>
      </c>
      <c r="E6671" s="82" t="s">
        <v>4874</v>
      </c>
      <c r="F6671" s="83" t="s">
        <v>4875</v>
      </c>
    </row>
    <row r="6672" spans="1:6" ht="409.6" hidden="1" customHeight="1" x14ac:dyDescent="0.2"/>
    <row r="6673" spans="1:6" ht="25.5" customHeight="1" thickBot="1" x14ac:dyDescent="0.25">
      <c r="A6673" s="84" t="s">
        <v>4895</v>
      </c>
      <c r="B6673" s="85" t="s">
        <v>4896</v>
      </c>
      <c r="C6673" s="86" t="s">
        <v>4897</v>
      </c>
      <c r="D6673" s="87">
        <v>0.05</v>
      </c>
      <c r="E6673" s="88">
        <v>146930</v>
      </c>
      <c r="F6673" s="89">
        <f>+D6673*E6673</f>
        <v>7346.5</v>
      </c>
    </row>
    <row r="6674" spans="1:6" ht="409.6" hidden="1" customHeight="1" x14ac:dyDescent="0.2"/>
    <row r="6675" spans="1:6" ht="13.5" customHeight="1" thickBot="1" x14ac:dyDescent="0.25">
      <c r="A6675" s="90" t="s">
        <v>4898</v>
      </c>
      <c r="B6675" s="91"/>
      <c r="C6675" s="92">
        <v>1.5634010516303201</v>
      </c>
      <c r="D6675" s="91"/>
      <c r="E6675" s="93" t="s">
        <v>4884</v>
      </c>
      <c r="F6675" s="94">
        <v>7347</v>
      </c>
    </row>
    <row r="6676" spans="1:6" ht="0.2" customHeight="1" x14ac:dyDescent="0.2"/>
    <row r="6677" spans="1:6" ht="12.75" customHeight="1" x14ac:dyDescent="0.2">
      <c r="A6677" s="80" t="s">
        <v>4871</v>
      </c>
      <c r="B6677" s="81" t="s">
        <v>4905</v>
      </c>
      <c r="C6677" s="82" t="s">
        <v>4870</v>
      </c>
      <c r="D6677" s="82" t="s">
        <v>4873</v>
      </c>
      <c r="E6677" s="82" t="s">
        <v>4874</v>
      </c>
      <c r="F6677" s="83" t="s">
        <v>4875</v>
      </c>
    </row>
    <row r="6678" spans="1:6" ht="409.6" hidden="1" customHeight="1" x14ac:dyDescent="0.2"/>
    <row r="6679" spans="1:6" ht="25.5" customHeight="1" thickBot="1" x14ac:dyDescent="0.25">
      <c r="A6679" s="84" t="s">
        <v>4920</v>
      </c>
      <c r="B6679" s="85" t="s">
        <v>4921</v>
      </c>
      <c r="C6679" s="86" t="s">
        <v>106</v>
      </c>
      <c r="D6679" s="87">
        <v>1.05</v>
      </c>
      <c r="E6679" s="88">
        <v>14128</v>
      </c>
      <c r="F6679" s="89">
        <f>+D6679*E6679</f>
        <v>14834.400000000001</v>
      </c>
    </row>
    <row r="6680" spans="1:6" ht="409.6" hidden="1" customHeight="1" x14ac:dyDescent="0.2"/>
    <row r="6681" spans="1:6" ht="13.5" customHeight="1" thickBot="1" x14ac:dyDescent="0.25">
      <c r="A6681" s="90" t="s">
        <v>4908</v>
      </c>
      <c r="B6681" s="91"/>
      <c r="C6681" s="92">
        <v>3.1565933305953799</v>
      </c>
      <c r="D6681" s="91"/>
      <c r="E6681" s="93" t="s">
        <v>4884</v>
      </c>
      <c r="F6681" s="94">
        <v>14834</v>
      </c>
    </row>
    <row r="6682" spans="1:6" ht="0.2" customHeight="1" thickBot="1" x14ac:dyDescent="0.25"/>
    <row r="6683" spans="1:6" ht="12.75" customHeight="1" thickBot="1" x14ac:dyDescent="0.3">
      <c r="A6683" s="157" t="s">
        <v>4909</v>
      </c>
      <c r="B6683" s="158"/>
      <c r="C6683" s="158"/>
      <c r="D6683" s="158"/>
      <c r="E6683" s="159">
        <v>469937</v>
      </c>
      <c r="F6683" s="160"/>
    </row>
    <row r="6684" spans="1:6" ht="12.75" customHeight="1" x14ac:dyDescent="0.2"/>
    <row r="6685" spans="1:6" ht="12.75" customHeight="1" x14ac:dyDescent="0.2"/>
    <row r="6686" spans="1:6" ht="409.6" hidden="1" customHeight="1" x14ac:dyDescent="0.2"/>
    <row r="6687" spans="1:6" ht="12.75" customHeight="1" x14ac:dyDescent="0.25">
      <c r="A6687" s="144" t="s">
        <v>4868</v>
      </c>
      <c r="B6687" s="145"/>
      <c r="C6687" s="145"/>
      <c r="D6687" s="145"/>
      <c r="E6687" s="146"/>
      <c r="F6687" s="147"/>
    </row>
    <row r="6688" spans="1:6" ht="12.75" customHeight="1" x14ac:dyDescent="0.2">
      <c r="A6688" s="138" t="s">
        <v>2813</v>
      </c>
      <c r="B6688" s="139"/>
      <c r="C6688" s="139"/>
      <c r="D6688" s="140"/>
      <c r="E6688" s="76" t="s">
        <v>4869</v>
      </c>
      <c r="F6688" s="77" t="s">
        <v>4870</v>
      </c>
    </row>
    <row r="6689" spans="1:6" ht="12.75" customHeight="1" x14ac:dyDescent="0.2">
      <c r="A6689" s="141"/>
      <c r="B6689" s="142"/>
      <c r="C6689" s="142"/>
      <c r="D6689" s="143"/>
      <c r="E6689" s="78" t="s">
        <v>2812</v>
      </c>
      <c r="F6689" s="79" t="s">
        <v>117</v>
      </c>
    </row>
    <row r="6690" spans="1:6" ht="409.6" hidden="1" customHeight="1" x14ac:dyDescent="0.2"/>
    <row r="6691" spans="1:6" ht="12.75" customHeight="1" x14ac:dyDescent="0.2">
      <c r="A6691" s="80" t="s">
        <v>4871</v>
      </c>
      <c r="B6691" s="81" t="s">
        <v>4872</v>
      </c>
      <c r="C6691" s="82" t="s">
        <v>4870</v>
      </c>
      <c r="D6691" s="82" t="s">
        <v>4873</v>
      </c>
      <c r="E6691" s="82" t="s">
        <v>4874</v>
      </c>
      <c r="F6691" s="83" t="s">
        <v>4875</v>
      </c>
    </row>
    <row r="6692" spans="1:6" ht="409.6" hidden="1" customHeight="1" x14ac:dyDescent="0.2"/>
    <row r="6693" spans="1:6" ht="25.5" customHeight="1" x14ac:dyDescent="0.2">
      <c r="A6693" s="84" t="s">
        <v>5156</v>
      </c>
      <c r="B6693" s="85" t="s">
        <v>5157</v>
      </c>
      <c r="C6693" s="86" t="s">
        <v>106</v>
      </c>
      <c r="D6693" s="87">
        <v>0.105</v>
      </c>
      <c r="E6693" s="88">
        <v>107713</v>
      </c>
      <c r="F6693" s="89">
        <f>+D6693*E6693</f>
        <v>11309.865</v>
      </c>
    </row>
    <row r="6694" spans="1:6" ht="409.6" hidden="1" customHeight="1" x14ac:dyDescent="0.2"/>
    <row r="6695" spans="1:6" ht="25.5" customHeight="1" x14ac:dyDescent="0.2">
      <c r="A6695" s="84" t="s">
        <v>5154</v>
      </c>
      <c r="B6695" s="85" t="s">
        <v>5155</v>
      </c>
      <c r="C6695" s="86" t="s">
        <v>106</v>
      </c>
      <c r="D6695" s="87">
        <v>0.1575</v>
      </c>
      <c r="E6695" s="88">
        <v>405694</v>
      </c>
      <c r="F6695" s="89">
        <f>+D6695*E6695</f>
        <v>63896.805</v>
      </c>
    </row>
    <row r="6696" spans="1:6" ht="409.6" hidden="1" customHeight="1" x14ac:dyDescent="0.2"/>
    <row r="6697" spans="1:6" ht="25.5" customHeight="1" x14ac:dyDescent="0.2">
      <c r="A6697" s="84" t="s">
        <v>4876</v>
      </c>
      <c r="B6697" s="85" t="s">
        <v>4877</v>
      </c>
      <c r="C6697" s="86" t="s">
        <v>1212</v>
      </c>
      <c r="D6697" s="87">
        <v>0.2</v>
      </c>
      <c r="E6697" s="88">
        <v>3690</v>
      </c>
      <c r="F6697" s="89">
        <f>+D6697*E6697</f>
        <v>738</v>
      </c>
    </row>
    <row r="6698" spans="1:6" ht="409.6" hidden="1" customHeight="1" x14ac:dyDescent="0.2"/>
    <row r="6699" spans="1:6" ht="25.5" customHeight="1" thickBot="1" x14ac:dyDescent="0.25">
      <c r="A6699" s="84" t="s">
        <v>5160</v>
      </c>
      <c r="B6699" s="85" t="s">
        <v>5161</v>
      </c>
      <c r="C6699" s="86" t="s">
        <v>9</v>
      </c>
      <c r="D6699" s="87">
        <v>4.6879999999999998E-2</v>
      </c>
      <c r="E6699" s="88">
        <v>155918</v>
      </c>
      <c r="F6699" s="89">
        <f>+D6699*E6699</f>
        <v>7309.4358400000001</v>
      </c>
    </row>
    <row r="6700" spans="1:6" ht="409.6" hidden="1" customHeight="1" x14ac:dyDescent="0.2"/>
    <row r="6701" spans="1:6" ht="13.5" customHeight="1" thickBot="1" x14ac:dyDescent="0.25">
      <c r="A6701" s="90" t="s">
        <v>4883</v>
      </c>
      <c r="B6701" s="91"/>
      <c r="C6701" s="92">
        <v>55.715499876193697</v>
      </c>
      <c r="D6701" s="91"/>
      <c r="E6701" s="93" t="s">
        <v>4884</v>
      </c>
      <c r="F6701" s="94">
        <v>83254</v>
      </c>
    </row>
    <row r="6702" spans="1:6" ht="0.2" customHeight="1" x14ac:dyDescent="0.2"/>
    <row r="6703" spans="1:6" ht="12.75" customHeight="1" x14ac:dyDescent="0.2">
      <c r="A6703" s="80" t="s">
        <v>4871</v>
      </c>
      <c r="B6703" s="81" t="s">
        <v>4885</v>
      </c>
      <c r="C6703" s="82" t="s">
        <v>4870</v>
      </c>
      <c r="D6703" s="82" t="s">
        <v>4873</v>
      </c>
      <c r="E6703" s="82" t="s">
        <v>4874</v>
      </c>
      <c r="F6703" s="83" t="s">
        <v>4875</v>
      </c>
    </row>
    <row r="6704" spans="1:6" ht="409.6" hidden="1" customHeight="1" x14ac:dyDescent="0.2"/>
    <row r="6705" spans="1:6" ht="25.5" customHeight="1" thickBot="1" x14ac:dyDescent="0.25">
      <c r="A6705" s="84" t="s">
        <v>5158</v>
      </c>
      <c r="B6705" s="85" t="s">
        <v>5159</v>
      </c>
      <c r="C6705" s="86" t="s">
        <v>4888</v>
      </c>
      <c r="D6705" s="87">
        <v>0.16250000000000001</v>
      </c>
      <c r="E6705" s="88">
        <v>266178</v>
      </c>
      <c r="F6705" s="89">
        <f>+D6705*E6705</f>
        <v>43253.925000000003</v>
      </c>
    </row>
    <row r="6706" spans="1:6" ht="409.6" hidden="1" customHeight="1" x14ac:dyDescent="0.2"/>
    <row r="6707" spans="1:6" ht="13.5" customHeight="1" thickBot="1" x14ac:dyDescent="0.25">
      <c r="A6707" s="90" t="s">
        <v>4893</v>
      </c>
      <c r="B6707" s="91"/>
      <c r="C6707" s="92">
        <v>28.946575920014499</v>
      </c>
      <c r="D6707" s="91"/>
      <c r="E6707" s="93" t="s">
        <v>4884</v>
      </c>
      <c r="F6707" s="94">
        <v>43254</v>
      </c>
    </row>
    <row r="6708" spans="1:6" ht="0.2" customHeight="1" x14ac:dyDescent="0.2"/>
    <row r="6709" spans="1:6" ht="12.75" customHeight="1" x14ac:dyDescent="0.2">
      <c r="A6709" s="80" t="s">
        <v>4871</v>
      </c>
      <c r="B6709" s="81" t="s">
        <v>4894</v>
      </c>
      <c r="C6709" s="82" t="s">
        <v>4870</v>
      </c>
      <c r="D6709" s="82" t="s">
        <v>4873</v>
      </c>
      <c r="E6709" s="82" t="s">
        <v>4874</v>
      </c>
      <c r="F6709" s="83" t="s">
        <v>4875</v>
      </c>
    </row>
    <row r="6710" spans="1:6" ht="409.6" hidden="1" customHeight="1" x14ac:dyDescent="0.2"/>
    <row r="6711" spans="1:6" ht="25.5" customHeight="1" thickBot="1" x14ac:dyDescent="0.25">
      <c r="A6711" s="84" t="s">
        <v>4895</v>
      </c>
      <c r="B6711" s="85" t="s">
        <v>4896</v>
      </c>
      <c r="C6711" s="86" t="s">
        <v>4897</v>
      </c>
      <c r="D6711" s="87">
        <v>0.05</v>
      </c>
      <c r="E6711" s="88">
        <v>43254</v>
      </c>
      <c r="F6711" s="89">
        <f>+D6711*E6711</f>
        <v>2162.7000000000003</v>
      </c>
    </row>
    <row r="6712" spans="1:6" ht="409.6" hidden="1" customHeight="1" x14ac:dyDescent="0.2"/>
    <row r="6713" spans="1:6" ht="13.5" customHeight="1" thickBot="1" x14ac:dyDescent="0.25">
      <c r="A6713" s="90" t="s">
        <v>4898</v>
      </c>
      <c r="B6713" s="91"/>
      <c r="C6713" s="92">
        <v>1.4475295629303899</v>
      </c>
      <c r="D6713" s="91"/>
      <c r="E6713" s="93" t="s">
        <v>4884</v>
      </c>
      <c r="F6713" s="94">
        <v>2163</v>
      </c>
    </row>
    <row r="6714" spans="1:6" ht="0.2" customHeight="1" x14ac:dyDescent="0.2"/>
    <row r="6715" spans="1:6" ht="12.75" customHeight="1" x14ac:dyDescent="0.2">
      <c r="A6715" s="80" t="s">
        <v>4871</v>
      </c>
      <c r="B6715" s="81" t="s">
        <v>4899</v>
      </c>
      <c r="C6715" s="82" t="s">
        <v>4870</v>
      </c>
      <c r="D6715" s="82" t="s">
        <v>4873</v>
      </c>
      <c r="E6715" s="82" t="s">
        <v>4874</v>
      </c>
      <c r="F6715" s="83" t="s">
        <v>4875</v>
      </c>
    </row>
    <row r="6716" spans="1:6" ht="409.6" hidden="1" customHeight="1" x14ac:dyDescent="0.2"/>
    <row r="6717" spans="1:6" ht="25.5" customHeight="1" x14ac:dyDescent="0.2">
      <c r="A6717" s="84" t="s">
        <v>5018</v>
      </c>
      <c r="B6717" s="85" t="s">
        <v>5019</v>
      </c>
      <c r="C6717" s="86" t="s">
        <v>109</v>
      </c>
      <c r="D6717" s="87">
        <v>1</v>
      </c>
      <c r="E6717" s="88">
        <v>248</v>
      </c>
      <c r="F6717" s="89">
        <f>+D6717*E6717</f>
        <v>248</v>
      </c>
    </row>
    <row r="6718" spans="1:6" ht="409.6" hidden="1" customHeight="1" x14ac:dyDescent="0.2"/>
    <row r="6719" spans="1:6" ht="25.5" customHeight="1" x14ac:dyDescent="0.2">
      <c r="A6719" s="84" t="s">
        <v>5139</v>
      </c>
      <c r="B6719" s="85" t="s">
        <v>5140</v>
      </c>
      <c r="C6719" s="86" t="s">
        <v>109</v>
      </c>
      <c r="D6719" s="87">
        <v>1.8</v>
      </c>
      <c r="E6719" s="88">
        <v>398</v>
      </c>
      <c r="F6719" s="89">
        <f>+D6719*E6719</f>
        <v>716.4</v>
      </c>
    </row>
    <row r="6720" spans="1:6" ht="409.6" hidden="1" customHeight="1" x14ac:dyDescent="0.2"/>
    <row r="6721" spans="1:6" ht="25.5" customHeight="1" thickBot="1" x14ac:dyDescent="0.25">
      <c r="A6721" s="84" t="s">
        <v>5141</v>
      </c>
      <c r="B6721" s="85" t="s">
        <v>5142</v>
      </c>
      <c r="C6721" s="86" t="s">
        <v>109</v>
      </c>
      <c r="D6721" s="87">
        <v>1</v>
      </c>
      <c r="E6721" s="88">
        <v>240</v>
      </c>
      <c r="F6721" s="89">
        <f>+D6721*E6721</f>
        <v>240</v>
      </c>
    </row>
    <row r="6722" spans="1:6" ht="409.6" hidden="1" customHeight="1" x14ac:dyDescent="0.2"/>
    <row r="6723" spans="1:6" ht="13.5" customHeight="1" thickBot="1" x14ac:dyDescent="0.25">
      <c r="A6723" s="90" t="s">
        <v>4904</v>
      </c>
      <c r="B6723" s="91"/>
      <c r="C6723" s="92">
        <v>0.80574461108099604</v>
      </c>
      <c r="D6723" s="91"/>
      <c r="E6723" s="93" t="s">
        <v>4884</v>
      </c>
      <c r="F6723" s="94">
        <v>1204</v>
      </c>
    </row>
    <row r="6724" spans="1:6" ht="0.2" customHeight="1" x14ac:dyDescent="0.2"/>
    <row r="6725" spans="1:6" ht="12.75" customHeight="1" x14ac:dyDescent="0.2">
      <c r="A6725" s="80" t="s">
        <v>4871</v>
      </c>
      <c r="B6725" s="81" t="s">
        <v>4905</v>
      </c>
      <c r="C6725" s="82" t="s">
        <v>4870</v>
      </c>
      <c r="D6725" s="82" t="s">
        <v>4873</v>
      </c>
      <c r="E6725" s="82" t="s">
        <v>4874</v>
      </c>
      <c r="F6725" s="83" t="s">
        <v>4875</v>
      </c>
    </row>
    <row r="6726" spans="1:6" ht="409.6" hidden="1" customHeight="1" x14ac:dyDescent="0.2"/>
    <row r="6727" spans="1:6" ht="25.5" customHeight="1" x14ac:dyDescent="0.2">
      <c r="A6727" s="84" t="s">
        <v>4916</v>
      </c>
      <c r="B6727" s="85" t="s">
        <v>4917</v>
      </c>
      <c r="C6727" s="86" t="s">
        <v>106</v>
      </c>
      <c r="D6727" s="87">
        <v>0.32500000000000001</v>
      </c>
      <c r="E6727" s="88">
        <v>38014</v>
      </c>
      <c r="F6727" s="89">
        <f>+D6727*E6727</f>
        <v>12354.550000000001</v>
      </c>
    </row>
    <row r="6728" spans="1:6" ht="409.6" hidden="1" customHeight="1" x14ac:dyDescent="0.2"/>
    <row r="6729" spans="1:6" ht="25.5" customHeight="1" thickBot="1" x14ac:dyDescent="0.25">
      <c r="A6729" s="84" t="s">
        <v>4920</v>
      </c>
      <c r="B6729" s="85" t="s">
        <v>4921</v>
      </c>
      <c r="C6729" s="86" t="s">
        <v>106</v>
      </c>
      <c r="D6729" s="87">
        <v>0.50938000000000005</v>
      </c>
      <c r="E6729" s="88">
        <v>14128</v>
      </c>
      <c r="F6729" s="89">
        <f>+D6729*E6729</f>
        <v>7196.5206400000006</v>
      </c>
    </row>
    <row r="6730" spans="1:6" ht="409.6" hidden="1" customHeight="1" x14ac:dyDescent="0.2"/>
    <row r="6731" spans="1:6" ht="13.5" customHeight="1" thickBot="1" x14ac:dyDescent="0.25">
      <c r="A6731" s="90" t="s">
        <v>4908</v>
      </c>
      <c r="B6731" s="91"/>
      <c r="C6731" s="92">
        <v>13.0846500297804</v>
      </c>
      <c r="D6731" s="91"/>
      <c r="E6731" s="93" t="s">
        <v>4884</v>
      </c>
      <c r="F6731" s="94">
        <v>19552</v>
      </c>
    </row>
    <row r="6732" spans="1:6" ht="0.2" customHeight="1" thickBot="1" x14ac:dyDescent="0.25"/>
    <row r="6733" spans="1:6" ht="12.75" customHeight="1" thickBot="1" x14ac:dyDescent="0.3">
      <c r="A6733" s="157" t="s">
        <v>4909</v>
      </c>
      <c r="B6733" s="158"/>
      <c r="C6733" s="158"/>
      <c r="D6733" s="158"/>
      <c r="E6733" s="159">
        <v>149427</v>
      </c>
      <c r="F6733" s="160"/>
    </row>
    <row r="6734" spans="1:6" ht="12.75" customHeight="1" x14ac:dyDescent="0.2"/>
    <row r="6735" spans="1:6" ht="12.75" customHeight="1" x14ac:dyDescent="0.2"/>
    <row r="6736" spans="1:6" ht="409.6" hidden="1" customHeight="1" x14ac:dyDescent="0.2"/>
    <row r="6737" spans="1:6" ht="12.75" customHeight="1" x14ac:dyDescent="0.25">
      <c r="A6737" s="144" t="s">
        <v>4868</v>
      </c>
      <c r="B6737" s="145"/>
      <c r="C6737" s="145"/>
      <c r="D6737" s="145"/>
      <c r="E6737" s="146"/>
      <c r="F6737" s="147"/>
    </row>
    <row r="6738" spans="1:6" ht="12.75" customHeight="1" x14ac:dyDescent="0.2">
      <c r="A6738" s="138" t="s">
        <v>2815</v>
      </c>
      <c r="B6738" s="139"/>
      <c r="C6738" s="139"/>
      <c r="D6738" s="140"/>
      <c r="E6738" s="76" t="s">
        <v>4869</v>
      </c>
      <c r="F6738" s="77" t="s">
        <v>4870</v>
      </c>
    </row>
    <row r="6739" spans="1:6" ht="12.75" customHeight="1" x14ac:dyDescent="0.2">
      <c r="A6739" s="141"/>
      <c r="B6739" s="142"/>
      <c r="C6739" s="142"/>
      <c r="D6739" s="143"/>
      <c r="E6739" s="78" t="s">
        <v>2814</v>
      </c>
      <c r="F6739" s="79" t="s">
        <v>117</v>
      </c>
    </row>
    <row r="6740" spans="1:6" ht="409.6" hidden="1" customHeight="1" x14ac:dyDescent="0.2"/>
    <row r="6741" spans="1:6" ht="12.75" customHeight="1" x14ac:dyDescent="0.2">
      <c r="A6741" s="80" t="s">
        <v>4871</v>
      </c>
      <c r="B6741" s="81" t="s">
        <v>4872</v>
      </c>
      <c r="C6741" s="82" t="s">
        <v>4870</v>
      </c>
      <c r="D6741" s="82" t="s">
        <v>4873</v>
      </c>
      <c r="E6741" s="82" t="s">
        <v>4874</v>
      </c>
      <c r="F6741" s="83" t="s">
        <v>4875</v>
      </c>
    </row>
    <row r="6742" spans="1:6" ht="409.6" hidden="1" customHeight="1" x14ac:dyDescent="0.2"/>
    <row r="6743" spans="1:6" ht="25.5" customHeight="1" x14ac:dyDescent="0.2">
      <c r="A6743" s="84" t="s">
        <v>5156</v>
      </c>
      <c r="B6743" s="85" t="s">
        <v>5157</v>
      </c>
      <c r="C6743" s="86" t="s">
        <v>106</v>
      </c>
      <c r="D6743" s="87">
        <v>0.21</v>
      </c>
      <c r="E6743" s="88">
        <v>107713</v>
      </c>
      <c r="F6743" s="89">
        <f>+D6743*E6743</f>
        <v>22619.73</v>
      </c>
    </row>
    <row r="6744" spans="1:6" ht="409.6" hidden="1" customHeight="1" x14ac:dyDescent="0.2"/>
    <row r="6745" spans="1:6" ht="25.5" customHeight="1" x14ac:dyDescent="0.2">
      <c r="A6745" s="84" t="s">
        <v>5154</v>
      </c>
      <c r="B6745" s="85" t="s">
        <v>5155</v>
      </c>
      <c r="C6745" s="86" t="s">
        <v>106</v>
      </c>
      <c r="D6745" s="87">
        <v>0.315</v>
      </c>
      <c r="E6745" s="88">
        <v>405694</v>
      </c>
      <c r="F6745" s="89">
        <f>+D6745*E6745</f>
        <v>127793.61</v>
      </c>
    </row>
    <row r="6746" spans="1:6" ht="409.6" hidden="1" customHeight="1" x14ac:dyDescent="0.2"/>
    <row r="6747" spans="1:6" ht="25.5" customHeight="1" x14ac:dyDescent="0.2">
      <c r="A6747" s="84" t="s">
        <v>4876</v>
      </c>
      <c r="B6747" s="85" t="s">
        <v>4877</v>
      </c>
      <c r="C6747" s="86" t="s">
        <v>1212</v>
      </c>
      <c r="D6747" s="87">
        <v>0.25</v>
      </c>
      <c r="E6747" s="88">
        <v>3690</v>
      </c>
      <c r="F6747" s="89">
        <f>+D6747*E6747</f>
        <v>922.5</v>
      </c>
    </row>
    <row r="6748" spans="1:6" ht="409.6" hidden="1" customHeight="1" x14ac:dyDescent="0.2"/>
    <row r="6749" spans="1:6" ht="25.5" customHeight="1" thickBot="1" x14ac:dyDescent="0.25">
      <c r="A6749" s="84" t="s">
        <v>5160</v>
      </c>
      <c r="B6749" s="85" t="s">
        <v>5161</v>
      </c>
      <c r="C6749" s="86" t="s">
        <v>9</v>
      </c>
      <c r="D6749" s="87">
        <v>7.0319999999999994E-2</v>
      </c>
      <c r="E6749" s="88">
        <v>155918</v>
      </c>
      <c r="F6749" s="89">
        <f>+D6749*E6749</f>
        <v>10964.153759999999</v>
      </c>
    </row>
    <row r="6750" spans="1:6" ht="409.6" hidden="1" customHeight="1" x14ac:dyDescent="0.2"/>
    <row r="6751" spans="1:6" ht="13.5" customHeight="1" thickBot="1" x14ac:dyDescent="0.25">
      <c r="A6751" s="90" t="s">
        <v>4883</v>
      </c>
      <c r="B6751" s="91"/>
      <c r="C6751" s="92">
        <v>56.753959289862998</v>
      </c>
      <c r="D6751" s="91"/>
      <c r="E6751" s="93" t="s">
        <v>4884</v>
      </c>
      <c r="F6751" s="94">
        <v>162301</v>
      </c>
    </row>
    <row r="6752" spans="1:6" ht="0.2" customHeight="1" x14ac:dyDescent="0.2"/>
    <row r="6753" spans="1:6" ht="12.75" customHeight="1" x14ac:dyDescent="0.2">
      <c r="A6753" s="80" t="s">
        <v>4871</v>
      </c>
      <c r="B6753" s="81" t="s">
        <v>4885</v>
      </c>
      <c r="C6753" s="82" t="s">
        <v>4870</v>
      </c>
      <c r="D6753" s="82" t="s">
        <v>4873</v>
      </c>
      <c r="E6753" s="82" t="s">
        <v>4874</v>
      </c>
      <c r="F6753" s="83" t="s">
        <v>4875</v>
      </c>
    </row>
    <row r="6754" spans="1:6" ht="409.6" hidden="1" customHeight="1" x14ac:dyDescent="0.2"/>
    <row r="6755" spans="1:6" ht="25.5" customHeight="1" thickBot="1" x14ac:dyDescent="0.25">
      <c r="A6755" s="84" t="s">
        <v>5158</v>
      </c>
      <c r="B6755" s="85" t="s">
        <v>5159</v>
      </c>
      <c r="C6755" s="86" t="s">
        <v>4888</v>
      </c>
      <c r="D6755" s="87">
        <v>0.30199999999999999</v>
      </c>
      <c r="E6755" s="88">
        <v>266178</v>
      </c>
      <c r="F6755" s="89">
        <f>+D6755*E6755</f>
        <v>80385.755999999994</v>
      </c>
    </row>
    <row r="6756" spans="1:6" ht="409.6" hidden="1" customHeight="1" x14ac:dyDescent="0.2"/>
    <row r="6757" spans="1:6" ht="13.5" customHeight="1" thickBot="1" x14ac:dyDescent="0.25">
      <c r="A6757" s="90" t="s">
        <v>4893</v>
      </c>
      <c r="B6757" s="91"/>
      <c r="C6757" s="92">
        <v>28.1096467148997</v>
      </c>
      <c r="D6757" s="91"/>
      <c r="E6757" s="93" t="s">
        <v>4884</v>
      </c>
      <c r="F6757" s="94">
        <v>80386</v>
      </c>
    </row>
    <row r="6758" spans="1:6" ht="0.2" customHeight="1" x14ac:dyDescent="0.2"/>
    <row r="6759" spans="1:6" ht="12.75" customHeight="1" x14ac:dyDescent="0.2">
      <c r="A6759" s="80" t="s">
        <v>4871</v>
      </c>
      <c r="B6759" s="81" t="s">
        <v>4894</v>
      </c>
      <c r="C6759" s="82" t="s">
        <v>4870</v>
      </c>
      <c r="D6759" s="82" t="s">
        <v>4873</v>
      </c>
      <c r="E6759" s="82" t="s">
        <v>4874</v>
      </c>
      <c r="F6759" s="83" t="s">
        <v>4875</v>
      </c>
    </row>
    <row r="6760" spans="1:6" ht="409.6" hidden="1" customHeight="1" x14ac:dyDescent="0.2"/>
    <row r="6761" spans="1:6" ht="25.5" customHeight="1" thickBot="1" x14ac:dyDescent="0.25">
      <c r="A6761" s="84" t="s">
        <v>4895</v>
      </c>
      <c r="B6761" s="85" t="s">
        <v>4896</v>
      </c>
      <c r="C6761" s="86" t="s">
        <v>4897</v>
      </c>
      <c r="D6761" s="87">
        <v>0.05</v>
      </c>
      <c r="E6761" s="88">
        <v>80386</v>
      </c>
      <c r="F6761" s="89">
        <f>+D6761*E6761</f>
        <v>4019.3</v>
      </c>
    </row>
    <row r="6762" spans="1:6" ht="409.6" hidden="1" customHeight="1" x14ac:dyDescent="0.2"/>
    <row r="6763" spans="1:6" ht="13.5" customHeight="1" thickBot="1" x14ac:dyDescent="0.25">
      <c r="A6763" s="90" t="s">
        <v>4898</v>
      </c>
      <c r="B6763" s="91"/>
      <c r="C6763" s="92">
        <v>1.4053774307364699</v>
      </c>
      <c r="D6763" s="91"/>
      <c r="E6763" s="93" t="s">
        <v>4884</v>
      </c>
      <c r="F6763" s="94">
        <v>4019</v>
      </c>
    </row>
    <row r="6764" spans="1:6" ht="0.2" customHeight="1" x14ac:dyDescent="0.2"/>
    <row r="6765" spans="1:6" ht="12.75" customHeight="1" x14ac:dyDescent="0.2">
      <c r="A6765" s="80" t="s">
        <v>4871</v>
      </c>
      <c r="B6765" s="81" t="s">
        <v>4899</v>
      </c>
      <c r="C6765" s="82" t="s">
        <v>4870</v>
      </c>
      <c r="D6765" s="82" t="s">
        <v>4873</v>
      </c>
      <c r="E6765" s="82" t="s">
        <v>4874</v>
      </c>
      <c r="F6765" s="83" t="s">
        <v>4875</v>
      </c>
    </row>
    <row r="6766" spans="1:6" ht="409.6" hidden="1" customHeight="1" x14ac:dyDescent="0.2"/>
    <row r="6767" spans="1:6" ht="25.5" customHeight="1" x14ac:dyDescent="0.2">
      <c r="A6767" s="84" t="s">
        <v>5018</v>
      </c>
      <c r="B6767" s="85" t="s">
        <v>5019</v>
      </c>
      <c r="C6767" s="86" t="s">
        <v>109</v>
      </c>
      <c r="D6767" s="87">
        <v>2</v>
      </c>
      <c r="E6767" s="88">
        <v>248</v>
      </c>
      <c r="F6767" s="89">
        <f>+D6767*E6767</f>
        <v>496</v>
      </c>
    </row>
    <row r="6768" spans="1:6" ht="409.6" hidden="1" customHeight="1" x14ac:dyDescent="0.2"/>
    <row r="6769" spans="1:6" ht="25.5" customHeight="1" x14ac:dyDescent="0.2">
      <c r="A6769" s="84" t="s">
        <v>5139</v>
      </c>
      <c r="B6769" s="85" t="s">
        <v>5140</v>
      </c>
      <c r="C6769" s="86" t="s">
        <v>109</v>
      </c>
      <c r="D6769" s="87">
        <v>0.25</v>
      </c>
      <c r="E6769" s="88">
        <v>398</v>
      </c>
      <c r="F6769" s="89">
        <f>+D6769*E6769</f>
        <v>99.5</v>
      </c>
    </row>
    <row r="6770" spans="1:6" ht="409.6" hidden="1" customHeight="1" x14ac:dyDescent="0.2"/>
    <row r="6771" spans="1:6" ht="25.5" customHeight="1" thickBot="1" x14ac:dyDescent="0.25">
      <c r="A6771" s="84" t="s">
        <v>5141</v>
      </c>
      <c r="B6771" s="85" t="s">
        <v>5142</v>
      </c>
      <c r="C6771" s="86" t="s">
        <v>109</v>
      </c>
      <c r="D6771" s="87">
        <v>1</v>
      </c>
      <c r="E6771" s="88">
        <v>240</v>
      </c>
      <c r="F6771" s="89">
        <f>+D6771*E6771</f>
        <v>240</v>
      </c>
    </row>
    <row r="6772" spans="1:6" ht="409.6" hidden="1" customHeight="1" x14ac:dyDescent="0.2"/>
    <row r="6773" spans="1:6" ht="13.5" customHeight="1" thickBot="1" x14ac:dyDescent="0.25">
      <c r="A6773" s="90" t="s">
        <v>4904</v>
      </c>
      <c r="B6773" s="91"/>
      <c r="C6773" s="92">
        <v>0.29233529039454798</v>
      </c>
      <c r="D6773" s="91"/>
      <c r="E6773" s="93" t="s">
        <v>4884</v>
      </c>
      <c r="F6773" s="94">
        <v>836</v>
      </c>
    </row>
    <row r="6774" spans="1:6" ht="0.2" customHeight="1" x14ac:dyDescent="0.2"/>
    <row r="6775" spans="1:6" ht="12.75" customHeight="1" x14ac:dyDescent="0.2">
      <c r="A6775" s="80" t="s">
        <v>4871</v>
      </c>
      <c r="B6775" s="81" t="s">
        <v>4905</v>
      </c>
      <c r="C6775" s="82" t="s">
        <v>4870</v>
      </c>
      <c r="D6775" s="82" t="s">
        <v>4873</v>
      </c>
      <c r="E6775" s="82" t="s">
        <v>4874</v>
      </c>
      <c r="F6775" s="83" t="s">
        <v>4875</v>
      </c>
    </row>
    <row r="6776" spans="1:6" ht="409.6" hidden="1" customHeight="1" x14ac:dyDescent="0.2"/>
    <row r="6777" spans="1:6" ht="25.5" customHeight="1" x14ac:dyDescent="0.2">
      <c r="A6777" s="84" t="s">
        <v>4916</v>
      </c>
      <c r="B6777" s="85" t="s">
        <v>4917</v>
      </c>
      <c r="C6777" s="86" t="s">
        <v>106</v>
      </c>
      <c r="D6777" s="87">
        <v>0.65</v>
      </c>
      <c r="E6777" s="88">
        <v>38014</v>
      </c>
      <c r="F6777" s="89">
        <f>+D6777*E6777</f>
        <v>24709.100000000002</v>
      </c>
    </row>
    <row r="6778" spans="1:6" ht="409.6" hidden="1" customHeight="1" x14ac:dyDescent="0.2"/>
    <row r="6779" spans="1:6" ht="25.5" customHeight="1" thickBot="1" x14ac:dyDescent="0.25">
      <c r="A6779" s="84" t="s">
        <v>4920</v>
      </c>
      <c r="B6779" s="85" t="s">
        <v>4921</v>
      </c>
      <c r="C6779" s="86" t="s">
        <v>106</v>
      </c>
      <c r="D6779" s="87">
        <v>0.97124999999999995</v>
      </c>
      <c r="E6779" s="88">
        <v>14128</v>
      </c>
      <c r="F6779" s="89">
        <f>+D6779*E6779</f>
        <v>13721.82</v>
      </c>
    </row>
    <row r="6780" spans="1:6" ht="409.6" hidden="1" customHeight="1" x14ac:dyDescent="0.2"/>
    <row r="6781" spans="1:6" ht="13.5" customHeight="1" thickBot="1" x14ac:dyDescent="0.25">
      <c r="A6781" s="90" t="s">
        <v>4908</v>
      </c>
      <c r="B6781" s="91"/>
      <c r="C6781" s="92">
        <v>13.438681274106299</v>
      </c>
      <c r="D6781" s="91"/>
      <c r="E6781" s="93" t="s">
        <v>4884</v>
      </c>
      <c r="F6781" s="94">
        <v>38431</v>
      </c>
    </row>
    <row r="6782" spans="1:6" ht="0.2" customHeight="1" thickBot="1" x14ac:dyDescent="0.25"/>
    <row r="6783" spans="1:6" ht="12.75" customHeight="1" thickBot="1" x14ac:dyDescent="0.3">
      <c r="A6783" s="157" t="s">
        <v>4909</v>
      </c>
      <c r="B6783" s="158"/>
      <c r="C6783" s="158"/>
      <c r="D6783" s="158"/>
      <c r="E6783" s="159">
        <v>285973</v>
      </c>
      <c r="F6783" s="160"/>
    </row>
    <row r="6784" spans="1:6" ht="12.75" customHeight="1" x14ac:dyDescent="0.2"/>
    <row r="6785" spans="1:6" ht="12.75" customHeight="1" x14ac:dyDescent="0.2"/>
    <row r="6786" spans="1:6" ht="409.6" hidden="1" customHeight="1" x14ac:dyDescent="0.2"/>
    <row r="6787" spans="1:6" ht="12.75" customHeight="1" x14ac:dyDescent="0.25">
      <c r="A6787" s="144" t="s">
        <v>4868</v>
      </c>
      <c r="B6787" s="145"/>
      <c r="C6787" s="145"/>
      <c r="D6787" s="145"/>
      <c r="E6787" s="146"/>
      <c r="F6787" s="147"/>
    </row>
    <row r="6788" spans="1:6" ht="12.75" customHeight="1" x14ac:dyDescent="0.2">
      <c r="A6788" s="138" t="s">
        <v>2817</v>
      </c>
      <c r="B6788" s="139"/>
      <c r="C6788" s="139"/>
      <c r="D6788" s="140"/>
      <c r="E6788" s="76" t="s">
        <v>4869</v>
      </c>
      <c r="F6788" s="77" t="s">
        <v>4870</v>
      </c>
    </row>
    <row r="6789" spans="1:6" ht="12.75" customHeight="1" x14ac:dyDescent="0.2">
      <c r="A6789" s="141"/>
      <c r="B6789" s="142"/>
      <c r="C6789" s="142"/>
      <c r="D6789" s="143"/>
      <c r="E6789" s="78" t="s">
        <v>2816</v>
      </c>
      <c r="F6789" s="79" t="s">
        <v>106</v>
      </c>
    </row>
    <row r="6790" spans="1:6" ht="409.6" hidden="1" customHeight="1" x14ac:dyDescent="0.2"/>
    <row r="6791" spans="1:6" ht="12.75" customHeight="1" x14ac:dyDescent="0.2">
      <c r="A6791" s="80" t="s">
        <v>4871</v>
      </c>
      <c r="B6791" s="81" t="s">
        <v>4872</v>
      </c>
      <c r="C6791" s="82" t="s">
        <v>4870</v>
      </c>
      <c r="D6791" s="82" t="s">
        <v>4873</v>
      </c>
      <c r="E6791" s="82" t="s">
        <v>4874</v>
      </c>
      <c r="F6791" s="83" t="s">
        <v>4875</v>
      </c>
    </row>
    <row r="6792" spans="1:6" ht="409.6" hidden="1" customHeight="1" x14ac:dyDescent="0.2"/>
    <row r="6793" spans="1:6" ht="25.5" customHeight="1" thickBot="1" x14ac:dyDescent="0.25">
      <c r="A6793" s="84" t="s">
        <v>5162</v>
      </c>
      <c r="B6793" s="85" t="s">
        <v>5163</v>
      </c>
      <c r="C6793" s="86" t="s">
        <v>106</v>
      </c>
      <c r="D6793" s="87">
        <v>1.05</v>
      </c>
      <c r="E6793" s="88">
        <v>458150</v>
      </c>
      <c r="F6793" s="89">
        <f>+D6793*E6793</f>
        <v>481057.5</v>
      </c>
    </row>
    <row r="6794" spans="1:6" ht="409.6" hidden="1" customHeight="1" x14ac:dyDescent="0.2"/>
    <row r="6795" spans="1:6" ht="13.5" customHeight="1" thickBot="1" x14ac:dyDescent="0.25">
      <c r="A6795" s="90" t="s">
        <v>4883</v>
      </c>
      <c r="B6795" s="91"/>
      <c r="C6795" s="92">
        <v>86.294776835605802</v>
      </c>
      <c r="D6795" s="91"/>
      <c r="E6795" s="93" t="s">
        <v>4884</v>
      </c>
      <c r="F6795" s="94">
        <v>481058</v>
      </c>
    </row>
    <row r="6796" spans="1:6" ht="0.2" customHeight="1" x14ac:dyDescent="0.2"/>
    <row r="6797" spans="1:6" ht="12.75" customHeight="1" x14ac:dyDescent="0.2">
      <c r="A6797" s="80" t="s">
        <v>4871</v>
      </c>
      <c r="B6797" s="81" t="s">
        <v>4885</v>
      </c>
      <c r="C6797" s="82" t="s">
        <v>4870</v>
      </c>
      <c r="D6797" s="82" t="s">
        <v>4873</v>
      </c>
      <c r="E6797" s="82" t="s">
        <v>4874</v>
      </c>
      <c r="F6797" s="83" t="s">
        <v>4875</v>
      </c>
    </row>
    <row r="6798" spans="1:6" ht="409.6" hidden="1" customHeight="1" x14ac:dyDescent="0.2"/>
    <row r="6799" spans="1:6" ht="25.5" customHeight="1" thickBot="1" x14ac:dyDescent="0.25">
      <c r="A6799" s="84" t="s">
        <v>5164</v>
      </c>
      <c r="B6799" s="85" t="s">
        <v>5165</v>
      </c>
      <c r="C6799" s="86" t="s">
        <v>4888</v>
      </c>
      <c r="D6799" s="87">
        <v>0.04</v>
      </c>
      <c r="E6799" s="88">
        <v>342230</v>
      </c>
      <c r="F6799" s="89">
        <f>+D6799*E6799</f>
        <v>13689.2</v>
      </c>
    </row>
    <row r="6800" spans="1:6" ht="409.6" hidden="1" customHeight="1" x14ac:dyDescent="0.2"/>
    <row r="6801" spans="1:6" ht="13.5" customHeight="1" thickBot="1" x14ac:dyDescent="0.25">
      <c r="A6801" s="90" t="s">
        <v>4893</v>
      </c>
      <c r="B6801" s="91"/>
      <c r="C6801" s="92">
        <v>2.4556066006648001</v>
      </c>
      <c r="D6801" s="91"/>
      <c r="E6801" s="93" t="s">
        <v>4884</v>
      </c>
      <c r="F6801" s="94">
        <v>13689</v>
      </c>
    </row>
    <row r="6802" spans="1:6" ht="0.2" customHeight="1" x14ac:dyDescent="0.2"/>
    <row r="6803" spans="1:6" ht="12.75" customHeight="1" x14ac:dyDescent="0.2">
      <c r="A6803" s="80" t="s">
        <v>4871</v>
      </c>
      <c r="B6803" s="81" t="s">
        <v>4894</v>
      </c>
      <c r="C6803" s="82" t="s">
        <v>4870</v>
      </c>
      <c r="D6803" s="82" t="s">
        <v>4873</v>
      </c>
      <c r="E6803" s="82" t="s">
        <v>4874</v>
      </c>
      <c r="F6803" s="83" t="s">
        <v>4875</v>
      </c>
    </row>
    <row r="6804" spans="1:6" ht="409.6" hidden="1" customHeight="1" x14ac:dyDescent="0.2"/>
    <row r="6805" spans="1:6" ht="25.5" customHeight="1" thickBot="1" x14ac:dyDescent="0.25">
      <c r="A6805" s="84" t="s">
        <v>4895</v>
      </c>
      <c r="B6805" s="85" t="s">
        <v>4896</v>
      </c>
      <c r="C6805" s="86" t="s">
        <v>4897</v>
      </c>
      <c r="D6805" s="87">
        <v>0.05</v>
      </c>
      <c r="E6805" s="88">
        <v>13689</v>
      </c>
      <c r="F6805" s="89">
        <f>+D6805*E6805</f>
        <v>684.45</v>
      </c>
    </row>
    <row r="6806" spans="1:6" ht="409.6" hidden="1" customHeight="1" x14ac:dyDescent="0.2"/>
    <row r="6807" spans="1:6" ht="13.5" customHeight="1" thickBot="1" x14ac:dyDescent="0.25">
      <c r="A6807" s="90" t="s">
        <v>4898</v>
      </c>
      <c r="B6807" s="91"/>
      <c r="C6807" s="92">
        <v>0.12269960660784</v>
      </c>
      <c r="D6807" s="91"/>
      <c r="E6807" s="93" t="s">
        <v>4884</v>
      </c>
      <c r="F6807" s="94">
        <v>684</v>
      </c>
    </row>
    <row r="6808" spans="1:6" ht="0.2" customHeight="1" x14ac:dyDescent="0.2"/>
    <row r="6809" spans="1:6" ht="12.75" customHeight="1" x14ac:dyDescent="0.2">
      <c r="A6809" s="80" t="s">
        <v>4871</v>
      </c>
      <c r="B6809" s="81" t="s">
        <v>4899</v>
      </c>
      <c r="C6809" s="82" t="s">
        <v>4870</v>
      </c>
      <c r="D6809" s="82" t="s">
        <v>4873</v>
      </c>
      <c r="E6809" s="82" t="s">
        <v>4874</v>
      </c>
      <c r="F6809" s="83" t="s">
        <v>4875</v>
      </c>
    </row>
    <row r="6810" spans="1:6" ht="409.6" hidden="1" customHeight="1" x14ac:dyDescent="0.2"/>
    <row r="6811" spans="1:6" ht="25.5" customHeight="1" x14ac:dyDescent="0.2">
      <c r="A6811" s="84" t="s">
        <v>5166</v>
      </c>
      <c r="B6811" s="85" t="s">
        <v>5167</v>
      </c>
      <c r="C6811" s="86" t="s">
        <v>109</v>
      </c>
      <c r="D6811" s="87">
        <v>7.0000000000000007E-2</v>
      </c>
      <c r="E6811" s="88">
        <v>26925</v>
      </c>
      <c r="F6811" s="89">
        <f>+D6811*E6811</f>
        <v>1884.7500000000002</v>
      </c>
    </row>
    <row r="6812" spans="1:6" ht="409.6" hidden="1" customHeight="1" x14ac:dyDescent="0.2"/>
    <row r="6813" spans="1:6" ht="25.5" customHeight="1" x14ac:dyDescent="0.2">
      <c r="A6813" s="84" t="s">
        <v>5095</v>
      </c>
      <c r="B6813" s="85" t="s">
        <v>5096</v>
      </c>
      <c r="C6813" s="86" t="s">
        <v>109</v>
      </c>
      <c r="D6813" s="87">
        <v>0.05</v>
      </c>
      <c r="E6813" s="88">
        <v>46573</v>
      </c>
      <c r="F6813" s="89">
        <f>+D6813*E6813</f>
        <v>2328.65</v>
      </c>
    </row>
    <row r="6814" spans="1:6" ht="409.6" hidden="1" customHeight="1" x14ac:dyDescent="0.2"/>
    <row r="6815" spans="1:6" ht="25.5" customHeight="1" x14ac:dyDescent="0.2">
      <c r="A6815" s="84" t="s">
        <v>5018</v>
      </c>
      <c r="B6815" s="85" t="s">
        <v>5019</v>
      </c>
      <c r="C6815" s="86" t="s">
        <v>109</v>
      </c>
      <c r="D6815" s="87">
        <v>7</v>
      </c>
      <c r="E6815" s="88">
        <v>248</v>
      </c>
      <c r="F6815" s="89">
        <f>+D6815*E6815</f>
        <v>1736</v>
      </c>
    </row>
    <row r="6816" spans="1:6" ht="409.6" hidden="1" customHeight="1" x14ac:dyDescent="0.2"/>
    <row r="6817" spans="1:6" ht="25.5" customHeight="1" thickBot="1" x14ac:dyDescent="0.25">
      <c r="A6817" s="84" t="s">
        <v>5168</v>
      </c>
      <c r="B6817" s="85" t="s">
        <v>5169</v>
      </c>
      <c r="C6817" s="86" t="s">
        <v>106</v>
      </c>
      <c r="D6817" s="87">
        <v>1</v>
      </c>
      <c r="E6817" s="88">
        <v>56078</v>
      </c>
      <c r="F6817" s="89">
        <f>+D6817*E6817</f>
        <v>56078</v>
      </c>
    </row>
    <row r="6818" spans="1:6" ht="409.6" hidden="1" customHeight="1" x14ac:dyDescent="0.2"/>
    <row r="6819" spans="1:6" ht="13.5" customHeight="1" thickBot="1" x14ac:dyDescent="0.25">
      <c r="A6819" s="90" t="s">
        <v>4904</v>
      </c>
      <c r="B6819" s="91"/>
      <c r="C6819" s="92">
        <v>11.1269169571215</v>
      </c>
      <c r="D6819" s="91"/>
      <c r="E6819" s="93" t="s">
        <v>4884</v>
      </c>
      <c r="F6819" s="94">
        <v>62028</v>
      </c>
    </row>
    <row r="6820" spans="1:6" ht="0.2" customHeight="1" thickBot="1" x14ac:dyDescent="0.25"/>
    <row r="6821" spans="1:6" ht="12.75" customHeight="1" thickBot="1" x14ac:dyDescent="0.3">
      <c r="A6821" s="157" t="s">
        <v>4909</v>
      </c>
      <c r="B6821" s="158"/>
      <c r="C6821" s="158"/>
      <c r="D6821" s="158"/>
      <c r="E6821" s="159">
        <v>557459</v>
      </c>
      <c r="F6821" s="160"/>
    </row>
    <row r="6822" spans="1:6" ht="12.75" customHeight="1" x14ac:dyDescent="0.2"/>
    <row r="6823" spans="1:6" ht="12.75" customHeight="1" x14ac:dyDescent="0.2"/>
    <row r="6824" spans="1:6" ht="409.6" hidden="1" customHeight="1" x14ac:dyDescent="0.2"/>
    <row r="6825" spans="1:6" ht="12.75" customHeight="1" x14ac:dyDescent="0.25">
      <c r="A6825" s="144" t="s">
        <v>4868</v>
      </c>
      <c r="B6825" s="145"/>
      <c r="C6825" s="145"/>
      <c r="D6825" s="145"/>
      <c r="E6825" s="146"/>
      <c r="F6825" s="147"/>
    </row>
    <row r="6826" spans="1:6" ht="12.75" customHeight="1" x14ac:dyDescent="0.2">
      <c r="A6826" s="138" t="s">
        <v>2819</v>
      </c>
      <c r="B6826" s="139"/>
      <c r="C6826" s="139"/>
      <c r="D6826" s="140"/>
      <c r="E6826" s="76" t="s">
        <v>4869</v>
      </c>
      <c r="F6826" s="77" t="s">
        <v>4870</v>
      </c>
    </row>
    <row r="6827" spans="1:6" ht="12.75" customHeight="1" x14ac:dyDescent="0.2">
      <c r="A6827" s="141"/>
      <c r="B6827" s="142"/>
      <c r="C6827" s="142"/>
      <c r="D6827" s="143"/>
      <c r="E6827" s="78" t="s">
        <v>2818</v>
      </c>
      <c r="F6827" s="79" t="s">
        <v>106</v>
      </c>
    </row>
    <row r="6828" spans="1:6" ht="409.6" hidden="1" customHeight="1" x14ac:dyDescent="0.2"/>
    <row r="6829" spans="1:6" ht="12.75" customHeight="1" x14ac:dyDescent="0.2">
      <c r="A6829" s="80" t="s">
        <v>4871</v>
      </c>
      <c r="B6829" s="81" t="s">
        <v>4872</v>
      </c>
      <c r="C6829" s="82" t="s">
        <v>4870</v>
      </c>
      <c r="D6829" s="82" t="s">
        <v>4873</v>
      </c>
      <c r="E6829" s="82" t="s">
        <v>4874</v>
      </c>
      <c r="F6829" s="83" t="s">
        <v>4875</v>
      </c>
    </row>
    <row r="6830" spans="1:6" ht="409.6" hidden="1" customHeight="1" x14ac:dyDescent="0.2"/>
    <row r="6831" spans="1:6" ht="25.5" customHeight="1" thickBot="1" x14ac:dyDescent="0.25">
      <c r="A6831" s="84" t="s">
        <v>5154</v>
      </c>
      <c r="B6831" s="85" t="s">
        <v>5155</v>
      </c>
      <c r="C6831" s="86" t="s">
        <v>106</v>
      </c>
      <c r="D6831" s="87">
        <v>1.05</v>
      </c>
      <c r="E6831" s="88">
        <v>405694</v>
      </c>
      <c r="F6831" s="89">
        <f>+D6831*E6831</f>
        <v>425978.7</v>
      </c>
    </row>
    <row r="6832" spans="1:6" ht="409.6" hidden="1" customHeight="1" x14ac:dyDescent="0.2"/>
    <row r="6833" spans="1:6" ht="13.5" customHeight="1" thickBot="1" x14ac:dyDescent="0.25">
      <c r="A6833" s="90" t="s">
        <v>4883</v>
      </c>
      <c r="B6833" s="91"/>
      <c r="C6833" s="92">
        <v>79.566174863694201</v>
      </c>
      <c r="D6833" s="91"/>
      <c r="E6833" s="93" t="s">
        <v>4884</v>
      </c>
      <c r="F6833" s="94">
        <v>425979</v>
      </c>
    </row>
    <row r="6834" spans="1:6" ht="0.2" customHeight="1" x14ac:dyDescent="0.2"/>
    <row r="6835" spans="1:6" ht="12.75" customHeight="1" x14ac:dyDescent="0.2">
      <c r="A6835" s="80" t="s">
        <v>4871</v>
      </c>
      <c r="B6835" s="81" t="s">
        <v>4885</v>
      </c>
      <c r="C6835" s="82" t="s">
        <v>4870</v>
      </c>
      <c r="D6835" s="82" t="s">
        <v>4873</v>
      </c>
      <c r="E6835" s="82" t="s">
        <v>4874</v>
      </c>
      <c r="F6835" s="83" t="s">
        <v>4875</v>
      </c>
    </row>
    <row r="6836" spans="1:6" ht="409.6" hidden="1" customHeight="1" x14ac:dyDescent="0.2"/>
    <row r="6837" spans="1:6" ht="25.5" customHeight="1" thickBot="1" x14ac:dyDescent="0.25">
      <c r="A6837" s="84" t="s">
        <v>5164</v>
      </c>
      <c r="B6837" s="85" t="s">
        <v>5165</v>
      </c>
      <c r="C6837" s="86" t="s">
        <v>4888</v>
      </c>
      <c r="D6837" s="87">
        <v>0.25</v>
      </c>
      <c r="E6837" s="88">
        <v>342230</v>
      </c>
      <c r="F6837" s="89">
        <f>+D6837*E6837</f>
        <v>85557.5</v>
      </c>
    </row>
    <row r="6838" spans="1:6" ht="409.6" hidden="1" customHeight="1" x14ac:dyDescent="0.2"/>
    <row r="6839" spans="1:6" ht="13.5" customHeight="1" thickBot="1" x14ac:dyDescent="0.25">
      <c r="A6839" s="90" t="s">
        <v>4893</v>
      </c>
      <c r="B6839" s="91"/>
      <c r="C6839" s="92">
        <v>15.9808882338987</v>
      </c>
      <c r="D6839" s="91"/>
      <c r="E6839" s="93" t="s">
        <v>4884</v>
      </c>
      <c r="F6839" s="94">
        <v>85558</v>
      </c>
    </row>
    <row r="6840" spans="1:6" ht="0.2" customHeight="1" x14ac:dyDescent="0.2"/>
    <row r="6841" spans="1:6" ht="12.75" customHeight="1" x14ac:dyDescent="0.2">
      <c r="A6841" s="80" t="s">
        <v>4871</v>
      </c>
      <c r="B6841" s="81" t="s">
        <v>4894</v>
      </c>
      <c r="C6841" s="82" t="s">
        <v>4870</v>
      </c>
      <c r="D6841" s="82" t="s">
        <v>4873</v>
      </c>
      <c r="E6841" s="82" t="s">
        <v>4874</v>
      </c>
      <c r="F6841" s="83" t="s">
        <v>4875</v>
      </c>
    </row>
    <row r="6842" spans="1:6" ht="409.6" hidden="1" customHeight="1" x14ac:dyDescent="0.2"/>
    <row r="6843" spans="1:6" ht="25.5" customHeight="1" thickBot="1" x14ac:dyDescent="0.25">
      <c r="A6843" s="84" t="s">
        <v>4895</v>
      </c>
      <c r="B6843" s="85" t="s">
        <v>4896</v>
      </c>
      <c r="C6843" s="86" t="s">
        <v>4897</v>
      </c>
      <c r="D6843" s="87">
        <v>0.05</v>
      </c>
      <c r="E6843" s="88">
        <v>85558</v>
      </c>
      <c r="F6843" s="89">
        <f>+D6843*E6843</f>
        <v>4277.9000000000005</v>
      </c>
    </row>
    <row r="6844" spans="1:6" ht="409.6" hidden="1" customHeight="1" x14ac:dyDescent="0.2"/>
    <row r="6845" spans="1:6" ht="13.5" customHeight="1" thickBot="1" x14ac:dyDescent="0.25">
      <c r="A6845" s="90" t="s">
        <v>4898</v>
      </c>
      <c r="B6845" s="91"/>
      <c r="C6845" s="92">
        <v>0.79906309012153998</v>
      </c>
      <c r="D6845" s="91"/>
      <c r="E6845" s="93" t="s">
        <v>4884</v>
      </c>
      <c r="F6845" s="94">
        <v>4278</v>
      </c>
    </row>
    <row r="6846" spans="1:6" ht="0.2" customHeight="1" x14ac:dyDescent="0.2"/>
    <row r="6847" spans="1:6" ht="12.75" customHeight="1" x14ac:dyDescent="0.2">
      <c r="A6847" s="80" t="s">
        <v>4871</v>
      </c>
      <c r="B6847" s="81" t="s">
        <v>4899</v>
      </c>
      <c r="C6847" s="82" t="s">
        <v>4870</v>
      </c>
      <c r="D6847" s="82" t="s">
        <v>4873</v>
      </c>
      <c r="E6847" s="82" t="s">
        <v>4874</v>
      </c>
      <c r="F6847" s="83" t="s">
        <v>4875</v>
      </c>
    </row>
    <row r="6848" spans="1:6" ht="409.6" hidden="1" customHeight="1" x14ac:dyDescent="0.2"/>
    <row r="6849" spans="1:6" ht="25.5" customHeight="1" x14ac:dyDescent="0.2">
      <c r="A6849" s="84" t="s">
        <v>5018</v>
      </c>
      <c r="B6849" s="85" t="s">
        <v>5019</v>
      </c>
      <c r="C6849" s="86" t="s">
        <v>109</v>
      </c>
      <c r="D6849" s="87">
        <v>7</v>
      </c>
      <c r="E6849" s="88">
        <v>248</v>
      </c>
      <c r="F6849" s="89">
        <f>+D6849*E6849</f>
        <v>1736</v>
      </c>
    </row>
    <row r="6850" spans="1:6" ht="409.6" hidden="1" customHeight="1" x14ac:dyDescent="0.2"/>
    <row r="6851" spans="1:6" ht="25.5" customHeight="1" thickBot="1" x14ac:dyDescent="0.25">
      <c r="A6851" s="84" t="s">
        <v>5166</v>
      </c>
      <c r="B6851" s="85" t="s">
        <v>5167</v>
      </c>
      <c r="C6851" s="86" t="s">
        <v>109</v>
      </c>
      <c r="D6851" s="87">
        <v>0.11111</v>
      </c>
      <c r="E6851" s="88">
        <v>26925</v>
      </c>
      <c r="F6851" s="89">
        <f>+D6851*E6851</f>
        <v>2991.6367500000001</v>
      </c>
    </row>
    <row r="6852" spans="1:6" ht="409.6" hidden="1" customHeight="1" x14ac:dyDescent="0.2"/>
    <row r="6853" spans="1:6" ht="13.5" customHeight="1" thickBot="1" x14ac:dyDescent="0.25">
      <c r="A6853" s="90" t="s">
        <v>4904</v>
      </c>
      <c r="B6853" s="91"/>
      <c r="C6853" s="92">
        <v>0.88311600983979499</v>
      </c>
      <c r="D6853" s="91"/>
      <c r="E6853" s="93" t="s">
        <v>4884</v>
      </c>
      <c r="F6853" s="94">
        <v>4728</v>
      </c>
    </row>
    <row r="6854" spans="1:6" ht="0.2" customHeight="1" x14ac:dyDescent="0.2"/>
    <row r="6855" spans="1:6" ht="12.75" customHeight="1" x14ac:dyDescent="0.2">
      <c r="A6855" s="80" t="s">
        <v>4871</v>
      </c>
      <c r="B6855" s="81" t="s">
        <v>4905</v>
      </c>
      <c r="C6855" s="82" t="s">
        <v>4870</v>
      </c>
      <c r="D6855" s="82" t="s">
        <v>4873</v>
      </c>
      <c r="E6855" s="82" t="s">
        <v>4874</v>
      </c>
      <c r="F6855" s="83" t="s">
        <v>4875</v>
      </c>
    </row>
    <row r="6856" spans="1:6" ht="409.6" hidden="1" customHeight="1" x14ac:dyDescent="0.2"/>
    <row r="6857" spans="1:6" ht="25.5" customHeight="1" thickBot="1" x14ac:dyDescent="0.25">
      <c r="A6857" s="84" t="s">
        <v>4920</v>
      </c>
      <c r="B6857" s="85" t="s">
        <v>4921</v>
      </c>
      <c r="C6857" s="86" t="s">
        <v>106</v>
      </c>
      <c r="D6857" s="87">
        <v>1.05</v>
      </c>
      <c r="E6857" s="88">
        <v>14128</v>
      </c>
      <c r="F6857" s="89">
        <f>+D6857*E6857</f>
        <v>14834.400000000001</v>
      </c>
    </row>
    <row r="6858" spans="1:6" ht="409.6" hidden="1" customHeight="1" x14ac:dyDescent="0.2"/>
    <row r="6859" spans="1:6" ht="13.5" customHeight="1" thickBot="1" x14ac:dyDescent="0.25">
      <c r="A6859" s="90" t="s">
        <v>4908</v>
      </c>
      <c r="B6859" s="91"/>
      <c r="C6859" s="92">
        <v>2.77075780244575</v>
      </c>
      <c r="D6859" s="91"/>
      <c r="E6859" s="93" t="s">
        <v>4884</v>
      </c>
      <c r="F6859" s="94">
        <v>14834</v>
      </c>
    </row>
    <row r="6860" spans="1:6" ht="0.2" customHeight="1" thickBot="1" x14ac:dyDescent="0.25"/>
    <row r="6861" spans="1:6" ht="12.75" customHeight="1" thickBot="1" x14ac:dyDescent="0.3">
      <c r="A6861" s="157" t="s">
        <v>4909</v>
      </c>
      <c r="B6861" s="158"/>
      <c r="C6861" s="158"/>
      <c r="D6861" s="158"/>
      <c r="E6861" s="159">
        <v>535377</v>
      </c>
      <c r="F6861" s="160"/>
    </row>
    <row r="6862" spans="1:6" ht="12.75" customHeight="1" x14ac:dyDescent="0.2"/>
    <row r="6863" spans="1:6" ht="12.75" customHeight="1" x14ac:dyDescent="0.2"/>
    <row r="6864" spans="1:6" ht="409.6" hidden="1" customHeight="1" x14ac:dyDescent="0.2"/>
    <row r="6865" spans="1:6" ht="12.75" customHeight="1" x14ac:dyDescent="0.25">
      <c r="A6865" s="144" t="s">
        <v>4868</v>
      </c>
      <c r="B6865" s="145"/>
      <c r="C6865" s="145"/>
      <c r="D6865" s="145"/>
      <c r="E6865" s="146"/>
      <c r="F6865" s="147"/>
    </row>
    <row r="6866" spans="1:6" ht="12.75" customHeight="1" x14ac:dyDescent="0.2">
      <c r="A6866" s="138" t="s">
        <v>2821</v>
      </c>
      <c r="B6866" s="139"/>
      <c r="C6866" s="139"/>
      <c r="D6866" s="140"/>
      <c r="E6866" s="76" t="s">
        <v>4869</v>
      </c>
      <c r="F6866" s="77" t="s">
        <v>4870</v>
      </c>
    </row>
    <row r="6867" spans="1:6" ht="12.75" customHeight="1" x14ac:dyDescent="0.2">
      <c r="A6867" s="141"/>
      <c r="B6867" s="142"/>
      <c r="C6867" s="142"/>
      <c r="D6867" s="143"/>
      <c r="E6867" s="78" t="s">
        <v>2820</v>
      </c>
      <c r="F6867" s="79" t="s">
        <v>106</v>
      </c>
    </row>
    <row r="6868" spans="1:6" ht="409.6" hidden="1" customHeight="1" x14ac:dyDescent="0.2"/>
    <row r="6869" spans="1:6" ht="12.75" customHeight="1" x14ac:dyDescent="0.2">
      <c r="A6869" s="80" t="s">
        <v>4871</v>
      </c>
      <c r="B6869" s="81" t="s">
        <v>4872</v>
      </c>
      <c r="C6869" s="82" t="s">
        <v>4870</v>
      </c>
      <c r="D6869" s="82" t="s">
        <v>4873</v>
      </c>
      <c r="E6869" s="82" t="s">
        <v>4874</v>
      </c>
      <c r="F6869" s="83" t="s">
        <v>4875</v>
      </c>
    </row>
    <row r="6870" spans="1:6" ht="409.6" hidden="1" customHeight="1" x14ac:dyDescent="0.2"/>
    <row r="6871" spans="1:6" ht="25.5" customHeight="1" thickBot="1" x14ac:dyDescent="0.25">
      <c r="A6871" s="84" t="s">
        <v>5154</v>
      </c>
      <c r="B6871" s="85" t="s">
        <v>5155</v>
      </c>
      <c r="C6871" s="86" t="s">
        <v>106</v>
      </c>
      <c r="D6871" s="87">
        <v>1.05</v>
      </c>
      <c r="E6871" s="88">
        <v>405694</v>
      </c>
      <c r="F6871" s="89">
        <f>+D6871*E6871</f>
        <v>425978.7</v>
      </c>
    </row>
    <row r="6872" spans="1:6" ht="409.6" hidden="1" customHeight="1" thickBot="1" x14ac:dyDescent="0.25"/>
    <row r="6873" spans="1:6" ht="13.5" customHeight="1" thickBot="1" x14ac:dyDescent="0.25">
      <c r="A6873" s="90" t="s">
        <v>4883</v>
      </c>
      <c r="B6873" s="91"/>
      <c r="C6873" s="92">
        <v>69.774858518767203</v>
      </c>
      <c r="D6873" s="91"/>
      <c r="E6873" s="93" t="s">
        <v>4884</v>
      </c>
      <c r="F6873" s="94">
        <v>425979</v>
      </c>
    </row>
    <row r="6874" spans="1:6" ht="0.2" customHeight="1" x14ac:dyDescent="0.2"/>
    <row r="6875" spans="1:6" ht="12.75" customHeight="1" x14ac:dyDescent="0.2">
      <c r="A6875" s="80" t="s">
        <v>4871</v>
      </c>
      <c r="B6875" s="81" t="s">
        <v>4885</v>
      </c>
      <c r="C6875" s="82" t="s">
        <v>4870</v>
      </c>
      <c r="D6875" s="82" t="s">
        <v>4873</v>
      </c>
      <c r="E6875" s="82" t="s">
        <v>4874</v>
      </c>
      <c r="F6875" s="83" t="s">
        <v>4875</v>
      </c>
    </row>
    <row r="6876" spans="1:6" ht="409.6" hidden="1" customHeight="1" x14ac:dyDescent="0.2"/>
    <row r="6877" spans="1:6" ht="25.5" customHeight="1" thickBot="1" x14ac:dyDescent="0.25">
      <c r="A6877" s="84" t="s">
        <v>4912</v>
      </c>
      <c r="B6877" s="85" t="s">
        <v>4913</v>
      </c>
      <c r="C6877" s="86" t="s">
        <v>4888</v>
      </c>
      <c r="D6877" s="87">
        <v>0.85257000000000005</v>
      </c>
      <c r="E6877" s="88">
        <v>184277</v>
      </c>
      <c r="F6877" s="89">
        <f>+D6877*E6877</f>
        <v>157109.04189000002</v>
      </c>
    </row>
    <row r="6878" spans="1:6" ht="409.6" hidden="1" customHeight="1" thickBot="1" x14ac:dyDescent="0.25"/>
    <row r="6879" spans="1:6" ht="13.5" customHeight="1" thickBot="1" x14ac:dyDescent="0.25">
      <c r="A6879" s="90" t="s">
        <v>4893</v>
      </c>
      <c r="B6879" s="91"/>
      <c r="C6879" s="92">
        <v>25.734269170604701</v>
      </c>
      <c r="D6879" s="91"/>
      <c r="E6879" s="93" t="s">
        <v>4884</v>
      </c>
      <c r="F6879" s="94">
        <v>157109</v>
      </c>
    </row>
    <row r="6880" spans="1:6" ht="0.2" customHeight="1" x14ac:dyDescent="0.2"/>
    <row r="6881" spans="1:6" ht="12.75" customHeight="1" x14ac:dyDescent="0.2">
      <c r="A6881" s="80" t="s">
        <v>4871</v>
      </c>
      <c r="B6881" s="81" t="s">
        <v>4894</v>
      </c>
      <c r="C6881" s="82" t="s">
        <v>4870</v>
      </c>
      <c r="D6881" s="82" t="s">
        <v>4873</v>
      </c>
      <c r="E6881" s="82" t="s">
        <v>4874</v>
      </c>
      <c r="F6881" s="83" t="s">
        <v>4875</v>
      </c>
    </row>
    <row r="6882" spans="1:6" ht="409.6" hidden="1" customHeight="1" x14ac:dyDescent="0.2"/>
    <row r="6883" spans="1:6" ht="25.5" customHeight="1" thickBot="1" x14ac:dyDescent="0.25">
      <c r="A6883" s="84" t="s">
        <v>4895</v>
      </c>
      <c r="B6883" s="85" t="s">
        <v>4896</v>
      </c>
      <c r="C6883" s="86" t="s">
        <v>4897</v>
      </c>
      <c r="D6883" s="87">
        <v>0.05</v>
      </c>
      <c r="E6883" s="88">
        <v>157109</v>
      </c>
      <c r="F6883" s="89">
        <f>+D6883*E6883</f>
        <v>7855.4500000000007</v>
      </c>
    </row>
    <row r="6884" spans="1:6" ht="409.6" hidden="1" customHeight="1" thickBot="1" x14ac:dyDescent="0.25"/>
    <row r="6885" spans="1:6" ht="13.5" customHeight="1" thickBot="1" x14ac:dyDescent="0.25">
      <c r="A6885" s="90" t="s">
        <v>4898</v>
      </c>
      <c r="B6885" s="91"/>
      <c r="C6885" s="92">
        <v>1.2866397490602</v>
      </c>
      <c r="D6885" s="91"/>
      <c r="E6885" s="93" t="s">
        <v>4884</v>
      </c>
      <c r="F6885" s="94">
        <v>7855</v>
      </c>
    </row>
    <row r="6886" spans="1:6" ht="0.2" customHeight="1" x14ac:dyDescent="0.2"/>
    <row r="6887" spans="1:6" ht="12.75" customHeight="1" x14ac:dyDescent="0.2">
      <c r="A6887" s="80" t="s">
        <v>4871</v>
      </c>
      <c r="B6887" s="81" t="s">
        <v>4899</v>
      </c>
      <c r="C6887" s="82" t="s">
        <v>4870</v>
      </c>
      <c r="D6887" s="82" t="s">
        <v>4873</v>
      </c>
      <c r="E6887" s="82" t="s">
        <v>4874</v>
      </c>
      <c r="F6887" s="83" t="s">
        <v>4875</v>
      </c>
    </row>
    <row r="6888" spans="1:6" ht="409.6" hidden="1" customHeight="1" x14ac:dyDescent="0.2"/>
    <row r="6889" spans="1:6" ht="25.5" customHeight="1" x14ac:dyDescent="0.2">
      <c r="A6889" s="84" t="s">
        <v>5166</v>
      </c>
      <c r="B6889" s="85" t="s">
        <v>5167</v>
      </c>
      <c r="C6889" s="86" t="s">
        <v>109</v>
      </c>
      <c r="D6889" s="87">
        <v>0.11111</v>
      </c>
      <c r="E6889" s="88">
        <v>26925</v>
      </c>
      <c r="F6889" s="89">
        <f>+D6889*E6889</f>
        <v>2991.6367500000001</v>
      </c>
    </row>
    <row r="6890" spans="1:6" ht="409.6" hidden="1" customHeight="1" x14ac:dyDescent="0.2"/>
    <row r="6891" spans="1:6" ht="25.5" customHeight="1" thickBot="1" x14ac:dyDescent="0.25">
      <c r="A6891" s="84" t="s">
        <v>5018</v>
      </c>
      <c r="B6891" s="85" t="s">
        <v>5019</v>
      </c>
      <c r="C6891" s="86" t="s">
        <v>109</v>
      </c>
      <c r="D6891" s="87">
        <v>7</v>
      </c>
      <c r="E6891" s="88">
        <v>248</v>
      </c>
      <c r="F6891" s="89">
        <f>+D6891*E6891</f>
        <v>1736</v>
      </c>
    </row>
    <row r="6892" spans="1:6" ht="409.6" hidden="1" customHeight="1" x14ac:dyDescent="0.2"/>
    <row r="6893" spans="1:6" ht="13.5" customHeight="1" thickBot="1" x14ac:dyDescent="0.25">
      <c r="A6893" s="90" t="s">
        <v>4904</v>
      </c>
      <c r="B6893" s="91"/>
      <c r="C6893" s="92">
        <v>0.77444083177042</v>
      </c>
      <c r="D6893" s="91"/>
      <c r="E6893" s="93" t="s">
        <v>4884</v>
      </c>
      <c r="F6893" s="94">
        <v>4728</v>
      </c>
    </row>
    <row r="6894" spans="1:6" ht="0.2" customHeight="1" x14ac:dyDescent="0.2"/>
    <row r="6895" spans="1:6" ht="12.75" customHeight="1" x14ac:dyDescent="0.2">
      <c r="A6895" s="80" t="s">
        <v>4871</v>
      </c>
      <c r="B6895" s="81" t="s">
        <v>4905</v>
      </c>
      <c r="C6895" s="82" t="s">
        <v>4870</v>
      </c>
      <c r="D6895" s="82" t="s">
        <v>4873</v>
      </c>
      <c r="E6895" s="82" t="s">
        <v>4874</v>
      </c>
      <c r="F6895" s="83" t="s">
        <v>4875</v>
      </c>
    </row>
    <row r="6896" spans="1:6" ht="409.6" hidden="1" customHeight="1" x14ac:dyDescent="0.2"/>
    <row r="6897" spans="1:6" ht="25.5" customHeight="1" thickBot="1" x14ac:dyDescent="0.25">
      <c r="A6897" s="84" t="s">
        <v>4920</v>
      </c>
      <c r="B6897" s="85" t="s">
        <v>4921</v>
      </c>
      <c r="C6897" s="86" t="s">
        <v>106</v>
      </c>
      <c r="D6897" s="87">
        <v>1.05</v>
      </c>
      <c r="E6897" s="88">
        <v>14128</v>
      </c>
      <c r="F6897" s="89">
        <f>+D6897*E6897</f>
        <v>14834.400000000001</v>
      </c>
    </row>
    <row r="6898" spans="1:6" ht="409.6" hidden="1" customHeight="1" thickBot="1" x14ac:dyDescent="0.25"/>
    <row r="6899" spans="1:6" ht="13.5" customHeight="1" thickBot="1" x14ac:dyDescent="0.25">
      <c r="A6899" s="90" t="s">
        <v>4908</v>
      </c>
      <c r="B6899" s="91"/>
      <c r="C6899" s="92">
        <v>2.4297917297974601</v>
      </c>
      <c r="D6899" s="91"/>
      <c r="E6899" s="93" t="s">
        <v>4884</v>
      </c>
      <c r="F6899" s="94">
        <v>14834</v>
      </c>
    </row>
    <row r="6900" spans="1:6" ht="0.2" customHeight="1" thickBot="1" x14ac:dyDescent="0.25"/>
    <row r="6901" spans="1:6" ht="12.75" customHeight="1" thickBot="1" x14ac:dyDescent="0.3">
      <c r="A6901" s="157" t="s">
        <v>4909</v>
      </c>
      <c r="B6901" s="158"/>
      <c r="C6901" s="158"/>
      <c r="D6901" s="158"/>
      <c r="E6901" s="159">
        <v>610505</v>
      </c>
      <c r="F6901" s="160"/>
    </row>
    <row r="6902" spans="1:6" ht="12.75" customHeight="1" x14ac:dyDescent="0.2"/>
    <row r="6903" spans="1:6" ht="12.75" customHeight="1" x14ac:dyDescent="0.2"/>
    <row r="6904" spans="1:6" ht="409.6" hidden="1" customHeight="1" x14ac:dyDescent="0.2"/>
    <row r="6905" spans="1:6" ht="12.75" customHeight="1" x14ac:dyDescent="0.25">
      <c r="A6905" s="144" t="s">
        <v>4868</v>
      </c>
      <c r="B6905" s="145"/>
      <c r="C6905" s="145"/>
      <c r="D6905" s="145"/>
      <c r="E6905" s="146"/>
      <c r="F6905" s="147"/>
    </row>
    <row r="6906" spans="1:6" ht="12.75" customHeight="1" x14ac:dyDescent="0.2">
      <c r="A6906" s="138" t="s">
        <v>2823</v>
      </c>
      <c r="B6906" s="139"/>
      <c r="C6906" s="139"/>
      <c r="D6906" s="140"/>
      <c r="E6906" s="76" t="s">
        <v>4869</v>
      </c>
      <c r="F6906" s="77" t="s">
        <v>4870</v>
      </c>
    </row>
    <row r="6907" spans="1:6" ht="12.75" customHeight="1" x14ac:dyDescent="0.2">
      <c r="A6907" s="141"/>
      <c r="B6907" s="142"/>
      <c r="C6907" s="142"/>
      <c r="D6907" s="143"/>
      <c r="E6907" s="78" t="s">
        <v>2822</v>
      </c>
      <c r="F6907" s="79" t="s">
        <v>106</v>
      </c>
    </row>
    <row r="6908" spans="1:6" ht="409.6" hidden="1" customHeight="1" x14ac:dyDescent="0.2"/>
    <row r="6909" spans="1:6" ht="12.75" customHeight="1" x14ac:dyDescent="0.2">
      <c r="A6909" s="80" t="s">
        <v>4871</v>
      </c>
      <c r="B6909" s="81" t="s">
        <v>4872</v>
      </c>
      <c r="C6909" s="82" t="s">
        <v>4870</v>
      </c>
      <c r="D6909" s="82" t="s">
        <v>4873</v>
      </c>
      <c r="E6909" s="82" t="s">
        <v>4874</v>
      </c>
      <c r="F6909" s="83" t="s">
        <v>4875</v>
      </c>
    </row>
    <row r="6910" spans="1:6" ht="409.6" hidden="1" customHeight="1" x14ac:dyDescent="0.2"/>
    <row r="6911" spans="1:6" ht="25.5" customHeight="1" x14ac:dyDescent="0.2">
      <c r="A6911" s="84" t="s">
        <v>5170</v>
      </c>
      <c r="B6911" s="85" t="s">
        <v>5171</v>
      </c>
      <c r="C6911" s="86" t="s">
        <v>106</v>
      </c>
      <c r="D6911" s="87">
        <v>1.05</v>
      </c>
      <c r="E6911" s="88">
        <v>443220</v>
      </c>
      <c r="F6911" s="89">
        <f>+D6911*E6911</f>
        <v>465381</v>
      </c>
    </row>
    <row r="6912" spans="1:6" ht="409.6" hidden="1" customHeight="1" x14ac:dyDescent="0.2"/>
    <row r="6913" spans="1:6" ht="25.5" customHeight="1" x14ac:dyDescent="0.2">
      <c r="A6913" s="84" t="s">
        <v>5172</v>
      </c>
      <c r="B6913" s="85" t="s">
        <v>5173</v>
      </c>
      <c r="C6913" s="86" t="s">
        <v>9</v>
      </c>
      <c r="D6913" s="87">
        <v>14</v>
      </c>
      <c r="E6913" s="88">
        <v>8900</v>
      </c>
      <c r="F6913" s="89">
        <f>+D6913*E6913</f>
        <v>124600</v>
      </c>
    </row>
    <row r="6914" spans="1:6" ht="409.6" hidden="1" customHeight="1" x14ac:dyDescent="0.2"/>
    <row r="6915" spans="1:6" ht="25.5" customHeight="1" x14ac:dyDescent="0.2">
      <c r="A6915" s="84" t="s">
        <v>4881</v>
      </c>
      <c r="B6915" s="85" t="s">
        <v>4882</v>
      </c>
      <c r="C6915" s="86" t="s">
        <v>9</v>
      </c>
      <c r="D6915" s="87">
        <v>7.75</v>
      </c>
      <c r="E6915" s="88">
        <v>8900</v>
      </c>
      <c r="F6915" s="89">
        <f>+D6915*E6915</f>
        <v>68975</v>
      </c>
    </row>
    <row r="6916" spans="1:6" ht="409.6" hidden="1" customHeight="1" x14ac:dyDescent="0.2"/>
    <row r="6917" spans="1:6" ht="25.5" customHeight="1" x14ac:dyDescent="0.2">
      <c r="A6917" s="84" t="s">
        <v>4941</v>
      </c>
      <c r="B6917" s="85" t="s">
        <v>4942</v>
      </c>
      <c r="C6917" s="86" t="s">
        <v>7</v>
      </c>
      <c r="D6917" s="87">
        <v>0.5</v>
      </c>
      <c r="E6917" s="88">
        <v>8600</v>
      </c>
      <c r="F6917" s="89">
        <f>+D6917*E6917</f>
        <v>4300</v>
      </c>
    </row>
    <row r="6918" spans="1:6" ht="409.6" hidden="1" customHeight="1" x14ac:dyDescent="0.2"/>
    <row r="6919" spans="1:6" ht="25.5" customHeight="1" x14ac:dyDescent="0.2">
      <c r="A6919" s="84" t="s">
        <v>5101</v>
      </c>
      <c r="B6919" s="85" t="s">
        <v>5102</v>
      </c>
      <c r="C6919" s="86" t="s">
        <v>1212</v>
      </c>
      <c r="D6919" s="87">
        <v>1</v>
      </c>
      <c r="E6919" s="88">
        <v>2550</v>
      </c>
      <c r="F6919" s="89">
        <f>+D6919*E6919</f>
        <v>2550</v>
      </c>
    </row>
    <row r="6920" spans="1:6" ht="409.6" hidden="1" customHeight="1" x14ac:dyDescent="0.2"/>
    <row r="6921" spans="1:6" ht="25.5" customHeight="1" x14ac:dyDescent="0.2">
      <c r="A6921" s="84" t="s">
        <v>5174</v>
      </c>
      <c r="B6921" s="85" t="s">
        <v>5175</v>
      </c>
      <c r="C6921" s="86" t="s">
        <v>117</v>
      </c>
      <c r="D6921" s="87">
        <v>1.8</v>
      </c>
      <c r="E6921" s="88">
        <v>4594</v>
      </c>
      <c r="F6921" s="89">
        <f>+D6921*E6921</f>
        <v>8269.2000000000007</v>
      </c>
    </row>
    <row r="6922" spans="1:6" ht="409.6" hidden="1" customHeight="1" x14ac:dyDescent="0.2"/>
    <row r="6923" spans="1:6" ht="25.5" customHeight="1" thickBot="1" x14ac:dyDescent="0.25">
      <c r="A6923" s="84" t="s">
        <v>5097</v>
      </c>
      <c r="B6923" s="85" t="s">
        <v>5098</v>
      </c>
      <c r="C6923" s="86" t="s">
        <v>9</v>
      </c>
      <c r="D6923" s="87">
        <v>7.0000000000000001E-3</v>
      </c>
      <c r="E6923" s="88">
        <v>295180</v>
      </c>
      <c r="F6923" s="89">
        <f>+D6923*E6923</f>
        <v>2066.2600000000002</v>
      </c>
    </row>
    <row r="6924" spans="1:6" ht="409.6" hidden="1" customHeight="1" thickBot="1" x14ac:dyDescent="0.25"/>
    <row r="6925" spans="1:6" ht="13.5" customHeight="1" thickBot="1" x14ac:dyDescent="0.25">
      <c r="A6925" s="90" t="s">
        <v>4883</v>
      </c>
      <c r="B6925" s="91"/>
      <c r="C6925" s="92">
        <v>72.248247063122804</v>
      </c>
      <c r="D6925" s="91"/>
      <c r="E6925" s="93" t="s">
        <v>4884</v>
      </c>
      <c r="F6925" s="94">
        <v>676141</v>
      </c>
    </row>
    <row r="6926" spans="1:6" ht="0.2" customHeight="1" x14ac:dyDescent="0.2"/>
    <row r="6927" spans="1:6" ht="12.75" customHeight="1" x14ac:dyDescent="0.2">
      <c r="A6927" s="80" t="s">
        <v>4871</v>
      </c>
      <c r="B6927" s="81" t="s">
        <v>4885</v>
      </c>
      <c r="C6927" s="82" t="s">
        <v>4870</v>
      </c>
      <c r="D6927" s="82" t="s">
        <v>4873</v>
      </c>
      <c r="E6927" s="82" t="s">
        <v>4874</v>
      </c>
      <c r="F6927" s="83" t="s">
        <v>4875</v>
      </c>
    </row>
    <row r="6928" spans="1:6" ht="409.6" hidden="1" customHeight="1" x14ac:dyDescent="0.2"/>
    <row r="6929" spans="1:6" ht="25.5" customHeight="1" thickBot="1" x14ac:dyDescent="0.25">
      <c r="A6929" s="84" t="s">
        <v>5176</v>
      </c>
      <c r="B6929" s="85" t="s">
        <v>5177</v>
      </c>
      <c r="C6929" s="86" t="s">
        <v>4888</v>
      </c>
      <c r="D6929" s="87">
        <v>0.69399999999999995</v>
      </c>
      <c r="E6929" s="88">
        <v>318829</v>
      </c>
      <c r="F6929" s="89">
        <f>+D6929*E6929</f>
        <v>221267.32599999997</v>
      </c>
    </row>
    <row r="6930" spans="1:6" ht="409.6" hidden="1" customHeight="1" thickBot="1" x14ac:dyDescent="0.25"/>
    <row r="6931" spans="1:6" ht="13.5" customHeight="1" thickBot="1" x14ac:dyDescent="0.25">
      <c r="A6931" s="90" t="s">
        <v>4893</v>
      </c>
      <c r="B6931" s="91"/>
      <c r="C6931" s="92">
        <v>23.6432236514514</v>
      </c>
      <c r="D6931" s="91"/>
      <c r="E6931" s="93" t="s">
        <v>4884</v>
      </c>
      <c r="F6931" s="94">
        <v>221267</v>
      </c>
    </row>
    <row r="6932" spans="1:6" ht="0.2" customHeight="1" x14ac:dyDescent="0.2"/>
    <row r="6933" spans="1:6" ht="12.75" customHeight="1" x14ac:dyDescent="0.2">
      <c r="A6933" s="80" t="s">
        <v>4871</v>
      </c>
      <c r="B6933" s="81" t="s">
        <v>4894</v>
      </c>
      <c r="C6933" s="82" t="s">
        <v>4870</v>
      </c>
      <c r="D6933" s="82" t="s">
        <v>4873</v>
      </c>
      <c r="E6933" s="82" t="s">
        <v>4874</v>
      </c>
      <c r="F6933" s="83" t="s">
        <v>4875</v>
      </c>
    </row>
    <row r="6934" spans="1:6" ht="409.6" hidden="1" customHeight="1" x14ac:dyDescent="0.2"/>
    <row r="6935" spans="1:6" ht="25.5" customHeight="1" thickBot="1" x14ac:dyDescent="0.25">
      <c r="A6935" s="84" t="s">
        <v>4895</v>
      </c>
      <c r="B6935" s="85" t="s">
        <v>4896</v>
      </c>
      <c r="C6935" s="86" t="s">
        <v>4897</v>
      </c>
      <c r="D6935" s="87">
        <v>0.05</v>
      </c>
      <c r="E6935" s="88">
        <v>221267</v>
      </c>
      <c r="F6935" s="89">
        <f>+D6935*E6935</f>
        <v>11063.35</v>
      </c>
    </row>
    <row r="6936" spans="1:6" ht="409.6" hidden="1" customHeight="1" thickBot="1" x14ac:dyDescent="0.25"/>
    <row r="6937" spans="1:6" ht="13.5" customHeight="1" thickBot="1" x14ac:dyDescent="0.25">
      <c r="A6937" s="90" t="s">
        <v>4898</v>
      </c>
      <c r="B6937" s="91"/>
      <c r="C6937" s="92">
        <v>1.18212378373642</v>
      </c>
      <c r="D6937" s="91"/>
      <c r="E6937" s="93" t="s">
        <v>4884</v>
      </c>
      <c r="F6937" s="94">
        <v>11063</v>
      </c>
    </row>
    <row r="6938" spans="1:6" ht="0.2" customHeight="1" x14ac:dyDescent="0.2"/>
    <row r="6939" spans="1:6" ht="12.75" customHeight="1" x14ac:dyDescent="0.2">
      <c r="A6939" s="80" t="s">
        <v>4871</v>
      </c>
      <c r="B6939" s="81" t="s">
        <v>4899</v>
      </c>
      <c r="C6939" s="82" t="s">
        <v>4870</v>
      </c>
      <c r="D6939" s="82" t="s">
        <v>4873</v>
      </c>
      <c r="E6939" s="82" t="s">
        <v>4874</v>
      </c>
      <c r="F6939" s="83" t="s">
        <v>4875</v>
      </c>
    </row>
    <row r="6940" spans="1:6" ht="409.6" hidden="1" customHeight="1" x14ac:dyDescent="0.2"/>
    <row r="6941" spans="1:6" ht="25.5" customHeight="1" x14ac:dyDescent="0.2">
      <c r="A6941" s="84" t="s">
        <v>5166</v>
      </c>
      <c r="B6941" s="85" t="s">
        <v>5167</v>
      </c>
      <c r="C6941" s="86" t="s">
        <v>109</v>
      </c>
      <c r="D6941" s="87">
        <v>0.25</v>
      </c>
      <c r="E6941" s="88">
        <v>26925</v>
      </c>
      <c r="F6941" s="89">
        <f>+D6941*E6941</f>
        <v>6731.25</v>
      </c>
    </row>
    <row r="6942" spans="1:6" ht="409.6" hidden="1" customHeight="1" x14ac:dyDescent="0.2"/>
    <row r="6943" spans="1:6" ht="25.5" customHeight="1" thickBot="1" x14ac:dyDescent="0.25">
      <c r="A6943" s="84" t="s">
        <v>5095</v>
      </c>
      <c r="B6943" s="85" t="s">
        <v>5096</v>
      </c>
      <c r="C6943" s="86" t="s">
        <v>109</v>
      </c>
      <c r="D6943" s="87">
        <v>0.125</v>
      </c>
      <c r="E6943" s="88">
        <v>46573</v>
      </c>
      <c r="F6943" s="89">
        <f>+D6943*E6943</f>
        <v>5821.625</v>
      </c>
    </row>
    <row r="6944" spans="1:6" ht="409.6" hidden="1" customHeight="1" thickBot="1" x14ac:dyDescent="0.25"/>
    <row r="6945" spans="1:6" ht="13.5" customHeight="1" thickBot="1" x14ac:dyDescent="0.25">
      <c r="A6945" s="90" t="s">
        <v>4904</v>
      </c>
      <c r="B6945" s="91"/>
      <c r="C6945" s="92">
        <v>1.34133597191027</v>
      </c>
      <c r="D6945" s="91"/>
      <c r="E6945" s="93" t="s">
        <v>4884</v>
      </c>
      <c r="F6945" s="94">
        <v>12553</v>
      </c>
    </row>
    <row r="6946" spans="1:6" ht="0.2" customHeight="1" x14ac:dyDescent="0.2"/>
    <row r="6947" spans="1:6" ht="12.75" customHeight="1" x14ac:dyDescent="0.2">
      <c r="A6947" s="80" t="s">
        <v>4871</v>
      </c>
      <c r="B6947" s="81" t="s">
        <v>4905</v>
      </c>
      <c r="C6947" s="82" t="s">
        <v>4870</v>
      </c>
      <c r="D6947" s="82" t="s">
        <v>4873</v>
      </c>
      <c r="E6947" s="82" t="s">
        <v>4874</v>
      </c>
      <c r="F6947" s="83" t="s">
        <v>4875</v>
      </c>
    </row>
    <row r="6948" spans="1:6" ht="409.6" hidden="1" customHeight="1" x14ac:dyDescent="0.2"/>
    <row r="6949" spans="1:6" ht="25.5" customHeight="1" thickBot="1" x14ac:dyDescent="0.25">
      <c r="A6949" s="84" t="s">
        <v>4920</v>
      </c>
      <c r="B6949" s="85" t="s">
        <v>4921</v>
      </c>
      <c r="C6949" s="86" t="s">
        <v>106</v>
      </c>
      <c r="D6949" s="87">
        <v>1.05</v>
      </c>
      <c r="E6949" s="88">
        <v>14128</v>
      </c>
      <c r="F6949" s="89">
        <f>+D6949*E6949</f>
        <v>14834.400000000001</v>
      </c>
    </row>
    <row r="6950" spans="1:6" ht="409.6" hidden="1" customHeight="1" thickBot="1" x14ac:dyDescent="0.25"/>
    <row r="6951" spans="1:6" ht="13.5" customHeight="1" thickBot="1" x14ac:dyDescent="0.25">
      <c r="A6951" s="90" t="s">
        <v>4908</v>
      </c>
      <c r="B6951" s="91"/>
      <c r="C6951" s="92">
        <v>1.58506952977909</v>
      </c>
      <c r="D6951" s="91"/>
      <c r="E6951" s="93" t="s">
        <v>4884</v>
      </c>
      <c r="F6951" s="94">
        <v>14834</v>
      </c>
    </row>
    <row r="6952" spans="1:6" ht="0.2" customHeight="1" thickBot="1" x14ac:dyDescent="0.25"/>
    <row r="6953" spans="1:6" ht="12.75" customHeight="1" thickBot="1" x14ac:dyDescent="0.3">
      <c r="A6953" s="157" t="s">
        <v>4909</v>
      </c>
      <c r="B6953" s="158"/>
      <c r="C6953" s="158"/>
      <c r="D6953" s="158"/>
      <c r="E6953" s="159">
        <v>935858</v>
      </c>
      <c r="F6953" s="160"/>
    </row>
    <row r="6954" spans="1:6" ht="12.75" customHeight="1" x14ac:dyDescent="0.2"/>
    <row r="6955" spans="1:6" ht="12.75" customHeight="1" x14ac:dyDescent="0.2"/>
    <row r="6956" spans="1:6" ht="409.6" hidden="1" customHeight="1" x14ac:dyDescent="0.2"/>
    <row r="6957" spans="1:6" ht="12.75" customHeight="1" x14ac:dyDescent="0.25">
      <c r="A6957" s="144" t="s">
        <v>4868</v>
      </c>
      <c r="B6957" s="145"/>
      <c r="C6957" s="145"/>
      <c r="D6957" s="145"/>
      <c r="E6957" s="146"/>
      <c r="F6957" s="147"/>
    </row>
    <row r="6958" spans="1:6" ht="12.75" customHeight="1" x14ac:dyDescent="0.2">
      <c r="A6958" s="138" t="s">
        <v>2825</v>
      </c>
      <c r="B6958" s="139"/>
      <c r="C6958" s="139"/>
      <c r="D6958" s="140"/>
      <c r="E6958" s="76" t="s">
        <v>4869</v>
      </c>
      <c r="F6958" s="77" t="s">
        <v>4870</v>
      </c>
    </row>
    <row r="6959" spans="1:6" ht="12.75" customHeight="1" x14ac:dyDescent="0.2">
      <c r="A6959" s="141"/>
      <c r="B6959" s="142"/>
      <c r="C6959" s="142"/>
      <c r="D6959" s="143"/>
      <c r="E6959" s="78" t="s">
        <v>2824</v>
      </c>
      <c r="F6959" s="79" t="s">
        <v>106</v>
      </c>
    </row>
    <row r="6960" spans="1:6" ht="409.6" hidden="1" customHeight="1" x14ac:dyDescent="0.2"/>
    <row r="6961" spans="1:6" ht="12.75" customHeight="1" x14ac:dyDescent="0.2">
      <c r="A6961" s="80" t="s">
        <v>4871</v>
      </c>
      <c r="B6961" s="81" t="s">
        <v>4872</v>
      </c>
      <c r="C6961" s="82" t="s">
        <v>4870</v>
      </c>
      <c r="D6961" s="82" t="s">
        <v>4873</v>
      </c>
      <c r="E6961" s="82" t="s">
        <v>4874</v>
      </c>
      <c r="F6961" s="83" t="s">
        <v>4875</v>
      </c>
    </row>
    <row r="6962" spans="1:6" ht="409.6" hidden="1" customHeight="1" x14ac:dyDescent="0.2"/>
    <row r="6963" spans="1:6" ht="25.5" customHeight="1" x14ac:dyDescent="0.2">
      <c r="A6963" s="84" t="s">
        <v>5154</v>
      </c>
      <c r="B6963" s="85" t="s">
        <v>5155</v>
      </c>
      <c r="C6963" s="86" t="s">
        <v>106</v>
      </c>
      <c r="D6963" s="87">
        <v>1.05</v>
      </c>
      <c r="E6963" s="88">
        <v>405694</v>
      </c>
      <c r="F6963" s="89">
        <f>+D6963*E6963</f>
        <v>425978.7</v>
      </c>
    </row>
    <row r="6964" spans="1:6" ht="409.6" hidden="1" customHeight="1" x14ac:dyDescent="0.2"/>
    <row r="6965" spans="1:6" ht="409.6" hidden="1" customHeight="1" x14ac:dyDescent="0.2"/>
    <row r="6966" spans="1:6" ht="25.5" customHeight="1" x14ac:dyDescent="0.2">
      <c r="A6966" s="84" t="s">
        <v>5172</v>
      </c>
      <c r="B6966" s="85" t="s">
        <v>5173</v>
      </c>
      <c r="C6966" s="86" t="s">
        <v>9</v>
      </c>
      <c r="D6966" s="87">
        <v>5.5533299999999999</v>
      </c>
      <c r="E6966" s="88">
        <v>8900</v>
      </c>
      <c r="F6966" s="89">
        <f>+D6966*E6966</f>
        <v>49424.637000000002</v>
      </c>
    </row>
    <row r="6967" spans="1:6" ht="409.6" hidden="1" customHeight="1" x14ac:dyDescent="0.2"/>
    <row r="6968" spans="1:6" ht="25.5" customHeight="1" x14ac:dyDescent="0.2">
      <c r="A6968" s="84" t="s">
        <v>4881</v>
      </c>
      <c r="B6968" s="85" t="s">
        <v>4882</v>
      </c>
      <c r="C6968" s="86" t="s">
        <v>9</v>
      </c>
      <c r="D6968" s="87">
        <v>0.53332999999999997</v>
      </c>
      <c r="E6968" s="88">
        <v>8900</v>
      </c>
      <c r="F6968" s="89">
        <f>+D6968*E6968</f>
        <v>4746.6369999999997</v>
      </c>
    </row>
    <row r="6969" spans="1:6" ht="409.6" hidden="1" customHeight="1" x14ac:dyDescent="0.2"/>
    <row r="6970" spans="1:6" ht="25.5" customHeight="1" thickBot="1" x14ac:dyDescent="0.25">
      <c r="A6970" s="84" t="s">
        <v>4876</v>
      </c>
      <c r="B6970" s="85" t="s">
        <v>4877</v>
      </c>
      <c r="C6970" s="86" t="s">
        <v>1212</v>
      </c>
      <c r="D6970" s="87">
        <v>0.3</v>
      </c>
      <c r="E6970" s="88">
        <v>3690</v>
      </c>
      <c r="F6970" s="89">
        <f>+D6970*E6970</f>
        <v>1107</v>
      </c>
    </row>
    <row r="6971" spans="1:6" ht="409.6" hidden="1" customHeight="1" thickBot="1" x14ac:dyDescent="0.25"/>
    <row r="6972" spans="1:6" ht="13.5" customHeight="1" thickBot="1" x14ac:dyDescent="0.25">
      <c r="A6972" s="90" t="s">
        <v>4883</v>
      </c>
      <c r="B6972" s="91"/>
      <c r="C6972" s="92">
        <v>73.796149380216804</v>
      </c>
      <c r="D6972" s="91"/>
      <c r="E6972" s="93" t="s">
        <v>4884</v>
      </c>
      <c r="F6972" s="94">
        <v>485558</v>
      </c>
    </row>
    <row r="6973" spans="1:6" ht="0.2" customHeight="1" x14ac:dyDescent="0.2"/>
    <row r="6974" spans="1:6" ht="12.75" customHeight="1" x14ac:dyDescent="0.2">
      <c r="A6974" s="80" t="s">
        <v>4871</v>
      </c>
      <c r="B6974" s="81" t="s">
        <v>4885</v>
      </c>
      <c r="C6974" s="82" t="s">
        <v>4870</v>
      </c>
      <c r="D6974" s="82" t="s">
        <v>4873</v>
      </c>
      <c r="E6974" s="82" t="s">
        <v>4874</v>
      </c>
      <c r="F6974" s="83" t="s">
        <v>4875</v>
      </c>
    </row>
    <row r="6975" spans="1:6" ht="409.6" hidden="1" customHeight="1" x14ac:dyDescent="0.2"/>
    <row r="6976" spans="1:6" ht="25.5" customHeight="1" thickBot="1" x14ac:dyDescent="0.25">
      <c r="A6976" s="84" t="s">
        <v>5178</v>
      </c>
      <c r="B6976" s="85" t="s">
        <v>5179</v>
      </c>
      <c r="C6976" s="86" t="s">
        <v>4888</v>
      </c>
      <c r="D6976" s="87">
        <v>0.5</v>
      </c>
      <c r="E6976" s="88">
        <v>294454</v>
      </c>
      <c r="F6976" s="89">
        <f>+D6976*E6976</f>
        <v>147227</v>
      </c>
    </row>
    <row r="6977" spans="1:6" ht="409.6" hidden="1" customHeight="1" thickBot="1" x14ac:dyDescent="0.25"/>
    <row r="6978" spans="1:6" ht="13.5" customHeight="1" thickBot="1" x14ac:dyDescent="0.25">
      <c r="A6978" s="90" t="s">
        <v>4893</v>
      </c>
      <c r="B6978" s="91"/>
      <c r="C6978" s="92">
        <v>22.375876177101802</v>
      </c>
      <c r="D6978" s="91"/>
      <c r="E6978" s="93" t="s">
        <v>4884</v>
      </c>
      <c r="F6978" s="94">
        <v>147227</v>
      </c>
    </row>
    <row r="6979" spans="1:6" ht="0.2" customHeight="1" x14ac:dyDescent="0.2"/>
    <row r="6980" spans="1:6" ht="12.75" customHeight="1" x14ac:dyDescent="0.2">
      <c r="A6980" s="80" t="s">
        <v>4871</v>
      </c>
      <c r="B6980" s="81" t="s">
        <v>4894</v>
      </c>
      <c r="C6980" s="82" t="s">
        <v>4870</v>
      </c>
      <c r="D6980" s="82" t="s">
        <v>4873</v>
      </c>
      <c r="E6980" s="82" t="s">
        <v>4874</v>
      </c>
      <c r="F6980" s="83" t="s">
        <v>4875</v>
      </c>
    </row>
    <row r="6981" spans="1:6" ht="409.6" hidden="1" customHeight="1" x14ac:dyDescent="0.2"/>
    <row r="6982" spans="1:6" ht="25.5" customHeight="1" thickBot="1" x14ac:dyDescent="0.25">
      <c r="A6982" s="84" t="s">
        <v>4895</v>
      </c>
      <c r="B6982" s="85" t="s">
        <v>4896</v>
      </c>
      <c r="C6982" s="86" t="s">
        <v>4897</v>
      </c>
      <c r="D6982" s="87">
        <v>0.05</v>
      </c>
      <c r="E6982" s="88">
        <v>147227</v>
      </c>
      <c r="F6982" s="89">
        <f>+D6982*E6982</f>
        <v>7361.35</v>
      </c>
    </row>
    <row r="6983" spans="1:6" ht="409.6" hidden="1" customHeight="1" thickBot="1" x14ac:dyDescent="0.25"/>
    <row r="6984" spans="1:6" ht="13.5" customHeight="1" thickBot="1" x14ac:dyDescent="0.25">
      <c r="A6984" s="90" t="s">
        <v>4898</v>
      </c>
      <c r="B6984" s="91"/>
      <c r="C6984" s="92">
        <v>1.1187406151021599</v>
      </c>
      <c r="D6984" s="91"/>
      <c r="E6984" s="93" t="s">
        <v>4884</v>
      </c>
      <c r="F6984" s="94">
        <v>7361</v>
      </c>
    </row>
    <row r="6985" spans="1:6" ht="0.2" customHeight="1" x14ac:dyDescent="0.2"/>
    <row r="6986" spans="1:6" ht="12.75" customHeight="1" x14ac:dyDescent="0.2">
      <c r="A6986" s="80" t="s">
        <v>4871</v>
      </c>
      <c r="B6986" s="81" t="s">
        <v>4899</v>
      </c>
      <c r="C6986" s="82" t="s">
        <v>4870</v>
      </c>
      <c r="D6986" s="82" t="s">
        <v>4873</v>
      </c>
      <c r="E6986" s="82" t="s">
        <v>4874</v>
      </c>
      <c r="F6986" s="83" t="s">
        <v>4875</v>
      </c>
    </row>
    <row r="6987" spans="1:6" ht="409.6" hidden="1" customHeight="1" x14ac:dyDescent="0.2"/>
    <row r="6988" spans="1:6" ht="25.5" customHeight="1" thickBot="1" x14ac:dyDescent="0.25">
      <c r="A6988" s="84" t="s">
        <v>5166</v>
      </c>
      <c r="B6988" s="85" t="s">
        <v>5167</v>
      </c>
      <c r="C6988" s="86" t="s">
        <v>109</v>
      </c>
      <c r="D6988" s="87">
        <v>0.11111</v>
      </c>
      <c r="E6988" s="88">
        <v>26925</v>
      </c>
      <c r="F6988" s="89">
        <f>+D6988*E6988</f>
        <v>2991.6367500000001</v>
      </c>
    </row>
    <row r="6989" spans="1:6" ht="409.6" hidden="1" customHeight="1" thickBot="1" x14ac:dyDescent="0.25"/>
    <row r="6990" spans="1:6" ht="13.5" customHeight="1" thickBot="1" x14ac:dyDescent="0.25">
      <c r="A6990" s="90" t="s">
        <v>4904</v>
      </c>
      <c r="B6990" s="91"/>
      <c r="C6990" s="92">
        <v>0.45473059643875402</v>
      </c>
      <c r="D6990" s="91"/>
      <c r="E6990" s="93" t="s">
        <v>4884</v>
      </c>
      <c r="F6990" s="94">
        <v>2992</v>
      </c>
    </row>
    <row r="6991" spans="1:6" ht="0.2" customHeight="1" x14ac:dyDescent="0.2"/>
    <row r="6992" spans="1:6" ht="12.75" customHeight="1" x14ac:dyDescent="0.2">
      <c r="A6992" s="80" t="s">
        <v>4871</v>
      </c>
      <c r="B6992" s="81" t="s">
        <v>4905</v>
      </c>
      <c r="C6992" s="82" t="s">
        <v>4870</v>
      </c>
      <c r="D6992" s="82" t="s">
        <v>4873</v>
      </c>
      <c r="E6992" s="82" t="s">
        <v>4874</v>
      </c>
      <c r="F6992" s="83" t="s">
        <v>4875</v>
      </c>
    </row>
    <row r="6993" spans="1:6" ht="409.6" hidden="1" customHeight="1" x14ac:dyDescent="0.2"/>
    <row r="6994" spans="1:6" ht="25.5" customHeight="1" thickBot="1" x14ac:dyDescent="0.25">
      <c r="A6994" s="84" t="s">
        <v>4920</v>
      </c>
      <c r="B6994" s="85" t="s">
        <v>4921</v>
      </c>
      <c r="C6994" s="86" t="s">
        <v>106</v>
      </c>
      <c r="D6994" s="87">
        <v>1.05</v>
      </c>
      <c r="E6994" s="88">
        <v>14128</v>
      </c>
      <c r="F6994" s="89">
        <f>+D6994*E6994</f>
        <v>14834.400000000001</v>
      </c>
    </row>
    <row r="6995" spans="1:6" ht="409.6" hidden="1" customHeight="1" thickBot="1" x14ac:dyDescent="0.25"/>
    <row r="6996" spans="1:6" ht="13.5" customHeight="1" thickBot="1" x14ac:dyDescent="0.25">
      <c r="A6996" s="90" t="s">
        <v>4908</v>
      </c>
      <c r="B6996" s="91"/>
      <c r="C6996" s="92">
        <v>2.25450323114053</v>
      </c>
      <c r="D6996" s="91"/>
      <c r="E6996" s="93" t="s">
        <v>4884</v>
      </c>
      <c r="F6996" s="94">
        <v>14834</v>
      </c>
    </row>
    <row r="6997" spans="1:6" ht="0.2" customHeight="1" thickBot="1" x14ac:dyDescent="0.25"/>
    <row r="6998" spans="1:6" ht="12.75" customHeight="1" thickBot="1" x14ac:dyDescent="0.3">
      <c r="A6998" s="157" t="s">
        <v>4909</v>
      </c>
      <c r="B6998" s="158"/>
      <c r="C6998" s="158"/>
      <c r="D6998" s="158"/>
      <c r="E6998" s="159">
        <v>657972</v>
      </c>
      <c r="F6998" s="160"/>
    </row>
    <row r="6999" spans="1:6" ht="12.75" customHeight="1" x14ac:dyDescent="0.2"/>
    <row r="7000" spans="1:6" ht="12.75" customHeight="1" x14ac:dyDescent="0.2"/>
    <row r="7001" spans="1:6" ht="409.6" hidden="1" customHeight="1" x14ac:dyDescent="0.2"/>
    <row r="7002" spans="1:6" ht="12.75" customHeight="1" x14ac:dyDescent="0.25">
      <c r="A7002" s="144" t="s">
        <v>4868</v>
      </c>
      <c r="B7002" s="145"/>
      <c r="C7002" s="145"/>
      <c r="D7002" s="145"/>
      <c r="E7002" s="146"/>
      <c r="F7002" s="147"/>
    </row>
    <row r="7003" spans="1:6" ht="12.75" customHeight="1" x14ac:dyDescent="0.2">
      <c r="A7003" s="138" t="s">
        <v>2827</v>
      </c>
      <c r="B7003" s="139"/>
      <c r="C7003" s="139"/>
      <c r="D7003" s="140"/>
      <c r="E7003" s="76" t="s">
        <v>4869</v>
      </c>
      <c r="F7003" s="77" t="s">
        <v>4870</v>
      </c>
    </row>
    <row r="7004" spans="1:6" ht="12.75" customHeight="1" x14ac:dyDescent="0.2">
      <c r="A7004" s="141"/>
      <c r="B7004" s="142"/>
      <c r="C7004" s="142"/>
      <c r="D7004" s="143"/>
      <c r="E7004" s="78" t="s">
        <v>2826</v>
      </c>
      <c r="F7004" s="79" t="s">
        <v>106</v>
      </c>
    </row>
    <row r="7005" spans="1:6" ht="409.6" hidden="1" customHeight="1" x14ac:dyDescent="0.2"/>
    <row r="7006" spans="1:6" ht="12.75" customHeight="1" x14ac:dyDescent="0.2">
      <c r="A7006" s="80" t="s">
        <v>4871</v>
      </c>
      <c r="B7006" s="81" t="s">
        <v>4872</v>
      </c>
      <c r="C7006" s="82" t="s">
        <v>4870</v>
      </c>
      <c r="D7006" s="82" t="s">
        <v>4873</v>
      </c>
      <c r="E7006" s="82" t="s">
        <v>4874</v>
      </c>
      <c r="F7006" s="83" t="s">
        <v>4875</v>
      </c>
    </row>
    <row r="7007" spans="1:6" ht="409.6" hidden="1" customHeight="1" x14ac:dyDescent="0.2"/>
    <row r="7008" spans="1:6" ht="25.5" customHeight="1" x14ac:dyDescent="0.2">
      <c r="A7008" s="84" t="s">
        <v>5154</v>
      </c>
      <c r="B7008" s="85" t="s">
        <v>5155</v>
      </c>
      <c r="C7008" s="86" t="s">
        <v>106</v>
      </c>
      <c r="D7008" s="87">
        <v>1.05</v>
      </c>
      <c r="E7008" s="88">
        <v>405694</v>
      </c>
      <c r="F7008" s="89">
        <f>+D7008*E7008</f>
        <v>425978.7</v>
      </c>
    </row>
    <row r="7009" spans="1:6" ht="409.6" hidden="1" customHeight="1" x14ac:dyDescent="0.2"/>
    <row r="7010" spans="1:6" ht="25.5" customHeight="1" x14ac:dyDescent="0.2">
      <c r="A7010" s="84" t="s">
        <v>5180</v>
      </c>
      <c r="B7010" s="85" t="s">
        <v>5181</v>
      </c>
      <c r="C7010" s="86" t="s">
        <v>7</v>
      </c>
      <c r="D7010" s="87">
        <v>1.8374999999999999</v>
      </c>
      <c r="E7010" s="88">
        <v>18433</v>
      </c>
      <c r="F7010" s="89">
        <f>+D7010*E7010</f>
        <v>33870.637499999997</v>
      </c>
    </row>
    <row r="7011" spans="1:6" ht="409.6" hidden="1" customHeight="1" x14ac:dyDescent="0.2"/>
    <row r="7012" spans="1:6" ht="25.5" customHeight="1" x14ac:dyDescent="0.2">
      <c r="A7012" s="84" t="s">
        <v>4941</v>
      </c>
      <c r="B7012" s="85" t="s">
        <v>4942</v>
      </c>
      <c r="C7012" s="86" t="s">
        <v>7</v>
      </c>
      <c r="D7012" s="87">
        <v>0.3</v>
      </c>
      <c r="E7012" s="88">
        <v>8600</v>
      </c>
      <c r="F7012" s="89">
        <f>+D7012*E7012</f>
        <v>2580</v>
      </c>
    </row>
    <row r="7013" spans="1:6" ht="409.6" hidden="1" customHeight="1" x14ac:dyDescent="0.2"/>
    <row r="7014" spans="1:6" ht="25.5" customHeight="1" x14ac:dyDescent="0.2">
      <c r="A7014" s="84" t="s">
        <v>5172</v>
      </c>
      <c r="B7014" s="85" t="s">
        <v>5173</v>
      </c>
      <c r="C7014" s="86" t="s">
        <v>9</v>
      </c>
      <c r="D7014" s="87">
        <v>5.5533299999999999</v>
      </c>
      <c r="E7014" s="88">
        <v>8900</v>
      </c>
      <c r="F7014" s="89">
        <f>+D7014*E7014</f>
        <v>49424.637000000002</v>
      </c>
    </row>
    <row r="7015" spans="1:6" ht="409.6" hidden="1" customHeight="1" x14ac:dyDescent="0.2"/>
    <row r="7016" spans="1:6" ht="25.5" customHeight="1" x14ac:dyDescent="0.2">
      <c r="A7016" s="84" t="s">
        <v>4876</v>
      </c>
      <c r="B7016" s="85" t="s">
        <v>4877</v>
      </c>
      <c r="C7016" s="86" t="s">
        <v>1212</v>
      </c>
      <c r="D7016" s="87">
        <v>0.3</v>
      </c>
      <c r="E7016" s="88">
        <v>3690</v>
      </c>
      <c r="F7016" s="89">
        <f>+D7016*E7016</f>
        <v>1107</v>
      </c>
    </row>
    <row r="7017" spans="1:6" ht="409.6" hidden="1" customHeight="1" x14ac:dyDescent="0.2"/>
    <row r="7018" spans="1:6" ht="25.5" customHeight="1" thickBot="1" x14ac:dyDescent="0.25">
      <c r="A7018" s="84" t="s">
        <v>4881</v>
      </c>
      <c r="B7018" s="85" t="s">
        <v>4882</v>
      </c>
      <c r="C7018" s="86" t="s">
        <v>9</v>
      </c>
      <c r="D7018" s="87">
        <v>2</v>
      </c>
      <c r="E7018" s="88">
        <v>8900</v>
      </c>
      <c r="F7018" s="89">
        <f>+D7018*E7018</f>
        <v>17800</v>
      </c>
    </row>
    <row r="7019" spans="1:6" ht="409.6" hidden="1" customHeight="1" thickBot="1" x14ac:dyDescent="0.25"/>
    <row r="7020" spans="1:6" ht="13.5" customHeight="1" thickBot="1" x14ac:dyDescent="0.25">
      <c r="A7020" s="90" t="s">
        <v>4883</v>
      </c>
      <c r="B7020" s="91"/>
      <c r="C7020" s="92">
        <v>75.480676246060696</v>
      </c>
      <c r="D7020" s="91"/>
      <c r="E7020" s="93" t="s">
        <v>4884</v>
      </c>
      <c r="F7020" s="94">
        <v>530762</v>
      </c>
    </row>
    <row r="7021" spans="1:6" ht="0.2" customHeight="1" x14ac:dyDescent="0.2"/>
    <row r="7022" spans="1:6" ht="12.75" customHeight="1" x14ac:dyDescent="0.2">
      <c r="A7022" s="80" t="s">
        <v>4871</v>
      </c>
      <c r="B7022" s="81" t="s">
        <v>4885</v>
      </c>
      <c r="C7022" s="82" t="s">
        <v>4870</v>
      </c>
      <c r="D7022" s="82" t="s">
        <v>4873</v>
      </c>
      <c r="E7022" s="82" t="s">
        <v>4874</v>
      </c>
      <c r="F7022" s="83" t="s">
        <v>4875</v>
      </c>
    </row>
    <row r="7023" spans="1:6" ht="409.6" hidden="1" customHeight="1" x14ac:dyDescent="0.2"/>
    <row r="7024" spans="1:6" ht="25.5" customHeight="1" thickBot="1" x14ac:dyDescent="0.25">
      <c r="A7024" s="84" t="s">
        <v>5178</v>
      </c>
      <c r="B7024" s="85" t="s">
        <v>5179</v>
      </c>
      <c r="C7024" s="86" t="s">
        <v>4888</v>
      </c>
      <c r="D7024" s="87">
        <v>0.5</v>
      </c>
      <c r="E7024" s="88">
        <v>294454</v>
      </c>
      <c r="F7024" s="89">
        <f>+D7024*E7024</f>
        <v>147227</v>
      </c>
    </row>
    <row r="7025" spans="1:6" ht="409.6" hidden="1" customHeight="1" thickBot="1" x14ac:dyDescent="0.25"/>
    <row r="7026" spans="1:6" ht="13.5" customHeight="1" thickBot="1" x14ac:dyDescent="0.25">
      <c r="A7026" s="90" t="s">
        <v>4893</v>
      </c>
      <c r="B7026" s="91"/>
      <c r="C7026" s="92">
        <v>20.937432449344101</v>
      </c>
      <c r="D7026" s="91"/>
      <c r="E7026" s="93" t="s">
        <v>4884</v>
      </c>
      <c r="F7026" s="94">
        <v>147227</v>
      </c>
    </row>
    <row r="7027" spans="1:6" ht="0.2" customHeight="1" x14ac:dyDescent="0.2"/>
    <row r="7028" spans="1:6" ht="12.75" customHeight="1" x14ac:dyDescent="0.2">
      <c r="A7028" s="80" t="s">
        <v>4871</v>
      </c>
      <c r="B7028" s="81" t="s">
        <v>4894</v>
      </c>
      <c r="C7028" s="82" t="s">
        <v>4870</v>
      </c>
      <c r="D7028" s="82" t="s">
        <v>4873</v>
      </c>
      <c r="E7028" s="82" t="s">
        <v>4874</v>
      </c>
      <c r="F7028" s="83" t="s">
        <v>4875</v>
      </c>
    </row>
    <row r="7029" spans="1:6" ht="409.6" hidden="1" customHeight="1" x14ac:dyDescent="0.2"/>
    <row r="7030" spans="1:6" ht="25.5" customHeight="1" thickBot="1" x14ac:dyDescent="0.25">
      <c r="A7030" s="84" t="s">
        <v>4895</v>
      </c>
      <c r="B7030" s="85" t="s">
        <v>4896</v>
      </c>
      <c r="C7030" s="86" t="s">
        <v>4897</v>
      </c>
      <c r="D7030" s="87">
        <v>0.05</v>
      </c>
      <c r="E7030" s="88">
        <v>147227</v>
      </c>
      <c r="F7030" s="89">
        <f>+D7030*E7030</f>
        <v>7361.35</v>
      </c>
    </row>
    <row r="7031" spans="1:6" ht="409.6" hidden="1" customHeight="1" thickBot="1" x14ac:dyDescent="0.25"/>
    <row r="7032" spans="1:6" ht="13.5" customHeight="1" thickBot="1" x14ac:dyDescent="0.25">
      <c r="A7032" s="90" t="s">
        <v>4898</v>
      </c>
      <c r="B7032" s="91"/>
      <c r="C7032" s="92">
        <v>1.04682184829971</v>
      </c>
      <c r="D7032" s="91"/>
      <c r="E7032" s="93" t="s">
        <v>4884</v>
      </c>
      <c r="F7032" s="94">
        <v>7361</v>
      </c>
    </row>
    <row r="7033" spans="1:6" ht="0.2" customHeight="1" x14ac:dyDescent="0.2"/>
    <row r="7034" spans="1:6" ht="12.75" customHeight="1" x14ac:dyDescent="0.2">
      <c r="A7034" s="80" t="s">
        <v>4871</v>
      </c>
      <c r="B7034" s="81" t="s">
        <v>4899</v>
      </c>
      <c r="C7034" s="82" t="s">
        <v>4870</v>
      </c>
      <c r="D7034" s="82" t="s">
        <v>4873</v>
      </c>
      <c r="E7034" s="82" t="s">
        <v>4874</v>
      </c>
      <c r="F7034" s="83" t="s">
        <v>4875</v>
      </c>
    </row>
    <row r="7035" spans="1:6" ht="409.6" hidden="1" customHeight="1" x14ac:dyDescent="0.2"/>
    <row r="7036" spans="1:6" ht="25.5" customHeight="1" thickBot="1" x14ac:dyDescent="0.25">
      <c r="A7036" s="84" t="s">
        <v>5166</v>
      </c>
      <c r="B7036" s="85" t="s">
        <v>5167</v>
      </c>
      <c r="C7036" s="86" t="s">
        <v>109</v>
      </c>
      <c r="D7036" s="87">
        <v>0.11111</v>
      </c>
      <c r="E7036" s="88">
        <v>26925</v>
      </c>
      <c r="F7036" s="89">
        <f>+D7036*E7036</f>
        <v>2991.6367500000001</v>
      </c>
    </row>
    <row r="7037" spans="1:6" ht="409.6" hidden="1" customHeight="1" thickBot="1" x14ac:dyDescent="0.25"/>
    <row r="7038" spans="1:6" ht="13.5" customHeight="1" thickBot="1" x14ac:dyDescent="0.25">
      <c r="A7038" s="90" t="s">
        <v>4904</v>
      </c>
      <c r="B7038" s="91"/>
      <c r="C7038" s="92">
        <v>0.425498026098729</v>
      </c>
      <c r="D7038" s="91"/>
      <c r="E7038" s="93" t="s">
        <v>4884</v>
      </c>
      <c r="F7038" s="94">
        <v>2992</v>
      </c>
    </row>
    <row r="7039" spans="1:6" ht="0.2" customHeight="1" x14ac:dyDescent="0.2"/>
    <row r="7040" spans="1:6" ht="12.75" customHeight="1" x14ac:dyDescent="0.2">
      <c r="A7040" s="80" t="s">
        <v>4871</v>
      </c>
      <c r="B7040" s="81" t="s">
        <v>4905</v>
      </c>
      <c r="C7040" s="82" t="s">
        <v>4870</v>
      </c>
      <c r="D7040" s="82" t="s">
        <v>4873</v>
      </c>
      <c r="E7040" s="82" t="s">
        <v>4874</v>
      </c>
      <c r="F7040" s="83" t="s">
        <v>4875</v>
      </c>
    </row>
    <row r="7041" spans="1:6" ht="409.6" hidden="1" customHeight="1" x14ac:dyDescent="0.2"/>
    <row r="7042" spans="1:6" ht="25.5" customHeight="1" thickBot="1" x14ac:dyDescent="0.25">
      <c r="A7042" s="84" t="s">
        <v>4920</v>
      </c>
      <c r="B7042" s="85" t="s">
        <v>4921</v>
      </c>
      <c r="C7042" s="86" t="s">
        <v>106</v>
      </c>
      <c r="D7042" s="87">
        <v>1.05</v>
      </c>
      <c r="E7042" s="88">
        <v>14128</v>
      </c>
      <c r="F7042" s="89">
        <f>+D7042*E7042</f>
        <v>14834.400000000001</v>
      </c>
    </row>
    <row r="7043" spans="1:6" ht="409.6" hidden="1" customHeight="1" thickBot="1" x14ac:dyDescent="0.25"/>
    <row r="7044" spans="1:6" ht="13.5" customHeight="1" thickBot="1" x14ac:dyDescent="0.25">
      <c r="A7044" s="90" t="s">
        <v>4908</v>
      </c>
      <c r="B7044" s="91"/>
      <c r="C7044" s="92">
        <v>2.1095714301967101</v>
      </c>
      <c r="D7044" s="91"/>
      <c r="E7044" s="93" t="s">
        <v>4884</v>
      </c>
      <c r="F7044" s="94">
        <v>14834</v>
      </c>
    </row>
    <row r="7045" spans="1:6" ht="0.2" customHeight="1" thickBot="1" x14ac:dyDescent="0.25"/>
    <row r="7046" spans="1:6" ht="12.75" customHeight="1" thickBot="1" x14ac:dyDescent="0.3">
      <c r="A7046" s="157" t="s">
        <v>4909</v>
      </c>
      <c r="B7046" s="158"/>
      <c r="C7046" s="158"/>
      <c r="D7046" s="158"/>
      <c r="E7046" s="159">
        <v>703176</v>
      </c>
      <c r="F7046" s="160"/>
    </row>
    <row r="7047" spans="1:6" ht="12.75" customHeight="1" x14ac:dyDescent="0.2"/>
    <row r="7048" spans="1:6" ht="12.75" customHeight="1" x14ac:dyDescent="0.2"/>
    <row r="7049" spans="1:6" ht="409.6" hidden="1" customHeight="1" x14ac:dyDescent="0.2"/>
    <row r="7050" spans="1:6" ht="12.75" customHeight="1" x14ac:dyDescent="0.25">
      <c r="A7050" s="144" t="s">
        <v>4868</v>
      </c>
      <c r="B7050" s="145"/>
      <c r="C7050" s="145"/>
      <c r="D7050" s="145"/>
      <c r="E7050" s="146"/>
      <c r="F7050" s="147"/>
    </row>
    <row r="7051" spans="1:6" ht="12.75" customHeight="1" x14ac:dyDescent="0.2">
      <c r="A7051" s="138" t="s">
        <v>2829</v>
      </c>
      <c r="B7051" s="139"/>
      <c r="C7051" s="139"/>
      <c r="D7051" s="140"/>
      <c r="E7051" s="76" t="s">
        <v>4869</v>
      </c>
      <c r="F7051" s="77" t="s">
        <v>4870</v>
      </c>
    </row>
    <row r="7052" spans="1:6" ht="12.75" customHeight="1" x14ac:dyDescent="0.2">
      <c r="A7052" s="141"/>
      <c r="B7052" s="142"/>
      <c r="C7052" s="142"/>
      <c r="D7052" s="143"/>
      <c r="E7052" s="78" t="s">
        <v>2828</v>
      </c>
      <c r="F7052" s="79" t="s">
        <v>106</v>
      </c>
    </row>
    <row r="7053" spans="1:6" ht="409.6" hidden="1" customHeight="1" x14ac:dyDescent="0.2"/>
    <row r="7054" spans="1:6" ht="12.75" customHeight="1" x14ac:dyDescent="0.2">
      <c r="A7054" s="80" t="s">
        <v>4871</v>
      </c>
      <c r="B7054" s="81" t="s">
        <v>4872</v>
      </c>
      <c r="C7054" s="82" t="s">
        <v>4870</v>
      </c>
      <c r="D7054" s="82" t="s">
        <v>4873</v>
      </c>
      <c r="E7054" s="82" t="s">
        <v>4874</v>
      </c>
      <c r="F7054" s="83" t="s">
        <v>4875</v>
      </c>
    </row>
    <row r="7055" spans="1:6" ht="409.6" hidden="1" customHeight="1" x14ac:dyDescent="0.2"/>
    <row r="7056" spans="1:6" ht="25.5" customHeight="1" x14ac:dyDescent="0.2">
      <c r="A7056" s="84" t="s">
        <v>5162</v>
      </c>
      <c r="B7056" s="85" t="s">
        <v>5163</v>
      </c>
      <c r="C7056" s="86" t="s">
        <v>106</v>
      </c>
      <c r="D7056" s="87">
        <v>1.05</v>
      </c>
      <c r="E7056" s="88">
        <v>458150</v>
      </c>
      <c r="F7056" s="89">
        <f>+D7056*E7056</f>
        <v>481057.5</v>
      </c>
    </row>
    <row r="7057" spans="1:6" ht="409.6" hidden="1" customHeight="1" x14ac:dyDescent="0.2"/>
    <row r="7058" spans="1:6" ht="25.5" customHeight="1" x14ac:dyDescent="0.2">
      <c r="A7058" s="84" t="s">
        <v>4941</v>
      </c>
      <c r="B7058" s="85" t="s">
        <v>4942</v>
      </c>
      <c r="C7058" s="86" t="s">
        <v>7</v>
      </c>
      <c r="D7058" s="87">
        <v>0.5</v>
      </c>
      <c r="E7058" s="88">
        <v>8600</v>
      </c>
      <c r="F7058" s="89">
        <f>+D7058*E7058</f>
        <v>4300</v>
      </c>
    </row>
    <row r="7059" spans="1:6" ht="409.6" hidden="1" customHeight="1" x14ac:dyDescent="0.2"/>
    <row r="7060" spans="1:6" ht="25.5" customHeight="1" x14ac:dyDescent="0.2">
      <c r="A7060" s="84" t="s">
        <v>5172</v>
      </c>
      <c r="B7060" s="85" t="s">
        <v>5173</v>
      </c>
      <c r="C7060" s="86" t="s">
        <v>9</v>
      </c>
      <c r="D7060" s="87">
        <v>5.5533299999999999</v>
      </c>
      <c r="E7060" s="88">
        <v>8900</v>
      </c>
      <c r="F7060" s="89">
        <f>+D7060*E7060</f>
        <v>49424.637000000002</v>
      </c>
    </row>
    <row r="7061" spans="1:6" ht="409.6" hidden="1" customHeight="1" x14ac:dyDescent="0.2"/>
    <row r="7062" spans="1:6" ht="25.5" customHeight="1" x14ac:dyDescent="0.2">
      <c r="A7062" s="84" t="s">
        <v>4881</v>
      </c>
      <c r="B7062" s="85" t="s">
        <v>4882</v>
      </c>
      <c r="C7062" s="86" t="s">
        <v>9</v>
      </c>
      <c r="D7062" s="87">
        <v>0.53332999999999997</v>
      </c>
      <c r="E7062" s="88">
        <v>8900</v>
      </c>
      <c r="F7062" s="89">
        <f>+D7062*E7062</f>
        <v>4746.6369999999997</v>
      </c>
    </row>
    <row r="7063" spans="1:6" ht="409.6" hidden="1" customHeight="1" x14ac:dyDescent="0.2"/>
    <row r="7064" spans="1:6" ht="25.5" customHeight="1" thickBot="1" x14ac:dyDescent="0.25">
      <c r="A7064" s="84" t="s">
        <v>4876</v>
      </c>
      <c r="B7064" s="85" t="s">
        <v>4877</v>
      </c>
      <c r="C7064" s="86" t="s">
        <v>1212</v>
      </c>
      <c r="D7064" s="87">
        <v>0.3</v>
      </c>
      <c r="E7064" s="88">
        <v>3690</v>
      </c>
      <c r="F7064" s="89">
        <f>+D7064*E7064</f>
        <v>1107</v>
      </c>
    </row>
    <row r="7065" spans="1:6" ht="409.6" hidden="1" customHeight="1" thickBot="1" x14ac:dyDescent="0.25"/>
    <row r="7066" spans="1:6" ht="13.5" customHeight="1" thickBot="1" x14ac:dyDescent="0.25">
      <c r="A7066" s="90" t="s">
        <v>4883</v>
      </c>
      <c r="B7066" s="91"/>
      <c r="C7066" s="92">
        <v>81.208551699690105</v>
      </c>
      <c r="D7066" s="91"/>
      <c r="E7066" s="93" t="s">
        <v>4884</v>
      </c>
      <c r="F7066" s="94">
        <v>540637</v>
      </c>
    </row>
    <row r="7067" spans="1:6" ht="0.2" customHeight="1" x14ac:dyDescent="0.2"/>
    <row r="7068" spans="1:6" ht="12.75" customHeight="1" x14ac:dyDescent="0.2">
      <c r="A7068" s="80" t="s">
        <v>4871</v>
      </c>
      <c r="B7068" s="81" t="s">
        <v>4885</v>
      </c>
      <c r="C7068" s="82" t="s">
        <v>4870</v>
      </c>
      <c r="D7068" s="82" t="s">
        <v>4873</v>
      </c>
      <c r="E7068" s="82" t="s">
        <v>4874</v>
      </c>
      <c r="F7068" s="83" t="s">
        <v>4875</v>
      </c>
    </row>
    <row r="7069" spans="1:6" ht="409.6" hidden="1" customHeight="1" x14ac:dyDescent="0.2"/>
    <row r="7070" spans="1:6" ht="25.5" customHeight="1" thickBot="1" x14ac:dyDescent="0.25">
      <c r="A7070" s="84" t="s">
        <v>4992</v>
      </c>
      <c r="B7070" s="85" t="s">
        <v>4993</v>
      </c>
      <c r="C7070" s="86" t="s">
        <v>4888</v>
      </c>
      <c r="D7070" s="87">
        <v>0.25</v>
      </c>
      <c r="E7070" s="88">
        <v>251553</v>
      </c>
      <c r="F7070" s="89">
        <f>+D7070*E7070</f>
        <v>62888.25</v>
      </c>
    </row>
    <row r="7071" spans="1:6" ht="409.6" hidden="1" customHeight="1" thickBot="1" x14ac:dyDescent="0.25"/>
    <row r="7072" spans="1:6" ht="13.5" customHeight="1" thickBot="1" x14ac:dyDescent="0.25">
      <c r="A7072" s="90" t="s">
        <v>4893</v>
      </c>
      <c r="B7072" s="91"/>
      <c r="C7072" s="92">
        <v>9.44634458849489</v>
      </c>
      <c r="D7072" s="91"/>
      <c r="E7072" s="93" t="s">
        <v>4884</v>
      </c>
      <c r="F7072" s="94">
        <v>62888</v>
      </c>
    </row>
    <row r="7073" spans="1:6" ht="0.2" customHeight="1" x14ac:dyDescent="0.2"/>
    <row r="7074" spans="1:6" ht="12.75" customHeight="1" x14ac:dyDescent="0.2">
      <c r="A7074" s="80" t="s">
        <v>4871</v>
      </c>
      <c r="B7074" s="81" t="s">
        <v>4894</v>
      </c>
      <c r="C7074" s="82" t="s">
        <v>4870</v>
      </c>
      <c r="D7074" s="82" t="s">
        <v>4873</v>
      </c>
      <c r="E7074" s="82" t="s">
        <v>4874</v>
      </c>
      <c r="F7074" s="83" t="s">
        <v>4875</v>
      </c>
    </row>
    <row r="7075" spans="1:6" ht="409.6" hidden="1" customHeight="1" x14ac:dyDescent="0.2"/>
    <row r="7076" spans="1:6" ht="25.5" customHeight="1" thickBot="1" x14ac:dyDescent="0.25">
      <c r="A7076" s="84" t="s">
        <v>4895</v>
      </c>
      <c r="B7076" s="85" t="s">
        <v>4896</v>
      </c>
      <c r="C7076" s="86" t="s">
        <v>4897</v>
      </c>
      <c r="D7076" s="87">
        <v>0.05</v>
      </c>
      <c r="E7076" s="88">
        <v>62888</v>
      </c>
      <c r="F7076" s="89">
        <f>+D7076*E7076</f>
        <v>3144.4</v>
      </c>
    </row>
    <row r="7077" spans="1:6" ht="409.6" hidden="1" customHeight="1" thickBot="1" x14ac:dyDescent="0.25"/>
    <row r="7078" spans="1:6" ht="13.5" customHeight="1" thickBot="1" x14ac:dyDescent="0.25">
      <c r="A7078" s="90" t="s">
        <v>4898</v>
      </c>
      <c r="B7078" s="91"/>
      <c r="C7078" s="92">
        <v>0.472257145818406</v>
      </c>
      <c r="D7078" s="91"/>
      <c r="E7078" s="93" t="s">
        <v>4884</v>
      </c>
      <c r="F7078" s="94">
        <v>3144</v>
      </c>
    </row>
    <row r="7079" spans="1:6" ht="0.2" customHeight="1" x14ac:dyDescent="0.2"/>
    <row r="7080" spans="1:6" ht="12.75" customHeight="1" x14ac:dyDescent="0.2">
      <c r="A7080" s="80" t="s">
        <v>4871</v>
      </c>
      <c r="B7080" s="81" t="s">
        <v>4899</v>
      </c>
      <c r="C7080" s="82" t="s">
        <v>4870</v>
      </c>
      <c r="D7080" s="82" t="s">
        <v>4873</v>
      </c>
      <c r="E7080" s="82" t="s">
        <v>4874</v>
      </c>
      <c r="F7080" s="83" t="s">
        <v>4875</v>
      </c>
    </row>
    <row r="7081" spans="1:6" ht="409.6" hidden="1" customHeight="1" x14ac:dyDescent="0.2"/>
    <row r="7082" spans="1:6" ht="25.5" customHeight="1" x14ac:dyDescent="0.2">
      <c r="A7082" s="84" t="s">
        <v>5166</v>
      </c>
      <c r="B7082" s="85" t="s">
        <v>5167</v>
      </c>
      <c r="C7082" s="86" t="s">
        <v>109</v>
      </c>
      <c r="D7082" s="87">
        <v>0.11111</v>
      </c>
      <c r="E7082" s="88">
        <v>26925</v>
      </c>
      <c r="F7082" s="89">
        <f>+D7082*E7082</f>
        <v>2991.6367500000001</v>
      </c>
    </row>
    <row r="7083" spans="1:6" ht="409.6" hidden="1" customHeight="1" x14ac:dyDescent="0.2"/>
    <row r="7084" spans="1:6" ht="25.5" customHeight="1" thickBot="1" x14ac:dyDescent="0.25">
      <c r="A7084" s="84" t="s">
        <v>5168</v>
      </c>
      <c r="B7084" s="85" t="s">
        <v>5169</v>
      </c>
      <c r="C7084" s="86" t="s">
        <v>106</v>
      </c>
      <c r="D7084" s="87">
        <v>1</v>
      </c>
      <c r="E7084" s="88">
        <v>56078</v>
      </c>
      <c r="F7084" s="89">
        <f>+D7084*E7084</f>
        <v>56078</v>
      </c>
    </row>
    <row r="7085" spans="1:6" ht="409.6" hidden="1" customHeight="1" thickBot="1" x14ac:dyDescent="0.25"/>
    <row r="7086" spans="1:6" ht="13.5" customHeight="1" thickBot="1" x14ac:dyDescent="0.25">
      <c r="A7086" s="90" t="s">
        <v>4904</v>
      </c>
      <c r="B7086" s="91"/>
      <c r="C7086" s="92">
        <v>8.8728465659965803</v>
      </c>
      <c r="D7086" s="91"/>
      <c r="E7086" s="93" t="s">
        <v>4884</v>
      </c>
      <c r="F7086" s="94">
        <v>59070</v>
      </c>
    </row>
    <row r="7087" spans="1:6" ht="0.2" customHeight="1" thickBot="1" x14ac:dyDescent="0.25"/>
    <row r="7088" spans="1:6" ht="12.75" customHeight="1" thickBot="1" x14ac:dyDescent="0.3">
      <c r="A7088" s="157" t="s">
        <v>4909</v>
      </c>
      <c r="B7088" s="158"/>
      <c r="C7088" s="158"/>
      <c r="D7088" s="158"/>
      <c r="E7088" s="159">
        <v>665739</v>
      </c>
      <c r="F7088" s="160"/>
    </row>
    <row r="7089" spans="1:6" ht="12.75" customHeight="1" x14ac:dyDescent="0.2"/>
    <row r="7090" spans="1:6" ht="12.75" customHeight="1" x14ac:dyDescent="0.2"/>
    <row r="7091" spans="1:6" ht="409.6" hidden="1" customHeight="1" x14ac:dyDescent="0.2"/>
    <row r="7092" spans="1:6" ht="12.75" customHeight="1" x14ac:dyDescent="0.25">
      <c r="A7092" s="144" t="s">
        <v>4868</v>
      </c>
      <c r="B7092" s="145"/>
      <c r="C7092" s="145"/>
      <c r="D7092" s="145"/>
      <c r="E7092" s="146"/>
      <c r="F7092" s="147"/>
    </row>
    <row r="7093" spans="1:6" ht="12.75" customHeight="1" x14ac:dyDescent="0.2">
      <c r="A7093" s="138" t="s">
        <v>2831</v>
      </c>
      <c r="B7093" s="139"/>
      <c r="C7093" s="139"/>
      <c r="D7093" s="140"/>
      <c r="E7093" s="76" t="s">
        <v>4869</v>
      </c>
      <c r="F7093" s="77" t="s">
        <v>4870</v>
      </c>
    </row>
    <row r="7094" spans="1:6" ht="12.75" customHeight="1" x14ac:dyDescent="0.2">
      <c r="A7094" s="141"/>
      <c r="B7094" s="142"/>
      <c r="C7094" s="142"/>
      <c r="D7094" s="143"/>
      <c r="E7094" s="78" t="s">
        <v>2830</v>
      </c>
      <c r="F7094" s="79" t="s">
        <v>106</v>
      </c>
    </row>
    <row r="7095" spans="1:6" ht="409.6" hidden="1" customHeight="1" x14ac:dyDescent="0.2"/>
    <row r="7096" spans="1:6" ht="12.75" customHeight="1" x14ac:dyDescent="0.2">
      <c r="A7096" s="80" t="s">
        <v>4871</v>
      </c>
      <c r="B7096" s="81" t="s">
        <v>4872</v>
      </c>
      <c r="C7096" s="82" t="s">
        <v>4870</v>
      </c>
      <c r="D7096" s="82" t="s">
        <v>4873</v>
      </c>
      <c r="E7096" s="82" t="s">
        <v>4874</v>
      </c>
      <c r="F7096" s="83" t="s">
        <v>4875</v>
      </c>
    </row>
    <row r="7097" spans="1:6" ht="409.6" hidden="1" customHeight="1" x14ac:dyDescent="0.2"/>
    <row r="7098" spans="1:6" ht="25.5" customHeight="1" thickBot="1" x14ac:dyDescent="0.25">
      <c r="A7098" s="84" t="s">
        <v>5154</v>
      </c>
      <c r="B7098" s="85" t="s">
        <v>5155</v>
      </c>
      <c r="C7098" s="86" t="s">
        <v>106</v>
      </c>
      <c r="D7098" s="87">
        <v>1.05</v>
      </c>
      <c r="E7098" s="88">
        <v>405694</v>
      </c>
      <c r="F7098" s="89">
        <f>+D7098*E7098</f>
        <v>425978.7</v>
      </c>
    </row>
    <row r="7099" spans="1:6" ht="409.6" hidden="1" customHeight="1" thickBot="1" x14ac:dyDescent="0.25"/>
    <row r="7100" spans="1:6" ht="13.5" customHeight="1" thickBot="1" x14ac:dyDescent="0.25">
      <c r="A7100" s="90" t="s">
        <v>4883</v>
      </c>
      <c r="B7100" s="91"/>
      <c r="C7100" s="92">
        <v>74.426182534843093</v>
      </c>
      <c r="D7100" s="91"/>
      <c r="E7100" s="93" t="s">
        <v>4884</v>
      </c>
      <c r="F7100" s="94">
        <v>425979</v>
      </c>
    </row>
    <row r="7101" spans="1:6" ht="0.2" customHeight="1" x14ac:dyDescent="0.2"/>
    <row r="7102" spans="1:6" ht="12.75" customHeight="1" x14ac:dyDescent="0.2">
      <c r="A7102" s="80" t="s">
        <v>4871</v>
      </c>
      <c r="B7102" s="81" t="s">
        <v>4885</v>
      </c>
      <c r="C7102" s="82" t="s">
        <v>4870</v>
      </c>
      <c r="D7102" s="82" t="s">
        <v>4873</v>
      </c>
      <c r="E7102" s="82" t="s">
        <v>4874</v>
      </c>
      <c r="F7102" s="83" t="s">
        <v>4875</v>
      </c>
    </row>
    <row r="7103" spans="1:6" ht="409.6" hidden="1" customHeight="1" x14ac:dyDescent="0.2"/>
    <row r="7104" spans="1:6" ht="25.5" customHeight="1" thickBot="1" x14ac:dyDescent="0.25">
      <c r="A7104" s="84" t="s">
        <v>5178</v>
      </c>
      <c r="B7104" s="85" t="s">
        <v>5179</v>
      </c>
      <c r="C7104" s="86" t="s">
        <v>4888</v>
      </c>
      <c r="D7104" s="87">
        <v>0.41299999999999998</v>
      </c>
      <c r="E7104" s="88">
        <v>294454</v>
      </c>
      <c r="F7104" s="89">
        <f>+D7104*E7104</f>
        <v>121609.50199999999</v>
      </c>
    </row>
    <row r="7105" spans="1:6" ht="409.6" hidden="1" customHeight="1" thickBot="1" x14ac:dyDescent="0.25"/>
    <row r="7106" spans="1:6" ht="13.5" customHeight="1" thickBot="1" x14ac:dyDescent="0.25">
      <c r="A7106" s="90" t="s">
        <v>4893</v>
      </c>
      <c r="B7106" s="91"/>
      <c r="C7106" s="92">
        <v>21.247451301736199</v>
      </c>
      <c r="D7106" s="91"/>
      <c r="E7106" s="93" t="s">
        <v>4884</v>
      </c>
      <c r="F7106" s="94">
        <v>121610</v>
      </c>
    </row>
    <row r="7107" spans="1:6" ht="0.2" customHeight="1" x14ac:dyDescent="0.2"/>
    <row r="7108" spans="1:6" ht="12.75" customHeight="1" x14ac:dyDescent="0.2">
      <c r="A7108" s="80" t="s">
        <v>4871</v>
      </c>
      <c r="B7108" s="81" t="s">
        <v>4894</v>
      </c>
      <c r="C7108" s="82" t="s">
        <v>4870</v>
      </c>
      <c r="D7108" s="82" t="s">
        <v>4873</v>
      </c>
      <c r="E7108" s="82" t="s">
        <v>4874</v>
      </c>
      <c r="F7108" s="83" t="s">
        <v>4875</v>
      </c>
    </row>
    <row r="7109" spans="1:6" ht="409.6" hidden="1" customHeight="1" x14ac:dyDescent="0.2"/>
    <row r="7110" spans="1:6" ht="25.5" customHeight="1" thickBot="1" x14ac:dyDescent="0.25">
      <c r="A7110" s="84" t="s">
        <v>4895</v>
      </c>
      <c r="B7110" s="85" t="s">
        <v>4896</v>
      </c>
      <c r="C7110" s="86" t="s">
        <v>4897</v>
      </c>
      <c r="D7110" s="87">
        <v>0.05</v>
      </c>
      <c r="E7110" s="88">
        <v>121610</v>
      </c>
      <c r="F7110" s="89">
        <f>+D7110*E7110</f>
        <v>6080.5</v>
      </c>
    </row>
    <row r="7111" spans="1:6" ht="409.6" hidden="1" customHeight="1" thickBot="1" x14ac:dyDescent="0.25"/>
    <row r="7112" spans="1:6" ht="13.5" customHeight="1" thickBot="1" x14ac:dyDescent="0.25">
      <c r="A7112" s="90" t="s">
        <v>4898</v>
      </c>
      <c r="B7112" s="91"/>
      <c r="C7112" s="92">
        <v>1.0624599240675701</v>
      </c>
      <c r="D7112" s="91"/>
      <c r="E7112" s="93" t="s">
        <v>4884</v>
      </c>
      <c r="F7112" s="94">
        <v>6081</v>
      </c>
    </row>
    <row r="7113" spans="1:6" ht="0.2" customHeight="1" x14ac:dyDescent="0.2"/>
    <row r="7114" spans="1:6" ht="12.75" customHeight="1" x14ac:dyDescent="0.2">
      <c r="A7114" s="80" t="s">
        <v>4871</v>
      </c>
      <c r="B7114" s="81" t="s">
        <v>4899</v>
      </c>
      <c r="C7114" s="82" t="s">
        <v>4870</v>
      </c>
      <c r="D7114" s="82" t="s">
        <v>4873</v>
      </c>
      <c r="E7114" s="82" t="s">
        <v>4874</v>
      </c>
      <c r="F7114" s="83" t="s">
        <v>4875</v>
      </c>
    </row>
    <row r="7115" spans="1:6" ht="409.6" hidden="1" customHeight="1" x14ac:dyDescent="0.2"/>
    <row r="7116" spans="1:6" ht="25.5" customHeight="1" thickBot="1" x14ac:dyDescent="0.25">
      <c r="A7116" s="84" t="s">
        <v>5166</v>
      </c>
      <c r="B7116" s="85" t="s">
        <v>5167</v>
      </c>
      <c r="C7116" s="86" t="s">
        <v>109</v>
      </c>
      <c r="D7116" s="87">
        <v>0.14285999999999999</v>
      </c>
      <c r="E7116" s="88">
        <v>26925</v>
      </c>
      <c r="F7116" s="89">
        <f>+D7116*E7116</f>
        <v>3846.5054999999998</v>
      </c>
    </row>
    <row r="7117" spans="1:6" ht="409.6" hidden="1" customHeight="1" thickBot="1" x14ac:dyDescent="0.25"/>
    <row r="7118" spans="1:6" ht="13.5" customHeight="1" thickBot="1" x14ac:dyDescent="0.25">
      <c r="A7118" s="90" t="s">
        <v>4904</v>
      </c>
      <c r="B7118" s="91"/>
      <c r="C7118" s="92">
        <v>0.672139998008215</v>
      </c>
      <c r="D7118" s="91"/>
      <c r="E7118" s="93" t="s">
        <v>4884</v>
      </c>
      <c r="F7118" s="94">
        <v>3847</v>
      </c>
    </row>
    <row r="7119" spans="1:6" ht="0.2" customHeight="1" x14ac:dyDescent="0.2"/>
    <row r="7120" spans="1:6" ht="12.75" customHeight="1" x14ac:dyDescent="0.2">
      <c r="A7120" s="80" t="s">
        <v>4871</v>
      </c>
      <c r="B7120" s="81" t="s">
        <v>4905</v>
      </c>
      <c r="C7120" s="82" t="s">
        <v>4870</v>
      </c>
      <c r="D7120" s="82" t="s">
        <v>4873</v>
      </c>
      <c r="E7120" s="82" t="s">
        <v>4874</v>
      </c>
      <c r="F7120" s="83" t="s">
        <v>4875</v>
      </c>
    </row>
    <row r="7121" spans="1:6" ht="409.6" hidden="1" customHeight="1" x14ac:dyDescent="0.2"/>
    <row r="7122" spans="1:6" ht="25.5" customHeight="1" thickBot="1" x14ac:dyDescent="0.25">
      <c r="A7122" s="84" t="s">
        <v>4920</v>
      </c>
      <c r="B7122" s="85" t="s">
        <v>4921</v>
      </c>
      <c r="C7122" s="86" t="s">
        <v>106</v>
      </c>
      <c r="D7122" s="87">
        <v>1.05</v>
      </c>
      <c r="E7122" s="88">
        <v>14128</v>
      </c>
      <c r="F7122" s="89">
        <f>+D7122*E7122</f>
        <v>14834.400000000001</v>
      </c>
    </row>
    <row r="7123" spans="1:6" ht="409.6" hidden="1" customHeight="1" thickBot="1" x14ac:dyDescent="0.25"/>
    <row r="7124" spans="1:6" ht="13.5" customHeight="1" thickBot="1" x14ac:dyDescent="0.25">
      <c r="A7124" s="90" t="s">
        <v>4908</v>
      </c>
      <c r="B7124" s="91"/>
      <c r="C7124" s="92">
        <v>2.5917662413449101</v>
      </c>
      <c r="D7124" s="91"/>
      <c r="E7124" s="93" t="s">
        <v>4884</v>
      </c>
      <c r="F7124" s="94">
        <v>14834</v>
      </c>
    </row>
    <row r="7125" spans="1:6" ht="0.2" customHeight="1" thickBot="1" x14ac:dyDescent="0.25"/>
    <row r="7126" spans="1:6" ht="12.75" customHeight="1" thickBot="1" x14ac:dyDescent="0.3">
      <c r="A7126" s="157" t="s">
        <v>4909</v>
      </c>
      <c r="B7126" s="158"/>
      <c r="C7126" s="158"/>
      <c r="D7126" s="158"/>
      <c r="E7126" s="159">
        <v>572351</v>
      </c>
      <c r="F7126" s="160"/>
    </row>
    <row r="7127" spans="1:6" ht="12.75" customHeight="1" x14ac:dyDescent="0.2"/>
    <row r="7128" spans="1:6" ht="12.75" customHeight="1" x14ac:dyDescent="0.2"/>
    <row r="7129" spans="1:6" ht="409.6" hidden="1" customHeight="1" x14ac:dyDescent="0.2"/>
    <row r="7130" spans="1:6" ht="12.75" customHeight="1" x14ac:dyDescent="0.25">
      <c r="A7130" s="144" t="s">
        <v>4868</v>
      </c>
      <c r="B7130" s="145"/>
      <c r="C7130" s="145"/>
      <c r="D7130" s="145"/>
      <c r="E7130" s="146"/>
      <c r="F7130" s="147"/>
    </row>
    <row r="7131" spans="1:6" ht="12.75" customHeight="1" x14ac:dyDescent="0.2">
      <c r="A7131" s="138" t="s">
        <v>2833</v>
      </c>
      <c r="B7131" s="139"/>
      <c r="C7131" s="139"/>
      <c r="D7131" s="140"/>
      <c r="E7131" s="76" t="s">
        <v>4869</v>
      </c>
      <c r="F7131" s="77" t="s">
        <v>4870</v>
      </c>
    </row>
    <row r="7132" spans="1:6" ht="12.75" customHeight="1" x14ac:dyDescent="0.2">
      <c r="A7132" s="141"/>
      <c r="B7132" s="142"/>
      <c r="C7132" s="142"/>
      <c r="D7132" s="143"/>
      <c r="E7132" s="78" t="s">
        <v>2832</v>
      </c>
      <c r="F7132" s="79" t="s">
        <v>106</v>
      </c>
    </row>
    <row r="7133" spans="1:6" ht="409.6" hidden="1" customHeight="1" x14ac:dyDescent="0.2"/>
    <row r="7134" spans="1:6" ht="12.75" customHeight="1" x14ac:dyDescent="0.2">
      <c r="A7134" s="80" t="s">
        <v>4871</v>
      </c>
      <c r="B7134" s="81" t="s">
        <v>4872</v>
      </c>
      <c r="C7134" s="82" t="s">
        <v>4870</v>
      </c>
      <c r="D7134" s="82" t="s">
        <v>4873</v>
      </c>
      <c r="E7134" s="82" t="s">
        <v>4874</v>
      </c>
      <c r="F7134" s="83" t="s">
        <v>4875</v>
      </c>
    </row>
    <row r="7135" spans="1:6" ht="409.6" hidden="1" customHeight="1" x14ac:dyDescent="0.2"/>
    <row r="7136" spans="1:6" ht="25.5" customHeight="1" x14ac:dyDescent="0.2">
      <c r="A7136" s="84" t="s">
        <v>5154</v>
      </c>
      <c r="B7136" s="85" t="s">
        <v>5155</v>
      </c>
      <c r="C7136" s="86" t="s">
        <v>106</v>
      </c>
      <c r="D7136" s="87">
        <v>1.05</v>
      </c>
      <c r="E7136" s="88">
        <v>405694</v>
      </c>
      <c r="F7136" s="89">
        <f>+D7136*E7136</f>
        <v>425978.7</v>
      </c>
    </row>
    <row r="7137" spans="1:6" ht="409.6" hidden="1" customHeight="1" x14ac:dyDescent="0.2"/>
    <row r="7138" spans="1:6" ht="25.5" customHeight="1" x14ac:dyDescent="0.2">
      <c r="A7138" s="84" t="s">
        <v>5172</v>
      </c>
      <c r="B7138" s="85" t="s">
        <v>5173</v>
      </c>
      <c r="C7138" s="86" t="s">
        <v>9</v>
      </c>
      <c r="D7138" s="87">
        <v>14</v>
      </c>
      <c r="E7138" s="88">
        <v>8900</v>
      </c>
      <c r="F7138" s="89">
        <f>+D7138*E7138</f>
        <v>124600</v>
      </c>
    </row>
    <row r="7139" spans="1:6" ht="409.6" hidden="1" customHeight="1" x14ac:dyDescent="0.2"/>
    <row r="7140" spans="1:6" ht="25.5" customHeight="1" x14ac:dyDescent="0.2">
      <c r="A7140" s="84" t="s">
        <v>4881</v>
      </c>
      <c r="B7140" s="85" t="s">
        <v>4882</v>
      </c>
      <c r="C7140" s="86" t="s">
        <v>9</v>
      </c>
      <c r="D7140" s="87">
        <v>7.75</v>
      </c>
      <c r="E7140" s="88">
        <v>8900</v>
      </c>
      <c r="F7140" s="89">
        <f>+D7140*E7140</f>
        <v>68975</v>
      </c>
    </row>
    <row r="7141" spans="1:6" ht="409.6" hidden="1" customHeight="1" x14ac:dyDescent="0.2"/>
    <row r="7142" spans="1:6" ht="25.5" customHeight="1" x14ac:dyDescent="0.2">
      <c r="A7142" s="84" t="s">
        <v>4941</v>
      </c>
      <c r="B7142" s="85" t="s">
        <v>4942</v>
      </c>
      <c r="C7142" s="86" t="s">
        <v>7</v>
      </c>
      <c r="D7142" s="87">
        <v>0.5</v>
      </c>
      <c r="E7142" s="88">
        <v>8600</v>
      </c>
      <c r="F7142" s="89">
        <f>+D7142*E7142</f>
        <v>4300</v>
      </c>
    </row>
    <row r="7143" spans="1:6" ht="409.6" hidden="1" customHeight="1" x14ac:dyDescent="0.2"/>
    <row r="7144" spans="1:6" ht="25.5" customHeight="1" x14ac:dyDescent="0.2">
      <c r="A7144" s="84" t="s">
        <v>5101</v>
      </c>
      <c r="B7144" s="85" t="s">
        <v>5102</v>
      </c>
      <c r="C7144" s="86" t="s">
        <v>1212</v>
      </c>
      <c r="D7144" s="87">
        <v>1</v>
      </c>
      <c r="E7144" s="88">
        <v>2550</v>
      </c>
      <c r="F7144" s="89">
        <f>+D7144*E7144</f>
        <v>2550</v>
      </c>
    </row>
    <row r="7145" spans="1:6" ht="409.6" hidden="1" customHeight="1" x14ac:dyDescent="0.2"/>
    <row r="7146" spans="1:6" ht="25.5" customHeight="1" x14ac:dyDescent="0.2">
      <c r="A7146" s="84" t="s">
        <v>5174</v>
      </c>
      <c r="B7146" s="85" t="s">
        <v>5175</v>
      </c>
      <c r="C7146" s="86" t="s">
        <v>117</v>
      </c>
      <c r="D7146" s="87">
        <v>1.8</v>
      </c>
      <c r="E7146" s="88">
        <v>4594</v>
      </c>
      <c r="F7146" s="89">
        <f>+D7146*E7146</f>
        <v>8269.2000000000007</v>
      </c>
    </row>
    <row r="7147" spans="1:6" ht="409.6" hidden="1" customHeight="1" x14ac:dyDescent="0.2"/>
    <row r="7148" spans="1:6" ht="25.5" customHeight="1" thickBot="1" x14ac:dyDescent="0.25">
      <c r="A7148" s="84" t="s">
        <v>5097</v>
      </c>
      <c r="B7148" s="85" t="s">
        <v>5098</v>
      </c>
      <c r="C7148" s="86" t="s">
        <v>9</v>
      </c>
      <c r="D7148" s="87">
        <v>7.0000000000000001E-3</v>
      </c>
      <c r="E7148" s="88">
        <v>295180</v>
      </c>
      <c r="F7148" s="89">
        <f>+D7148*E7148</f>
        <v>2066.2600000000002</v>
      </c>
    </row>
    <row r="7149" spans="1:6" ht="409.6" hidden="1" customHeight="1" thickBot="1" x14ac:dyDescent="0.25"/>
    <row r="7150" spans="1:6" ht="13.5" customHeight="1" thickBot="1" x14ac:dyDescent="0.25">
      <c r="A7150" s="90" t="s">
        <v>4883</v>
      </c>
      <c r="B7150" s="91"/>
      <c r="C7150" s="92">
        <v>71.028472116869096</v>
      </c>
      <c r="D7150" s="91"/>
      <c r="E7150" s="93" t="s">
        <v>4884</v>
      </c>
      <c r="F7150" s="94">
        <v>636739</v>
      </c>
    </row>
    <row r="7151" spans="1:6" ht="0.2" customHeight="1" x14ac:dyDescent="0.2"/>
    <row r="7152" spans="1:6" ht="12.75" customHeight="1" x14ac:dyDescent="0.2">
      <c r="A7152" s="80" t="s">
        <v>4871</v>
      </c>
      <c r="B7152" s="81" t="s">
        <v>4885</v>
      </c>
      <c r="C7152" s="82" t="s">
        <v>4870</v>
      </c>
      <c r="D7152" s="82" t="s">
        <v>4873</v>
      </c>
      <c r="E7152" s="82" t="s">
        <v>4874</v>
      </c>
      <c r="F7152" s="83" t="s">
        <v>4875</v>
      </c>
    </row>
    <row r="7153" spans="1:6" ht="409.6" hidden="1" customHeight="1" x14ac:dyDescent="0.2"/>
    <row r="7154" spans="1:6" ht="25.5" customHeight="1" thickBot="1" x14ac:dyDescent="0.25">
      <c r="A7154" s="84" t="s">
        <v>5176</v>
      </c>
      <c r="B7154" s="85" t="s">
        <v>5177</v>
      </c>
      <c r="C7154" s="86" t="s">
        <v>4888</v>
      </c>
      <c r="D7154" s="87">
        <v>0.69399999999999995</v>
      </c>
      <c r="E7154" s="88">
        <v>318829</v>
      </c>
      <c r="F7154" s="89">
        <f>+D7154*E7154</f>
        <v>221267.32599999997</v>
      </c>
    </row>
    <row r="7155" spans="1:6" ht="409.6" hidden="1" customHeight="1" thickBot="1" x14ac:dyDescent="0.25"/>
    <row r="7156" spans="1:6" ht="13.5" customHeight="1" thickBot="1" x14ac:dyDescent="0.25">
      <c r="A7156" s="90" t="s">
        <v>4893</v>
      </c>
      <c r="B7156" s="91"/>
      <c r="C7156" s="92">
        <v>24.682416091810399</v>
      </c>
      <c r="D7156" s="91"/>
      <c r="E7156" s="93" t="s">
        <v>4884</v>
      </c>
      <c r="F7156" s="94">
        <v>221267</v>
      </c>
    </row>
    <row r="7157" spans="1:6" ht="0.2" customHeight="1" x14ac:dyDescent="0.2"/>
    <row r="7158" spans="1:6" ht="12.75" customHeight="1" x14ac:dyDescent="0.2">
      <c r="A7158" s="80" t="s">
        <v>4871</v>
      </c>
      <c r="B7158" s="81" t="s">
        <v>4894</v>
      </c>
      <c r="C7158" s="82" t="s">
        <v>4870</v>
      </c>
      <c r="D7158" s="82" t="s">
        <v>4873</v>
      </c>
      <c r="E7158" s="82" t="s">
        <v>4874</v>
      </c>
      <c r="F7158" s="83" t="s">
        <v>4875</v>
      </c>
    </row>
    <row r="7159" spans="1:6" ht="409.6" hidden="1" customHeight="1" x14ac:dyDescent="0.2"/>
    <row r="7160" spans="1:6" ht="25.5" customHeight="1" thickBot="1" x14ac:dyDescent="0.25">
      <c r="A7160" s="84" t="s">
        <v>4895</v>
      </c>
      <c r="B7160" s="85" t="s">
        <v>4896</v>
      </c>
      <c r="C7160" s="86" t="s">
        <v>4897</v>
      </c>
      <c r="D7160" s="87">
        <v>0.05</v>
      </c>
      <c r="E7160" s="88">
        <v>221267</v>
      </c>
      <c r="F7160" s="89">
        <f>+D7160*E7160</f>
        <v>11063.35</v>
      </c>
    </row>
    <row r="7161" spans="1:6" ht="409.6" hidden="1" customHeight="1" thickBot="1" x14ac:dyDescent="0.25"/>
    <row r="7162" spans="1:6" ht="13.5" customHeight="1" thickBot="1" x14ac:dyDescent="0.25">
      <c r="A7162" s="90" t="s">
        <v>4898</v>
      </c>
      <c r="B7162" s="91"/>
      <c r="C7162" s="92">
        <v>1.2340817619604301</v>
      </c>
      <c r="D7162" s="91"/>
      <c r="E7162" s="93" t="s">
        <v>4884</v>
      </c>
      <c r="F7162" s="94">
        <v>11063</v>
      </c>
    </row>
    <row r="7163" spans="1:6" ht="0.2" customHeight="1" x14ac:dyDescent="0.2"/>
    <row r="7164" spans="1:6" ht="12.75" customHeight="1" x14ac:dyDescent="0.2">
      <c r="A7164" s="80" t="s">
        <v>4871</v>
      </c>
      <c r="B7164" s="81" t="s">
        <v>4899</v>
      </c>
      <c r="C7164" s="82" t="s">
        <v>4870</v>
      </c>
      <c r="D7164" s="82" t="s">
        <v>4873</v>
      </c>
      <c r="E7164" s="82" t="s">
        <v>4874</v>
      </c>
      <c r="F7164" s="83" t="s">
        <v>4875</v>
      </c>
    </row>
    <row r="7165" spans="1:6" ht="409.6" hidden="1" customHeight="1" x14ac:dyDescent="0.2"/>
    <row r="7166" spans="1:6" ht="25.5" customHeight="1" x14ac:dyDescent="0.2">
      <c r="A7166" s="84" t="s">
        <v>5166</v>
      </c>
      <c r="B7166" s="85" t="s">
        <v>5167</v>
      </c>
      <c r="C7166" s="86" t="s">
        <v>109</v>
      </c>
      <c r="D7166" s="87">
        <v>0.25</v>
      </c>
      <c r="E7166" s="88">
        <v>26925</v>
      </c>
      <c r="F7166" s="89">
        <f>+D7166*E7166</f>
        <v>6731.25</v>
      </c>
    </row>
    <row r="7167" spans="1:6" ht="409.6" hidden="1" customHeight="1" x14ac:dyDescent="0.2"/>
    <row r="7168" spans="1:6" ht="25.5" customHeight="1" thickBot="1" x14ac:dyDescent="0.25">
      <c r="A7168" s="84" t="s">
        <v>5095</v>
      </c>
      <c r="B7168" s="85" t="s">
        <v>5096</v>
      </c>
      <c r="C7168" s="86" t="s">
        <v>109</v>
      </c>
      <c r="D7168" s="87">
        <v>0.125</v>
      </c>
      <c r="E7168" s="88">
        <v>46573</v>
      </c>
      <c r="F7168" s="89">
        <f>+D7168*E7168</f>
        <v>5821.625</v>
      </c>
    </row>
    <row r="7169" spans="1:6" ht="409.6" hidden="1" customHeight="1" thickBot="1" x14ac:dyDescent="0.25"/>
    <row r="7170" spans="1:6" ht="13.5" customHeight="1" thickBot="1" x14ac:dyDescent="0.25">
      <c r="A7170" s="90" t="s">
        <v>4904</v>
      </c>
      <c r="B7170" s="91"/>
      <c r="C7170" s="92">
        <v>1.4002918157723301</v>
      </c>
      <c r="D7170" s="91"/>
      <c r="E7170" s="93" t="s">
        <v>4884</v>
      </c>
      <c r="F7170" s="94">
        <v>12553</v>
      </c>
    </row>
    <row r="7171" spans="1:6" ht="0.2" customHeight="1" x14ac:dyDescent="0.2"/>
    <row r="7172" spans="1:6" ht="12.75" customHeight="1" x14ac:dyDescent="0.2">
      <c r="A7172" s="80" t="s">
        <v>4871</v>
      </c>
      <c r="B7172" s="81" t="s">
        <v>4905</v>
      </c>
      <c r="C7172" s="82" t="s">
        <v>4870</v>
      </c>
      <c r="D7172" s="82" t="s">
        <v>4873</v>
      </c>
      <c r="E7172" s="82" t="s">
        <v>4874</v>
      </c>
      <c r="F7172" s="83" t="s">
        <v>4875</v>
      </c>
    </row>
    <row r="7173" spans="1:6" ht="409.6" hidden="1" customHeight="1" x14ac:dyDescent="0.2"/>
    <row r="7174" spans="1:6" ht="25.5" customHeight="1" thickBot="1" x14ac:dyDescent="0.25">
      <c r="A7174" s="84" t="s">
        <v>4920</v>
      </c>
      <c r="B7174" s="85" t="s">
        <v>4921</v>
      </c>
      <c r="C7174" s="86" t="s">
        <v>106</v>
      </c>
      <c r="D7174" s="87">
        <v>1.05</v>
      </c>
      <c r="E7174" s="88">
        <v>14128</v>
      </c>
      <c r="F7174" s="89">
        <f>+D7174*E7174</f>
        <v>14834.400000000001</v>
      </c>
    </row>
    <row r="7175" spans="1:6" ht="409.6" hidden="1" customHeight="1" thickBot="1" x14ac:dyDescent="0.25"/>
    <row r="7176" spans="1:6" ht="13.5" customHeight="1" thickBot="1" x14ac:dyDescent="0.25">
      <c r="A7176" s="90" t="s">
        <v>4908</v>
      </c>
      <c r="B7176" s="91"/>
      <c r="C7176" s="92">
        <v>1.65473821358773</v>
      </c>
      <c r="D7176" s="91"/>
      <c r="E7176" s="93" t="s">
        <v>4884</v>
      </c>
      <c r="F7176" s="94">
        <v>14834</v>
      </c>
    </row>
    <row r="7177" spans="1:6" ht="0.2" customHeight="1" thickBot="1" x14ac:dyDescent="0.25"/>
    <row r="7178" spans="1:6" ht="12.75" customHeight="1" thickBot="1" x14ac:dyDescent="0.3">
      <c r="A7178" s="157" t="s">
        <v>4909</v>
      </c>
      <c r="B7178" s="158"/>
      <c r="C7178" s="158"/>
      <c r="D7178" s="158"/>
      <c r="E7178" s="159">
        <v>896456</v>
      </c>
      <c r="F7178" s="160"/>
    </row>
    <row r="7179" spans="1:6" ht="12.75" customHeight="1" x14ac:dyDescent="0.2"/>
    <row r="7180" spans="1:6" ht="12.75" customHeight="1" x14ac:dyDescent="0.2"/>
    <row r="7181" spans="1:6" ht="409.6" hidden="1" customHeight="1" x14ac:dyDescent="0.2"/>
    <row r="7182" spans="1:6" ht="12.75" customHeight="1" x14ac:dyDescent="0.25">
      <c r="A7182" s="144" t="s">
        <v>4868</v>
      </c>
      <c r="B7182" s="145"/>
      <c r="C7182" s="145"/>
      <c r="D7182" s="145"/>
      <c r="E7182" s="146"/>
      <c r="F7182" s="147"/>
    </row>
    <row r="7183" spans="1:6" ht="12.75" customHeight="1" x14ac:dyDescent="0.2">
      <c r="A7183" s="138" t="s">
        <v>2835</v>
      </c>
      <c r="B7183" s="139"/>
      <c r="C7183" s="139"/>
      <c r="D7183" s="140"/>
      <c r="E7183" s="76" t="s">
        <v>4869</v>
      </c>
      <c r="F7183" s="77" t="s">
        <v>4870</v>
      </c>
    </row>
    <row r="7184" spans="1:6" ht="12.75" customHeight="1" x14ac:dyDescent="0.2">
      <c r="A7184" s="141"/>
      <c r="B7184" s="142"/>
      <c r="C7184" s="142"/>
      <c r="D7184" s="143"/>
      <c r="E7184" s="78" t="s">
        <v>2834</v>
      </c>
      <c r="F7184" s="79" t="s">
        <v>117</v>
      </c>
    </row>
    <row r="7185" spans="1:6" ht="409.6" hidden="1" customHeight="1" x14ac:dyDescent="0.2"/>
    <row r="7186" spans="1:6" ht="12.75" customHeight="1" x14ac:dyDescent="0.2">
      <c r="A7186" s="80" t="s">
        <v>4871</v>
      </c>
      <c r="B7186" s="81" t="s">
        <v>4872</v>
      </c>
      <c r="C7186" s="82" t="s">
        <v>4870</v>
      </c>
      <c r="D7186" s="82" t="s">
        <v>4873</v>
      </c>
      <c r="E7186" s="82" t="s">
        <v>4874</v>
      </c>
      <c r="F7186" s="83" t="s">
        <v>4875</v>
      </c>
    </row>
    <row r="7187" spans="1:6" ht="409.6" hidden="1" customHeight="1" x14ac:dyDescent="0.2"/>
    <row r="7188" spans="1:6" ht="25.5" customHeight="1" x14ac:dyDescent="0.2">
      <c r="A7188" s="84" t="s">
        <v>5154</v>
      </c>
      <c r="B7188" s="85" t="s">
        <v>5155</v>
      </c>
      <c r="C7188" s="86" t="s">
        <v>106</v>
      </c>
      <c r="D7188" s="87">
        <v>0.105</v>
      </c>
      <c r="E7188" s="88">
        <v>405694</v>
      </c>
      <c r="F7188" s="89">
        <f>+D7188*E7188</f>
        <v>42597.869999999995</v>
      </c>
    </row>
    <row r="7189" spans="1:6" ht="409.6" hidden="1" customHeight="1" x14ac:dyDescent="0.2"/>
    <row r="7190" spans="1:6" ht="25.5" customHeight="1" x14ac:dyDescent="0.2">
      <c r="A7190" s="84" t="s">
        <v>4876</v>
      </c>
      <c r="B7190" s="85" t="s">
        <v>4877</v>
      </c>
      <c r="C7190" s="86" t="s">
        <v>1212</v>
      </c>
      <c r="D7190" s="87">
        <v>0.1</v>
      </c>
      <c r="E7190" s="88">
        <v>3690</v>
      </c>
      <c r="F7190" s="89">
        <f>+D7190*E7190</f>
        <v>369</v>
      </c>
    </row>
    <row r="7191" spans="1:6" ht="409.6" hidden="1" customHeight="1" x14ac:dyDescent="0.2"/>
    <row r="7192" spans="1:6" ht="25.5" customHeight="1" x14ac:dyDescent="0.2">
      <c r="A7192" s="84" t="s">
        <v>4881</v>
      </c>
      <c r="B7192" s="85" t="s">
        <v>4882</v>
      </c>
      <c r="C7192" s="86" t="s">
        <v>9</v>
      </c>
      <c r="D7192" s="87">
        <v>0.25</v>
      </c>
      <c r="E7192" s="88">
        <v>8900</v>
      </c>
      <c r="F7192" s="89">
        <f>+D7192*E7192</f>
        <v>2225</v>
      </c>
    </row>
    <row r="7193" spans="1:6" ht="409.6" hidden="1" customHeight="1" x14ac:dyDescent="0.2"/>
    <row r="7194" spans="1:6" ht="25.5" customHeight="1" thickBot="1" x14ac:dyDescent="0.25">
      <c r="A7194" s="84" t="s">
        <v>5172</v>
      </c>
      <c r="B7194" s="85" t="s">
        <v>5173</v>
      </c>
      <c r="C7194" s="86" t="s">
        <v>9</v>
      </c>
      <c r="D7194" s="87">
        <v>0.27500000000000002</v>
      </c>
      <c r="E7194" s="88">
        <v>8900</v>
      </c>
      <c r="F7194" s="89">
        <f>+D7194*E7194</f>
        <v>2447.5</v>
      </c>
    </row>
    <row r="7195" spans="1:6" ht="409.6" hidden="1" customHeight="1" thickBot="1" x14ac:dyDescent="0.25"/>
    <row r="7196" spans="1:6" ht="13.5" customHeight="1" thickBot="1" x14ac:dyDescent="0.25">
      <c r="A7196" s="90" t="s">
        <v>4883</v>
      </c>
      <c r="B7196" s="91"/>
      <c r="C7196" s="92">
        <v>65.859323158593199</v>
      </c>
      <c r="D7196" s="91"/>
      <c r="E7196" s="93" t="s">
        <v>4884</v>
      </c>
      <c r="F7196" s="94">
        <v>47640</v>
      </c>
    </row>
    <row r="7197" spans="1:6" ht="0.2" customHeight="1" x14ac:dyDescent="0.2"/>
    <row r="7198" spans="1:6" ht="12.75" customHeight="1" x14ac:dyDescent="0.2">
      <c r="A7198" s="80" t="s">
        <v>4871</v>
      </c>
      <c r="B7198" s="81" t="s">
        <v>4885</v>
      </c>
      <c r="C7198" s="82" t="s">
        <v>4870</v>
      </c>
      <c r="D7198" s="82" t="s">
        <v>4873</v>
      </c>
      <c r="E7198" s="82" t="s">
        <v>4874</v>
      </c>
      <c r="F7198" s="83" t="s">
        <v>4875</v>
      </c>
    </row>
    <row r="7199" spans="1:6" ht="409.6" hidden="1" customHeight="1" x14ac:dyDescent="0.2"/>
    <row r="7200" spans="1:6" ht="25.5" customHeight="1" thickBot="1" x14ac:dyDescent="0.25">
      <c r="A7200" s="84" t="s">
        <v>4912</v>
      </c>
      <c r="B7200" s="85" t="s">
        <v>4913</v>
      </c>
      <c r="C7200" s="86" t="s">
        <v>4888</v>
      </c>
      <c r="D7200" s="87">
        <v>0.11502999999999999</v>
      </c>
      <c r="E7200" s="88">
        <v>184277</v>
      </c>
      <c r="F7200" s="89">
        <f>+D7200*E7200</f>
        <v>21197.383309999997</v>
      </c>
    </row>
    <row r="7201" spans="1:6" ht="409.6" hidden="1" customHeight="1" thickBot="1" x14ac:dyDescent="0.25"/>
    <row r="7202" spans="1:6" ht="13.5" customHeight="1" thickBot="1" x14ac:dyDescent="0.25">
      <c r="A7202" s="90" t="s">
        <v>4893</v>
      </c>
      <c r="B7202" s="91"/>
      <c r="C7202" s="92">
        <v>29.3035279805353</v>
      </c>
      <c r="D7202" s="91"/>
      <c r="E7202" s="93" t="s">
        <v>4884</v>
      </c>
      <c r="F7202" s="94">
        <v>21197</v>
      </c>
    </row>
    <row r="7203" spans="1:6" ht="0.2" customHeight="1" x14ac:dyDescent="0.2"/>
    <row r="7204" spans="1:6" ht="12.75" customHeight="1" x14ac:dyDescent="0.2">
      <c r="A7204" s="80" t="s">
        <v>4871</v>
      </c>
      <c r="B7204" s="81" t="s">
        <v>4894</v>
      </c>
      <c r="C7204" s="82" t="s">
        <v>4870</v>
      </c>
      <c r="D7204" s="82" t="s">
        <v>4873</v>
      </c>
      <c r="E7204" s="82" t="s">
        <v>4874</v>
      </c>
      <c r="F7204" s="83" t="s">
        <v>4875</v>
      </c>
    </row>
    <row r="7205" spans="1:6" ht="409.6" hidden="1" customHeight="1" x14ac:dyDescent="0.2"/>
    <row r="7206" spans="1:6" ht="25.5" customHeight="1" thickBot="1" x14ac:dyDescent="0.25">
      <c r="A7206" s="84" t="s">
        <v>4895</v>
      </c>
      <c r="B7206" s="85" t="s">
        <v>4896</v>
      </c>
      <c r="C7206" s="86" t="s">
        <v>4897</v>
      </c>
      <c r="D7206" s="87">
        <v>0.05</v>
      </c>
      <c r="E7206" s="88">
        <v>21197</v>
      </c>
      <c r="F7206" s="89">
        <f>+D7206*E7206</f>
        <v>1059.8500000000001</v>
      </c>
    </row>
    <row r="7207" spans="1:6" ht="409.6" hidden="1" customHeight="1" thickBot="1" x14ac:dyDescent="0.25"/>
    <row r="7208" spans="1:6" ht="13.5" customHeight="1" thickBot="1" x14ac:dyDescent="0.25">
      <c r="A7208" s="90" t="s">
        <v>4898</v>
      </c>
      <c r="B7208" s="91"/>
      <c r="C7208" s="92">
        <v>1.4653837646538399</v>
      </c>
      <c r="D7208" s="91"/>
      <c r="E7208" s="93" t="s">
        <v>4884</v>
      </c>
      <c r="F7208" s="94">
        <v>1060</v>
      </c>
    </row>
    <row r="7209" spans="1:6" ht="0.2" customHeight="1" x14ac:dyDescent="0.2"/>
    <row r="7210" spans="1:6" ht="12.75" customHeight="1" x14ac:dyDescent="0.2">
      <c r="A7210" s="80" t="s">
        <v>4871</v>
      </c>
      <c r="B7210" s="81" t="s">
        <v>4899</v>
      </c>
      <c r="C7210" s="82" t="s">
        <v>4870</v>
      </c>
      <c r="D7210" s="82" t="s">
        <v>4873</v>
      </c>
      <c r="E7210" s="82" t="s">
        <v>4874</v>
      </c>
      <c r="F7210" s="83" t="s">
        <v>4875</v>
      </c>
    </row>
    <row r="7211" spans="1:6" ht="409.6" hidden="1" customHeight="1" x14ac:dyDescent="0.2"/>
    <row r="7212" spans="1:6" ht="25.5" customHeight="1" thickBot="1" x14ac:dyDescent="0.25">
      <c r="A7212" s="84" t="s">
        <v>5166</v>
      </c>
      <c r="B7212" s="85" t="s">
        <v>5167</v>
      </c>
      <c r="C7212" s="86" t="s">
        <v>109</v>
      </c>
      <c r="D7212" s="87">
        <v>3.5499999999999997E-2</v>
      </c>
      <c r="E7212" s="88">
        <v>26925</v>
      </c>
      <c r="F7212" s="89">
        <f>+D7212*E7212</f>
        <v>955.83749999999986</v>
      </c>
    </row>
    <row r="7213" spans="1:6" ht="409.6" hidden="1" customHeight="1" thickBot="1" x14ac:dyDescent="0.25"/>
    <row r="7214" spans="1:6" ht="13.5" customHeight="1" thickBot="1" x14ac:dyDescent="0.25">
      <c r="A7214" s="90" t="s">
        <v>4904</v>
      </c>
      <c r="B7214" s="91"/>
      <c r="C7214" s="92">
        <v>1.3216102632161</v>
      </c>
      <c r="D7214" s="91"/>
      <c r="E7214" s="93" t="s">
        <v>4884</v>
      </c>
      <c r="F7214" s="94">
        <v>956</v>
      </c>
    </row>
    <row r="7215" spans="1:6" ht="0.2" customHeight="1" x14ac:dyDescent="0.2"/>
    <row r="7216" spans="1:6" ht="12.75" customHeight="1" x14ac:dyDescent="0.2">
      <c r="A7216" s="80" t="s">
        <v>4871</v>
      </c>
      <c r="B7216" s="81" t="s">
        <v>4905</v>
      </c>
      <c r="C7216" s="82" t="s">
        <v>4870</v>
      </c>
      <c r="D7216" s="82" t="s">
        <v>4873</v>
      </c>
      <c r="E7216" s="82" t="s">
        <v>4874</v>
      </c>
      <c r="F7216" s="83" t="s">
        <v>4875</v>
      </c>
    </row>
    <row r="7217" spans="1:6" ht="409.6" hidden="1" customHeight="1" x14ac:dyDescent="0.2"/>
    <row r="7218" spans="1:6" ht="25.5" customHeight="1" thickBot="1" x14ac:dyDescent="0.25">
      <c r="A7218" s="84" t="s">
        <v>4920</v>
      </c>
      <c r="B7218" s="85" t="s">
        <v>4921</v>
      </c>
      <c r="C7218" s="86" t="s">
        <v>106</v>
      </c>
      <c r="D7218" s="87">
        <v>0.105</v>
      </c>
      <c r="E7218" s="88">
        <v>14128</v>
      </c>
      <c r="F7218" s="89">
        <f>+D7218*E7218</f>
        <v>1483.44</v>
      </c>
    </row>
    <row r="7219" spans="1:6" ht="409.6" hidden="1" customHeight="1" thickBot="1" x14ac:dyDescent="0.25"/>
    <row r="7220" spans="1:6" ht="13.5" customHeight="1" thickBot="1" x14ac:dyDescent="0.25">
      <c r="A7220" s="90" t="s">
        <v>4908</v>
      </c>
      <c r="B7220" s="91"/>
      <c r="C7220" s="92">
        <v>2.05015483300155</v>
      </c>
      <c r="D7220" s="91"/>
      <c r="E7220" s="93" t="s">
        <v>4884</v>
      </c>
      <c r="F7220" s="94">
        <v>1483</v>
      </c>
    </row>
    <row r="7221" spans="1:6" ht="0.2" customHeight="1" thickBot="1" x14ac:dyDescent="0.25"/>
    <row r="7222" spans="1:6" ht="12.75" customHeight="1" thickBot="1" x14ac:dyDescent="0.3">
      <c r="A7222" s="157" t="s">
        <v>4909</v>
      </c>
      <c r="B7222" s="158"/>
      <c r="C7222" s="158"/>
      <c r="D7222" s="158"/>
      <c r="E7222" s="159">
        <v>72336</v>
      </c>
      <c r="F7222" s="160"/>
    </row>
    <row r="7223" spans="1:6" ht="12.75" customHeight="1" x14ac:dyDescent="0.2"/>
    <row r="7224" spans="1:6" ht="12.75" customHeight="1" x14ac:dyDescent="0.2"/>
    <row r="7225" spans="1:6" ht="409.6" hidden="1" customHeight="1" x14ac:dyDescent="0.2"/>
    <row r="7226" spans="1:6" ht="12.75" customHeight="1" x14ac:dyDescent="0.25">
      <c r="A7226" s="144" t="s">
        <v>4868</v>
      </c>
      <c r="B7226" s="145"/>
      <c r="C7226" s="145"/>
      <c r="D7226" s="145"/>
      <c r="E7226" s="146"/>
      <c r="F7226" s="147"/>
    </row>
    <row r="7227" spans="1:6" ht="12.75" customHeight="1" x14ac:dyDescent="0.2">
      <c r="A7227" s="138" t="s">
        <v>2837</v>
      </c>
      <c r="B7227" s="139"/>
      <c r="C7227" s="139"/>
      <c r="D7227" s="140"/>
      <c r="E7227" s="76" t="s">
        <v>4869</v>
      </c>
      <c r="F7227" s="77" t="s">
        <v>4870</v>
      </c>
    </row>
    <row r="7228" spans="1:6" ht="12.75" customHeight="1" x14ac:dyDescent="0.2">
      <c r="A7228" s="141"/>
      <c r="B7228" s="142"/>
      <c r="C7228" s="142"/>
      <c r="D7228" s="143"/>
      <c r="E7228" s="78" t="s">
        <v>2836</v>
      </c>
      <c r="F7228" s="79" t="s">
        <v>106</v>
      </c>
    </row>
    <row r="7229" spans="1:6" ht="409.6" hidden="1" customHeight="1" x14ac:dyDescent="0.2"/>
    <row r="7230" spans="1:6" ht="12.75" customHeight="1" x14ac:dyDescent="0.2">
      <c r="A7230" s="80" t="s">
        <v>4871</v>
      </c>
      <c r="B7230" s="81" t="s">
        <v>4872</v>
      </c>
      <c r="C7230" s="82" t="s">
        <v>4870</v>
      </c>
      <c r="D7230" s="82" t="s">
        <v>4873</v>
      </c>
      <c r="E7230" s="82" t="s">
        <v>4874</v>
      </c>
      <c r="F7230" s="83" t="s">
        <v>4875</v>
      </c>
    </row>
    <row r="7231" spans="1:6" ht="409.6" hidden="1" customHeight="1" x14ac:dyDescent="0.2"/>
    <row r="7232" spans="1:6" ht="25.5" customHeight="1" thickBot="1" x14ac:dyDescent="0.25">
      <c r="A7232" s="84" t="s">
        <v>4963</v>
      </c>
      <c r="B7232" s="85" t="s">
        <v>4964</v>
      </c>
      <c r="C7232" s="86" t="s">
        <v>106</v>
      </c>
      <c r="D7232" s="87">
        <v>1.05</v>
      </c>
      <c r="E7232" s="88">
        <v>355247</v>
      </c>
      <c r="F7232" s="89">
        <f>+D7232*E7232</f>
        <v>373009.35000000003</v>
      </c>
    </row>
    <row r="7233" spans="1:6" ht="409.6" hidden="1" customHeight="1" thickBot="1" x14ac:dyDescent="0.25"/>
    <row r="7234" spans="1:6" ht="13.5" customHeight="1" thickBot="1" x14ac:dyDescent="0.25">
      <c r="A7234" s="90" t="s">
        <v>4883</v>
      </c>
      <c r="B7234" s="91"/>
      <c r="C7234" s="92">
        <v>72.010432573413198</v>
      </c>
      <c r="D7234" s="91"/>
      <c r="E7234" s="93" t="s">
        <v>4884</v>
      </c>
      <c r="F7234" s="94">
        <v>373009</v>
      </c>
    </row>
    <row r="7235" spans="1:6" ht="0.2" customHeight="1" x14ac:dyDescent="0.2"/>
    <row r="7236" spans="1:6" ht="12.75" customHeight="1" x14ac:dyDescent="0.2">
      <c r="A7236" s="80" t="s">
        <v>4871</v>
      </c>
      <c r="B7236" s="81" t="s">
        <v>4885</v>
      </c>
      <c r="C7236" s="82" t="s">
        <v>4870</v>
      </c>
      <c r="D7236" s="82" t="s">
        <v>4873</v>
      </c>
      <c r="E7236" s="82" t="s">
        <v>4874</v>
      </c>
      <c r="F7236" s="83" t="s">
        <v>4875</v>
      </c>
    </row>
    <row r="7237" spans="1:6" ht="409.6" hidden="1" customHeight="1" x14ac:dyDescent="0.2"/>
    <row r="7238" spans="1:6" ht="25.5" customHeight="1" thickBot="1" x14ac:dyDescent="0.25">
      <c r="A7238" s="84" t="s">
        <v>4912</v>
      </c>
      <c r="B7238" s="85" t="s">
        <v>4913</v>
      </c>
      <c r="C7238" s="86" t="s">
        <v>4888</v>
      </c>
      <c r="D7238" s="87">
        <v>0.65717999999999999</v>
      </c>
      <c r="E7238" s="88">
        <v>184277</v>
      </c>
      <c r="F7238" s="89">
        <f>+D7238*E7238</f>
        <v>121103.15886</v>
      </c>
    </row>
    <row r="7239" spans="1:6" ht="409.6" hidden="1" customHeight="1" thickBot="1" x14ac:dyDescent="0.25"/>
    <row r="7240" spans="1:6" ht="13.5" customHeight="1" thickBot="1" x14ac:dyDescent="0.25">
      <c r="A7240" s="90" t="s">
        <v>4893</v>
      </c>
      <c r="B7240" s="91"/>
      <c r="C7240" s="92">
        <v>23.379273465085401</v>
      </c>
      <c r="D7240" s="91"/>
      <c r="E7240" s="93" t="s">
        <v>4884</v>
      </c>
      <c r="F7240" s="94">
        <v>121103</v>
      </c>
    </row>
    <row r="7241" spans="1:6" ht="0.2" customHeight="1" x14ac:dyDescent="0.2"/>
    <row r="7242" spans="1:6" ht="12.75" customHeight="1" x14ac:dyDescent="0.2">
      <c r="A7242" s="80" t="s">
        <v>4871</v>
      </c>
      <c r="B7242" s="81" t="s">
        <v>4894</v>
      </c>
      <c r="C7242" s="82" t="s">
        <v>4870</v>
      </c>
      <c r="D7242" s="82" t="s">
        <v>4873</v>
      </c>
      <c r="E7242" s="82" t="s">
        <v>4874</v>
      </c>
      <c r="F7242" s="83" t="s">
        <v>4875</v>
      </c>
    </row>
    <row r="7243" spans="1:6" ht="409.6" hidden="1" customHeight="1" x14ac:dyDescent="0.2"/>
    <row r="7244" spans="1:6" ht="25.5" customHeight="1" thickBot="1" x14ac:dyDescent="0.25">
      <c r="A7244" s="84" t="s">
        <v>4895</v>
      </c>
      <c r="B7244" s="85" t="s">
        <v>4896</v>
      </c>
      <c r="C7244" s="86" t="s">
        <v>4897</v>
      </c>
      <c r="D7244" s="87">
        <v>0.05</v>
      </c>
      <c r="E7244" s="88">
        <v>121103</v>
      </c>
      <c r="F7244" s="89">
        <f>+D7244*E7244</f>
        <v>6055.1500000000005</v>
      </c>
    </row>
    <row r="7245" spans="1:6" ht="409.6" hidden="1" customHeight="1" thickBot="1" x14ac:dyDescent="0.25"/>
    <row r="7246" spans="1:6" ht="13.5" customHeight="1" thickBot="1" x14ac:dyDescent="0.25">
      <c r="A7246" s="90" t="s">
        <v>4898</v>
      </c>
      <c r="B7246" s="91"/>
      <c r="C7246" s="92">
        <v>1.16893471533399</v>
      </c>
      <c r="D7246" s="91"/>
      <c r="E7246" s="93" t="s">
        <v>4884</v>
      </c>
      <c r="F7246" s="94">
        <v>6055</v>
      </c>
    </row>
    <row r="7247" spans="1:6" ht="0.2" customHeight="1" x14ac:dyDescent="0.2"/>
    <row r="7248" spans="1:6" ht="12.75" customHeight="1" x14ac:dyDescent="0.2">
      <c r="A7248" s="80" t="s">
        <v>4871</v>
      </c>
      <c r="B7248" s="81" t="s">
        <v>4899</v>
      </c>
      <c r="C7248" s="82" t="s">
        <v>4870</v>
      </c>
      <c r="D7248" s="82" t="s">
        <v>4873</v>
      </c>
      <c r="E7248" s="82" t="s">
        <v>4874</v>
      </c>
      <c r="F7248" s="83" t="s">
        <v>4875</v>
      </c>
    </row>
    <row r="7249" spans="1:6" ht="409.6" hidden="1" customHeight="1" x14ac:dyDescent="0.2"/>
    <row r="7250" spans="1:6" ht="25.5" customHeight="1" thickBot="1" x14ac:dyDescent="0.25">
      <c r="A7250" s="84" t="s">
        <v>5166</v>
      </c>
      <c r="B7250" s="85" t="s">
        <v>5167</v>
      </c>
      <c r="C7250" s="86" t="s">
        <v>109</v>
      </c>
      <c r="D7250" s="87">
        <v>0.11111</v>
      </c>
      <c r="E7250" s="88">
        <v>26925</v>
      </c>
      <c r="F7250" s="89">
        <f>+D7250*E7250</f>
        <v>2991.6367500000001</v>
      </c>
    </row>
    <row r="7251" spans="1:6" ht="409.6" hidden="1" customHeight="1" thickBot="1" x14ac:dyDescent="0.25"/>
    <row r="7252" spans="1:6" ht="13.5" customHeight="1" thickBot="1" x14ac:dyDescent="0.25">
      <c r="A7252" s="90" t="s">
        <v>4904</v>
      </c>
      <c r="B7252" s="91"/>
      <c r="C7252" s="92">
        <v>0.57761398320054502</v>
      </c>
      <c r="D7252" s="91"/>
      <c r="E7252" s="93" t="s">
        <v>4884</v>
      </c>
      <c r="F7252" s="94">
        <v>2992</v>
      </c>
    </row>
    <row r="7253" spans="1:6" ht="0.2" customHeight="1" x14ac:dyDescent="0.2"/>
    <row r="7254" spans="1:6" ht="12.75" customHeight="1" x14ac:dyDescent="0.2">
      <c r="A7254" s="80" t="s">
        <v>4871</v>
      </c>
      <c r="B7254" s="81" t="s">
        <v>4905</v>
      </c>
      <c r="C7254" s="82" t="s">
        <v>4870</v>
      </c>
      <c r="D7254" s="82" t="s">
        <v>4873</v>
      </c>
      <c r="E7254" s="82" t="s">
        <v>4874</v>
      </c>
      <c r="F7254" s="83" t="s">
        <v>4875</v>
      </c>
    </row>
    <row r="7255" spans="1:6" ht="409.6" hidden="1" customHeight="1" x14ac:dyDescent="0.2"/>
    <row r="7256" spans="1:6" ht="25.5" customHeight="1" thickBot="1" x14ac:dyDescent="0.25">
      <c r="A7256" s="84" t="s">
        <v>4920</v>
      </c>
      <c r="B7256" s="85" t="s">
        <v>4921</v>
      </c>
      <c r="C7256" s="86" t="s">
        <v>106</v>
      </c>
      <c r="D7256" s="87">
        <v>1.05</v>
      </c>
      <c r="E7256" s="88">
        <v>14128</v>
      </c>
      <c r="F7256" s="89">
        <f>+D7256*E7256</f>
        <v>14834.400000000001</v>
      </c>
    </row>
    <row r="7257" spans="1:6" ht="409.6" hidden="1" customHeight="1" x14ac:dyDescent="0.2"/>
    <row r="7258" spans="1:6" ht="13.5" customHeight="1" thickBot="1" x14ac:dyDescent="0.25">
      <c r="A7258" s="90" t="s">
        <v>4908</v>
      </c>
      <c r="B7258" s="91"/>
      <c r="C7258" s="92">
        <v>2.8637452629668698</v>
      </c>
      <c r="D7258" s="91"/>
      <c r="E7258" s="93" t="s">
        <v>4884</v>
      </c>
      <c r="F7258" s="94">
        <v>14834</v>
      </c>
    </row>
    <row r="7259" spans="1:6" ht="0.2" customHeight="1" thickBot="1" x14ac:dyDescent="0.25"/>
    <row r="7260" spans="1:6" ht="12.75" customHeight="1" thickBot="1" x14ac:dyDescent="0.3">
      <c r="A7260" s="157" t="s">
        <v>4909</v>
      </c>
      <c r="B7260" s="158"/>
      <c r="C7260" s="158"/>
      <c r="D7260" s="158"/>
      <c r="E7260" s="159">
        <v>517993</v>
      </c>
      <c r="F7260" s="160"/>
    </row>
    <row r="7261" spans="1:6" ht="12.75" customHeight="1" x14ac:dyDescent="0.2"/>
    <row r="7262" spans="1:6" ht="12.75" customHeight="1" x14ac:dyDescent="0.2"/>
    <row r="7263" spans="1:6" ht="409.6" hidden="1" customHeight="1" x14ac:dyDescent="0.2"/>
    <row r="7264" spans="1:6" ht="12.75" customHeight="1" x14ac:dyDescent="0.25">
      <c r="A7264" s="144" t="s">
        <v>4868</v>
      </c>
      <c r="B7264" s="145"/>
      <c r="C7264" s="145"/>
      <c r="D7264" s="145"/>
      <c r="E7264" s="146"/>
      <c r="F7264" s="147"/>
    </row>
    <row r="7265" spans="1:6" ht="12.75" customHeight="1" x14ac:dyDescent="0.2">
      <c r="A7265" s="138" t="s">
        <v>2839</v>
      </c>
      <c r="B7265" s="139"/>
      <c r="C7265" s="139"/>
      <c r="D7265" s="140"/>
      <c r="E7265" s="76" t="s">
        <v>4869</v>
      </c>
      <c r="F7265" s="77" t="s">
        <v>4870</v>
      </c>
    </row>
    <row r="7266" spans="1:6" ht="12.75" customHeight="1" x14ac:dyDescent="0.2">
      <c r="A7266" s="141"/>
      <c r="B7266" s="142"/>
      <c r="C7266" s="142"/>
      <c r="D7266" s="143"/>
      <c r="E7266" s="78" t="s">
        <v>2838</v>
      </c>
      <c r="F7266" s="79" t="s">
        <v>106</v>
      </c>
    </row>
    <row r="7267" spans="1:6" ht="409.6" hidden="1" customHeight="1" x14ac:dyDescent="0.2"/>
    <row r="7268" spans="1:6" ht="12.75" customHeight="1" x14ac:dyDescent="0.2">
      <c r="A7268" s="80" t="s">
        <v>4871</v>
      </c>
      <c r="B7268" s="81" t="s">
        <v>4872</v>
      </c>
      <c r="C7268" s="82" t="s">
        <v>4870</v>
      </c>
      <c r="D7268" s="82" t="s">
        <v>4873</v>
      </c>
      <c r="E7268" s="82" t="s">
        <v>4874</v>
      </c>
      <c r="F7268" s="83" t="s">
        <v>4875</v>
      </c>
    </row>
    <row r="7269" spans="1:6" ht="409.6" hidden="1" customHeight="1" x14ac:dyDescent="0.2"/>
    <row r="7270" spans="1:6" ht="25.5" customHeight="1" x14ac:dyDescent="0.2">
      <c r="A7270" s="84" t="s">
        <v>5154</v>
      </c>
      <c r="B7270" s="85" t="s">
        <v>5155</v>
      </c>
      <c r="C7270" s="86" t="s">
        <v>106</v>
      </c>
      <c r="D7270" s="87">
        <v>1.05</v>
      </c>
      <c r="E7270" s="88">
        <v>405694</v>
      </c>
      <c r="F7270" s="89">
        <f>+D7270*E7270</f>
        <v>425978.7</v>
      </c>
    </row>
    <row r="7271" spans="1:6" ht="409.6" hidden="1" customHeight="1" x14ac:dyDescent="0.2"/>
    <row r="7272" spans="1:6" ht="25.5" customHeight="1" x14ac:dyDescent="0.2">
      <c r="A7272" s="84" t="s">
        <v>4941</v>
      </c>
      <c r="B7272" s="85" t="s">
        <v>4942</v>
      </c>
      <c r="C7272" s="86" t="s">
        <v>7</v>
      </c>
      <c r="D7272" s="87">
        <v>1</v>
      </c>
      <c r="E7272" s="88">
        <v>8600</v>
      </c>
      <c r="F7272" s="89">
        <f>+D7272*E7272</f>
        <v>8600</v>
      </c>
    </row>
    <row r="7273" spans="1:6" ht="409.6" hidden="1" customHeight="1" x14ac:dyDescent="0.2"/>
    <row r="7274" spans="1:6" ht="25.5" customHeight="1" x14ac:dyDescent="0.2">
      <c r="A7274" s="84" t="s">
        <v>4876</v>
      </c>
      <c r="B7274" s="85" t="s">
        <v>4877</v>
      </c>
      <c r="C7274" s="86" t="s">
        <v>1212</v>
      </c>
      <c r="D7274" s="87">
        <v>1</v>
      </c>
      <c r="E7274" s="88">
        <v>3690</v>
      </c>
      <c r="F7274" s="89">
        <f>+D7274*E7274</f>
        <v>3690</v>
      </c>
    </row>
    <row r="7275" spans="1:6" ht="409.6" hidden="1" customHeight="1" x14ac:dyDescent="0.2"/>
    <row r="7276" spans="1:6" ht="25.5" customHeight="1" x14ac:dyDescent="0.2">
      <c r="A7276" s="84" t="s">
        <v>5182</v>
      </c>
      <c r="B7276" s="85" t="s">
        <v>5183</v>
      </c>
      <c r="C7276" s="86" t="s">
        <v>9</v>
      </c>
      <c r="D7276" s="87">
        <v>8</v>
      </c>
      <c r="E7276" s="88">
        <v>12150</v>
      </c>
      <c r="F7276" s="89">
        <f>+D7276*E7276</f>
        <v>97200</v>
      </c>
    </row>
    <row r="7277" spans="1:6" ht="409.6" hidden="1" customHeight="1" x14ac:dyDescent="0.2"/>
    <row r="7278" spans="1:6" ht="25.5" customHeight="1" x14ac:dyDescent="0.2">
      <c r="A7278" s="84" t="s">
        <v>4881</v>
      </c>
      <c r="B7278" s="85" t="s">
        <v>4882</v>
      </c>
      <c r="C7278" s="86" t="s">
        <v>9</v>
      </c>
      <c r="D7278" s="87">
        <v>8</v>
      </c>
      <c r="E7278" s="88">
        <v>8900</v>
      </c>
      <c r="F7278" s="89">
        <f>+D7278*E7278</f>
        <v>71200</v>
      </c>
    </row>
    <row r="7279" spans="1:6" ht="409.6" hidden="1" customHeight="1" x14ac:dyDescent="0.2"/>
    <row r="7280" spans="1:6" ht="25.5" customHeight="1" x14ac:dyDescent="0.2">
      <c r="A7280" s="84" t="s">
        <v>4980</v>
      </c>
      <c r="B7280" s="85" t="s">
        <v>4981</v>
      </c>
      <c r="C7280" s="86" t="s">
        <v>263</v>
      </c>
      <c r="D7280" s="87">
        <v>1.8</v>
      </c>
      <c r="E7280" s="88">
        <v>5360</v>
      </c>
      <c r="F7280" s="89">
        <f>+D7280*E7280</f>
        <v>9648</v>
      </c>
    </row>
    <row r="7281" spans="1:6" ht="409.6" hidden="1" customHeight="1" x14ac:dyDescent="0.2"/>
    <row r="7282" spans="1:6" ht="25.5" customHeight="1" x14ac:dyDescent="0.2">
      <c r="A7282" s="84" t="s">
        <v>5184</v>
      </c>
      <c r="B7282" s="85" t="s">
        <v>5185</v>
      </c>
      <c r="C7282" s="86" t="s">
        <v>9</v>
      </c>
      <c r="D7282" s="87">
        <v>4</v>
      </c>
      <c r="E7282" s="88">
        <v>219</v>
      </c>
      <c r="F7282" s="89">
        <f>+D7282*E7282</f>
        <v>876</v>
      </c>
    </row>
    <row r="7283" spans="1:6" ht="409.6" hidden="1" customHeight="1" x14ac:dyDescent="0.2"/>
    <row r="7284" spans="1:6" ht="25.5" customHeight="1" thickBot="1" x14ac:dyDescent="0.25">
      <c r="A7284" s="84" t="s">
        <v>5186</v>
      </c>
      <c r="B7284" s="85" t="s">
        <v>5187</v>
      </c>
      <c r="C7284" s="86" t="s">
        <v>9</v>
      </c>
      <c r="D7284" s="87">
        <v>4</v>
      </c>
      <c r="E7284" s="88">
        <v>733</v>
      </c>
      <c r="F7284" s="89">
        <f>+D7284*E7284</f>
        <v>2932</v>
      </c>
    </row>
    <row r="7285" spans="1:6" ht="409.6" hidden="1" customHeight="1" thickBot="1" x14ac:dyDescent="0.25"/>
    <row r="7286" spans="1:6" ht="13.5" customHeight="1" thickBot="1" x14ac:dyDescent="0.25">
      <c r="A7286" s="90" t="s">
        <v>4883</v>
      </c>
      <c r="B7286" s="91"/>
      <c r="C7286" s="92">
        <v>73.056958804180894</v>
      </c>
      <c r="D7286" s="91"/>
      <c r="E7286" s="93" t="s">
        <v>4884</v>
      </c>
      <c r="F7286" s="94">
        <v>620125</v>
      </c>
    </row>
    <row r="7287" spans="1:6" ht="0.2" customHeight="1" x14ac:dyDescent="0.2"/>
    <row r="7288" spans="1:6" ht="12.75" customHeight="1" x14ac:dyDescent="0.2">
      <c r="A7288" s="80" t="s">
        <v>4871</v>
      </c>
      <c r="B7288" s="81" t="s">
        <v>4885</v>
      </c>
      <c r="C7288" s="82" t="s">
        <v>4870</v>
      </c>
      <c r="D7288" s="82" t="s">
        <v>4873</v>
      </c>
      <c r="E7288" s="82" t="s">
        <v>4874</v>
      </c>
      <c r="F7288" s="83" t="s">
        <v>4875</v>
      </c>
    </row>
    <row r="7289" spans="1:6" ht="409.6" hidden="1" customHeight="1" x14ac:dyDescent="0.2"/>
    <row r="7290" spans="1:6" ht="25.5" customHeight="1" thickBot="1" x14ac:dyDescent="0.25">
      <c r="A7290" s="84" t="s">
        <v>5178</v>
      </c>
      <c r="B7290" s="85" t="s">
        <v>5179</v>
      </c>
      <c r="C7290" s="86" t="s">
        <v>4888</v>
      </c>
      <c r="D7290" s="87">
        <v>0.67927999999999999</v>
      </c>
      <c r="E7290" s="88">
        <v>294454</v>
      </c>
      <c r="F7290" s="89">
        <f>+D7290*E7290</f>
        <v>200016.71312</v>
      </c>
    </row>
    <row r="7291" spans="1:6" ht="409.6" hidden="1" customHeight="1" thickBot="1" x14ac:dyDescent="0.25"/>
    <row r="7292" spans="1:6" ht="13.5" customHeight="1" thickBot="1" x14ac:dyDescent="0.25">
      <c r="A7292" s="90" t="s">
        <v>4893</v>
      </c>
      <c r="B7292" s="91"/>
      <c r="C7292" s="92">
        <v>23.564013270124299</v>
      </c>
      <c r="D7292" s="91"/>
      <c r="E7292" s="93" t="s">
        <v>4884</v>
      </c>
      <c r="F7292" s="94">
        <v>200017</v>
      </c>
    </row>
    <row r="7293" spans="1:6" ht="0.2" customHeight="1" x14ac:dyDescent="0.2"/>
    <row r="7294" spans="1:6" ht="12.75" customHeight="1" x14ac:dyDescent="0.2">
      <c r="A7294" s="80" t="s">
        <v>4871</v>
      </c>
      <c r="B7294" s="81" t="s">
        <v>4894</v>
      </c>
      <c r="C7294" s="82" t="s">
        <v>4870</v>
      </c>
      <c r="D7294" s="82" t="s">
        <v>4873</v>
      </c>
      <c r="E7294" s="82" t="s">
        <v>4874</v>
      </c>
      <c r="F7294" s="83" t="s">
        <v>4875</v>
      </c>
    </row>
    <row r="7295" spans="1:6" ht="409.6" hidden="1" customHeight="1" x14ac:dyDescent="0.2"/>
    <row r="7296" spans="1:6" ht="25.5" customHeight="1" thickBot="1" x14ac:dyDescent="0.25">
      <c r="A7296" s="84" t="s">
        <v>4895</v>
      </c>
      <c r="B7296" s="85" t="s">
        <v>4896</v>
      </c>
      <c r="C7296" s="86" t="s">
        <v>4897</v>
      </c>
      <c r="D7296" s="87">
        <v>0.05</v>
      </c>
      <c r="E7296" s="88">
        <v>200017</v>
      </c>
      <c r="F7296" s="89">
        <f>+D7296*E7296</f>
        <v>10000.85</v>
      </c>
    </row>
    <row r="7297" spans="1:6" ht="409.6" hidden="1" customHeight="1" thickBot="1" x14ac:dyDescent="0.25"/>
    <row r="7298" spans="1:6" ht="13.5" customHeight="1" thickBot="1" x14ac:dyDescent="0.25">
      <c r="A7298" s="90" t="s">
        <v>4898</v>
      </c>
      <c r="B7298" s="91"/>
      <c r="C7298" s="92">
        <v>1.17821833501409</v>
      </c>
      <c r="D7298" s="91"/>
      <c r="E7298" s="93" t="s">
        <v>4884</v>
      </c>
      <c r="F7298" s="94">
        <v>10001</v>
      </c>
    </row>
    <row r="7299" spans="1:6" ht="0.2" customHeight="1" x14ac:dyDescent="0.2"/>
    <row r="7300" spans="1:6" ht="12.75" customHeight="1" x14ac:dyDescent="0.2">
      <c r="A7300" s="80" t="s">
        <v>4871</v>
      </c>
      <c r="B7300" s="81" t="s">
        <v>4899</v>
      </c>
      <c r="C7300" s="82" t="s">
        <v>4870</v>
      </c>
      <c r="D7300" s="82" t="s">
        <v>4873</v>
      </c>
      <c r="E7300" s="82" t="s">
        <v>4874</v>
      </c>
      <c r="F7300" s="83" t="s">
        <v>4875</v>
      </c>
    </row>
    <row r="7301" spans="1:6" ht="409.6" hidden="1" customHeight="1" x14ac:dyDescent="0.2"/>
    <row r="7302" spans="1:6" ht="25.5" customHeight="1" thickBot="1" x14ac:dyDescent="0.25">
      <c r="A7302" s="84" t="s">
        <v>5166</v>
      </c>
      <c r="B7302" s="85" t="s">
        <v>5167</v>
      </c>
      <c r="C7302" s="86" t="s">
        <v>109</v>
      </c>
      <c r="D7302" s="87">
        <v>0.14285999999999999</v>
      </c>
      <c r="E7302" s="88">
        <v>26925</v>
      </c>
      <c r="F7302" s="89">
        <f>+D7302*E7302</f>
        <v>3846.5054999999998</v>
      </c>
    </row>
    <row r="7303" spans="1:6" ht="409.6" hidden="1" customHeight="1" thickBot="1" x14ac:dyDescent="0.25"/>
    <row r="7304" spans="1:6" ht="13.5" customHeight="1" thickBot="1" x14ac:dyDescent="0.25">
      <c r="A7304" s="90" t="s">
        <v>4904</v>
      </c>
      <c r="B7304" s="91"/>
      <c r="C7304" s="92">
        <v>0.45321527195272499</v>
      </c>
      <c r="D7304" s="91"/>
      <c r="E7304" s="93" t="s">
        <v>4884</v>
      </c>
      <c r="F7304" s="94">
        <v>3847</v>
      </c>
    </row>
    <row r="7305" spans="1:6" ht="0.2" customHeight="1" x14ac:dyDescent="0.2"/>
    <row r="7306" spans="1:6" ht="12.75" customHeight="1" x14ac:dyDescent="0.2">
      <c r="A7306" s="80" t="s">
        <v>4871</v>
      </c>
      <c r="B7306" s="81" t="s">
        <v>4905</v>
      </c>
      <c r="C7306" s="82" t="s">
        <v>4870</v>
      </c>
      <c r="D7306" s="82" t="s">
        <v>4873</v>
      </c>
      <c r="E7306" s="82" t="s">
        <v>4874</v>
      </c>
      <c r="F7306" s="83" t="s">
        <v>4875</v>
      </c>
    </row>
    <row r="7307" spans="1:6" ht="409.6" hidden="1" customHeight="1" x14ac:dyDescent="0.2"/>
    <row r="7308" spans="1:6" ht="25.5" customHeight="1" thickBot="1" x14ac:dyDescent="0.25">
      <c r="A7308" s="84" t="s">
        <v>4920</v>
      </c>
      <c r="B7308" s="85" t="s">
        <v>4921</v>
      </c>
      <c r="C7308" s="86" t="s">
        <v>106</v>
      </c>
      <c r="D7308" s="87">
        <v>1.05</v>
      </c>
      <c r="E7308" s="88">
        <v>14128</v>
      </c>
      <c r="F7308" s="89">
        <f>+D7308*E7308</f>
        <v>14834.400000000001</v>
      </c>
    </row>
    <row r="7309" spans="1:6" ht="409.6" hidden="1" customHeight="1" thickBot="1" x14ac:dyDescent="0.25"/>
    <row r="7310" spans="1:6" ht="13.5" customHeight="1" thickBot="1" x14ac:dyDescent="0.25">
      <c r="A7310" s="90" t="s">
        <v>4908</v>
      </c>
      <c r="B7310" s="91"/>
      <c r="C7310" s="92">
        <v>1.7475943187280301</v>
      </c>
      <c r="D7310" s="91"/>
      <c r="E7310" s="93" t="s">
        <v>4884</v>
      </c>
      <c r="F7310" s="94">
        <v>14834</v>
      </c>
    </row>
    <row r="7311" spans="1:6" ht="0.2" customHeight="1" thickBot="1" x14ac:dyDescent="0.25"/>
    <row r="7312" spans="1:6" ht="12.75" customHeight="1" thickBot="1" x14ac:dyDescent="0.3">
      <c r="A7312" s="157" t="s">
        <v>4909</v>
      </c>
      <c r="B7312" s="158"/>
      <c r="C7312" s="158"/>
      <c r="D7312" s="158"/>
      <c r="E7312" s="159">
        <v>848824</v>
      </c>
      <c r="F7312" s="160"/>
    </row>
    <row r="7313" spans="1:6" ht="12.75" customHeight="1" x14ac:dyDescent="0.2"/>
    <row r="7314" spans="1:6" ht="12.75" customHeight="1" x14ac:dyDescent="0.2"/>
    <row r="7315" spans="1:6" ht="409.6" hidden="1" customHeight="1" x14ac:dyDescent="0.2"/>
    <row r="7316" spans="1:6" ht="12.75" customHeight="1" x14ac:dyDescent="0.25">
      <c r="A7316" s="144" t="s">
        <v>4868</v>
      </c>
      <c r="B7316" s="145"/>
      <c r="C7316" s="145"/>
      <c r="D7316" s="145"/>
      <c r="E7316" s="146"/>
      <c r="F7316" s="147"/>
    </row>
    <row r="7317" spans="1:6" ht="12.75" customHeight="1" x14ac:dyDescent="0.2">
      <c r="A7317" s="138" t="s">
        <v>2841</v>
      </c>
      <c r="B7317" s="139"/>
      <c r="C7317" s="139"/>
      <c r="D7317" s="140"/>
      <c r="E7317" s="76" t="s">
        <v>4869</v>
      </c>
      <c r="F7317" s="77" t="s">
        <v>4870</v>
      </c>
    </row>
    <row r="7318" spans="1:6" ht="12.75" customHeight="1" x14ac:dyDescent="0.2">
      <c r="A7318" s="141"/>
      <c r="B7318" s="142"/>
      <c r="C7318" s="142"/>
      <c r="D7318" s="143"/>
      <c r="E7318" s="78" t="s">
        <v>2840</v>
      </c>
      <c r="F7318" s="79" t="s">
        <v>106</v>
      </c>
    </row>
    <row r="7319" spans="1:6" ht="409.6" hidden="1" customHeight="1" x14ac:dyDescent="0.2"/>
    <row r="7320" spans="1:6" ht="12.75" customHeight="1" x14ac:dyDescent="0.2">
      <c r="A7320" s="80" t="s">
        <v>4871</v>
      </c>
      <c r="B7320" s="81" t="s">
        <v>4872</v>
      </c>
      <c r="C7320" s="82" t="s">
        <v>4870</v>
      </c>
      <c r="D7320" s="82" t="s">
        <v>4873</v>
      </c>
      <c r="E7320" s="82" t="s">
        <v>4874</v>
      </c>
      <c r="F7320" s="83" t="s">
        <v>4875</v>
      </c>
    </row>
    <row r="7321" spans="1:6" ht="409.6" hidden="1" customHeight="1" x14ac:dyDescent="0.2"/>
    <row r="7322" spans="1:6" ht="25.5" customHeight="1" x14ac:dyDescent="0.2">
      <c r="A7322" s="84" t="s">
        <v>5188</v>
      </c>
      <c r="B7322" s="85" t="s">
        <v>5189</v>
      </c>
      <c r="C7322" s="86" t="s">
        <v>106</v>
      </c>
      <c r="D7322" s="87">
        <v>1.05</v>
      </c>
      <c r="E7322" s="88">
        <v>435714</v>
      </c>
      <c r="F7322" s="89">
        <f>+D7322*E7322</f>
        <v>457499.7</v>
      </c>
    </row>
    <row r="7323" spans="1:6" ht="409.6" hidden="1" customHeight="1" x14ac:dyDescent="0.2"/>
    <row r="7324" spans="1:6" ht="25.5" customHeight="1" x14ac:dyDescent="0.2">
      <c r="A7324" s="84" t="s">
        <v>4941</v>
      </c>
      <c r="B7324" s="85" t="s">
        <v>4942</v>
      </c>
      <c r="C7324" s="86" t="s">
        <v>7</v>
      </c>
      <c r="D7324" s="87">
        <v>0.5</v>
      </c>
      <c r="E7324" s="88">
        <v>8600</v>
      </c>
      <c r="F7324" s="89">
        <f>+D7324*E7324</f>
        <v>4300</v>
      </c>
    </row>
    <row r="7325" spans="1:6" ht="409.6" hidden="1" customHeight="1" x14ac:dyDescent="0.2"/>
    <row r="7326" spans="1:6" ht="25.5" customHeight="1" x14ac:dyDescent="0.2">
      <c r="A7326" s="84" t="s">
        <v>5172</v>
      </c>
      <c r="B7326" s="85" t="s">
        <v>5173</v>
      </c>
      <c r="C7326" s="86" t="s">
        <v>9</v>
      </c>
      <c r="D7326" s="87">
        <v>5.5533299999999999</v>
      </c>
      <c r="E7326" s="88">
        <v>8900</v>
      </c>
      <c r="F7326" s="89">
        <f>+D7326*E7326</f>
        <v>49424.637000000002</v>
      </c>
    </row>
    <row r="7327" spans="1:6" ht="409.6" hidden="1" customHeight="1" x14ac:dyDescent="0.2"/>
    <row r="7328" spans="1:6" ht="25.5" customHeight="1" x14ac:dyDescent="0.2">
      <c r="A7328" s="84" t="s">
        <v>4881</v>
      </c>
      <c r="B7328" s="85" t="s">
        <v>4882</v>
      </c>
      <c r="C7328" s="86" t="s">
        <v>9</v>
      </c>
      <c r="D7328" s="87">
        <v>0.53332999999999997</v>
      </c>
      <c r="E7328" s="88">
        <v>8900</v>
      </c>
      <c r="F7328" s="89">
        <f>+D7328*E7328</f>
        <v>4746.6369999999997</v>
      </c>
    </row>
    <row r="7329" spans="1:6" ht="409.6" hidden="1" customHeight="1" x14ac:dyDescent="0.2"/>
    <row r="7330" spans="1:6" ht="25.5" customHeight="1" thickBot="1" x14ac:dyDescent="0.25">
      <c r="A7330" s="84" t="s">
        <v>4876</v>
      </c>
      <c r="B7330" s="85" t="s">
        <v>4877</v>
      </c>
      <c r="C7330" s="86" t="s">
        <v>1212</v>
      </c>
      <c r="D7330" s="87">
        <v>0.3</v>
      </c>
      <c r="E7330" s="88">
        <v>3690</v>
      </c>
      <c r="F7330" s="89">
        <f>+D7330*E7330</f>
        <v>1107</v>
      </c>
    </row>
    <row r="7331" spans="1:6" ht="409.6" hidden="1" customHeight="1" thickBot="1" x14ac:dyDescent="0.25"/>
    <row r="7332" spans="1:6" ht="13.5" customHeight="1" thickBot="1" x14ac:dyDescent="0.25">
      <c r="A7332" s="90" t="s">
        <v>4883</v>
      </c>
      <c r="B7332" s="91"/>
      <c r="C7332" s="92">
        <v>74.994089860230602</v>
      </c>
      <c r="D7332" s="91"/>
      <c r="E7332" s="93" t="s">
        <v>4884</v>
      </c>
      <c r="F7332" s="94">
        <v>517079</v>
      </c>
    </row>
    <row r="7333" spans="1:6" ht="0.2" customHeight="1" x14ac:dyDescent="0.2"/>
    <row r="7334" spans="1:6" ht="12.75" customHeight="1" x14ac:dyDescent="0.2">
      <c r="A7334" s="80" t="s">
        <v>4871</v>
      </c>
      <c r="B7334" s="81" t="s">
        <v>4885</v>
      </c>
      <c r="C7334" s="82" t="s">
        <v>4870</v>
      </c>
      <c r="D7334" s="82" t="s">
        <v>4873</v>
      </c>
      <c r="E7334" s="82" t="s">
        <v>4874</v>
      </c>
      <c r="F7334" s="83" t="s">
        <v>4875</v>
      </c>
    </row>
    <row r="7335" spans="1:6" ht="409.6" hidden="1" customHeight="1" x14ac:dyDescent="0.2"/>
    <row r="7336" spans="1:6" ht="25.5" customHeight="1" thickBot="1" x14ac:dyDescent="0.25">
      <c r="A7336" s="84" t="s">
        <v>5178</v>
      </c>
      <c r="B7336" s="85" t="s">
        <v>5179</v>
      </c>
      <c r="C7336" s="86" t="s">
        <v>4888</v>
      </c>
      <c r="D7336" s="87">
        <v>0.5</v>
      </c>
      <c r="E7336" s="88">
        <v>294454</v>
      </c>
      <c r="F7336" s="89">
        <f>+D7336*E7336</f>
        <v>147227</v>
      </c>
    </row>
    <row r="7337" spans="1:6" ht="409.6" hidden="1" customHeight="1" thickBot="1" x14ac:dyDescent="0.25"/>
    <row r="7338" spans="1:6" ht="13.5" customHeight="1" thickBot="1" x14ac:dyDescent="0.25">
      <c r="A7338" s="90" t="s">
        <v>4893</v>
      </c>
      <c r="B7338" s="91"/>
      <c r="C7338" s="92">
        <v>21.352936142933999</v>
      </c>
      <c r="D7338" s="91"/>
      <c r="E7338" s="93" t="s">
        <v>4884</v>
      </c>
      <c r="F7338" s="94">
        <v>147227</v>
      </c>
    </row>
    <row r="7339" spans="1:6" ht="0.2" customHeight="1" x14ac:dyDescent="0.2"/>
    <row r="7340" spans="1:6" ht="12.75" customHeight="1" x14ac:dyDescent="0.2">
      <c r="A7340" s="80" t="s">
        <v>4871</v>
      </c>
      <c r="B7340" s="81" t="s">
        <v>4894</v>
      </c>
      <c r="C7340" s="82" t="s">
        <v>4870</v>
      </c>
      <c r="D7340" s="82" t="s">
        <v>4873</v>
      </c>
      <c r="E7340" s="82" t="s">
        <v>4874</v>
      </c>
      <c r="F7340" s="83" t="s">
        <v>4875</v>
      </c>
    </row>
    <row r="7341" spans="1:6" ht="409.6" hidden="1" customHeight="1" x14ac:dyDescent="0.2"/>
    <row r="7342" spans="1:6" ht="25.5" customHeight="1" thickBot="1" x14ac:dyDescent="0.25">
      <c r="A7342" s="84" t="s">
        <v>4895</v>
      </c>
      <c r="B7342" s="85" t="s">
        <v>4896</v>
      </c>
      <c r="C7342" s="86" t="s">
        <v>4897</v>
      </c>
      <c r="D7342" s="87">
        <v>0.05</v>
      </c>
      <c r="E7342" s="88">
        <v>147227</v>
      </c>
      <c r="F7342" s="89">
        <f>+D7342*E7342</f>
        <v>7361.35</v>
      </c>
    </row>
    <row r="7343" spans="1:6" ht="409.6" hidden="1" customHeight="1" thickBot="1" x14ac:dyDescent="0.25"/>
    <row r="7344" spans="1:6" ht="13.5" customHeight="1" thickBot="1" x14ac:dyDescent="0.25">
      <c r="A7344" s="90" t="s">
        <v>4898</v>
      </c>
      <c r="B7344" s="91"/>
      <c r="C7344" s="92">
        <v>1.0675960452100299</v>
      </c>
      <c r="D7344" s="91"/>
      <c r="E7344" s="93" t="s">
        <v>4884</v>
      </c>
      <c r="F7344" s="94">
        <v>7361</v>
      </c>
    </row>
    <row r="7345" spans="1:6" ht="0.2" customHeight="1" x14ac:dyDescent="0.2"/>
    <row r="7346" spans="1:6" ht="12.75" customHeight="1" x14ac:dyDescent="0.2">
      <c r="A7346" s="80" t="s">
        <v>4871</v>
      </c>
      <c r="B7346" s="81" t="s">
        <v>4899</v>
      </c>
      <c r="C7346" s="82" t="s">
        <v>4870</v>
      </c>
      <c r="D7346" s="82" t="s">
        <v>4873</v>
      </c>
      <c r="E7346" s="82" t="s">
        <v>4874</v>
      </c>
      <c r="F7346" s="83" t="s">
        <v>4875</v>
      </c>
    </row>
    <row r="7347" spans="1:6" ht="409.6" hidden="1" customHeight="1" x14ac:dyDescent="0.2"/>
    <row r="7348" spans="1:6" ht="25.5" customHeight="1" thickBot="1" x14ac:dyDescent="0.25">
      <c r="A7348" s="84" t="s">
        <v>5166</v>
      </c>
      <c r="B7348" s="85" t="s">
        <v>5167</v>
      </c>
      <c r="C7348" s="86" t="s">
        <v>109</v>
      </c>
      <c r="D7348" s="87">
        <v>0.11111</v>
      </c>
      <c r="E7348" s="88">
        <v>26925</v>
      </c>
      <c r="F7348" s="89">
        <f>+D7348*E7348</f>
        <v>2991.6367500000001</v>
      </c>
    </row>
    <row r="7349" spans="1:6" ht="409.6" hidden="1" customHeight="1" thickBot="1" x14ac:dyDescent="0.25"/>
    <row r="7350" spans="1:6" ht="13.5" customHeight="1" thickBot="1" x14ac:dyDescent="0.25">
      <c r="A7350" s="90" t="s">
        <v>4904</v>
      </c>
      <c r="B7350" s="91"/>
      <c r="C7350" s="92">
        <v>0.43394204147105198</v>
      </c>
      <c r="D7350" s="91"/>
      <c r="E7350" s="93" t="s">
        <v>4884</v>
      </c>
      <c r="F7350" s="94">
        <v>2992</v>
      </c>
    </row>
    <row r="7351" spans="1:6" ht="0.2" customHeight="1" x14ac:dyDescent="0.2"/>
    <row r="7352" spans="1:6" ht="12.75" customHeight="1" x14ac:dyDescent="0.2">
      <c r="A7352" s="80" t="s">
        <v>4871</v>
      </c>
      <c r="B7352" s="81" t="s">
        <v>4905</v>
      </c>
      <c r="C7352" s="82" t="s">
        <v>4870</v>
      </c>
      <c r="D7352" s="82" t="s">
        <v>4873</v>
      </c>
      <c r="E7352" s="82" t="s">
        <v>4874</v>
      </c>
      <c r="F7352" s="83" t="s">
        <v>4875</v>
      </c>
    </row>
    <row r="7353" spans="1:6" ht="409.6" hidden="1" customHeight="1" x14ac:dyDescent="0.2"/>
    <row r="7354" spans="1:6" ht="25.5" customHeight="1" thickBot="1" x14ac:dyDescent="0.25">
      <c r="A7354" s="84" t="s">
        <v>4920</v>
      </c>
      <c r="B7354" s="85" t="s">
        <v>4921</v>
      </c>
      <c r="C7354" s="86" t="s">
        <v>106</v>
      </c>
      <c r="D7354" s="87">
        <v>1.05</v>
      </c>
      <c r="E7354" s="88">
        <v>14128</v>
      </c>
      <c r="F7354" s="89">
        <f>+D7354*E7354</f>
        <v>14834.400000000001</v>
      </c>
    </row>
    <row r="7355" spans="1:6" ht="409.6" hidden="1" customHeight="1" thickBot="1" x14ac:dyDescent="0.25"/>
    <row r="7356" spans="1:6" ht="13.5" customHeight="1" thickBot="1" x14ac:dyDescent="0.25">
      <c r="A7356" s="90" t="s">
        <v>4908</v>
      </c>
      <c r="B7356" s="91"/>
      <c r="C7356" s="92">
        <v>2.1514359101542699</v>
      </c>
      <c r="D7356" s="91"/>
      <c r="E7356" s="93" t="s">
        <v>4884</v>
      </c>
      <c r="F7356" s="94">
        <v>14834</v>
      </c>
    </row>
    <row r="7357" spans="1:6" ht="0.2" customHeight="1" thickBot="1" x14ac:dyDescent="0.25"/>
    <row r="7358" spans="1:6" ht="12.75" customHeight="1" thickBot="1" x14ac:dyDescent="0.3">
      <c r="A7358" s="157" t="s">
        <v>4909</v>
      </c>
      <c r="B7358" s="158"/>
      <c r="C7358" s="158"/>
      <c r="D7358" s="158"/>
      <c r="E7358" s="159">
        <v>689493</v>
      </c>
      <c r="F7358" s="160"/>
    </row>
    <row r="7359" spans="1:6" ht="12.75" customHeight="1" x14ac:dyDescent="0.2"/>
    <row r="7360" spans="1:6" ht="12.75" customHeight="1" x14ac:dyDescent="0.2"/>
    <row r="7361" spans="1:6" ht="409.6" hidden="1" customHeight="1" x14ac:dyDescent="0.2"/>
    <row r="7362" spans="1:6" ht="12.75" customHeight="1" x14ac:dyDescent="0.25">
      <c r="A7362" s="144" t="s">
        <v>4868</v>
      </c>
      <c r="B7362" s="145"/>
      <c r="C7362" s="145"/>
      <c r="D7362" s="145"/>
      <c r="E7362" s="146"/>
      <c r="F7362" s="147"/>
    </row>
    <row r="7363" spans="1:6" ht="12.75" customHeight="1" x14ac:dyDescent="0.2">
      <c r="A7363" s="138" t="s">
        <v>2843</v>
      </c>
      <c r="B7363" s="139"/>
      <c r="C7363" s="139"/>
      <c r="D7363" s="140"/>
      <c r="E7363" s="76" t="s">
        <v>4869</v>
      </c>
      <c r="F7363" s="77" t="s">
        <v>4870</v>
      </c>
    </row>
    <row r="7364" spans="1:6" ht="12.75" customHeight="1" x14ac:dyDescent="0.2">
      <c r="A7364" s="141"/>
      <c r="B7364" s="142"/>
      <c r="C7364" s="142"/>
      <c r="D7364" s="143"/>
      <c r="E7364" s="78" t="s">
        <v>2842</v>
      </c>
      <c r="F7364" s="79" t="s">
        <v>106</v>
      </c>
    </row>
    <row r="7365" spans="1:6" ht="409.6" hidden="1" customHeight="1" x14ac:dyDescent="0.2"/>
    <row r="7366" spans="1:6" ht="12.75" customHeight="1" x14ac:dyDescent="0.2">
      <c r="A7366" s="80" t="s">
        <v>4871</v>
      </c>
      <c r="B7366" s="81" t="s">
        <v>4872</v>
      </c>
      <c r="C7366" s="82" t="s">
        <v>4870</v>
      </c>
      <c r="D7366" s="82" t="s">
        <v>4873</v>
      </c>
      <c r="E7366" s="82" t="s">
        <v>4874</v>
      </c>
      <c r="F7366" s="83" t="s">
        <v>4875</v>
      </c>
    </row>
    <row r="7367" spans="1:6" ht="409.6" hidden="1" customHeight="1" x14ac:dyDescent="0.2"/>
    <row r="7368" spans="1:6" ht="25.5" customHeight="1" x14ac:dyDescent="0.2">
      <c r="A7368" s="84" t="s">
        <v>5188</v>
      </c>
      <c r="B7368" s="85" t="s">
        <v>5189</v>
      </c>
      <c r="C7368" s="86" t="s">
        <v>106</v>
      </c>
      <c r="D7368" s="87">
        <v>1.05</v>
      </c>
      <c r="E7368" s="88">
        <v>435714</v>
      </c>
      <c r="F7368" s="89">
        <f>+D7368*E7368</f>
        <v>457499.7</v>
      </c>
    </row>
    <row r="7369" spans="1:6" ht="409.6" hidden="1" customHeight="1" x14ac:dyDescent="0.2"/>
    <row r="7370" spans="1:6" ht="25.5" customHeight="1" x14ac:dyDescent="0.2">
      <c r="A7370" s="84" t="s">
        <v>4941</v>
      </c>
      <c r="B7370" s="85" t="s">
        <v>4942</v>
      </c>
      <c r="C7370" s="86" t="s">
        <v>7</v>
      </c>
      <c r="D7370" s="87">
        <v>0.75600000000000001</v>
      </c>
      <c r="E7370" s="88">
        <v>8600</v>
      </c>
      <c r="F7370" s="89">
        <f>+D7370*E7370</f>
        <v>6501.6</v>
      </c>
    </row>
    <row r="7371" spans="1:6" ht="409.6" hidden="1" customHeight="1" x14ac:dyDescent="0.2"/>
    <row r="7372" spans="1:6" ht="25.5" customHeight="1" x14ac:dyDescent="0.2">
      <c r="A7372" s="84" t="s">
        <v>5172</v>
      </c>
      <c r="B7372" s="85" t="s">
        <v>5173</v>
      </c>
      <c r="C7372" s="86" t="s">
        <v>9</v>
      </c>
      <c r="D7372" s="87">
        <v>0.44</v>
      </c>
      <c r="E7372" s="88">
        <v>8900</v>
      </c>
      <c r="F7372" s="89">
        <f>+D7372*E7372</f>
        <v>3916</v>
      </c>
    </row>
    <row r="7373" spans="1:6" ht="409.6" hidden="1" customHeight="1" x14ac:dyDescent="0.2"/>
    <row r="7374" spans="1:6" ht="25.5" customHeight="1" x14ac:dyDescent="0.2">
      <c r="A7374" s="84" t="s">
        <v>4881</v>
      </c>
      <c r="B7374" s="85" t="s">
        <v>4882</v>
      </c>
      <c r="C7374" s="86" t="s">
        <v>9</v>
      </c>
      <c r="D7374" s="87">
        <v>1.2</v>
      </c>
      <c r="E7374" s="88">
        <v>8900</v>
      </c>
      <c r="F7374" s="89">
        <f>+D7374*E7374</f>
        <v>10680</v>
      </c>
    </row>
    <row r="7375" spans="1:6" ht="409.6" hidden="1" customHeight="1" x14ac:dyDescent="0.2"/>
    <row r="7376" spans="1:6" ht="25.5" customHeight="1" thickBot="1" x14ac:dyDescent="0.25">
      <c r="A7376" s="84" t="s">
        <v>4876</v>
      </c>
      <c r="B7376" s="85" t="s">
        <v>4877</v>
      </c>
      <c r="C7376" s="86" t="s">
        <v>1212</v>
      </c>
      <c r="D7376" s="87">
        <v>0.15</v>
      </c>
      <c r="E7376" s="88">
        <v>3690</v>
      </c>
      <c r="F7376" s="89">
        <f>+D7376*E7376</f>
        <v>553.5</v>
      </c>
    </row>
    <row r="7377" spans="1:6" ht="409.6" hidden="1" customHeight="1" thickBot="1" x14ac:dyDescent="0.25"/>
    <row r="7378" spans="1:6" ht="13.5" customHeight="1" thickBot="1" x14ac:dyDescent="0.25">
      <c r="A7378" s="90" t="s">
        <v>4883</v>
      </c>
      <c r="B7378" s="91"/>
      <c r="C7378" s="92">
        <v>76.576593854080798</v>
      </c>
      <c r="D7378" s="91"/>
      <c r="E7378" s="93" t="s">
        <v>4884</v>
      </c>
      <c r="F7378" s="94">
        <v>479152</v>
      </c>
    </row>
    <row r="7379" spans="1:6" ht="0.2" customHeight="1" x14ac:dyDescent="0.2"/>
    <row r="7380" spans="1:6" ht="12.75" customHeight="1" x14ac:dyDescent="0.2">
      <c r="A7380" s="80" t="s">
        <v>4871</v>
      </c>
      <c r="B7380" s="81" t="s">
        <v>4885</v>
      </c>
      <c r="C7380" s="82" t="s">
        <v>4870</v>
      </c>
      <c r="D7380" s="82" t="s">
        <v>4873</v>
      </c>
      <c r="E7380" s="82" t="s">
        <v>4874</v>
      </c>
      <c r="F7380" s="83" t="s">
        <v>4875</v>
      </c>
    </row>
    <row r="7381" spans="1:6" ht="409.6" hidden="1" customHeight="1" x14ac:dyDescent="0.2"/>
    <row r="7382" spans="1:6" ht="25.5" customHeight="1" thickBot="1" x14ac:dyDescent="0.25">
      <c r="A7382" s="84" t="s">
        <v>5178</v>
      </c>
      <c r="B7382" s="85" t="s">
        <v>5179</v>
      </c>
      <c r="C7382" s="86" t="s">
        <v>4888</v>
      </c>
      <c r="D7382" s="87">
        <v>0.41299999999999998</v>
      </c>
      <c r="E7382" s="88">
        <v>294454</v>
      </c>
      <c r="F7382" s="89">
        <f>+D7382*E7382</f>
        <v>121609.50199999999</v>
      </c>
    </row>
    <row r="7383" spans="1:6" ht="409.6" hidden="1" customHeight="1" thickBot="1" x14ac:dyDescent="0.25"/>
    <row r="7384" spans="1:6" ht="13.5" customHeight="1" thickBot="1" x14ac:dyDescent="0.25">
      <c r="A7384" s="90" t="s">
        <v>4893</v>
      </c>
      <c r="B7384" s="91"/>
      <c r="C7384" s="92">
        <v>19.435334880361101</v>
      </c>
      <c r="D7384" s="91"/>
      <c r="E7384" s="93" t="s">
        <v>4884</v>
      </c>
      <c r="F7384" s="94">
        <v>121610</v>
      </c>
    </row>
    <row r="7385" spans="1:6" ht="0.2" customHeight="1" x14ac:dyDescent="0.2"/>
    <row r="7386" spans="1:6" ht="12.75" customHeight="1" x14ac:dyDescent="0.2">
      <c r="A7386" s="80" t="s">
        <v>4871</v>
      </c>
      <c r="B7386" s="81" t="s">
        <v>4894</v>
      </c>
      <c r="C7386" s="82" t="s">
        <v>4870</v>
      </c>
      <c r="D7386" s="82" t="s">
        <v>4873</v>
      </c>
      <c r="E7386" s="82" t="s">
        <v>4874</v>
      </c>
      <c r="F7386" s="83" t="s">
        <v>4875</v>
      </c>
    </row>
    <row r="7387" spans="1:6" ht="409.6" hidden="1" customHeight="1" x14ac:dyDescent="0.2"/>
    <row r="7388" spans="1:6" ht="25.5" customHeight="1" thickBot="1" x14ac:dyDescent="0.25">
      <c r="A7388" s="84" t="s">
        <v>4895</v>
      </c>
      <c r="B7388" s="85" t="s">
        <v>4896</v>
      </c>
      <c r="C7388" s="86" t="s">
        <v>4897</v>
      </c>
      <c r="D7388" s="87">
        <v>0.05</v>
      </c>
      <c r="E7388" s="88">
        <v>121610</v>
      </c>
      <c r="F7388" s="89">
        <f>+D7388*E7388</f>
        <v>6080.5</v>
      </c>
    </row>
    <row r="7389" spans="1:6" ht="409.6" hidden="1" customHeight="1" thickBot="1" x14ac:dyDescent="0.25"/>
    <row r="7390" spans="1:6" ht="13.5" customHeight="1" thickBot="1" x14ac:dyDescent="0.25">
      <c r="A7390" s="90" t="s">
        <v>4898</v>
      </c>
      <c r="B7390" s="91"/>
      <c r="C7390" s="92">
        <v>0.97184665247492497</v>
      </c>
      <c r="D7390" s="91"/>
      <c r="E7390" s="93" t="s">
        <v>4884</v>
      </c>
      <c r="F7390" s="94">
        <v>6081</v>
      </c>
    </row>
    <row r="7391" spans="1:6" ht="0.2" customHeight="1" x14ac:dyDescent="0.2"/>
    <row r="7392" spans="1:6" ht="12.75" customHeight="1" x14ac:dyDescent="0.2">
      <c r="A7392" s="80" t="s">
        <v>4871</v>
      </c>
      <c r="B7392" s="81" t="s">
        <v>4899</v>
      </c>
      <c r="C7392" s="82" t="s">
        <v>4870</v>
      </c>
      <c r="D7392" s="82" t="s">
        <v>4873</v>
      </c>
      <c r="E7392" s="82" t="s">
        <v>4874</v>
      </c>
      <c r="F7392" s="83" t="s">
        <v>4875</v>
      </c>
    </row>
    <row r="7393" spans="1:6" ht="409.6" hidden="1" customHeight="1" x14ac:dyDescent="0.2"/>
    <row r="7394" spans="1:6" ht="25.5" customHeight="1" thickBot="1" x14ac:dyDescent="0.25">
      <c r="A7394" s="84" t="s">
        <v>5166</v>
      </c>
      <c r="B7394" s="85" t="s">
        <v>5167</v>
      </c>
      <c r="C7394" s="86" t="s">
        <v>109</v>
      </c>
      <c r="D7394" s="87">
        <v>0.15</v>
      </c>
      <c r="E7394" s="88">
        <v>26925</v>
      </c>
      <c r="F7394" s="89">
        <f>+D7394*E7394</f>
        <v>4038.75</v>
      </c>
    </row>
    <row r="7395" spans="1:6" ht="409.6" hidden="1" customHeight="1" thickBot="1" x14ac:dyDescent="0.25"/>
    <row r="7396" spans="1:6" ht="13.5" customHeight="1" thickBot="1" x14ac:dyDescent="0.25">
      <c r="A7396" s="90" t="s">
        <v>4904</v>
      </c>
      <c r="B7396" s="91"/>
      <c r="C7396" s="92">
        <v>0.64550051461046198</v>
      </c>
      <c r="D7396" s="91"/>
      <c r="E7396" s="93" t="s">
        <v>4884</v>
      </c>
      <c r="F7396" s="94">
        <v>4039</v>
      </c>
    </row>
    <row r="7397" spans="1:6" ht="0.2" customHeight="1" x14ac:dyDescent="0.2"/>
    <row r="7398" spans="1:6" ht="12.75" customHeight="1" x14ac:dyDescent="0.2">
      <c r="A7398" s="80" t="s">
        <v>4871</v>
      </c>
      <c r="B7398" s="81" t="s">
        <v>4905</v>
      </c>
      <c r="C7398" s="82" t="s">
        <v>4870</v>
      </c>
      <c r="D7398" s="82" t="s">
        <v>4873</v>
      </c>
      <c r="E7398" s="82" t="s">
        <v>4874</v>
      </c>
      <c r="F7398" s="83" t="s">
        <v>4875</v>
      </c>
    </row>
    <row r="7399" spans="1:6" ht="409.6" hidden="1" customHeight="1" x14ac:dyDescent="0.2"/>
    <row r="7400" spans="1:6" ht="25.5" customHeight="1" thickBot="1" x14ac:dyDescent="0.25">
      <c r="A7400" s="84" t="s">
        <v>4920</v>
      </c>
      <c r="B7400" s="85" t="s">
        <v>4921</v>
      </c>
      <c r="C7400" s="86" t="s">
        <v>106</v>
      </c>
      <c r="D7400" s="87">
        <v>1.05</v>
      </c>
      <c r="E7400" s="88">
        <v>14128</v>
      </c>
      <c r="F7400" s="89">
        <f>+D7400*E7400</f>
        <v>14834.400000000001</v>
      </c>
    </row>
    <row r="7401" spans="1:6" ht="409.6" hidden="1" customHeight="1" thickBot="1" x14ac:dyDescent="0.25"/>
    <row r="7402" spans="1:6" ht="13.5" customHeight="1" thickBot="1" x14ac:dyDescent="0.25">
      <c r="A7402" s="90" t="s">
        <v>4908</v>
      </c>
      <c r="B7402" s="91"/>
      <c r="C7402" s="92">
        <v>2.37072409847279</v>
      </c>
      <c r="D7402" s="91"/>
      <c r="E7402" s="93" t="s">
        <v>4884</v>
      </c>
      <c r="F7402" s="94">
        <v>14834</v>
      </c>
    </row>
    <row r="7403" spans="1:6" ht="0.2" customHeight="1" x14ac:dyDescent="0.2"/>
    <row r="7404" spans="1:6" ht="12.75" customHeight="1" thickBot="1" x14ac:dyDescent="0.3">
      <c r="A7404" s="157" t="s">
        <v>4909</v>
      </c>
      <c r="B7404" s="158"/>
      <c r="C7404" s="158"/>
      <c r="D7404" s="158"/>
      <c r="E7404" s="159">
        <v>625716</v>
      </c>
      <c r="F7404" s="160"/>
    </row>
    <row r="7405" spans="1:6" ht="12.75" customHeight="1" x14ac:dyDescent="0.2"/>
    <row r="7406" spans="1:6" ht="12.75" customHeight="1" x14ac:dyDescent="0.2"/>
    <row r="7407" spans="1:6" ht="409.6" hidden="1" customHeight="1" x14ac:dyDescent="0.2"/>
    <row r="7408" spans="1:6" ht="12.75" customHeight="1" x14ac:dyDescent="0.25">
      <c r="A7408" s="144" t="s">
        <v>4868</v>
      </c>
      <c r="B7408" s="145"/>
      <c r="C7408" s="145"/>
      <c r="D7408" s="145"/>
      <c r="E7408" s="146"/>
      <c r="F7408" s="147"/>
    </row>
    <row r="7409" spans="1:6" ht="12.75" customHeight="1" x14ac:dyDescent="0.2">
      <c r="A7409" s="138" t="s">
        <v>2845</v>
      </c>
      <c r="B7409" s="139"/>
      <c r="C7409" s="139"/>
      <c r="D7409" s="140"/>
      <c r="E7409" s="76" t="s">
        <v>4869</v>
      </c>
      <c r="F7409" s="77" t="s">
        <v>4870</v>
      </c>
    </row>
    <row r="7410" spans="1:6" ht="12.75" customHeight="1" x14ac:dyDescent="0.2">
      <c r="A7410" s="141"/>
      <c r="B7410" s="142"/>
      <c r="C7410" s="142"/>
      <c r="D7410" s="143"/>
      <c r="E7410" s="78" t="s">
        <v>2844</v>
      </c>
      <c r="F7410" s="79" t="s">
        <v>106</v>
      </c>
    </row>
    <row r="7411" spans="1:6" ht="409.6" hidden="1" customHeight="1" x14ac:dyDescent="0.2"/>
    <row r="7412" spans="1:6" ht="12.75" customHeight="1" x14ac:dyDescent="0.2">
      <c r="A7412" s="80" t="s">
        <v>4871</v>
      </c>
      <c r="B7412" s="81" t="s">
        <v>4872</v>
      </c>
      <c r="C7412" s="82" t="s">
        <v>4870</v>
      </c>
      <c r="D7412" s="82" t="s">
        <v>4873</v>
      </c>
      <c r="E7412" s="82" t="s">
        <v>4874</v>
      </c>
      <c r="F7412" s="83" t="s">
        <v>4875</v>
      </c>
    </row>
    <row r="7413" spans="1:6" ht="409.6" hidden="1" customHeight="1" x14ac:dyDescent="0.2"/>
    <row r="7414" spans="1:6" ht="25.5" customHeight="1" x14ac:dyDescent="0.2">
      <c r="A7414" s="84" t="s">
        <v>5162</v>
      </c>
      <c r="B7414" s="85" t="s">
        <v>5163</v>
      </c>
      <c r="C7414" s="86" t="s">
        <v>106</v>
      </c>
      <c r="D7414" s="87">
        <v>1.05</v>
      </c>
      <c r="E7414" s="88">
        <v>458150</v>
      </c>
      <c r="F7414" s="89">
        <f>+D7414*E7414</f>
        <v>481057.5</v>
      </c>
    </row>
    <row r="7415" spans="1:6" ht="409.6" hidden="1" customHeight="1" x14ac:dyDescent="0.2"/>
    <row r="7416" spans="1:6" ht="25.5" customHeight="1" x14ac:dyDescent="0.2">
      <c r="A7416" s="84" t="s">
        <v>4876</v>
      </c>
      <c r="B7416" s="85" t="s">
        <v>4877</v>
      </c>
      <c r="C7416" s="86" t="s">
        <v>1212</v>
      </c>
      <c r="D7416" s="87">
        <v>0.05</v>
      </c>
      <c r="E7416" s="88">
        <v>3690</v>
      </c>
      <c r="F7416" s="89">
        <f>+D7416*E7416</f>
        <v>184.5</v>
      </c>
    </row>
    <row r="7417" spans="1:6" ht="409.6" hidden="1" customHeight="1" x14ac:dyDescent="0.2"/>
    <row r="7418" spans="1:6" ht="25.5" customHeight="1" thickBot="1" x14ac:dyDescent="0.25">
      <c r="A7418" s="84" t="s">
        <v>4881</v>
      </c>
      <c r="B7418" s="85" t="s">
        <v>4882</v>
      </c>
      <c r="C7418" s="86" t="s">
        <v>9</v>
      </c>
      <c r="D7418" s="87">
        <v>0.9</v>
      </c>
      <c r="E7418" s="88">
        <v>8900</v>
      </c>
      <c r="F7418" s="89">
        <f>+D7418*E7418</f>
        <v>8010</v>
      </c>
    </row>
    <row r="7419" spans="1:6" ht="409.6" hidden="1" customHeight="1" thickBot="1" x14ac:dyDescent="0.25"/>
    <row r="7420" spans="1:6" ht="13.5" customHeight="1" thickBot="1" x14ac:dyDescent="0.25">
      <c r="A7420" s="90" t="s">
        <v>4883</v>
      </c>
      <c r="B7420" s="91"/>
      <c r="C7420" s="92">
        <v>85.556027706517995</v>
      </c>
      <c r="D7420" s="91"/>
      <c r="E7420" s="93" t="s">
        <v>4884</v>
      </c>
      <c r="F7420" s="94">
        <v>489253</v>
      </c>
    </row>
    <row r="7421" spans="1:6" ht="0.2" customHeight="1" x14ac:dyDescent="0.2"/>
    <row r="7422" spans="1:6" ht="12.75" customHeight="1" x14ac:dyDescent="0.2">
      <c r="A7422" s="80" t="s">
        <v>4871</v>
      </c>
      <c r="B7422" s="81" t="s">
        <v>4885</v>
      </c>
      <c r="C7422" s="82" t="s">
        <v>4870</v>
      </c>
      <c r="D7422" s="82" t="s">
        <v>4873</v>
      </c>
      <c r="E7422" s="82" t="s">
        <v>4874</v>
      </c>
      <c r="F7422" s="83" t="s">
        <v>4875</v>
      </c>
    </row>
    <row r="7423" spans="1:6" ht="409.6" hidden="1" customHeight="1" x14ac:dyDescent="0.2"/>
    <row r="7424" spans="1:6" ht="25.5" customHeight="1" thickBot="1" x14ac:dyDescent="0.25">
      <c r="A7424" s="84" t="s">
        <v>5164</v>
      </c>
      <c r="B7424" s="85" t="s">
        <v>5165</v>
      </c>
      <c r="C7424" s="86" t="s">
        <v>4888</v>
      </c>
      <c r="D7424" s="87">
        <v>5.5559999999999998E-2</v>
      </c>
      <c r="E7424" s="88">
        <v>342230</v>
      </c>
      <c r="F7424" s="89">
        <f>+D7424*E7424</f>
        <v>19014.2988</v>
      </c>
    </row>
    <row r="7425" spans="1:6" ht="409.6" hidden="1" customHeight="1" thickBot="1" x14ac:dyDescent="0.25"/>
    <row r="7426" spans="1:6" ht="13.5" customHeight="1" thickBot="1" x14ac:dyDescent="0.25">
      <c r="A7426" s="90" t="s">
        <v>4893</v>
      </c>
      <c r="B7426" s="91"/>
      <c r="C7426" s="92">
        <v>3.3249919996642499</v>
      </c>
      <c r="D7426" s="91"/>
      <c r="E7426" s="93" t="s">
        <v>4884</v>
      </c>
      <c r="F7426" s="94">
        <v>19014</v>
      </c>
    </row>
    <row r="7427" spans="1:6" ht="0.2" customHeight="1" x14ac:dyDescent="0.2"/>
    <row r="7428" spans="1:6" ht="12.75" customHeight="1" x14ac:dyDescent="0.2">
      <c r="A7428" s="80" t="s">
        <v>4871</v>
      </c>
      <c r="B7428" s="81" t="s">
        <v>4894</v>
      </c>
      <c r="C7428" s="82" t="s">
        <v>4870</v>
      </c>
      <c r="D7428" s="82" t="s">
        <v>4873</v>
      </c>
      <c r="E7428" s="82" t="s">
        <v>4874</v>
      </c>
      <c r="F7428" s="83" t="s">
        <v>4875</v>
      </c>
    </row>
    <row r="7429" spans="1:6" ht="409.6" hidden="1" customHeight="1" x14ac:dyDescent="0.2"/>
    <row r="7430" spans="1:6" ht="25.5" customHeight="1" thickBot="1" x14ac:dyDescent="0.25">
      <c r="A7430" s="84" t="s">
        <v>4895</v>
      </c>
      <c r="B7430" s="85" t="s">
        <v>4896</v>
      </c>
      <c r="C7430" s="86" t="s">
        <v>4897</v>
      </c>
      <c r="D7430" s="87">
        <v>0.05</v>
      </c>
      <c r="E7430" s="88">
        <v>19014</v>
      </c>
      <c r="F7430" s="89">
        <f>+D7430*E7430</f>
        <v>950.7</v>
      </c>
    </row>
    <row r="7431" spans="1:6" ht="409.6" hidden="1" customHeight="1" thickBot="1" x14ac:dyDescent="0.25"/>
    <row r="7432" spans="1:6" ht="13.5" customHeight="1" thickBot="1" x14ac:dyDescent="0.25">
      <c r="A7432" s="90" t="s">
        <v>4898</v>
      </c>
      <c r="B7432" s="91"/>
      <c r="C7432" s="92">
        <v>0.16630206120125701</v>
      </c>
      <c r="D7432" s="91"/>
      <c r="E7432" s="93" t="s">
        <v>4884</v>
      </c>
      <c r="F7432" s="94">
        <v>951</v>
      </c>
    </row>
    <row r="7433" spans="1:6" ht="0.2" customHeight="1" x14ac:dyDescent="0.2"/>
    <row r="7434" spans="1:6" ht="12.75" customHeight="1" x14ac:dyDescent="0.2">
      <c r="A7434" s="80" t="s">
        <v>4871</v>
      </c>
      <c r="B7434" s="81" t="s">
        <v>4899</v>
      </c>
      <c r="C7434" s="82" t="s">
        <v>4870</v>
      </c>
      <c r="D7434" s="82" t="s">
        <v>4873</v>
      </c>
      <c r="E7434" s="82" t="s">
        <v>4874</v>
      </c>
      <c r="F7434" s="83" t="s">
        <v>4875</v>
      </c>
    </row>
    <row r="7435" spans="1:6" ht="409.6" hidden="1" customHeight="1" x14ac:dyDescent="0.2"/>
    <row r="7436" spans="1:6" ht="25.5" customHeight="1" x14ac:dyDescent="0.2">
      <c r="A7436" s="84" t="s">
        <v>5018</v>
      </c>
      <c r="B7436" s="85" t="s">
        <v>5019</v>
      </c>
      <c r="C7436" s="86" t="s">
        <v>109</v>
      </c>
      <c r="D7436" s="87">
        <v>7</v>
      </c>
      <c r="E7436" s="88">
        <v>248</v>
      </c>
      <c r="F7436" s="89">
        <f>+D7436*E7436</f>
        <v>1736</v>
      </c>
    </row>
    <row r="7437" spans="1:6" ht="409.6" hidden="1" customHeight="1" x14ac:dyDescent="0.2"/>
    <row r="7438" spans="1:6" ht="25.5" customHeight="1" x14ac:dyDescent="0.2">
      <c r="A7438" s="84" t="s">
        <v>5166</v>
      </c>
      <c r="B7438" s="85" t="s">
        <v>5167</v>
      </c>
      <c r="C7438" s="86" t="s">
        <v>109</v>
      </c>
      <c r="D7438" s="87">
        <v>7.0000000000000007E-2</v>
      </c>
      <c r="E7438" s="88">
        <v>26925</v>
      </c>
      <c r="F7438" s="89">
        <f>+D7438*E7438</f>
        <v>1884.7500000000002</v>
      </c>
    </row>
    <row r="7439" spans="1:6" ht="409.6" hidden="1" customHeight="1" x14ac:dyDescent="0.2"/>
    <row r="7440" spans="1:6" ht="25.5" customHeight="1" x14ac:dyDescent="0.2">
      <c r="A7440" s="84" t="s">
        <v>5168</v>
      </c>
      <c r="B7440" s="85" t="s">
        <v>5169</v>
      </c>
      <c r="C7440" s="86" t="s">
        <v>106</v>
      </c>
      <c r="D7440" s="87">
        <v>1</v>
      </c>
      <c r="E7440" s="88">
        <v>56078</v>
      </c>
      <c r="F7440" s="89">
        <f>+D7440*E7440</f>
        <v>56078</v>
      </c>
    </row>
    <row r="7441" spans="1:6" ht="409.6" hidden="1" customHeight="1" x14ac:dyDescent="0.2"/>
    <row r="7442" spans="1:6" ht="25.5" customHeight="1" thickBot="1" x14ac:dyDescent="0.25">
      <c r="A7442" s="84" t="s">
        <v>5095</v>
      </c>
      <c r="B7442" s="85" t="s">
        <v>5096</v>
      </c>
      <c r="C7442" s="86" t="s">
        <v>109</v>
      </c>
      <c r="D7442" s="87">
        <v>6.3E-2</v>
      </c>
      <c r="E7442" s="88">
        <v>46573</v>
      </c>
      <c r="F7442" s="89">
        <f>+D7442*E7442</f>
        <v>2934.0990000000002</v>
      </c>
    </row>
    <row r="7443" spans="1:6" ht="409.6" hidden="1" customHeight="1" thickBot="1" x14ac:dyDescent="0.25"/>
    <row r="7444" spans="1:6" ht="13.5" customHeight="1" thickBot="1" x14ac:dyDescent="0.25">
      <c r="A7444" s="90" t="s">
        <v>4904</v>
      </c>
      <c r="B7444" s="91"/>
      <c r="C7444" s="92">
        <v>10.952678232616501</v>
      </c>
      <c r="D7444" s="91"/>
      <c r="E7444" s="93" t="s">
        <v>4884</v>
      </c>
      <c r="F7444" s="94">
        <v>62633</v>
      </c>
    </row>
    <row r="7445" spans="1:6" ht="0.2" customHeight="1" thickBot="1" x14ac:dyDescent="0.25"/>
    <row r="7446" spans="1:6" ht="12.75" customHeight="1" thickBot="1" x14ac:dyDescent="0.3">
      <c r="A7446" s="157" t="s">
        <v>4909</v>
      </c>
      <c r="B7446" s="158"/>
      <c r="C7446" s="158"/>
      <c r="D7446" s="158"/>
      <c r="E7446" s="159">
        <v>571851</v>
      </c>
      <c r="F7446" s="160"/>
    </row>
    <row r="7447" spans="1:6" ht="12.75" customHeight="1" x14ac:dyDescent="0.2"/>
    <row r="7448" spans="1:6" ht="12.75" customHeight="1" x14ac:dyDescent="0.2"/>
    <row r="7449" spans="1:6" ht="409.6" hidden="1" customHeight="1" x14ac:dyDescent="0.2"/>
    <row r="7450" spans="1:6" ht="12.75" customHeight="1" x14ac:dyDescent="0.25">
      <c r="A7450" s="144" t="s">
        <v>4868</v>
      </c>
      <c r="B7450" s="145"/>
      <c r="C7450" s="145"/>
      <c r="D7450" s="145"/>
      <c r="E7450" s="146"/>
      <c r="F7450" s="147"/>
    </row>
    <row r="7451" spans="1:6" ht="12.75" customHeight="1" x14ac:dyDescent="0.2">
      <c r="A7451" s="138" t="s">
        <v>2848</v>
      </c>
      <c r="B7451" s="139"/>
      <c r="C7451" s="139"/>
      <c r="D7451" s="140"/>
      <c r="E7451" s="76" t="s">
        <v>4869</v>
      </c>
      <c r="F7451" s="77" t="s">
        <v>4870</v>
      </c>
    </row>
    <row r="7452" spans="1:6" ht="12.75" customHeight="1" x14ac:dyDescent="0.2">
      <c r="A7452" s="141"/>
      <c r="B7452" s="142"/>
      <c r="C7452" s="142"/>
      <c r="D7452" s="143"/>
      <c r="E7452" s="78" t="s">
        <v>2846</v>
      </c>
      <c r="F7452" s="79" t="s">
        <v>106</v>
      </c>
    </row>
    <row r="7453" spans="1:6" ht="409.6" hidden="1" customHeight="1" x14ac:dyDescent="0.2"/>
    <row r="7454" spans="1:6" ht="12.75" customHeight="1" x14ac:dyDescent="0.2">
      <c r="A7454" s="80" t="s">
        <v>4871</v>
      </c>
      <c r="B7454" s="81" t="s">
        <v>4872</v>
      </c>
      <c r="C7454" s="82" t="s">
        <v>4870</v>
      </c>
      <c r="D7454" s="82" t="s">
        <v>4873</v>
      </c>
      <c r="E7454" s="82" t="s">
        <v>4874</v>
      </c>
      <c r="F7454" s="83" t="s">
        <v>4875</v>
      </c>
    </row>
    <row r="7455" spans="1:6" ht="409.6" hidden="1" customHeight="1" x14ac:dyDescent="0.2"/>
    <row r="7456" spans="1:6" ht="25.5" customHeight="1" thickBot="1" x14ac:dyDescent="0.25">
      <c r="A7456" s="84" t="s">
        <v>5162</v>
      </c>
      <c r="B7456" s="85" t="s">
        <v>5163</v>
      </c>
      <c r="C7456" s="86" t="s">
        <v>106</v>
      </c>
      <c r="D7456" s="87">
        <v>1.05</v>
      </c>
      <c r="E7456" s="88">
        <v>458150</v>
      </c>
      <c r="F7456" s="89">
        <f>+D7456*E7456</f>
        <v>481057.5</v>
      </c>
    </row>
    <row r="7457" spans="1:6" ht="409.6" hidden="1" customHeight="1" thickBot="1" x14ac:dyDescent="0.25"/>
    <row r="7458" spans="1:6" ht="13.5" customHeight="1" thickBot="1" x14ac:dyDescent="0.25">
      <c r="A7458" s="90" t="s">
        <v>4883</v>
      </c>
      <c r="B7458" s="91"/>
      <c r="C7458" s="92">
        <v>78.877354762650398</v>
      </c>
      <c r="D7458" s="91"/>
      <c r="E7458" s="93" t="s">
        <v>4884</v>
      </c>
      <c r="F7458" s="94">
        <v>481058</v>
      </c>
    </row>
    <row r="7459" spans="1:6" ht="0.2" customHeight="1" x14ac:dyDescent="0.2"/>
    <row r="7460" spans="1:6" ht="12.75" customHeight="1" x14ac:dyDescent="0.2">
      <c r="A7460" s="80" t="s">
        <v>4871</v>
      </c>
      <c r="B7460" s="81" t="s">
        <v>4885</v>
      </c>
      <c r="C7460" s="82" t="s">
        <v>4870</v>
      </c>
      <c r="D7460" s="82" t="s">
        <v>4873</v>
      </c>
      <c r="E7460" s="82" t="s">
        <v>4874</v>
      </c>
      <c r="F7460" s="83" t="s">
        <v>4875</v>
      </c>
    </row>
    <row r="7461" spans="1:6" ht="409.6" hidden="1" customHeight="1" x14ac:dyDescent="0.2"/>
    <row r="7462" spans="1:6" ht="25.5" customHeight="1" thickBot="1" x14ac:dyDescent="0.25">
      <c r="A7462" s="84" t="s">
        <v>5178</v>
      </c>
      <c r="B7462" s="85" t="s">
        <v>5179</v>
      </c>
      <c r="C7462" s="86" t="s">
        <v>4888</v>
      </c>
      <c r="D7462" s="87">
        <v>0.22222</v>
      </c>
      <c r="E7462" s="88">
        <v>294454</v>
      </c>
      <c r="F7462" s="89">
        <f>+D7462*E7462</f>
        <v>65433.567880000002</v>
      </c>
    </row>
    <row r="7463" spans="1:6" ht="409.6" hidden="1" customHeight="1" thickBot="1" x14ac:dyDescent="0.25"/>
    <row r="7464" spans="1:6" ht="13.5" customHeight="1" thickBot="1" x14ac:dyDescent="0.25">
      <c r="A7464" s="90" t="s">
        <v>4893</v>
      </c>
      <c r="B7464" s="91"/>
      <c r="C7464" s="92">
        <v>10.728978276089901</v>
      </c>
      <c r="D7464" s="91"/>
      <c r="E7464" s="93" t="s">
        <v>4884</v>
      </c>
      <c r="F7464" s="94">
        <v>65434</v>
      </c>
    </row>
    <row r="7465" spans="1:6" ht="0.2" customHeight="1" x14ac:dyDescent="0.2"/>
    <row r="7466" spans="1:6" ht="12.75" customHeight="1" x14ac:dyDescent="0.2">
      <c r="A7466" s="80" t="s">
        <v>4871</v>
      </c>
      <c r="B7466" s="81" t="s">
        <v>4894</v>
      </c>
      <c r="C7466" s="82" t="s">
        <v>4870</v>
      </c>
      <c r="D7466" s="82" t="s">
        <v>4873</v>
      </c>
      <c r="E7466" s="82" t="s">
        <v>4874</v>
      </c>
      <c r="F7466" s="83" t="s">
        <v>4875</v>
      </c>
    </row>
    <row r="7467" spans="1:6" ht="409.6" hidden="1" customHeight="1" x14ac:dyDescent="0.2"/>
    <row r="7468" spans="1:6" ht="25.5" customHeight="1" thickBot="1" x14ac:dyDescent="0.25">
      <c r="A7468" s="84" t="s">
        <v>4895</v>
      </c>
      <c r="B7468" s="85" t="s">
        <v>4896</v>
      </c>
      <c r="C7468" s="86" t="s">
        <v>4897</v>
      </c>
      <c r="D7468" s="87">
        <v>0.05</v>
      </c>
      <c r="E7468" s="88">
        <v>65434</v>
      </c>
      <c r="F7468" s="89">
        <f>+D7468*E7468</f>
        <v>3271.7000000000003</v>
      </c>
    </row>
    <row r="7469" spans="1:6" ht="409.6" hidden="1" customHeight="1" thickBot="1" x14ac:dyDescent="0.25"/>
    <row r="7470" spans="1:6" ht="13.5" customHeight="1" thickBot="1" x14ac:dyDescent="0.25">
      <c r="A7470" s="90" t="s">
        <v>4898</v>
      </c>
      <c r="B7470" s="91"/>
      <c r="C7470" s="92">
        <v>0.53649810372843199</v>
      </c>
      <c r="D7470" s="91"/>
      <c r="E7470" s="93" t="s">
        <v>4884</v>
      </c>
      <c r="F7470" s="94">
        <v>3272</v>
      </c>
    </row>
    <row r="7471" spans="1:6" ht="0.2" customHeight="1" x14ac:dyDescent="0.2"/>
    <row r="7472" spans="1:6" ht="12.75" customHeight="1" x14ac:dyDescent="0.2">
      <c r="A7472" s="80" t="s">
        <v>4871</v>
      </c>
      <c r="B7472" s="81" t="s">
        <v>4899</v>
      </c>
      <c r="C7472" s="82" t="s">
        <v>4870</v>
      </c>
      <c r="D7472" s="82" t="s">
        <v>4873</v>
      </c>
      <c r="E7472" s="82" t="s">
        <v>4874</v>
      </c>
      <c r="F7472" s="83" t="s">
        <v>4875</v>
      </c>
    </row>
    <row r="7473" spans="1:6" ht="409.6" hidden="1" customHeight="1" x14ac:dyDescent="0.2"/>
    <row r="7474" spans="1:6" ht="25.5" customHeight="1" x14ac:dyDescent="0.2">
      <c r="A7474" s="84" t="s">
        <v>5166</v>
      </c>
      <c r="B7474" s="85" t="s">
        <v>5167</v>
      </c>
      <c r="C7474" s="86" t="s">
        <v>109</v>
      </c>
      <c r="D7474" s="87">
        <v>0.15</v>
      </c>
      <c r="E7474" s="88">
        <v>26925</v>
      </c>
      <c r="F7474" s="89">
        <f>+D7474*E7474</f>
        <v>4038.75</v>
      </c>
    </row>
    <row r="7475" spans="1:6" ht="409.6" hidden="1" customHeight="1" x14ac:dyDescent="0.2"/>
    <row r="7476" spans="1:6" ht="25.5" customHeight="1" thickBot="1" x14ac:dyDescent="0.25">
      <c r="A7476" s="84" t="s">
        <v>5168</v>
      </c>
      <c r="B7476" s="85" t="s">
        <v>5169</v>
      </c>
      <c r="C7476" s="86" t="s">
        <v>106</v>
      </c>
      <c r="D7476" s="87">
        <v>1</v>
      </c>
      <c r="E7476" s="88">
        <v>56078</v>
      </c>
      <c r="F7476" s="89">
        <f>+D7476*E7476</f>
        <v>56078</v>
      </c>
    </row>
    <row r="7477" spans="1:6" ht="409.6" hidden="1" customHeight="1" thickBot="1" x14ac:dyDescent="0.25"/>
    <row r="7478" spans="1:6" ht="13.5" customHeight="1" thickBot="1" x14ac:dyDescent="0.25">
      <c r="A7478" s="90" t="s">
        <v>4904</v>
      </c>
      <c r="B7478" s="91"/>
      <c r="C7478" s="92">
        <v>9.8571688575312209</v>
      </c>
      <c r="D7478" s="91"/>
      <c r="E7478" s="93" t="s">
        <v>4884</v>
      </c>
      <c r="F7478" s="94">
        <v>60117</v>
      </c>
    </row>
    <row r="7479" spans="1:6" ht="0.2" customHeight="1" thickBot="1" x14ac:dyDescent="0.25"/>
    <row r="7480" spans="1:6" ht="12.75" customHeight="1" thickBot="1" x14ac:dyDescent="0.3">
      <c r="A7480" s="157" t="s">
        <v>4909</v>
      </c>
      <c r="B7480" s="158"/>
      <c r="C7480" s="158"/>
      <c r="D7480" s="158"/>
      <c r="E7480" s="159">
        <v>609881</v>
      </c>
      <c r="F7480" s="160"/>
    </row>
    <row r="7481" spans="1:6" ht="12.75" customHeight="1" x14ac:dyDescent="0.25">
      <c r="A7481" s="109"/>
      <c r="B7481" s="109"/>
      <c r="C7481" s="109"/>
      <c r="D7481" s="109"/>
      <c r="E7481" s="110"/>
      <c r="F7481" s="110"/>
    </row>
    <row r="7482" spans="1:6" ht="12.75" customHeight="1" x14ac:dyDescent="0.2"/>
    <row r="7483" spans="1:6" ht="12.75" customHeight="1" x14ac:dyDescent="0.25">
      <c r="A7483" s="153" t="s">
        <v>4868</v>
      </c>
      <c r="B7483" s="154"/>
      <c r="C7483" s="154"/>
      <c r="D7483" s="154"/>
      <c r="E7483" s="154"/>
      <c r="F7483" s="155"/>
    </row>
    <row r="7484" spans="1:6" ht="12.75" customHeight="1" x14ac:dyDescent="0.2">
      <c r="A7484" s="138" t="s">
        <v>2847</v>
      </c>
      <c r="B7484" s="139"/>
      <c r="C7484" s="139"/>
      <c r="D7484" s="140"/>
      <c r="E7484" s="76" t="s">
        <v>4869</v>
      </c>
      <c r="F7484" s="77" t="s">
        <v>4870</v>
      </c>
    </row>
    <row r="7485" spans="1:6" ht="12.75" customHeight="1" x14ac:dyDescent="0.2">
      <c r="A7485" s="141"/>
      <c r="B7485" s="142"/>
      <c r="C7485" s="142"/>
      <c r="D7485" s="143"/>
      <c r="E7485" s="78" t="s">
        <v>2851</v>
      </c>
      <c r="F7485" s="79" t="s">
        <v>263</v>
      </c>
    </row>
    <row r="7486" spans="1:6" ht="12.75" customHeight="1" x14ac:dyDescent="0.2">
      <c r="A7486" s="80" t="s">
        <v>4871</v>
      </c>
      <c r="B7486" s="81" t="s">
        <v>4872</v>
      </c>
      <c r="C7486" s="82" t="s">
        <v>4870</v>
      </c>
      <c r="D7486" s="82" t="s">
        <v>4873</v>
      </c>
      <c r="E7486" s="82" t="s">
        <v>4874</v>
      </c>
      <c r="F7486" s="83" t="s">
        <v>4875</v>
      </c>
    </row>
    <row r="7487" spans="1:6" ht="12.75" customHeight="1" x14ac:dyDescent="0.2">
      <c r="A7487" s="84" t="s">
        <v>5154</v>
      </c>
      <c r="B7487" s="85" t="s">
        <v>5155</v>
      </c>
      <c r="C7487" s="86" t="s">
        <v>106</v>
      </c>
      <c r="D7487" s="87">
        <v>3.9379999999999998E-2</v>
      </c>
      <c r="E7487" s="88">
        <v>405694</v>
      </c>
      <c r="F7487" s="89">
        <f>+D7487*E7487</f>
        <v>15976.229719999999</v>
      </c>
    </row>
    <row r="7488" spans="1:6" ht="12.75" customHeight="1" x14ac:dyDescent="0.2">
      <c r="A7488" s="84" t="s">
        <v>4881</v>
      </c>
      <c r="B7488" s="85" t="s">
        <v>4882</v>
      </c>
      <c r="C7488" s="86" t="s">
        <v>9</v>
      </c>
      <c r="D7488" s="87">
        <v>0.3</v>
      </c>
      <c r="E7488" s="88">
        <v>8900</v>
      </c>
      <c r="F7488" s="89">
        <f>+D7488*E7488</f>
        <v>2670</v>
      </c>
    </row>
    <row r="7489" spans="1:6" ht="12.75" customHeight="1" thickBot="1" x14ac:dyDescent="0.25">
      <c r="A7489" s="84" t="s">
        <v>5172</v>
      </c>
      <c r="B7489" s="85" t="s">
        <v>5173</v>
      </c>
      <c r="C7489" s="86" t="s">
        <v>9</v>
      </c>
      <c r="D7489" s="87">
        <v>0.3</v>
      </c>
      <c r="E7489" s="88">
        <v>8900</v>
      </c>
      <c r="F7489" s="89">
        <f>+D7489*E7489</f>
        <v>2670</v>
      </c>
    </row>
    <row r="7490" spans="1:6" ht="12.75" customHeight="1" thickBot="1" x14ac:dyDescent="0.25">
      <c r="A7490" s="90" t="s">
        <v>4883</v>
      </c>
      <c r="B7490" s="91"/>
      <c r="C7490" s="92">
        <v>65.394526935820394</v>
      </c>
      <c r="D7490" s="91"/>
      <c r="E7490" s="93" t="s">
        <v>4884</v>
      </c>
      <c r="F7490" s="94">
        <v>21316</v>
      </c>
    </row>
    <row r="7491" spans="1:6" ht="12.75" customHeight="1" x14ac:dyDescent="0.2">
      <c r="A7491" s="80" t="s">
        <v>4871</v>
      </c>
      <c r="B7491" s="81" t="s">
        <v>4885</v>
      </c>
      <c r="C7491" s="82" t="s">
        <v>4870</v>
      </c>
      <c r="D7491" s="82" t="s">
        <v>4873</v>
      </c>
      <c r="E7491" s="82" t="s">
        <v>4874</v>
      </c>
      <c r="F7491" s="83" t="s">
        <v>4875</v>
      </c>
    </row>
    <row r="7492" spans="1:6" ht="12.75" customHeight="1" thickBot="1" x14ac:dyDescent="0.25">
      <c r="A7492" s="84" t="s">
        <v>4912</v>
      </c>
      <c r="B7492" s="85" t="s">
        <v>4913</v>
      </c>
      <c r="C7492" s="86" t="s">
        <v>4888</v>
      </c>
      <c r="D7492" s="87">
        <v>4.4999999999999998E-2</v>
      </c>
      <c r="E7492" s="88">
        <v>184277</v>
      </c>
      <c r="F7492" s="89">
        <f>+D7492*E7492</f>
        <v>8292.4650000000001</v>
      </c>
    </row>
    <row r="7493" spans="1:6" ht="12.75" customHeight="1" thickBot="1" x14ac:dyDescent="0.25">
      <c r="A7493" s="90" t="s">
        <v>4893</v>
      </c>
      <c r="B7493" s="91"/>
      <c r="C7493" s="92">
        <v>25.438704135476701</v>
      </c>
      <c r="D7493" s="91"/>
      <c r="E7493" s="93" t="s">
        <v>4884</v>
      </c>
      <c r="F7493" s="94">
        <v>8292</v>
      </c>
    </row>
    <row r="7494" spans="1:6" ht="12.75" customHeight="1" x14ac:dyDescent="0.2">
      <c r="A7494" s="80" t="s">
        <v>4871</v>
      </c>
      <c r="B7494" s="81" t="s">
        <v>4894</v>
      </c>
      <c r="C7494" s="82" t="s">
        <v>4870</v>
      </c>
      <c r="D7494" s="82" t="s">
        <v>4873</v>
      </c>
      <c r="E7494" s="82" t="s">
        <v>4874</v>
      </c>
      <c r="F7494" s="83" t="s">
        <v>4875</v>
      </c>
    </row>
    <row r="7495" spans="1:6" ht="12.75" customHeight="1" thickBot="1" x14ac:dyDescent="0.25">
      <c r="A7495" s="84" t="s">
        <v>4895</v>
      </c>
      <c r="B7495" s="85" t="s">
        <v>4896</v>
      </c>
      <c r="C7495" s="86" t="s">
        <v>4897</v>
      </c>
      <c r="D7495" s="87">
        <v>0.05</v>
      </c>
      <c r="E7495" s="88">
        <v>8292</v>
      </c>
      <c r="F7495" s="89">
        <f>+D7495*E7495</f>
        <v>414.6</v>
      </c>
    </row>
    <row r="7496" spans="1:6" ht="12.75" customHeight="1" thickBot="1" x14ac:dyDescent="0.25">
      <c r="A7496" s="90" t="s">
        <v>4898</v>
      </c>
      <c r="B7496" s="91"/>
      <c r="C7496" s="92">
        <v>1.27316235120874</v>
      </c>
      <c r="D7496" s="91"/>
      <c r="E7496" s="93" t="s">
        <v>4884</v>
      </c>
      <c r="F7496" s="94">
        <v>415</v>
      </c>
    </row>
    <row r="7497" spans="1:6" ht="12.75" customHeight="1" x14ac:dyDescent="0.2">
      <c r="A7497" s="80" t="s">
        <v>4871</v>
      </c>
      <c r="B7497" s="81" t="s">
        <v>4899</v>
      </c>
      <c r="C7497" s="82" t="s">
        <v>4870</v>
      </c>
      <c r="D7497" s="82" t="s">
        <v>4873</v>
      </c>
      <c r="E7497" s="82" t="s">
        <v>4874</v>
      </c>
      <c r="F7497" s="83" t="s">
        <v>4875</v>
      </c>
    </row>
    <row r="7498" spans="1:6" ht="12.75" customHeight="1" thickBot="1" x14ac:dyDescent="0.25">
      <c r="A7498" s="84" t="s">
        <v>5166</v>
      </c>
      <c r="B7498" s="85" t="s">
        <v>5167</v>
      </c>
      <c r="C7498" s="86" t="s">
        <v>109</v>
      </c>
      <c r="D7498" s="87">
        <v>6.25E-2</v>
      </c>
      <c r="E7498" s="88">
        <v>26925</v>
      </c>
      <c r="F7498" s="89">
        <f>+D7498*E7498</f>
        <v>1682.8125</v>
      </c>
    </row>
    <row r="7499" spans="1:6" ht="12.75" customHeight="1" thickBot="1" x14ac:dyDescent="0.25">
      <c r="A7499" s="90" t="s">
        <v>4904</v>
      </c>
      <c r="B7499" s="91"/>
      <c r="C7499" s="92">
        <v>5.1632102098416999</v>
      </c>
      <c r="D7499" s="91"/>
      <c r="E7499" s="93" t="s">
        <v>4884</v>
      </c>
      <c r="F7499" s="94">
        <v>1683</v>
      </c>
    </row>
    <row r="7500" spans="1:6" ht="12.75" customHeight="1" x14ac:dyDescent="0.2">
      <c r="A7500" s="80" t="s">
        <v>4871</v>
      </c>
      <c r="B7500" s="81" t="s">
        <v>4905</v>
      </c>
      <c r="C7500" s="82" t="s">
        <v>4870</v>
      </c>
      <c r="D7500" s="82" t="s">
        <v>4873</v>
      </c>
      <c r="E7500" s="82" t="s">
        <v>4874</v>
      </c>
      <c r="F7500" s="83" t="s">
        <v>4875</v>
      </c>
    </row>
    <row r="7501" spans="1:6" ht="12.75" customHeight="1" thickBot="1" x14ac:dyDescent="0.25">
      <c r="A7501" s="84" t="s">
        <v>4920</v>
      </c>
      <c r="B7501" s="85" t="s">
        <v>4921</v>
      </c>
      <c r="C7501" s="86" t="s">
        <v>106</v>
      </c>
      <c r="D7501" s="87">
        <v>6.3E-2</v>
      </c>
      <c r="E7501" s="88">
        <v>14128</v>
      </c>
      <c r="F7501" s="89">
        <f>+D7501*E7501</f>
        <v>890.06399999999996</v>
      </c>
    </row>
    <row r="7502" spans="1:6" ht="12.75" customHeight="1" thickBot="1" x14ac:dyDescent="0.25">
      <c r="A7502" s="90" t="s">
        <v>4908</v>
      </c>
      <c r="B7502" s="91"/>
      <c r="C7502" s="92">
        <v>2.7303963676524701</v>
      </c>
      <c r="D7502" s="91"/>
      <c r="E7502" s="93" t="s">
        <v>4884</v>
      </c>
      <c r="F7502" s="94">
        <v>890</v>
      </c>
    </row>
    <row r="7503" spans="1:6" ht="12.75" customHeight="1" thickBot="1" x14ac:dyDescent="0.3">
      <c r="A7503" s="150" t="s">
        <v>4909</v>
      </c>
      <c r="B7503" s="151"/>
      <c r="C7503" s="151"/>
      <c r="D7503" s="152"/>
      <c r="E7503" s="148">
        <v>32596</v>
      </c>
      <c r="F7503" s="149"/>
    </row>
    <row r="7504" spans="1:6" ht="12.75" customHeight="1" x14ac:dyDescent="0.25">
      <c r="A7504" s="109"/>
      <c r="B7504" s="109"/>
      <c r="C7504" s="109"/>
      <c r="D7504" s="109"/>
      <c r="E7504" s="110"/>
      <c r="F7504" s="110"/>
    </row>
    <row r="7505" spans="1:6" ht="12.75" customHeight="1" x14ac:dyDescent="0.2"/>
    <row r="7506" spans="1:6" ht="409.6" hidden="1" customHeight="1" x14ac:dyDescent="0.2"/>
    <row r="7507" spans="1:6" ht="12.75" customHeight="1" x14ac:dyDescent="0.25">
      <c r="A7507" s="144" t="s">
        <v>4868</v>
      </c>
      <c r="B7507" s="145"/>
      <c r="C7507" s="145"/>
      <c r="D7507" s="145"/>
      <c r="E7507" s="146"/>
      <c r="F7507" s="147"/>
    </row>
    <row r="7508" spans="1:6" ht="12.75" customHeight="1" x14ac:dyDescent="0.2">
      <c r="A7508" s="138" t="s">
        <v>2852</v>
      </c>
      <c r="B7508" s="139"/>
      <c r="C7508" s="139"/>
      <c r="D7508" s="140"/>
      <c r="E7508" s="76" t="s">
        <v>4869</v>
      </c>
      <c r="F7508" s="77" t="s">
        <v>4870</v>
      </c>
    </row>
    <row r="7509" spans="1:6" ht="12.75" customHeight="1" x14ac:dyDescent="0.2">
      <c r="A7509" s="141"/>
      <c r="B7509" s="142"/>
      <c r="C7509" s="142"/>
      <c r="D7509" s="143"/>
      <c r="E7509" s="78" t="s">
        <v>2853</v>
      </c>
      <c r="F7509" s="79" t="s">
        <v>263</v>
      </c>
    </row>
    <row r="7510" spans="1:6" ht="409.6" hidden="1" customHeight="1" x14ac:dyDescent="0.2"/>
    <row r="7511" spans="1:6" ht="12.75" customHeight="1" x14ac:dyDescent="0.2">
      <c r="A7511" s="80" t="s">
        <v>4871</v>
      </c>
      <c r="B7511" s="81" t="s">
        <v>4872</v>
      </c>
      <c r="C7511" s="82" t="s">
        <v>4870</v>
      </c>
      <c r="D7511" s="82" t="s">
        <v>4873</v>
      </c>
      <c r="E7511" s="82" t="s">
        <v>4874</v>
      </c>
      <c r="F7511" s="83" t="s">
        <v>4875</v>
      </c>
    </row>
    <row r="7512" spans="1:6" ht="409.6" hidden="1" customHeight="1" x14ac:dyDescent="0.2"/>
    <row r="7513" spans="1:6" ht="25.5" customHeight="1" x14ac:dyDescent="0.2">
      <c r="A7513" s="84" t="s">
        <v>5154</v>
      </c>
      <c r="B7513" s="85" t="s">
        <v>5155</v>
      </c>
      <c r="C7513" s="86" t="s">
        <v>106</v>
      </c>
      <c r="D7513" s="87">
        <v>8.4000000000000005E-2</v>
      </c>
      <c r="E7513" s="88">
        <v>405694</v>
      </c>
      <c r="F7513" s="89">
        <f>+D7513*E7513</f>
        <v>34078.296000000002</v>
      </c>
    </row>
    <row r="7514" spans="1:6" ht="409.6" hidden="1" customHeight="1" x14ac:dyDescent="0.2"/>
    <row r="7515" spans="1:6" ht="25.5" customHeight="1" x14ac:dyDescent="0.2">
      <c r="A7515" s="84" t="s">
        <v>4941</v>
      </c>
      <c r="B7515" s="85" t="s">
        <v>4942</v>
      </c>
      <c r="C7515" s="86" t="s">
        <v>7</v>
      </c>
      <c r="D7515" s="87">
        <v>0.54</v>
      </c>
      <c r="E7515" s="88">
        <v>8600</v>
      </c>
      <c r="F7515" s="89">
        <f>+D7515*E7515</f>
        <v>4644</v>
      </c>
    </row>
    <row r="7516" spans="1:6" ht="409.6" hidden="1" customHeight="1" x14ac:dyDescent="0.2"/>
    <row r="7517" spans="1:6" ht="25.5" customHeight="1" x14ac:dyDescent="0.2">
      <c r="A7517" s="84" t="s">
        <v>4876</v>
      </c>
      <c r="B7517" s="85" t="s">
        <v>4877</v>
      </c>
      <c r="C7517" s="86" t="s">
        <v>1212</v>
      </c>
      <c r="D7517" s="87">
        <v>0.1</v>
      </c>
      <c r="E7517" s="88">
        <v>3690</v>
      </c>
      <c r="F7517" s="89">
        <f>+D7517*E7517</f>
        <v>369</v>
      </c>
    </row>
    <row r="7518" spans="1:6" ht="409.6" hidden="1" customHeight="1" x14ac:dyDescent="0.2"/>
    <row r="7519" spans="1:6" ht="25.5" customHeight="1" x14ac:dyDescent="0.2">
      <c r="A7519" s="84" t="s">
        <v>4881</v>
      </c>
      <c r="B7519" s="85" t="s">
        <v>4882</v>
      </c>
      <c r="C7519" s="86" t="s">
        <v>9</v>
      </c>
      <c r="D7519" s="87">
        <v>1.2</v>
      </c>
      <c r="E7519" s="88">
        <v>8900</v>
      </c>
      <c r="F7519" s="89">
        <f>+D7519*E7519</f>
        <v>10680</v>
      </c>
    </row>
    <row r="7520" spans="1:6" ht="409.6" hidden="1" customHeight="1" x14ac:dyDescent="0.2"/>
    <row r="7521" spans="1:6" ht="25.5" customHeight="1" x14ac:dyDescent="0.2">
      <c r="A7521" s="84" t="s">
        <v>5160</v>
      </c>
      <c r="B7521" s="85" t="s">
        <v>5161</v>
      </c>
      <c r="C7521" s="86" t="s">
        <v>9</v>
      </c>
      <c r="D7521" s="87">
        <v>3.7499999999999999E-2</v>
      </c>
      <c r="E7521" s="88">
        <v>155918</v>
      </c>
      <c r="F7521" s="89">
        <f>+D7521*E7521</f>
        <v>5846.9250000000002</v>
      </c>
    </row>
    <row r="7522" spans="1:6" ht="409.6" hidden="1" customHeight="1" x14ac:dyDescent="0.2"/>
    <row r="7523" spans="1:6" ht="25.5" customHeight="1" thickBot="1" x14ac:dyDescent="0.25">
      <c r="A7523" s="84" t="s">
        <v>5172</v>
      </c>
      <c r="B7523" s="85" t="s">
        <v>5173</v>
      </c>
      <c r="C7523" s="86" t="s">
        <v>9</v>
      </c>
      <c r="D7523" s="87">
        <v>0.22</v>
      </c>
      <c r="E7523" s="88">
        <v>8900</v>
      </c>
      <c r="F7523" s="89">
        <f>+D7523*E7523</f>
        <v>1958</v>
      </c>
    </row>
    <row r="7524" spans="1:6" ht="409.6" hidden="1" customHeight="1" thickBot="1" x14ac:dyDescent="0.25"/>
    <row r="7525" spans="1:6" ht="13.5" customHeight="1" thickBot="1" x14ac:dyDescent="0.25">
      <c r="A7525" s="90" t="s">
        <v>4883</v>
      </c>
      <c r="B7525" s="91"/>
      <c r="C7525" s="92">
        <v>78.508801832635598</v>
      </c>
      <c r="D7525" s="91"/>
      <c r="E7525" s="93" t="s">
        <v>4884</v>
      </c>
      <c r="F7525" s="94">
        <v>57576</v>
      </c>
    </row>
    <row r="7526" spans="1:6" ht="0.2" customHeight="1" x14ac:dyDescent="0.2"/>
    <row r="7527" spans="1:6" ht="12.75" customHeight="1" x14ac:dyDescent="0.2">
      <c r="A7527" s="80" t="s">
        <v>4871</v>
      </c>
      <c r="B7527" s="81" t="s">
        <v>4885</v>
      </c>
      <c r="C7527" s="82" t="s">
        <v>4870</v>
      </c>
      <c r="D7527" s="82" t="s">
        <v>4873</v>
      </c>
      <c r="E7527" s="82" t="s">
        <v>4874</v>
      </c>
      <c r="F7527" s="83" t="s">
        <v>4875</v>
      </c>
    </row>
    <row r="7528" spans="1:6" ht="409.6" hidden="1" customHeight="1" x14ac:dyDescent="0.2"/>
    <row r="7529" spans="1:6" ht="25.5" customHeight="1" thickBot="1" x14ac:dyDescent="0.25">
      <c r="A7529" s="84" t="s">
        <v>4912</v>
      </c>
      <c r="B7529" s="85" t="s">
        <v>4913</v>
      </c>
      <c r="C7529" s="86" t="s">
        <v>4888</v>
      </c>
      <c r="D7529" s="87">
        <v>6.4189999999999997E-2</v>
      </c>
      <c r="E7529" s="88">
        <v>184277</v>
      </c>
      <c r="F7529" s="89">
        <f>+D7529*E7529</f>
        <v>11828.74063</v>
      </c>
    </row>
    <row r="7530" spans="1:6" ht="409.6" hidden="1" customHeight="1" thickBot="1" x14ac:dyDescent="0.25"/>
    <row r="7531" spans="1:6" ht="13.5" customHeight="1" thickBot="1" x14ac:dyDescent="0.25">
      <c r="A7531" s="90" t="s">
        <v>4893</v>
      </c>
      <c r="B7531" s="91"/>
      <c r="C7531" s="92">
        <v>16.129648063051398</v>
      </c>
      <c r="D7531" s="91"/>
      <c r="E7531" s="93" t="s">
        <v>4884</v>
      </c>
      <c r="F7531" s="94">
        <v>11829</v>
      </c>
    </row>
    <row r="7532" spans="1:6" ht="0.2" customHeight="1" x14ac:dyDescent="0.2"/>
    <row r="7533" spans="1:6" ht="12.75" customHeight="1" x14ac:dyDescent="0.2">
      <c r="A7533" s="80" t="s">
        <v>4871</v>
      </c>
      <c r="B7533" s="81" t="s">
        <v>4894</v>
      </c>
      <c r="C7533" s="82" t="s">
        <v>4870</v>
      </c>
      <c r="D7533" s="82" t="s">
        <v>4873</v>
      </c>
      <c r="E7533" s="82" t="s">
        <v>4874</v>
      </c>
      <c r="F7533" s="83" t="s">
        <v>4875</v>
      </c>
    </row>
    <row r="7534" spans="1:6" ht="409.6" hidden="1" customHeight="1" x14ac:dyDescent="0.2"/>
    <row r="7535" spans="1:6" ht="25.5" customHeight="1" thickBot="1" x14ac:dyDescent="0.25">
      <c r="A7535" s="84" t="s">
        <v>4895</v>
      </c>
      <c r="B7535" s="85" t="s">
        <v>4896</v>
      </c>
      <c r="C7535" s="86" t="s">
        <v>4897</v>
      </c>
      <c r="D7535" s="87">
        <v>0.05</v>
      </c>
      <c r="E7535" s="88">
        <v>11829</v>
      </c>
      <c r="F7535" s="89">
        <f>+D7535*E7535</f>
        <v>591.45000000000005</v>
      </c>
    </row>
    <row r="7536" spans="1:6" ht="409.6" hidden="1" customHeight="1" thickBot="1" x14ac:dyDescent="0.25"/>
    <row r="7537" spans="1:6" ht="13.5" customHeight="1" thickBot="1" x14ac:dyDescent="0.25">
      <c r="A7537" s="90" t="s">
        <v>4898</v>
      </c>
      <c r="B7537" s="91"/>
      <c r="C7537" s="92">
        <v>0.80586879746921702</v>
      </c>
      <c r="D7537" s="91"/>
      <c r="E7537" s="93" t="s">
        <v>4884</v>
      </c>
      <c r="F7537" s="94">
        <v>591</v>
      </c>
    </row>
    <row r="7538" spans="1:6" ht="0.2" customHeight="1" x14ac:dyDescent="0.2"/>
    <row r="7539" spans="1:6" ht="12.75" customHeight="1" x14ac:dyDescent="0.2">
      <c r="A7539" s="80" t="s">
        <v>4871</v>
      </c>
      <c r="B7539" s="81" t="s">
        <v>4899</v>
      </c>
      <c r="C7539" s="82" t="s">
        <v>4870</v>
      </c>
      <c r="D7539" s="82" t="s">
        <v>4873</v>
      </c>
      <c r="E7539" s="82" t="s">
        <v>4874</v>
      </c>
      <c r="F7539" s="83" t="s">
        <v>4875</v>
      </c>
    </row>
    <row r="7540" spans="1:6" ht="409.6" hidden="1" customHeight="1" x14ac:dyDescent="0.2"/>
    <row r="7541" spans="1:6" ht="25.5" customHeight="1" thickBot="1" x14ac:dyDescent="0.25">
      <c r="A7541" s="84" t="s">
        <v>5166</v>
      </c>
      <c r="B7541" s="85" t="s">
        <v>5167</v>
      </c>
      <c r="C7541" s="86" t="s">
        <v>109</v>
      </c>
      <c r="D7541" s="87">
        <v>0.08</v>
      </c>
      <c r="E7541" s="88">
        <v>26925</v>
      </c>
      <c r="F7541" s="89">
        <f>+D7541*E7541</f>
        <v>2154</v>
      </c>
    </row>
    <row r="7542" spans="1:6" ht="409.6" hidden="1" customHeight="1" thickBot="1" x14ac:dyDescent="0.25"/>
    <row r="7543" spans="1:6" ht="13.5" customHeight="1" thickBot="1" x14ac:dyDescent="0.25">
      <c r="A7543" s="90" t="s">
        <v>4904</v>
      </c>
      <c r="B7543" s="91"/>
      <c r="C7543" s="92">
        <v>2.9371258709791799</v>
      </c>
      <c r="D7543" s="91"/>
      <c r="E7543" s="93" t="s">
        <v>4884</v>
      </c>
      <c r="F7543" s="94">
        <v>2154</v>
      </c>
    </row>
    <row r="7544" spans="1:6" ht="0.2" customHeight="1" x14ac:dyDescent="0.2"/>
    <row r="7545" spans="1:6" ht="12.75" customHeight="1" x14ac:dyDescent="0.2">
      <c r="A7545" s="80" t="s">
        <v>4871</v>
      </c>
      <c r="B7545" s="81" t="s">
        <v>4905</v>
      </c>
      <c r="C7545" s="82" t="s">
        <v>4870</v>
      </c>
      <c r="D7545" s="82" t="s">
        <v>4873</v>
      </c>
      <c r="E7545" s="82" t="s">
        <v>4874</v>
      </c>
      <c r="F7545" s="83" t="s">
        <v>4875</v>
      </c>
    </row>
    <row r="7546" spans="1:6" ht="409.6" hidden="1" customHeight="1" x14ac:dyDescent="0.2"/>
    <row r="7547" spans="1:6" ht="25.5" customHeight="1" thickBot="1" x14ac:dyDescent="0.25">
      <c r="A7547" s="84" t="s">
        <v>4920</v>
      </c>
      <c r="B7547" s="85" t="s">
        <v>4921</v>
      </c>
      <c r="C7547" s="86" t="s">
        <v>106</v>
      </c>
      <c r="D7547" s="87">
        <v>8.4000000000000005E-2</v>
      </c>
      <c r="E7547" s="88">
        <v>14128</v>
      </c>
      <c r="F7547" s="89">
        <f>+D7547*E7547</f>
        <v>1186.7520000000002</v>
      </c>
    </row>
    <row r="7548" spans="1:6" ht="409.6" hidden="1" customHeight="1" thickBot="1" x14ac:dyDescent="0.25"/>
    <row r="7549" spans="1:6" ht="13.5" customHeight="1" thickBot="1" x14ac:dyDescent="0.25">
      <c r="A7549" s="90" t="s">
        <v>4908</v>
      </c>
      <c r="B7549" s="91"/>
      <c r="C7549" s="92">
        <v>1.61855543586457</v>
      </c>
      <c r="D7549" s="91"/>
      <c r="E7549" s="93" t="s">
        <v>4884</v>
      </c>
      <c r="F7549" s="94">
        <v>1187</v>
      </c>
    </row>
    <row r="7550" spans="1:6" ht="0.2" customHeight="1" thickBot="1" x14ac:dyDescent="0.25"/>
    <row r="7551" spans="1:6" ht="12.75" customHeight="1" thickBot="1" x14ac:dyDescent="0.3">
      <c r="A7551" s="157" t="s">
        <v>4909</v>
      </c>
      <c r="B7551" s="158"/>
      <c r="C7551" s="158"/>
      <c r="D7551" s="158"/>
      <c r="E7551" s="159">
        <v>73337</v>
      </c>
      <c r="F7551" s="160"/>
    </row>
    <row r="7552" spans="1:6" ht="12.75" customHeight="1" x14ac:dyDescent="0.2"/>
    <row r="7553" spans="1:6" ht="12.75" customHeight="1" x14ac:dyDescent="0.2"/>
    <row r="7554" spans="1:6" ht="409.6" hidden="1" customHeight="1" x14ac:dyDescent="0.2"/>
    <row r="7555" spans="1:6" ht="12.75" customHeight="1" x14ac:dyDescent="0.25">
      <c r="A7555" s="144" t="s">
        <v>4868</v>
      </c>
      <c r="B7555" s="145"/>
      <c r="C7555" s="145"/>
      <c r="D7555" s="145"/>
      <c r="E7555" s="146"/>
      <c r="F7555" s="147"/>
    </row>
    <row r="7556" spans="1:6" ht="12.75" customHeight="1" x14ac:dyDescent="0.2">
      <c r="A7556" s="138" t="s">
        <v>2854</v>
      </c>
      <c r="B7556" s="139"/>
      <c r="C7556" s="139"/>
      <c r="D7556" s="140"/>
      <c r="E7556" s="76" t="s">
        <v>4869</v>
      </c>
      <c r="F7556" s="77" t="s">
        <v>4870</v>
      </c>
    </row>
    <row r="7557" spans="1:6" ht="12.75" customHeight="1" x14ac:dyDescent="0.2">
      <c r="A7557" s="141"/>
      <c r="B7557" s="142"/>
      <c r="C7557" s="142"/>
      <c r="D7557" s="143"/>
      <c r="E7557" s="78" t="s">
        <v>2855</v>
      </c>
      <c r="F7557" s="79" t="s">
        <v>263</v>
      </c>
    </row>
    <row r="7558" spans="1:6" ht="409.6" hidden="1" customHeight="1" x14ac:dyDescent="0.2"/>
    <row r="7559" spans="1:6" ht="12.75" customHeight="1" x14ac:dyDescent="0.2">
      <c r="A7559" s="80" t="s">
        <v>4871</v>
      </c>
      <c r="B7559" s="81" t="s">
        <v>4872</v>
      </c>
      <c r="C7559" s="82" t="s">
        <v>4870</v>
      </c>
      <c r="D7559" s="82" t="s">
        <v>4873</v>
      </c>
      <c r="E7559" s="82" t="s">
        <v>4874</v>
      </c>
      <c r="F7559" s="83" t="s">
        <v>4875</v>
      </c>
    </row>
    <row r="7560" spans="1:6" ht="409.6" hidden="1" customHeight="1" x14ac:dyDescent="0.2"/>
    <row r="7561" spans="1:6" ht="25.5" customHeight="1" x14ac:dyDescent="0.2">
      <c r="A7561" s="84" t="s">
        <v>5154</v>
      </c>
      <c r="B7561" s="85" t="s">
        <v>5155</v>
      </c>
      <c r="C7561" s="86" t="s">
        <v>106</v>
      </c>
      <c r="D7561" s="87">
        <v>0.126</v>
      </c>
      <c r="E7561" s="88">
        <v>405694</v>
      </c>
      <c r="F7561" s="89">
        <f>+D7561*E7561</f>
        <v>51117.444000000003</v>
      </c>
    </row>
    <row r="7562" spans="1:6" ht="409.6" hidden="1" customHeight="1" x14ac:dyDescent="0.2"/>
    <row r="7563" spans="1:6" ht="25.5" customHeight="1" x14ac:dyDescent="0.2">
      <c r="A7563" s="84" t="s">
        <v>4941</v>
      </c>
      <c r="B7563" s="85" t="s">
        <v>4942</v>
      </c>
      <c r="C7563" s="86" t="s">
        <v>7</v>
      </c>
      <c r="D7563" s="87">
        <v>0.64800000000000002</v>
      </c>
      <c r="E7563" s="88">
        <v>8600</v>
      </c>
      <c r="F7563" s="89">
        <f>+D7563*E7563</f>
        <v>5572.8</v>
      </c>
    </row>
    <row r="7564" spans="1:6" ht="409.6" hidden="1" customHeight="1" x14ac:dyDescent="0.2"/>
    <row r="7565" spans="1:6" ht="25.5" customHeight="1" x14ac:dyDescent="0.2">
      <c r="A7565" s="84" t="s">
        <v>4876</v>
      </c>
      <c r="B7565" s="85" t="s">
        <v>4877</v>
      </c>
      <c r="C7565" s="86" t="s">
        <v>1212</v>
      </c>
      <c r="D7565" s="87">
        <v>0.1</v>
      </c>
      <c r="E7565" s="88">
        <v>3690</v>
      </c>
      <c r="F7565" s="89">
        <f>+D7565*E7565</f>
        <v>369</v>
      </c>
    </row>
    <row r="7566" spans="1:6" ht="409.6" hidden="1" customHeight="1" x14ac:dyDescent="0.2"/>
    <row r="7567" spans="1:6" ht="25.5" customHeight="1" x14ac:dyDescent="0.2">
      <c r="A7567" s="84" t="s">
        <v>4881</v>
      </c>
      <c r="B7567" s="85" t="s">
        <v>4882</v>
      </c>
      <c r="C7567" s="86" t="s">
        <v>9</v>
      </c>
      <c r="D7567" s="87">
        <v>1.2</v>
      </c>
      <c r="E7567" s="88">
        <v>8900</v>
      </c>
      <c r="F7567" s="89">
        <f>+D7567*E7567</f>
        <v>10680</v>
      </c>
    </row>
    <row r="7568" spans="1:6" ht="409.6" hidden="1" customHeight="1" x14ac:dyDescent="0.2"/>
    <row r="7569" spans="1:6" ht="25.5" customHeight="1" x14ac:dyDescent="0.2">
      <c r="A7569" s="84" t="s">
        <v>5160</v>
      </c>
      <c r="B7569" s="85" t="s">
        <v>5161</v>
      </c>
      <c r="C7569" s="86" t="s">
        <v>9</v>
      </c>
      <c r="D7569" s="87">
        <v>3.7499999999999999E-2</v>
      </c>
      <c r="E7569" s="88">
        <v>155918</v>
      </c>
      <c r="F7569" s="89">
        <f>+D7569*E7569</f>
        <v>5846.9250000000002</v>
      </c>
    </row>
    <row r="7570" spans="1:6" ht="409.6" hidden="1" customHeight="1" x14ac:dyDescent="0.2"/>
    <row r="7571" spans="1:6" ht="25.5" customHeight="1" thickBot="1" x14ac:dyDescent="0.25">
      <c r="A7571" s="84" t="s">
        <v>5172</v>
      </c>
      <c r="B7571" s="85" t="s">
        <v>5173</v>
      </c>
      <c r="C7571" s="86" t="s">
        <v>9</v>
      </c>
      <c r="D7571" s="87">
        <v>0.17599999999999999</v>
      </c>
      <c r="E7571" s="88">
        <v>8900</v>
      </c>
      <c r="F7571" s="89">
        <f>+D7571*E7571</f>
        <v>1566.3999999999999</v>
      </c>
    </row>
    <row r="7572" spans="1:6" ht="409.6" hidden="1" customHeight="1" thickBot="1" x14ac:dyDescent="0.25"/>
    <row r="7573" spans="1:6" ht="13.5" customHeight="1" thickBot="1" x14ac:dyDescent="0.25">
      <c r="A7573" s="90" t="s">
        <v>4883</v>
      </c>
      <c r="B7573" s="91"/>
      <c r="C7573" s="92">
        <v>77.333580300270597</v>
      </c>
      <c r="D7573" s="91"/>
      <c r="E7573" s="93" t="s">
        <v>4884</v>
      </c>
      <c r="F7573" s="94">
        <v>75152</v>
      </c>
    </row>
    <row r="7574" spans="1:6" ht="0.2" customHeight="1" x14ac:dyDescent="0.2"/>
    <row r="7575" spans="1:6" ht="12.75" customHeight="1" x14ac:dyDescent="0.2">
      <c r="A7575" s="80" t="s">
        <v>4871</v>
      </c>
      <c r="B7575" s="81" t="s">
        <v>4885</v>
      </c>
      <c r="C7575" s="82" t="s">
        <v>4870</v>
      </c>
      <c r="D7575" s="82" t="s">
        <v>4873</v>
      </c>
      <c r="E7575" s="82" t="s">
        <v>4874</v>
      </c>
      <c r="F7575" s="83" t="s">
        <v>4875</v>
      </c>
    </row>
    <row r="7576" spans="1:6" ht="409.6" hidden="1" customHeight="1" x14ac:dyDescent="0.2"/>
    <row r="7577" spans="1:6" ht="25.5" customHeight="1" thickBot="1" x14ac:dyDescent="0.25">
      <c r="A7577" s="84" t="s">
        <v>4912</v>
      </c>
      <c r="B7577" s="85" t="s">
        <v>4913</v>
      </c>
      <c r="C7577" s="86" t="s">
        <v>4888</v>
      </c>
      <c r="D7577" s="87">
        <v>9.6290000000000001E-2</v>
      </c>
      <c r="E7577" s="88">
        <v>184277</v>
      </c>
      <c r="F7577" s="89">
        <f>+D7577*E7577</f>
        <v>17744.032330000002</v>
      </c>
    </row>
    <row r="7578" spans="1:6" ht="409.6" hidden="1" customHeight="1" thickBot="1" x14ac:dyDescent="0.25"/>
    <row r="7579" spans="1:6" ht="13.5" customHeight="1" thickBot="1" x14ac:dyDescent="0.25">
      <c r="A7579" s="90" t="s">
        <v>4893</v>
      </c>
      <c r="B7579" s="91"/>
      <c r="C7579" s="92">
        <v>18.2590888978071</v>
      </c>
      <c r="D7579" s="91"/>
      <c r="E7579" s="93" t="s">
        <v>4884</v>
      </c>
      <c r="F7579" s="94">
        <v>17744</v>
      </c>
    </row>
    <row r="7580" spans="1:6" ht="0.2" customHeight="1" x14ac:dyDescent="0.2"/>
    <row r="7581" spans="1:6" ht="12.75" customHeight="1" x14ac:dyDescent="0.2">
      <c r="A7581" s="80" t="s">
        <v>4871</v>
      </c>
      <c r="B7581" s="81" t="s">
        <v>4894</v>
      </c>
      <c r="C7581" s="82" t="s">
        <v>4870</v>
      </c>
      <c r="D7581" s="82" t="s">
        <v>4873</v>
      </c>
      <c r="E7581" s="82" t="s">
        <v>4874</v>
      </c>
      <c r="F7581" s="83" t="s">
        <v>4875</v>
      </c>
    </row>
    <row r="7582" spans="1:6" ht="409.6" hidden="1" customHeight="1" x14ac:dyDescent="0.2"/>
    <row r="7583" spans="1:6" ht="25.5" customHeight="1" thickBot="1" x14ac:dyDescent="0.25">
      <c r="A7583" s="84" t="s">
        <v>4895</v>
      </c>
      <c r="B7583" s="85" t="s">
        <v>4896</v>
      </c>
      <c r="C7583" s="86" t="s">
        <v>4897</v>
      </c>
      <c r="D7583" s="87">
        <v>0.05</v>
      </c>
      <c r="E7583" s="88">
        <v>17744</v>
      </c>
      <c r="F7583" s="89">
        <f>+D7583*E7583</f>
        <v>887.2</v>
      </c>
    </row>
    <row r="7584" spans="1:6" ht="409.6" hidden="1" customHeight="1" thickBot="1" x14ac:dyDescent="0.25"/>
    <row r="7585" spans="1:6" ht="13.5" customHeight="1" thickBot="1" x14ac:dyDescent="0.25">
      <c r="A7585" s="90" t="s">
        <v>4898</v>
      </c>
      <c r="B7585" s="91"/>
      <c r="C7585" s="92">
        <v>0.91274863910927295</v>
      </c>
      <c r="D7585" s="91"/>
      <c r="E7585" s="93" t="s">
        <v>4884</v>
      </c>
      <c r="F7585" s="94">
        <v>887</v>
      </c>
    </row>
    <row r="7586" spans="1:6" ht="0.2" customHeight="1" x14ac:dyDescent="0.2"/>
    <row r="7587" spans="1:6" ht="12.75" customHeight="1" x14ac:dyDescent="0.2">
      <c r="A7587" s="80" t="s">
        <v>4871</v>
      </c>
      <c r="B7587" s="81" t="s">
        <v>4899</v>
      </c>
      <c r="C7587" s="82" t="s">
        <v>4870</v>
      </c>
      <c r="D7587" s="82" t="s">
        <v>4873</v>
      </c>
      <c r="E7587" s="82" t="s">
        <v>4874</v>
      </c>
      <c r="F7587" s="83" t="s">
        <v>4875</v>
      </c>
    </row>
    <row r="7588" spans="1:6" ht="409.6" hidden="1" customHeight="1" x14ac:dyDescent="0.2"/>
    <row r="7589" spans="1:6" ht="25.5" customHeight="1" thickBot="1" x14ac:dyDescent="0.25">
      <c r="A7589" s="84" t="s">
        <v>5166</v>
      </c>
      <c r="B7589" s="85" t="s">
        <v>5167</v>
      </c>
      <c r="C7589" s="86" t="s">
        <v>109</v>
      </c>
      <c r="D7589" s="87">
        <v>6.0019999999999997E-2</v>
      </c>
      <c r="E7589" s="88">
        <v>26925</v>
      </c>
      <c r="F7589" s="89">
        <f>+D7589*E7589</f>
        <v>1616.0384999999999</v>
      </c>
    </row>
    <row r="7590" spans="1:6" ht="409.6" hidden="1" customHeight="1" thickBot="1" x14ac:dyDescent="0.25"/>
    <row r="7591" spans="1:6" ht="13.5" customHeight="1" thickBot="1" x14ac:dyDescent="0.25">
      <c r="A7591" s="90" t="s">
        <v>4904</v>
      </c>
      <c r="B7591" s="91"/>
      <c r="C7591" s="92">
        <v>1.6629107111618799</v>
      </c>
      <c r="D7591" s="91"/>
      <c r="E7591" s="93" t="s">
        <v>4884</v>
      </c>
      <c r="F7591" s="94">
        <v>1616</v>
      </c>
    </row>
    <row r="7592" spans="1:6" ht="0.2" customHeight="1" x14ac:dyDescent="0.2"/>
    <row r="7593" spans="1:6" ht="12.75" customHeight="1" x14ac:dyDescent="0.2">
      <c r="A7593" s="80" t="s">
        <v>4871</v>
      </c>
      <c r="B7593" s="81" t="s">
        <v>4905</v>
      </c>
      <c r="C7593" s="82" t="s">
        <v>4870</v>
      </c>
      <c r="D7593" s="82" t="s">
        <v>4873</v>
      </c>
      <c r="E7593" s="82" t="s">
        <v>4874</v>
      </c>
      <c r="F7593" s="83" t="s">
        <v>4875</v>
      </c>
    </row>
    <row r="7594" spans="1:6" ht="409.6" hidden="1" customHeight="1" x14ac:dyDescent="0.2"/>
    <row r="7595" spans="1:6" ht="25.5" customHeight="1" thickBot="1" x14ac:dyDescent="0.25">
      <c r="A7595" s="84" t="s">
        <v>4920</v>
      </c>
      <c r="B7595" s="85" t="s">
        <v>4921</v>
      </c>
      <c r="C7595" s="86" t="s">
        <v>106</v>
      </c>
      <c r="D7595" s="87">
        <v>0.126</v>
      </c>
      <c r="E7595" s="88">
        <v>14128</v>
      </c>
      <c r="F7595" s="89">
        <f>+D7595*E7595</f>
        <v>1780.1279999999999</v>
      </c>
    </row>
    <row r="7596" spans="1:6" ht="409.6" hidden="1" customHeight="1" thickBot="1" x14ac:dyDescent="0.25"/>
    <row r="7597" spans="1:6" ht="13.5" customHeight="1" thickBot="1" x14ac:dyDescent="0.25">
      <c r="A7597" s="90" t="s">
        <v>4908</v>
      </c>
      <c r="B7597" s="91"/>
      <c r="C7597" s="92">
        <v>1.8316714516510799</v>
      </c>
      <c r="D7597" s="91"/>
      <c r="E7597" s="93" t="s">
        <v>4884</v>
      </c>
      <c r="F7597" s="94">
        <v>1780</v>
      </c>
    </row>
    <row r="7598" spans="1:6" ht="0.2" customHeight="1" thickBot="1" x14ac:dyDescent="0.25"/>
    <row r="7599" spans="1:6" ht="12.75" customHeight="1" thickBot="1" x14ac:dyDescent="0.3">
      <c r="A7599" s="157" t="s">
        <v>4909</v>
      </c>
      <c r="B7599" s="158"/>
      <c r="C7599" s="158"/>
      <c r="D7599" s="158"/>
      <c r="E7599" s="159">
        <v>97179</v>
      </c>
      <c r="F7599" s="160"/>
    </row>
    <row r="7600" spans="1:6" ht="12.75" customHeight="1" x14ac:dyDescent="0.2"/>
    <row r="7601" spans="1:6" ht="12.75" customHeight="1" x14ac:dyDescent="0.2"/>
    <row r="7602" spans="1:6" ht="409.6" hidden="1" customHeight="1" x14ac:dyDescent="0.2"/>
    <row r="7603" spans="1:6" ht="12.75" customHeight="1" x14ac:dyDescent="0.25">
      <c r="A7603" s="144" t="s">
        <v>4868</v>
      </c>
      <c r="B7603" s="145"/>
      <c r="C7603" s="145"/>
      <c r="D7603" s="145"/>
      <c r="E7603" s="146"/>
      <c r="F7603" s="147"/>
    </row>
    <row r="7604" spans="1:6" ht="12.75" customHeight="1" x14ac:dyDescent="0.2">
      <c r="A7604" s="138" t="s">
        <v>2856</v>
      </c>
      <c r="B7604" s="139"/>
      <c r="C7604" s="139"/>
      <c r="D7604" s="140"/>
      <c r="E7604" s="76" t="s">
        <v>4869</v>
      </c>
      <c r="F7604" s="77" t="s">
        <v>4870</v>
      </c>
    </row>
    <row r="7605" spans="1:6" ht="12.75" customHeight="1" x14ac:dyDescent="0.2">
      <c r="A7605" s="141"/>
      <c r="B7605" s="142"/>
      <c r="C7605" s="142"/>
      <c r="D7605" s="143"/>
      <c r="E7605" s="78" t="s">
        <v>8866</v>
      </c>
      <c r="F7605" s="79" t="s">
        <v>263</v>
      </c>
    </row>
    <row r="7606" spans="1:6" ht="409.6" hidden="1" customHeight="1" x14ac:dyDescent="0.2"/>
    <row r="7607" spans="1:6" ht="12.75" customHeight="1" x14ac:dyDescent="0.2">
      <c r="A7607" s="80" t="s">
        <v>4871</v>
      </c>
      <c r="B7607" s="81" t="s">
        <v>4872</v>
      </c>
      <c r="C7607" s="82" t="s">
        <v>4870</v>
      </c>
      <c r="D7607" s="82" t="s">
        <v>4873</v>
      </c>
      <c r="E7607" s="82" t="s">
        <v>4874</v>
      </c>
      <c r="F7607" s="83" t="s">
        <v>4875</v>
      </c>
    </row>
    <row r="7608" spans="1:6" ht="409.6" hidden="1" customHeight="1" x14ac:dyDescent="0.2"/>
    <row r="7609" spans="1:6" ht="25.5" customHeight="1" x14ac:dyDescent="0.2">
      <c r="A7609" s="84" t="s">
        <v>5154</v>
      </c>
      <c r="B7609" s="85" t="s">
        <v>5155</v>
      </c>
      <c r="C7609" s="86" t="s">
        <v>106</v>
      </c>
      <c r="D7609" s="87">
        <v>0.21</v>
      </c>
      <c r="E7609" s="88">
        <v>405694</v>
      </c>
      <c r="F7609" s="89">
        <f>+D7609*E7609</f>
        <v>85195.739999999991</v>
      </c>
    </row>
    <row r="7610" spans="1:6" ht="409.6" hidden="1" customHeight="1" x14ac:dyDescent="0.2"/>
    <row r="7611" spans="1:6" ht="25.5" customHeight="1" x14ac:dyDescent="0.2">
      <c r="A7611" s="84" t="s">
        <v>4941</v>
      </c>
      <c r="B7611" s="85" t="s">
        <v>4942</v>
      </c>
      <c r="C7611" s="86" t="s">
        <v>7</v>
      </c>
      <c r="D7611" s="87">
        <v>0.75600000000000001</v>
      </c>
      <c r="E7611" s="88">
        <v>8600</v>
      </c>
      <c r="F7611" s="89">
        <f>+D7611*E7611</f>
        <v>6501.6</v>
      </c>
    </row>
    <row r="7612" spans="1:6" ht="409.6" hidden="1" customHeight="1" x14ac:dyDescent="0.2"/>
    <row r="7613" spans="1:6" ht="25.5" customHeight="1" x14ac:dyDescent="0.2">
      <c r="A7613" s="84" t="s">
        <v>4876</v>
      </c>
      <c r="B7613" s="85" t="s">
        <v>4877</v>
      </c>
      <c r="C7613" s="86" t="s">
        <v>1212</v>
      </c>
      <c r="D7613" s="87">
        <v>0.15</v>
      </c>
      <c r="E7613" s="88">
        <v>3690</v>
      </c>
      <c r="F7613" s="89">
        <f>+D7613*E7613</f>
        <v>553.5</v>
      </c>
    </row>
    <row r="7614" spans="1:6" ht="409.6" hidden="1" customHeight="1" x14ac:dyDescent="0.2"/>
    <row r="7615" spans="1:6" ht="25.5" customHeight="1" x14ac:dyDescent="0.2">
      <c r="A7615" s="84" t="s">
        <v>4881</v>
      </c>
      <c r="B7615" s="85" t="s">
        <v>4882</v>
      </c>
      <c r="C7615" s="86" t="s">
        <v>9</v>
      </c>
      <c r="D7615" s="87">
        <v>1.2</v>
      </c>
      <c r="E7615" s="88">
        <v>8900</v>
      </c>
      <c r="F7615" s="89">
        <f>+D7615*E7615</f>
        <v>10680</v>
      </c>
    </row>
    <row r="7616" spans="1:6" ht="409.6" hidden="1" customHeight="1" x14ac:dyDescent="0.2"/>
    <row r="7617" spans="1:6" ht="25.5" customHeight="1" x14ac:dyDescent="0.2">
      <c r="A7617" s="84" t="s">
        <v>5160</v>
      </c>
      <c r="B7617" s="85" t="s">
        <v>5161</v>
      </c>
      <c r="C7617" s="86" t="s">
        <v>9</v>
      </c>
      <c r="D7617" s="87">
        <v>4.6879999999999998E-2</v>
      </c>
      <c r="E7617" s="88">
        <v>155918</v>
      </c>
      <c r="F7617" s="89">
        <f>+D7617*E7617</f>
        <v>7309.4358400000001</v>
      </c>
    </row>
    <row r="7618" spans="1:6" ht="409.6" hidden="1" customHeight="1" x14ac:dyDescent="0.2"/>
    <row r="7619" spans="1:6" ht="25.5" customHeight="1" thickBot="1" x14ac:dyDescent="0.25">
      <c r="A7619" s="84" t="s">
        <v>5172</v>
      </c>
      <c r="B7619" s="85" t="s">
        <v>5173</v>
      </c>
      <c r="C7619" s="86" t="s">
        <v>9</v>
      </c>
      <c r="D7619" s="87">
        <v>0.44</v>
      </c>
      <c r="E7619" s="88">
        <v>8900</v>
      </c>
      <c r="F7619" s="89">
        <f>+D7619*E7619</f>
        <v>3916</v>
      </c>
    </row>
    <row r="7620" spans="1:6" ht="409.6" hidden="1" customHeight="1" thickBot="1" x14ac:dyDescent="0.25"/>
    <row r="7621" spans="1:6" ht="13.5" customHeight="1" thickBot="1" x14ac:dyDescent="0.25">
      <c r="A7621" s="90" t="s">
        <v>4883</v>
      </c>
      <c r="B7621" s="91"/>
      <c r="C7621" s="92">
        <v>75.666306530831406</v>
      </c>
      <c r="D7621" s="91"/>
      <c r="E7621" s="93" t="s">
        <v>4884</v>
      </c>
      <c r="F7621" s="94">
        <v>114157</v>
      </c>
    </row>
    <row r="7622" spans="1:6" ht="0.2" customHeight="1" x14ac:dyDescent="0.2"/>
    <row r="7623" spans="1:6" ht="12.75" customHeight="1" x14ac:dyDescent="0.2">
      <c r="A7623" s="80" t="s">
        <v>4871</v>
      </c>
      <c r="B7623" s="81" t="s">
        <v>4885</v>
      </c>
      <c r="C7623" s="82" t="s">
        <v>4870</v>
      </c>
      <c r="D7623" s="82" t="s">
        <v>4873</v>
      </c>
      <c r="E7623" s="82" t="s">
        <v>4874</v>
      </c>
      <c r="F7623" s="83" t="s">
        <v>4875</v>
      </c>
    </row>
    <row r="7624" spans="1:6" ht="409.6" hidden="1" customHeight="1" x14ac:dyDescent="0.2"/>
    <row r="7625" spans="1:6" ht="25.5" customHeight="1" thickBot="1" x14ac:dyDescent="0.25">
      <c r="A7625" s="84" t="s">
        <v>4912</v>
      </c>
      <c r="B7625" s="85" t="s">
        <v>4913</v>
      </c>
      <c r="C7625" s="86" t="s">
        <v>4888</v>
      </c>
      <c r="D7625" s="87">
        <v>0.16048000000000001</v>
      </c>
      <c r="E7625" s="88">
        <v>184277</v>
      </c>
      <c r="F7625" s="89">
        <f>+D7625*E7625</f>
        <v>29572.772960000002</v>
      </c>
    </row>
    <row r="7626" spans="1:6" ht="409.6" hidden="1" customHeight="1" thickBot="1" x14ac:dyDescent="0.25"/>
    <row r="7627" spans="1:6" ht="13.5" customHeight="1" thickBot="1" x14ac:dyDescent="0.25">
      <c r="A7627" s="90" t="s">
        <v>4893</v>
      </c>
      <c r="B7627" s="91"/>
      <c r="C7627" s="92">
        <v>19.601773724224302</v>
      </c>
      <c r="D7627" s="91"/>
      <c r="E7627" s="93" t="s">
        <v>4884</v>
      </c>
      <c r="F7627" s="94">
        <v>29573</v>
      </c>
    </row>
    <row r="7628" spans="1:6" ht="0.2" customHeight="1" x14ac:dyDescent="0.2"/>
    <row r="7629" spans="1:6" ht="12.75" customHeight="1" x14ac:dyDescent="0.2">
      <c r="A7629" s="80" t="s">
        <v>4871</v>
      </c>
      <c r="B7629" s="81" t="s">
        <v>4894</v>
      </c>
      <c r="C7629" s="82" t="s">
        <v>4870</v>
      </c>
      <c r="D7629" s="82" t="s">
        <v>4873</v>
      </c>
      <c r="E7629" s="82" t="s">
        <v>4874</v>
      </c>
      <c r="F7629" s="83" t="s">
        <v>4875</v>
      </c>
    </row>
    <row r="7630" spans="1:6" ht="409.6" hidden="1" customHeight="1" x14ac:dyDescent="0.2"/>
    <row r="7631" spans="1:6" ht="25.5" customHeight="1" thickBot="1" x14ac:dyDescent="0.25">
      <c r="A7631" s="84" t="s">
        <v>4895</v>
      </c>
      <c r="B7631" s="85" t="s">
        <v>4896</v>
      </c>
      <c r="C7631" s="86" t="s">
        <v>4897</v>
      </c>
      <c r="D7631" s="87">
        <v>0.05</v>
      </c>
      <c r="E7631" s="88">
        <v>29573</v>
      </c>
      <c r="F7631" s="89">
        <f>+D7631*E7631</f>
        <v>1478.65</v>
      </c>
    </row>
    <row r="7632" spans="1:6" ht="409.6" hidden="1" customHeight="1" thickBot="1" x14ac:dyDescent="0.25"/>
    <row r="7633" spans="1:6" ht="13.5" customHeight="1" thickBot="1" x14ac:dyDescent="0.25">
      <c r="A7633" s="90" t="s">
        <v>4898</v>
      </c>
      <c r="B7633" s="91"/>
      <c r="C7633" s="92">
        <v>0.98032067555296298</v>
      </c>
      <c r="D7633" s="91"/>
      <c r="E7633" s="93" t="s">
        <v>4884</v>
      </c>
      <c r="F7633" s="94">
        <v>1479</v>
      </c>
    </row>
    <row r="7634" spans="1:6" ht="0.2" customHeight="1" x14ac:dyDescent="0.2"/>
    <row r="7635" spans="1:6" ht="12.75" customHeight="1" x14ac:dyDescent="0.2">
      <c r="A7635" s="80" t="s">
        <v>4871</v>
      </c>
      <c r="B7635" s="81" t="s">
        <v>4899</v>
      </c>
      <c r="C7635" s="82" t="s">
        <v>4870</v>
      </c>
      <c r="D7635" s="82" t="s">
        <v>4873</v>
      </c>
      <c r="E7635" s="82" t="s">
        <v>4874</v>
      </c>
      <c r="F7635" s="83" t="s">
        <v>4875</v>
      </c>
    </row>
    <row r="7636" spans="1:6" ht="409.6" hidden="1" customHeight="1" x14ac:dyDescent="0.2"/>
    <row r="7637" spans="1:6" ht="25.5" customHeight="1" thickBot="1" x14ac:dyDescent="0.25">
      <c r="A7637" s="84" t="s">
        <v>5166</v>
      </c>
      <c r="B7637" s="85" t="s">
        <v>5167</v>
      </c>
      <c r="C7637" s="86" t="s">
        <v>109</v>
      </c>
      <c r="D7637" s="87">
        <v>0.1</v>
      </c>
      <c r="E7637" s="88">
        <v>26925</v>
      </c>
      <c r="F7637" s="89">
        <f>+D7637*E7637</f>
        <v>2692.5</v>
      </c>
    </row>
    <row r="7638" spans="1:6" ht="409.6" hidden="1" customHeight="1" thickBot="1" x14ac:dyDescent="0.25"/>
    <row r="7639" spans="1:6" ht="13.5" customHeight="1" thickBot="1" x14ac:dyDescent="0.25">
      <c r="A7639" s="90" t="s">
        <v>4904</v>
      </c>
      <c r="B7639" s="91"/>
      <c r="C7639" s="92">
        <v>1.7849922780690499</v>
      </c>
      <c r="D7639" s="91"/>
      <c r="E7639" s="93" t="s">
        <v>4884</v>
      </c>
      <c r="F7639" s="94">
        <v>2693</v>
      </c>
    </row>
    <row r="7640" spans="1:6" ht="0.2" customHeight="1" x14ac:dyDescent="0.2"/>
    <row r="7641" spans="1:6" ht="12.75" customHeight="1" x14ac:dyDescent="0.2">
      <c r="A7641" s="80" t="s">
        <v>4871</v>
      </c>
      <c r="B7641" s="81" t="s">
        <v>4905</v>
      </c>
      <c r="C7641" s="82" t="s">
        <v>4870</v>
      </c>
      <c r="D7641" s="82" t="s">
        <v>4873</v>
      </c>
      <c r="E7641" s="82" t="s">
        <v>4874</v>
      </c>
      <c r="F7641" s="83" t="s">
        <v>4875</v>
      </c>
    </row>
    <row r="7642" spans="1:6" ht="409.6" hidden="1" customHeight="1" x14ac:dyDescent="0.2"/>
    <row r="7643" spans="1:6" ht="25.5" customHeight="1" thickBot="1" x14ac:dyDescent="0.25">
      <c r="A7643" s="84" t="s">
        <v>4920</v>
      </c>
      <c r="B7643" s="85" t="s">
        <v>4921</v>
      </c>
      <c r="C7643" s="86" t="s">
        <v>106</v>
      </c>
      <c r="D7643" s="87">
        <v>0.21</v>
      </c>
      <c r="E7643" s="88">
        <v>14128</v>
      </c>
      <c r="F7643" s="89">
        <f>+D7643*E7643</f>
        <v>2966.88</v>
      </c>
    </row>
    <row r="7644" spans="1:6" ht="409.6" hidden="1" customHeight="1" thickBot="1" x14ac:dyDescent="0.25"/>
    <row r="7645" spans="1:6" ht="13.5" customHeight="1" thickBot="1" x14ac:dyDescent="0.25">
      <c r="A7645" s="90" t="s">
        <v>4908</v>
      </c>
      <c r="B7645" s="91"/>
      <c r="C7645" s="92">
        <v>1.96660679132227</v>
      </c>
      <c r="D7645" s="91"/>
      <c r="E7645" s="93" t="s">
        <v>4884</v>
      </c>
      <c r="F7645" s="94">
        <v>2967</v>
      </c>
    </row>
    <row r="7646" spans="1:6" ht="0.2" customHeight="1" thickBot="1" x14ac:dyDescent="0.25"/>
    <row r="7647" spans="1:6" ht="12.75" customHeight="1" thickBot="1" x14ac:dyDescent="0.3">
      <c r="A7647" s="157" t="s">
        <v>4909</v>
      </c>
      <c r="B7647" s="158"/>
      <c r="C7647" s="158"/>
      <c r="D7647" s="158"/>
      <c r="E7647" s="159">
        <v>150869</v>
      </c>
      <c r="F7647" s="160"/>
    </row>
    <row r="7648" spans="1:6" ht="12.75" customHeight="1" x14ac:dyDescent="0.2"/>
    <row r="7649" spans="1:6" ht="12.75" customHeight="1" x14ac:dyDescent="0.2"/>
    <row r="7650" spans="1:6" ht="409.6" hidden="1" customHeight="1" x14ac:dyDescent="0.2"/>
    <row r="7651" spans="1:6" ht="12.75" customHeight="1" x14ac:dyDescent="0.25">
      <c r="A7651" s="144" t="s">
        <v>4868</v>
      </c>
      <c r="B7651" s="145"/>
      <c r="C7651" s="145"/>
      <c r="D7651" s="145"/>
      <c r="E7651" s="146"/>
      <c r="F7651" s="147"/>
    </row>
    <row r="7652" spans="1:6" ht="12.75" customHeight="1" x14ac:dyDescent="0.2">
      <c r="A7652" s="138" t="s">
        <v>2862</v>
      </c>
      <c r="B7652" s="139"/>
      <c r="C7652" s="139"/>
      <c r="D7652" s="140"/>
      <c r="E7652" s="76" t="s">
        <v>4869</v>
      </c>
      <c r="F7652" s="77" t="s">
        <v>4870</v>
      </c>
    </row>
    <row r="7653" spans="1:6" ht="12.75" customHeight="1" x14ac:dyDescent="0.2">
      <c r="A7653" s="141"/>
      <c r="B7653" s="142"/>
      <c r="C7653" s="142"/>
      <c r="D7653" s="143"/>
      <c r="E7653" s="78" t="s">
        <v>2861</v>
      </c>
      <c r="F7653" s="79" t="s">
        <v>106</v>
      </c>
    </row>
    <row r="7654" spans="1:6" ht="409.6" hidden="1" customHeight="1" x14ac:dyDescent="0.2"/>
    <row r="7655" spans="1:6" ht="12.75" customHeight="1" x14ac:dyDescent="0.2">
      <c r="A7655" s="80" t="s">
        <v>4871</v>
      </c>
      <c r="B7655" s="81" t="s">
        <v>4872</v>
      </c>
      <c r="C7655" s="82" t="s">
        <v>4870</v>
      </c>
      <c r="D7655" s="82" t="s">
        <v>4873</v>
      </c>
      <c r="E7655" s="82" t="s">
        <v>4874</v>
      </c>
      <c r="F7655" s="83" t="s">
        <v>4875</v>
      </c>
    </row>
    <row r="7656" spans="1:6" ht="409.6" hidden="1" customHeight="1" x14ac:dyDescent="0.2"/>
    <row r="7657" spans="1:6" ht="25.5" customHeight="1" x14ac:dyDescent="0.2">
      <c r="A7657" s="84" t="s">
        <v>5154</v>
      </c>
      <c r="B7657" s="85" t="s">
        <v>5155</v>
      </c>
      <c r="C7657" s="86" t="s">
        <v>106</v>
      </c>
      <c r="D7657" s="87">
        <v>1.05</v>
      </c>
      <c r="E7657" s="88">
        <v>405694</v>
      </c>
      <c r="F7657" s="89">
        <f>+D7657*E7657</f>
        <v>425978.7</v>
      </c>
    </row>
    <row r="7658" spans="1:6" ht="409.6" hidden="1" customHeight="1" x14ac:dyDescent="0.2"/>
    <row r="7659" spans="1:6" ht="25.5" customHeight="1" x14ac:dyDescent="0.2">
      <c r="A7659" s="84" t="s">
        <v>5180</v>
      </c>
      <c r="B7659" s="85" t="s">
        <v>5181</v>
      </c>
      <c r="C7659" s="86" t="s">
        <v>7</v>
      </c>
      <c r="D7659" s="87">
        <v>1.84</v>
      </c>
      <c r="E7659" s="88">
        <v>18433</v>
      </c>
      <c r="F7659" s="89">
        <f>+D7659*E7659</f>
        <v>33916.720000000001</v>
      </c>
    </row>
    <row r="7660" spans="1:6" ht="409.6" hidden="1" customHeight="1" x14ac:dyDescent="0.2"/>
    <row r="7661" spans="1:6" ht="25.5" customHeight="1" x14ac:dyDescent="0.2">
      <c r="A7661" s="84" t="s">
        <v>5097</v>
      </c>
      <c r="B7661" s="85" t="s">
        <v>5098</v>
      </c>
      <c r="C7661" s="86" t="s">
        <v>9</v>
      </c>
      <c r="D7661" s="87">
        <v>1.925E-2</v>
      </c>
      <c r="E7661" s="88">
        <v>295180</v>
      </c>
      <c r="F7661" s="89">
        <f>+D7661*E7661</f>
        <v>5682.2150000000001</v>
      </c>
    </row>
    <row r="7662" spans="1:6" ht="409.6" hidden="1" customHeight="1" x14ac:dyDescent="0.2"/>
    <row r="7663" spans="1:6" ht="25.5" customHeight="1" x14ac:dyDescent="0.2">
      <c r="A7663" s="84" t="s">
        <v>4881</v>
      </c>
      <c r="B7663" s="85" t="s">
        <v>4882</v>
      </c>
      <c r="C7663" s="86" t="s">
        <v>9</v>
      </c>
      <c r="D7663" s="87">
        <v>7.8</v>
      </c>
      <c r="E7663" s="88">
        <v>8900</v>
      </c>
      <c r="F7663" s="89">
        <f>+D7663*E7663</f>
        <v>69420</v>
      </c>
    </row>
    <row r="7664" spans="1:6" ht="409.6" hidden="1" customHeight="1" x14ac:dyDescent="0.2"/>
    <row r="7665" spans="1:6" ht="25.5" customHeight="1" x14ac:dyDescent="0.2">
      <c r="A7665" s="84" t="s">
        <v>5160</v>
      </c>
      <c r="B7665" s="85" t="s">
        <v>5161</v>
      </c>
      <c r="C7665" s="86" t="s">
        <v>9</v>
      </c>
      <c r="D7665" s="87">
        <v>0.5</v>
      </c>
      <c r="E7665" s="88">
        <v>155918</v>
      </c>
      <c r="F7665" s="89">
        <f>+D7665*E7665</f>
        <v>77959</v>
      </c>
    </row>
    <row r="7666" spans="1:6" ht="409.6" hidden="1" customHeight="1" x14ac:dyDescent="0.2"/>
    <row r="7667" spans="1:6" ht="25.5" customHeight="1" x14ac:dyDescent="0.2">
      <c r="A7667" s="84" t="s">
        <v>4941</v>
      </c>
      <c r="B7667" s="85" t="s">
        <v>4942</v>
      </c>
      <c r="C7667" s="86" t="s">
        <v>7</v>
      </c>
      <c r="D7667" s="87">
        <v>3.5</v>
      </c>
      <c r="E7667" s="88">
        <v>8600</v>
      </c>
      <c r="F7667" s="89">
        <f>+D7667*E7667</f>
        <v>30100</v>
      </c>
    </row>
    <row r="7668" spans="1:6" ht="409.6" hidden="1" customHeight="1" x14ac:dyDescent="0.2"/>
    <row r="7669" spans="1:6" ht="25.5" customHeight="1" x14ac:dyDescent="0.2">
      <c r="A7669" s="84" t="s">
        <v>4876</v>
      </c>
      <c r="B7669" s="85" t="s">
        <v>4877</v>
      </c>
      <c r="C7669" s="86" t="s">
        <v>1212</v>
      </c>
      <c r="D7669" s="87">
        <v>1</v>
      </c>
      <c r="E7669" s="88">
        <v>3690</v>
      </c>
      <c r="F7669" s="89">
        <f>+D7669*E7669</f>
        <v>3690</v>
      </c>
    </row>
    <row r="7670" spans="1:6" ht="409.6" hidden="1" customHeight="1" x14ac:dyDescent="0.2"/>
    <row r="7671" spans="1:6" ht="25.5" customHeight="1" x14ac:dyDescent="0.2">
      <c r="A7671" s="84" t="s">
        <v>5190</v>
      </c>
      <c r="B7671" s="85" t="s">
        <v>5191</v>
      </c>
      <c r="C7671" s="86" t="s">
        <v>263</v>
      </c>
      <c r="D7671" s="87">
        <v>3.75</v>
      </c>
      <c r="E7671" s="88">
        <v>1353</v>
      </c>
      <c r="F7671" s="89">
        <f>+D7671*E7671</f>
        <v>5073.75</v>
      </c>
    </row>
    <row r="7672" spans="1:6" ht="409.6" hidden="1" customHeight="1" x14ac:dyDescent="0.2"/>
    <row r="7673" spans="1:6" ht="25.5" customHeight="1" thickBot="1" x14ac:dyDescent="0.25">
      <c r="A7673" s="84" t="s">
        <v>5192</v>
      </c>
      <c r="B7673" s="85" t="s">
        <v>5193</v>
      </c>
      <c r="C7673" s="86" t="s">
        <v>117</v>
      </c>
      <c r="D7673" s="87">
        <v>20</v>
      </c>
      <c r="E7673" s="88">
        <v>800</v>
      </c>
      <c r="F7673" s="89">
        <f>+D7673*E7673</f>
        <v>16000</v>
      </c>
    </row>
    <row r="7674" spans="1:6" ht="409.6" hidden="1" customHeight="1" thickBot="1" x14ac:dyDescent="0.25"/>
    <row r="7675" spans="1:6" ht="13.5" customHeight="1" thickBot="1" x14ac:dyDescent="0.25">
      <c r="A7675" s="90" t="s">
        <v>4883</v>
      </c>
      <c r="B7675" s="91"/>
      <c r="C7675" s="92">
        <v>64.078315478389399</v>
      </c>
      <c r="D7675" s="91"/>
      <c r="E7675" s="93" t="s">
        <v>4884</v>
      </c>
      <c r="F7675" s="94">
        <v>667821</v>
      </c>
    </row>
    <row r="7676" spans="1:6" ht="0.2" customHeight="1" x14ac:dyDescent="0.2"/>
    <row r="7677" spans="1:6" ht="12.75" customHeight="1" x14ac:dyDescent="0.2">
      <c r="A7677" s="80" t="s">
        <v>4871</v>
      </c>
      <c r="B7677" s="81" t="s">
        <v>4885</v>
      </c>
      <c r="C7677" s="82" t="s">
        <v>4870</v>
      </c>
      <c r="D7677" s="82" t="s">
        <v>4873</v>
      </c>
      <c r="E7677" s="82" t="s">
        <v>4874</v>
      </c>
      <c r="F7677" s="83" t="s">
        <v>4875</v>
      </c>
    </row>
    <row r="7678" spans="1:6" ht="409.6" hidden="1" customHeight="1" x14ac:dyDescent="0.2"/>
    <row r="7679" spans="1:6" ht="25.5" customHeight="1" thickBot="1" x14ac:dyDescent="0.25">
      <c r="A7679" s="84" t="s">
        <v>5158</v>
      </c>
      <c r="B7679" s="85" t="s">
        <v>5159</v>
      </c>
      <c r="C7679" s="86" t="s">
        <v>4888</v>
      </c>
      <c r="D7679" s="87">
        <v>0.95228999999999997</v>
      </c>
      <c r="E7679" s="88">
        <v>266178</v>
      </c>
      <c r="F7679" s="89">
        <f>+D7679*E7679</f>
        <v>253478.64762</v>
      </c>
    </row>
    <row r="7680" spans="1:6" ht="409.6" hidden="1" customHeight="1" thickBot="1" x14ac:dyDescent="0.25"/>
    <row r="7681" spans="1:6" ht="13.5" customHeight="1" thickBot="1" x14ac:dyDescent="0.25">
      <c r="A7681" s="90" t="s">
        <v>4893</v>
      </c>
      <c r="B7681" s="91"/>
      <c r="C7681" s="92">
        <v>24.3216480601039</v>
      </c>
      <c r="D7681" s="91"/>
      <c r="E7681" s="93" t="s">
        <v>4884</v>
      </c>
      <c r="F7681" s="94">
        <v>253479</v>
      </c>
    </row>
    <row r="7682" spans="1:6" ht="0.2" customHeight="1" x14ac:dyDescent="0.2"/>
    <row r="7683" spans="1:6" ht="12.75" customHeight="1" x14ac:dyDescent="0.2">
      <c r="A7683" s="80" t="s">
        <v>4871</v>
      </c>
      <c r="B7683" s="81" t="s">
        <v>4894</v>
      </c>
      <c r="C7683" s="82" t="s">
        <v>4870</v>
      </c>
      <c r="D7683" s="82" t="s">
        <v>4873</v>
      </c>
      <c r="E7683" s="82" t="s">
        <v>4874</v>
      </c>
      <c r="F7683" s="83" t="s">
        <v>4875</v>
      </c>
    </row>
    <row r="7684" spans="1:6" ht="409.6" hidden="1" customHeight="1" x14ac:dyDescent="0.2"/>
    <row r="7685" spans="1:6" ht="25.5" customHeight="1" thickBot="1" x14ac:dyDescent="0.25">
      <c r="A7685" s="84" t="s">
        <v>4895</v>
      </c>
      <c r="B7685" s="85" t="s">
        <v>4896</v>
      </c>
      <c r="C7685" s="86" t="s">
        <v>4897</v>
      </c>
      <c r="D7685" s="87">
        <v>0.05</v>
      </c>
      <c r="E7685" s="88">
        <v>253479</v>
      </c>
      <c r="F7685" s="89">
        <f>+D7685*E7685</f>
        <v>12673.95</v>
      </c>
    </row>
    <row r="7686" spans="1:6" ht="409.6" hidden="1" customHeight="1" thickBot="1" x14ac:dyDescent="0.25"/>
    <row r="7687" spans="1:6" ht="13.5" customHeight="1" thickBot="1" x14ac:dyDescent="0.25">
      <c r="A7687" s="90" t="s">
        <v>4898</v>
      </c>
      <c r="B7687" s="91"/>
      <c r="C7687" s="92">
        <v>1.2160872005718699</v>
      </c>
      <c r="D7687" s="91"/>
      <c r="E7687" s="93" t="s">
        <v>4884</v>
      </c>
      <c r="F7687" s="94">
        <v>12674</v>
      </c>
    </row>
    <row r="7688" spans="1:6" ht="0.2" customHeight="1" x14ac:dyDescent="0.2"/>
    <row r="7689" spans="1:6" ht="12.75" customHeight="1" x14ac:dyDescent="0.2">
      <c r="A7689" s="80" t="s">
        <v>4871</v>
      </c>
      <c r="B7689" s="81" t="s">
        <v>4899</v>
      </c>
      <c r="C7689" s="82" t="s">
        <v>4870</v>
      </c>
      <c r="D7689" s="82" t="s">
        <v>4873</v>
      </c>
      <c r="E7689" s="82" t="s">
        <v>4874</v>
      </c>
      <c r="F7689" s="83" t="s">
        <v>4875</v>
      </c>
    </row>
    <row r="7690" spans="1:6" ht="409.6" hidden="1" customHeight="1" x14ac:dyDescent="0.2"/>
    <row r="7691" spans="1:6" ht="25.5" customHeight="1" x14ac:dyDescent="0.2">
      <c r="A7691" s="84" t="s">
        <v>5194</v>
      </c>
      <c r="B7691" s="85" t="s">
        <v>5195</v>
      </c>
      <c r="C7691" s="86" t="s">
        <v>263</v>
      </c>
      <c r="D7691" s="87">
        <v>3</v>
      </c>
      <c r="E7691" s="88">
        <v>1000</v>
      </c>
      <c r="F7691" s="89">
        <f>+D7691*E7691</f>
        <v>3000</v>
      </c>
    </row>
    <row r="7692" spans="1:6" ht="409.6" hidden="1" customHeight="1" x14ac:dyDescent="0.2"/>
    <row r="7693" spans="1:6" ht="25.5" customHeight="1" x14ac:dyDescent="0.2">
      <c r="A7693" s="84" t="s">
        <v>5139</v>
      </c>
      <c r="B7693" s="85" t="s">
        <v>5140</v>
      </c>
      <c r="C7693" s="86" t="s">
        <v>109</v>
      </c>
      <c r="D7693" s="87">
        <v>24</v>
      </c>
      <c r="E7693" s="88">
        <v>398</v>
      </c>
      <c r="F7693" s="89">
        <f>+D7693*E7693</f>
        <v>9552</v>
      </c>
    </row>
    <row r="7694" spans="1:6" ht="409.6" hidden="1" customHeight="1" x14ac:dyDescent="0.2"/>
    <row r="7695" spans="1:6" ht="25.5" customHeight="1" x14ac:dyDescent="0.2">
      <c r="A7695" s="84" t="s">
        <v>5166</v>
      </c>
      <c r="B7695" s="85" t="s">
        <v>5167</v>
      </c>
      <c r="C7695" s="86" t="s">
        <v>109</v>
      </c>
      <c r="D7695" s="87">
        <v>0.24</v>
      </c>
      <c r="E7695" s="88">
        <v>26925</v>
      </c>
      <c r="F7695" s="89">
        <f>+D7695*E7695</f>
        <v>6462</v>
      </c>
    </row>
    <row r="7696" spans="1:6" ht="409.6" hidden="1" customHeight="1" x14ac:dyDescent="0.2"/>
    <row r="7697" spans="1:6" ht="25.5" customHeight="1" x14ac:dyDescent="0.2">
      <c r="A7697" s="84" t="s">
        <v>5196</v>
      </c>
      <c r="B7697" s="85" t="s">
        <v>5197</v>
      </c>
      <c r="C7697" s="86" t="s">
        <v>109</v>
      </c>
      <c r="D7697" s="87">
        <v>40</v>
      </c>
      <c r="E7697" s="88">
        <v>550</v>
      </c>
      <c r="F7697" s="89">
        <f>+D7697*E7697</f>
        <v>22000</v>
      </c>
    </row>
    <row r="7698" spans="1:6" ht="409.6" hidden="1" customHeight="1" x14ac:dyDescent="0.2"/>
    <row r="7699" spans="1:6" ht="25.5" customHeight="1" x14ac:dyDescent="0.2">
      <c r="A7699" s="84" t="s">
        <v>5087</v>
      </c>
      <c r="B7699" s="85" t="s">
        <v>5088</v>
      </c>
      <c r="C7699" s="86" t="s">
        <v>109</v>
      </c>
      <c r="D7699" s="87">
        <v>13</v>
      </c>
      <c r="E7699" s="88">
        <v>169</v>
      </c>
      <c r="F7699" s="89">
        <f>+D7699*E7699</f>
        <v>2197</v>
      </c>
    </row>
    <row r="7700" spans="1:6" ht="409.6" hidden="1" customHeight="1" x14ac:dyDescent="0.2"/>
    <row r="7701" spans="1:6" ht="25.5" customHeight="1" x14ac:dyDescent="0.2">
      <c r="A7701" s="84" t="s">
        <v>5016</v>
      </c>
      <c r="B7701" s="85" t="s">
        <v>5017</v>
      </c>
      <c r="C7701" s="86" t="s">
        <v>109</v>
      </c>
      <c r="D7701" s="87">
        <v>3</v>
      </c>
      <c r="E7701" s="88">
        <v>3482</v>
      </c>
      <c r="F7701" s="89">
        <f>+D7701*E7701</f>
        <v>10446</v>
      </c>
    </row>
    <row r="7702" spans="1:6" ht="409.6" hidden="1" customHeight="1" x14ac:dyDescent="0.2"/>
    <row r="7703" spans="1:6" ht="25.5" customHeight="1" x14ac:dyDescent="0.2">
      <c r="A7703" s="84" t="s">
        <v>5018</v>
      </c>
      <c r="B7703" s="85" t="s">
        <v>5019</v>
      </c>
      <c r="C7703" s="86" t="s">
        <v>109</v>
      </c>
      <c r="D7703" s="87">
        <v>5</v>
      </c>
      <c r="E7703" s="88">
        <v>248</v>
      </c>
      <c r="F7703" s="89">
        <f>+D7703*E7703</f>
        <v>1240</v>
      </c>
    </row>
    <row r="7704" spans="1:6" ht="409.6" hidden="1" customHeight="1" x14ac:dyDescent="0.2"/>
    <row r="7705" spans="1:6" ht="25.5" customHeight="1" x14ac:dyDescent="0.2">
      <c r="A7705" s="84" t="s">
        <v>5198</v>
      </c>
      <c r="B7705" s="85" t="s">
        <v>5199</v>
      </c>
      <c r="C7705" s="86" t="s">
        <v>109</v>
      </c>
      <c r="D7705" s="87">
        <v>2</v>
      </c>
      <c r="E7705" s="88">
        <v>805</v>
      </c>
      <c r="F7705" s="89">
        <f>+D7705*E7705</f>
        <v>1610</v>
      </c>
    </row>
    <row r="7706" spans="1:6" ht="409.6" hidden="1" customHeight="1" x14ac:dyDescent="0.2"/>
    <row r="7707" spans="1:6" ht="25.5" customHeight="1" x14ac:dyDescent="0.2">
      <c r="A7707" s="84" t="s">
        <v>5200</v>
      </c>
      <c r="B7707" s="85" t="s">
        <v>5201</v>
      </c>
      <c r="C7707" s="86" t="s">
        <v>109</v>
      </c>
      <c r="D7707" s="87">
        <v>160</v>
      </c>
      <c r="E7707" s="88">
        <v>158</v>
      </c>
      <c r="F7707" s="89">
        <f>+D7707*E7707</f>
        <v>25280</v>
      </c>
    </row>
    <row r="7708" spans="1:6" ht="409.6" hidden="1" customHeight="1" x14ac:dyDescent="0.2"/>
    <row r="7709" spans="1:6" ht="25.5" customHeight="1" thickBot="1" x14ac:dyDescent="0.25">
      <c r="A7709" s="84" t="s">
        <v>5202</v>
      </c>
      <c r="B7709" s="85" t="s">
        <v>5203</v>
      </c>
      <c r="C7709" s="86" t="s">
        <v>109</v>
      </c>
      <c r="D7709" s="87">
        <v>80</v>
      </c>
      <c r="E7709" s="88">
        <v>145</v>
      </c>
      <c r="F7709" s="89">
        <f>+D7709*E7709</f>
        <v>11600</v>
      </c>
    </row>
    <row r="7710" spans="1:6" ht="409.6" hidden="1" customHeight="1" thickBot="1" x14ac:dyDescent="0.25"/>
    <row r="7711" spans="1:6" ht="13.5" customHeight="1" thickBot="1" x14ac:dyDescent="0.25">
      <c r="A7711" s="90" t="s">
        <v>4904</v>
      </c>
      <c r="B7711" s="91"/>
      <c r="C7711" s="92">
        <v>8.9606071800382807</v>
      </c>
      <c r="D7711" s="91"/>
      <c r="E7711" s="93" t="s">
        <v>4884</v>
      </c>
      <c r="F7711" s="94">
        <v>93387</v>
      </c>
    </row>
    <row r="7712" spans="1:6" ht="0.2" customHeight="1" x14ac:dyDescent="0.2"/>
    <row r="7713" spans="1:6" ht="12.75" customHeight="1" x14ac:dyDescent="0.2">
      <c r="A7713" s="80" t="s">
        <v>4871</v>
      </c>
      <c r="B7713" s="81" t="s">
        <v>4905</v>
      </c>
      <c r="C7713" s="82" t="s">
        <v>4870</v>
      </c>
      <c r="D7713" s="82" t="s">
        <v>4873</v>
      </c>
      <c r="E7713" s="82" t="s">
        <v>4874</v>
      </c>
      <c r="F7713" s="83" t="s">
        <v>4875</v>
      </c>
    </row>
    <row r="7714" spans="1:6" ht="409.6" hidden="1" customHeight="1" x14ac:dyDescent="0.2"/>
    <row r="7715" spans="1:6" ht="25.5" customHeight="1" thickBot="1" x14ac:dyDescent="0.25">
      <c r="A7715" s="84" t="s">
        <v>4920</v>
      </c>
      <c r="B7715" s="85" t="s">
        <v>4921</v>
      </c>
      <c r="C7715" s="86" t="s">
        <v>106</v>
      </c>
      <c r="D7715" s="87">
        <v>1.05</v>
      </c>
      <c r="E7715" s="88">
        <v>14128</v>
      </c>
      <c r="F7715" s="89">
        <f>+D7715*E7715</f>
        <v>14834.400000000001</v>
      </c>
    </row>
    <row r="7716" spans="1:6" ht="409.6" hidden="1" customHeight="1" thickBot="1" x14ac:dyDescent="0.25"/>
    <row r="7717" spans="1:6" ht="13.5" customHeight="1" thickBot="1" x14ac:dyDescent="0.25">
      <c r="A7717" s="90" t="s">
        <v>4908</v>
      </c>
      <c r="B7717" s="91"/>
      <c r="C7717" s="92">
        <v>1.42334208089657</v>
      </c>
      <c r="D7717" s="91"/>
      <c r="E7717" s="93" t="s">
        <v>4884</v>
      </c>
      <c r="F7717" s="94">
        <v>14834</v>
      </c>
    </row>
    <row r="7718" spans="1:6" ht="0.2" customHeight="1" thickBot="1" x14ac:dyDescent="0.25"/>
    <row r="7719" spans="1:6" ht="12.75" customHeight="1" thickBot="1" x14ac:dyDescent="0.3">
      <c r="A7719" s="157" t="s">
        <v>4909</v>
      </c>
      <c r="B7719" s="158"/>
      <c r="C7719" s="158"/>
      <c r="D7719" s="158"/>
      <c r="E7719" s="159">
        <v>1042195</v>
      </c>
      <c r="F7719" s="160"/>
    </row>
    <row r="7720" spans="1:6" ht="12.75" customHeight="1" x14ac:dyDescent="0.2"/>
    <row r="7721" spans="1:6" ht="12.75" customHeight="1" x14ac:dyDescent="0.2"/>
    <row r="7722" spans="1:6" ht="409.6" hidden="1" customHeight="1" x14ac:dyDescent="0.2"/>
    <row r="7723" spans="1:6" ht="12.75" customHeight="1" x14ac:dyDescent="0.25">
      <c r="A7723" s="144" t="s">
        <v>4868</v>
      </c>
      <c r="B7723" s="145"/>
      <c r="C7723" s="145"/>
      <c r="D7723" s="145"/>
      <c r="E7723" s="146"/>
      <c r="F7723" s="147"/>
    </row>
    <row r="7724" spans="1:6" ht="12.75" customHeight="1" x14ac:dyDescent="0.2">
      <c r="A7724" s="138" t="s">
        <v>2864</v>
      </c>
      <c r="B7724" s="139"/>
      <c r="C7724" s="139"/>
      <c r="D7724" s="140"/>
      <c r="E7724" s="76" t="s">
        <v>4869</v>
      </c>
      <c r="F7724" s="77" t="s">
        <v>4870</v>
      </c>
    </row>
    <row r="7725" spans="1:6" ht="12.75" customHeight="1" x14ac:dyDescent="0.2">
      <c r="A7725" s="141"/>
      <c r="B7725" s="142"/>
      <c r="C7725" s="142"/>
      <c r="D7725" s="143"/>
      <c r="E7725" s="78" t="s">
        <v>2863</v>
      </c>
      <c r="F7725" s="79" t="s">
        <v>117</v>
      </c>
    </row>
    <row r="7726" spans="1:6" ht="409.6" hidden="1" customHeight="1" x14ac:dyDescent="0.2"/>
    <row r="7727" spans="1:6" ht="12.75" customHeight="1" x14ac:dyDescent="0.2">
      <c r="A7727" s="80" t="s">
        <v>4871</v>
      </c>
      <c r="B7727" s="81" t="s">
        <v>4872</v>
      </c>
      <c r="C7727" s="82" t="s">
        <v>4870</v>
      </c>
      <c r="D7727" s="82" t="s">
        <v>4873</v>
      </c>
      <c r="E7727" s="82" t="s">
        <v>4874</v>
      </c>
      <c r="F7727" s="83" t="s">
        <v>4875</v>
      </c>
    </row>
    <row r="7728" spans="1:6" ht="409.6" hidden="1" customHeight="1" x14ac:dyDescent="0.2"/>
    <row r="7729" spans="1:6" ht="25.5" customHeight="1" x14ac:dyDescent="0.2">
      <c r="A7729" s="84" t="s">
        <v>5154</v>
      </c>
      <c r="B7729" s="85" t="s">
        <v>5155</v>
      </c>
      <c r="C7729" s="86" t="s">
        <v>106</v>
      </c>
      <c r="D7729" s="87">
        <v>0.1575</v>
      </c>
      <c r="E7729" s="88">
        <v>405694</v>
      </c>
      <c r="F7729" s="89">
        <f>+D7729*E7729</f>
        <v>63896.805</v>
      </c>
    </row>
    <row r="7730" spans="1:6" ht="409.6" hidden="1" customHeight="1" x14ac:dyDescent="0.2"/>
    <row r="7731" spans="1:6" ht="25.5" customHeight="1" x14ac:dyDescent="0.2">
      <c r="A7731" s="84" t="s">
        <v>5180</v>
      </c>
      <c r="B7731" s="85" t="s">
        <v>5181</v>
      </c>
      <c r="C7731" s="86" t="s">
        <v>7</v>
      </c>
      <c r="D7731" s="87">
        <v>0.27562999999999999</v>
      </c>
      <c r="E7731" s="88">
        <v>18433</v>
      </c>
      <c r="F7731" s="89">
        <f>+D7731*E7731</f>
        <v>5080.6877899999999</v>
      </c>
    </row>
    <row r="7732" spans="1:6" ht="409.6" hidden="1" customHeight="1" x14ac:dyDescent="0.2"/>
    <row r="7733" spans="1:6" ht="25.5" customHeight="1" x14ac:dyDescent="0.2">
      <c r="A7733" s="84" t="s">
        <v>5097</v>
      </c>
      <c r="B7733" s="85" t="s">
        <v>5098</v>
      </c>
      <c r="C7733" s="86" t="s">
        <v>9</v>
      </c>
      <c r="D7733" s="87">
        <v>1.9300000000000001E-3</v>
      </c>
      <c r="E7733" s="88">
        <v>295180</v>
      </c>
      <c r="F7733" s="89">
        <f>+D7733*E7733</f>
        <v>569.69740000000002</v>
      </c>
    </row>
    <row r="7734" spans="1:6" ht="409.6" hidden="1" customHeight="1" x14ac:dyDescent="0.2"/>
    <row r="7735" spans="1:6" ht="25.5" customHeight="1" x14ac:dyDescent="0.2">
      <c r="A7735" s="84" t="s">
        <v>4881</v>
      </c>
      <c r="B7735" s="85" t="s">
        <v>4882</v>
      </c>
      <c r="C7735" s="86" t="s">
        <v>9</v>
      </c>
      <c r="D7735" s="87">
        <v>0.9</v>
      </c>
      <c r="E7735" s="88">
        <v>8900</v>
      </c>
      <c r="F7735" s="89">
        <f>+D7735*E7735</f>
        <v>8010</v>
      </c>
    </row>
    <row r="7736" spans="1:6" ht="409.6" hidden="1" customHeight="1" x14ac:dyDescent="0.2"/>
    <row r="7737" spans="1:6" ht="25.5" customHeight="1" x14ac:dyDescent="0.2">
      <c r="A7737" s="84" t="s">
        <v>5160</v>
      </c>
      <c r="B7737" s="85" t="s">
        <v>5161</v>
      </c>
      <c r="C7737" s="86" t="s">
        <v>9</v>
      </c>
      <c r="D7737" s="87">
        <v>5.1560000000000002E-2</v>
      </c>
      <c r="E7737" s="88">
        <v>155918</v>
      </c>
      <c r="F7737" s="89">
        <f>+D7737*E7737</f>
        <v>8039.1320800000003</v>
      </c>
    </row>
    <row r="7738" spans="1:6" ht="409.6" hidden="1" customHeight="1" x14ac:dyDescent="0.2"/>
    <row r="7739" spans="1:6" ht="25.5" customHeight="1" x14ac:dyDescent="0.2">
      <c r="A7739" s="84" t="s">
        <v>4941</v>
      </c>
      <c r="B7739" s="85" t="s">
        <v>4942</v>
      </c>
      <c r="C7739" s="86" t="s">
        <v>7</v>
      </c>
      <c r="D7739" s="87">
        <v>0.4</v>
      </c>
      <c r="E7739" s="88">
        <v>8600</v>
      </c>
      <c r="F7739" s="89">
        <f>+D7739*E7739</f>
        <v>3440</v>
      </c>
    </row>
    <row r="7740" spans="1:6" ht="409.6" hidden="1" customHeight="1" x14ac:dyDescent="0.2"/>
    <row r="7741" spans="1:6" ht="25.5" customHeight="1" x14ac:dyDescent="0.2">
      <c r="A7741" s="84" t="s">
        <v>4876</v>
      </c>
      <c r="B7741" s="85" t="s">
        <v>4877</v>
      </c>
      <c r="C7741" s="86" t="s">
        <v>1212</v>
      </c>
      <c r="D7741" s="87">
        <v>0.2</v>
      </c>
      <c r="E7741" s="88">
        <v>3690</v>
      </c>
      <c r="F7741" s="89">
        <f>+D7741*E7741</f>
        <v>738</v>
      </c>
    </row>
    <row r="7742" spans="1:6" ht="409.6" hidden="1" customHeight="1" x14ac:dyDescent="0.2"/>
    <row r="7743" spans="1:6" ht="25.5" customHeight="1" x14ac:dyDescent="0.2">
      <c r="A7743" s="84" t="s">
        <v>5190</v>
      </c>
      <c r="B7743" s="85" t="s">
        <v>5191</v>
      </c>
      <c r="C7743" s="86" t="s">
        <v>263</v>
      </c>
      <c r="D7743" s="87">
        <v>0.4</v>
      </c>
      <c r="E7743" s="88">
        <v>1353</v>
      </c>
      <c r="F7743" s="89">
        <f>+D7743*E7743</f>
        <v>541.20000000000005</v>
      </c>
    </row>
    <row r="7744" spans="1:6" ht="409.6" hidden="1" customHeight="1" x14ac:dyDescent="0.2"/>
    <row r="7745" spans="1:6" ht="25.5" customHeight="1" x14ac:dyDescent="0.2">
      <c r="A7745" s="84" t="s">
        <v>5192</v>
      </c>
      <c r="B7745" s="85" t="s">
        <v>5193</v>
      </c>
      <c r="C7745" s="86" t="s">
        <v>117</v>
      </c>
      <c r="D7745" s="87">
        <v>13.34</v>
      </c>
      <c r="E7745" s="88">
        <v>800</v>
      </c>
      <c r="F7745" s="89">
        <f>+D7745*E7745</f>
        <v>10672</v>
      </c>
    </row>
    <row r="7746" spans="1:6" ht="409.6" hidden="1" customHeight="1" x14ac:dyDescent="0.2"/>
    <row r="7747" spans="1:6" ht="25.5" customHeight="1" thickBot="1" x14ac:dyDescent="0.25">
      <c r="A7747" s="84" t="s">
        <v>5204</v>
      </c>
      <c r="B7747" s="85" t="s">
        <v>5205</v>
      </c>
      <c r="C7747" s="86" t="s">
        <v>7</v>
      </c>
      <c r="D7747" s="87">
        <v>0.309</v>
      </c>
      <c r="E7747" s="88">
        <v>18795</v>
      </c>
      <c r="F7747" s="89">
        <f>+D7747*E7747</f>
        <v>5807.6549999999997</v>
      </c>
    </row>
    <row r="7748" spans="1:6" ht="409.6" hidden="1" customHeight="1" thickBot="1" x14ac:dyDescent="0.25"/>
    <row r="7749" spans="1:6" ht="13.5" customHeight="1" thickBot="1" x14ac:dyDescent="0.25">
      <c r="A7749" s="90" t="s">
        <v>4883</v>
      </c>
      <c r="B7749" s="91"/>
      <c r="C7749" s="92">
        <v>63.358230649208899</v>
      </c>
      <c r="D7749" s="91"/>
      <c r="E7749" s="93" t="s">
        <v>4884</v>
      </c>
      <c r="F7749" s="94">
        <v>106796</v>
      </c>
    </row>
    <row r="7750" spans="1:6" ht="0.2" customHeight="1" x14ac:dyDescent="0.2"/>
    <row r="7751" spans="1:6" ht="12.75" customHeight="1" x14ac:dyDescent="0.2">
      <c r="A7751" s="80" t="s">
        <v>4871</v>
      </c>
      <c r="B7751" s="81" t="s">
        <v>4885</v>
      </c>
      <c r="C7751" s="82" t="s">
        <v>4870</v>
      </c>
      <c r="D7751" s="82" t="s">
        <v>4873</v>
      </c>
      <c r="E7751" s="82" t="s">
        <v>4874</v>
      </c>
      <c r="F7751" s="83" t="s">
        <v>4875</v>
      </c>
    </row>
    <row r="7752" spans="1:6" ht="409.6" hidden="1" customHeight="1" x14ac:dyDescent="0.2"/>
    <row r="7753" spans="1:6" ht="25.5" customHeight="1" thickBot="1" x14ac:dyDescent="0.25">
      <c r="A7753" s="84" t="s">
        <v>5158</v>
      </c>
      <c r="B7753" s="85" t="s">
        <v>5159</v>
      </c>
      <c r="C7753" s="86" t="s">
        <v>4888</v>
      </c>
      <c r="D7753" s="87">
        <v>0.13225999999999999</v>
      </c>
      <c r="E7753" s="88">
        <v>266178</v>
      </c>
      <c r="F7753" s="89">
        <f>+D7753*E7753</f>
        <v>35204.702279999998</v>
      </c>
    </row>
    <row r="7754" spans="1:6" ht="409.6" hidden="1" customHeight="1" thickBot="1" x14ac:dyDescent="0.25"/>
    <row r="7755" spans="1:6" ht="13.5" customHeight="1" thickBot="1" x14ac:dyDescent="0.25">
      <c r="A7755" s="90" t="s">
        <v>4893</v>
      </c>
      <c r="B7755" s="91"/>
      <c r="C7755" s="92">
        <v>20.8858619237181</v>
      </c>
      <c r="D7755" s="91"/>
      <c r="E7755" s="93" t="s">
        <v>4884</v>
      </c>
      <c r="F7755" s="94">
        <v>35205</v>
      </c>
    </row>
    <row r="7756" spans="1:6" ht="0.2" customHeight="1" x14ac:dyDescent="0.2"/>
    <row r="7757" spans="1:6" ht="12.75" customHeight="1" x14ac:dyDescent="0.2">
      <c r="A7757" s="80" t="s">
        <v>4871</v>
      </c>
      <c r="B7757" s="81" t="s">
        <v>4894</v>
      </c>
      <c r="C7757" s="82" t="s">
        <v>4870</v>
      </c>
      <c r="D7757" s="82" t="s">
        <v>4873</v>
      </c>
      <c r="E7757" s="82" t="s">
        <v>4874</v>
      </c>
      <c r="F7757" s="83" t="s">
        <v>4875</v>
      </c>
    </row>
    <row r="7758" spans="1:6" ht="409.6" hidden="1" customHeight="1" x14ac:dyDescent="0.2"/>
    <row r="7759" spans="1:6" ht="25.5" customHeight="1" thickBot="1" x14ac:dyDescent="0.25">
      <c r="A7759" s="84" t="s">
        <v>4895</v>
      </c>
      <c r="B7759" s="85" t="s">
        <v>4896</v>
      </c>
      <c r="C7759" s="86" t="s">
        <v>4897</v>
      </c>
      <c r="D7759" s="87">
        <v>0.05</v>
      </c>
      <c r="E7759" s="88">
        <v>35205</v>
      </c>
      <c r="F7759" s="89">
        <f>+D7759*E7759</f>
        <v>1760.25</v>
      </c>
    </row>
    <row r="7760" spans="1:6" ht="409.6" hidden="1" customHeight="1" thickBot="1" x14ac:dyDescent="0.25"/>
    <row r="7761" spans="1:6" ht="13.5" customHeight="1" thickBot="1" x14ac:dyDescent="0.25">
      <c r="A7761" s="90" t="s">
        <v>4898</v>
      </c>
      <c r="B7761" s="91"/>
      <c r="C7761" s="92">
        <v>1.044144780166</v>
      </c>
      <c r="D7761" s="91"/>
      <c r="E7761" s="93" t="s">
        <v>4884</v>
      </c>
      <c r="F7761" s="94">
        <v>1760</v>
      </c>
    </row>
    <row r="7762" spans="1:6" ht="0.2" customHeight="1" x14ac:dyDescent="0.2"/>
    <row r="7763" spans="1:6" ht="12.75" customHeight="1" x14ac:dyDescent="0.2">
      <c r="A7763" s="80" t="s">
        <v>4871</v>
      </c>
      <c r="B7763" s="81" t="s">
        <v>4899</v>
      </c>
      <c r="C7763" s="82" t="s">
        <v>4870</v>
      </c>
      <c r="D7763" s="82" t="s">
        <v>4873</v>
      </c>
      <c r="E7763" s="82" t="s">
        <v>4874</v>
      </c>
      <c r="F7763" s="83" t="s">
        <v>4875</v>
      </c>
    </row>
    <row r="7764" spans="1:6" ht="409.6" hidden="1" customHeight="1" x14ac:dyDescent="0.2"/>
    <row r="7765" spans="1:6" ht="25.5" customHeight="1" x14ac:dyDescent="0.2">
      <c r="A7765" s="84" t="s">
        <v>5194</v>
      </c>
      <c r="B7765" s="85" t="s">
        <v>5195</v>
      </c>
      <c r="C7765" s="86" t="s">
        <v>263</v>
      </c>
      <c r="D7765" s="87">
        <v>0.5</v>
      </c>
      <c r="E7765" s="88">
        <v>1000</v>
      </c>
      <c r="F7765" s="89">
        <f>+D7765*E7765</f>
        <v>500</v>
      </c>
    </row>
    <row r="7766" spans="1:6" ht="409.6" hidden="1" customHeight="1" x14ac:dyDescent="0.2"/>
    <row r="7767" spans="1:6" ht="25.5" customHeight="1" x14ac:dyDescent="0.2">
      <c r="A7767" s="84" t="s">
        <v>5139</v>
      </c>
      <c r="B7767" s="85" t="s">
        <v>5140</v>
      </c>
      <c r="C7767" s="86" t="s">
        <v>109</v>
      </c>
      <c r="D7767" s="87">
        <v>2.4691399999999999</v>
      </c>
      <c r="E7767" s="88">
        <v>398</v>
      </c>
      <c r="F7767" s="89">
        <f>+D7767*E7767</f>
        <v>982.71771999999999</v>
      </c>
    </row>
    <row r="7768" spans="1:6" ht="409.6" hidden="1" customHeight="1" x14ac:dyDescent="0.2"/>
    <row r="7769" spans="1:6" ht="25.5" customHeight="1" x14ac:dyDescent="0.2">
      <c r="A7769" s="84" t="s">
        <v>5166</v>
      </c>
      <c r="B7769" s="85" t="s">
        <v>5167</v>
      </c>
      <c r="C7769" s="86" t="s">
        <v>109</v>
      </c>
      <c r="D7769" s="87">
        <v>7.0000000000000007E-2</v>
      </c>
      <c r="E7769" s="88">
        <v>26925</v>
      </c>
      <c r="F7769" s="89">
        <f>+D7769*E7769</f>
        <v>1884.7500000000002</v>
      </c>
    </row>
    <row r="7770" spans="1:6" ht="409.6" hidden="1" customHeight="1" x14ac:dyDescent="0.2"/>
    <row r="7771" spans="1:6" ht="25.5" customHeight="1" x14ac:dyDescent="0.2">
      <c r="A7771" s="84" t="s">
        <v>5196</v>
      </c>
      <c r="B7771" s="85" t="s">
        <v>5197</v>
      </c>
      <c r="C7771" s="86" t="s">
        <v>109</v>
      </c>
      <c r="D7771" s="87">
        <v>2.3999899999999998</v>
      </c>
      <c r="E7771" s="88">
        <v>550</v>
      </c>
      <c r="F7771" s="89">
        <f>+D7771*E7771</f>
        <v>1319.9945</v>
      </c>
    </row>
    <row r="7772" spans="1:6" ht="409.6" hidden="1" customHeight="1" x14ac:dyDescent="0.2"/>
    <row r="7773" spans="1:6" ht="25.5" customHeight="1" x14ac:dyDescent="0.2">
      <c r="A7773" s="84" t="s">
        <v>5087</v>
      </c>
      <c r="B7773" s="85" t="s">
        <v>5088</v>
      </c>
      <c r="C7773" s="86" t="s">
        <v>109</v>
      </c>
      <c r="D7773" s="87">
        <v>0.6</v>
      </c>
      <c r="E7773" s="88">
        <v>169</v>
      </c>
      <c r="F7773" s="89">
        <f>+D7773*E7773</f>
        <v>101.39999999999999</v>
      </c>
    </row>
    <row r="7774" spans="1:6" ht="409.6" hidden="1" customHeight="1" x14ac:dyDescent="0.2"/>
    <row r="7775" spans="1:6" ht="25.5" customHeight="1" x14ac:dyDescent="0.2">
      <c r="A7775" s="84" t="s">
        <v>5016</v>
      </c>
      <c r="B7775" s="85" t="s">
        <v>5017</v>
      </c>
      <c r="C7775" s="86" t="s">
        <v>109</v>
      </c>
      <c r="D7775" s="87">
        <v>0.33333000000000002</v>
      </c>
      <c r="E7775" s="88">
        <v>3482</v>
      </c>
      <c r="F7775" s="89">
        <f>+D7775*E7775</f>
        <v>1160.65506</v>
      </c>
    </row>
    <row r="7776" spans="1:6" ht="409.6" hidden="1" customHeight="1" x14ac:dyDescent="0.2"/>
    <row r="7777" spans="1:6" ht="25.5" customHeight="1" x14ac:dyDescent="0.2">
      <c r="A7777" s="84" t="s">
        <v>5018</v>
      </c>
      <c r="B7777" s="85" t="s">
        <v>5019</v>
      </c>
      <c r="C7777" s="86" t="s">
        <v>109</v>
      </c>
      <c r="D7777" s="87">
        <v>0.66666000000000003</v>
      </c>
      <c r="E7777" s="88">
        <v>248</v>
      </c>
      <c r="F7777" s="89">
        <f>+D7777*E7777</f>
        <v>165.33168000000001</v>
      </c>
    </row>
    <row r="7778" spans="1:6" ht="409.6" hidden="1" customHeight="1" x14ac:dyDescent="0.2"/>
    <row r="7779" spans="1:6" ht="25.5" customHeight="1" x14ac:dyDescent="0.2">
      <c r="A7779" s="84" t="s">
        <v>5198</v>
      </c>
      <c r="B7779" s="85" t="s">
        <v>5199</v>
      </c>
      <c r="C7779" s="86" t="s">
        <v>109</v>
      </c>
      <c r="D7779" s="87">
        <v>0.2</v>
      </c>
      <c r="E7779" s="88">
        <v>805</v>
      </c>
      <c r="F7779" s="89">
        <f>+D7779*E7779</f>
        <v>161</v>
      </c>
    </row>
    <row r="7780" spans="1:6" ht="409.6" hidden="1" customHeight="1" x14ac:dyDescent="0.2"/>
    <row r="7781" spans="1:6" ht="25.5" customHeight="1" x14ac:dyDescent="0.2">
      <c r="A7781" s="84" t="s">
        <v>5200</v>
      </c>
      <c r="B7781" s="85" t="s">
        <v>5201</v>
      </c>
      <c r="C7781" s="86" t="s">
        <v>109</v>
      </c>
      <c r="D7781" s="87">
        <v>16</v>
      </c>
      <c r="E7781" s="88">
        <v>158</v>
      </c>
      <c r="F7781" s="89">
        <f>+D7781*E7781</f>
        <v>2528</v>
      </c>
    </row>
    <row r="7782" spans="1:6" ht="409.6" hidden="1" customHeight="1" x14ac:dyDescent="0.2"/>
    <row r="7783" spans="1:6" ht="25.5" customHeight="1" thickBot="1" x14ac:dyDescent="0.25">
      <c r="A7783" s="84" t="s">
        <v>5202</v>
      </c>
      <c r="B7783" s="85" t="s">
        <v>5203</v>
      </c>
      <c r="C7783" s="86" t="s">
        <v>109</v>
      </c>
      <c r="D7783" s="87">
        <v>8</v>
      </c>
      <c r="E7783" s="88">
        <v>145</v>
      </c>
      <c r="F7783" s="89">
        <f>+D7783*E7783</f>
        <v>1160</v>
      </c>
    </row>
    <row r="7784" spans="1:6" ht="409.6" hidden="1" customHeight="1" thickBot="1" x14ac:dyDescent="0.25"/>
    <row r="7785" spans="1:6" ht="13.5" customHeight="1" thickBot="1" x14ac:dyDescent="0.25">
      <c r="A7785" s="90" t="s">
        <v>4904</v>
      </c>
      <c r="B7785" s="91"/>
      <c r="C7785" s="92">
        <v>5.9112832895306697</v>
      </c>
      <c r="D7785" s="91"/>
      <c r="E7785" s="93" t="s">
        <v>4884</v>
      </c>
      <c r="F7785" s="94">
        <v>9964</v>
      </c>
    </row>
    <row r="7786" spans="1:6" ht="0.2" customHeight="1" x14ac:dyDescent="0.2"/>
    <row r="7787" spans="1:6" ht="12.75" customHeight="1" x14ac:dyDescent="0.2">
      <c r="A7787" s="80" t="s">
        <v>4871</v>
      </c>
      <c r="B7787" s="81" t="s">
        <v>4905</v>
      </c>
      <c r="C7787" s="82" t="s">
        <v>4870</v>
      </c>
      <c r="D7787" s="82" t="s">
        <v>4873</v>
      </c>
      <c r="E7787" s="82" t="s">
        <v>4874</v>
      </c>
      <c r="F7787" s="83" t="s">
        <v>4875</v>
      </c>
    </row>
    <row r="7788" spans="1:6" ht="409.6" hidden="1" customHeight="1" x14ac:dyDescent="0.2"/>
    <row r="7789" spans="1:6" ht="25.5" customHeight="1" thickBot="1" x14ac:dyDescent="0.25">
      <c r="A7789" s="84" t="s">
        <v>4920</v>
      </c>
      <c r="B7789" s="85" t="s">
        <v>4921</v>
      </c>
      <c r="C7789" s="86" t="s">
        <v>106</v>
      </c>
      <c r="D7789" s="87">
        <v>1.05</v>
      </c>
      <c r="E7789" s="88">
        <v>14128</v>
      </c>
      <c r="F7789" s="89">
        <f>+D7789*E7789</f>
        <v>14834.400000000001</v>
      </c>
    </row>
    <row r="7790" spans="1:6" ht="409.6" hidden="1" customHeight="1" thickBot="1" x14ac:dyDescent="0.25"/>
    <row r="7791" spans="1:6" ht="13.5" customHeight="1" thickBot="1" x14ac:dyDescent="0.25">
      <c r="A7791" s="90" t="s">
        <v>4908</v>
      </c>
      <c r="B7791" s="91"/>
      <c r="C7791" s="92">
        <v>8.80047935737635</v>
      </c>
      <c r="D7791" s="91"/>
      <c r="E7791" s="93" t="s">
        <v>4884</v>
      </c>
      <c r="F7791" s="94">
        <v>14834</v>
      </c>
    </row>
    <row r="7792" spans="1:6" ht="0.2" customHeight="1" thickBot="1" x14ac:dyDescent="0.25"/>
    <row r="7793" spans="1:6" ht="12.75" customHeight="1" thickBot="1" x14ac:dyDescent="0.3">
      <c r="A7793" s="157" t="s">
        <v>4909</v>
      </c>
      <c r="B7793" s="158"/>
      <c r="C7793" s="158"/>
      <c r="D7793" s="158"/>
      <c r="E7793" s="159">
        <v>168559</v>
      </c>
      <c r="F7793" s="160"/>
    </row>
    <row r="7794" spans="1:6" ht="12.75" customHeight="1" x14ac:dyDescent="0.2"/>
    <row r="7795" spans="1:6" ht="12.75" customHeight="1" x14ac:dyDescent="0.2"/>
    <row r="7796" spans="1:6" ht="409.6" hidden="1" customHeight="1" x14ac:dyDescent="0.2"/>
    <row r="7797" spans="1:6" ht="12.75" customHeight="1" x14ac:dyDescent="0.25">
      <c r="A7797" s="144" t="s">
        <v>4868</v>
      </c>
      <c r="B7797" s="145"/>
      <c r="C7797" s="145"/>
      <c r="D7797" s="145"/>
      <c r="E7797" s="146"/>
      <c r="F7797" s="147"/>
    </row>
    <row r="7798" spans="1:6" ht="12.75" customHeight="1" x14ac:dyDescent="0.2">
      <c r="A7798" s="138" t="s">
        <v>2866</v>
      </c>
      <c r="B7798" s="139"/>
      <c r="C7798" s="139"/>
      <c r="D7798" s="140"/>
      <c r="E7798" s="76" t="s">
        <v>4869</v>
      </c>
      <c r="F7798" s="77" t="s">
        <v>4870</v>
      </c>
    </row>
    <row r="7799" spans="1:6" ht="12.75" customHeight="1" x14ac:dyDescent="0.2">
      <c r="A7799" s="141"/>
      <c r="B7799" s="142"/>
      <c r="C7799" s="142"/>
      <c r="D7799" s="143"/>
      <c r="E7799" s="78" t="s">
        <v>2865</v>
      </c>
      <c r="F7799" s="79" t="s">
        <v>106</v>
      </c>
    </row>
    <row r="7800" spans="1:6" ht="409.6" hidden="1" customHeight="1" x14ac:dyDescent="0.2"/>
    <row r="7801" spans="1:6" ht="12.75" customHeight="1" x14ac:dyDescent="0.2">
      <c r="A7801" s="80" t="s">
        <v>4871</v>
      </c>
      <c r="B7801" s="81" t="s">
        <v>4872</v>
      </c>
      <c r="C7801" s="82" t="s">
        <v>4870</v>
      </c>
      <c r="D7801" s="82" t="s">
        <v>4873</v>
      </c>
      <c r="E7801" s="82" t="s">
        <v>4874</v>
      </c>
      <c r="F7801" s="83" t="s">
        <v>4875</v>
      </c>
    </row>
    <row r="7802" spans="1:6" ht="409.6" hidden="1" customHeight="1" x14ac:dyDescent="0.2"/>
    <row r="7803" spans="1:6" ht="25.5" customHeight="1" x14ac:dyDescent="0.2">
      <c r="A7803" s="84" t="s">
        <v>5154</v>
      </c>
      <c r="B7803" s="85" t="s">
        <v>5155</v>
      </c>
      <c r="C7803" s="86" t="s">
        <v>106</v>
      </c>
      <c r="D7803" s="87">
        <v>1.05</v>
      </c>
      <c r="E7803" s="88">
        <v>405694</v>
      </c>
      <c r="F7803" s="89">
        <f>+D7803*E7803</f>
        <v>425978.7</v>
      </c>
    </row>
    <row r="7804" spans="1:6" ht="409.6" hidden="1" customHeight="1" x14ac:dyDescent="0.2"/>
    <row r="7805" spans="1:6" ht="25.5" customHeight="1" x14ac:dyDescent="0.2">
      <c r="A7805" s="84" t="s">
        <v>5180</v>
      </c>
      <c r="B7805" s="85" t="s">
        <v>5181</v>
      </c>
      <c r="C7805" s="86" t="s">
        <v>7</v>
      </c>
      <c r="D7805" s="87">
        <v>1.8374999999999999</v>
      </c>
      <c r="E7805" s="88">
        <v>18433</v>
      </c>
      <c r="F7805" s="89">
        <f>+D7805*E7805</f>
        <v>33870.637499999997</v>
      </c>
    </row>
    <row r="7806" spans="1:6" ht="409.6" hidden="1" customHeight="1" x14ac:dyDescent="0.2"/>
    <row r="7807" spans="1:6" ht="25.5" customHeight="1" x14ac:dyDescent="0.2">
      <c r="A7807" s="84" t="s">
        <v>5097</v>
      </c>
      <c r="B7807" s="85" t="s">
        <v>5098</v>
      </c>
      <c r="C7807" s="86" t="s">
        <v>9</v>
      </c>
      <c r="D7807" s="87">
        <v>1.2829999999999999E-2</v>
      </c>
      <c r="E7807" s="88">
        <v>295180</v>
      </c>
      <c r="F7807" s="89">
        <f>+D7807*E7807</f>
        <v>3787.1594</v>
      </c>
    </row>
    <row r="7808" spans="1:6" ht="409.6" hidden="1" customHeight="1" x14ac:dyDescent="0.2"/>
    <row r="7809" spans="1:6" ht="25.5" customHeight="1" x14ac:dyDescent="0.2">
      <c r="A7809" s="84" t="s">
        <v>4881</v>
      </c>
      <c r="B7809" s="85" t="s">
        <v>4882</v>
      </c>
      <c r="C7809" s="86" t="s">
        <v>9</v>
      </c>
      <c r="D7809" s="87">
        <v>5.2</v>
      </c>
      <c r="E7809" s="88">
        <v>8900</v>
      </c>
      <c r="F7809" s="89">
        <f>+D7809*E7809</f>
        <v>46280</v>
      </c>
    </row>
    <row r="7810" spans="1:6" ht="409.6" hidden="1" customHeight="1" x14ac:dyDescent="0.2"/>
    <row r="7811" spans="1:6" ht="25.5" customHeight="1" x14ac:dyDescent="0.2">
      <c r="A7811" s="84" t="s">
        <v>5160</v>
      </c>
      <c r="B7811" s="85" t="s">
        <v>5161</v>
      </c>
      <c r="C7811" s="86" t="s">
        <v>9</v>
      </c>
      <c r="D7811" s="87">
        <v>0.31251000000000001</v>
      </c>
      <c r="E7811" s="88">
        <v>155918</v>
      </c>
      <c r="F7811" s="89">
        <f>+D7811*E7811</f>
        <v>48725.934180000004</v>
      </c>
    </row>
    <row r="7812" spans="1:6" ht="409.6" hidden="1" customHeight="1" x14ac:dyDescent="0.2"/>
    <row r="7813" spans="1:6" ht="25.5" customHeight="1" x14ac:dyDescent="0.2">
      <c r="A7813" s="84" t="s">
        <v>4941</v>
      </c>
      <c r="B7813" s="85" t="s">
        <v>4942</v>
      </c>
      <c r="C7813" s="86" t="s">
        <v>7</v>
      </c>
      <c r="D7813" s="87">
        <v>3</v>
      </c>
      <c r="E7813" s="88">
        <v>8600</v>
      </c>
      <c r="F7813" s="89">
        <f>+D7813*E7813</f>
        <v>25800</v>
      </c>
    </row>
    <row r="7814" spans="1:6" ht="409.6" hidden="1" customHeight="1" x14ac:dyDescent="0.2"/>
    <row r="7815" spans="1:6" ht="25.5" customHeight="1" x14ac:dyDescent="0.2">
      <c r="A7815" s="84" t="s">
        <v>4876</v>
      </c>
      <c r="B7815" s="85" t="s">
        <v>4877</v>
      </c>
      <c r="C7815" s="86" t="s">
        <v>1212</v>
      </c>
      <c r="D7815" s="87">
        <v>1</v>
      </c>
      <c r="E7815" s="88">
        <v>3690</v>
      </c>
      <c r="F7815" s="89">
        <f>+D7815*E7815</f>
        <v>3690</v>
      </c>
    </row>
    <row r="7816" spans="1:6" ht="409.6" hidden="1" customHeight="1" x14ac:dyDescent="0.2"/>
    <row r="7817" spans="1:6" ht="25.5" customHeight="1" x14ac:dyDescent="0.2">
      <c r="A7817" s="84" t="s">
        <v>5190</v>
      </c>
      <c r="B7817" s="85" t="s">
        <v>5191</v>
      </c>
      <c r="C7817" s="86" t="s">
        <v>263</v>
      </c>
      <c r="D7817" s="87">
        <v>3.75</v>
      </c>
      <c r="E7817" s="88">
        <v>1353</v>
      </c>
      <c r="F7817" s="89">
        <f>+D7817*E7817</f>
        <v>5073.75</v>
      </c>
    </row>
    <row r="7818" spans="1:6" ht="409.6" hidden="1" customHeight="1" x14ac:dyDescent="0.2"/>
    <row r="7819" spans="1:6" ht="25.5" customHeight="1" thickBot="1" x14ac:dyDescent="0.25">
      <c r="A7819" s="84" t="s">
        <v>5192</v>
      </c>
      <c r="B7819" s="85" t="s">
        <v>5193</v>
      </c>
      <c r="C7819" s="86" t="s">
        <v>117</v>
      </c>
      <c r="D7819" s="87">
        <v>2</v>
      </c>
      <c r="E7819" s="88">
        <v>800</v>
      </c>
      <c r="F7819" s="89">
        <f>+D7819*E7819</f>
        <v>1600</v>
      </c>
    </row>
    <row r="7820" spans="1:6" ht="409.6" hidden="1" customHeight="1" thickBot="1" x14ac:dyDescent="0.25"/>
    <row r="7821" spans="1:6" ht="13.5" customHeight="1" thickBot="1" x14ac:dyDescent="0.25">
      <c r="A7821" s="90" t="s">
        <v>4883</v>
      </c>
      <c r="B7821" s="91"/>
      <c r="C7821" s="92">
        <v>64.709555643797003</v>
      </c>
      <c r="D7821" s="91"/>
      <c r="E7821" s="93" t="s">
        <v>4884</v>
      </c>
      <c r="F7821" s="94">
        <v>594807</v>
      </c>
    </row>
    <row r="7822" spans="1:6" ht="0.2" customHeight="1" x14ac:dyDescent="0.2"/>
    <row r="7823" spans="1:6" ht="12.75" customHeight="1" x14ac:dyDescent="0.2">
      <c r="A7823" s="80" t="s">
        <v>4871</v>
      </c>
      <c r="B7823" s="81" t="s">
        <v>4885</v>
      </c>
      <c r="C7823" s="82" t="s">
        <v>4870</v>
      </c>
      <c r="D7823" s="82" t="s">
        <v>4873</v>
      </c>
      <c r="E7823" s="82" t="s">
        <v>4874</v>
      </c>
      <c r="F7823" s="83" t="s">
        <v>4875</v>
      </c>
    </row>
    <row r="7824" spans="1:6" ht="409.6" hidden="1" customHeight="1" x14ac:dyDescent="0.2"/>
    <row r="7825" spans="1:6" ht="25.5" customHeight="1" thickBot="1" x14ac:dyDescent="0.25">
      <c r="A7825" s="84" t="s">
        <v>5158</v>
      </c>
      <c r="B7825" s="85" t="s">
        <v>5159</v>
      </c>
      <c r="C7825" s="86" t="s">
        <v>4888</v>
      </c>
      <c r="D7825" s="87">
        <v>0.84653</v>
      </c>
      <c r="E7825" s="88">
        <v>266178</v>
      </c>
      <c r="F7825" s="89">
        <f>+D7825*E7825</f>
        <v>225327.66234000001</v>
      </c>
    </row>
    <row r="7826" spans="1:6" ht="409.6" hidden="1" customHeight="1" thickBot="1" x14ac:dyDescent="0.25"/>
    <row r="7827" spans="1:6" ht="13.5" customHeight="1" thickBot="1" x14ac:dyDescent="0.25">
      <c r="A7827" s="90" t="s">
        <v>4893</v>
      </c>
      <c r="B7827" s="91"/>
      <c r="C7827" s="92">
        <v>24.513623333460298</v>
      </c>
      <c r="D7827" s="91"/>
      <c r="E7827" s="93" t="s">
        <v>4884</v>
      </c>
      <c r="F7827" s="94">
        <v>225328</v>
      </c>
    </row>
    <row r="7828" spans="1:6" ht="0.2" customHeight="1" x14ac:dyDescent="0.2"/>
    <row r="7829" spans="1:6" ht="12.75" customHeight="1" x14ac:dyDescent="0.2">
      <c r="A7829" s="80" t="s">
        <v>4871</v>
      </c>
      <c r="B7829" s="81" t="s">
        <v>4894</v>
      </c>
      <c r="C7829" s="82" t="s">
        <v>4870</v>
      </c>
      <c r="D7829" s="82" t="s">
        <v>4873</v>
      </c>
      <c r="E7829" s="82" t="s">
        <v>4874</v>
      </c>
      <c r="F7829" s="83" t="s">
        <v>4875</v>
      </c>
    </row>
    <row r="7830" spans="1:6" ht="409.6" hidden="1" customHeight="1" x14ac:dyDescent="0.2"/>
    <row r="7831" spans="1:6" ht="25.5" customHeight="1" thickBot="1" x14ac:dyDescent="0.25">
      <c r="A7831" s="84" t="s">
        <v>4895</v>
      </c>
      <c r="B7831" s="85" t="s">
        <v>4896</v>
      </c>
      <c r="C7831" s="86" t="s">
        <v>4897</v>
      </c>
      <c r="D7831" s="87">
        <v>0.05</v>
      </c>
      <c r="E7831" s="88">
        <v>225328</v>
      </c>
      <c r="F7831" s="89">
        <f>+D7831*E7831</f>
        <v>11266.400000000001</v>
      </c>
    </row>
    <row r="7832" spans="1:6" ht="409.6" hidden="1" customHeight="1" thickBot="1" x14ac:dyDescent="0.25"/>
    <row r="7833" spans="1:6" ht="13.5" customHeight="1" thickBot="1" x14ac:dyDescent="0.25">
      <c r="A7833" s="90" t="s">
        <v>4898</v>
      </c>
      <c r="B7833" s="91"/>
      <c r="C7833" s="92">
        <v>1.2256376503353501</v>
      </c>
      <c r="D7833" s="91"/>
      <c r="E7833" s="93" t="s">
        <v>4884</v>
      </c>
      <c r="F7833" s="94">
        <v>11266</v>
      </c>
    </row>
    <row r="7834" spans="1:6" ht="0.2" customHeight="1" x14ac:dyDescent="0.2"/>
    <row r="7835" spans="1:6" ht="12.75" customHeight="1" x14ac:dyDescent="0.2">
      <c r="A7835" s="80" t="s">
        <v>4871</v>
      </c>
      <c r="B7835" s="81" t="s">
        <v>4899</v>
      </c>
      <c r="C7835" s="82" t="s">
        <v>4870</v>
      </c>
      <c r="D7835" s="82" t="s">
        <v>4873</v>
      </c>
      <c r="E7835" s="82" t="s">
        <v>4874</v>
      </c>
      <c r="F7835" s="83" t="s">
        <v>4875</v>
      </c>
    </row>
    <row r="7836" spans="1:6" ht="409.6" hidden="1" customHeight="1" x14ac:dyDescent="0.2"/>
    <row r="7837" spans="1:6" ht="25.5" customHeight="1" x14ac:dyDescent="0.2">
      <c r="A7837" s="84" t="s">
        <v>5194</v>
      </c>
      <c r="B7837" s="85" t="s">
        <v>5195</v>
      </c>
      <c r="C7837" s="86" t="s">
        <v>263</v>
      </c>
      <c r="D7837" s="87">
        <v>3</v>
      </c>
      <c r="E7837" s="88">
        <v>1000</v>
      </c>
      <c r="F7837" s="89">
        <f>+D7837*E7837</f>
        <v>3000</v>
      </c>
    </row>
    <row r="7838" spans="1:6" ht="409.6" hidden="1" customHeight="1" x14ac:dyDescent="0.2"/>
    <row r="7839" spans="1:6" ht="25.5" customHeight="1" x14ac:dyDescent="0.2">
      <c r="A7839" s="84" t="s">
        <v>5139</v>
      </c>
      <c r="B7839" s="85" t="s">
        <v>5140</v>
      </c>
      <c r="C7839" s="86" t="s">
        <v>109</v>
      </c>
      <c r="D7839" s="87">
        <v>16.460909999999998</v>
      </c>
      <c r="E7839" s="88">
        <v>398</v>
      </c>
      <c r="F7839" s="89">
        <f>+D7839*E7839</f>
        <v>6551.4421799999991</v>
      </c>
    </row>
    <row r="7840" spans="1:6" ht="409.6" hidden="1" customHeight="1" x14ac:dyDescent="0.2"/>
    <row r="7841" spans="1:6" ht="25.5" customHeight="1" x14ac:dyDescent="0.2">
      <c r="A7841" s="84" t="s">
        <v>5166</v>
      </c>
      <c r="B7841" s="85" t="s">
        <v>5167</v>
      </c>
      <c r="C7841" s="86" t="s">
        <v>109</v>
      </c>
      <c r="D7841" s="87">
        <v>0.23499999999999999</v>
      </c>
      <c r="E7841" s="88">
        <v>26925</v>
      </c>
      <c r="F7841" s="89">
        <f>+D7841*E7841</f>
        <v>6327.375</v>
      </c>
    </row>
    <row r="7842" spans="1:6" ht="409.6" hidden="1" customHeight="1" x14ac:dyDescent="0.2"/>
    <row r="7843" spans="1:6" ht="25.5" customHeight="1" x14ac:dyDescent="0.2">
      <c r="A7843" s="84" t="s">
        <v>5196</v>
      </c>
      <c r="B7843" s="85" t="s">
        <v>5197</v>
      </c>
      <c r="C7843" s="86" t="s">
        <v>109</v>
      </c>
      <c r="D7843" s="87">
        <v>32</v>
      </c>
      <c r="E7843" s="88">
        <v>550</v>
      </c>
      <c r="F7843" s="89">
        <f>+D7843*E7843</f>
        <v>17600</v>
      </c>
    </row>
    <row r="7844" spans="1:6" ht="409.6" hidden="1" customHeight="1" x14ac:dyDescent="0.2"/>
    <row r="7845" spans="1:6" ht="25.5" customHeight="1" x14ac:dyDescent="0.2">
      <c r="A7845" s="84" t="s">
        <v>5087</v>
      </c>
      <c r="B7845" s="85" t="s">
        <v>5088</v>
      </c>
      <c r="C7845" s="86" t="s">
        <v>109</v>
      </c>
      <c r="D7845" s="87">
        <v>8</v>
      </c>
      <c r="E7845" s="88">
        <v>169</v>
      </c>
      <c r="F7845" s="89">
        <f>+D7845*E7845</f>
        <v>1352</v>
      </c>
    </row>
    <row r="7846" spans="1:6" ht="409.6" hidden="1" customHeight="1" x14ac:dyDescent="0.2"/>
    <row r="7847" spans="1:6" ht="25.5" customHeight="1" x14ac:dyDescent="0.2">
      <c r="A7847" s="84" t="s">
        <v>5016</v>
      </c>
      <c r="B7847" s="85" t="s">
        <v>5017</v>
      </c>
      <c r="C7847" s="86" t="s">
        <v>109</v>
      </c>
      <c r="D7847" s="87">
        <v>3</v>
      </c>
      <c r="E7847" s="88">
        <v>3482</v>
      </c>
      <c r="F7847" s="89">
        <f>+D7847*E7847</f>
        <v>10446</v>
      </c>
    </row>
    <row r="7848" spans="1:6" ht="409.6" hidden="1" customHeight="1" x14ac:dyDescent="0.2"/>
    <row r="7849" spans="1:6" ht="25.5" customHeight="1" x14ac:dyDescent="0.2">
      <c r="A7849" s="84" t="s">
        <v>5018</v>
      </c>
      <c r="B7849" s="85" t="s">
        <v>5019</v>
      </c>
      <c r="C7849" s="86" t="s">
        <v>109</v>
      </c>
      <c r="D7849" s="87">
        <v>6</v>
      </c>
      <c r="E7849" s="88">
        <v>248</v>
      </c>
      <c r="F7849" s="89">
        <f>+D7849*E7849</f>
        <v>1488</v>
      </c>
    </row>
    <row r="7850" spans="1:6" ht="409.6" hidden="1" customHeight="1" x14ac:dyDescent="0.2"/>
    <row r="7851" spans="1:6" ht="25.5" customHeight="1" x14ac:dyDescent="0.2">
      <c r="A7851" s="84" t="s">
        <v>5198</v>
      </c>
      <c r="B7851" s="85" t="s">
        <v>5199</v>
      </c>
      <c r="C7851" s="86" t="s">
        <v>109</v>
      </c>
      <c r="D7851" s="87">
        <v>2</v>
      </c>
      <c r="E7851" s="88">
        <v>805</v>
      </c>
      <c r="F7851" s="89">
        <f>+D7851*E7851</f>
        <v>1610</v>
      </c>
    </row>
    <row r="7852" spans="1:6" ht="409.6" hidden="1" customHeight="1" x14ac:dyDescent="0.2"/>
    <row r="7853" spans="1:6" ht="25.5" customHeight="1" x14ac:dyDescent="0.2">
      <c r="A7853" s="84" t="s">
        <v>5200</v>
      </c>
      <c r="B7853" s="85" t="s">
        <v>5201</v>
      </c>
      <c r="C7853" s="86" t="s">
        <v>109</v>
      </c>
      <c r="D7853" s="87">
        <v>106.66656</v>
      </c>
      <c r="E7853" s="88">
        <v>158</v>
      </c>
      <c r="F7853" s="89">
        <f>+D7853*E7853</f>
        <v>16853.316480000001</v>
      </c>
    </row>
    <row r="7854" spans="1:6" ht="409.6" hidden="1" customHeight="1" x14ac:dyDescent="0.2"/>
    <row r="7855" spans="1:6" ht="25.5" customHeight="1" thickBot="1" x14ac:dyDescent="0.25">
      <c r="A7855" s="84" t="s">
        <v>5202</v>
      </c>
      <c r="B7855" s="85" t="s">
        <v>5203</v>
      </c>
      <c r="C7855" s="86" t="s">
        <v>109</v>
      </c>
      <c r="D7855" s="87">
        <v>53.333280000000002</v>
      </c>
      <c r="E7855" s="88">
        <v>145</v>
      </c>
      <c r="F7855" s="89">
        <f>+D7855*E7855</f>
        <v>7733.3256000000001</v>
      </c>
    </row>
    <row r="7856" spans="1:6" ht="409.6" hidden="1" customHeight="1" thickBot="1" x14ac:dyDescent="0.25"/>
    <row r="7857" spans="1:6" ht="13.5" customHeight="1" thickBot="1" x14ac:dyDescent="0.25">
      <c r="A7857" s="90" t="s">
        <v>4904</v>
      </c>
      <c r="B7857" s="91"/>
      <c r="C7857" s="92">
        <v>7.9373799901000304</v>
      </c>
      <c r="D7857" s="91"/>
      <c r="E7857" s="93" t="s">
        <v>4884</v>
      </c>
      <c r="F7857" s="94">
        <v>72960</v>
      </c>
    </row>
    <row r="7858" spans="1:6" ht="0.2" customHeight="1" x14ac:dyDescent="0.2"/>
    <row r="7859" spans="1:6" ht="12.75" customHeight="1" x14ac:dyDescent="0.2">
      <c r="A7859" s="80" t="s">
        <v>4871</v>
      </c>
      <c r="B7859" s="81" t="s">
        <v>4905</v>
      </c>
      <c r="C7859" s="82" t="s">
        <v>4870</v>
      </c>
      <c r="D7859" s="82" t="s">
        <v>4873</v>
      </c>
      <c r="E7859" s="82" t="s">
        <v>4874</v>
      </c>
      <c r="F7859" s="83" t="s">
        <v>4875</v>
      </c>
    </row>
    <row r="7860" spans="1:6" ht="409.6" hidden="1" customHeight="1" x14ac:dyDescent="0.2"/>
    <row r="7861" spans="1:6" ht="25.5" customHeight="1" thickBot="1" x14ac:dyDescent="0.25">
      <c r="A7861" s="84" t="s">
        <v>4920</v>
      </c>
      <c r="B7861" s="85" t="s">
        <v>4921</v>
      </c>
      <c r="C7861" s="86" t="s">
        <v>106</v>
      </c>
      <c r="D7861" s="87">
        <v>1.05</v>
      </c>
      <c r="E7861" s="88">
        <v>14128</v>
      </c>
      <c r="F7861" s="89">
        <f>+D7861*E7861</f>
        <v>14834.400000000001</v>
      </c>
    </row>
    <row r="7862" spans="1:6" ht="409.6" hidden="1" customHeight="1" thickBot="1" x14ac:dyDescent="0.25"/>
    <row r="7863" spans="1:6" ht="13.5" customHeight="1" thickBot="1" x14ac:dyDescent="0.25">
      <c r="A7863" s="90" t="s">
        <v>4908</v>
      </c>
      <c r="B7863" s="91"/>
      <c r="C7863" s="92">
        <v>1.6138033823073401</v>
      </c>
      <c r="D7863" s="91"/>
      <c r="E7863" s="93" t="s">
        <v>4884</v>
      </c>
      <c r="F7863" s="94">
        <v>14834</v>
      </c>
    </row>
    <row r="7864" spans="1:6" ht="0.2" customHeight="1" thickBot="1" x14ac:dyDescent="0.25"/>
    <row r="7865" spans="1:6" ht="12.75" customHeight="1" thickBot="1" x14ac:dyDescent="0.3">
      <c r="A7865" s="157" t="s">
        <v>4909</v>
      </c>
      <c r="B7865" s="158"/>
      <c r="C7865" s="158"/>
      <c r="D7865" s="158"/>
      <c r="E7865" s="159">
        <v>919195</v>
      </c>
      <c r="F7865" s="160"/>
    </row>
    <row r="7866" spans="1:6" ht="12.75" customHeight="1" x14ac:dyDescent="0.2"/>
    <row r="7867" spans="1:6" ht="12.75" customHeight="1" x14ac:dyDescent="0.2"/>
    <row r="7868" spans="1:6" ht="409.6" hidden="1" customHeight="1" x14ac:dyDescent="0.2"/>
    <row r="7869" spans="1:6" ht="12.75" customHeight="1" x14ac:dyDescent="0.25">
      <c r="A7869" s="144" t="s">
        <v>4868</v>
      </c>
      <c r="B7869" s="145"/>
      <c r="C7869" s="145"/>
      <c r="D7869" s="145"/>
      <c r="E7869" s="146"/>
      <c r="F7869" s="147"/>
    </row>
    <row r="7870" spans="1:6" ht="12.75" customHeight="1" x14ac:dyDescent="0.2">
      <c r="A7870" s="138" t="s">
        <v>2868</v>
      </c>
      <c r="B7870" s="139"/>
      <c r="C7870" s="139"/>
      <c r="D7870" s="140"/>
      <c r="E7870" s="76" t="s">
        <v>4869</v>
      </c>
      <c r="F7870" s="77" t="s">
        <v>4870</v>
      </c>
    </row>
    <row r="7871" spans="1:6" ht="12.75" customHeight="1" x14ac:dyDescent="0.2">
      <c r="A7871" s="141"/>
      <c r="B7871" s="142"/>
      <c r="C7871" s="142"/>
      <c r="D7871" s="143"/>
      <c r="E7871" s="78" t="s">
        <v>2867</v>
      </c>
      <c r="F7871" s="79" t="s">
        <v>106</v>
      </c>
    </row>
    <row r="7872" spans="1:6" ht="409.6" hidden="1" customHeight="1" x14ac:dyDescent="0.2"/>
    <row r="7873" spans="1:6" ht="12.75" customHeight="1" x14ac:dyDescent="0.2">
      <c r="A7873" s="80" t="s">
        <v>4871</v>
      </c>
      <c r="B7873" s="81" t="s">
        <v>4872</v>
      </c>
      <c r="C7873" s="82" t="s">
        <v>4870</v>
      </c>
      <c r="D7873" s="82" t="s">
        <v>4873</v>
      </c>
      <c r="E7873" s="82" t="s">
        <v>4874</v>
      </c>
      <c r="F7873" s="83" t="s">
        <v>4875</v>
      </c>
    </row>
    <row r="7874" spans="1:6" ht="409.6" hidden="1" customHeight="1" x14ac:dyDescent="0.2"/>
    <row r="7875" spans="1:6" ht="25.5" customHeight="1" x14ac:dyDescent="0.2">
      <c r="A7875" s="84" t="s">
        <v>5154</v>
      </c>
      <c r="B7875" s="85" t="s">
        <v>5155</v>
      </c>
      <c r="C7875" s="86" t="s">
        <v>106</v>
      </c>
      <c r="D7875" s="87">
        <v>1.05</v>
      </c>
      <c r="E7875" s="88">
        <v>405694</v>
      </c>
      <c r="F7875" s="89">
        <f>+D7875*E7875</f>
        <v>425978.7</v>
      </c>
    </row>
    <row r="7876" spans="1:6" ht="409.6" hidden="1" customHeight="1" x14ac:dyDescent="0.2"/>
    <row r="7877" spans="1:6" ht="25.5" customHeight="1" x14ac:dyDescent="0.2">
      <c r="A7877" s="84" t="s">
        <v>5180</v>
      </c>
      <c r="B7877" s="85" t="s">
        <v>5181</v>
      </c>
      <c r="C7877" s="86" t="s">
        <v>7</v>
      </c>
      <c r="D7877" s="87">
        <v>1.8374999999999999</v>
      </c>
      <c r="E7877" s="88">
        <v>18433</v>
      </c>
      <c r="F7877" s="89">
        <f>+D7877*E7877</f>
        <v>33870.637499999997</v>
      </c>
    </row>
    <row r="7878" spans="1:6" ht="409.6" hidden="1" customHeight="1" x14ac:dyDescent="0.2"/>
    <row r="7879" spans="1:6" ht="25.5" customHeight="1" x14ac:dyDescent="0.2">
      <c r="A7879" s="84" t="s">
        <v>5097</v>
      </c>
      <c r="B7879" s="85" t="s">
        <v>5098</v>
      </c>
      <c r="C7879" s="86" t="s">
        <v>9</v>
      </c>
      <c r="D7879" s="87">
        <v>9.6299999999999997E-3</v>
      </c>
      <c r="E7879" s="88">
        <v>295180</v>
      </c>
      <c r="F7879" s="89">
        <f>+D7879*E7879</f>
        <v>2842.5834</v>
      </c>
    </row>
    <row r="7880" spans="1:6" ht="409.6" hidden="1" customHeight="1" x14ac:dyDescent="0.2"/>
    <row r="7881" spans="1:6" ht="25.5" customHeight="1" x14ac:dyDescent="0.2">
      <c r="A7881" s="84" t="s">
        <v>4881</v>
      </c>
      <c r="B7881" s="85" t="s">
        <v>4882</v>
      </c>
      <c r="C7881" s="86" t="s">
        <v>9</v>
      </c>
      <c r="D7881" s="87">
        <v>5.2</v>
      </c>
      <c r="E7881" s="88">
        <v>8900</v>
      </c>
      <c r="F7881" s="89">
        <f>+D7881*E7881</f>
        <v>46280</v>
      </c>
    </row>
    <row r="7882" spans="1:6" ht="409.6" hidden="1" customHeight="1" x14ac:dyDescent="0.2"/>
    <row r="7883" spans="1:6" ht="25.5" customHeight="1" x14ac:dyDescent="0.2">
      <c r="A7883" s="84" t="s">
        <v>5160</v>
      </c>
      <c r="B7883" s="85" t="s">
        <v>5161</v>
      </c>
      <c r="C7883" s="86" t="s">
        <v>9</v>
      </c>
      <c r="D7883" s="87">
        <v>0.23438000000000001</v>
      </c>
      <c r="E7883" s="88">
        <v>155918</v>
      </c>
      <c r="F7883" s="89">
        <f>+D7883*E7883</f>
        <v>36544.060839999998</v>
      </c>
    </row>
    <row r="7884" spans="1:6" ht="409.6" hidden="1" customHeight="1" x14ac:dyDescent="0.2"/>
    <row r="7885" spans="1:6" ht="25.5" customHeight="1" x14ac:dyDescent="0.2">
      <c r="A7885" s="84" t="s">
        <v>4941</v>
      </c>
      <c r="B7885" s="85" t="s">
        <v>4942</v>
      </c>
      <c r="C7885" s="86" t="s">
        <v>7</v>
      </c>
      <c r="D7885" s="87">
        <v>2.5</v>
      </c>
      <c r="E7885" s="88">
        <v>8600</v>
      </c>
      <c r="F7885" s="89">
        <f>+D7885*E7885</f>
        <v>21500</v>
      </c>
    </row>
    <row r="7886" spans="1:6" ht="409.6" hidden="1" customHeight="1" x14ac:dyDescent="0.2"/>
    <row r="7887" spans="1:6" ht="25.5" customHeight="1" x14ac:dyDescent="0.2">
      <c r="A7887" s="84" t="s">
        <v>4876</v>
      </c>
      <c r="B7887" s="85" t="s">
        <v>4877</v>
      </c>
      <c r="C7887" s="86" t="s">
        <v>1212</v>
      </c>
      <c r="D7887" s="87">
        <v>1</v>
      </c>
      <c r="E7887" s="88">
        <v>3690</v>
      </c>
      <c r="F7887" s="89">
        <f>+D7887*E7887</f>
        <v>3690</v>
      </c>
    </row>
    <row r="7888" spans="1:6" ht="409.6" hidden="1" customHeight="1" x14ac:dyDescent="0.2"/>
    <row r="7889" spans="1:6" ht="25.5" customHeight="1" x14ac:dyDescent="0.2">
      <c r="A7889" s="84" t="s">
        <v>5190</v>
      </c>
      <c r="B7889" s="85" t="s">
        <v>5191</v>
      </c>
      <c r="C7889" s="86" t="s">
        <v>263</v>
      </c>
      <c r="D7889" s="87">
        <v>3.75</v>
      </c>
      <c r="E7889" s="88">
        <v>1353</v>
      </c>
      <c r="F7889" s="89">
        <f>+D7889*E7889</f>
        <v>5073.75</v>
      </c>
    </row>
    <row r="7890" spans="1:6" ht="409.6" hidden="1" customHeight="1" x14ac:dyDescent="0.2"/>
    <row r="7891" spans="1:6" ht="25.5" customHeight="1" thickBot="1" x14ac:dyDescent="0.25">
      <c r="A7891" s="84" t="s">
        <v>5192</v>
      </c>
      <c r="B7891" s="85" t="s">
        <v>5193</v>
      </c>
      <c r="C7891" s="86" t="s">
        <v>117</v>
      </c>
      <c r="D7891" s="87">
        <v>10</v>
      </c>
      <c r="E7891" s="88">
        <v>800</v>
      </c>
      <c r="F7891" s="89">
        <f>+D7891*E7891</f>
        <v>8000</v>
      </c>
    </row>
    <row r="7892" spans="1:6" ht="409.6" hidden="1" customHeight="1" thickBot="1" x14ac:dyDescent="0.25"/>
    <row r="7893" spans="1:6" ht="13.5" customHeight="1" thickBot="1" x14ac:dyDescent="0.25">
      <c r="A7893" s="90" t="s">
        <v>4883</v>
      </c>
      <c r="B7893" s="91"/>
      <c r="C7893" s="92">
        <v>65.476689853811095</v>
      </c>
      <c r="D7893" s="91"/>
      <c r="E7893" s="93" t="s">
        <v>4884</v>
      </c>
      <c r="F7893" s="94">
        <v>583781</v>
      </c>
    </row>
    <row r="7894" spans="1:6" ht="0.2" customHeight="1" x14ac:dyDescent="0.2"/>
    <row r="7895" spans="1:6" ht="12.75" customHeight="1" x14ac:dyDescent="0.2">
      <c r="A7895" s="80" t="s">
        <v>4871</v>
      </c>
      <c r="B7895" s="81" t="s">
        <v>4885</v>
      </c>
      <c r="C7895" s="82" t="s">
        <v>4870</v>
      </c>
      <c r="D7895" s="82" t="s">
        <v>4873</v>
      </c>
      <c r="E7895" s="82" t="s">
        <v>4874</v>
      </c>
      <c r="F7895" s="83" t="s">
        <v>4875</v>
      </c>
    </row>
    <row r="7896" spans="1:6" ht="409.6" hidden="1" customHeight="1" x14ac:dyDescent="0.2"/>
    <row r="7897" spans="1:6" ht="25.5" customHeight="1" thickBot="1" x14ac:dyDescent="0.25">
      <c r="A7897" s="84" t="s">
        <v>5158</v>
      </c>
      <c r="B7897" s="85" t="s">
        <v>5159</v>
      </c>
      <c r="C7897" s="86" t="s">
        <v>4888</v>
      </c>
      <c r="D7897" s="87">
        <v>0.84653</v>
      </c>
      <c r="E7897" s="88">
        <v>266178</v>
      </c>
      <c r="F7897" s="89">
        <f>+D7897*E7897</f>
        <v>225327.66234000001</v>
      </c>
    </row>
    <row r="7898" spans="1:6" ht="409.6" hidden="1" customHeight="1" thickBot="1" x14ac:dyDescent="0.25"/>
    <row r="7899" spans="1:6" ht="13.5" customHeight="1" thickBot="1" x14ac:dyDescent="0.25">
      <c r="A7899" s="90" t="s">
        <v>4893</v>
      </c>
      <c r="B7899" s="91"/>
      <c r="C7899" s="92">
        <v>25.272716260686</v>
      </c>
      <c r="D7899" s="91"/>
      <c r="E7899" s="93" t="s">
        <v>4884</v>
      </c>
      <c r="F7899" s="94">
        <v>225328</v>
      </c>
    </row>
    <row r="7900" spans="1:6" ht="0.2" customHeight="1" x14ac:dyDescent="0.2"/>
    <row r="7901" spans="1:6" ht="12.75" customHeight="1" x14ac:dyDescent="0.2">
      <c r="A7901" s="80" t="s">
        <v>4871</v>
      </c>
      <c r="B7901" s="81" t="s">
        <v>4894</v>
      </c>
      <c r="C7901" s="82" t="s">
        <v>4870</v>
      </c>
      <c r="D7901" s="82" t="s">
        <v>4873</v>
      </c>
      <c r="E7901" s="82" t="s">
        <v>4874</v>
      </c>
      <c r="F7901" s="83" t="s">
        <v>4875</v>
      </c>
    </row>
    <row r="7902" spans="1:6" ht="409.6" hidden="1" customHeight="1" x14ac:dyDescent="0.2"/>
    <row r="7903" spans="1:6" ht="25.5" customHeight="1" thickBot="1" x14ac:dyDescent="0.25">
      <c r="A7903" s="84" t="s">
        <v>4895</v>
      </c>
      <c r="B7903" s="85" t="s">
        <v>4896</v>
      </c>
      <c r="C7903" s="86" t="s">
        <v>4897</v>
      </c>
      <c r="D7903" s="87">
        <v>0.05</v>
      </c>
      <c r="E7903" s="88">
        <v>225328</v>
      </c>
      <c r="F7903" s="89">
        <f>+D7903*E7903</f>
        <v>11266.400000000001</v>
      </c>
    </row>
    <row r="7904" spans="1:6" ht="409.6" hidden="1" customHeight="1" thickBot="1" x14ac:dyDescent="0.25"/>
    <row r="7905" spans="1:6" ht="13.5" customHeight="1" thickBot="1" x14ac:dyDescent="0.25">
      <c r="A7905" s="90" t="s">
        <v>4898</v>
      </c>
      <c r="B7905" s="91"/>
      <c r="C7905" s="92">
        <v>1.2635909491624999</v>
      </c>
      <c r="D7905" s="91"/>
      <c r="E7905" s="93" t="s">
        <v>4884</v>
      </c>
      <c r="F7905" s="94">
        <v>11266</v>
      </c>
    </row>
    <row r="7906" spans="1:6" ht="0.2" customHeight="1" x14ac:dyDescent="0.2"/>
    <row r="7907" spans="1:6" ht="12.75" customHeight="1" x14ac:dyDescent="0.2">
      <c r="A7907" s="80" t="s">
        <v>4871</v>
      </c>
      <c r="B7907" s="81" t="s">
        <v>4899</v>
      </c>
      <c r="C7907" s="82" t="s">
        <v>4870</v>
      </c>
      <c r="D7907" s="82" t="s">
        <v>4873</v>
      </c>
      <c r="E7907" s="82" t="s">
        <v>4874</v>
      </c>
      <c r="F7907" s="83" t="s">
        <v>4875</v>
      </c>
    </row>
    <row r="7908" spans="1:6" ht="409.6" hidden="1" customHeight="1" x14ac:dyDescent="0.2"/>
    <row r="7909" spans="1:6" ht="25.5" customHeight="1" x14ac:dyDescent="0.2">
      <c r="A7909" s="84" t="s">
        <v>5194</v>
      </c>
      <c r="B7909" s="85" t="s">
        <v>5195</v>
      </c>
      <c r="C7909" s="86" t="s">
        <v>263</v>
      </c>
      <c r="D7909" s="87">
        <v>3</v>
      </c>
      <c r="E7909" s="88">
        <v>1000</v>
      </c>
      <c r="F7909" s="89">
        <f>+D7909*E7909</f>
        <v>3000</v>
      </c>
    </row>
    <row r="7910" spans="1:6" ht="409.6" hidden="1" customHeight="1" x14ac:dyDescent="0.2"/>
    <row r="7911" spans="1:6" ht="25.5" customHeight="1" x14ac:dyDescent="0.2">
      <c r="A7911" s="84" t="s">
        <v>5139</v>
      </c>
      <c r="B7911" s="85" t="s">
        <v>5140</v>
      </c>
      <c r="C7911" s="86" t="s">
        <v>109</v>
      </c>
      <c r="D7911" s="87">
        <v>12.34568</v>
      </c>
      <c r="E7911" s="88">
        <v>398</v>
      </c>
      <c r="F7911" s="89">
        <f>+D7911*E7911</f>
        <v>4913.5806400000001</v>
      </c>
    </row>
    <row r="7912" spans="1:6" ht="409.6" hidden="1" customHeight="1" x14ac:dyDescent="0.2"/>
    <row r="7913" spans="1:6" ht="25.5" customHeight="1" x14ac:dyDescent="0.2">
      <c r="A7913" s="84" t="s">
        <v>5166</v>
      </c>
      <c r="B7913" s="85" t="s">
        <v>5167</v>
      </c>
      <c r="C7913" s="86" t="s">
        <v>109</v>
      </c>
      <c r="D7913" s="87">
        <v>0.23499999999999999</v>
      </c>
      <c r="E7913" s="88">
        <v>26925</v>
      </c>
      <c r="F7913" s="89">
        <f>+D7913*E7913</f>
        <v>6327.375</v>
      </c>
    </row>
    <row r="7914" spans="1:6" ht="409.6" hidden="1" customHeight="1" x14ac:dyDescent="0.2"/>
    <row r="7915" spans="1:6" ht="25.5" customHeight="1" x14ac:dyDescent="0.2">
      <c r="A7915" s="84" t="s">
        <v>5196</v>
      </c>
      <c r="B7915" s="85" t="s">
        <v>5197</v>
      </c>
      <c r="C7915" s="86" t="s">
        <v>109</v>
      </c>
      <c r="D7915" s="87">
        <v>16</v>
      </c>
      <c r="E7915" s="88">
        <v>550</v>
      </c>
      <c r="F7915" s="89">
        <f>+D7915*E7915</f>
        <v>8800</v>
      </c>
    </row>
    <row r="7916" spans="1:6" ht="409.6" hidden="1" customHeight="1" x14ac:dyDescent="0.2"/>
    <row r="7917" spans="1:6" ht="25.5" customHeight="1" x14ac:dyDescent="0.2">
      <c r="A7917" s="84" t="s">
        <v>5087</v>
      </c>
      <c r="B7917" s="85" t="s">
        <v>5088</v>
      </c>
      <c r="C7917" s="86" t="s">
        <v>109</v>
      </c>
      <c r="D7917" s="87">
        <v>8</v>
      </c>
      <c r="E7917" s="88">
        <v>169</v>
      </c>
      <c r="F7917" s="89">
        <f>+D7917*E7917</f>
        <v>1352</v>
      </c>
    </row>
    <row r="7918" spans="1:6" ht="409.6" hidden="1" customHeight="1" x14ac:dyDescent="0.2"/>
    <row r="7919" spans="1:6" ht="25.5" customHeight="1" x14ac:dyDescent="0.2">
      <c r="A7919" s="84" t="s">
        <v>5016</v>
      </c>
      <c r="B7919" s="85" t="s">
        <v>5017</v>
      </c>
      <c r="C7919" s="86" t="s">
        <v>109</v>
      </c>
      <c r="D7919" s="87">
        <v>3</v>
      </c>
      <c r="E7919" s="88">
        <v>3482</v>
      </c>
      <c r="F7919" s="89">
        <f>+D7919*E7919</f>
        <v>10446</v>
      </c>
    </row>
    <row r="7920" spans="1:6" ht="409.6" hidden="1" customHeight="1" x14ac:dyDescent="0.2"/>
    <row r="7921" spans="1:6" ht="25.5" customHeight="1" x14ac:dyDescent="0.2">
      <c r="A7921" s="84" t="s">
        <v>5018</v>
      </c>
      <c r="B7921" s="85" t="s">
        <v>5019</v>
      </c>
      <c r="C7921" s="86" t="s">
        <v>109</v>
      </c>
      <c r="D7921" s="87">
        <v>6</v>
      </c>
      <c r="E7921" s="88">
        <v>248</v>
      </c>
      <c r="F7921" s="89">
        <f>+D7921*E7921</f>
        <v>1488</v>
      </c>
    </row>
    <row r="7922" spans="1:6" ht="409.6" hidden="1" customHeight="1" x14ac:dyDescent="0.2"/>
    <row r="7923" spans="1:6" ht="25.5" customHeight="1" x14ac:dyDescent="0.2">
      <c r="A7923" s="84" t="s">
        <v>5198</v>
      </c>
      <c r="B7923" s="85" t="s">
        <v>5199</v>
      </c>
      <c r="C7923" s="86" t="s">
        <v>109</v>
      </c>
      <c r="D7923" s="87">
        <v>2</v>
      </c>
      <c r="E7923" s="88">
        <v>805</v>
      </c>
      <c r="F7923" s="89">
        <f>+D7923*E7923</f>
        <v>1610</v>
      </c>
    </row>
    <row r="7924" spans="1:6" ht="409.6" hidden="1" customHeight="1" x14ac:dyDescent="0.2"/>
    <row r="7925" spans="1:6" ht="25.5" customHeight="1" x14ac:dyDescent="0.2">
      <c r="A7925" s="84" t="s">
        <v>5200</v>
      </c>
      <c r="B7925" s="85" t="s">
        <v>5201</v>
      </c>
      <c r="C7925" s="86" t="s">
        <v>109</v>
      </c>
      <c r="D7925" s="87">
        <v>80</v>
      </c>
      <c r="E7925" s="88">
        <v>158</v>
      </c>
      <c r="F7925" s="89">
        <f>+D7925*E7925</f>
        <v>12640</v>
      </c>
    </row>
    <row r="7926" spans="1:6" ht="409.6" hidden="1" customHeight="1" x14ac:dyDescent="0.2"/>
    <row r="7927" spans="1:6" ht="25.5" customHeight="1" thickBot="1" x14ac:dyDescent="0.25">
      <c r="A7927" s="84" t="s">
        <v>5202</v>
      </c>
      <c r="B7927" s="85" t="s">
        <v>5203</v>
      </c>
      <c r="C7927" s="86" t="s">
        <v>109</v>
      </c>
      <c r="D7927" s="87">
        <v>40</v>
      </c>
      <c r="E7927" s="88">
        <v>145</v>
      </c>
      <c r="F7927" s="89">
        <f>+D7927*E7927</f>
        <v>5800</v>
      </c>
    </row>
    <row r="7928" spans="1:6" ht="409.6" hidden="1" customHeight="1" thickBot="1" x14ac:dyDescent="0.25"/>
    <row r="7929" spans="1:6" ht="13.5" customHeight="1" thickBot="1" x14ac:dyDescent="0.25">
      <c r="A7929" s="90" t="s">
        <v>4904</v>
      </c>
      <c r="B7929" s="91"/>
      <c r="C7929" s="92">
        <v>6.3232262507486698</v>
      </c>
      <c r="D7929" s="91"/>
      <c r="E7929" s="93" t="s">
        <v>4884</v>
      </c>
      <c r="F7929" s="94">
        <v>56377</v>
      </c>
    </row>
    <row r="7930" spans="1:6" ht="0.2" customHeight="1" x14ac:dyDescent="0.2"/>
    <row r="7931" spans="1:6" ht="12.75" customHeight="1" x14ac:dyDescent="0.2">
      <c r="A7931" s="80" t="s">
        <v>4871</v>
      </c>
      <c r="B7931" s="81" t="s">
        <v>4905</v>
      </c>
      <c r="C7931" s="82" t="s">
        <v>4870</v>
      </c>
      <c r="D7931" s="82" t="s">
        <v>4873</v>
      </c>
      <c r="E7931" s="82" t="s">
        <v>4874</v>
      </c>
      <c r="F7931" s="83" t="s">
        <v>4875</v>
      </c>
    </row>
    <row r="7932" spans="1:6" ht="409.6" hidden="1" customHeight="1" x14ac:dyDescent="0.2"/>
    <row r="7933" spans="1:6" ht="25.5" customHeight="1" thickBot="1" x14ac:dyDescent="0.25">
      <c r="A7933" s="84" t="s">
        <v>4920</v>
      </c>
      <c r="B7933" s="85" t="s">
        <v>4921</v>
      </c>
      <c r="C7933" s="86" t="s">
        <v>106</v>
      </c>
      <c r="D7933" s="87">
        <v>1.05</v>
      </c>
      <c r="E7933" s="88">
        <v>14128</v>
      </c>
      <c r="F7933" s="89">
        <f>+D7933*E7933</f>
        <v>14834.400000000001</v>
      </c>
    </row>
    <row r="7934" spans="1:6" ht="409.6" hidden="1" customHeight="1" thickBot="1" x14ac:dyDescent="0.25"/>
    <row r="7935" spans="1:6" ht="13.5" customHeight="1" thickBot="1" x14ac:dyDescent="0.25">
      <c r="A7935" s="90" t="s">
        <v>4908</v>
      </c>
      <c r="B7935" s="91"/>
      <c r="C7935" s="92">
        <v>1.66377668559174</v>
      </c>
      <c r="D7935" s="91"/>
      <c r="E7935" s="93" t="s">
        <v>4884</v>
      </c>
      <c r="F7935" s="94">
        <v>14834</v>
      </c>
    </row>
    <row r="7936" spans="1:6" ht="0.2" customHeight="1" thickBot="1" x14ac:dyDescent="0.25"/>
    <row r="7937" spans="1:6" ht="12.75" customHeight="1" thickBot="1" x14ac:dyDescent="0.3">
      <c r="A7937" s="157" t="s">
        <v>4909</v>
      </c>
      <c r="B7937" s="158"/>
      <c r="C7937" s="158"/>
      <c r="D7937" s="158"/>
      <c r="E7937" s="159">
        <v>891586</v>
      </c>
      <c r="F7937" s="160"/>
    </row>
    <row r="7938" spans="1:6" ht="12.75" customHeight="1" x14ac:dyDescent="0.2"/>
    <row r="7939" spans="1:6" ht="12.75" customHeight="1" x14ac:dyDescent="0.2"/>
    <row r="7940" spans="1:6" ht="409.6" hidden="1" customHeight="1" x14ac:dyDescent="0.2"/>
    <row r="7941" spans="1:6" ht="12.75" customHeight="1" x14ac:dyDescent="0.25">
      <c r="A7941" s="144" t="s">
        <v>4868</v>
      </c>
      <c r="B7941" s="145"/>
      <c r="C7941" s="145"/>
      <c r="D7941" s="145"/>
      <c r="E7941" s="146"/>
      <c r="F7941" s="147"/>
    </row>
    <row r="7942" spans="1:6" ht="12.75" customHeight="1" x14ac:dyDescent="0.2">
      <c r="A7942" s="138" t="s">
        <v>2870</v>
      </c>
      <c r="B7942" s="139"/>
      <c r="C7942" s="139"/>
      <c r="D7942" s="140"/>
      <c r="E7942" s="76" t="s">
        <v>4869</v>
      </c>
      <c r="F7942" s="77" t="s">
        <v>4870</v>
      </c>
    </row>
    <row r="7943" spans="1:6" ht="12.75" customHeight="1" x14ac:dyDescent="0.2">
      <c r="A7943" s="141"/>
      <c r="B7943" s="142"/>
      <c r="C7943" s="142"/>
      <c r="D7943" s="143"/>
      <c r="E7943" s="78" t="s">
        <v>2869</v>
      </c>
      <c r="F7943" s="79" t="s">
        <v>106</v>
      </c>
    </row>
    <row r="7944" spans="1:6" ht="409.6" hidden="1" customHeight="1" x14ac:dyDescent="0.2"/>
    <row r="7945" spans="1:6" ht="12.75" customHeight="1" x14ac:dyDescent="0.2">
      <c r="A7945" s="80" t="s">
        <v>4871</v>
      </c>
      <c r="B7945" s="81" t="s">
        <v>4872</v>
      </c>
      <c r="C7945" s="82" t="s">
        <v>4870</v>
      </c>
      <c r="D7945" s="82" t="s">
        <v>4873</v>
      </c>
      <c r="E7945" s="82" t="s">
        <v>4874</v>
      </c>
      <c r="F7945" s="83" t="s">
        <v>4875</v>
      </c>
    </row>
    <row r="7946" spans="1:6" ht="409.6" hidden="1" customHeight="1" x14ac:dyDescent="0.2"/>
    <row r="7947" spans="1:6" ht="25.5" customHeight="1" x14ac:dyDescent="0.2">
      <c r="A7947" s="84" t="s">
        <v>5154</v>
      </c>
      <c r="B7947" s="85" t="s">
        <v>5155</v>
      </c>
      <c r="C7947" s="86" t="s">
        <v>106</v>
      </c>
      <c r="D7947" s="87">
        <v>1.05</v>
      </c>
      <c r="E7947" s="88">
        <v>405694</v>
      </c>
      <c r="F7947" s="89">
        <f>+D7947*E7947</f>
        <v>425978.7</v>
      </c>
    </row>
    <row r="7948" spans="1:6" ht="409.6" hidden="1" customHeight="1" x14ac:dyDescent="0.2"/>
    <row r="7949" spans="1:6" ht="25.5" customHeight="1" x14ac:dyDescent="0.2">
      <c r="A7949" s="84" t="s">
        <v>5180</v>
      </c>
      <c r="B7949" s="85" t="s">
        <v>5181</v>
      </c>
      <c r="C7949" s="86" t="s">
        <v>7</v>
      </c>
      <c r="D7949" s="87">
        <v>1.8374999999999999</v>
      </c>
      <c r="E7949" s="88">
        <v>18433</v>
      </c>
      <c r="F7949" s="89">
        <f>+D7949*E7949</f>
        <v>33870.637499999997</v>
      </c>
    </row>
    <row r="7950" spans="1:6" ht="409.6" hidden="1" customHeight="1" x14ac:dyDescent="0.2"/>
    <row r="7951" spans="1:6" ht="25.5" customHeight="1" x14ac:dyDescent="0.2">
      <c r="A7951" s="84" t="s">
        <v>5097</v>
      </c>
      <c r="B7951" s="85" t="s">
        <v>5098</v>
      </c>
      <c r="C7951" s="86" t="s">
        <v>9</v>
      </c>
      <c r="D7951" s="87">
        <v>9.6299999999999997E-3</v>
      </c>
      <c r="E7951" s="88">
        <v>295180</v>
      </c>
      <c r="F7951" s="89">
        <f>+D7951*E7951</f>
        <v>2842.5834</v>
      </c>
    </row>
    <row r="7952" spans="1:6" ht="409.6" hidden="1" customHeight="1" x14ac:dyDescent="0.2"/>
    <row r="7953" spans="1:6" ht="25.5" customHeight="1" x14ac:dyDescent="0.2">
      <c r="A7953" s="84" t="s">
        <v>5206</v>
      </c>
      <c r="B7953" s="85" t="s">
        <v>5207</v>
      </c>
      <c r="C7953" s="86" t="s">
        <v>7</v>
      </c>
      <c r="D7953" s="87">
        <v>0.63</v>
      </c>
      <c r="E7953" s="88">
        <v>25736</v>
      </c>
      <c r="F7953" s="89">
        <f>+D7953*E7953</f>
        <v>16213.68</v>
      </c>
    </row>
    <row r="7954" spans="1:6" ht="409.6" hidden="1" customHeight="1" x14ac:dyDescent="0.2"/>
    <row r="7955" spans="1:6" ht="25.5" customHeight="1" x14ac:dyDescent="0.2">
      <c r="A7955" s="84" t="s">
        <v>4881</v>
      </c>
      <c r="B7955" s="85" t="s">
        <v>4882</v>
      </c>
      <c r="C7955" s="86" t="s">
        <v>9</v>
      </c>
      <c r="D7955" s="87">
        <v>4</v>
      </c>
      <c r="E7955" s="88">
        <v>8900</v>
      </c>
      <c r="F7955" s="89">
        <f>+D7955*E7955</f>
        <v>35600</v>
      </c>
    </row>
    <row r="7956" spans="1:6" ht="409.6" hidden="1" customHeight="1" x14ac:dyDescent="0.2"/>
    <row r="7957" spans="1:6" ht="25.5" customHeight="1" x14ac:dyDescent="0.2">
      <c r="A7957" s="84" t="s">
        <v>4941</v>
      </c>
      <c r="B7957" s="85" t="s">
        <v>4942</v>
      </c>
      <c r="C7957" s="86" t="s">
        <v>7</v>
      </c>
      <c r="D7957" s="87">
        <v>2.5</v>
      </c>
      <c r="E7957" s="88">
        <v>8600</v>
      </c>
      <c r="F7957" s="89">
        <f>+D7957*E7957</f>
        <v>21500</v>
      </c>
    </row>
    <row r="7958" spans="1:6" ht="409.6" hidden="1" customHeight="1" x14ac:dyDescent="0.2"/>
    <row r="7959" spans="1:6" ht="25.5" customHeight="1" x14ac:dyDescent="0.2">
      <c r="A7959" s="84" t="s">
        <v>4876</v>
      </c>
      <c r="B7959" s="85" t="s">
        <v>4877</v>
      </c>
      <c r="C7959" s="86" t="s">
        <v>1212</v>
      </c>
      <c r="D7959" s="87">
        <v>0.5</v>
      </c>
      <c r="E7959" s="88">
        <v>3690</v>
      </c>
      <c r="F7959" s="89">
        <f>+D7959*E7959</f>
        <v>1845</v>
      </c>
    </row>
    <row r="7960" spans="1:6" ht="409.6" hidden="1" customHeight="1" x14ac:dyDescent="0.2"/>
    <row r="7961" spans="1:6" ht="25.5" customHeight="1" x14ac:dyDescent="0.2">
      <c r="A7961" s="84" t="s">
        <v>5190</v>
      </c>
      <c r="B7961" s="85" t="s">
        <v>5191</v>
      </c>
      <c r="C7961" s="86" t="s">
        <v>263</v>
      </c>
      <c r="D7961" s="87">
        <v>3.75</v>
      </c>
      <c r="E7961" s="88">
        <v>1353</v>
      </c>
      <c r="F7961" s="89">
        <f>+D7961*E7961</f>
        <v>5073.75</v>
      </c>
    </row>
    <row r="7962" spans="1:6" ht="409.6" hidden="1" customHeight="1" x14ac:dyDescent="0.2"/>
    <row r="7963" spans="1:6" ht="25.5" customHeight="1" thickBot="1" x14ac:dyDescent="0.25">
      <c r="A7963" s="84" t="s">
        <v>5192</v>
      </c>
      <c r="B7963" s="85" t="s">
        <v>5193</v>
      </c>
      <c r="C7963" s="86" t="s">
        <v>117</v>
      </c>
      <c r="D7963" s="87">
        <v>10</v>
      </c>
      <c r="E7963" s="88">
        <v>800</v>
      </c>
      <c r="F7963" s="89">
        <f>+D7963*E7963</f>
        <v>8000</v>
      </c>
    </row>
    <row r="7964" spans="1:6" ht="409.6" hidden="1" customHeight="1" thickBot="1" x14ac:dyDescent="0.25"/>
    <row r="7965" spans="1:6" ht="13.5" customHeight="1" thickBot="1" x14ac:dyDescent="0.25">
      <c r="A7965" s="90" t="s">
        <v>4883</v>
      </c>
      <c r="B7965" s="91"/>
      <c r="C7965" s="92">
        <v>66.053679720115397</v>
      </c>
      <c r="D7965" s="91"/>
      <c r="E7965" s="93" t="s">
        <v>4884</v>
      </c>
      <c r="F7965" s="94">
        <v>550926</v>
      </c>
    </row>
    <row r="7966" spans="1:6" ht="0.2" customHeight="1" x14ac:dyDescent="0.2"/>
    <row r="7967" spans="1:6" ht="12.75" customHeight="1" x14ac:dyDescent="0.2">
      <c r="A7967" s="80" t="s">
        <v>4871</v>
      </c>
      <c r="B7967" s="81" t="s">
        <v>4885</v>
      </c>
      <c r="C7967" s="82" t="s">
        <v>4870</v>
      </c>
      <c r="D7967" s="82" t="s">
        <v>4873</v>
      </c>
      <c r="E7967" s="82" t="s">
        <v>4874</v>
      </c>
      <c r="F7967" s="83" t="s">
        <v>4875</v>
      </c>
    </row>
    <row r="7968" spans="1:6" ht="409.6" hidden="1" customHeight="1" x14ac:dyDescent="0.2"/>
    <row r="7969" spans="1:6" ht="25.5" customHeight="1" thickBot="1" x14ac:dyDescent="0.25">
      <c r="A7969" s="84" t="s">
        <v>5158</v>
      </c>
      <c r="B7969" s="85" t="s">
        <v>5159</v>
      </c>
      <c r="C7969" s="86" t="s">
        <v>4888</v>
      </c>
      <c r="D7969" s="87">
        <v>0.74067000000000005</v>
      </c>
      <c r="E7969" s="88">
        <v>266178</v>
      </c>
      <c r="F7969" s="89">
        <f>+D7969*E7969</f>
        <v>197150.05926000001</v>
      </c>
    </row>
    <row r="7970" spans="1:6" ht="409.6" hidden="1" customHeight="1" thickBot="1" x14ac:dyDescent="0.25"/>
    <row r="7971" spans="1:6" ht="13.5" customHeight="1" thickBot="1" x14ac:dyDescent="0.25">
      <c r="A7971" s="90" t="s">
        <v>4893</v>
      </c>
      <c r="B7971" s="91"/>
      <c r="C7971" s="92">
        <v>23.637444877934101</v>
      </c>
      <c r="D7971" s="91"/>
      <c r="E7971" s="93" t="s">
        <v>4884</v>
      </c>
      <c r="F7971" s="94">
        <v>197150</v>
      </c>
    </row>
    <row r="7972" spans="1:6" ht="0.2" customHeight="1" x14ac:dyDescent="0.2"/>
    <row r="7973" spans="1:6" ht="12.75" customHeight="1" x14ac:dyDescent="0.2">
      <c r="A7973" s="80" t="s">
        <v>4871</v>
      </c>
      <c r="B7973" s="81" t="s">
        <v>4894</v>
      </c>
      <c r="C7973" s="82" t="s">
        <v>4870</v>
      </c>
      <c r="D7973" s="82" t="s">
        <v>4873</v>
      </c>
      <c r="E7973" s="82" t="s">
        <v>4874</v>
      </c>
      <c r="F7973" s="83" t="s">
        <v>4875</v>
      </c>
    </row>
    <row r="7974" spans="1:6" ht="409.6" hidden="1" customHeight="1" x14ac:dyDescent="0.2"/>
    <row r="7975" spans="1:6" ht="25.5" customHeight="1" thickBot="1" x14ac:dyDescent="0.25">
      <c r="A7975" s="84" t="s">
        <v>4895</v>
      </c>
      <c r="B7975" s="85" t="s">
        <v>4896</v>
      </c>
      <c r="C7975" s="86" t="s">
        <v>4897</v>
      </c>
      <c r="D7975" s="87">
        <v>0.05</v>
      </c>
      <c r="E7975" s="88">
        <v>197150</v>
      </c>
      <c r="F7975" s="89">
        <f>+D7975*E7975</f>
        <v>9857.5</v>
      </c>
    </row>
    <row r="7976" spans="1:6" ht="409.6" hidden="1" customHeight="1" thickBot="1" x14ac:dyDescent="0.25"/>
    <row r="7977" spans="1:6" ht="13.5" customHeight="1" thickBot="1" x14ac:dyDescent="0.25">
      <c r="A7977" s="90" t="s">
        <v>4898</v>
      </c>
      <c r="B7977" s="91"/>
      <c r="C7977" s="92">
        <v>1.1819321917660399</v>
      </c>
      <c r="D7977" s="91"/>
      <c r="E7977" s="93" t="s">
        <v>4884</v>
      </c>
      <c r="F7977" s="94">
        <v>9858</v>
      </c>
    </row>
    <row r="7978" spans="1:6" ht="0.2" customHeight="1" x14ac:dyDescent="0.2"/>
    <row r="7979" spans="1:6" ht="12.75" customHeight="1" x14ac:dyDescent="0.2">
      <c r="A7979" s="80" t="s">
        <v>4871</v>
      </c>
      <c r="B7979" s="81" t="s">
        <v>4899</v>
      </c>
      <c r="C7979" s="82" t="s">
        <v>4870</v>
      </c>
      <c r="D7979" s="82" t="s">
        <v>4873</v>
      </c>
      <c r="E7979" s="82" t="s">
        <v>4874</v>
      </c>
      <c r="F7979" s="83" t="s">
        <v>4875</v>
      </c>
    </row>
    <row r="7980" spans="1:6" ht="409.6" hidden="1" customHeight="1" x14ac:dyDescent="0.2"/>
    <row r="7981" spans="1:6" ht="25.5" customHeight="1" x14ac:dyDescent="0.2">
      <c r="A7981" s="84" t="s">
        <v>5194</v>
      </c>
      <c r="B7981" s="85" t="s">
        <v>5195</v>
      </c>
      <c r="C7981" s="86" t="s">
        <v>263</v>
      </c>
      <c r="D7981" s="87">
        <v>3</v>
      </c>
      <c r="E7981" s="88">
        <v>1000</v>
      </c>
      <c r="F7981" s="89">
        <f>+D7981*E7981</f>
        <v>3000</v>
      </c>
    </row>
    <row r="7982" spans="1:6" ht="409.6" hidden="1" customHeight="1" x14ac:dyDescent="0.2"/>
    <row r="7983" spans="1:6" ht="25.5" customHeight="1" x14ac:dyDescent="0.2">
      <c r="A7983" s="84" t="s">
        <v>5139</v>
      </c>
      <c r="B7983" s="85" t="s">
        <v>5140</v>
      </c>
      <c r="C7983" s="86" t="s">
        <v>109</v>
      </c>
      <c r="D7983" s="87">
        <v>24.69136</v>
      </c>
      <c r="E7983" s="88">
        <v>398</v>
      </c>
      <c r="F7983" s="89">
        <f>+D7983*E7983</f>
        <v>9827.1612800000003</v>
      </c>
    </row>
    <row r="7984" spans="1:6" ht="409.6" hidden="1" customHeight="1" x14ac:dyDescent="0.2"/>
    <row r="7985" spans="1:6" ht="25.5" customHeight="1" x14ac:dyDescent="0.2">
      <c r="A7985" s="84" t="s">
        <v>5166</v>
      </c>
      <c r="B7985" s="85" t="s">
        <v>5167</v>
      </c>
      <c r="C7985" s="86" t="s">
        <v>109</v>
      </c>
      <c r="D7985" s="87">
        <v>0.23499999999999999</v>
      </c>
      <c r="E7985" s="88">
        <v>26925</v>
      </c>
      <c r="F7985" s="89">
        <f>+D7985*E7985</f>
        <v>6327.375</v>
      </c>
    </row>
    <row r="7986" spans="1:6" ht="409.6" hidden="1" customHeight="1" x14ac:dyDescent="0.2"/>
    <row r="7987" spans="1:6" ht="25.5" customHeight="1" x14ac:dyDescent="0.2">
      <c r="A7987" s="84" t="s">
        <v>5196</v>
      </c>
      <c r="B7987" s="85" t="s">
        <v>5197</v>
      </c>
      <c r="C7987" s="86" t="s">
        <v>109</v>
      </c>
      <c r="D7987" s="87">
        <v>16</v>
      </c>
      <c r="E7987" s="88">
        <v>550</v>
      </c>
      <c r="F7987" s="89">
        <f>+D7987*E7987</f>
        <v>8800</v>
      </c>
    </row>
    <row r="7988" spans="1:6" ht="409.6" hidden="1" customHeight="1" x14ac:dyDescent="0.2"/>
    <row r="7989" spans="1:6" ht="25.5" customHeight="1" x14ac:dyDescent="0.2">
      <c r="A7989" s="84" t="s">
        <v>5087</v>
      </c>
      <c r="B7989" s="85" t="s">
        <v>5088</v>
      </c>
      <c r="C7989" s="86" t="s">
        <v>109</v>
      </c>
      <c r="D7989" s="87">
        <v>8</v>
      </c>
      <c r="E7989" s="88">
        <v>169</v>
      </c>
      <c r="F7989" s="89">
        <f>+D7989*E7989</f>
        <v>1352</v>
      </c>
    </row>
    <row r="7990" spans="1:6" ht="409.6" hidden="1" customHeight="1" x14ac:dyDescent="0.2"/>
    <row r="7991" spans="1:6" ht="25.5" customHeight="1" x14ac:dyDescent="0.2">
      <c r="A7991" s="84" t="s">
        <v>5016</v>
      </c>
      <c r="B7991" s="85" t="s">
        <v>5017</v>
      </c>
      <c r="C7991" s="86" t="s">
        <v>109</v>
      </c>
      <c r="D7991" s="87">
        <v>3</v>
      </c>
      <c r="E7991" s="88">
        <v>3482</v>
      </c>
      <c r="F7991" s="89">
        <f>+D7991*E7991</f>
        <v>10446</v>
      </c>
    </row>
    <row r="7992" spans="1:6" ht="409.6" hidden="1" customHeight="1" x14ac:dyDescent="0.2"/>
    <row r="7993" spans="1:6" ht="25.5" customHeight="1" x14ac:dyDescent="0.2">
      <c r="A7993" s="84" t="s">
        <v>5018</v>
      </c>
      <c r="B7993" s="85" t="s">
        <v>5019</v>
      </c>
      <c r="C7993" s="86" t="s">
        <v>109</v>
      </c>
      <c r="D7993" s="87">
        <v>6</v>
      </c>
      <c r="E7993" s="88">
        <v>248</v>
      </c>
      <c r="F7993" s="89">
        <f>+D7993*E7993</f>
        <v>1488</v>
      </c>
    </row>
    <row r="7994" spans="1:6" ht="409.6" hidden="1" customHeight="1" x14ac:dyDescent="0.2"/>
    <row r="7995" spans="1:6" ht="25.5" customHeight="1" x14ac:dyDescent="0.2">
      <c r="A7995" s="84" t="s">
        <v>5198</v>
      </c>
      <c r="B7995" s="85" t="s">
        <v>5199</v>
      </c>
      <c r="C7995" s="86" t="s">
        <v>109</v>
      </c>
      <c r="D7995" s="87">
        <v>2</v>
      </c>
      <c r="E7995" s="88">
        <v>805</v>
      </c>
      <c r="F7995" s="89">
        <f>+D7995*E7995</f>
        <v>1610</v>
      </c>
    </row>
    <row r="7996" spans="1:6" ht="409.6" hidden="1" customHeight="1" x14ac:dyDescent="0.2"/>
    <row r="7997" spans="1:6" ht="25.5" customHeight="1" x14ac:dyDescent="0.2">
      <c r="A7997" s="84" t="s">
        <v>5200</v>
      </c>
      <c r="B7997" s="85" t="s">
        <v>5201</v>
      </c>
      <c r="C7997" s="86" t="s">
        <v>109</v>
      </c>
      <c r="D7997" s="87">
        <v>80</v>
      </c>
      <c r="E7997" s="88">
        <v>158</v>
      </c>
      <c r="F7997" s="89">
        <f>+D7997*E7997</f>
        <v>12640</v>
      </c>
    </row>
    <row r="7998" spans="1:6" ht="409.6" hidden="1" customHeight="1" x14ac:dyDescent="0.2"/>
    <row r="7999" spans="1:6" ht="25.5" customHeight="1" thickBot="1" x14ac:dyDescent="0.25">
      <c r="A7999" s="84" t="s">
        <v>5202</v>
      </c>
      <c r="B7999" s="85" t="s">
        <v>5203</v>
      </c>
      <c r="C7999" s="86" t="s">
        <v>109</v>
      </c>
      <c r="D7999" s="87">
        <v>40</v>
      </c>
      <c r="E7999" s="88">
        <v>145</v>
      </c>
      <c r="F7999" s="89">
        <f>+D7999*E7999</f>
        <v>5800</v>
      </c>
    </row>
    <row r="8000" spans="1:6" ht="409.6" hidden="1" customHeight="1" thickBot="1" x14ac:dyDescent="0.25"/>
    <row r="8001" spans="1:6" ht="13.5" customHeight="1" thickBot="1" x14ac:dyDescent="0.25">
      <c r="A8001" s="90" t="s">
        <v>4904</v>
      </c>
      <c r="B8001" s="91"/>
      <c r="C8001" s="92">
        <v>7.3484098228180796</v>
      </c>
      <c r="D8001" s="91"/>
      <c r="E8001" s="93" t="s">
        <v>4884</v>
      </c>
      <c r="F8001" s="94">
        <v>61290</v>
      </c>
    </row>
    <row r="8002" spans="1:6" ht="0.2" customHeight="1" x14ac:dyDescent="0.2"/>
    <row r="8003" spans="1:6" ht="12.75" customHeight="1" x14ac:dyDescent="0.2">
      <c r="A8003" s="80" t="s">
        <v>4871</v>
      </c>
      <c r="B8003" s="81" t="s">
        <v>4905</v>
      </c>
      <c r="C8003" s="82" t="s">
        <v>4870</v>
      </c>
      <c r="D8003" s="82" t="s">
        <v>4873</v>
      </c>
      <c r="E8003" s="82" t="s">
        <v>4874</v>
      </c>
      <c r="F8003" s="83" t="s">
        <v>4875</v>
      </c>
    </row>
    <row r="8004" spans="1:6" ht="409.6" hidden="1" customHeight="1" x14ac:dyDescent="0.2"/>
    <row r="8005" spans="1:6" ht="25.5" customHeight="1" thickBot="1" x14ac:dyDescent="0.25">
      <c r="A8005" s="84" t="s">
        <v>4920</v>
      </c>
      <c r="B8005" s="85" t="s">
        <v>4921</v>
      </c>
      <c r="C8005" s="86" t="s">
        <v>106</v>
      </c>
      <c r="D8005" s="87">
        <v>1.05</v>
      </c>
      <c r="E8005" s="88">
        <v>14128</v>
      </c>
      <c r="F8005" s="89">
        <f>+D8005*E8005</f>
        <v>14834.400000000001</v>
      </c>
    </row>
    <row r="8006" spans="1:6" ht="409.6" hidden="1" customHeight="1" thickBot="1" x14ac:dyDescent="0.25"/>
    <row r="8007" spans="1:6" ht="13.5" customHeight="1" thickBot="1" x14ac:dyDescent="0.25">
      <c r="A8007" s="90" t="s">
        <v>4908</v>
      </c>
      <c r="B8007" s="91"/>
      <c r="C8007" s="92">
        <v>1.77853338736635</v>
      </c>
      <c r="D8007" s="91"/>
      <c r="E8007" s="93" t="s">
        <v>4884</v>
      </c>
      <c r="F8007" s="94">
        <v>14834</v>
      </c>
    </row>
    <row r="8008" spans="1:6" ht="0.2" customHeight="1" thickBot="1" x14ac:dyDescent="0.25"/>
    <row r="8009" spans="1:6" ht="12.75" customHeight="1" thickBot="1" x14ac:dyDescent="0.3">
      <c r="A8009" s="157" t="s">
        <v>4909</v>
      </c>
      <c r="B8009" s="158"/>
      <c r="C8009" s="158"/>
      <c r="D8009" s="158"/>
      <c r="E8009" s="159">
        <v>834058</v>
      </c>
      <c r="F8009" s="160"/>
    </row>
    <row r="8010" spans="1:6" ht="12.75" customHeight="1" x14ac:dyDescent="0.2"/>
    <row r="8011" spans="1:6" ht="12.75" customHeight="1" x14ac:dyDescent="0.2"/>
    <row r="8012" spans="1:6" ht="409.6" hidden="1" customHeight="1" x14ac:dyDescent="0.2"/>
    <row r="8013" spans="1:6" ht="12.75" customHeight="1" x14ac:dyDescent="0.25">
      <c r="A8013" s="144" t="s">
        <v>4868</v>
      </c>
      <c r="B8013" s="145"/>
      <c r="C8013" s="145"/>
      <c r="D8013" s="145"/>
      <c r="E8013" s="146"/>
      <c r="F8013" s="147"/>
    </row>
    <row r="8014" spans="1:6" ht="12.75" customHeight="1" x14ac:dyDescent="0.2">
      <c r="A8014" s="138" t="s">
        <v>2872</v>
      </c>
      <c r="B8014" s="139"/>
      <c r="C8014" s="139"/>
      <c r="D8014" s="140"/>
      <c r="E8014" s="76" t="s">
        <v>4869</v>
      </c>
      <c r="F8014" s="77" t="s">
        <v>4870</v>
      </c>
    </row>
    <row r="8015" spans="1:6" ht="12.75" customHeight="1" x14ac:dyDescent="0.2">
      <c r="A8015" s="141"/>
      <c r="B8015" s="142"/>
      <c r="C8015" s="142"/>
      <c r="D8015" s="143"/>
      <c r="E8015" s="78" t="s">
        <v>2871</v>
      </c>
      <c r="F8015" s="79" t="s">
        <v>106</v>
      </c>
    </row>
    <row r="8016" spans="1:6" ht="409.6" hidden="1" customHeight="1" x14ac:dyDescent="0.2"/>
    <row r="8017" spans="1:6" ht="12.75" customHeight="1" x14ac:dyDescent="0.2">
      <c r="A8017" s="80" t="s">
        <v>4871</v>
      </c>
      <c r="B8017" s="81" t="s">
        <v>4872</v>
      </c>
      <c r="C8017" s="82" t="s">
        <v>4870</v>
      </c>
      <c r="D8017" s="82" t="s">
        <v>4873</v>
      </c>
      <c r="E8017" s="82" t="s">
        <v>4874</v>
      </c>
      <c r="F8017" s="83" t="s">
        <v>4875</v>
      </c>
    </row>
    <row r="8018" spans="1:6" ht="409.6" hidden="1" customHeight="1" x14ac:dyDescent="0.2"/>
    <row r="8019" spans="1:6" ht="25.5" customHeight="1" x14ac:dyDescent="0.2">
      <c r="A8019" s="84" t="s">
        <v>5154</v>
      </c>
      <c r="B8019" s="85" t="s">
        <v>5155</v>
      </c>
      <c r="C8019" s="86" t="s">
        <v>106</v>
      </c>
      <c r="D8019" s="87">
        <v>1.05</v>
      </c>
      <c r="E8019" s="88">
        <v>405694</v>
      </c>
      <c r="F8019" s="89">
        <f>+D8019*E8019</f>
        <v>425978.7</v>
      </c>
    </row>
    <row r="8020" spans="1:6" ht="409.6" hidden="1" customHeight="1" x14ac:dyDescent="0.2"/>
    <row r="8021" spans="1:6" ht="25.5" customHeight="1" x14ac:dyDescent="0.2">
      <c r="A8021" s="84" t="s">
        <v>5180</v>
      </c>
      <c r="B8021" s="85" t="s">
        <v>5181</v>
      </c>
      <c r="C8021" s="86" t="s">
        <v>7</v>
      </c>
      <c r="D8021" s="87">
        <v>1.8374999999999999</v>
      </c>
      <c r="E8021" s="88">
        <v>18433</v>
      </c>
      <c r="F8021" s="89">
        <f>+D8021*E8021</f>
        <v>33870.637499999997</v>
      </c>
    </row>
    <row r="8022" spans="1:6" ht="409.6" hidden="1" customHeight="1" x14ac:dyDescent="0.2"/>
    <row r="8023" spans="1:6" ht="25.5" customHeight="1" x14ac:dyDescent="0.2">
      <c r="A8023" s="84" t="s">
        <v>5097</v>
      </c>
      <c r="B8023" s="85" t="s">
        <v>5098</v>
      </c>
      <c r="C8023" s="86" t="s">
        <v>9</v>
      </c>
      <c r="D8023" s="87">
        <v>9.6299999999999997E-3</v>
      </c>
      <c r="E8023" s="88">
        <v>295180</v>
      </c>
      <c r="F8023" s="89">
        <f>+D8023*E8023</f>
        <v>2842.5834</v>
      </c>
    </row>
    <row r="8024" spans="1:6" ht="409.6" hidden="1" customHeight="1" x14ac:dyDescent="0.2"/>
    <row r="8025" spans="1:6" ht="25.5" customHeight="1" x14ac:dyDescent="0.2">
      <c r="A8025" s="84" t="s">
        <v>4881</v>
      </c>
      <c r="B8025" s="85" t="s">
        <v>4882</v>
      </c>
      <c r="C8025" s="86" t="s">
        <v>9</v>
      </c>
      <c r="D8025" s="87">
        <v>4</v>
      </c>
      <c r="E8025" s="88">
        <v>8900</v>
      </c>
      <c r="F8025" s="89">
        <f>+D8025*E8025</f>
        <v>35600</v>
      </c>
    </row>
    <row r="8026" spans="1:6" ht="409.6" hidden="1" customHeight="1" x14ac:dyDescent="0.2"/>
    <row r="8027" spans="1:6" ht="25.5" customHeight="1" x14ac:dyDescent="0.2">
      <c r="A8027" s="84" t="s">
        <v>5097</v>
      </c>
      <c r="B8027" s="85" t="s">
        <v>5098</v>
      </c>
      <c r="C8027" s="86" t="s">
        <v>9</v>
      </c>
      <c r="D8027" s="87">
        <v>9.6299999999999997E-3</v>
      </c>
      <c r="E8027" s="88">
        <v>295180</v>
      </c>
      <c r="F8027" s="89">
        <f>+D8027*E8027</f>
        <v>2842.5834</v>
      </c>
    </row>
    <row r="8028" spans="1:6" ht="409.6" hidden="1" customHeight="1" x14ac:dyDescent="0.2"/>
    <row r="8029" spans="1:6" ht="25.5" customHeight="1" x14ac:dyDescent="0.2">
      <c r="A8029" s="84" t="s">
        <v>5160</v>
      </c>
      <c r="B8029" s="85" t="s">
        <v>5161</v>
      </c>
      <c r="C8029" s="86" t="s">
        <v>9</v>
      </c>
      <c r="D8029" s="87">
        <v>0.18751000000000001</v>
      </c>
      <c r="E8029" s="88">
        <v>155918</v>
      </c>
      <c r="F8029" s="89">
        <f>+D8029*E8029</f>
        <v>29236.18418</v>
      </c>
    </row>
    <row r="8030" spans="1:6" ht="409.6" hidden="1" customHeight="1" x14ac:dyDescent="0.2"/>
    <row r="8031" spans="1:6" ht="25.5" customHeight="1" x14ac:dyDescent="0.2">
      <c r="A8031" s="84" t="s">
        <v>4941</v>
      </c>
      <c r="B8031" s="85" t="s">
        <v>4942</v>
      </c>
      <c r="C8031" s="86" t="s">
        <v>7</v>
      </c>
      <c r="D8031" s="87">
        <v>2</v>
      </c>
      <c r="E8031" s="88">
        <v>8600</v>
      </c>
      <c r="F8031" s="89">
        <f>+D8031*E8031</f>
        <v>17200</v>
      </c>
    </row>
    <row r="8032" spans="1:6" ht="409.6" hidden="1" customHeight="1" x14ac:dyDescent="0.2"/>
    <row r="8033" spans="1:6" ht="25.5" customHeight="1" x14ac:dyDescent="0.2">
      <c r="A8033" s="84" t="s">
        <v>4876</v>
      </c>
      <c r="B8033" s="85" t="s">
        <v>4877</v>
      </c>
      <c r="C8033" s="86" t="s">
        <v>1212</v>
      </c>
      <c r="D8033" s="87">
        <v>1</v>
      </c>
      <c r="E8033" s="88">
        <v>3690</v>
      </c>
      <c r="F8033" s="89">
        <f>+D8033*E8033</f>
        <v>3690</v>
      </c>
    </row>
    <row r="8034" spans="1:6" ht="409.6" hidden="1" customHeight="1" x14ac:dyDescent="0.2"/>
    <row r="8035" spans="1:6" ht="25.5" customHeight="1" x14ac:dyDescent="0.2">
      <c r="A8035" s="84" t="s">
        <v>5190</v>
      </c>
      <c r="B8035" s="85" t="s">
        <v>5191</v>
      </c>
      <c r="C8035" s="86" t="s">
        <v>263</v>
      </c>
      <c r="D8035" s="87">
        <v>3.75</v>
      </c>
      <c r="E8035" s="88">
        <v>1353</v>
      </c>
      <c r="F8035" s="89">
        <f>+D8035*E8035</f>
        <v>5073.75</v>
      </c>
    </row>
    <row r="8036" spans="1:6" ht="409.6" hidden="1" customHeight="1" x14ac:dyDescent="0.2"/>
    <row r="8037" spans="1:6" ht="25.5" customHeight="1" thickBot="1" x14ac:dyDescent="0.25">
      <c r="A8037" s="84" t="s">
        <v>5192</v>
      </c>
      <c r="B8037" s="85" t="s">
        <v>5193</v>
      </c>
      <c r="C8037" s="86" t="s">
        <v>117</v>
      </c>
      <c r="D8037" s="87">
        <v>8</v>
      </c>
      <c r="E8037" s="88">
        <v>800</v>
      </c>
      <c r="F8037" s="89">
        <f>+D8037*E8037</f>
        <v>6400</v>
      </c>
    </row>
    <row r="8038" spans="1:6" ht="409.6" hidden="1" customHeight="1" thickBot="1" x14ac:dyDescent="0.25"/>
    <row r="8039" spans="1:6" ht="13.5" customHeight="1" thickBot="1" x14ac:dyDescent="0.25">
      <c r="A8039" s="90" t="s">
        <v>4883</v>
      </c>
      <c r="B8039" s="91"/>
      <c r="C8039" s="92">
        <v>69.659424712102293</v>
      </c>
      <c r="D8039" s="91"/>
      <c r="E8039" s="93" t="s">
        <v>4884</v>
      </c>
      <c r="F8039" s="94">
        <v>562736</v>
      </c>
    </row>
    <row r="8040" spans="1:6" ht="0.2" customHeight="1" x14ac:dyDescent="0.2"/>
    <row r="8041" spans="1:6" ht="12.75" customHeight="1" x14ac:dyDescent="0.2">
      <c r="A8041" s="80" t="s">
        <v>4871</v>
      </c>
      <c r="B8041" s="81" t="s">
        <v>4885</v>
      </c>
      <c r="C8041" s="82" t="s">
        <v>4870</v>
      </c>
      <c r="D8041" s="82" t="s">
        <v>4873</v>
      </c>
      <c r="E8041" s="82" t="s">
        <v>4874</v>
      </c>
      <c r="F8041" s="83" t="s">
        <v>4875</v>
      </c>
    </row>
    <row r="8042" spans="1:6" ht="409.6" hidden="1" customHeight="1" x14ac:dyDescent="0.2"/>
    <row r="8043" spans="1:6" ht="25.5" customHeight="1" thickBot="1" x14ac:dyDescent="0.25">
      <c r="A8043" s="84" t="s">
        <v>5158</v>
      </c>
      <c r="B8043" s="85" t="s">
        <v>5159</v>
      </c>
      <c r="C8043" s="86" t="s">
        <v>4888</v>
      </c>
      <c r="D8043" s="87">
        <v>0.63871999999999995</v>
      </c>
      <c r="E8043" s="88">
        <v>266178</v>
      </c>
      <c r="F8043" s="89">
        <f>+D8043*E8043</f>
        <v>170013.21216</v>
      </c>
    </row>
    <row r="8044" spans="1:6" ht="409.6" hidden="1" customHeight="1" thickBot="1" x14ac:dyDescent="0.25"/>
    <row r="8045" spans="1:6" ht="13.5" customHeight="1" thickBot="1" x14ac:dyDescent="0.25">
      <c r="A8045" s="90" t="s">
        <v>4893</v>
      </c>
      <c r="B8045" s="91"/>
      <c r="C8045" s="92">
        <v>21.045406324775101</v>
      </c>
      <c r="D8045" s="91"/>
      <c r="E8045" s="93" t="s">
        <v>4884</v>
      </c>
      <c r="F8045" s="94">
        <v>170013</v>
      </c>
    </row>
    <row r="8046" spans="1:6" ht="0.2" customHeight="1" x14ac:dyDescent="0.2"/>
    <row r="8047" spans="1:6" ht="12.75" customHeight="1" x14ac:dyDescent="0.2">
      <c r="A8047" s="80" t="s">
        <v>4871</v>
      </c>
      <c r="B8047" s="81" t="s">
        <v>4894</v>
      </c>
      <c r="C8047" s="82" t="s">
        <v>4870</v>
      </c>
      <c r="D8047" s="82" t="s">
        <v>4873</v>
      </c>
      <c r="E8047" s="82" t="s">
        <v>4874</v>
      </c>
      <c r="F8047" s="83" t="s">
        <v>4875</v>
      </c>
    </row>
    <row r="8048" spans="1:6" ht="409.6" hidden="1" customHeight="1" x14ac:dyDescent="0.2"/>
    <row r="8049" spans="1:6" ht="25.5" customHeight="1" thickBot="1" x14ac:dyDescent="0.25">
      <c r="A8049" s="84" t="s">
        <v>4895</v>
      </c>
      <c r="B8049" s="85" t="s">
        <v>4896</v>
      </c>
      <c r="C8049" s="86" t="s">
        <v>4897</v>
      </c>
      <c r="D8049" s="87">
        <v>0.05</v>
      </c>
      <c r="E8049" s="88">
        <v>170013</v>
      </c>
      <c r="F8049" s="89">
        <f>+D8049*E8049</f>
        <v>8500.65</v>
      </c>
    </row>
    <row r="8050" spans="1:6" ht="409.6" hidden="1" customHeight="1" thickBot="1" x14ac:dyDescent="0.25"/>
    <row r="8051" spans="1:6" ht="13.5" customHeight="1" thickBot="1" x14ac:dyDescent="0.25">
      <c r="A8051" s="90" t="s">
        <v>4898</v>
      </c>
      <c r="B8051" s="91"/>
      <c r="C8051" s="92">
        <v>1.0523136417033601</v>
      </c>
      <c r="D8051" s="91"/>
      <c r="E8051" s="93" t="s">
        <v>4884</v>
      </c>
      <c r="F8051" s="94">
        <v>8501</v>
      </c>
    </row>
    <row r="8052" spans="1:6" ht="0.2" customHeight="1" x14ac:dyDescent="0.2"/>
    <row r="8053" spans="1:6" ht="12.75" customHeight="1" x14ac:dyDescent="0.2">
      <c r="A8053" s="80" t="s">
        <v>4871</v>
      </c>
      <c r="B8053" s="81" t="s">
        <v>4899</v>
      </c>
      <c r="C8053" s="82" t="s">
        <v>4870</v>
      </c>
      <c r="D8053" s="82" t="s">
        <v>4873</v>
      </c>
      <c r="E8053" s="82" t="s">
        <v>4874</v>
      </c>
      <c r="F8053" s="83" t="s">
        <v>4875</v>
      </c>
    </row>
    <row r="8054" spans="1:6" ht="409.6" hidden="1" customHeight="1" x14ac:dyDescent="0.2"/>
    <row r="8055" spans="1:6" ht="25.5" customHeight="1" x14ac:dyDescent="0.2">
      <c r="A8055" s="84" t="s">
        <v>5194</v>
      </c>
      <c r="B8055" s="85" t="s">
        <v>5195</v>
      </c>
      <c r="C8055" s="86" t="s">
        <v>263</v>
      </c>
      <c r="D8055" s="87">
        <v>3</v>
      </c>
      <c r="E8055" s="88">
        <v>1000</v>
      </c>
      <c r="F8055" s="89">
        <f>+D8055*E8055</f>
        <v>3000</v>
      </c>
    </row>
    <row r="8056" spans="1:6" ht="409.6" hidden="1" customHeight="1" x14ac:dyDescent="0.2"/>
    <row r="8057" spans="1:6" ht="25.5" customHeight="1" x14ac:dyDescent="0.2">
      <c r="A8057" s="84" t="s">
        <v>5139</v>
      </c>
      <c r="B8057" s="85" t="s">
        <v>5140</v>
      </c>
      <c r="C8057" s="86" t="s">
        <v>109</v>
      </c>
      <c r="D8057" s="87">
        <v>10</v>
      </c>
      <c r="E8057" s="88">
        <v>398</v>
      </c>
      <c r="F8057" s="89">
        <f>+D8057*E8057</f>
        <v>3980</v>
      </c>
    </row>
    <row r="8058" spans="1:6" ht="409.6" hidden="1" customHeight="1" x14ac:dyDescent="0.2"/>
    <row r="8059" spans="1:6" ht="25.5" customHeight="1" x14ac:dyDescent="0.2">
      <c r="A8059" s="84" t="s">
        <v>5166</v>
      </c>
      <c r="B8059" s="85" t="s">
        <v>5167</v>
      </c>
      <c r="C8059" s="86" t="s">
        <v>109</v>
      </c>
      <c r="D8059" s="87">
        <v>0.23499999999999999</v>
      </c>
      <c r="E8059" s="88">
        <v>26925</v>
      </c>
      <c r="F8059" s="89">
        <f>+D8059*E8059</f>
        <v>6327.375</v>
      </c>
    </row>
    <row r="8060" spans="1:6" ht="409.6" hidden="1" customHeight="1" x14ac:dyDescent="0.2"/>
    <row r="8061" spans="1:6" ht="25.5" customHeight="1" x14ac:dyDescent="0.2">
      <c r="A8061" s="84" t="s">
        <v>5196</v>
      </c>
      <c r="B8061" s="85" t="s">
        <v>5197</v>
      </c>
      <c r="C8061" s="86" t="s">
        <v>109</v>
      </c>
      <c r="D8061" s="87">
        <v>16</v>
      </c>
      <c r="E8061" s="88">
        <v>550</v>
      </c>
      <c r="F8061" s="89">
        <f>+D8061*E8061</f>
        <v>8800</v>
      </c>
    </row>
    <row r="8062" spans="1:6" ht="409.6" hidden="1" customHeight="1" x14ac:dyDescent="0.2"/>
    <row r="8063" spans="1:6" ht="25.5" customHeight="1" x14ac:dyDescent="0.2">
      <c r="A8063" s="84" t="s">
        <v>5087</v>
      </c>
      <c r="B8063" s="85" t="s">
        <v>5088</v>
      </c>
      <c r="C8063" s="86" t="s">
        <v>109</v>
      </c>
      <c r="D8063" s="87">
        <v>8</v>
      </c>
      <c r="E8063" s="88">
        <v>169</v>
      </c>
      <c r="F8063" s="89">
        <f>+D8063*E8063</f>
        <v>1352</v>
      </c>
    </row>
    <row r="8064" spans="1:6" ht="409.6" hidden="1" customHeight="1" x14ac:dyDescent="0.2"/>
    <row r="8065" spans="1:6" ht="25.5" customHeight="1" x14ac:dyDescent="0.2">
      <c r="A8065" s="84" t="s">
        <v>5016</v>
      </c>
      <c r="B8065" s="85" t="s">
        <v>5017</v>
      </c>
      <c r="C8065" s="86" t="s">
        <v>109</v>
      </c>
      <c r="D8065" s="87">
        <v>3</v>
      </c>
      <c r="E8065" s="88">
        <v>3482</v>
      </c>
      <c r="F8065" s="89">
        <f>+D8065*E8065</f>
        <v>10446</v>
      </c>
    </row>
    <row r="8066" spans="1:6" ht="409.6" hidden="1" customHeight="1" x14ac:dyDescent="0.2"/>
    <row r="8067" spans="1:6" ht="25.5" customHeight="1" x14ac:dyDescent="0.2">
      <c r="A8067" s="84" t="s">
        <v>5018</v>
      </c>
      <c r="B8067" s="85" t="s">
        <v>5019</v>
      </c>
      <c r="C8067" s="86" t="s">
        <v>109</v>
      </c>
      <c r="D8067" s="87">
        <v>6</v>
      </c>
      <c r="E8067" s="88">
        <v>248</v>
      </c>
      <c r="F8067" s="89">
        <f>+D8067*E8067</f>
        <v>1488</v>
      </c>
    </row>
    <row r="8068" spans="1:6" ht="409.6" hidden="1" customHeight="1" x14ac:dyDescent="0.2"/>
    <row r="8069" spans="1:6" ht="25.5" customHeight="1" x14ac:dyDescent="0.2">
      <c r="A8069" s="84" t="s">
        <v>5198</v>
      </c>
      <c r="B8069" s="85" t="s">
        <v>5199</v>
      </c>
      <c r="C8069" s="86" t="s">
        <v>109</v>
      </c>
      <c r="D8069" s="87">
        <v>2</v>
      </c>
      <c r="E8069" s="88">
        <v>805</v>
      </c>
      <c r="F8069" s="89">
        <f>+D8069*E8069</f>
        <v>1610</v>
      </c>
    </row>
    <row r="8070" spans="1:6" ht="409.6" hidden="1" customHeight="1" x14ac:dyDescent="0.2"/>
    <row r="8071" spans="1:6" ht="25.5" customHeight="1" x14ac:dyDescent="0.2">
      <c r="A8071" s="84" t="s">
        <v>5200</v>
      </c>
      <c r="B8071" s="85" t="s">
        <v>5201</v>
      </c>
      <c r="C8071" s="86" t="s">
        <v>109</v>
      </c>
      <c r="D8071" s="87">
        <v>64</v>
      </c>
      <c r="E8071" s="88">
        <v>158</v>
      </c>
      <c r="F8071" s="89">
        <f>+D8071*E8071</f>
        <v>10112</v>
      </c>
    </row>
    <row r="8072" spans="1:6" ht="409.6" hidden="1" customHeight="1" x14ac:dyDescent="0.2"/>
    <row r="8073" spans="1:6" ht="25.5" customHeight="1" thickBot="1" x14ac:dyDescent="0.25">
      <c r="A8073" s="84" t="s">
        <v>5202</v>
      </c>
      <c r="B8073" s="85" t="s">
        <v>5203</v>
      </c>
      <c r="C8073" s="86" t="s">
        <v>109</v>
      </c>
      <c r="D8073" s="87">
        <v>32</v>
      </c>
      <c r="E8073" s="88">
        <v>145</v>
      </c>
      <c r="F8073" s="89">
        <f>+D8073*E8073</f>
        <v>4640</v>
      </c>
    </row>
    <row r="8074" spans="1:6" ht="409.6" hidden="1" customHeight="1" thickBot="1" x14ac:dyDescent="0.25"/>
    <row r="8075" spans="1:6" ht="13.5" customHeight="1" thickBot="1" x14ac:dyDescent="0.25">
      <c r="A8075" s="90" t="s">
        <v>4904</v>
      </c>
      <c r="B8075" s="91"/>
      <c r="C8075" s="92">
        <v>6.4065983444721004</v>
      </c>
      <c r="D8075" s="91"/>
      <c r="E8075" s="93" t="s">
        <v>4884</v>
      </c>
      <c r="F8075" s="94">
        <v>51755</v>
      </c>
    </row>
    <row r="8076" spans="1:6" ht="0.2" customHeight="1" x14ac:dyDescent="0.2"/>
    <row r="8077" spans="1:6" ht="12.75" customHeight="1" x14ac:dyDescent="0.2">
      <c r="A8077" s="80" t="s">
        <v>4871</v>
      </c>
      <c r="B8077" s="81" t="s">
        <v>4905</v>
      </c>
      <c r="C8077" s="82" t="s">
        <v>4870</v>
      </c>
      <c r="D8077" s="82" t="s">
        <v>4873</v>
      </c>
      <c r="E8077" s="82" t="s">
        <v>4874</v>
      </c>
      <c r="F8077" s="83" t="s">
        <v>4875</v>
      </c>
    </row>
    <row r="8078" spans="1:6" ht="409.6" hidden="1" customHeight="1" x14ac:dyDescent="0.2"/>
    <row r="8079" spans="1:6" ht="25.5" customHeight="1" thickBot="1" x14ac:dyDescent="0.25">
      <c r="A8079" s="84" t="s">
        <v>4920</v>
      </c>
      <c r="B8079" s="85" t="s">
        <v>4921</v>
      </c>
      <c r="C8079" s="86" t="s">
        <v>106</v>
      </c>
      <c r="D8079" s="87">
        <v>1.05</v>
      </c>
      <c r="E8079" s="88">
        <v>14128</v>
      </c>
      <c r="F8079" s="89">
        <f>+D8079*E8079</f>
        <v>14834.400000000001</v>
      </c>
    </row>
    <row r="8080" spans="1:6" ht="409.6" hidden="1" customHeight="1" thickBot="1" x14ac:dyDescent="0.25"/>
    <row r="8081" spans="1:6" ht="13.5" customHeight="1" thickBot="1" x14ac:dyDescent="0.25">
      <c r="A8081" s="90" t="s">
        <v>4908</v>
      </c>
      <c r="B8081" s="91"/>
      <c r="C8081" s="92">
        <v>1.83625697694714</v>
      </c>
      <c r="D8081" s="91"/>
      <c r="E8081" s="93" t="s">
        <v>4884</v>
      </c>
      <c r="F8081" s="94">
        <v>14834</v>
      </c>
    </row>
    <row r="8082" spans="1:6" ht="0.2" customHeight="1" thickBot="1" x14ac:dyDescent="0.25"/>
    <row r="8083" spans="1:6" ht="12.75" customHeight="1" thickBot="1" x14ac:dyDescent="0.3">
      <c r="A8083" s="157" t="s">
        <v>4909</v>
      </c>
      <c r="B8083" s="158"/>
      <c r="C8083" s="158"/>
      <c r="D8083" s="158"/>
      <c r="E8083" s="159">
        <v>807839</v>
      </c>
      <c r="F8083" s="160"/>
    </row>
    <row r="8084" spans="1:6" ht="12.75" customHeight="1" x14ac:dyDescent="0.2"/>
    <row r="8085" spans="1:6" ht="12.75" customHeight="1" x14ac:dyDescent="0.2"/>
    <row r="8086" spans="1:6" ht="409.6" hidden="1" customHeight="1" x14ac:dyDescent="0.2"/>
    <row r="8087" spans="1:6" ht="12.75" customHeight="1" x14ac:dyDescent="0.25">
      <c r="A8087" s="144" t="s">
        <v>4868</v>
      </c>
      <c r="B8087" s="145"/>
      <c r="C8087" s="145"/>
      <c r="D8087" s="145"/>
      <c r="E8087" s="146"/>
      <c r="F8087" s="147"/>
    </row>
    <row r="8088" spans="1:6" ht="12.75" customHeight="1" x14ac:dyDescent="0.2">
      <c r="A8088" s="138" t="s">
        <v>2874</v>
      </c>
      <c r="B8088" s="139"/>
      <c r="C8088" s="139"/>
      <c r="D8088" s="140"/>
      <c r="E8088" s="76" t="s">
        <v>4869</v>
      </c>
      <c r="F8088" s="77" t="s">
        <v>4870</v>
      </c>
    </row>
    <row r="8089" spans="1:6" ht="12.75" customHeight="1" x14ac:dyDescent="0.2">
      <c r="A8089" s="141"/>
      <c r="B8089" s="142"/>
      <c r="C8089" s="142"/>
      <c r="D8089" s="143"/>
      <c r="E8089" s="78" t="s">
        <v>2873</v>
      </c>
      <c r="F8089" s="79" t="s">
        <v>106</v>
      </c>
    </row>
    <row r="8090" spans="1:6" ht="409.6" hidden="1" customHeight="1" x14ac:dyDescent="0.2"/>
    <row r="8091" spans="1:6" ht="12.75" customHeight="1" x14ac:dyDescent="0.2">
      <c r="A8091" s="80" t="s">
        <v>4871</v>
      </c>
      <c r="B8091" s="81" t="s">
        <v>4872</v>
      </c>
      <c r="C8091" s="82" t="s">
        <v>4870</v>
      </c>
      <c r="D8091" s="82" t="s">
        <v>4873</v>
      </c>
      <c r="E8091" s="82" t="s">
        <v>4874</v>
      </c>
      <c r="F8091" s="83" t="s">
        <v>4875</v>
      </c>
    </row>
    <row r="8092" spans="1:6" ht="409.6" hidden="1" customHeight="1" x14ac:dyDescent="0.2"/>
    <row r="8093" spans="1:6" ht="25.5" customHeight="1" x14ac:dyDescent="0.2">
      <c r="A8093" s="84" t="s">
        <v>5154</v>
      </c>
      <c r="B8093" s="85" t="s">
        <v>5155</v>
      </c>
      <c r="C8093" s="86" t="s">
        <v>106</v>
      </c>
      <c r="D8093" s="87">
        <v>1.05</v>
      </c>
      <c r="E8093" s="88">
        <v>405694</v>
      </c>
      <c r="F8093" s="89">
        <f>+D8093*E8093</f>
        <v>425978.7</v>
      </c>
    </row>
    <row r="8094" spans="1:6" ht="409.6" hidden="1" customHeight="1" x14ac:dyDescent="0.2"/>
    <row r="8095" spans="1:6" ht="25.5" customHeight="1" x14ac:dyDescent="0.2">
      <c r="A8095" s="84" t="s">
        <v>5180</v>
      </c>
      <c r="B8095" s="85" t="s">
        <v>5181</v>
      </c>
      <c r="C8095" s="86" t="s">
        <v>7</v>
      </c>
      <c r="D8095" s="87">
        <v>1.8374999999999999</v>
      </c>
      <c r="E8095" s="88">
        <v>18433</v>
      </c>
      <c r="F8095" s="89">
        <f>+D8095*E8095</f>
        <v>33870.637499999997</v>
      </c>
    </row>
    <row r="8096" spans="1:6" ht="409.6" hidden="1" customHeight="1" x14ac:dyDescent="0.2"/>
    <row r="8097" spans="1:6" ht="25.5" customHeight="1" x14ac:dyDescent="0.2">
      <c r="A8097" s="84" t="s">
        <v>5097</v>
      </c>
      <c r="B8097" s="85" t="s">
        <v>5098</v>
      </c>
      <c r="C8097" s="86" t="s">
        <v>9</v>
      </c>
      <c r="D8097" s="87">
        <v>0.02</v>
      </c>
      <c r="E8097" s="88">
        <v>295180</v>
      </c>
      <c r="F8097" s="89">
        <f>+D8097*E8097</f>
        <v>5903.6</v>
      </c>
    </row>
    <row r="8098" spans="1:6" ht="409.6" hidden="1" customHeight="1" x14ac:dyDescent="0.2"/>
    <row r="8099" spans="1:6" ht="25.5" customHeight="1" x14ac:dyDescent="0.2">
      <c r="A8099" s="84" t="s">
        <v>4881</v>
      </c>
      <c r="B8099" s="85" t="s">
        <v>4882</v>
      </c>
      <c r="C8099" s="86" t="s">
        <v>9</v>
      </c>
      <c r="D8099" s="87">
        <v>2</v>
      </c>
      <c r="E8099" s="88">
        <v>8900</v>
      </c>
      <c r="F8099" s="89">
        <f>+D8099*E8099</f>
        <v>17800</v>
      </c>
    </row>
    <row r="8100" spans="1:6" ht="409.6" hidden="1" customHeight="1" x14ac:dyDescent="0.2"/>
    <row r="8101" spans="1:6" ht="25.5" customHeight="1" x14ac:dyDescent="0.2">
      <c r="A8101" s="84" t="s">
        <v>5160</v>
      </c>
      <c r="B8101" s="85" t="s">
        <v>5161</v>
      </c>
      <c r="C8101" s="86" t="s">
        <v>9</v>
      </c>
      <c r="D8101" s="87">
        <v>0.11719</v>
      </c>
      <c r="E8101" s="88">
        <v>155918</v>
      </c>
      <c r="F8101" s="89">
        <f>+D8101*E8101</f>
        <v>18272.030419999999</v>
      </c>
    </row>
    <row r="8102" spans="1:6" ht="409.6" hidden="1" customHeight="1" x14ac:dyDescent="0.2"/>
    <row r="8103" spans="1:6" ht="25.5" customHeight="1" x14ac:dyDescent="0.2">
      <c r="A8103" s="84" t="s">
        <v>4941</v>
      </c>
      <c r="B8103" s="85" t="s">
        <v>4942</v>
      </c>
      <c r="C8103" s="86" t="s">
        <v>7</v>
      </c>
      <c r="D8103" s="87">
        <v>2.5</v>
      </c>
      <c r="E8103" s="88">
        <v>8600</v>
      </c>
      <c r="F8103" s="89">
        <f>+D8103*E8103</f>
        <v>21500</v>
      </c>
    </row>
    <row r="8104" spans="1:6" ht="409.6" hidden="1" customHeight="1" x14ac:dyDescent="0.2"/>
    <row r="8105" spans="1:6" ht="25.5" customHeight="1" x14ac:dyDescent="0.2">
      <c r="A8105" s="84" t="s">
        <v>4876</v>
      </c>
      <c r="B8105" s="85" t="s">
        <v>4877</v>
      </c>
      <c r="C8105" s="86" t="s">
        <v>1212</v>
      </c>
      <c r="D8105" s="87">
        <v>1</v>
      </c>
      <c r="E8105" s="88">
        <v>3690</v>
      </c>
      <c r="F8105" s="89">
        <f>+D8105*E8105</f>
        <v>3690</v>
      </c>
    </row>
    <row r="8106" spans="1:6" ht="409.6" hidden="1" customHeight="1" x14ac:dyDescent="0.2"/>
    <row r="8107" spans="1:6" ht="25.5" customHeight="1" x14ac:dyDescent="0.2">
      <c r="A8107" s="84" t="s">
        <v>5190</v>
      </c>
      <c r="B8107" s="85" t="s">
        <v>5191</v>
      </c>
      <c r="C8107" s="86" t="s">
        <v>263</v>
      </c>
      <c r="D8107" s="87">
        <v>3.75</v>
      </c>
      <c r="E8107" s="88">
        <v>1353</v>
      </c>
      <c r="F8107" s="89">
        <f>+D8107*E8107</f>
        <v>5073.75</v>
      </c>
    </row>
    <row r="8108" spans="1:6" ht="409.6" hidden="1" customHeight="1" x14ac:dyDescent="0.2"/>
    <row r="8109" spans="1:6" ht="25.5" customHeight="1" thickBot="1" x14ac:dyDescent="0.25">
      <c r="A8109" s="84" t="s">
        <v>5192</v>
      </c>
      <c r="B8109" s="85" t="s">
        <v>5193</v>
      </c>
      <c r="C8109" s="86" t="s">
        <v>117</v>
      </c>
      <c r="D8109" s="87">
        <v>6</v>
      </c>
      <c r="E8109" s="88">
        <v>800</v>
      </c>
      <c r="F8109" s="89">
        <f>+D8109*E8109</f>
        <v>4800</v>
      </c>
    </row>
    <row r="8110" spans="1:6" ht="409.6" hidden="1" customHeight="1" thickBot="1" x14ac:dyDescent="0.25"/>
    <row r="8111" spans="1:6" ht="13.5" customHeight="1" thickBot="1" x14ac:dyDescent="0.25">
      <c r="A8111" s="90" t="s">
        <v>4883</v>
      </c>
      <c r="B8111" s="91"/>
      <c r="C8111" s="92">
        <v>70.6760622340054</v>
      </c>
      <c r="D8111" s="91"/>
      <c r="E8111" s="93" t="s">
        <v>4884</v>
      </c>
      <c r="F8111" s="94">
        <v>536890</v>
      </c>
    </row>
    <row r="8112" spans="1:6" ht="0.2" customHeight="1" x14ac:dyDescent="0.2"/>
    <row r="8113" spans="1:6" ht="12.75" customHeight="1" x14ac:dyDescent="0.2">
      <c r="A8113" s="80" t="s">
        <v>4871</v>
      </c>
      <c r="B8113" s="81" t="s">
        <v>4885</v>
      </c>
      <c r="C8113" s="82" t="s">
        <v>4870</v>
      </c>
      <c r="D8113" s="82" t="s">
        <v>4873</v>
      </c>
      <c r="E8113" s="82" t="s">
        <v>4874</v>
      </c>
      <c r="F8113" s="83" t="s">
        <v>4875</v>
      </c>
    </row>
    <row r="8114" spans="1:6" ht="409.6" hidden="1" customHeight="1" x14ac:dyDescent="0.2"/>
    <row r="8115" spans="1:6" ht="25.5" customHeight="1" thickBot="1" x14ac:dyDescent="0.25">
      <c r="A8115" s="84" t="s">
        <v>5158</v>
      </c>
      <c r="B8115" s="85" t="s">
        <v>5159</v>
      </c>
      <c r="C8115" s="86" t="s">
        <v>4888</v>
      </c>
      <c r="D8115" s="87">
        <v>0.58194999999999997</v>
      </c>
      <c r="E8115" s="88">
        <v>266178</v>
      </c>
      <c r="F8115" s="89">
        <f>+D8115*E8115</f>
        <v>154902.28709999999</v>
      </c>
    </row>
    <row r="8116" spans="1:6" ht="409.6" hidden="1" customHeight="1" thickBot="1" x14ac:dyDescent="0.25"/>
    <row r="8117" spans="1:6" ht="13.5" customHeight="1" thickBot="1" x14ac:dyDescent="0.25">
      <c r="A8117" s="90" t="s">
        <v>4893</v>
      </c>
      <c r="B8117" s="91"/>
      <c r="C8117" s="92">
        <v>20.391259647547699</v>
      </c>
      <c r="D8117" s="91"/>
      <c r="E8117" s="93" t="s">
        <v>4884</v>
      </c>
      <c r="F8117" s="94">
        <v>154902</v>
      </c>
    </row>
    <row r="8118" spans="1:6" ht="0.2" customHeight="1" x14ac:dyDescent="0.2"/>
    <row r="8119" spans="1:6" ht="12.75" customHeight="1" x14ac:dyDescent="0.2">
      <c r="A8119" s="80" t="s">
        <v>4871</v>
      </c>
      <c r="B8119" s="81" t="s">
        <v>4894</v>
      </c>
      <c r="C8119" s="82" t="s">
        <v>4870</v>
      </c>
      <c r="D8119" s="82" t="s">
        <v>4873</v>
      </c>
      <c r="E8119" s="82" t="s">
        <v>4874</v>
      </c>
      <c r="F8119" s="83" t="s">
        <v>4875</v>
      </c>
    </row>
    <row r="8120" spans="1:6" ht="409.6" hidden="1" customHeight="1" x14ac:dyDescent="0.2"/>
    <row r="8121" spans="1:6" ht="25.5" customHeight="1" thickBot="1" x14ac:dyDescent="0.25">
      <c r="A8121" s="84" t="s">
        <v>4895</v>
      </c>
      <c r="B8121" s="85" t="s">
        <v>4896</v>
      </c>
      <c r="C8121" s="86" t="s">
        <v>4897</v>
      </c>
      <c r="D8121" s="87">
        <v>0.05</v>
      </c>
      <c r="E8121" s="88">
        <v>154902</v>
      </c>
      <c r="F8121" s="89">
        <f>+D8121*E8121</f>
        <v>7745.1</v>
      </c>
    </row>
    <row r="8122" spans="1:6" ht="409.6" hidden="1" customHeight="1" thickBot="1" x14ac:dyDescent="0.25"/>
    <row r="8123" spans="1:6" ht="13.5" customHeight="1" thickBot="1" x14ac:dyDescent="0.25">
      <c r="A8123" s="90" t="s">
        <v>4898</v>
      </c>
      <c r="B8123" s="91"/>
      <c r="C8123" s="92">
        <v>1.0195498184029701</v>
      </c>
      <c r="D8123" s="91"/>
      <c r="E8123" s="93" t="s">
        <v>4884</v>
      </c>
      <c r="F8123" s="94">
        <v>7745</v>
      </c>
    </row>
    <row r="8124" spans="1:6" ht="0.2" customHeight="1" x14ac:dyDescent="0.2"/>
    <row r="8125" spans="1:6" ht="12.75" customHeight="1" x14ac:dyDescent="0.2">
      <c r="A8125" s="80" t="s">
        <v>4871</v>
      </c>
      <c r="B8125" s="81" t="s">
        <v>4899</v>
      </c>
      <c r="C8125" s="82" t="s">
        <v>4870</v>
      </c>
      <c r="D8125" s="82" t="s">
        <v>4873</v>
      </c>
      <c r="E8125" s="82" t="s">
        <v>4874</v>
      </c>
      <c r="F8125" s="83" t="s">
        <v>4875</v>
      </c>
    </row>
    <row r="8126" spans="1:6" ht="409.6" hidden="1" customHeight="1" x14ac:dyDescent="0.2"/>
    <row r="8127" spans="1:6" ht="25.5" customHeight="1" x14ac:dyDescent="0.2">
      <c r="A8127" s="84" t="s">
        <v>5194</v>
      </c>
      <c r="B8127" s="85" t="s">
        <v>5195</v>
      </c>
      <c r="C8127" s="86" t="s">
        <v>263</v>
      </c>
      <c r="D8127" s="87">
        <v>4</v>
      </c>
      <c r="E8127" s="88">
        <v>1000</v>
      </c>
      <c r="F8127" s="89">
        <f>+D8127*E8127</f>
        <v>4000</v>
      </c>
    </row>
    <row r="8128" spans="1:6" ht="409.6" hidden="1" customHeight="1" x14ac:dyDescent="0.2"/>
    <row r="8129" spans="1:6" ht="25.5" customHeight="1" x14ac:dyDescent="0.2">
      <c r="A8129" s="84" t="s">
        <v>5139</v>
      </c>
      <c r="B8129" s="85" t="s">
        <v>5140</v>
      </c>
      <c r="C8129" s="86" t="s">
        <v>109</v>
      </c>
      <c r="D8129" s="87">
        <v>6.1728399999999999</v>
      </c>
      <c r="E8129" s="88">
        <v>398</v>
      </c>
      <c r="F8129" s="89">
        <f>+D8129*E8129</f>
        <v>2456.7903200000001</v>
      </c>
    </row>
    <row r="8130" spans="1:6" ht="409.6" hidden="1" customHeight="1" x14ac:dyDescent="0.2"/>
    <row r="8131" spans="1:6" ht="25.5" customHeight="1" x14ac:dyDescent="0.2">
      <c r="A8131" s="84" t="s">
        <v>5166</v>
      </c>
      <c r="B8131" s="85" t="s">
        <v>5167</v>
      </c>
      <c r="C8131" s="86" t="s">
        <v>109</v>
      </c>
      <c r="D8131" s="87">
        <v>0.23499999999999999</v>
      </c>
      <c r="E8131" s="88">
        <v>26925</v>
      </c>
      <c r="F8131" s="89">
        <f>+D8131*E8131</f>
        <v>6327.375</v>
      </c>
    </row>
    <row r="8132" spans="1:6" ht="409.6" hidden="1" customHeight="1" x14ac:dyDescent="0.2"/>
    <row r="8133" spans="1:6" ht="25.5" customHeight="1" x14ac:dyDescent="0.2">
      <c r="A8133" s="84" t="s">
        <v>5196</v>
      </c>
      <c r="B8133" s="85" t="s">
        <v>5197</v>
      </c>
      <c r="C8133" s="86" t="s">
        <v>109</v>
      </c>
      <c r="D8133" s="87">
        <v>16</v>
      </c>
      <c r="E8133" s="88">
        <v>550</v>
      </c>
      <c r="F8133" s="89">
        <f>+D8133*E8133</f>
        <v>8800</v>
      </c>
    </row>
    <row r="8134" spans="1:6" ht="409.6" hidden="1" customHeight="1" x14ac:dyDescent="0.2"/>
    <row r="8135" spans="1:6" ht="25.5" customHeight="1" x14ac:dyDescent="0.2">
      <c r="A8135" s="84" t="s">
        <v>5087</v>
      </c>
      <c r="B8135" s="85" t="s">
        <v>5088</v>
      </c>
      <c r="C8135" s="86" t="s">
        <v>109</v>
      </c>
      <c r="D8135" s="87">
        <v>5.5</v>
      </c>
      <c r="E8135" s="88">
        <v>169</v>
      </c>
      <c r="F8135" s="89">
        <f>+D8135*E8135</f>
        <v>929.5</v>
      </c>
    </row>
    <row r="8136" spans="1:6" ht="409.6" hidden="1" customHeight="1" x14ac:dyDescent="0.2"/>
    <row r="8137" spans="1:6" ht="25.5" customHeight="1" x14ac:dyDescent="0.2">
      <c r="A8137" s="84" t="s">
        <v>5016</v>
      </c>
      <c r="B8137" s="85" t="s">
        <v>5017</v>
      </c>
      <c r="C8137" s="86" t="s">
        <v>109</v>
      </c>
      <c r="D8137" s="87">
        <v>3</v>
      </c>
      <c r="E8137" s="88">
        <v>3482</v>
      </c>
      <c r="F8137" s="89">
        <f>+D8137*E8137</f>
        <v>10446</v>
      </c>
    </row>
    <row r="8138" spans="1:6" ht="409.6" hidden="1" customHeight="1" x14ac:dyDescent="0.2"/>
    <row r="8139" spans="1:6" ht="25.5" customHeight="1" x14ac:dyDescent="0.2">
      <c r="A8139" s="84" t="s">
        <v>5018</v>
      </c>
      <c r="B8139" s="85" t="s">
        <v>5019</v>
      </c>
      <c r="C8139" s="86" t="s">
        <v>109</v>
      </c>
      <c r="D8139" s="87">
        <v>6</v>
      </c>
      <c r="E8139" s="88">
        <v>248</v>
      </c>
      <c r="F8139" s="89">
        <f>+D8139*E8139</f>
        <v>1488</v>
      </c>
    </row>
    <row r="8140" spans="1:6" ht="409.6" hidden="1" customHeight="1" x14ac:dyDescent="0.2"/>
    <row r="8141" spans="1:6" ht="25.5" customHeight="1" x14ac:dyDescent="0.2">
      <c r="A8141" s="84" t="s">
        <v>5198</v>
      </c>
      <c r="B8141" s="85" t="s">
        <v>5199</v>
      </c>
      <c r="C8141" s="86" t="s">
        <v>109</v>
      </c>
      <c r="D8141" s="87">
        <v>2</v>
      </c>
      <c r="E8141" s="88">
        <v>805</v>
      </c>
      <c r="F8141" s="89">
        <f>+D8141*E8141</f>
        <v>1610</v>
      </c>
    </row>
    <row r="8142" spans="1:6" ht="409.6" hidden="1" customHeight="1" x14ac:dyDescent="0.2"/>
    <row r="8143" spans="1:6" ht="25.5" customHeight="1" x14ac:dyDescent="0.2">
      <c r="A8143" s="84" t="s">
        <v>5200</v>
      </c>
      <c r="B8143" s="85" t="s">
        <v>5201</v>
      </c>
      <c r="C8143" s="86" t="s">
        <v>109</v>
      </c>
      <c r="D8143" s="87">
        <v>40</v>
      </c>
      <c r="E8143" s="88">
        <v>158</v>
      </c>
      <c r="F8143" s="89">
        <f>+D8143*E8143</f>
        <v>6320</v>
      </c>
    </row>
    <row r="8144" spans="1:6" ht="409.6" hidden="1" customHeight="1" x14ac:dyDescent="0.2"/>
    <row r="8145" spans="1:6" ht="25.5" customHeight="1" thickBot="1" x14ac:dyDescent="0.25">
      <c r="A8145" s="84" t="s">
        <v>5202</v>
      </c>
      <c r="B8145" s="85" t="s">
        <v>5203</v>
      </c>
      <c r="C8145" s="86" t="s">
        <v>109</v>
      </c>
      <c r="D8145" s="87">
        <v>20</v>
      </c>
      <c r="E8145" s="88">
        <v>145</v>
      </c>
      <c r="F8145" s="89">
        <f>+D8145*E8145</f>
        <v>2900</v>
      </c>
    </row>
    <row r="8146" spans="1:6" ht="409.6" hidden="1" customHeight="1" thickBot="1" x14ac:dyDescent="0.25"/>
    <row r="8147" spans="1:6" ht="13.5" customHeight="1" thickBot="1" x14ac:dyDescent="0.25">
      <c r="A8147" s="90" t="s">
        <v>4904</v>
      </c>
      <c r="B8147" s="91"/>
      <c r="C8147" s="92">
        <v>5.9603843353970101</v>
      </c>
      <c r="D8147" s="91"/>
      <c r="E8147" s="93" t="s">
        <v>4884</v>
      </c>
      <c r="F8147" s="94">
        <v>45278</v>
      </c>
    </row>
    <row r="8148" spans="1:6" ht="0.2" customHeight="1" x14ac:dyDescent="0.2"/>
    <row r="8149" spans="1:6" ht="12.75" customHeight="1" x14ac:dyDescent="0.2">
      <c r="A8149" s="80" t="s">
        <v>4871</v>
      </c>
      <c r="B8149" s="81" t="s">
        <v>4905</v>
      </c>
      <c r="C8149" s="82" t="s">
        <v>4870</v>
      </c>
      <c r="D8149" s="82" t="s">
        <v>4873</v>
      </c>
      <c r="E8149" s="82" t="s">
        <v>4874</v>
      </c>
      <c r="F8149" s="83" t="s">
        <v>4875</v>
      </c>
    </row>
    <row r="8150" spans="1:6" ht="409.6" hidden="1" customHeight="1" x14ac:dyDescent="0.2"/>
    <row r="8151" spans="1:6" ht="25.5" customHeight="1" thickBot="1" x14ac:dyDescent="0.25">
      <c r="A8151" s="84" t="s">
        <v>4920</v>
      </c>
      <c r="B8151" s="85" t="s">
        <v>4921</v>
      </c>
      <c r="C8151" s="86" t="s">
        <v>106</v>
      </c>
      <c r="D8151" s="87">
        <v>1.05</v>
      </c>
      <c r="E8151" s="88">
        <v>14128</v>
      </c>
      <c r="F8151" s="89">
        <f>+D8151*E8151</f>
        <v>14834.400000000001</v>
      </c>
    </row>
    <row r="8152" spans="1:6" ht="409.6" hidden="1" customHeight="1" thickBot="1" x14ac:dyDescent="0.25"/>
    <row r="8153" spans="1:6" ht="13.5" customHeight="1" thickBot="1" x14ac:dyDescent="0.25">
      <c r="A8153" s="90" t="s">
        <v>4908</v>
      </c>
      <c r="B8153" s="91"/>
      <c r="C8153" s="92">
        <v>1.9527439646468301</v>
      </c>
      <c r="D8153" s="91"/>
      <c r="E8153" s="93" t="s">
        <v>4884</v>
      </c>
      <c r="F8153" s="94">
        <v>14834</v>
      </c>
    </row>
    <row r="8154" spans="1:6" ht="0.2" customHeight="1" thickBot="1" x14ac:dyDescent="0.25"/>
    <row r="8155" spans="1:6" ht="12.75" customHeight="1" thickBot="1" x14ac:dyDescent="0.3">
      <c r="A8155" s="157" t="s">
        <v>4909</v>
      </c>
      <c r="B8155" s="158"/>
      <c r="C8155" s="158"/>
      <c r="D8155" s="158"/>
      <c r="E8155" s="159">
        <v>759649</v>
      </c>
      <c r="F8155" s="160"/>
    </row>
    <row r="8156" spans="1:6" ht="12.75" customHeight="1" x14ac:dyDescent="0.2"/>
    <row r="8157" spans="1:6" ht="12.75" customHeight="1" x14ac:dyDescent="0.2"/>
    <row r="8158" spans="1:6" ht="409.6" hidden="1" customHeight="1" x14ac:dyDescent="0.2"/>
    <row r="8159" spans="1:6" ht="12.75" customHeight="1" x14ac:dyDescent="0.25">
      <c r="A8159" s="144" t="s">
        <v>4868</v>
      </c>
      <c r="B8159" s="145"/>
      <c r="C8159" s="145"/>
      <c r="D8159" s="145"/>
      <c r="E8159" s="146"/>
      <c r="F8159" s="147"/>
    </row>
    <row r="8160" spans="1:6" ht="12.75" customHeight="1" x14ac:dyDescent="0.2">
      <c r="A8160" s="138" t="s">
        <v>2876</v>
      </c>
      <c r="B8160" s="139"/>
      <c r="C8160" s="139"/>
      <c r="D8160" s="140"/>
      <c r="E8160" s="76" t="s">
        <v>4869</v>
      </c>
      <c r="F8160" s="77" t="s">
        <v>4870</v>
      </c>
    </row>
    <row r="8161" spans="1:6" ht="12.75" customHeight="1" x14ac:dyDescent="0.2">
      <c r="A8161" s="141"/>
      <c r="B8161" s="142"/>
      <c r="C8161" s="142"/>
      <c r="D8161" s="143"/>
      <c r="E8161" s="78" t="s">
        <v>2875</v>
      </c>
      <c r="F8161" s="79" t="s">
        <v>106</v>
      </c>
    </row>
    <row r="8162" spans="1:6" ht="409.6" hidden="1" customHeight="1" x14ac:dyDescent="0.2"/>
    <row r="8163" spans="1:6" ht="12.75" customHeight="1" x14ac:dyDescent="0.2">
      <c r="A8163" s="80" t="s">
        <v>4871</v>
      </c>
      <c r="B8163" s="81" t="s">
        <v>4872</v>
      </c>
      <c r="C8163" s="82" t="s">
        <v>4870</v>
      </c>
      <c r="D8163" s="82" t="s">
        <v>4873</v>
      </c>
      <c r="E8163" s="82" t="s">
        <v>4874</v>
      </c>
      <c r="F8163" s="83" t="s">
        <v>4875</v>
      </c>
    </row>
    <row r="8164" spans="1:6" ht="409.6" hidden="1" customHeight="1" x14ac:dyDescent="0.2"/>
    <row r="8165" spans="1:6" ht="25.5" customHeight="1" x14ac:dyDescent="0.2">
      <c r="A8165" s="84" t="s">
        <v>5154</v>
      </c>
      <c r="B8165" s="85" t="s">
        <v>5155</v>
      </c>
      <c r="C8165" s="86" t="s">
        <v>106</v>
      </c>
      <c r="D8165" s="87">
        <v>1.05</v>
      </c>
      <c r="E8165" s="88">
        <v>405694</v>
      </c>
      <c r="F8165" s="89">
        <f>+D8165*E8165</f>
        <v>425978.7</v>
      </c>
    </row>
    <row r="8166" spans="1:6" ht="409.6" hidden="1" customHeight="1" x14ac:dyDescent="0.2"/>
    <row r="8167" spans="1:6" ht="25.5" customHeight="1" x14ac:dyDescent="0.2">
      <c r="A8167" s="84" t="s">
        <v>5180</v>
      </c>
      <c r="B8167" s="85" t="s">
        <v>5181</v>
      </c>
      <c r="C8167" s="86" t="s">
        <v>7</v>
      </c>
      <c r="D8167" s="87">
        <v>1.8374999999999999</v>
      </c>
      <c r="E8167" s="88">
        <v>18433</v>
      </c>
      <c r="F8167" s="89">
        <f>+D8167*E8167</f>
        <v>33870.637499999997</v>
      </c>
    </row>
    <row r="8168" spans="1:6" ht="409.6" hidden="1" customHeight="1" x14ac:dyDescent="0.2"/>
    <row r="8169" spans="1:6" ht="25.5" customHeight="1" x14ac:dyDescent="0.2">
      <c r="A8169" s="84" t="s">
        <v>5097</v>
      </c>
      <c r="B8169" s="85" t="s">
        <v>5098</v>
      </c>
      <c r="C8169" s="86" t="s">
        <v>9</v>
      </c>
      <c r="D8169" s="87">
        <v>2.026E-2</v>
      </c>
      <c r="E8169" s="88">
        <v>295180</v>
      </c>
      <c r="F8169" s="89">
        <f>+D8169*E8169</f>
        <v>5980.3468000000003</v>
      </c>
    </row>
    <row r="8170" spans="1:6" ht="409.6" hidden="1" customHeight="1" x14ac:dyDescent="0.2"/>
    <row r="8171" spans="1:6" ht="25.5" customHeight="1" x14ac:dyDescent="0.2">
      <c r="A8171" s="84" t="s">
        <v>5160</v>
      </c>
      <c r="B8171" s="85" t="s">
        <v>5161</v>
      </c>
      <c r="C8171" s="86" t="s">
        <v>9</v>
      </c>
      <c r="D8171" s="87">
        <v>0.10417</v>
      </c>
      <c r="E8171" s="88">
        <v>155918</v>
      </c>
      <c r="F8171" s="89">
        <f>+D8171*E8171</f>
        <v>16241.978059999999</v>
      </c>
    </row>
    <row r="8172" spans="1:6" ht="409.6" hidden="1" customHeight="1" x14ac:dyDescent="0.2"/>
    <row r="8173" spans="1:6" ht="25.5" customHeight="1" x14ac:dyDescent="0.2">
      <c r="A8173" s="84" t="s">
        <v>4941</v>
      </c>
      <c r="B8173" s="85" t="s">
        <v>4942</v>
      </c>
      <c r="C8173" s="86" t="s">
        <v>7</v>
      </c>
      <c r="D8173" s="87">
        <v>2.5</v>
      </c>
      <c r="E8173" s="88">
        <v>8600</v>
      </c>
      <c r="F8173" s="89">
        <f>+D8173*E8173</f>
        <v>21500</v>
      </c>
    </row>
    <row r="8174" spans="1:6" ht="409.6" hidden="1" customHeight="1" x14ac:dyDescent="0.2"/>
    <row r="8175" spans="1:6" ht="25.5" customHeight="1" x14ac:dyDescent="0.2">
      <c r="A8175" s="84" t="s">
        <v>4876</v>
      </c>
      <c r="B8175" s="85" t="s">
        <v>4877</v>
      </c>
      <c r="C8175" s="86" t="s">
        <v>1212</v>
      </c>
      <c r="D8175" s="87">
        <v>1</v>
      </c>
      <c r="E8175" s="88">
        <v>3690</v>
      </c>
      <c r="F8175" s="89">
        <f>+D8175*E8175</f>
        <v>3690</v>
      </c>
    </row>
    <row r="8176" spans="1:6" ht="409.6" hidden="1" customHeight="1" x14ac:dyDescent="0.2"/>
    <row r="8177" spans="1:6" ht="25.5" customHeight="1" x14ac:dyDescent="0.2">
      <c r="A8177" s="84" t="s">
        <v>5190</v>
      </c>
      <c r="B8177" s="85" t="s">
        <v>5191</v>
      </c>
      <c r="C8177" s="86" t="s">
        <v>263</v>
      </c>
      <c r="D8177" s="87">
        <v>3.75</v>
      </c>
      <c r="E8177" s="88">
        <v>1353</v>
      </c>
      <c r="F8177" s="89">
        <f>+D8177*E8177</f>
        <v>5073.75</v>
      </c>
    </row>
    <row r="8178" spans="1:6" ht="409.6" hidden="1" customHeight="1" x14ac:dyDescent="0.2"/>
    <row r="8179" spans="1:6" ht="25.5" customHeight="1" thickBot="1" x14ac:dyDescent="0.25">
      <c r="A8179" s="84" t="s">
        <v>5192</v>
      </c>
      <c r="B8179" s="85" t="s">
        <v>5193</v>
      </c>
      <c r="C8179" s="86" t="s">
        <v>117</v>
      </c>
      <c r="D8179" s="87">
        <v>4</v>
      </c>
      <c r="E8179" s="88">
        <v>800</v>
      </c>
      <c r="F8179" s="89">
        <f>+D8179*E8179</f>
        <v>3200</v>
      </c>
    </row>
    <row r="8180" spans="1:6" ht="409.6" hidden="1" customHeight="1" thickBot="1" x14ac:dyDescent="0.25"/>
    <row r="8181" spans="1:6" ht="13.5" customHeight="1" thickBot="1" x14ac:dyDescent="0.25">
      <c r="A8181" s="90" t="s">
        <v>4883</v>
      </c>
      <c r="B8181" s="91"/>
      <c r="C8181" s="92">
        <v>70.039181162610006</v>
      </c>
      <c r="D8181" s="91"/>
      <c r="E8181" s="93" t="s">
        <v>4884</v>
      </c>
      <c r="F8181" s="94">
        <v>515536</v>
      </c>
    </row>
    <row r="8182" spans="1:6" ht="0.2" customHeight="1" x14ac:dyDescent="0.2"/>
    <row r="8183" spans="1:6" ht="12.75" customHeight="1" x14ac:dyDescent="0.2">
      <c r="A8183" s="80" t="s">
        <v>4871</v>
      </c>
      <c r="B8183" s="81" t="s">
        <v>4885</v>
      </c>
      <c r="C8183" s="82" t="s">
        <v>4870</v>
      </c>
      <c r="D8183" s="82" t="s">
        <v>4873</v>
      </c>
      <c r="E8183" s="82" t="s">
        <v>4874</v>
      </c>
      <c r="F8183" s="83" t="s">
        <v>4875</v>
      </c>
    </row>
    <row r="8184" spans="1:6" ht="409.6" hidden="1" customHeight="1" x14ac:dyDescent="0.2"/>
    <row r="8185" spans="1:6" ht="25.5" customHeight="1" thickBot="1" x14ac:dyDescent="0.25">
      <c r="A8185" s="84" t="s">
        <v>5158</v>
      </c>
      <c r="B8185" s="85" t="s">
        <v>5159</v>
      </c>
      <c r="C8185" s="86" t="s">
        <v>4888</v>
      </c>
      <c r="D8185" s="87">
        <v>0.58194999999999997</v>
      </c>
      <c r="E8185" s="88">
        <v>266178</v>
      </c>
      <c r="F8185" s="89">
        <f>+D8185*E8185</f>
        <v>154902.28709999999</v>
      </c>
    </row>
    <row r="8186" spans="1:6" ht="409.6" hidden="1" customHeight="1" thickBot="1" x14ac:dyDescent="0.25"/>
    <row r="8187" spans="1:6" ht="13.5" customHeight="1" thickBot="1" x14ac:dyDescent="0.25">
      <c r="A8187" s="90" t="s">
        <v>4893</v>
      </c>
      <c r="B8187" s="91"/>
      <c r="C8187" s="92">
        <v>21.0445230603694</v>
      </c>
      <c r="D8187" s="91"/>
      <c r="E8187" s="93" t="s">
        <v>4884</v>
      </c>
      <c r="F8187" s="94">
        <v>154902</v>
      </c>
    </row>
    <row r="8188" spans="1:6" ht="0.2" customHeight="1" x14ac:dyDescent="0.2"/>
    <row r="8189" spans="1:6" ht="12.75" customHeight="1" x14ac:dyDescent="0.2">
      <c r="A8189" s="80" t="s">
        <v>4871</v>
      </c>
      <c r="B8189" s="81" t="s">
        <v>4894</v>
      </c>
      <c r="C8189" s="82" t="s">
        <v>4870</v>
      </c>
      <c r="D8189" s="82" t="s">
        <v>4873</v>
      </c>
      <c r="E8189" s="82" t="s">
        <v>4874</v>
      </c>
      <c r="F8189" s="83" t="s">
        <v>4875</v>
      </c>
    </row>
    <row r="8190" spans="1:6" ht="409.6" hidden="1" customHeight="1" x14ac:dyDescent="0.2"/>
    <row r="8191" spans="1:6" ht="25.5" customHeight="1" thickBot="1" x14ac:dyDescent="0.25">
      <c r="A8191" s="84" t="s">
        <v>4895</v>
      </c>
      <c r="B8191" s="85" t="s">
        <v>4896</v>
      </c>
      <c r="C8191" s="86" t="s">
        <v>4897</v>
      </c>
      <c r="D8191" s="87">
        <v>0.05</v>
      </c>
      <c r="E8191" s="88">
        <v>154902</v>
      </c>
      <c r="F8191" s="89">
        <f>+D8191*E8191</f>
        <v>7745.1</v>
      </c>
    </row>
    <row r="8192" spans="1:6" ht="409.6" hidden="1" customHeight="1" thickBot="1" x14ac:dyDescent="0.25"/>
    <row r="8193" spans="1:6" ht="13.5" customHeight="1" thickBot="1" x14ac:dyDescent="0.25">
      <c r="A8193" s="90" t="s">
        <v>4898</v>
      </c>
      <c r="B8193" s="91"/>
      <c r="C8193" s="92">
        <v>1.0522125673171501</v>
      </c>
      <c r="D8193" s="91"/>
      <c r="E8193" s="93" t="s">
        <v>4884</v>
      </c>
      <c r="F8193" s="94">
        <v>7745</v>
      </c>
    </row>
    <row r="8194" spans="1:6" ht="0.2" customHeight="1" x14ac:dyDescent="0.2"/>
    <row r="8195" spans="1:6" ht="12.75" customHeight="1" x14ac:dyDescent="0.2">
      <c r="A8195" s="80" t="s">
        <v>4871</v>
      </c>
      <c r="B8195" s="81" t="s">
        <v>4899</v>
      </c>
      <c r="C8195" s="82" t="s">
        <v>4870</v>
      </c>
      <c r="D8195" s="82" t="s">
        <v>4873</v>
      </c>
      <c r="E8195" s="82" t="s">
        <v>4874</v>
      </c>
      <c r="F8195" s="83" t="s">
        <v>4875</v>
      </c>
    </row>
    <row r="8196" spans="1:6" ht="409.6" hidden="1" customHeight="1" x14ac:dyDescent="0.2"/>
    <row r="8197" spans="1:6" ht="25.5" customHeight="1" x14ac:dyDescent="0.2">
      <c r="A8197" s="84" t="s">
        <v>5194</v>
      </c>
      <c r="B8197" s="85" t="s">
        <v>5195</v>
      </c>
      <c r="C8197" s="86" t="s">
        <v>263</v>
      </c>
      <c r="D8197" s="87">
        <v>4</v>
      </c>
      <c r="E8197" s="88">
        <v>1000</v>
      </c>
      <c r="F8197" s="89">
        <f>+D8197*E8197</f>
        <v>4000</v>
      </c>
    </row>
    <row r="8198" spans="1:6" ht="409.6" hidden="1" customHeight="1" x14ac:dyDescent="0.2"/>
    <row r="8199" spans="1:6" ht="25.5" customHeight="1" x14ac:dyDescent="0.2">
      <c r="A8199" s="84" t="s">
        <v>5139</v>
      </c>
      <c r="B8199" s="85" t="s">
        <v>5140</v>
      </c>
      <c r="C8199" s="86" t="s">
        <v>109</v>
      </c>
      <c r="D8199" s="87">
        <v>5</v>
      </c>
      <c r="E8199" s="88">
        <v>398</v>
      </c>
      <c r="F8199" s="89">
        <f>+D8199*E8199</f>
        <v>1990</v>
      </c>
    </row>
    <row r="8200" spans="1:6" ht="409.6" hidden="1" customHeight="1" x14ac:dyDescent="0.2"/>
    <row r="8201" spans="1:6" ht="25.5" customHeight="1" x14ac:dyDescent="0.2">
      <c r="A8201" s="84" t="s">
        <v>5166</v>
      </c>
      <c r="B8201" s="85" t="s">
        <v>5167</v>
      </c>
      <c r="C8201" s="86" t="s">
        <v>109</v>
      </c>
      <c r="D8201" s="87">
        <v>0.23499999999999999</v>
      </c>
      <c r="E8201" s="88">
        <v>26925</v>
      </c>
      <c r="F8201" s="89">
        <f>+D8201*E8201</f>
        <v>6327.375</v>
      </c>
    </row>
    <row r="8202" spans="1:6" ht="409.6" hidden="1" customHeight="1" x14ac:dyDescent="0.2"/>
    <row r="8203" spans="1:6" ht="25.5" customHeight="1" x14ac:dyDescent="0.2">
      <c r="A8203" s="84" t="s">
        <v>5196</v>
      </c>
      <c r="B8203" s="85" t="s">
        <v>5197</v>
      </c>
      <c r="C8203" s="86" t="s">
        <v>109</v>
      </c>
      <c r="D8203" s="87">
        <v>16</v>
      </c>
      <c r="E8203" s="88">
        <v>550</v>
      </c>
      <c r="F8203" s="89">
        <f>+D8203*E8203</f>
        <v>8800</v>
      </c>
    </row>
    <row r="8204" spans="1:6" ht="409.6" hidden="1" customHeight="1" x14ac:dyDescent="0.2"/>
    <row r="8205" spans="1:6" ht="25.5" customHeight="1" x14ac:dyDescent="0.2">
      <c r="A8205" s="84" t="s">
        <v>5087</v>
      </c>
      <c r="B8205" s="85" t="s">
        <v>5088</v>
      </c>
      <c r="C8205" s="86" t="s">
        <v>109</v>
      </c>
      <c r="D8205" s="87">
        <v>6</v>
      </c>
      <c r="E8205" s="88">
        <v>169</v>
      </c>
      <c r="F8205" s="89">
        <f>+D8205*E8205</f>
        <v>1014</v>
      </c>
    </row>
    <row r="8206" spans="1:6" ht="409.6" hidden="1" customHeight="1" x14ac:dyDescent="0.2"/>
    <row r="8207" spans="1:6" ht="25.5" customHeight="1" x14ac:dyDescent="0.2">
      <c r="A8207" s="84" t="s">
        <v>5016</v>
      </c>
      <c r="B8207" s="85" t="s">
        <v>5017</v>
      </c>
      <c r="C8207" s="86" t="s">
        <v>109</v>
      </c>
      <c r="D8207" s="87">
        <v>3</v>
      </c>
      <c r="E8207" s="88">
        <v>3482</v>
      </c>
      <c r="F8207" s="89">
        <f>+D8207*E8207</f>
        <v>10446</v>
      </c>
    </row>
    <row r="8208" spans="1:6" ht="409.6" hidden="1" customHeight="1" x14ac:dyDescent="0.2"/>
    <row r="8209" spans="1:6" ht="25.5" customHeight="1" x14ac:dyDescent="0.2">
      <c r="A8209" s="84" t="s">
        <v>5018</v>
      </c>
      <c r="B8209" s="85" t="s">
        <v>5019</v>
      </c>
      <c r="C8209" s="86" t="s">
        <v>109</v>
      </c>
      <c r="D8209" s="87">
        <v>6</v>
      </c>
      <c r="E8209" s="88">
        <v>248</v>
      </c>
      <c r="F8209" s="89">
        <f>+D8209*E8209</f>
        <v>1488</v>
      </c>
    </row>
    <row r="8210" spans="1:6" ht="409.6" hidden="1" customHeight="1" x14ac:dyDescent="0.2"/>
    <row r="8211" spans="1:6" ht="25.5" customHeight="1" x14ac:dyDescent="0.2">
      <c r="A8211" s="84" t="s">
        <v>5198</v>
      </c>
      <c r="B8211" s="85" t="s">
        <v>5199</v>
      </c>
      <c r="C8211" s="86" t="s">
        <v>109</v>
      </c>
      <c r="D8211" s="87">
        <v>2</v>
      </c>
      <c r="E8211" s="88">
        <v>805</v>
      </c>
      <c r="F8211" s="89">
        <f>+D8211*E8211</f>
        <v>1610</v>
      </c>
    </row>
    <row r="8212" spans="1:6" ht="409.6" hidden="1" customHeight="1" x14ac:dyDescent="0.2"/>
    <row r="8213" spans="1:6" ht="25.5" customHeight="1" x14ac:dyDescent="0.2">
      <c r="A8213" s="84" t="s">
        <v>5200</v>
      </c>
      <c r="B8213" s="85" t="s">
        <v>5201</v>
      </c>
      <c r="C8213" s="86" t="s">
        <v>109</v>
      </c>
      <c r="D8213" s="87">
        <v>32</v>
      </c>
      <c r="E8213" s="88">
        <v>158</v>
      </c>
      <c r="F8213" s="89">
        <f>+D8213*E8213</f>
        <v>5056</v>
      </c>
    </row>
    <row r="8214" spans="1:6" ht="409.6" hidden="1" customHeight="1" x14ac:dyDescent="0.2"/>
    <row r="8215" spans="1:6" ht="25.5" customHeight="1" thickBot="1" x14ac:dyDescent="0.25">
      <c r="A8215" s="84" t="s">
        <v>5202</v>
      </c>
      <c r="B8215" s="85" t="s">
        <v>5203</v>
      </c>
      <c r="C8215" s="86" t="s">
        <v>109</v>
      </c>
      <c r="D8215" s="87">
        <v>16</v>
      </c>
      <c r="E8215" s="88">
        <v>145</v>
      </c>
      <c r="F8215" s="89">
        <f>+D8215*E8215</f>
        <v>2320</v>
      </c>
    </row>
    <row r="8216" spans="1:6" ht="409.6" hidden="1" customHeight="1" thickBot="1" x14ac:dyDescent="0.25"/>
    <row r="8217" spans="1:6" ht="13.5" customHeight="1" thickBot="1" x14ac:dyDescent="0.25">
      <c r="A8217" s="90" t="s">
        <v>4904</v>
      </c>
      <c r="B8217" s="91"/>
      <c r="C8217" s="92">
        <v>5.8487802757353897</v>
      </c>
      <c r="D8217" s="91"/>
      <c r="E8217" s="93" t="s">
        <v>4884</v>
      </c>
      <c r="F8217" s="94">
        <v>43051</v>
      </c>
    </row>
    <row r="8218" spans="1:6" ht="0.2" customHeight="1" x14ac:dyDescent="0.2"/>
    <row r="8219" spans="1:6" ht="12.75" customHeight="1" x14ac:dyDescent="0.2">
      <c r="A8219" s="80" t="s">
        <v>4871</v>
      </c>
      <c r="B8219" s="81" t="s">
        <v>4905</v>
      </c>
      <c r="C8219" s="82" t="s">
        <v>4870</v>
      </c>
      <c r="D8219" s="82" t="s">
        <v>4873</v>
      </c>
      <c r="E8219" s="82" t="s">
        <v>4874</v>
      </c>
      <c r="F8219" s="83" t="s">
        <v>4875</v>
      </c>
    </row>
    <row r="8220" spans="1:6" ht="409.6" hidden="1" customHeight="1" x14ac:dyDescent="0.2"/>
    <row r="8221" spans="1:6" ht="25.5" customHeight="1" thickBot="1" x14ac:dyDescent="0.25">
      <c r="A8221" s="84" t="s">
        <v>4920</v>
      </c>
      <c r="B8221" s="85" t="s">
        <v>4921</v>
      </c>
      <c r="C8221" s="86" t="s">
        <v>106</v>
      </c>
      <c r="D8221" s="87">
        <v>1.05</v>
      </c>
      <c r="E8221" s="88">
        <v>14128</v>
      </c>
      <c r="F8221" s="89">
        <f>+D8221*E8221</f>
        <v>14834.400000000001</v>
      </c>
    </row>
    <row r="8222" spans="1:6" ht="409.6" hidden="1" customHeight="1" thickBot="1" x14ac:dyDescent="0.25"/>
    <row r="8223" spans="1:6" ht="13.5" customHeight="1" thickBot="1" x14ac:dyDescent="0.25">
      <c r="A8223" s="90" t="s">
        <v>4908</v>
      </c>
      <c r="B8223" s="91"/>
      <c r="C8223" s="92">
        <v>2.0153029339680599</v>
      </c>
      <c r="D8223" s="91"/>
      <c r="E8223" s="93" t="s">
        <v>4884</v>
      </c>
      <c r="F8223" s="94">
        <v>14834</v>
      </c>
    </row>
    <row r="8224" spans="1:6" ht="0.2" customHeight="1" thickBot="1" x14ac:dyDescent="0.25"/>
    <row r="8225" spans="1:6" ht="12.75" customHeight="1" thickBot="1" x14ac:dyDescent="0.3">
      <c r="A8225" s="157" t="s">
        <v>4909</v>
      </c>
      <c r="B8225" s="158"/>
      <c r="C8225" s="158"/>
      <c r="D8225" s="158"/>
      <c r="E8225" s="159">
        <v>736068</v>
      </c>
      <c r="F8225" s="160"/>
    </row>
    <row r="8226" spans="1:6" ht="12.75" customHeight="1" x14ac:dyDescent="0.2"/>
    <row r="8227" spans="1:6" ht="12.75" customHeight="1" x14ac:dyDescent="0.2"/>
    <row r="8228" spans="1:6" ht="409.6" hidden="1" customHeight="1" x14ac:dyDescent="0.2"/>
    <row r="8229" spans="1:6" ht="12.75" customHeight="1" x14ac:dyDescent="0.25">
      <c r="A8229" s="144" t="s">
        <v>4868</v>
      </c>
      <c r="B8229" s="145"/>
      <c r="C8229" s="145"/>
      <c r="D8229" s="145"/>
      <c r="E8229" s="146"/>
      <c r="F8229" s="147"/>
    </row>
    <row r="8230" spans="1:6" ht="12.75" customHeight="1" x14ac:dyDescent="0.2">
      <c r="A8230" s="138" t="s">
        <v>2878</v>
      </c>
      <c r="B8230" s="139"/>
      <c r="C8230" s="139"/>
      <c r="D8230" s="140"/>
      <c r="E8230" s="76" t="s">
        <v>4869</v>
      </c>
      <c r="F8230" s="77" t="s">
        <v>4870</v>
      </c>
    </row>
    <row r="8231" spans="1:6" ht="12.75" customHeight="1" x14ac:dyDescent="0.2">
      <c r="A8231" s="141"/>
      <c r="B8231" s="142"/>
      <c r="C8231" s="142"/>
      <c r="D8231" s="143"/>
      <c r="E8231" s="78" t="s">
        <v>2877</v>
      </c>
      <c r="F8231" s="79" t="s">
        <v>106</v>
      </c>
    </row>
    <row r="8232" spans="1:6" ht="409.6" hidden="1" customHeight="1" x14ac:dyDescent="0.2"/>
    <row r="8233" spans="1:6" ht="12.75" customHeight="1" x14ac:dyDescent="0.2">
      <c r="A8233" s="80" t="s">
        <v>4871</v>
      </c>
      <c r="B8233" s="81" t="s">
        <v>4872</v>
      </c>
      <c r="C8233" s="82" t="s">
        <v>4870</v>
      </c>
      <c r="D8233" s="82" t="s">
        <v>4873</v>
      </c>
      <c r="E8233" s="82" t="s">
        <v>4874</v>
      </c>
      <c r="F8233" s="83" t="s">
        <v>4875</v>
      </c>
    </row>
    <row r="8234" spans="1:6" ht="409.6" hidden="1" customHeight="1" x14ac:dyDescent="0.2"/>
    <row r="8235" spans="1:6" ht="25.5" customHeight="1" x14ac:dyDescent="0.2">
      <c r="A8235" s="84" t="s">
        <v>5154</v>
      </c>
      <c r="B8235" s="85" t="s">
        <v>5155</v>
      </c>
      <c r="C8235" s="86" t="s">
        <v>106</v>
      </c>
      <c r="D8235" s="87">
        <v>1.05</v>
      </c>
      <c r="E8235" s="88">
        <v>405694</v>
      </c>
      <c r="F8235" s="89">
        <f>+D8235*E8235</f>
        <v>425978.7</v>
      </c>
    </row>
    <row r="8236" spans="1:6" ht="409.6" hidden="1" customHeight="1" x14ac:dyDescent="0.2"/>
    <row r="8237" spans="1:6" ht="25.5" customHeight="1" x14ac:dyDescent="0.2">
      <c r="A8237" s="84" t="s">
        <v>5097</v>
      </c>
      <c r="B8237" s="85" t="s">
        <v>5098</v>
      </c>
      <c r="C8237" s="86" t="s">
        <v>9</v>
      </c>
      <c r="D8237" s="87">
        <v>2.026E-2</v>
      </c>
      <c r="E8237" s="88">
        <v>295180</v>
      </c>
      <c r="F8237" s="89">
        <f>+D8237*E8237</f>
        <v>5980.3468000000003</v>
      </c>
    </row>
    <row r="8238" spans="1:6" ht="409.6" hidden="1" customHeight="1" x14ac:dyDescent="0.2"/>
    <row r="8239" spans="1:6" ht="25.5" customHeight="1" x14ac:dyDescent="0.2">
      <c r="A8239" s="84" t="s">
        <v>5160</v>
      </c>
      <c r="B8239" s="85" t="s">
        <v>5161</v>
      </c>
      <c r="C8239" s="86" t="s">
        <v>9</v>
      </c>
      <c r="D8239" s="87">
        <v>0.10417</v>
      </c>
      <c r="E8239" s="88">
        <v>155918</v>
      </c>
      <c r="F8239" s="89">
        <f>+D8239*E8239</f>
        <v>16241.978059999999</v>
      </c>
    </row>
    <row r="8240" spans="1:6" ht="409.6" hidden="1" customHeight="1" x14ac:dyDescent="0.2"/>
    <row r="8241" spans="1:6" ht="25.5" customHeight="1" x14ac:dyDescent="0.2">
      <c r="A8241" s="84" t="s">
        <v>4941</v>
      </c>
      <c r="B8241" s="85" t="s">
        <v>4942</v>
      </c>
      <c r="C8241" s="86" t="s">
        <v>7</v>
      </c>
      <c r="D8241" s="87">
        <v>3.2</v>
      </c>
      <c r="E8241" s="88">
        <v>8600</v>
      </c>
      <c r="F8241" s="89">
        <f>+D8241*E8241</f>
        <v>27520</v>
      </c>
    </row>
    <row r="8242" spans="1:6" ht="409.6" hidden="1" customHeight="1" x14ac:dyDescent="0.2"/>
    <row r="8243" spans="1:6" ht="25.5" customHeight="1" x14ac:dyDescent="0.2">
      <c r="A8243" s="84" t="s">
        <v>4876</v>
      </c>
      <c r="B8243" s="85" t="s">
        <v>4877</v>
      </c>
      <c r="C8243" s="86" t="s">
        <v>1212</v>
      </c>
      <c r="D8243" s="87">
        <v>1</v>
      </c>
      <c r="E8243" s="88">
        <v>3690</v>
      </c>
      <c r="F8243" s="89">
        <f>+D8243*E8243</f>
        <v>3690</v>
      </c>
    </row>
    <row r="8244" spans="1:6" ht="409.6" hidden="1" customHeight="1" x14ac:dyDescent="0.2"/>
    <row r="8245" spans="1:6" ht="25.5" customHeight="1" x14ac:dyDescent="0.2">
      <c r="A8245" s="84" t="s">
        <v>5190</v>
      </c>
      <c r="B8245" s="85" t="s">
        <v>5191</v>
      </c>
      <c r="C8245" s="86" t="s">
        <v>263</v>
      </c>
      <c r="D8245" s="87">
        <v>3.75</v>
      </c>
      <c r="E8245" s="88">
        <v>1353</v>
      </c>
      <c r="F8245" s="89">
        <f>+D8245*E8245</f>
        <v>5073.75</v>
      </c>
    </row>
    <row r="8246" spans="1:6" ht="409.6" hidden="1" customHeight="1" x14ac:dyDescent="0.2"/>
    <row r="8247" spans="1:6" ht="25.5" customHeight="1" thickBot="1" x14ac:dyDescent="0.25">
      <c r="A8247" s="84" t="s">
        <v>5192</v>
      </c>
      <c r="B8247" s="85" t="s">
        <v>5193</v>
      </c>
      <c r="C8247" s="86" t="s">
        <v>117</v>
      </c>
      <c r="D8247" s="87">
        <v>4</v>
      </c>
      <c r="E8247" s="88">
        <v>800</v>
      </c>
      <c r="F8247" s="89">
        <f>+D8247*E8247</f>
        <v>3200</v>
      </c>
    </row>
    <row r="8248" spans="1:6" ht="409.6" hidden="1" customHeight="1" thickBot="1" x14ac:dyDescent="0.25"/>
    <row r="8249" spans="1:6" ht="13.5" customHeight="1" thickBot="1" x14ac:dyDescent="0.25">
      <c r="A8249" s="90" t="s">
        <v>4883</v>
      </c>
      <c r="B8249" s="91"/>
      <c r="C8249" s="92">
        <v>65.638606432162106</v>
      </c>
      <c r="D8249" s="91"/>
      <c r="E8249" s="93" t="s">
        <v>4884</v>
      </c>
      <c r="F8249" s="94">
        <v>487685</v>
      </c>
    </row>
    <row r="8250" spans="1:6" ht="0.2" customHeight="1" x14ac:dyDescent="0.2"/>
    <row r="8251" spans="1:6" ht="12.75" customHeight="1" x14ac:dyDescent="0.2">
      <c r="A8251" s="80" t="s">
        <v>4871</v>
      </c>
      <c r="B8251" s="81" t="s">
        <v>4885</v>
      </c>
      <c r="C8251" s="82" t="s">
        <v>4870</v>
      </c>
      <c r="D8251" s="82" t="s">
        <v>4873</v>
      </c>
      <c r="E8251" s="82" t="s">
        <v>4874</v>
      </c>
      <c r="F8251" s="83" t="s">
        <v>4875</v>
      </c>
    </row>
    <row r="8252" spans="1:6" ht="409.6" hidden="1" customHeight="1" x14ac:dyDescent="0.2"/>
    <row r="8253" spans="1:6" ht="25.5" customHeight="1" thickBot="1" x14ac:dyDescent="0.25">
      <c r="A8253" s="84" t="s">
        <v>5158</v>
      </c>
      <c r="B8253" s="85" t="s">
        <v>5159</v>
      </c>
      <c r="C8253" s="86" t="s">
        <v>4888</v>
      </c>
      <c r="D8253" s="87">
        <v>0.74068999999999996</v>
      </c>
      <c r="E8253" s="88">
        <v>266178</v>
      </c>
      <c r="F8253" s="89">
        <f>+D8253*E8253</f>
        <v>197155.38282</v>
      </c>
    </row>
    <row r="8254" spans="1:6" ht="409.6" hidden="1" customHeight="1" thickBot="1" x14ac:dyDescent="0.25"/>
    <row r="8255" spans="1:6" ht="13.5" customHeight="1" thickBot="1" x14ac:dyDescent="0.25">
      <c r="A8255" s="90" t="s">
        <v>4893</v>
      </c>
      <c r="B8255" s="91"/>
      <c r="C8255" s="92">
        <v>26.5355289810696</v>
      </c>
      <c r="D8255" s="91"/>
      <c r="E8255" s="93" t="s">
        <v>4884</v>
      </c>
      <c r="F8255" s="94">
        <v>197155</v>
      </c>
    </row>
    <row r="8256" spans="1:6" ht="0.2" customHeight="1" x14ac:dyDescent="0.2"/>
    <row r="8257" spans="1:6" ht="12.75" customHeight="1" x14ac:dyDescent="0.2">
      <c r="A8257" s="80" t="s">
        <v>4871</v>
      </c>
      <c r="B8257" s="81" t="s">
        <v>4894</v>
      </c>
      <c r="C8257" s="82" t="s">
        <v>4870</v>
      </c>
      <c r="D8257" s="82" t="s">
        <v>4873</v>
      </c>
      <c r="E8257" s="82" t="s">
        <v>4874</v>
      </c>
      <c r="F8257" s="83" t="s">
        <v>4875</v>
      </c>
    </row>
    <row r="8258" spans="1:6" ht="409.6" hidden="1" customHeight="1" x14ac:dyDescent="0.2"/>
    <row r="8259" spans="1:6" ht="25.5" customHeight="1" thickBot="1" x14ac:dyDescent="0.25">
      <c r="A8259" s="84" t="s">
        <v>4895</v>
      </c>
      <c r="B8259" s="85" t="s">
        <v>4896</v>
      </c>
      <c r="C8259" s="86" t="s">
        <v>4897</v>
      </c>
      <c r="D8259" s="87">
        <v>0.05</v>
      </c>
      <c r="E8259" s="88">
        <v>197155</v>
      </c>
      <c r="F8259" s="89">
        <f>+D8259*E8259</f>
        <v>9857.75</v>
      </c>
    </row>
    <row r="8260" spans="1:6" ht="409.6" hidden="1" customHeight="1" x14ac:dyDescent="0.2"/>
    <row r="8261" spans="1:6" ht="13.5" customHeight="1" thickBot="1" x14ac:dyDescent="0.25">
      <c r="A8261" s="90" t="s">
        <v>4898</v>
      </c>
      <c r="B8261" s="91"/>
      <c r="C8261" s="92">
        <v>1.3268100971082899</v>
      </c>
      <c r="D8261" s="91"/>
      <c r="E8261" s="93" t="s">
        <v>4884</v>
      </c>
      <c r="F8261" s="94">
        <v>9858</v>
      </c>
    </row>
    <row r="8262" spans="1:6" ht="0.2" customHeight="1" x14ac:dyDescent="0.2"/>
    <row r="8263" spans="1:6" ht="12.75" customHeight="1" x14ac:dyDescent="0.2">
      <c r="A8263" s="80" t="s">
        <v>4871</v>
      </c>
      <c r="B8263" s="81" t="s">
        <v>4899</v>
      </c>
      <c r="C8263" s="82" t="s">
        <v>4870</v>
      </c>
      <c r="D8263" s="82" t="s">
        <v>4873</v>
      </c>
      <c r="E8263" s="82" t="s">
        <v>4874</v>
      </c>
      <c r="F8263" s="83" t="s">
        <v>4875</v>
      </c>
    </row>
    <row r="8264" spans="1:6" ht="409.6" hidden="1" customHeight="1" x14ac:dyDescent="0.2"/>
    <row r="8265" spans="1:6" ht="25.5" customHeight="1" x14ac:dyDescent="0.2">
      <c r="A8265" s="84" t="s">
        <v>5194</v>
      </c>
      <c r="B8265" s="85" t="s">
        <v>5195</v>
      </c>
      <c r="C8265" s="86" t="s">
        <v>263</v>
      </c>
      <c r="D8265" s="87">
        <v>3</v>
      </c>
      <c r="E8265" s="88">
        <v>1000</v>
      </c>
      <c r="F8265" s="89">
        <f>+D8265*E8265</f>
        <v>3000</v>
      </c>
    </row>
    <row r="8266" spans="1:6" ht="409.6" hidden="1" customHeight="1" x14ac:dyDescent="0.2"/>
    <row r="8267" spans="1:6" ht="25.5" customHeight="1" x14ac:dyDescent="0.2">
      <c r="A8267" s="84" t="s">
        <v>5139</v>
      </c>
      <c r="B8267" s="85" t="s">
        <v>5140</v>
      </c>
      <c r="C8267" s="86" t="s">
        <v>109</v>
      </c>
      <c r="D8267" s="87">
        <v>8</v>
      </c>
      <c r="E8267" s="88">
        <v>398</v>
      </c>
      <c r="F8267" s="89">
        <f>+D8267*E8267</f>
        <v>3184</v>
      </c>
    </row>
    <row r="8268" spans="1:6" ht="409.6" hidden="1" customHeight="1" x14ac:dyDescent="0.2"/>
    <row r="8269" spans="1:6" ht="25.5" customHeight="1" x14ac:dyDescent="0.2">
      <c r="A8269" s="84" t="s">
        <v>5166</v>
      </c>
      <c r="B8269" s="85" t="s">
        <v>5167</v>
      </c>
      <c r="C8269" s="86" t="s">
        <v>109</v>
      </c>
      <c r="D8269" s="87">
        <v>0.33333000000000002</v>
      </c>
      <c r="E8269" s="88">
        <v>26925</v>
      </c>
      <c r="F8269" s="89">
        <f>+D8269*E8269</f>
        <v>8974.9102500000008</v>
      </c>
    </row>
    <row r="8270" spans="1:6" ht="409.6" hidden="1" customHeight="1" x14ac:dyDescent="0.2"/>
    <row r="8271" spans="1:6" ht="25.5" customHeight="1" x14ac:dyDescent="0.2">
      <c r="A8271" s="84" t="s">
        <v>5208</v>
      </c>
      <c r="B8271" s="85" t="s">
        <v>5209</v>
      </c>
      <c r="C8271" s="86" t="s">
        <v>109</v>
      </c>
      <c r="D8271" s="87">
        <v>16</v>
      </c>
      <c r="E8271" s="88">
        <v>139</v>
      </c>
      <c r="F8271" s="89">
        <f>+D8271*E8271</f>
        <v>2224</v>
      </c>
    </row>
    <row r="8272" spans="1:6" ht="409.6" hidden="1" customHeight="1" x14ac:dyDescent="0.2"/>
    <row r="8273" spans="1:6" ht="25.5" customHeight="1" x14ac:dyDescent="0.2">
      <c r="A8273" s="84" t="s">
        <v>5087</v>
      </c>
      <c r="B8273" s="85" t="s">
        <v>5088</v>
      </c>
      <c r="C8273" s="86" t="s">
        <v>109</v>
      </c>
      <c r="D8273" s="87">
        <v>8</v>
      </c>
      <c r="E8273" s="88">
        <v>169</v>
      </c>
      <c r="F8273" s="89">
        <f>+D8273*E8273</f>
        <v>1352</v>
      </c>
    </row>
    <row r="8274" spans="1:6" ht="409.6" hidden="1" customHeight="1" x14ac:dyDescent="0.2"/>
    <row r="8275" spans="1:6" ht="25.5" customHeight="1" x14ac:dyDescent="0.2">
      <c r="A8275" s="84" t="s">
        <v>5210</v>
      </c>
      <c r="B8275" s="85" t="s">
        <v>5211</v>
      </c>
      <c r="C8275" s="86" t="s">
        <v>109</v>
      </c>
      <c r="D8275" s="87">
        <v>6.3555599999999997</v>
      </c>
      <c r="E8275" s="88">
        <v>129</v>
      </c>
      <c r="F8275" s="89">
        <f>+D8275*E8275</f>
        <v>819.86723999999992</v>
      </c>
    </row>
    <row r="8276" spans="1:6" ht="409.6" hidden="1" customHeight="1" x14ac:dyDescent="0.2"/>
    <row r="8277" spans="1:6" ht="25.5" customHeight="1" x14ac:dyDescent="0.2">
      <c r="A8277" s="84" t="s">
        <v>5018</v>
      </c>
      <c r="B8277" s="85" t="s">
        <v>5019</v>
      </c>
      <c r="C8277" s="86" t="s">
        <v>109</v>
      </c>
      <c r="D8277" s="87">
        <v>6</v>
      </c>
      <c r="E8277" s="88">
        <v>248</v>
      </c>
      <c r="F8277" s="89">
        <f>+D8277*E8277</f>
        <v>1488</v>
      </c>
    </row>
    <row r="8278" spans="1:6" ht="409.6" hidden="1" customHeight="1" x14ac:dyDescent="0.2"/>
    <row r="8279" spans="1:6" ht="25.5" customHeight="1" x14ac:dyDescent="0.2">
      <c r="A8279" s="84" t="s">
        <v>5198</v>
      </c>
      <c r="B8279" s="85" t="s">
        <v>5199</v>
      </c>
      <c r="C8279" s="86" t="s">
        <v>109</v>
      </c>
      <c r="D8279" s="87">
        <v>2</v>
      </c>
      <c r="E8279" s="88">
        <v>805</v>
      </c>
      <c r="F8279" s="89">
        <f>+D8279*E8279</f>
        <v>1610</v>
      </c>
    </row>
    <row r="8280" spans="1:6" ht="409.6" hidden="1" customHeight="1" x14ac:dyDescent="0.2"/>
    <row r="8281" spans="1:6" ht="25.5" customHeight="1" x14ac:dyDescent="0.2">
      <c r="A8281" s="84" t="s">
        <v>5200</v>
      </c>
      <c r="B8281" s="85" t="s">
        <v>5201</v>
      </c>
      <c r="C8281" s="86" t="s">
        <v>109</v>
      </c>
      <c r="D8281" s="87">
        <v>50</v>
      </c>
      <c r="E8281" s="88">
        <v>158</v>
      </c>
      <c r="F8281" s="89">
        <f>+D8281*E8281</f>
        <v>7900</v>
      </c>
    </row>
    <row r="8282" spans="1:6" ht="409.6" hidden="1" customHeight="1" x14ac:dyDescent="0.2"/>
    <row r="8283" spans="1:6" ht="25.5" customHeight="1" thickBot="1" x14ac:dyDescent="0.25">
      <c r="A8283" s="84" t="s">
        <v>5202</v>
      </c>
      <c r="B8283" s="85" t="s">
        <v>5203</v>
      </c>
      <c r="C8283" s="86" t="s">
        <v>109</v>
      </c>
      <c r="D8283" s="87">
        <v>20</v>
      </c>
      <c r="E8283" s="88">
        <v>145</v>
      </c>
      <c r="F8283" s="89">
        <f>+D8283*E8283</f>
        <v>2900</v>
      </c>
    </row>
    <row r="8284" spans="1:6" ht="409.6" hidden="1" customHeight="1" thickBot="1" x14ac:dyDescent="0.25"/>
    <row r="8285" spans="1:6" ht="13.5" customHeight="1" thickBot="1" x14ac:dyDescent="0.25">
      <c r="A8285" s="90" t="s">
        <v>4904</v>
      </c>
      <c r="B8285" s="91"/>
      <c r="C8285" s="92">
        <v>4.5025135096940003</v>
      </c>
      <c r="D8285" s="91"/>
      <c r="E8285" s="93" t="s">
        <v>4884</v>
      </c>
      <c r="F8285" s="94">
        <v>33453</v>
      </c>
    </row>
    <row r="8286" spans="1:6" ht="0.2" customHeight="1" x14ac:dyDescent="0.2"/>
    <row r="8287" spans="1:6" ht="12.75" customHeight="1" x14ac:dyDescent="0.2">
      <c r="A8287" s="80" t="s">
        <v>4871</v>
      </c>
      <c r="B8287" s="81" t="s">
        <v>4905</v>
      </c>
      <c r="C8287" s="82" t="s">
        <v>4870</v>
      </c>
      <c r="D8287" s="82" t="s">
        <v>4873</v>
      </c>
      <c r="E8287" s="82" t="s">
        <v>4874</v>
      </c>
      <c r="F8287" s="83" t="s">
        <v>4875</v>
      </c>
    </row>
    <row r="8288" spans="1:6" ht="409.6" hidden="1" customHeight="1" x14ac:dyDescent="0.2"/>
    <row r="8289" spans="1:6" ht="25.5" customHeight="1" thickBot="1" x14ac:dyDescent="0.25">
      <c r="A8289" s="84" t="s">
        <v>4920</v>
      </c>
      <c r="B8289" s="85" t="s">
        <v>4921</v>
      </c>
      <c r="C8289" s="86" t="s">
        <v>106</v>
      </c>
      <c r="D8289" s="87">
        <v>1.05</v>
      </c>
      <c r="E8289" s="88">
        <v>14128</v>
      </c>
      <c r="F8289" s="89">
        <f>+D8289*E8289</f>
        <v>14834.400000000001</v>
      </c>
    </row>
    <row r="8290" spans="1:6" ht="409.6" hidden="1" customHeight="1" thickBot="1" x14ac:dyDescent="0.25"/>
    <row r="8291" spans="1:6" ht="13.5" customHeight="1" thickBot="1" x14ac:dyDescent="0.25">
      <c r="A8291" s="90" t="s">
        <v>4908</v>
      </c>
      <c r="B8291" s="91"/>
      <c r="C8291" s="92">
        <v>1.9965409799659499</v>
      </c>
      <c r="D8291" s="91"/>
      <c r="E8291" s="93" t="s">
        <v>4884</v>
      </c>
      <c r="F8291" s="94">
        <v>14834</v>
      </c>
    </row>
    <row r="8292" spans="1:6" ht="0.2" customHeight="1" thickBot="1" x14ac:dyDescent="0.25"/>
    <row r="8293" spans="1:6" ht="12.75" customHeight="1" thickBot="1" x14ac:dyDescent="0.3">
      <c r="A8293" s="157" t="s">
        <v>4909</v>
      </c>
      <c r="B8293" s="158"/>
      <c r="C8293" s="158"/>
      <c r="D8293" s="158"/>
      <c r="E8293" s="159">
        <v>742985</v>
      </c>
      <c r="F8293" s="160"/>
    </row>
    <row r="8294" spans="1:6" ht="12.75" customHeight="1" x14ac:dyDescent="0.2"/>
    <row r="8295" spans="1:6" ht="12.75" customHeight="1" x14ac:dyDescent="0.2"/>
    <row r="8296" spans="1:6" ht="409.6" hidden="1" customHeight="1" x14ac:dyDescent="0.2"/>
    <row r="8297" spans="1:6" ht="12.75" customHeight="1" x14ac:dyDescent="0.25">
      <c r="A8297" s="144" t="s">
        <v>4868</v>
      </c>
      <c r="B8297" s="145"/>
      <c r="C8297" s="145"/>
      <c r="D8297" s="145"/>
      <c r="E8297" s="146"/>
      <c r="F8297" s="147"/>
    </row>
    <row r="8298" spans="1:6" ht="12.75" customHeight="1" x14ac:dyDescent="0.2">
      <c r="A8298" s="138" t="s">
        <v>2880</v>
      </c>
      <c r="B8298" s="139"/>
      <c r="C8298" s="139"/>
      <c r="D8298" s="140"/>
      <c r="E8298" s="76" t="s">
        <v>4869</v>
      </c>
      <c r="F8298" s="77" t="s">
        <v>4870</v>
      </c>
    </row>
    <row r="8299" spans="1:6" ht="12.75" customHeight="1" x14ac:dyDescent="0.2">
      <c r="A8299" s="141"/>
      <c r="B8299" s="142"/>
      <c r="C8299" s="142"/>
      <c r="D8299" s="143"/>
      <c r="E8299" s="78" t="s">
        <v>2879</v>
      </c>
      <c r="F8299" s="79" t="s">
        <v>263</v>
      </c>
    </row>
    <row r="8300" spans="1:6" ht="409.6" hidden="1" customHeight="1" x14ac:dyDescent="0.2"/>
    <row r="8301" spans="1:6" ht="12.75" customHeight="1" x14ac:dyDescent="0.2">
      <c r="A8301" s="80" t="s">
        <v>4871</v>
      </c>
      <c r="B8301" s="81" t="s">
        <v>4872</v>
      </c>
      <c r="C8301" s="82" t="s">
        <v>4870</v>
      </c>
      <c r="D8301" s="82" t="s">
        <v>4873</v>
      </c>
      <c r="E8301" s="82" t="s">
        <v>4874</v>
      </c>
      <c r="F8301" s="83" t="s">
        <v>4875</v>
      </c>
    </row>
    <row r="8302" spans="1:6" ht="409.6" hidden="1" customHeight="1" x14ac:dyDescent="0.2"/>
    <row r="8303" spans="1:6" ht="25.5" customHeight="1" x14ac:dyDescent="0.2">
      <c r="A8303" s="84" t="s">
        <v>5154</v>
      </c>
      <c r="B8303" s="85" t="s">
        <v>5155</v>
      </c>
      <c r="C8303" s="86" t="s">
        <v>106</v>
      </c>
      <c r="D8303" s="87">
        <v>1.05</v>
      </c>
      <c r="E8303" s="88">
        <v>405694</v>
      </c>
      <c r="F8303" s="89">
        <f>+D8303*E8303</f>
        <v>425978.7</v>
      </c>
    </row>
    <row r="8304" spans="1:6" ht="409.6" hidden="1" customHeight="1" x14ac:dyDescent="0.2"/>
    <row r="8305" spans="1:6" ht="25.5" customHeight="1" x14ac:dyDescent="0.2">
      <c r="A8305" s="84" t="s">
        <v>5180</v>
      </c>
      <c r="B8305" s="85" t="s">
        <v>5181</v>
      </c>
      <c r="C8305" s="86" t="s">
        <v>7</v>
      </c>
      <c r="D8305" s="87">
        <v>1.8374999999999999</v>
      </c>
      <c r="E8305" s="88">
        <v>18433</v>
      </c>
      <c r="F8305" s="89">
        <f>+D8305*E8305</f>
        <v>33870.637499999997</v>
      </c>
    </row>
    <row r="8306" spans="1:6" ht="409.6" hidden="1" customHeight="1" x14ac:dyDescent="0.2"/>
    <row r="8307" spans="1:6" ht="25.5" customHeight="1" x14ac:dyDescent="0.2">
      <c r="A8307" s="84" t="s">
        <v>5212</v>
      </c>
      <c r="B8307" s="85" t="s">
        <v>5213</v>
      </c>
      <c r="C8307" s="86" t="s">
        <v>7</v>
      </c>
      <c r="D8307" s="87">
        <v>8.5999999999999993E-2</v>
      </c>
      <c r="E8307" s="88">
        <v>98350</v>
      </c>
      <c r="F8307" s="89">
        <f>+D8307*E8307</f>
        <v>8458.0999999999985</v>
      </c>
    </row>
    <row r="8308" spans="1:6" ht="409.6" hidden="1" customHeight="1" x14ac:dyDescent="0.2"/>
    <row r="8309" spans="1:6" ht="25.5" customHeight="1" x14ac:dyDescent="0.2">
      <c r="A8309" s="84" t="s">
        <v>5097</v>
      </c>
      <c r="B8309" s="85" t="s">
        <v>5098</v>
      </c>
      <c r="C8309" s="86" t="s">
        <v>9</v>
      </c>
      <c r="D8309" s="87">
        <v>2.026E-2</v>
      </c>
      <c r="E8309" s="88">
        <v>295180</v>
      </c>
      <c r="F8309" s="89">
        <f>+D8309*E8309</f>
        <v>5980.3468000000003</v>
      </c>
    </row>
    <row r="8310" spans="1:6" ht="409.6" hidden="1" customHeight="1" x14ac:dyDescent="0.2"/>
    <row r="8311" spans="1:6" ht="25.5" customHeight="1" x14ac:dyDescent="0.2">
      <c r="A8311" s="84" t="s">
        <v>5214</v>
      </c>
      <c r="B8311" s="85" t="s">
        <v>5215</v>
      </c>
      <c r="C8311" s="86" t="s">
        <v>117</v>
      </c>
      <c r="D8311" s="87">
        <v>0.875</v>
      </c>
      <c r="E8311" s="88">
        <v>40674</v>
      </c>
      <c r="F8311" s="89">
        <f>+D8311*E8311</f>
        <v>35589.75</v>
      </c>
    </row>
    <row r="8312" spans="1:6" ht="409.6" hidden="1" customHeight="1" x14ac:dyDescent="0.2"/>
    <row r="8313" spans="1:6" ht="25.5" customHeight="1" x14ac:dyDescent="0.2">
      <c r="A8313" s="84" t="s">
        <v>4941</v>
      </c>
      <c r="B8313" s="85" t="s">
        <v>4942</v>
      </c>
      <c r="C8313" s="86" t="s">
        <v>7</v>
      </c>
      <c r="D8313" s="87">
        <v>2.5</v>
      </c>
      <c r="E8313" s="88">
        <v>8600</v>
      </c>
      <c r="F8313" s="89">
        <f>+D8313*E8313</f>
        <v>21500</v>
      </c>
    </row>
    <row r="8314" spans="1:6" ht="409.6" hidden="1" customHeight="1" x14ac:dyDescent="0.2"/>
    <row r="8315" spans="1:6" ht="25.5" customHeight="1" x14ac:dyDescent="0.2">
      <c r="A8315" s="84" t="s">
        <v>4876</v>
      </c>
      <c r="B8315" s="85" t="s">
        <v>4877</v>
      </c>
      <c r="C8315" s="86" t="s">
        <v>1212</v>
      </c>
      <c r="D8315" s="87">
        <v>1</v>
      </c>
      <c r="E8315" s="88">
        <v>3690</v>
      </c>
      <c r="F8315" s="89">
        <f>+D8315*E8315</f>
        <v>3690</v>
      </c>
    </row>
    <row r="8316" spans="1:6" ht="409.6" hidden="1" customHeight="1" x14ac:dyDescent="0.2"/>
    <row r="8317" spans="1:6" ht="25.5" customHeight="1" x14ac:dyDescent="0.2">
      <c r="A8317" s="84" t="s">
        <v>5190</v>
      </c>
      <c r="B8317" s="85" t="s">
        <v>5191</v>
      </c>
      <c r="C8317" s="86" t="s">
        <v>263</v>
      </c>
      <c r="D8317" s="87">
        <v>1</v>
      </c>
      <c r="E8317" s="88">
        <v>1353</v>
      </c>
      <c r="F8317" s="89">
        <f>+D8317*E8317</f>
        <v>1353</v>
      </c>
    </row>
    <row r="8318" spans="1:6" ht="409.6" hidden="1" customHeight="1" x14ac:dyDescent="0.2"/>
    <row r="8319" spans="1:6" ht="25.5" customHeight="1" thickBot="1" x14ac:dyDescent="0.25">
      <c r="A8319" s="84" t="s">
        <v>5192</v>
      </c>
      <c r="B8319" s="85" t="s">
        <v>5193</v>
      </c>
      <c r="C8319" s="86" t="s">
        <v>117</v>
      </c>
      <c r="D8319" s="87">
        <v>4</v>
      </c>
      <c r="E8319" s="88">
        <v>800</v>
      </c>
      <c r="F8319" s="89">
        <f>+D8319*E8319</f>
        <v>3200</v>
      </c>
    </row>
    <row r="8320" spans="1:6" ht="409.6" hidden="1" customHeight="1" thickBot="1" x14ac:dyDescent="0.25"/>
    <row r="8321" spans="1:6" ht="13.5" customHeight="1" thickBot="1" x14ac:dyDescent="0.25">
      <c r="A8321" s="90" t="s">
        <v>4883</v>
      </c>
      <c r="B8321" s="91"/>
      <c r="C8321" s="92">
        <v>72.696495858104498</v>
      </c>
      <c r="D8321" s="91"/>
      <c r="E8321" s="93" t="s">
        <v>4884</v>
      </c>
      <c r="F8321" s="94">
        <v>539621</v>
      </c>
    </row>
    <row r="8322" spans="1:6" ht="0.2" customHeight="1" x14ac:dyDescent="0.2"/>
    <row r="8323" spans="1:6" ht="12.75" customHeight="1" x14ac:dyDescent="0.2">
      <c r="A8323" s="80" t="s">
        <v>4871</v>
      </c>
      <c r="B8323" s="81" t="s">
        <v>4885</v>
      </c>
      <c r="C8323" s="82" t="s">
        <v>4870</v>
      </c>
      <c r="D8323" s="82" t="s">
        <v>4873</v>
      </c>
      <c r="E8323" s="82" t="s">
        <v>4874</v>
      </c>
      <c r="F8323" s="83" t="s">
        <v>4875</v>
      </c>
    </row>
    <row r="8324" spans="1:6" ht="409.6" hidden="1" customHeight="1" x14ac:dyDescent="0.2"/>
    <row r="8325" spans="1:6" ht="25.5" customHeight="1" thickBot="1" x14ac:dyDescent="0.25">
      <c r="A8325" s="84" t="s">
        <v>5158</v>
      </c>
      <c r="B8325" s="85" t="s">
        <v>5159</v>
      </c>
      <c r="C8325" s="86" t="s">
        <v>4888</v>
      </c>
      <c r="D8325" s="87">
        <v>0.58194999999999997</v>
      </c>
      <c r="E8325" s="88">
        <v>266178</v>
      </c>
      <c r="F8325" s="89">
        <f>+D8325*E8325</f>
        <v>154902.28709999999</v>
      </c>
    </row>
    <row r="8326" spans="1:6" ht="409.6" hidden="1" customHeight="1" thickBot="1" x14ac:dyDescent="0.25"/>
    <row r="8327" spans="1:6" ht="13.5" customHeight="1" thickBot="1" x14ac:dyDescent="0.25">
      <c r="A8327" s="90" t="s">
        <v>4893</v>
      </c>
      <c r="B8327" s="91"/>
      <c r="C8327" s="92">
        <v>20.868039978822399</v>
      </c>
      <c r="D8327" s="91"/>
      <c r="E8327" s="93" t="s">
        <v>4884</v>
      </c>
      <c r="F8327" s="94">
        <v>154902</v>
      </c>
    </row>
    <row r="8328" spans="1:6" ht="0.2" customHeight="1" x14ac:dyDescent="0.2"/>
    <row r="8329" spans="1:6" ht="12.75" customHeight="1" x14ac:dyDescent="0.2">
      <c r="A8329" s="80" t="s">
        <v>4871</v>
      </c>
      <c r="B8329" s="81" t="s">
        <v>4894</v>
      </c>
      <c r="C8329" s="82" t="s">
        <v>4870</v>
      </c>
      <c r="D8329" s="82" t="s">
        <v>4873</v>
      </c>
      <c r="E8329" s="82" t="s">
        <v>4874</v>
      </c>
      <c r="F8329" s="83" t="s">
        <v>4875</v>
      </c>
    </row>
    <row r="8330" spans="1:6" ht="409.6" hidden="1" customHeight="1" x14ac:dyDescent="0.2"/>
    <row r="8331" spans="1:6" ht="25.5" customHeight="1" thickBot="1" x14ac:dyDescent="0.25">
      <c r="A8331" s="84" t="s">
        <v>4895</v>
      </c>
      <c r="B8331" s="85" t="s">
        <v>4896</v>
      </c>
      <c r="C8331" s="86" t="s">
        <v>4897</v>
      </c>
      <c r="D8331" s="87">
        <v>0.05</v>
      </c>
      <c r="E8331" s="88">
        <v>154902</v>
      </c>
      <c r="F8331" s="89">
        <f>+D8331*E8331</f>
        <v>7745.1</v>
      </c>
    </row>
    <row r="8332" spans="1:6" ht="409.6" hidden="1" customHeight="1" thickBot="1" x14ac:dyDescent="0.25"/>
    <row r="8333" spans="1:6" ht="13.5" customHeight="1" thickBot="1" x14ac:dyDescent="0.25">
      <c r="A8333" s="90" t="s">
        <v>4898</v>
      </c>
      <c r="B8333" s="91"/>
      <c r="C8333" s="92">
        <v>1.0433885271718899</v>
      </c>
      <c r="D8333" s="91"/>
      <c r="E8333" s="93" t="s">
        <v>4884</v>
      </c>
      <c r="F8333" s="94">
        <v>7745</v>
      </c>
    </row>
    <row r="8334" spans="1:6" ht="0.2" customHeight="1" x14ac:dyDescent="0.2"/>
    <row r="8335" spans="1:6" ht="12.75" customHeight="1" x14ac:dyDescent="0.2">
      <c r="A8335" s="80" t="s">
        <v>4871</v>
      </c>
      <c r="B8335" s="81" t="s">
        <v>4899</v>
      </c>
      <c r="C8335" s="82" t="s">
        <v>4870</v>
      </c>
      <c r="D8335" s="82" t="s">
        <v>4873</v>
      </c>
      <c r="E8335" s="82" t="s">
        <v>4874</v>
      </c>
      <c r="F8335" s="83" t="s">
        <v>4875</v>
      </c>
    </row>
    <row r="8336" spans="1:6" ht="409.6" hidden="1" customHeight="1" x14ac:dyDescent="0.2"/>
    <row r="8337" spans="1:6" ht="25.5" customHeight="1" x14ac:dyDescent="0.2">
      <c r="A8337" s="84" t="s">
        <v>5194</v>
      </c>
      <c r="B8337" s="85" t="s">
        <v>5195</v>
      </c>
      <c r="C8337" s="86" t="s">
        <v>263</v>
      </c>
      <c r="D8337" s="87">
        <v>3</v>
      </c>
      <c r="E8337" s="88">
        <v>1000</v>
      </c>
      <c r="F8337" s="89">
        <f>+D8337*E8337</f>
        <v>3000</v>
      </c>
    </row>
    <row r="8338" spans="1:6" ht="409.6" hidden="1" customHeight="1" x14ac:dyDescent="0.2"/>
    <row r="8339" spans="1:6" ht="25.5" customHeight="1" x14ac:dyDescent="0.2">
      <c r="A8339" s="84" t="s">
        <v>5166</v>
      </c>
      <c r="B8339" s="85" t="s">
        <v>5167</v>
      </c>
      <c r="C8339" s="86" t="s">
        <v>109</v>
      </c>
      <c r="D8339" s="87">
        <v>0.23499999999999999</v>
      </c>
      <c r="E8339" s="88">
        <v>26925</v>
      </c>
      <c r="F8339" s="89">
        <f>+D8339*E8339</f>
        <v>6327.375</v>
      </c>
    </row>
    <row r="8340" spans="1:6" ht="409.6" hidden="1" customHeight="1" x14ac:dyDescent="0.2"/>
    <row r="8341" spans="1:6" ht="25.5" customHeight="1" x14ac:dyDescent="0.2">
      <c r="A8341" s="84" t="s">
        <v>5196</v>
      </c>
      <c r="B8341" s="85" t="s">
        <v>5197</v>
      </c>
      <c r="C8341" s="86" t="s">
        <v>109</v>
      </c>
      <c r="D8341" s="87">
        <v>6</v>
      </c>
      <c r="E8341" s="88">
        <v>550</v>
      </c>
      <c r="F8341" s="89">
        <f>+D8341*E8341</f>
        <v>3300</v>
      </c>
    </row>
    <row r="8342" spans="1:6" ht="409.6" hidden="1" customHeight="1" x14ac:dyDescent="0.2"/>
    <row r="8343" spans="1:6" ht="25.5" customHeight="1" x14ac:dyDescent="0.2">
      <c r="A8343" s="84" t="s">
        <v>5087</v>
      </c>
      <c r="B8343" s="85" t="s">
        <v>5088</v>
      </c>
      <c r="C8343" s="86" t="s">
        <v>109</v>
      </c>
      <c r="D8343" s="87">
        <v>3</v>
      </c>
      <c r="E8343" s="88">
        <v>169</v>
      </c>
      <c r="F8343" s="89">
        <f>+D8343*E8343</f>
        <v>507</v>
      </c>
    </row>
    <row r="8344" spans="1:6" ht="409.6" hidden="1" customHeight="1" x14ac:dyDescent="0.2"/>
    <row r="8345" spans="1:6" ht="25.5" customHeight="1" x14ac:dyDescent="0.2">
      <c r="A8345" s="84" t="s">
        <v>5016</v>
      </c>
      <c r="B8345" s="85" t="s">
        <v>5017</v>
      </c>
      <c r="C8345" s="86" t="s">
        <v>109</v>
      </c>
      <c r="D8345" s="87">
        <v>2</v>
      </c>
      <c r="E8345" s="88">
        <v>3482</v>
      </c>
      <c r="F8345" s="89">
        <f>+D8345*E8345</f>
        <v>6964</v>
      </c>
    </row>
    <row r="8346" spans="1:6" ht="409.6" hidden="1" customHeight="1" x14ac:dyDescent="0.2"/>
    <row r="8347" spans="1:6" ht="25.5" customHeight="1" x14ac:dyDescent="0.2">
      <c r="A8347" s="84" t="s">
        <v>5018</v>
      </c>
      <c r="B8347" s="85" t="s">
        <v>5019</v>
      </c>
      <c r="C8347" s="86" t="s">
        <v>109</v>
      </c>
      <c r="D8347" s="87">
        <v>2</v>
      </c>
      <c r="E8347" s="88">
        <v>248</v>
      </c>
      <c r="F8347" s="89">
        <f>+D8347*E8347</f>
        <v>496</v>
      </c>
    </row>
    <row r="8348" spans="1:6" ht="409.6" hidden="1" customHeight="1" x14ac:dyDescent="0.2"/>
    <row r="8349" spans="1:6" ht="25.5" customHeight="1" x14ac:dyDescent="0.2">
      <c r="A8349" s="84" t="s">
        <v>5198</v>
      </c>
      <c r="B8349" s="85" t="s">
        <v>5199</v>
      </c>
      <c r="C8349" s="86" t="s">
        <v>109</v>
      </c>
      <c r="D8349" s="87">
        <v>1</v>
      </c>
      <c r="E8349" s="88">
        <v>805</v>
      </c>
      <c r="F8349" s="89">
        <f>+D8349*E8349</f>
        <v>805</v>
      </c>
    </row>
    <row r="8350" spans="1:6" ht="409.6" hidden="1" customHeight="1" x14ac:dyDescent="0.2"/>
    <row r="8351" spans="1:6" ht="25.5" customHeight="1" thickBot="1" x14ac:dyDescent="0.25">
      <c r="A8351" s="84" t="s">
        <v>5200</v>
      </c>
      <c r="B8351" s="85" t="s">
        <v>5201</v>
      </c>
      <c r="C8351" s="86" t="s">
        <v>109</v>
      </c>
      <c r="D8351" s="87">
        <v>24</v>
      </c>
      <c r="E8351" s="88">
        <v>158</v>
      </c>
      <c r="F8351" s="89">
        <f>+D8351*E8351</f>
        <v>3792</v>
      </c>
    </row>
    <row r="8352" spans="1:6" ht="409.6" hidden="1" customHeight="1" thickBot="1" x14ac:dyDescent="0.25"/>
    <row r="8353" spans="1:6" ht="13.5" customHeight="1" thickBot="1" x14ac:dyDescent="0.25">
      <c r="A8353" s="90" t="s">
        <v>4904</v>
      </c>
      <c r="B8353" s="91"/>
      <c r="C8353" s="92">
        <v>3.3936733877323402</v>
      </c>
      <c r="D8353" s="91"/>
      <c r="E8353" s="93" t="s">
        <v>4884</v>
      </c>
      <c r="F8353" s="94">
        <v>25191</v>
      </c>
    </row>
    <row r="8354" spans="1:6" ht="0.2" customHeight="1" x14ac:dyDescent="0.2"/>
    <row r="8355" spans="1:6" ht="12.75" customHeight="1" x14ac:dyDescent="0.2">
      <c r="A8355" s="80" t="s">
        <v>4871</v>
      </c>
      <c r="B8355" s="81" t="s">
        <v>4905</v>
      </c>
      <c r="C8355" s="82" t="s">
        <v>4870</v>
      </c>
      <c r="D8355" s="82" t="s">
        <v>4873</v>
      </c>
      <c r="E8355" s="82" t="s">
        <v>4874</v>
      </c>
      <c r="F8355" s="83" t="s">
        <v>4875</v>
      </c>
    </row>
    <row r="8356" spans="1:6" ht="409.6" hidden="1" customHeight="1" x14ac:dyDescent="0.2"/>
    <row r="8357" spans="1:6" ht="25.5" customHeight="1" thickBot="1" x14ac:dyDescent="0.25">
      <c r="A8357" s="84" t="s">
        <v>4920</v>
      </c>
      <c r="B8357" s="85" t="s">
        <v>4921</v>
      </c>
      <c r="C8357" s="86" t="s">
        <v>106</v>
      </c>
      <c r="D8357" s="87">
        <v>1.05</v>
      </c>
      <c r="E8357" s="88">
        <v>14128</v>
      </c>
      <c r="F8357" s="89">
        <f>+D8357*E8357</f>
        <v>14834.400000000001</v>
      </c>
    </row>
    <row r="8358" spans="1:6" ht="409.6" hidden="1" customHeight="1" thickBot="1" x14ac:dyDescent="0.25"/>
    <row r="8359" spans="1:6" ht="13.5" customHeight="1" thickBot="1" x14ac:dyDescent="0.25">
      <c r="A8359" s="90" t="s">
        <v>4908</v>
      </c>
      <c r="B8359" s="91"/>
      <c r="C8359" s="92">
        <v>1.9984022481688499</v>
      </c>
      <c r="D8359" s="91"/>
      <c r="E8359" s="93" t="s">
        <v>4884</v>
      </c>
      <c r="F8359" s="94">
        <v>14834</v>
      </c>
    </row>
    <row r="8360" spans="1:6" ht="0.2" customHeight="1" thickBot="1" x14ac:dyDescent="0.25"/>
    <row r="8361" spans="1:6" ht="12.75" customHeight="1" thickBot="1" x14ac:dyDescent="0.3">
      <c r="A8361" s="157" t="s">
        <v>4909</v>
      </c>
      <c r="B8361" s="158"/>
      <c r="C8361" s="158"/>
      <c r="D8361" s="158"/>
      <c r="E8361" s="159">
        <v>742293</v>
      </c>
      <c r="F8361" s="160"/>
    </row>
    <row r="8362" spans="1:6" ht="12.75" customHeight="1" x14ac:dyDescent="0.2"/>
    <row r="8363" spans="1:6" ht="12.75" customHeight="1" x14ac:dyDescent="0.2"/>
    <row r="8364" spans="1:6" ht="409.6" hidden="1" customHeight="1" x14ac:dyDescent="0.2"/>
    <row r="8365" spans="1:6" ht="12.75" customHeight="1" x14ac:dyDescent="0.25">
      <c r="A8365" s="144" t="s">
        <v>4868</v>
      </c>
      <c r="B8365" s="145"/>
      <c r="C8365" s="145"/>
      <c r="D8365" s="145"/>
      <c r="E8365" s="146"/>
      <c r="F8365" s="147"/>
    </row>
    <row r="8366" spans="1:6" ht="12.75" customHeight="1" x14ac:dyDescent="0.2">
      <c r="A8366" s="138" t="s">
        <v>2882</v>
      </c>
      <c r="B8366" s="139"/>
      <c r="C8366" s="139"/>
      <c r="D8366" s="140"/>
      <c r="E8366" s="76" t="s">
        <v>4869</v>
      </c>
      <c r="F8366" s="77" t="s">
        <v>4870</v>
      </c>
    </row>
    <row r="8367" spans="1:6" ht="12.75" customHeight="1" x14ac:dyDescent="0.2">
      <c r="A8367" s="141"/>
      <c r="B8367" s="142"/>
      <c r="C8367" s="142"/>
      <c r="D8367" s="143"/>
      <c r="E8367" s="78" t="s">
        <v>2881</v>
      </c>
      <c r="F8367" s="79" t="s">
        <v>106</v>
      </c>
    </row>
    <row r="8368" spans="1:6" ht="409.6" hidden="1" customHeight="1" x14ac:dyDescent="0.2"/>
    <row r="8369" spans="1:6" ht="12.75" customHeight="1" x14ac:dyDescent="0.2">
      <c r="A8369" s="80" t="s">
        <v>4871</v>
      </c>
      <c r="B8369" s="81" t="s">
        <v>4872</v>
      </c>
      <c r="C8369" s="82" t="s">
        <v>4870</v>
      </c>
      <c r="D8369" s="82" t="s">
        <v>4873</v>
      </c>
      <c r="E8369" s="82" t="s">
        <v>4874</v>
      </c>
      <c r="F8369" s="83" t="s">
        <v>4875</v>
      </c>
    </row>
    <row r="8370" spans="1:6" ht="409.6" hidden="1" customHeight="1" x14ac:dyDescent="0.2"/>
    <row r="8371" spans="1:6" ht="25.5" customHeight="1" x14ac:dyDescent="0.2">
      <c r="A8371" s="84" t="s">
        <v>5154</v>
      </c>
      <c r="B8371" s="85" t="s">
        <v>5155</v>
      </c>
      <c r="C8371" s="86" t="s">
        <v>106</v>
      </c>
      <c r="D8371" s="87">
        <v>1.05</v>
      </c>
      <c r="E8371" s="88">
        <v>405694</v>
      </c>
      <c r="F8371" s="89">
        <f>+D8371*E8371</f>
        <v>425978.7</v>
      </c>
    </row>
    <row r="8372" spans="1:6" ht="409.6" hidden="1" customHeight="1" x14ac:dyDescent="0.2"/>
    <row r="8373" spans="1:6" ht="25.5" customHeight="1" x14ac:dyDescent="0.2">
      <c r="A8373" s="84" t="s">
        <v>5180</v>
      </c>
      <c r="B8373" s="85" t="s">
        <v>5181</v>
      </c>
      <c r="C8373" s="86" t="s">
        <v>7</v>
      </c>
      <c r="D8373" s="87">
        <v>1.8374999999999999</v>
      </c>
      <c r="E8373" s="88">
        <v>18433</v>
      </c>
      <c r="F8373" s="89">
        <f>+D8373*E8373</f>
        <v>33870.637499999997</v>
      </c>
    </row>
    <row r="8374" spans="1:6" ht="409.6" hidden="1" customHeight="1" x14ac:dyDescent="0.2"/>
    <row r="8375" spans="1:6" ht="25.5" customHeight="1" x14ac:dyDescent="0.2">
      <c r="A8375" s="84" t="s">
        <v>5212</v>
      </c>
      <c r="B8375" s="85" t="s">
        <v>5213</v>
      </c>
      <c r="C8375" s="86" t="s">
        <v>7</v>
      </c>
      <c r="D8375" s="87">
        <v>8.6849999999999997E-2</v>
      </c>
      <c r="E8375" s="88">
        <v>98350</v>
      </c>
      <c r="F8375" s="89">
        <f>+D8375*E8375</f>
        <v>8541.6975000000002</v>
      </c>
    </row>
    <row r="8376" spans="1:6" ht="409.6" hidden="1" customHeight="1" x14ac:dyDescent="0.2"/>
    <row r="8377" spans="1:6" ht="25.5" customHeight="1" x14ac:dyDescent="0.2">
      <c r="A8377" s="84" t="s">
        <v>5097</v>
      </c>
      <c r="B8377" s="85" t="s">
        <v>5098</v>
      </c>
      <c r="C8377" s="86" t="s">
        <v>9</v>
      </c>
      <c r="D8377" s="87">
        <v>2.0449999999999999E-2</v>
      </c>
      <c r="E8377" s="88">
        <v>295180</v>
      </c>
      <c r="F8377" s="89">
        <f>+D8377*E8377</f>
        <v>6036.4309999999996</v>
      </c>
    </row>
    <row r="8378" spans="1:6" ht="409.6" hidden="1" customHeight="1" x14ac:dyDescent="0.2"/>
    <row r="8379" spans="1:6" ht="25.5" customHeight="1" x14ac:dyDescent="0.2">
      <c r="A8379" s="84" t="s">
        <v>4881</v>
      </c>
      <c r="B8379" s="85" t="s">
        <v>4882</v>
      </c>
      <c r="C8379" s="86" t="s">
        <v>9</v>
      </c>
      <c r="D8379" s="87">
        <v>1.1000000000000001</v>
      </c>
      <c r="E8379" s="88">
        <v>8900</v>
      </c>
      <c r="F8379" s="89">
        <f>+D8379*E8379</f>
        <v>9790</v>
      </c>
    </row>
    <row r="8380" spans="1:6" ht="409.6" hidden="1" customHeight="1" x14ac:dyDescent="0.2"/>
    <row r="8381" spans="1:6" ht="25.5" customHeight="1" x14ac:dyDescent="0.2">
      <c r="A8381" s="84" t="s">
        <v>5160</v>
      </c>
      <c r="B8381" s="85" t="s">
        <v>5161</v>
      </c>
      <c r="C8381" s="86" t="s">
        <v>9</v>
      </c>
      <c r="D8381" s="87">
        <v>0.14183000000000001</v>
      </c>
      <c r="E8381" s="88">
        <v>155918</v>
      </c>
      <c r="F8381" s="89">
        <f>+D8381*E8381</f>
        <v>22113.84994</v>
      </c>
    </row>
    <row r="8382" spans="1:6" ht="409.6" hidden="1" customHeight="1" x14ac:dyDescent="0.2"/>
    <row r="8383" spans="1:6" ht="25.5" customHeight="1" x14ac:dyDescent="0.2">
      <c r="A8383" s="84" t="s">
        <v>4941</v>
      </c>
      <c r="B8383" s="85" t="s">
        <v>4942</v>
      </c>
      <c r="C8383" s="86" t="s">
        <v>7</v>
      </c>
      <c r="D8383" s="87">
        <v>3</v>
      </c>
      <c r="E8383" s="88">
        <v>8600</v>
      </c>
      <c r="F8383" s="89">
        <f>+D8383*E8383</f>
        <v>25800</v>
      </c>
    </row>
    <row r="8384" spans="1:6" ht="409.6" hidden="1" customHeight="1" x14ac:dyDescent="0.2"/>
    <row r="8385" spans="1:6" ht="25.5" customHeight="1" x14ac:dyDescent="0.2">
      <c r="A8385" s="84" t="s">
        <v>4876</v>
      </c>
      <c r="B8385" s="85" t="s">
        <v>4877</v>
      </c>
      <c r="C8385" s="86" t="s">
        <v>1212</v>
      </c>
      <c r="D8385" s="87">
        <v>1</v>
      </c>
      <c r="E8385" s="88">
        <v>3690</v>
      </c>
      <c r="F8385" s="89">
        <f>+D8385*E8385</f>
        <v>3690</v>
      </c>
    </row>
    <row r="8386" spans="1:6" ht="409.6" hidden="1" customHeight="1" x14ac:dyDescent="0.2"/>
    <row r="8387" spans="1:6" ht="25.5" customHeight="1" x14ac:dyDescent="0.2">
      <c r="A8387" s="84" t="s">
        <v>5190</v>
      </c>
      <c r="B8387" s="85" t="s">
        <v>5191</v>
      </c>
      <c r="C8387" s="86" t="s">
        <v>263</v>
      </c>
      <c r="D8387" s="87">
        <v>1</v>
      </c>
      <c r="E8387" s="88">
        <v>1353</v>
      </c>
      <c r="F8387" s="89">
        <f>+D8387*E8387</f>
        <v>1353</v>
      </c>
    </row>
    <row r="8388" spans="1:6" ht="409.6" hidden="1" customHeight="1" x14ac:dyDescent="0.2"/>
    <row r="8389" spans="1:6" ht="25.5" customHeight="1" thickBot="1" x14ac:dyDescent="0.25">
      <c r="A8389" s="84" t="s">
        <v>5192</v>
      </c>
      <c r="B8389" s="85" t="s">
        <v>5193</v>
      </c>
      <c r="C8389" s="86" t="s">
        <v>117</v>
      </c>
      <c r="D8389" s="87">
        <v>4</v>
      </c>
      <c r="E8389" s="88">
        <v>800</v>
      </c>
      <c r="F8389" s="89">
        <f>+D8389*E8389</f>
        <v>3200</v>
      </c>
    </row>
    <row r="8390" spans="1:6" ht="409.6" hidden="1" customHeight="1" thickBot="1" x14ac:dyDescent="0.25"/>
    <row r="8391" spans="1:6" ht="13.5" customHeight="1" thickBot="1" x14ac:dyDescent="0.25">
      <c r="A8391" s="90" t="s">
        <v>4883</v>
      </c>
      <c r="B8391" s="91"/>
      <c r="C8391" s="92">
        <v>72.636222741673805</v>
      </c>
      <c r="D8391" s="91"/>
      <c r="E8391" s="93" t="s">
        <v>4884</v>
      </c>
      <c r="F8391" s="94">
        <v>540375</v>
      </c>
    </row>
    <row r="8392" spans="1:6" ht="0.2" customHeight="1" x14ac:dyDescent="0.2"/>
    <row r="8393" spans="1:6" ht="12.75" customHeight="1" x14ac:dyDescent="0.2">
      <c r="A8393" s="80" t="s">
        <v>4871</v>
      </c>
      <c r="B8393" s="81" t="s">
        <v>4885</v>
      </c>
      <c r="C8393" s="82" t="s">
        <v>4870</v>
      </c>
      <c r="D8393" s="82" t="s">
        <v>4873</v>
      </c>
      <c r="E8393" s="82" t="s">
        <v>4874</v>
      </c>
      <c r="F8393" s="83" t="s">
        <v>4875</v>
      </c>
    </row>
    <row r="8394" spans="1:6" ht="409.6" hidden="1" customHeight="1" x14ac:dyDescent="0.2"/>
    <row r="8395" spans="1:6" ht="25.5" customHeight="1" thickBot="1" x14ac:dyDescent="0.25">
      <c r="A8395" s="84" t="s">
        <v>5158</v>
      </c>
      <c r="B8395" s="85" t="s">
        <v>5159</v>
      </c>
      <c r="C8395" s="86" t="s">
        <v>4888</v>
      </c>
      <c r="D8395" s="87">
        <v>0.58194999999999997</v>
      </c>
      <c r="E8395" s="88">
        <v>266178</v>
      </c>
      <c r="F8395" s="89">
        <f>+D8395*E8395</f>
        <v>154902.28709999999</v>
      </c>
    </row>
    <row r="8396" spans="1:6" ht="409.6" hidden="1" customHeight="1" thickBot="1" x14ac:dyDescent="0.25"/>
    <row r="8397" spans="1:6" ht="13.5" customHeight="1" thickBot="1" x14ac:dyDescent="0.25">
      <c r="A8397" s="90" t="s">
        <v>4893</v>
      </c>
      <c r="B8397" s="91"/>
      <c r="C8397" s="92">
        <v>20.821644552636101</v>
      </c>
      <c r="D8397" s="91"/>
      <c r="E8397" s="93" t="s">
        <v>4884</v>
      </c>
      <c r="F8397" s="94">
        <v>154902</v>
      </c>
    </row>
    <row r="8398" spans="1:6" ht="0.2" customHeight="1" x14ac:dyDescent="0.2"/>
    <row r="8399" spans="1:6" ht="12.75" customHeight="1" x14ac:dyDescent="0.2">
      <c r="A8399" s="80" t="s">
        <v>4871</v>
      </c>
      <c r="B8399" s="81" t="s">
        <v>4894</v>
      </c>
      <c r="C8399" s="82" t="s">
        <v>4870</v>
      </c>
      <c r="D8399" s="82" t="s">
        <v>4873</v>
      </c>
      <c r="E8399" s="82" t="s">
        <v>4874</v>
      </c>
      <c r="F8399" s="83" t="s">
        <v>4875</v>
      </c>
    </row>
    <row r="8400" spans="1:6" ht="409.6" hidden="1" customHeight="1" x14ac:dyDescent="0.2"/>
    <row r="8401" spans="1:6" ht="25.5" customHeight="1" thickBot="1" x14ac:dyDescent="0.25">
      <c r="A8401" s="84" t="s">
        <v>4895</v>
      </c>
      <c r="B8401" s="85" t="s">
        <v>4896</v>
      </c>
      <c r="C8401" s="86" t="s">
        <v>4897</v>
      </c>
      <c r="D8401" s="87">
        <v>0.05</v>
      </c>
      <c r="E8401" s="88">
        <v>154902</v>
      </c>
      <c r="F8401" s="89">
        <f>+D8401*E8401</f>
        <v>7745.1</v>
      </c>
    </row>
    <row r="8402" spans="1:6" ht="409.6" hidden="1" customHeight="1" thickBot="1" x14ac:dyDescent="0.25"/>
    <row r="8403" spans="1:6" ht="13.5" customHeight="1" thickBot="1" x14ac:dyDescent="0.25">
      <c r="A8403" s="90" t="s">
        <v>4898</v>
      </c>
      <c r="B8403" s="91"/>
      <c r="C8403" s="92">
        <v>1.0410687858140399</v>
      </c>
      <c r="D8403" s="91"/>
      <c r="E8403" s="93" t="s">
        <v>4884</v>
      </c>
      <c r="F8403" s="94">
        <v>7745</v>
      </c>
    </row>
    <row r="8404" spans="1:6" ht="0.2" customHeight="1" x14ac:dyDescent="0.2"/>
    <row r="8405" spans="1:6" ht="12.75" customHeight="1" x14ac:dyDescent="0.2">
      <c r="A8405" s="80" t="s">
        <v>4871</v>
      </c>
      <c r="B8405" s="81" t="s">
        <v>4899</v>
      </c>
      <c r="C8405" s="82" t="s">
        <v>4870</v>
      </c>
      <c r="D8405" s="82" t="s">
        <v>4873</v>
      </c>
      <c r="E8405" s="82" t="s">
        <v>4874</v>
      </c>
      <c r="F8405" s="83" t="s">
        <v>4875</v>
      </c>
    </row>
    <row r="8406" spans="1:6" ht="409.6" hidden="1" customHeight="1" x14ac:dyDescent="0.2"/>
    <row r="8407" spans="1:6" ht="25.5" customHeight="1" x14ac:dyDescent="0.2">
      <c r="A8407" s="84" t="s">
        <v>5194</v>
      </c>
      <c r="B8407" s="85" t="s">
        <v>5195</v>
      </c>
      <c r="C8407" s="86" t="s">
        <v>263</v>
      </c>
      <c r="D8407" s="87">
        <v>3</v>
      </c>
      <c r="E8407" s="88">
        <v>1000</v>
      </c>
      <c r="F8407" s="89">
        <f>+D8407*E8407</f>
        <v>3000</v>
      </c>
    </row>
    <row r="8408" spans="1:6" ht="409.6" hidden="1" customHeight="1" x14ac:dyDescent="0.2"/>
    <row r="8409" spans="1:6" ht="25.5" customHeight="1" x14ac:dyDescent="0.2">
      <c r="A8409" s="84" t="s">
        <v>5166</v>
      </c>
      <c r="B8409" s="85" t="s">
        <v>5167</v>
      </c>
      <c r="C8409" s="86" t="s">
        <v>109</v>
      </c>
      <c r="D8409" s="87">
        <v>0.25</v>
      </c>
      <c r="E8409" s="88">
        <v>26925</v>
      </c>
      <c r="F8409" s="89">
        <f>+D8409*E8409</f>
        <v>6731.25</v>
      </c>
    </row>
    <row r="8410" spans="1:6" ht="409.6" hidden="1" customHeight="1" x14ac:dyDescent="0.2"/>
    <row r="8411" spans="1:6" ht="25.5" customHeight="1" x14ac:dyDescent="0.2">
      <c r="A8411" s="84" t="s">
        <v>5196</v>
      </c>
      <c r="B8411" s="85" t="s">
        <v>5197</v>
      </c>
      <c r="C8411" s="86" t="s">
        <v>109</v>
      </c>
      <c r="D8411" s="87">
        <v>6</v>
      </c>
      <c r="E8411" s="88">
        <v>550</v>
      </c>
      <c r="F8411" s="89">
        <f>+D8411*E8411</f>
        <v>3300</v>
      </c>
    </row>
    <row r="8412" spans="1:6" ht="409.6" hidden="1" customHeight="1" x14ac:dyDescent="0.2"/>
    <row r="8413" spans="1:6" ht="25.5" customHeight="1" x14ac:dyDescent="0.2">
      <c r="A8413" s="84" t="s">
        <v>5087</v>
      </c>
      <c r="B8413" s="85" t="s">
        <v>5088</v>
      </c>
      <c r="C8413" s="86" t="s">
        <v>109</v>
      </c>
      <c r="D8413" s="87">
        <v>3</v>
      </c>
      <c r="E8413" s="88">
        <v>169</v>
      </c>
      <c r="F8413" s="89">
        <f>+D8413*E8413</f>
        <v>507</v>
      </c>
    </row>
    <row r="8414" spans="1:6" ht="409.6" hidden="1" customHeight="1" x14ac:dyDescent="0.2"/>
    <row r="8415" spans="1:6" ht="25.5" customHeight="1" x14ac:dyDescent="0.2">
      <c r="A8415" s="84" t="s">
        <v>5016</v>
      </c>
      <c r="B8415" s="85" t="s">
        <v>5017</v>
      </c>
      <c r="C8415" s="86" t="s">
        <v>109</v>
      </c>
      <c r="D8415" s="87">
        <v>2</v>
      </c>
      <c r="E8415" s="88">
        <v>3482</v>
      </c>
      <c r="F8415" s="89">
        <f>+D8415*E8415</f>
        <v>6964</v>
      </c>
    </row>
    <row r="8416" spans="1:6" ht="409.6" hidden="1" customHeight="1" x14ac:dyDescent="0.2"/>
    <row r="8417" spans="1:6" ht="25.5" customHeight="1" x14ac:dyDescent="0.2">
      <c r="A8417" s="84" t="s">
        <v>5018</v>
      </c>
      <c r="B8417" s="85" t="s">
        <v>5019</v>
      </c>
      <c r="C8417" s="86" t="s">
        <v>109</v>
      </c>
      <c r="D8417" s="87">
        <v>4</v>
      </c>
      <c r="E8417" s="88">
        <v>248</v>
      </c>
      <c r="F8417" s="89">
        <f>+D8417*E8417</f>
        <v>992</v>
      </c>
    </row>
    <row r="8418" spans="1:6" ht="409.6" hidden="1" customHeight="1" x14ac:dyDescent="0.2"/>
    <row r="8419" spans="1:6" ht="25.5" customHeight="1" x14ac:dyDescent="0.2">
      <c r="A8419" s="84" t="s">
        <v>5198</v>
      </c>
      <c r="B8419" s="85" t="s">
        <v>5199</v>
      </c>
      <c r="C8419" s="86" t="s">
        <v>109</v>
      </c>
      <c r="D8419" s="87">
        <v>1</v>
      </c>
      <c r="E8419" s="88">
        <v>805</v>
      </c>
      <c r="F8419" s="89">
        <f>+D8419*E8419</f>
        <v>805</v>
      </c>
    </row>
    <row r="8420" spans="1:6" ht="409.6" hidden="1" customHeight="1" x14ac:dyDescent="0.2"/>
    <row r="8421" spans="1:6" ht="25.5" customHeight="1" thickBot="1" x14ac:dyDescent="0.25">
      <c r="A8421" s="84" t="s">
        <v>5200</v>
      </c>
      <c r="B8421" s="85" t="s">
        <v>5201</v>
      </c>
      <c r="C8421" s="86" t="s">
        <v>109</v>
      </c>
      <c r="D8421" s="87">
        <v>24</v>
      </c>
      <c r="E8421" s="88">
        <v>158</v>
      </c>
      <c r="F8421" s="89">
        <f>+D8421*E8421</f>
        <v>3792</v>
      </c>
    </row>
    <row r="8422" spans="1:6" ht="409.6" hidden="1" customHeight="1" thickBot="1" x14ac:dyDescent="0.25"/>
    <row r="8423" spans="1:6" ht="13.5" customHeight="1" thickBot="1" x14ac:dyDescent="0.25">
      <c r="A8423" s="90" t="s">
        <v>4904</v>
      </c>
      <c r="B8423" s="91"/>
      <c r="C8423" s="92">
        <v>3.5071046727791102</v>
      </c>
      <c r="D8423" s="91"/>
      <c r="E8423" s="93" t="s">
        <v>4884</v>
      </c>
      <c r="F8423" s="94">
        <v>26091</v>
      </c>
    </row>
    <row r="8424" spans="1:6" ht="0.2" customHeight="1" x14ac:dyDescent="0.2"/>
    <row r="8425" spans="1:6" ht="12.75" customHeight="1" x14ac:dyDescent="0.2">
      <c r="A8425" s="80" t="s">
        <v>4871</v>
      </c>
      <c r="B8425" s="81" t="s">
        <v>4905</v>
      </c>
      <c r="C8425" s="82" t="s">
        <v>4870</v>
      </c>
      <c r="D8425" s="82" t="s">
        <v>4873</v>
      </c>
      <c r="E8425" s="82" t="s">
        <v>4874</v>
      </c>
      <c r="F8425" s="83" t="s">
        <v>4875</v>
      </c>
    </row>
    <row r="8426" spans="1:6" ht="409.6" hidden="1" customHeight="1" x14ac:dyDescent="0.2"/>
    <row r="8427" spans="1:6" ht="25.5" customHeight="1" thickBot="1" x14ac:dyDescent="0.25">
      <c r="A8427" s="84" t="s">
        <v>4920</v>
      </c>
      <c r="B8427" s="85" t="s">
        <v>4921</v>
      </c>
      <c r="C8427" s="86" t="s">
        <v>106</v>
      </c>
      <c r="D8427" s="87">
        <v>1.05</v>
      </c>
      <c r="E8427" s="88">
        <v>14128</v>
      </c>
      <c r="F8427" s="89">
        <f>+D8427*E8427</f>
        <v>14834.400000000001</v>
      </c>
    </row>
    <row r="8428" spans="1:6" ht="409.6" hidden="1" customHeight="1" thickBot="1" x14ac:dyDescent="0.25"/>
    <row r="8429" spans="1:6" ht="13.5" customHeight="1" thickBot="1" x14ac:dyDescent="0.25">
      <c r="A8429" s="90" t="s">
        <v>4908</v>
      </c>
      <c r="B8429" s="91"/>
      <c r="C8429" s="92">
        <v>1.9939592470969001</v>
      </c>
      <c r="D8429" s="91"/>
      <c r="E8429" s="93" t="s">
        <v>4884</v>
      </c>
      <c r="F8429" s="94">
        <v>14834</v>
      </c>
    </row>
    <row r="8430" spans="1:6" ht="0.2" customHeight="1" thickBot="1" x14ac:dyDescent="0.25"/>
    <row r="8431" spans="1:6" ht="12.75" customHeight="1" thickBot="1" x14ac:dyDescent="0.3">
      <c r="A8431" s="157" t="s">
        <v>4909</v>
      </c>
      <c r="B8431" s="158"/>
      <c r="C8431" s="158"/>
      <c r="D8431" s="158"/>
      <c r="E8431" s="159">
        <v>743947</v>
      </c>
      <c r="F8431" s="160"/>
    </row>
    <row r="8432" spans="1:6" ht="12.75" customHeight="1" x14ac:dyDescent="0.2"/>
    <row r="8433" spans="1:6" ht="12.75" customHeight="1" x14ac:dyDescent="0.2"/>
    <row r="8434" spans="1:6" ht="409.6" hidden="1" customHeight="1" x14ac:dyDescent="0.2"/>
    <row r="8435" spans="1:6" ht="12.75" customHeight="1" x14ac:dyDescent="0.25">
      <c r="A8435" s="144" t="s">
        <v>4868</v>
      </c>
      <c r="B8435" s="145"/>
      <c r="C8435" s="145"/>
      <c r="D8435" s="145"/>
      <c r="E8435" s="146"/>
      <c r="F8435" s="147"/>
    </row>
    <row r="8436" spans="1:6" ht="12.75" customHeight="1" x14ac:dyDescent="0.2">
      <c r="A8436" s="138" t="s">
        <v>2884</v>
      </c>
      <c r="B8436" s="139"/>
      <c r="C8436" s="139"/>
      <c r="D8436" s="140"/>
      <c r="E8436" s="76" t="s">
        <v>4869</v>
      </c>
      <c r="F8436" s="77" t="s">
        <v>4870</v>
      </c>
    </row>
    <row r="8437" spans="1:6" ht="12.75" customHeight="1" x14ac:dyDescent="0.2">
      <c r="A8437" s="141"/>
      <c r="B8437" s="142"/>
      <c r="C8437" s="142"/>
      <c r="D8437" s="143"/>
      <c r="E8437" s="78" t="s">
        <v>2883</v>
      </c>
      <c r="F8437" s="79" t="s">
        <v>106</v>
      </c>
    </row>
    <row r="8438" spans="1:6" ht="409.6" hidden="1" customHeight="1" x14ac:dyDescent="0.2"/>
    <row r="8439" spans="1:6" ht="12.75" customHeight="1" x14ac:dyDescent="0.2">
      <c r="A8439" s="80" t="s">
        <v>4871</v>
      </c>
      <c r="B8439" s="81" t="s">
        <v>4872</v>
      </c>
      <c r="C8439" s="82" t="s">
        <v>4870</v>
      </c>
      <c r="D8439" s="82" t="s">
        <v>4873</v>
      </c>
      <c r="E8439" s="82" t="s">
        <v>4874</v>
      </c>
      <c r="F8439" s="83" t="s">
        <v>4875</v>
      </c>
    </row>
    <row r="8440" spans="1:6" ht="409.6" hidden="1" customHeight="1" x14ac:dyDescent="0.2"/>
    <row r="8441" spans="1:6" ht="25.5" customHeight="1" x14ac:dyDescent="0.2">
      <c r="A8441" s="84" t="s">
        <v>5154</v>
      </c>
      <c r="B8441" s="85" t="s">
        <v>5155</v>
      </c>
      <c r="C8441" s="86" t="s">
        <v>106</v>
      </c>
      <c r="D8441" s="87">
        <v>1.05</v>
      </c>
      <c r="E8441" s="88">
        <v>405694</v>
      </c>
      <c r="F8441" s="89">
        <f>+D8441*E8441</f>
        <v>425978.7</v>
      </c>
    </row>
    <row r="8442" spans="1:6" ht="409.6" hidden="1" customHeight="1" x14ac:dyDescent="0.2"/>
    <row r="8443" spans="1:6" ht="25.5" customHeight="1" x14ac:dyDescent="0.2">
      <c r="A8443" s="84" t="s">
        <v>5180</v>
      </c>
      <c r="B8443" s="85" t="s">
        <v>5181</v>
      </c>
      <c r="C8443" s="86" t="s">
        <v>7</v>
      </c>
      <c r="D8443" s="87">
        <v>1.8374999999999999</v>
      </c>
      <c r="E8443" s="88">
        <v>18433</v>
      </c>
      <c r="F8443" s="89">
        <f>+D8443*E8443</f>
        <v>33870.637499999997</v>
      </c>
    </row>
    <row r="8444" spans="1:6" ht="409.6" hidden="1" customHeight="1" x14ac:dyDescent="0.2"/>
    <row r="8445" spans="1:6" ht="25.5" customHeight="1" x14ac:dyDescent="0.2">
      <c r="A8445" s="84" t="s">
        <v>5212</v>
      </c>
      <c r="B8445" s="85" t="s">
        <v>5213</v>
      </c>
      <c r="C8445" s="86" t="s">
        <v>7</v>
      </c>
      <c r="D8445" s="87">
        <v>6.0330000000000002E-2</v>
      </c>
      <c r="E8445" s="88">
        <v>98350</v>
      </c>
      <c r="F8445" s="89">
        <f>+D8445*E8445</f>
        <v>5933.4555</v>
      </c>
    </row>
    <row r="8446" spans="1:6" ht="409.6" hidden="1" customHeight="1" x14ac:dyDescent="0.2"/>
    <row r="8447" spans="1:6" ht="25.5" customHeight="1" x14ac:dyDescent="0.2">
      <c r="A8447" s="84" t="s">
        <v>5097</v>
      </c>
      <c r="B8447" s="85" t="s">
        <v>5098</v>
      </c>
      <c r="C8447" s="86" t="s">
        <v>9</v>
      </c>
      <c r="D8447" s="87">
        <v>2.026E-2</v>
      </c>
      <c r="E8447" s="88">
        <v>295180</v>
      </c>
      <c r="F8447" s="89">
        <f>+D8447*E8447</f>
        <v>5980.3468000000003</v>
      </c>
    </row>
    <row r="8448" spans="1:6" ht="409.6" hidden="1" customHeight="1" x14ac:dyDescent="0.2"/>
    <row r="8449" spans="1:6" ht="25.5" customHeight="1" x14ac:dyDescent="0.2">
      <c r="A8449" s="84" t="s">
        <v>4881</v>
      </c>
      <c r="B8449" s="85" t="s">
        <v>4882</v>
      </c>
      <c r="C8449" s="86" t="s">
        <v>9</v>
      </c>
      <c r="D8449" s="87">
        <v>0.9</v>
      </c>
      <c r="E8449" s="88">
        <v>8900</v>
      </c>
      <c r="F8449" s="89">
        <f>+D8449*E8449</f>
        <v>8010</v>
      </c>
    </row>
    <row r="8450" spans="1:6" ht="409.6" hidden="1" customHeight="1" x14ac:dyDescent="0.2"/>
    <row r="8451" spans="1:6" ht="25.5" customHeight="1" x14ac:dyDescent="0.2">
      <c r="A8451" s="84" t="s">
        <v>5160</v>
      </c>
      <c r="B8451" s="85" t="s">
        <v>5161</v>
      </c>
      <c r="C8451" s="86" t="s">
        <v>9</v>
      </c>
      <c r="D8451" s="87">
        <v>0.11834</v>
      </c>
      <c r="E8451" s="88">
        <v>155918</v>
      </c>
      <c r="F8451" s="89">
        <f>+D8451*E8451</f>
        <v>18451.33612</v>
      </c>
    </row>
    <row r="8452" spans="1:6" ht="409.6" hidden="1" customHeight="1" x14ac:dyDescent="0.2"/>
    <row r="8453" spans="1:6" ht="25.5" customHeight="1" x14ac:dyDescent="0.2">
      <c r="A8453" s="84" t="s">
        <v>4941</v>
      </c>
      <c r="B8453" s="85" t="s">
        <v>4942</v>
      </c>
      <c r="C8453" s="86" t="s">
        <v>7</v>
      </c>
      <c r="D8453" s="87">
        <v>3</v>
      </c>
      <c r="E8453" s="88">
        <v>8600</v>
      </c>
      <c r="F8453" s="89">
        <f>+D8453*E8453</f>
        <v>25800</v>
      </c>
    </row>
    <row r="8454" spans="1:6" ht="409.6" hidden="1" customHeight="1" x14ac:dyDescent="0.2"/>
    <row r="8455" spans="1:6" ht="25.5" customHeight="1" x14ac:dyDescent="0.2">
      <c r="A8455" s="84" t="s">
        <v>4876</v>
      </c>
      <c r="B8455" s="85" t="s">
        <v>4877</v>
      </c>
      <c r="C8455" s="86" t="s">
        <v>1212</v>
      </c>
      <c r="D8455" s="87">
        <v>1</v>
      </c>
      <c r="E8455" s="88">
        <v>3690</v>
      </c>
      <c r="F8455" s="89">
        <f>+D8455*E8455</f>
        <v>3690</v>
      </c>
    </row>
    <row r="8456" spans="1:6" ht="409.6" hidden="1" customHeight="1" x14ac:dyDescent="0.2"/>
    <row r="8457" spans="1:6" ht="25.5" customHeight="1" x14ac:dyDescent="0.2">
      <c r="A8457" s="84" t="s">
        <v>5190</v>
      </c>
      <c r="B8457" s="85" t="s">
        <v>5191</v>
      </c>
      <c r="C8457" s="86" t="s">
        <v>263</v>
      </c>
      <c r="D8457" s="87">
        <v>3.5</v>
      </c>
      <c r="E8457" s="88">
        <v>1353</v>
      </c>
      <c r="F8457" s="89">
        <f>+D8457*E8457</f>
        <v>4735.5</v>
      </c>
    </row>
    <row r="8458" spans="1:6" ht="409.6" hidden="1" customHeight="1" x14ac:dyDescent="0.2"/>
    <row r="8459" spans="1:6" ht="25.5" customHeight="1" x14ac:dyDescent="0.2">
      <c r="A8459" s="84" t="s">
        <v>5182</v>
      </c>
      <c r="B8459" s="85" t="s">
        <v>5183</v>
      </c>
      <c r="C8459" s="86" t="s">
        <v>9</v>
      </c>
      <c r="D8459" s="87">
        <v>0.20080000000000001</v>
      </c>
      <c r="E8459" s="88">
        <v>12150</v>
      </c>
      <c r="F8459" s="89">
        <f>+D8459*E8459</f>
        <v>2439.7200000000003</v>
      </c>
    </row>
    <row r="8460" spans="1:6" ht="409.6" hidden="1" customHeight="1" x14ac:dyDescent="0.2"/>
    <row r="8461" spans="1:6" ht="25.5" customHeight="1" thickBot="1" x14ac:dyDescent="0.25">
      <c r="A8461" s="84" t="s">
        <v>5192</v>
      </c>
      <c r="B8461" s="85" t="s">
        <v>5193</v>
      </c>
      <c r="C8461" s="86" t="s">
        <v>117</v>
      </c>
      <c r="D8461" s="87">
        <v>4</v>
      </c>
      <c r="E8461" s="88">
        <v>800</v>
      </c>
      <c r="F8461" s="89">
        <f>+D8461*E8461</f>
        <v>3200</v>
      </c>
    </row>
    <row r="8462" spans="1:6" ht="409.6" hidden="1" customHeight="1" thickBot="1" x14ac:dyDescent="0.25"/>
    <row r="8463" spans="1:6" ht="13.5" customHeight="1" thickBot="1" x14ac:dyDescent="0.25">
      <c r="A8463" s="90" t="s">
        <v>4883</v>
      </c>
      <c r="B8463" s="91"/>
      <c r="C8463" s="92">
        <v>72.893256334082494</v>
      </c>
      <c r="D8463" s="91"/>
      <c r="E8463" s="93" t="s">
        <v>4884</v>
      </c>
      <c r="F8463" s="94">
        <v>538090</v>
      </c>
    </row>
    <row r="8464" spans="1:6" ht="0.2" customHeight="1" x14ac:dyDescent="0.2"/>
    <row r="8465" spans="1:6" ht="12.75" customHeight="1" x14ac:dyDescent="0.2">
      <c r="A8465" s="80" t="s">
        <v>4871</v>
      </c>
      <c r="B8465" s="81" t="s">
        <v>4885</v>
      </c>
      <c r="C8465" s="82" t="s">
        <v>4870</v>
      </c>
      <c r="D8465" s="82" t="s">
        <v>4873</v>
      </c>
      <c r="E8465" s="82" t="s">
        <v>4874</v>
      </c>
      <c r="F8465" s="83" t="s">
        <v>4875</v>
      </c>
    </row>
    <row r="8466" spans="1:6" ht="409.6" hidden="1" customHeight="1" x14ac:dyDescent="0.2"/>
    <row r="8467" spans="1:6" ht="25.5" customHeight="1" thickBot="1" x14ac:dyDescent="0.25">
      <c r="A8467" s="84" t="s">
        <v>5158</v>
      </c>
      <c r="B8467" s="85" t="s">
        <v>5159</v>
      </c>
      <c r="C8467" s="86" t="s">
        <v>4888</v>
      </c>
      <c r="D8467" s="87">
        <v>0.58194999999999997</v>
      </c>
      <c r="E8467" s="88">
        <v>266178</v>
      </c>
      <c r="F8467" s="89">
        <f>+D8467*E8467</f>
        <v>154902.28709999999</v>
      </c>
    </row>
    <row r="8468" spans="1:6" ht="409.6" hidden="1" customHeight="1" thickBot="1" x14ac:dyDescent="0.25"/>
    <row r="8469" spans="1:6" ht="13.5" customHeight="1" thickBot="1" x14ac:dyDescent="0.25">
      <c r="A8469" s="90" t="s">
        <v>4893</v>
      </c>
      <c r="B8469" s="91"/>
      <c r="C8469" s="92">
        <v>20.984056928510199</v>
      </c>
      <c r="D8469" s="91"/>
      <c r="E8469" s="93" t="s">
        <v>4884</v>
      </c>
      <c r="F8469" s="94">
        <v>154902</v>
      </c>
    </row>
    <row r="8470" spans="1:6" ht="0.2" customHeight="1" x14ac:dyDescent="0.2"/>
    <row r="8471" spans="1:6" ht="12.75" customHeight="1" x14ac:dyDescent="0.2">
      <c r="A8471" s="80" t="s">
        <v>4871</v>
      </c>
      <c r="B8471" s="81" t="s">
        <v>4894</v>
      </c>
      <c r="C8471" s="82" t="s">
        <v>4870</v>
      </c>
      <c r="D8471" s="82" t="s">
        <v>4873</v>
      </c>
      <c r="E8471" s="82" t="s">
        <v>4874</v>
      </c>
      <c r="F8471" s="83" t="s">
        <v>4875</v>
      </c>
    </row>
    <row r="8472" spans="1:6" ht="409.6" hidden="1" customHeight="1" x14ac:dyDescent="0.2"/>
    <row r="8473" spans="1:6" ht="25.5" customHeight="1" thickBot="1" x14ac:dyDescent="0.25">
      <c r="A8473" s="84" t="s">
        <v>4895</v>
      </c>
      <c r="B8473" s="85" t="s">
        <v>4896</v>
      </c>
      <c r="C8473" s="86" t="s">
        <v>4897</v>
      </c>
      <c r="D8473" s="87">
        <v>0.05</v>
      </c>
      <c r="E8473" s="88">
        <v>154902</v>
      </c>
      <c r="F8473" s="89">
        <f>+D8473*E8473</f>
        <v>7745.1</v>
      </c>
    </row>
    <row r="8474" spans="1:6" ht="409.6" hidden="1" customHeight="1" thickBot="1" x14ac:dyDescent="0.25"/>
    <row r="8475" spans="1:6" ht="13.5" customHeight="1" thickBot="1" x14ac:dyDescent="0.25">
      <c r="A8475" s="90" t="s">
        <v>4898</v>
      </c>
      <c r="B8475" s="91"/>
      <c r="C8475" s="92">
        <v>1.04918929975928</v>
      </c>
      <c r="D8475" s="91"/>
      <c r="E8475" s="93" t="s">
        <v>4884</v>
      </c>
      <c r="F8475" s="94">
        <v>7745</v>
      </c>
    </row>
    <row r="8476" spans="1:6" ht="0.2" customHeight="1" x14ac:dyDescent="0.2"/>
    <row r="8477" spans="1:6" ht="12.75" customHeight="1" x14ac:dyDescent="0.2">
      <c r="A8477" s="80" t="s">
        <v>4871</v>
      </c>
      <c r="B8477" s="81" t="s">
        <v>4899</v>
      </c>
      <c r="C8477" s="82" t="s">
        <v>4870</v>
      </c>
      <c r="D8477" s="82" t="s">
        <v>4873</v>
      </c>
      <c r="E8477" s="82" t="s">
        <v>4874</v>
      </c>
      <c r="F8477" s="83" t="s">
        <v>4875</v>
      </c>
    </row>
    <row r="8478" spans="1:6" ht="409.6" hidden="1" customHeight="1" x14ac:dyDescent="0.2"/>
    <row r="8479" spans="1:6" ht="25.5" customHeight="1" x14ac:dyDescent="0.2">
      <c r="A8479" s="84" t="s">
        <v>5194</v>
      </c>
      <c r="B8479" s="85" t="s">
        <v>5195</v>
      </c>
      <c r="C8479" s="86" t="s">
        <v>263</v>
      </c>
      <c r="D8479" s="87">
        <v>3.8554200000000001</v>
      </c>
      <c r="E8479" s="88">
        <v>1000</v>
      </c>
      <c r="F8479" s="89">
        <f>+D8479*E8479</f>
        <v>3855.42</v>
      </c>
    </row>
    <row r="8480" spans="1:6" ht="409.6" hidden="1" customHeight="1" x14ac:dyDescent="0.2"/>
    <row r="8481" spans="1:6" ht="25.5" customHeight="1" x14ac:dyDescent="0.2">
      <c r="A8481" s="84" t="s">
        <v>5166</v>
      </c>
      <c r="B8481" s="85" t="s">
        <v>5167</v>
      </c>
      <c r="C8481" s="86" t="s">
        <v>109</v>
      </c>
      <c r="D8481" s="87">
        <v>0.25</v>
      </c>
      <c r="E8481" s="88">
        <v>26925</v>
      </c>
      <c r="F8481" s="89">
        <f>+D8481*E8481</f>
        <v>6731.25</v>
      </c>
    </row>
    <row r="8482" spans="1:6" ht="409.6" hidden="1" customHeight="1" x14ac:dyDescent="0.2"/>
    <row r="8483" spans="1:6" ht="25.5" customHeight="1" x14ac:dyDescent="0.2">
      <c r="A8483" s="84" t="s">
        <v>5196</v>
      </c>
      <c r="B8483" s="85" t="s">
        <v>5197</v>
      </c>
      <c r="C8483" s="86" t="s">
        <v>109</v>
      </c>
      <c r="D8483" s="87">
        <v>6</v>
      </c>
      <c r="E8483" s="88">
        <v>550</v>
      </c>
      <c r="F8483" s="89">
        <f>+D8483*E8483</f>
        <v>3300</v>
      </c>
    </row>
    <row r="8484" spans="1:6" ht="409.6" hidden="1" customHeight="1" x14ac:dyDescent="0.2"/>
    <row r="8485" spans="1:6" ht="25.5" customHeight="1" x14ac:dyDescent="0.2">
      <c r="A8485" s="84" t="s">
        <v>5087</v>
      </c>
      <c r="B8485" s="85" t="s">
        <v>5088</v>
      </c>
      <c r="C8485" s="86" t="s">
        <v>109</v>
      </c>
      <c r="D8485" s="87">
        <v>3</v>
      </c>
      <c r="E8485" s="88">
        <v>169</v>
      </c>
      <c r="F8485" s="89">
        <f>+D8485*E8485</f>
        <v>507</v>
      </c>
    </row>
    <row r="8486" spans="1:6" ht="409.6" hidden="1" customHeight="1" x14ac:dyDescent="0.2"/>
    <row r="8487" spans="1:6" ht="25.5" customHeight="1" x14ac:dyDescent="0.2">
      <c r="A8487" s="84" t="s">
        <v>5016</v>
      </c>
      <c r="B8487" s="85" t="s">
        <v>5017</v>
      </c>
      <c r="C8487" s="86" t="s">
        <v>109</v>
      </c>
      <c r="D8487" s="87">
        <v>1.0709500000000001</v>
      </c>
      <c r="E8487" s="88">
        <v>3482</v>
      </c>
      <c r="F8487" s="89">
        <f>+D8487*E8487</f>
        <v>3729.0479</v>
      </c>
    </row>
    <row r="8488" spans="1:6" ht="409.6" hidden="1" customHeight="1" x14ac:dyDescent="0.2"/>
    <row r="8489" spans="1:6" ht="25.5" customHeight="1" x14ac:dyDescent="0.2">
      <c r="A8489" s="84" t="s">
        <v>5018</v>
      </c>
      <c r="B8489" s="85" t="s">
        <v>5019</v>
      </c>
      <c r="C8489" s="86" t="s">
        <v>109</v>
      </c>
      <c r="D8489" s="87">
        <v>2.1419000000000001</v>
      </c>
      <c r="E8489" s="88">
        <v>248</v>
      </c>
      <c r="F8489" s="89">
        <f>+D8489*E8489</f>
        <v>531.19119999999998</v>
      </c>
    </row>
    <row r="8490" spans="1:6" ht="409.6" hidden="1" customHeight="1" x14ac:dyDescent="0.2"/>
    <row r="8491" spans="1:6" ht="25.5" customHeight="1" x14ac:dyDescent="0.2">
      <c r="A8491" s="84" t="s">
        <v>5198</v>
      </c>
      <c r="B8491" s="85" t="s">
        <v>5199</v>
      </c>
      <c r="C8491" s="86" t="s">
        <v>109</v>
      </c>
      <c r="D8491" s="87">
        <v>1</v>
      </c>
      <c r="E8491" s="88">
        <v>805</v>
      </c>
      <c r="F8491" s="89">
        <f>+D8491*E8491</f>
        <v>805</v>
      </c>
    </row>
    <row r="8492" spans="1:6" ht="409.6" hidden="1" customHeight="1" x14ac:dyDescent="0.2"/>
    <row r="8493" spans="1:6" ht="25.5" customHeight="1" thickBot="1" x14ac:dyDescent="0.25">
      <c r="A8493" s="84" t="s">
        <v>5200</v>
      </c>
      <c r="B8493" s="85" t="s">
        <v>5201</v>
      </c>
      <c r="C8493" s="86" t="s">
        <v>109</v>
      </c>
      <c r="D8493" s="87">
        <v>20</v>
      </c>
      <c r="E8493" s="88">
        <v>158</v>
      </c>
      <c r="F8493" s="89">
        <f>+D8493*E8493</f>
        <v>3160</v>
      </c>
    </row>
    <row r="8494" spans="1:6" ht="409.6" hidden="1" customHeight="1" thickBot="1" x14ac:dyDescent="0.25"/>
    <row r="8495" spans="1:6" ht="13.5" customHeight="1" thickBot="1" x14ac:dyDescent="0.25">
      <c r="A8495" s="90" t="s">
        <v>4904</v>
      </c>
      <c r="B8495" s="91"/>
      <c r="C8495" s="92">
        <v>3.0639849686191498</v>
      </c>
      <c r="D8495" s="91"/>
      <c r="E8495" s="93" t="s">
        <v>4884</v>
      </c>
      <c r="F8495" s="94">
        <v>22618</v>
      </c>
    </row>
    <row r="8496" spans="1:6" ht="0.2" customHeight="1" x14ac:dyDescent="0.2"/>
    <row r="8497" spans="1:6" ht="12.75" customHeight="1" x14ac:dyDescent="0.2">
      <c r="A8497" s="80" t="s">
        <v>4871</v>
      </c>
      <c r="B8497" s="81" t="s">
        <v>4905</v>
      </c>
      <c r="C8497" s="82" t="s">
        <v>4870</v>
      </c>
      <c r="D8497" s="82" t="s">
        <v>4873</v>
      </c>
      <c r="E8497" s="82" t="s">
        <v>4874</v>
      </c>
      <c r="F8497" s="83" t="s">
        <v>4875</v>
      </c>
    </row>
    <row r="8498" spans="1:6" ht="409.6" hidden="1" customHeight="1" x14ac:dyDescent="0.2"/>
    <row r="8499" spans="1:6" ht="25.5" customHeight="1" thickBot="1" x14ac:dyDescent="0.25">
      <c r="A8499" s="84" t="s">
        <v>4920</v>
      </c>
      <c r="B8499" s="85" t="s">
        <v>4921</v>
      </c>
      <c r="C8499" s="86" t="s">
        <v>106</v>
      </c>
      <c r="D8499" s="87">
        <v>1.05</v>
      </c>
      <c r="E8499" s="88">
        <v>14128</v>
      </c>
      <c r="F8499" s="89">
        <f>+D8499*E8499</f>
        <v>14834.400000000001</v>
      </c>
    </row>
    <row r="8500" spans="1:6" ht="409.6" hidden="1" customHeight="1" thickBot="1" x14ac:dyDescent="0.25"/>
    <row r="8501" spans="1:6" ht="13.5" customHeight="1" thickBot="1" x14ac:dyDescent="0.25">
      <c r="A8501" s="90" t="s">
        <v>4908</v>
      </c>
      <c r="B8501" s="91"/>
      <c r="C8501" s="92">
        <v>2.0095124690289299</v>
      </c>
      <c r="D8501" s="91"/>
      <c r="E8501" s="93" t="s">
        <v>4884</v>
      </c>
      <c r="F8501" s="94">
        <v>14834</v>
      </c>
    </row>
    <row r="8502" spans="1:6" ht="0.2" customHeight="1" thickBot="1" x14ac:dyDescent="0.25"/>
    <row r="8503" spans="1:6" ht="12.75" customHeight="1" thickBot="1" x14ac:dyDescent="0.3">
      <c r="A8503" s="157" t="s">
        <v>4909</v>
      </c>
      <c r="B8503" s="158"/>
      <c r="C8503" s="158"/>
      <c r="D8503" s="158"/>
      <c r="E8503" s="159">
        <v>738189</v>
      </c>
      <c r="F8503" s="160"/>
    </row>
    <row r="8504" spans="1:6" ht="12.75" customHeight="1" x14ac:dyDescent="0.2"/>
    <row r="8505" spans="1:6" ht="12.75" customHeight="1" x14ac:dyDescent="0.2"/>
    <row r="8506" spans="1:6" ht="409.6" hidden="1" customHeight="1" x14ac:dyDescent="0.2"/>
    <row r="8507" spans="1:6" ht="12.75" customHeight="1" x14ac:dyDescent="0.25">
      <c r="A8507" s="144" t="s">
        <v>4868</v>
      </c>
      <c r="B8507" s="145"/>
      <c r="C8507" s="145"/>
      <c r="D8507" s="145"/>
      <c r="E8507" s="146"/>
      <c r="F8507" s="147"/>
    </row>
    <row r="8508" spans="1:6" ht="12.75" customHeight="1" x14ac:dyDescent="0.2">
      <c r="A8508" s="138" t="s">
        <v>2886</v>
      </c>
      <c r="B8508" s="139"/>
      <c r="C8508" s="139"/>
      <c r="D8508" s="140"/>
      <c r="E8508" s="76" t="s">
        <v>4869</v>
      </c>
      <c r="F8508" s="77" t="s">
        <v>4870</v>
      </c>
    </row>
    <row r="8509" spans="1:6" ht="12.75" customHeight="1" x14ac:dyDescent="0.2">
      <c r="A8509" s="141"/>
      <c r="B8509" s="142"/>
      <c r="C8509" s="142"/>
      <c r="D8509" s="143"/>
      <c r="E8509" s="78" t="s">
        <v>2885</v>
      </c>
      <c r="F8509" s="79" t="s">
        <v>106</v>
      </c>
    </row>
    <row r="8510" spans="1:6" ht="409.6" hidden="1" customHeight="1" x14ac:dyDescent="0.2"/>
    <row r="8511" spans="1:6" ht="12.75" customHeight="1" x14ac:dyDescent="0.2">
      <c r="A8511" s="80" t="s">
        <v>4871</v>
      </c>
      <c r="B8511" s="81" t="s">
        <v>4872</v>
      </c>
      <c r="C8511" s="82" t="s">
        <v>4870</v>
      </c>
      <c r="D8511" s="82" t="s">
        <v>4873</v>
      </c>
      <c r="E8511" s="82" t="s">
        <v>4874</v>
      </c>
      <c r="F8511" s="83" t="s">
        <v>4875</v>
      </c>
    </row>
    <row r="8512" spans="1:6" ht="409.6" hidden="1" customHeight="1" x14ac:dyDescent="0.2"/>
    <row r="8513" spans="1:6" ht="25.5" customHeight="1" x14ac:dyDescent="0.2">
      <c r="A8513" s="84" t="s">
        <v>5154</v>
      </c>
      <c r="B8513" s="85" t="s">
        <v>5155</v>
      </c>
      <c r="C8513" s="86" t="s">
        <v>106</v>
      </c>
      <c r="D8513" s="87">
        <v>1.05</v>
      </c>
      <c r="E8513" s="88">
        <v>405694</v>
      </c>
      <c r="F8513" s="89">
        <f>+D8513*E8513</f>
        <v>425978.7</v>
      </c>
    </row>
    <row r="8514" spans="1:6" ht="409.6" hidden="1" customHeight="1" x14ac:dyDescent="0.2"/>
    <row r="8515" spans="1:6" ht="25.5" customHeight="1" x14ac:dyDescent="0.2">
      <c r="A8515" s="84" t="s">
        <v>5180</v>
      </c>
      <c r="B8515" s="85" t="s">
        <v>5181</v>
      </c>
      <c r="C8515" s="86" t="s">
        <v>7</v>
      </c>
      <c r="D8515" s="87">
        <v>1.8374999999999999</v>
      </c>
      <c r="E8515" s="88">
        <v>18433</v>
      </c>
      <c r="F8515" s="89">
        <f>+D8515*E8515</f>
        <v>33870.637499999997</v>
      </c>
    </row>
    <row r="8516" spans="1:6" ht="409.6" hidden="1" customHeight="1" x14ac:dyDescent="0.2"/>
    <row r="8517" spans="1:6" ht="25.5" customHeight="1" x14ac:dyDescent="0.2">
      <c r="A8517" s="84" t="s">
        <v>5212</v>
      </c>
      <c r="B8517" s="85" t="s">
        <v>5213</v>
      </c>
      <c r="C8517" s="86" t="s">
        <v>7</v>
      </c>
      <c r="D8517" s="87">
        <v>6.5600000000000006E-2</v>
      </c>
      <c r="E8517" s="88">
        <v>98350</v>
      </c>
      <c r="F8517" s="89">
        <f>+D8517*E8517</f>
        <v>6451.76</v>
      </c>
    </row>
    <row r="8518" spans="1:6" ht="409.6" hidden="1" customHeight="1" x14ac:dyDescent="0.2"/>
    <row r="8519" spans="1:6" ht="25.5" customHeight="1" x14ac:dyDescent="0.2">
      <c r="A8519" s="84" t="s">
        <v>5097</v>
      </c>
      <c r="B8519" s="85" t="s">
        <v>5098</v>
      </c>
      <c r="C8519" s="86" t="s">
        <v>9</v>
      </c>
      <c r="D8519" s="87">
        <v>2.026E-2</v>
      </c>
      <c r="E8519" s="88">
        <v>295180</v>
      </c>
      <c r="F8519" s="89">
        <f>+D8519*E8519</f>
        <v>5980.3468000000003</v>
      </c>
    </row>
    <row r="8520" spans="1:6" ht="409.6" hidden="1" customHeight="1" x14ac:dyDescent="0.2"/>
    <row r="8521" spans="1:6" ht="25.5" customHeight="1" x14ac:dyDescent="0.2">
      <c r="A8521" s="84" t="s">
        <v>4881</v>
      </c>
      <c r="B8521" s="85" t="s">
        <v>4882</v>
      </c>
      <c r="C8521" s="86" t="s">
        <v>9</v>
      </c>
      <c r="D8521" s="87">
        <v>0.9</v>
      </c>
      <c r="E8521" s="88">
        <v>8900</v>
      </c>
      <c r="F8521" s="89">
        <f>+D8521*E8521</f>
        <v>8010</v>
      </c>
    </row>
    <row r="8522" spans="1:6" ht="409.6" hidden="1" customHeight="1" x14ac:dyDescent="0.2"/>
    <row r="8523" spans="1:6" ht="25.5" customHeight="1" x14ac:dyDescent="0.2">
      <c r="A8523" s="84" t="s">
        <v>5160</v>
      </c>
      <c r="B8523" s="85" t="s">
        <v>5161</v>
      </c>
      <c r="C8523" s="86" t="s">
        <v>9</v>
      </c>
      <c r="D8523" s="87">
        <v>0.10746</v>
      </c>
      <c r="E8523" s="88">
        <v>155918</v>
      </c>
      <c r="F8523" s="89">
        <f>+D8523*E8523</f>
        <v>16754.948280000001</v>
      </c>
    </row>
    <row r="8524" spans="1:6" ht="409.6" hidden="1" customHeight="1" x14ac:dyDescent="0.2"/>
    <row r="8525" spans="1:6" ht="25.5" customHeight="1" x14ac:dyDescent="0.2">
      <c r="A8525" s="84" t="s">
        <v>4941</v>
      </c>
      <c r="B8525" s="85" t="s">
        <v>4942</v>
      </c>
      <c r="C8525" s="86" t="s">
        <v>7</v>
      </c>
      <c r="D8525" s="87">
        <v>3</v>
      </c>
      <c r="E8525" s="88">
        <v>8600</v>
      </c>
      <c r="F8525" s="89">
        <f>+D8525*E8525</f>
        <v>25800</v>
      </c>
    </row>
    <row r="8526" spans="1:6" ht="409.6" hidden="1" customHeight="1" x14ac:dyDescent="0.2"/>
    <row r="8527" spans="1:6" ht="25.5" customHeight="1" x14ac:dyDescent="0.2">
      <c r="A8527" s="84" t="s">
        <v>4876</v>
      </c>
      <c r="B8527" s="85" t="s">
        <v>4877</v>
      </c>
      <c r="C8527" s="86" t="s">
        <v>1212</v>
      </c>
      <c r="D8527" s="87">
        <v>1</v>
      </c>
      <c r="E8527" s="88">
        <v>3690</v>
      </c>
      <c r="F8527" s="89">
        <f>+D8527*E8527</f>
        <v>3690</v>
      </c>
    </row>
    <row r="8528" spans="1:6" ht="409.6" hidden="1" customHeight="1" x14ac:dyDescent="0.2"/>
    <row r="8529" spans="1:6" ht="25.5" customHeight="1" x14ac:dyDescent="0.2">
      <c r="A8529" s="84" t="s">
        <v>5190</v>
      </c>
      <c r="B8529" s="85" t="s">
        <v>5191</v>
      </c>
      <c r="C8529" s="86" t="s">
        <v>263</v>
      </c>
      <c r="D8529" s="87">
        <v>3.5</v>
      </c>
      <c r="E8529" s="88">
        <v>1353</v>
      </c>
      <c r="F8529" s="89">
        <f>+D8529*E8529</f>
        <v>4735.5</v>
      </c>
    </row>
    <row r="8530" spans="1:6" ht="409.6" hidden="1" customHeight="1" x14ac:dyDescent="0.2"/>
    <row r="8531" spans="1:6" ht="25.5" customHeight="1" x14ac:dyDescent="0.2">
      <c r="A8531" s="84" t="s">
        <v>5182</v>
      </c>
      <c r="B8531" s="85" t="s">
        <v>5183</v>
      </c>
      <c r="C8531" s="86" t="s">
        <v>9</v>
      </c>
      <c r="D8531" s="87">
        <v>0.21881999999999999</v>
      </c>
      <c r="E8531" s="88">
        <v>12150</v>
      </c>
      <c r="F8531" s="89">
        <f>+D8531*E8531</f>
        <v>2658.663</v>
      </c>
    </row>
    <row r="8532" spans="1:6" ht="409.6" hidden="1" customHeight="1" x14ac:dyDescent="0.2"/>
    <row r="8533" spans="1:6" ht="25.5" customHeight="1" thickBot="1" x14ac:dyDescent="0.25">
      <c r="A8533" s="84" t="s">
        <v>5192</v>
      </c>
      <c r="B8533" s="85" t="s">
        <v>5193</v>
      </c>
      <c r="C8533" s="86" t="s">
        <v>117</v>
      </c>
      <c r="D8533" s="87">
        <v>4</v>
      </c>
      <c r="E8533" s="88">
        <v>800</v>
      </c>
      <c r="F8533" s="89">
        <f>+D8533*E8533</f>
        <v>3200</v>
      </c>
    </row>
    <row r="8534" spans="1:6" ht="409.6" hidden="1" customHeight="1" thickBot="1" x14ac:dyDescent="0.25"/>
    <row r="8535" spans="1:6" ht="13.5" customHeight="1" thickBot="1" x14ac:dyDescent="0.25">
      <c r="A8535" s="90" t="s">
        <v>4883</v>
      </c>
      <c r="B8535" s="91"/>
      <c r="C8535" s="92">
        <v>72.943716770894895</v>
      </c>
      <c r="D8535" s="91"/>
      <c r="E8535" s="93" t="s">
        <v>4884</v>
      </c>
      <c r="F8535" s="94">
        <v>537132</v>
      </c>
    </row>
    <row r="8536" spans="1:6" ht="0.2" customHeight="1" x14ac:dyDescent="0.2"/>
    <row r="8537" spans="1:6" ht="12.75" customHeight="1" x14ac:dyDescent="0.2">
      <c r="A8537" s="80" t="s">
        <v>4871</v>
      </c>
      <c r="B8537" s="81" t="s">
        <v>4885</v>
      </c>
      <c r="C8537" s="82" t="s">
        <v>4870</v>
      </c>
      <c r="D8537" s="82" t="s">
        <v>4873</v>
      </c>
      <c r="E8537" s="82" t="s">
        <v>4874</v>
      </c>
      <c r="F8537" s="83" t="s">
        <v>4875</v>
      </c>
    </row>
    <row r="8538" spans="1:6" ht="409.6" hidden="1" customHeight="1" x14ac:dyDescent="0.2"/>
    <row r="8539" spans="1:6" ht="25.5" customHeight="1" thickBot="1" x14ac:dyDescent="0.25">
      <c r="A8539" s="84" t="s">
        <v>5158</v>
      </c>
      <c r="B8539" s="85" t="s">
        <v>5159</v>
      </c>
      <c r="C8539" s="86" t="s">
        <v>4888</v>
      </c>
      <c r="D8539" s="87">
        <v>0.58194999999999997</v>
      </c>
      <c r="E8539" s="88">
        <v>266178</v>
      </c>
      <c r="F8539" s="89">
        <f>+D8539*E8539</f>
        <v>154902.28709999999</v>
      </c>
    </row>
    <row r="8540" spans="1:6" ht="409.6" hidden="1" customHeight="1" thickBot="1" x14ac:dyDescent="0.25"/>
    <row r="8541" spans="1:6" ht="13.5" customHeight="1" thickBot="1" x14ac:dyDescent="0.25">
      <c r="A8541" s="90" t="s">
        <v>4893</v>
      </c>
      <c r="B8541" s="91"/>
      <c r="C8541" s="92">
        <v>21.036035118453501</v>
      </c>
      <c r="D8541" s="91"/>
      <c r="E8541" s="93" t="s">
        <v>4884</v>
      </c>
      <c r="F8541" s="94">
        <v>154902</v>
      </c>
    </row>
    <row r="8542" spans="1:6" ht="0.2" customHeight="1" x14ac:dyDescent="0.2"/>
    <row r="8543" spans="1:6" ht="12.75" customHeight="1" x14ac:dyDescent="0.2">
      <c r="A8543" s="80" t="s">
        <v>4871</v>
      </c>
      <c r="B8543" s="81" t="s">
        <v>4894</v>
      </c>
      <c r="C8543" s="82" t="s">
        <v>4870</v>
      </c>
      <c r="D8543" s="82" t="s">
        <v>4873</v>
      </c>
      <c r="E8543" s="82" t="s">
        <v>4874</v>
      </c>
      <c r="F8543" s="83" t="s">
        <v>4875</v>
      </c>
    </row>
    <row r="8544" spans="1:6" ht="409.6" hidden="1" customHeight="1" x14ac:dyDescent="0.2"/>
    <row r="8545" spans="1:6" ht="25.5" customHeight="1" thickBot="1" x14ac:dyDescent="0.25">
      <c r="A8545" s="84" t="s">
        <v>4895</v>
      </c>
      <c r="B8545" s="85" t="s">
        <v>4896</v>
      </c>
      <c r="C8545" s="86" t="s">
        <v>4897</v>
      </c>
      <c r="D8545" s="87">
        <v>0.05</v>
      </c>
      <c r="E8545" s="88">
        <v>154902</v>
      </c>
      <c r="F8545" s="89">
        <f>+D8545*E8545</f>
        <v>7745.1</v>
      </c>
    </row>
    <row r="8546" spans="1:6" ht="409.6" hidden="1" customHeight="1" thickBot="1" x14ac:dyDescent="0.25"/>
    <row r="8547" spans="1:6" ht="13.5" customHeight="1" thickBot="1" x14ac:dyDescent="0.25">
      <c r="A8547" s="90" t="s">
        <v>4898</v>
      </c>
      <c r="B8547" s="91"/>
      <c r="C8547" s="92">
        <v>1.05178817570091</v>
      </c>
      <c r="D8547" s="91"/>
      <c r="E8547" s="93" t="s">
        <v>4884</v>
      </c>
      <c r="F8547" s="94">
        <v>7745</v>
      </c>
    </row>
    <row r="8548" spans="1:6" ht="0.2" customHeight="1" x14ac:dyDescent="0.2"/>
    <row r="8549" spans="1:6" ht="12.75" customHeight="1" x14ac:dyDescent="0.2">
      <c r="A8549" s="80" t="s">
        <v>4871</v>
      </c>
      <c r="B8549" s="81" t="s">
        <v>4899</v>
      </c>
      <c r="C8549" s="82" t="s">
        <v>4870</v>
      </c>
      <c r="D8549" s="82" t="s">
        <v>4873</v>
      </c>
      <c r="E8549" s="82" t="s">
        <v>4874</v>
      </c>
      <c r="F8549" s="83" t="s">
        <v>4875</v>
      </c>
    </row>
    <row r="8550" spans="1:6" ht="409.6" hidden="1" customHeight="1" x14ac:dyDescent="0.2"/>
    <row r="8551" spans="1:6" ht="25.5" customHeight="1" x14ac:dyDescent="0.2">
      <c r="A8551" s="84" t="s">
        <v>5194</v>
      </c>
      <c r="B8551" s="85" t="s">
        <v>5195</v>
      </c>
      <c r="C8551" s="86" t="s">
        <v>263</v>
      </c>
      <c r="D8551" s="87">
        <v>3</v>
      </c>
      <c r="E8551" s="88">
        <v>1000</v>
      </c>
      <c r="F8551" s="89">
        <f>+D8551*E8551</f>
        <v>3000</v>
      </c>
    </row>
    <row r="8552" spans="1:6" ht="409.6" hidden="1" customHeight="1" x14ac:dyDescent="0.2"/>
    <row r="8553" spans="1:6" ht="25.5" customHeight="1" x14ac:dyDescent="0.2">
      <c r="A8553" s="84" t="s">
        <v>5166</v>
      </c>
      <c r="B8553" s="85" t="s">
        <v>5167</v>
      </c>
      <c r="C8553" s="86" t="s">
        <v>109</v>
      </c>
      <c r="D8553" s="87">
        <v>0.25</v>
      </c>
      <c r="E8553" s="88">
        <v>26925</v>
      </c>
      <c r="F8553" s="89">
        <f>+D8553*E8553</f>
        <v>6731.25</v>
      </c>
    </row>
    <row r="8554" spans="1:6" ht="409.6" hidden="1" customHeight="1" x14ac:dyDescent="0.2"/>
    <row r="8555" spans="1:6" ht="25.5" customHeight="1" x14ac:dyDescent="0.2">
      <c r="A8555" s="84" t="s">
        <v>5196</v>
      </c>
      <c r="B8555" s="85" t="s">
        <v>5197</v>
      </c>
      <c r="C8555" s="86" t="s">
        <v>109</v>
      </c>
      <c r="D8555" s="87">
        <v>6</v>
      </c>
      <c r="E8555" s="88">
        <v>550</v>
      </c>
      <c r="F8555" s="89">
        <f>+D8555*E8555</f>
        <v>3300</v>
      </c>
    </row>
    <row r="8556" spans="1:6" ht="409.6" hidden="1" customHeight="1" x14ac:dyDescent="0.2"/>
    <row r="8557" spans="1:6" ht="25.5" customHeight="1" x14ac:dyDescent="0.2">
      <c r="A8557" s="84" t="s">
        <v>5087</v>
      </c>
      <c r="B8557" s="85" t="s">
        <v>5088</v>
      </c>
      <c r="C8557" s="86" t="s">
        <v>109</v>
      </c>
      <c r="D8557" s="87">
        <v>3</v>
      </c>
      <c r="E8557" s="88">
        <v>169</v>
      </c>
      <c r="F8557" s="89">
        <f>+D8557*E8557</f>
        <v>507</v>
      </c>
    </row>
    <row r="8558" spans="1:6" ht="409.6" hidden="1" customHeight="1" x14ac:dyDescent="0.2"/>
    <row r="8559" spans="1:6" ht="25.5" customHeight="1" x14ac:dyDescent="0.2">
      <c r="A8559" s="84" t="s">
        <v>5016</v>
      </c>
      <c r="B8559" s="85" t="s">
        <v>5017</v>
      </c>
      <c r="C8559" s="86" t="s">
        <v>109</v>
      </c>
      <c r="D8559" s="87">
        <v>1.16703</v>
      </c>
      <c r="E8559" s="88">
        <v>3482</v>
      </c>
      <c r="F8559" s="89">
        <f>+D8559*E8559</f>
        <v>4063.5984600000002</v>
      </c>
    </row>
    <row r="8560" spans="1:6" ht="409.6" hidden="1" customHeight="1" x14ac:dyDescent="0.2"/>
    <row r="8561" spans="1:6" ht="25.5" customHeight="1" x14ac:dyDescent="0.2">
      <c r="A8561" s="84" t="s">
        <v>5018</v>
      </c>
      <c r="B8561" s="85" t="s">
        <v>5019</v>
      </c>
      <c r="C8561" s="86" t="s">
        <v>109</v>
      </c>
      <c r="D8561" s="87">
        <v>2.33406</v>
      </c>
      <c r="E8561" s="88">
        <v>248</v>
      </c>
      <c r="F8561" s="89">
        <f>+D8561*E8561</f>
        <v>578.84688000000006</v>
      </c>
    </row>
    <row r="8562" spans="1:6" ht="409.6" hidden="1" customHeight="1" x14ac:dyDescent="0.2"/>
    <row r="8563" spans="1:6" ht="25.5" customHeight="1" x14ac:dyDescent="0.2">
      <c r="A8563" s="84" t="s">
        <v>5198</v>
      </c>
      <c r="B8563" s="85" t="s">
        <v>5199</v>
      </c>
      <c r="C8563" s="86" t="s">
        <v>109</v>
      </c>
      <c r="D8563" s="87">
        <v>1</v>
      </c>
      <c r="E8563" s="88">
        <v>805</v>
      </c>
      <c r="F8563" s="89">
        <f>+D8563*E8563</f>
        <v>805</v>
      </c>
    </row>
    <row r="8564" spans="1:6" ht="409.6" hidden="1" customHeight="1" x14ac:dyDescent="0.2"/>
    <row r="8565" spans="1:6" ht="25.5" customHeight="1" thickBot="1" x14ac:dyDescent="0.25">
      <c r="A8565" s="84" t="s">
        <v>5200</v>
      </c>
      <c r="B8565" s="85" t="s">
        <v>5201</v>
      </c>
      <c r="C8565" s="86" t="s">
        <v>109</v>
      </c>
      <c r="D8565" s="87">
        <v>17.505469999999999</v>
      </c>
      <c r="E8565" s="88">
        <v>158</v>
      </c>
      <c r="F8565" s="89">
        <f>+D8565*E8565</f>
        <v>2765.8642599999998</v>
      </c>
    </row>
    <row r="8566" spans="1:6" ht="409.6" hidden="1" customHeight="1" thickBot="1" x14ac:dyDescent="0.25"/>
    <row r="8567" spans="1:6" ht="13.5" customHeight="1" thickBot="1" x14ac:dyDescent="0.25">
      <c r="A8567" s="90" t="s">
        <v>4904</v>
      </c>
      <c r="B8567" s="91"/>
      <c r="C8567" s="92">
        <v>2.9539698383274602</v>
      </c>
      <c r="D8567" s="91"/>
      <c r="E8567" s="93" t="s">
        <v>4884</v>
      </c>
      <c r="F8567" s="94">
        <v>21752</v>
      </c>
    </row>
    <row r="8568" spans="1:6" ht="0.2" customHeight="1" x14ac:dyDescent="0.2"/>
    <row r="8569" spans="1:6" ht="12.75" customHeight="1" x14ac:dyDescent="0.2">
      <c r="A8569" s="80" t="s">
        <v>4871</v>
      </c>
      <c r="B8569" s="81" t="s">
        <v>4905</v>
      </c>
      <c r="C8569" s="82" t="s">
        <v>4870</v>
      </c>
      <c r="D8569" s="82" t="s">
        <v>4873</v>
      </c>
      <c r="E8569" s="82" t="s">
        <v>4874</v>
      </c>
      <c r="F8569" s="83" t="s">
        <v>4875</v>
      </c>
    </row>
    <row r="8570" spans="1:6" ht="409.6" hidden="1" customHeight="1" x14ac:dyDescent="0.2"/>
    <row r="8571" spans="1:6" ht="25.5" customHeight="1" thickBot="1" x14ac:dyDescent="0.25">
      <c r="A8571" s="84" t="s">
        <v>4920</v>
      </c>
      <c r="B8571" s="85" t="s">
        <v>4921</v>
      </c>
      <c r="C8571" s="86" t="s">
        <v>106</v>
      </c>
      <c r="D8571" s="87">
        <v>1.05</v>
      </c>
      <c r="E8571" s="88">
        <v>14128</v>
      </c>
      <c r="F8571" s="89">
        <f>+D8571*E8571</f>
        <v>14834.400000000001</v>
      </c>
    </row>
    <row r="8572" spans="1:6" ht="409.6" hidden="1" customHeight="1" thickBot="1" x14ac:dyDescent="0.25"/>
    <row r="8573" spans="1:6" ht="13.5" customHeight="1" thickBot="1" x14ac:dyDescent="0.25">
      <c r="A8573" s="90" t="s">
        <v>4908</v>
      </c>
      <c r="B8573" s="91"/>
      <c r="C8573" s="92">
        <v>2.0144900966232799</v>
      </c>
      <c r="D8573" s="91"/>
      <c r="E8573" s="93" t="s">
        <v>4884</v>
      </c>
      <c r="F8573" s="94">
        <v>14834</v>
      </c>
    </row>
    <row r="8574" spans="1:6" ht="0.2" customHeight="1" thickBot="1" x14ac:dyDescent="0.25"/>
    <row r="8575" spans="1:6" ht="12.75" customHeight="1" thickBot="1" x14ac:dyDescent="0.3">
      <c r="A8575" s="157" t="s">
        <v>4909</v>
      </c>
      <c r="B8575" s="158"/>
      <c r="C8575" s="158"/>
      <c r="D8575" s="158"/>
      <c r="E8575" s="159">
        <v>736365</v>
      </c>
      <c r="F8575" s="160"/>
    </row>
    <row r="8576" spans="1:6" ht="12.75" customHeight="1" x14ac:dyDescent="0.2"/>
    <row r="8577" spans="1:6" ht="12.75" customHeight="1" x14ac:dyDescent="0.2"/>
    <row r="8578" spans="1:6" ht="409.6" hidden="1" customHeight="1" x14ac:dyDescent="0.2"/>
    <row r="8579" spans="1:6" ht="12.75" customHeight="1" x14ac:dyDescent="0.25">
      <c r="A8579" s="144" t="s">
        <v>4868</v>
      </c>
      <c r="B8579" s="145"/>
      <c r="C8579" s="145"/>
      <c r="D8579" s="145"/>
      <c r="E8579" s="146"/>
      <c r="F8579" s="147"/>
    </row>
    <row r="8580" spans="1:6" ht="12.75" customHeight="1" x14ac:dyDescent="0.2">
      <c r="A8580" s="138" t="s">
        <v>2888</v>
      </c>
      <c r="B8580" s="139"/>
      <c r="C8580" s="139"/>
      <c r="D8580" s="140"/>
      <c r="E8580" s="76" t="s">
        <v>4869</v>
      </c>
      <c r="F8580" s="77" t="s">
        <v>4870</v>
      </c>
    </row>
    <row r="8581" spans="1:6" ht="12.75" customHeight="1" x14ac:dyDescent="0.2">
      <c r="A8581" s="141"/>
      <c r="B8581" s="142"/>
      <c r="C8581" s="142"/>
      <c r="D8581" s="143"/>
      <c r="E8581" s="78" t="s">
        <v>2887</v>
      </c>
      <c r="F8581" s="79" t="s">
        <v>106</v>
      </c>
    </row>
    <row r="8582" spans="1:6" ht="409.6" hidden="1" customHeight="1" x14ac:dyDescent="0.2"/>
    <row r="8583" spans="1:6" ht="12.75" customHeight="1" x14ac:dyDescent="0.2">
      <c r="A8583" s="80" t="s">
        <v>4871</v>
      </c>
      <c r="B8583" s="81" t="s">
        <v>4872</v>
      </c>
      <c r="C8583" s="82" t="s">
        <v>4870</v>
      </c>
      <c r="D8583" s="82" t="s">
        <v>4873</v>
      </c>
      <c r="E8583" s="82" t="s">
        <v>4874</v>
      </c>
      <c r="F8583" s="83" t="s">
        <v>4875</v>
      </c>
    </row>
    <row r="8584" spans="1:6" ht="409.6" hidden="1" customHeight="1" x14ac:dyDescent="0.2"/>
    <row r="8585" spans="1:6" ht="25.5" customHeight="1" x14ac:dyDescent="0.2">
      <c r="A8585" s="84" t="s">
        <v>5154</v>
      </c>
      <c r="B8585" s="85" t="s">
        <v>5155</v>
      </c>
      <c r="C8585" s="86" t="s">
        <v>106</v>
      </c>
      <c r="D8585" s="87">
        <v>1.05</v>
      </c>
      <c r="E8585" s="88">
        <v>405694</v>
      </c>
      <c r="F8585" s="89">
        <f>+D8585*E8585</f>
        <v>425978.7</v>
      </c>
    </row>
    <row r="8586" spans="1:6" ht="409.6" hidden="1" customHeight="1" x14ac:dyDescent="0.2"/>
    <row r="8587" spans="1:6" ht="25.5" customHeight="1" x14ac:dyDescent="0.2">
      <c r="A8587" s="84" t="s">
        <v>5160</v>
      </c>
      <c r="B8587" s="85" t="s">
        <v>5161</v>
      </c>
      <c r="C8587" s="86" t="s">
        <v>9</v>
      </c>
      <c r="D8587" s="87">
        <v>0.37480000000000002</v>
      </c>
      <c r="E8587" s="88">
        <v>155918</v>
      </c>
      <c r="F8587" s="89">
        <f>+D8587*E8587</f>
        <v>58438.066400000003</v>
      </c>
    </row>
    <row r="8588" spans="1:6" ht="409.6" hidden="1" customHeight="1" x14ac:dyDescent="0.2"/>
    <row r="8589" spans="1:6" ht="25.5" customHeight="1" x14ac:dyDescent="0.2">
      <c r="A8589" s="84" t="s">
        <v>5190</v>
      </c>
      <c r="B8589" s="85" t="s">
        <v>5191</v>
      </c>
      <c r="C8589" s="86" t="s">
        <v>263</v>
      </c>
      <c r="D8589" s="87">
        <v>2.0099999999999998</v>
      </c>
      <c r="E8589" s="88">
        <v>1353</v>
      </c>
      <c r="F8589" s="89">
        <f>+D8589*E8589</f>
        <v>2719.5299999999997</v>
      </c>
    </row>
    <row r="8590" spans="1:6" ht="409.6" hidden="1" customHeight="1" x14ac:dyDescent="0.2"/>
    <row r="8591" spans="1:6" ht="25.5" customHeight="1" x14ac:dyDescent="0.2">
      <c r="A8591" s="84" t="s">
        <v>5216</v>
      </c>
      <c r="B8591" s="85" t="s">
        <v>5217</v>
      </c>
      <c r="C8591" s="86" t="s">
        <v>9</v>
      </c>
      <c r="D8591" s="87">
        <v>32</v>
      </c>
      <c r="E8591" s="88">
        <v>13920</v>
      </c>
      <c r="F8591" s="89">
        <f>+D8591*E8591</f>
        <v>445440</v>
      </c>
    </row>
    <row r="8592" spans="1:6" ht="409.6" hidden="1" customHeight="1" x14ac:dyDescent="0.2"/>
    <row r="8593" spans="1:6" ht="25.5" customHeight="1" x14ac:dyDescent="0.2">
      <c r="A8593" s="84" t="s">
        <v>5218</v>
      </c>
      <c r="B8593" s="85" t="s">
        <v>5219</v>
      </c>
      <c r="C8593" s="86" t="s">
        <v>9</v>
      </c>
      <c r="D8593" s="87">
        <v>32</v>
      </c>
      <c r="E8593" s="88">
        <v>1074</v>
      </c>
      <c r="F8593" s="89">
        <f>+D8593*E8593</f>
        <v>34368</v>
      </c>
    </row>
    <row r="8594" spans="1:6" ht="409.6" hidden="1" customHeight="1" x14ac:dyDescent="0.2"/>
    <row r="8595" spans="1:6" ht="25.5" customHeight="1" thickBot="1" x14ac:dyDescent="0.25">
      <c r="A8595" s="84" t="s">
        <v>5220</v>
      </c>
      <c r="B8595" s="85" t="s">
        <v>5221</v>
      </c>
      <c r="C8595" s="86" t="s">
        <v>9</v>
      </c>
      <c r="D8595" s="87">
        <v>0.2069</v>
      </c>
      <c r="E8595" s="88">
        <v>89407</v>
      </c>
      <c r="F8595" s="89">
        <f>+D8595*E8595</f>
        <v>18498.308300000001</v>
      </c>
    </row>
    <row r="8596" spans="1:6" ht="409.6" hidden="1" customHeight="1" thickBot="1" x14ac:dyDescent="0.25"/>
    <row r="8597" spans="1:6" ht="13.5" customHeight="1" thickBot="1" x14ac:dyDescent="0.25">
      <c r="A8597" s="90" t="s">
        <v>4883</v>
      </c>
      <c r="B8597" s="91"/>
      <c r="C8597" s="92">
        <v>79.803617487356604</v>
      </c>
      <c r="D8597" s="91"/>
      <c r="E8597" s="93" t="s">
        <v>4884</v>
      </c>
      <c r="F8597" s="94">
        <v>985443</v>
      </c>
    </row>
    <row r="8598" spans="1:6" ht="0.2" customHeight="1" x14ac:dyDescent="0.2"/>
    <row r="8599" spans="1:6" ht="12.75" customHeight="1" x14ac:dyDescent="0.2">
      <c r="A8599" s="80" t="s">
        <v>4871</v>
      </c>
      <c r="B8599" s="81" t="s">
        <v>4885</v>
      </c>
      <c r="C8599" s="82" t="s">
        <v>4870</v>
      </c>
      <c r="D8599" s="82" t="s">
        <v>4873</v>
      </c>
      <c r="E8599" s="82" t="s">
        <v>4874</v>
      </c>
      <c r="F8599" s="83" t="s">
        <v>4875</v>
      </c>
    </row>
    <row r="8600" spans="1:6" ht="409.6" hidden="1" customHeight="1" x14ac:dyDescent="0.2"/>
    <row r="8601" spans="1:6" ht="25.5" customHeight="1" x14ac:dyDescent="0.2">
      <c r="A8601" s="84" t="s">
        <v>4912</v>
      </c>
      <c r="B8601" s="85" t="s">
        <v>4913</v>
      </c>
      <c r="C8601" s="86" t="s">
        <v>4888</v>
      </c>
      <c r="D8601" s="87">
        <v>1</v>
      </c>
      <c r="E8601" s="88">
        <v>184277</v>
      </c>
      <c r="F8601" s="89">
        <f>+D8601*E8601</f>
        <v>184277</v>
      </c>
    </row>
    <row r="8602" spans="1:6" ht="409.6" hidden="1" customHeight="1" x14ac:dyDescent="0.2"/>
    <row r="8603" spans="1:6" ht="25.5" customHeight="1" thickBot="1" x14ac:dyDescent="0.25">
      <c r="A8603" s="84" t="s">
        <v>5022</v>
      </c>
      <c r="B8603" s="85" t="s">
        <v>5023</v>
      </c>
      <c r="C8603" s="86" t="s">
        <v>4888</v>
      </c>
      <c r="D8603" s="87">
        <v>6.5460000000000004E-2</v>
      </c>
      <c r="E8603" s="88">
        <v>198902</v>
      </c>
      <c r="F8603" s="89">
        <f>+D8603*E8603</f>
        <v>13020.12492</v>
      </c>
    </row>
    <row r="8604" spans="1:6" ht="409.6" hidden="1" customHeight="1" thickBot="1" x14ac:dyDescent="0.25"/>
    <row r="8605" spans="1:6" ht="13.5" customHeight="1" thickBot="1" x14ac:dyDescent="0.25">
      <c r="A8605" s="90" t="s">
        <v>4893</v>
      </c>
      <c r="B8605" s="91"/>
      <c r="C8605" s="92">
        <v>15.9776002461867</v>
      </c>
      <c r="D8605" s="91"/>
      <c r="E8605" s="93" t="s">
        <v>4884</v>
      </c>
      <c r="F8605" s="94">
        <v>197297</v>
      </c>
    </row>
    <row r="8606" spans="1:6" ht="0.2" customHeight="1" x14ac:dyDescent="0.2"/>
    <row r="8607" spans="1:6" ht="12.75" customHeight="1" x14ac:dyDescent="0.2">
      <c r="A8607" s="80" t="s">
        <v>4871</v>
      </c>
      <c r="B8607" s="81" t="s">
        <v>4894</v>
      </c>
      <c r="C8607" s="82" t="s">
        <v>4870</v>
      </c>
      <c r="D8607" s="82" t="s">
        <v>4873</v>
      </c>
      <c r="E8607" s="82" t="s">
        <v>4874</v>
      </c>
      <c r="F8607" s="83" t="s">
        <v>4875</v>
      </c>
    </row>
    <row r="8608" spans="1:6" ht="409.6" hidden="1" customHeight="1" x14ac:dyDescent="0.2"/>
    <row r="8609" spans="1:6" ht="25.5" customHeight="1" thickBot="1" x14ac:dyDescent="0.25">
      <c r="A8609" s="84" t="s">
        <v>4895</v>
      </c>
      <c r="B8609" s="85" t="s">
        <v>4896</v>
      </c>
      <c r="C8609" s="86" t="s">
        <v>4897</v>
      </c>
      <c r="D8609" s="87">
        <v>0.05</v>
      </c>
      <c r="E8609" s="88">
        <v>197297</v>
      </c>
      <c r="F8609" s="89">
        <f>+D8609*E8609</f>
        <v>9864.85</v>
      </c>
    </row>
    <row r="8610" spans="1:6" ht="409.6" hidden="1" customHeight="1" thickBot="1" x14ac:dyDescent="0.25"/>
    <row r="8611" spans="1:6" ht="13.5" customHeight="1" thickBot="1" x14ac:dyDescent="0.25">
      <c r="A8611" s="90" t="s">
        <v>4898</v>
      </c>
      <c r="B8611" s="91"/>
      <c r="C8611" s="92">
        <v>0.79889215968125304</v>
      </c>
      <c r="D8611" s="91"/>
      <c r="E8611" s="93" t="s">
        <v>4884</v>
      </c>
      <c r="F8611" s="94">
        <v>9865</v>
      </c>
    </row>
    <row r="8612" spans="1:6" ht="0.2" customHeight="1" x14ac:dyDescent="0.2"/>
    <row r="8613" spans="1:6" ht="12.75" customHeight="1" x14ac:dyDescent="0.2">
      <c r="A8613" s="80" t="s">
        <v>4871</v>
      </c>
      <c r="B8613" s="81" t="s">
        <v>4899</v>
      </c>
      <c r="C8613" s="82" t="s">
        <v>4870</v>
      </c>
      <c r="D8613" s="82" t="s">
        <v>4873</v>
      </c>
      <c r="E8613" s="82" t="s">
        <v>4874</v>
      </c>
      <c r="F8613" s="83" t="s">
        <v>4875</v>
      </c>
    </row>
    <row r="8614" spans="1:6" ht="409.6" hidden="1" customHeight="1" x14ac:dyDescent="0.2"/>
    <row r="8615" spans="1:6" ht="25.5" customHeight="1" x14ac:dyDescent="0.2">
      <c r="A8615" s="84" t="s">
        <v>5166</v>
      </c>
      <c r="B8615" s="85" t="s">
        <v>5167</v>
      </c>
      <c r="C8615" s="86" t="s">
        <v>109</v>
      </c>
      <c r="D8615" s="87">
        <v>0.33333000000000002</v>
      </c>
      <c r="E8615" s="88">
        <v>26925</v>
      </c>
      <c r="F8615" s="89">
        <f>+D8615*E8615</f>
        <v>8974.9102500000008</v>
      </c>
    </row>
    <row r="8616" spans="1:6" ht="409.6" hidden="1" customHeight="1" x14ac:dyDescent="0.2"/>
    <row r="8617" spans="1:6" ht="25.5" customHeight="1" x14ac:dyDescent="0.2">
      <c r="A8617" s="84" t="s">
        <v>5202</v>
      </c>
      <c r="B8617" s="85" t="s">
        <v>5203</v>
      </c>
      <c r="C8617" s="86" t="s">
        <v>109</v>
      </c>
      <c r="D8617" s="87">
        <v>16</v>
      </c>
      <c r="E8617" s="88">
        <v>145</v>
      </c>
      <c r="F8617" s="89">
        <f>+D8617*E8617</f>
        <v>2320</v>
      </c>
    </row>
    <row r="8618" spans="1:6" ht="409.6" hidden="1" customHeight="1" x14ac:dyDescent="0.2"/>
    <row r="8619" spans="1:6" ht="25.5" customHeight="1" x14ac:dyDescent="0.2">
      <c r="A8619" s="84" t="s">
        <v>5200</v>
      </c>
      <c r="B8619" s="85" t="s">
        <v>5201</v>
      </c>
      <c r="C8619" s="86" t="s">
        <v>109</v>
      </c>
      <c r="D8619" s="87">
        <v>32</v>
      </c>
      <c r="E8619" s="88">
        <v>158</v>
      </c>
      <c r="F8619" s="89">
        <f>+D8619*E8619</f>
        <v>5056</v>
      </c>
    </row>
    <row r="8620" spans="1:6" ht="409.6" hidden="1" customHeight="1" x14ac:dyDescent="0.2"/>
    <row r="8621" spans="1:6" ht="25.5" customHeight="1" x14ac:dyDescent="0.2">
      <c r="A8621" s="84" t="s">
        <v>5085</v>
      </c>
      <c r="B8621" s="85" t="s">
        <v>5086</v>
      </c>
      <c r="C8621" s="86" t="s">
        <v>109</v>
      </c>
      <c r="D8621" s="87">
        <v>4</v>
      </c>
      <c r="E8621" s="88">
        <v>550</v>
      </c>
      <c r="F8621" s="89">
        <f>+D8621*E8621</f>
        <v>2200</v>
      </c>
    </row>
    <row r="8622" spans="1:6" ht="409.6" hidden="1" customHeight="1" x14ac:dyDescent="0.2"/>
    <row r="8623" spans="1:6" ht="25.5" customHeight="1" x14ac:dyDescent="0.2">
      <c r="A8623" s="84" t="s">
        <v>5087</v>
      </c>
      <c r="B8623" s="85" t="s">
        <v>5088</v>
      </c>
      <c r="C8623" s="86" t="s">
        <v>109</v>
      </c>
      <c r="D8623" s="87">
        <v>12</v>
      </c>
      <c r="E8623" s="88">
        <v>169</v>
      </c>
      <c r="F8623" s="89">
        <f>+D8623*E8623</f>
        <v>2028</v>
      </c>
    </row>
    <row r="8624" spans="1:6" ht="409.6" hidden="1" customHeight="1" x14ac:dyDescent="0.2"/>
    <row r="8625" spans="1:6" ht="25.5" customHeight="1" x14ac:dyDescent="0.2">
      <c r="A8625" s="84" t="s">
        <v>5222</v>
      </c>
      <c r="B8625" s="85" t="s">
        <v>5223</v>
      </c>
      <c r="C8625" s="86" t="s">
        <v>109</v>
      </c>
      <c r="D8625" s="87">
        <v>32</v>
      </c>
      <c r="E8625" s="88">
        <v>48</v>
      </c>
      <c r="F8625" s="89">
        <f>+D8625*E8625</f>
        <v>1536</v>
      </c>
    </row>
    <row r="8626" spans="1:6" ht="409.6" hidden="1" customHeight="1" x14ac:dyDescent="0.2"/>
    <row r="8627" spans="1:6" ht="25.5" customHeight="1" x14ac:dyDescent="0.2">
      <c r="A8627" s="84" t="s">
        <v>5016</v>
      </c>
      <c r="B8627" s="85" t="s">
        <v>5017</v>
      </c>
      <c r="C8627" s="86" t="s">
        <v>109</v>
      </c>
      <c r="D8627" s="87">
        <v>2</v>
      </c>
      <c r="E8627" s="88">
        <v>3482</v>
      </c>
      <c r="F8627" s="89">
        <f>+D8627*E8627</f>
        <v>6964</v>
      </c>
    </row>
    <row r="8628" spans="1:6" ht="409.6" hidden="1" customHeight="1" x14ac:dyDescent="0.2"/>
    <row r="8629" spans="1:6" ht="25.5" customHeight="1" x14ac:dyDescent="0.2">
      <c r="A8629" s="84" t="s">
        <v>5018</v>
      </c>
      <c r="B8629" s="85" t="s">
        <v>5019</v>
      </c>
      <c r="C8629" s="86" t="s">
        <v>109</v>
      </c>
      <c r="D8629" s="87">
        <v>4</v>
      </c>
      <c r="E8629" s="88">
        <v>248</v>
      </c>
      <c r="F8629" s="89">
        <f>+D8629*E8629</f>
        <v>992</v>
      </c>
    </row>
    <row r="8630" spans="1:6" ht="409.6" hidden="1" customHeight="1" x14ac:dyDescent="0.2"/>
    <row r="8631" spans="1:6" ht="25.5" customHeight="1" x14ac:dyDescent="0.2">
      <c r="A8631" s="84" t="s">
        <v>5198</v>
      </c>
      <c r="B8631" s="85" t="s">
        <v>5199</v>
      </c>
      <c r="C8631" s="86" t="s">
        <v>109</v>
      </c>
      <c r="D8631" s="87">
        <v>2</v>
      </c>
      <c r="E8631" s="88">
        <v>805</v>
      </c>
      <c r="F8631" s="89">
        <f>+D8631*E8631</f>
        <v>1610</v>
      </c>
    </row>
    <row r="8632" spans="1:6" ht="409.6" hidden="1" customHeight="1" x14ac:dyDescent="0.2"/>
    <row r="8633" spans="1:6" ht="25.5" customHeight="1" x14ac:dyDescent="0.2">
      <c r="A8633" s="84" t="s">
        <v>5139</v>
      </c>
      <c r="B8633" s="85" t="s">
        <v>5140</v>
      </c>
      <c r="C8633" s="86" t="s">
        <v>109</v>
      </c>
      <c r="D8633" s="87">
        <v>18.239999999999998</v>
      </c>
      <c r="E8633" s="88">
        <v>398</v>
      </c>
      <c r="F8633" s="89">
        <f>+D8633*E8633</f>
        <v>7259.5199999999995</v>
      </c>
    </row>
    <row r="8634" spans="1:6" ht="409.6" hidden="1" customHeight="1" x14ac:dyDescent="0.2"/>
    <row r="8635" spans="1:6" ht="25.5" customHeight="1" x14ac:dyDescent="0.2">
      <c r="A8635" s="84" t="s">
        <v>5224</v>
      </c>
      <c r="B8635" s="85" t="s">
        <v>5225</v>
      </c>
      <c r="C8635" s="86" t="s">
        <v>109</v>
      </c>
      <c r="D8635" s="87">
        <v>12</v>
      </c>
      <c r="E8635" s="88">
        <v>259</v>
      </c>
      <c r="F8635" s="89">
        <f>+D8635*E8635</f>
        <v>3108</v>
      </c>
    </row>
    <row r="8636" spans="1:6" ht="409.6" hidden="1" customHeight="1" x14ac:dyDescent="0.2"/>
    <row r="8637" spans="1:6" ht="25.5" customHeight="1" thickBot="1" x14ac:dyDescent="0.25">
      <c r="A8637" s="84" t="s">
        <v>5024</v>
      </c>
      <c r="B8637" s="85" t="s">
        <v>5025</v>
      </c>
      <c r="C8637" s="86" t="s">
        <v>109</v>
      </c>
      <c r="D8637" s="87">
        <v>6.6699999999999997E-3</v>
      </c>
      <c r="E8637" s="88">
        <v>27136</v>
      </c>
      <c r="F8637" s="89">
        <f>+D8637*E8637</f>
        <v>180.99712</v>
      </c>
    </row>
    <row r="8638" spans="1:6" ht="409.6" hidden="1" customHeight="1" thickBot="1" x14ac:dyDescent="0.25"/>
    <row r="8639" spans="1:6" ht="13.5" customHeight="1" thickBot="1" x14ac:dyDescent="0.25">
      <c r="A8639" s="90" t="s">
        <v>4904</v>
      </c>
      <c r="B8639" s="91"/>
      <c r="C8639" s="92">
        <v>3.4198901067754002</v>
      </c>
      <c r="D8639" s="91"/>
      <c r="E8639" s="93" t="s">
        <v>4884</v>
      </c>
      <c r="F8639" s="94">
        <v>42230</v>
      </c>
    </row>
    <row r="8640" spans="1:6" ht="0.2" customHeight="1" thickBot="1" x14ac:dyDescent="0.25"/>
    <row r="8641" spans="1:6" ht="12.75" customHeight="1" thickBot="1" x14ac:dyDescent="0.3">
      <c r="A8641" s="157" t="s">
        <v>4909</v>
      </c>
      <c r="B8641" s="158"/>
      <c r="C8641" s="158"/>
      <c r="D8641" s="158"/>
      <c r="E8641" s="159">
        <v>1234835</v>
      </c>
      <c r="F8641" s="160"/>
    </row>
    <row r="8642" spans="1:6" ht="12.75" customHeight="1" x14ac:dyDescent="0.2"/>
    <row r="8643" spans="1:6" ht="12.75" customHeight="1" x14ac:dyDescent="0.2"/>
    <row r="8644" spans="1:6" ht="409.6" hidden="1" customHeight="1" x14ac:dyDescent="0.2"/>
    <row r="8645" spans="1:6" ht="12.75" customHeight="1" x14ac:dyDescent="0.25">
      <c r="A8645" s="144" t="s">
        <v>4868</v>
      </c>
      <c r="B8645" s="145"/>
      <c r="C8645" s="145"/>
      <c r="D8645" s="145"/>
      <c r="E8645" s="146"/>
      <c r="F8645" s="147"/>
    </row>
    <row r="8646" spans="1:6" ht="12.75" customHeight="1" x14ac:dyDescent="0.2">
      <c r="A8646" s="138" t="s">
        <v>2890</v>
      </c>
      <c r="B8646" s="139"/>
      <c r="C8646" s="139"/>
      <c r="D8646" s="140"/>
      <c r="E8646" s="76" t="s">
        <v>4869</v>
      </c>
      <c r="F8646" s="77" t="s">
        <v>4870</v>
      </c>
    </row>
    <row r="8647" spans="1:6" ht="12.75" customHeight="1" x14ac:dyDescent="0.2">
      <c r="A8647" s="141"/>
      <c r="B8647" s="142"/>
      <c r="C8647" s="142"/>
      <c r="D8647" s="143"/>
      <c r="E8647" s="78" t="s">
        <v>2889</v>
      </c>
      <c r="F8647" s="79" t="s">
        <v>106</v>
      </c>
    </row>
    <row r="8648" spans="1:6" ht="409.6" hidden="1" customHeight="1" x14ac:dyDescent="0.2"/>
    <row r="8649" spans="1:6" ht="12.75" customHeight="1" x14ac:dyDescent="0.2">
      <c r="A8649" s="80" t="s">
        <v>4871</v>
      </c>
      <c r="B8649" s="81" t="s">
        <v>4872</v>
      </c>
      <c r="C8649" s="82" t="s">
        <v>4870</v>
      </c>
      <c r="D8649" s="82" t="s">
        <v>4873</v>
      </c>
      <c r="E8649" s="82" t="s">
        <v>4874</v>
      </c>
      <c r="F8649" s="83" t="s">
        <v>4875</v>
      </c>
    </row>
    <row r="8650" spans="1:6" ht="409.6" hidden="1" customHeight="1" x14ac:dyDescent="0.2"/>
    <row r="8651" spans="1:6" ht="25.5" customHeight="1" x14ac:dyDescent="0.2">
      <c r="A8651" s="84" t="s">
        <v>5154</v>
      </c>
      <c r="B8651" s="85" t="s">
        <v>5155</v>
      </c>
      <c r="C8651" s="86" t="s">
        <v>106</v>
      </c>
      <c r="D8651" s="87">
        <v>1.05</v>
      </c>
      <c r="E8651" s="88">
        <v>405694</v>
      </c>
      <c r="F8651" s="89">
        <f>+D8651*E8651</f>
        <v>425978.7</v>
      </c>
    </row>
    <row r="8652" spans="1:6" ht="409.6" hidden="1" customHeight="1" x14ac:dyDescent="0.2"/>
    <row r="8653" spans="1:6" ht="25.5" customHeight="1" x14ac:dyDescent="0.2">
      <c r="A8653" s="84" t="s">
        <v>5190</v>
      </c>
      <c r="B8653" s="85" t="s">
        <v>5191</v>
      </c>
      <c r="C8653" s="86" t="s">
        <v>263</v>
      </c>
      <c r="D8653" s="87">
        <v>5.5</v>
      </c>
      <c r="E8653" s="88">
        <v>1353</v>
      </c>
      <c r="F8653" s="89">
        <f>+D8653*E8653</f>
        <v>7441.5</v>
      </c>
    </row>
    <row r="8654" spans="1:6" ht="409.6" hidden="1" customHeight="1" x14ac:dyDescent="0.2"/>
    <row r="8655" spans="1:6" ht="25.5" customHeight="1" x14ac:dyDescent="0.2">
      <c r="A8655" s="84" t="s">
        <v>5160</v>
      </c>
      <c r="B8655" s="85" t="s">
        <v>5161</v>
      </c>
      <c r="C8655" s="86" t="s">
        <v>9</v>
      </c>
      <c r="D8655" s="87">
        <v>0.8</v>
      </c>
      <c r="E8655" s="88">
        <v>155918</v>
      </c>
      <c r="F8655" s="89">
        <f>+D8655*E8655</f>
        <v>124734.40000000001</v>
      </c>
    </row>
    <row r="8656" spans="1:6" ht="409.6" hidden="1" customHeight="1" x14ac:dyDescent="0.2"/>
    <row r="8657" spans="1:6" ht="25.5" customHeight="1" x14ac:dyDescent="0.2">
      <c r="A8657" s="84" t="s">
        <v>4881</v>
      </c>
      <c r="B8657" s="85" t="s">
        <v>4882</v>
      </c>
      <c r="C8657" s="86" t="s">
        <v>9</v>
      </c>
      <c r="D8657" s="87">
        <v>1.2</v>
      </c>
      <c r="E8657" s="88">
        <v>8900</v>
      </c>
      <c r="F8657" s="89">
        <f>+D8657*E8657</f>
        <v>10680</v>
      </c>
    </row>
    <row r="8658" spans="1:6" ht="409.6" hidden="1" customHeight="1" x14ac:dyDescent="0.2"/>
    <row r="8659" spans="1:6" ht="25.5" customHeight="1" thickBot="1" x14ac:dyDescent="0.25">
      <c r="A8659" s="84" t="s">
        <v>4939</v>
      </c>
      <c r="B8659" s="85" t="s">
        <v>4940</v>
      </c>
      <c r="C8659" s="86" t="s">
        <v>9</v>
      </c>
      <c r="D8659" s="87">
        <v>1.1000000000000001</v>
      </c>
      <c r="E8659" s="88">
        <v>1150</v>
      </c>
      <c r="F8659" s="89">
        <f>+D8659*E8659</f>
        <v>1265</v>
      </c>
    </row>
    <row r="8660" spans="1:6" ht="409.6" hidden="1" customHeight="1" thickBot="1" x14ac:dyDescent="0.25"/>
    <row r="8661" spans="1:6" ht="13.5" customHeight="1" thickBot="1" x14ac:dyDescent="0.25">
      <c r="A8661" s="90" t="s">
        <v>4883</v>
      </c>
      <c r="B8661" s="91"/>
      <c r="C8661" s="92">
        <v>68.3667412173141</v>
      </c>
      <c r="D8661" s="91"/>
      <c r="E8661" s="93" t="s">
        <v>4884</v>
      </c>
      <c r="F8661" s="94">
        <v>570100</v>
      </c>
    </row>
    <row r="8662" spans="1:6" ht="0.2" customHeight="1" x14ac:dyDescent="0.2"/>
    <row r="8663" spans="1:6" ht="12.75" customHeight="1" x14ac:dyDescent="0.2">
      <c r="A8663" s="80" t="s">
        <v>4871</v>
      </c>
      <c r="B8663" s="81" t="s">
        <v>4885</v>
      </c>
      <c r="C8663" s="82" t="s">
        <v>4870</v>
      </c>
      <c r="D8663" s="82" t="s">
        <v>4873</v>
      </c>
      <c r="E8663" s="82" t="s">
        <v>4874</v>
      </c>
      <c r="F8663" s="83" t="s">
        <v>4875</v>
      </c>
    </row>
    <row r="8664" spans="1:6" ht="409.6" hidden="1" customHeight="1" x14ac:dyDescent="0.2"/>
    <row r="8665" spans="1:6" ht="25.5" customHeight="1" thickBot="1" x14ac:dyDescent="0.25">
      <c r="A8665" s="84" t="s">
        <v>4912</v>
      </c>
      <c r="B8665" s="85" t="s">
        <v>4913</v>
      </c>
      <c r="C8665" s="86" t="s">
        <v>4888</v>
      </c>
      <c r="D8665" s="87">
        <v>1.2</v>
      </c>
      <c r="E8665" s="88">
        <v>184277</v>
      </c>
      <c r="F8665" s="89">
        <f>+D8665*E8665</f>
        <v>221132.4</v>
      </c>
    </row>
    <row r="8666" spans="1:6" ht="409.6" hidden="1" customHeight="1" thickBot="1" x14ac:dyDescent="0.25"/>
    <row r="8667" spans="1:6" ht="13.5" customHeight="1" thickBot="1" x14ac:dyDescent="0.25">
      <c r="A8667" s="90" t="s">
        <v>4893</v>
      </c>
      <c r="B8667" s="91"/>
      <c r="C8667" s="92">
        <v>26.518284895399201</v>
      </c>
      <c r="D8667" s="91"/>
      <c r="E8667" s="93" t="s">
        <v>4884</v>
      </c>
      <c r="F8667" s="94">
        <v>221132</v>
      </c>
    </row>
    <row r="8668" spans="1:6" ht="0.2" customHeight="1" x14ac:dyDescent="0.2"/>
    <row r="8669" spans="1:6" ht="12.75" customHeight="1" x14ac:dyDescent="0.2">
      <c r="A8669" s="80" t="s">
        <v>4871</v>
      </c>
      <c r="B8669" s="81" t="s">
        <v>4894</v>
      </c>
      <c r="C8669" s="82" t="s">
        <v>4870</v>
      </c>
      <c r="D8669" s="82" t="s">
        <v>4873</v>
      </c>
      <c r="E8669" s="82" t="s">
        <v>4874</v>
      </c>
      <c r="F8669" s="83" t="s">
        <v>4875</v>
      </c>
    </row>
    <row r="8670" spans="1:6" ht="409.6" hidden="1" customHeight="1" x14ac:dyDescent="0.2"/>
    <row r="8671" spans="1:6" ht="25.5" customHeight="1" thickBot="1" x14ac:dyDescent="0.25">
      <c r="A8671" s="84" t="s">
        <v>4895</v>
      </c>
      <c r="B8671" s="85" t="s">
        <v>4896</v>
      </c>
      <c r="C8671" s="86" t="s">
        <v>4897</v>
      </c>
      <c r="D8671" s="87">
        <v>0.05</v>
      </c>
      <c r="E8671" s="88">
        <v>221132</v>
      </c>
      <c r="F8671" s="89">
        <f>+D8671*E8671</f>
        <v>11056.6</v>
      </c>
    </row>
    <row r="8672" spans="1:6" ht="409.6" hidden="1" customHeight="1" thickBot="1" x14ac:dyDescent="0.25"/>
    <row r="8673" spans="1:6" ht="13.5" customHeight="1" thickBot="1" x14ac:dyDescent="0.25">
      <c r="A8673" s="90" t="s">
        <v>4898</v>
      </c>
      <c r="B8673" s="91"/>
      <c r="C8673" s="92">
        <v>1.32596221301498</v>
      </c>
      <c r="D8673" s="91"/>
      <c r="E8673" s="93" t="s">
        <v>4884</v>
      </c>
      <c r="F8673" s="94">
        <v>11057</v>
      </c>
    </row>
    <row r="8674" spans="1:6" ht="0.2" customHeight="1" x14ac:dyDescent="0.2"/>
    <row r="8675" spans="1:6" ht="12.75" customHeight="1" x14ac:dyDescent="0.2">
      <c r="A8675" s="80" t="s">
        <v>4871</v>
      </c>
      <c r="B8675" s="81" t="s">
        <v>4899</v>
      </c>
      <c r="C8675" s="82" t="s">
        <v>4870</v>
      </c>
      <c r="D8675" s="82" t="s">
        <v>4873</v>
      </c>
      <c r="E8675" s="82" t="s">
        <v>4874</v>
      </c>
      <c r="F8675" s="83" t="s">
        <v>4875</v>
      </c>
    </row>
    <row r="8676" spans="1:6" ht="409.6" hidden="1" customHeight="1" x14ac:dyDescent="0.2"/>
    <row r="8677" spans="1:6" ht="25.5" customHeight="1" x14ac:dyDescent="0.2">
      <c r="A8677" s="84" t="s">
        <v>5139</v>
      </c>
      <c r="B8677" s="85" t="s">
        <v>5140</v>
      </c>
      <c r="C8677" s="86" t="s">
        <v>109</v>
      </c>
      <c r="D8677" s="87">
        <v>4</v>
      </c>
      <c r="E8677" s="88">
        <v>398</v>
      </c>
      <c r="F8677" s="89">
        <f>+D8677*E8677</f>
        <v>1592</v>
      </c>
    </row>
    <row r="8678" spans="1:6" ht="409.6" hidden="1" customHeight="1" x14ac:dyDescent="0.2"/>
    <row r="8679" spans="1:6" ht="25.5" customHeight="1" x14ac:dyDescent="0.2">
      <c r="A8679" s="84" t="s">
        <v>5085</v>
      </c>
      <c r="B8679" s="85" t="s">
        <v>5086</v>
      </c>
      <c r="C8679" s="86" t="s">
        <v>109</v>
      </c>
      <c r="D8679" s="87">
        <v>8</v>
      </c>
      <c r="E8679" s="88">
        <v>550</v>
      </c>
      <c r="F8679" s="89">
        <f>+D8679*E8679</f>
        <v>4400</v>
      </c>
    </row>
    <row r="8680" spans="1:6" ht="409.6" hidden="1" customHeight="1" x14ac:dyDescent="0.2"/>
    <row r="8681" spans="1:6" ht="25.5" customHeight="1" thickBot="1" x14ac:dyDescent="0.25">
      <c r="A8681" s="84" t="s">
        <v>5166</v>
      </c>
      <c r="B8681" s="85" t="s">
        <v>5167</v>
      </c>
      <c r="C8681" s="86" t="s">
        <v>109</v>
      </c>
      <c r="D8681" s="87">
        <v>0.4</v>
      </c>
      <c r="E8681" s="88">
        <v>26925</v>
      </c>
      <c r="F8681" s="89">
        <f>+D8681*E8681</f>
        <v>10770</v>
      </c>
    </row>
    <row r="8682" spans="1:6" ht="409.6" hidden="1" customHeight="1" thickBot="1" x14ac:dyDescent="0.25"/>
    <row r="8683" spans="1:6" ht="13.5" customHeight="1" thickBot="1" x14ac:dyDescent="0.25">
      <c r="A8683" s="90" t="s">
        <v>4904</v>
      </c>
      <c r="B8683" s="91"/>
      <c r="C8683" s="92">
        <v>2.0101093076383401</v>
      </c>
      <c r="D8683" s="91"/>
      <c r="E8683" s="93" t="s">
        <v>4884</v>
      </c>
      <c r="F8683" s="94">
        <v>16762</v>
      </c>
    </row>
    <row r="8684" spans="1:6" ht="0.2" customHeight="1" x14ac:dyDescent="0.2"/>
    <row r="8685" spans="1:6" ht="12.75" customHeight="1" x14ac:dyDescent="0.2">
      <c r="A8685" s="80" t="s">
        <v>4871</v>
      </c>
      <c r="B8685" s="81" t="s">
        <v>4905</v>
      </c>
      <c r="C8685" s="82" t="s">
        <v>4870</v>
      </c>
      <c r="D8685" s="82" t="s">
        <v>4873</v>
      </c>
      <c r="E8685" s="82" t="s">
        <v>4874</v>
      </c>
      <c r="F8685" s="83" t="s">
        <v>4875</v>
      </c>
    </row>
    <row r="8686" spans="1:6" ht="409.6" hidden="1" customHeight="1" x14ac:dyDescent="0.2"/>
    <row r="8687" spans="1:6" ht="25.5" customHeight="1" thickBot="1" x14ac:dyDescent="0.25">
      <c r="A8687" s="84" t="s">
        <v>4920</v>
      </c>
      <c r="B8687" s="85" t="s">
        <v>4921</v>
      </c>
      <c r="C8687" s="86" t="s">
        <v>106</v>
      </c>
      <c r="D8687" s="87">
        <v>1.05</v>
      </c>
      <c r="E8687" s="88">
        <v>14128</v>
      </c>
      <c r="F8687" s="89">
        <f>+D8687*E8687</f>
        <v>14834.400000000001</v>
      </c>
    </row>
    <row r="8688" spans="1:6" ht="409.6" hidden="1" customHeight="1" thickBot="1" x14ac:dyDescent="0.25"/>
    <row r="8689" spans="1:6" ht="13.5" customHeight="1" thickBot="1" x14ac:dyDescent="0.25">
      <c r="A8689" s="90" t="s">
        <v>4908</v>
      </c>
      <c r="B8689" s="91"/>
      <c r="C8689" s="92">
        <v>1.7789023666332899</v>
      </c>
      <c r="D8689" s="91"/>
      <c r="E8689" s="93" t="s">
        <v>4884</v>
      </c>
      <c r="F8689" s="94">
        <v>14834</v>
      </c>
    </row>
    <row r="8690" spans="1:6" ht="0.2" customHeight="1" thickBot="1" x14ac:dyDescent="0.25"/>
    <row r="8691" spans="1:6" ht="12.75" customHeight="1" thickBot="1" x14ac:dyDescent="0.3">
      <c r="A8691" s="157" t="s">
        <v>4909</v>
      </c>
      <c r="B8691" s="158"/>
      <c r="C8691" s="158"/>
      <c r="D8691" s="158"/>
      <c r="E8691" s="159">
        <v>833885</v>
      </c>
      <c r="F8691" s="160"/>
    </row>
    <row r="8692" spans="1:6" ht="12.75" customHeight="1" x14ac:dyDescent="0.2"/>
    <row r="8693" spans="1:6" ht="12.75" customHeight="1" x14ac:dyDescent="0.2"/>
    <row r="8694" spans="1:6" ht="409.6" hidden="1" customHeight="1" x14ac:dyDescent="0.2"/>
    <row r="8695" spans="1:6" ht="12.75" customHeight="1" x14ac:dyDescent="0.25">
      <c r="A8695" s="144" t="s">
        <v>4868</v>
      </c>
      <c r="B8695" s="145"/>
      <c r="C8695" s="145"/>
      <c r="D8695" s="145"/>
      <c r="E8695" s="146"/>
      <c r="F8695" s="147"/>
    </row>
    <row r="8696" spans="1:6" ht="12.75" customHeight="1" x14ac:dyDescent="0.2">
      <c r="A8696" s="138" t="s">
        <v>2892</v>
      </c>
      <c r="B8696" s="139"/>
      <c r="C8696" s="139"/>
      <c r="D8696" s="140"/>
      <c r="E8696" s="76" t="s">
        <v>4869</v>
      </c>
      <c r="F8696" s="77" t="s">
        <v>4870</v>
      </c>
    </row>
    <row r="8697" spans="1:6" ht="12.75" customHeight="1" x14ac:dyDescent="0.2">
      <c r="A8697" s="141"/>
      <c r="B8697" s="142"/>
      <c r="C8697" s="142"/>
      <c r="D8697" s="143"/>
      <c r="E8697" s="78" t="s">
        <v>2891</v>
      </c>
      <c r="F8697" s="79" t="s">
        <v>106</v>
      </c>
    </row>
    <row r="8698" spans="1:6" ht="409.6" hidden="1" customHeight="1" x14ac:dyDescent="0.2"/>
    <row r="8699" spans="1:6" ht="12.75" customHeight="1" x14ac:dyDescent="0.2">
      <c r="A8699" s="80" t="s">
        <v>4871</v>
      </c>
      <c r="B8699" s="81" t="s">
        <v>4872</v>
      </c>
      <c r="C8699" s="82" t="s">
        <v>4870</v>
      </c>
      <c r="D8699" s="82" t="s">
        <v>4873</v>
      </c>
      <c r="E8699" s="82" t="s">
        <v>4874</v>
      </c>
      <c r="F8699" s="83" t="s">
        <v>4875</v>
      </c>
    </row>
    <row r="8700" spans="1:6" ht="409.6" hidden="1" customHeight="1" x14ac:dyDescent="0.2"/>
    <row r="8701" spans="1:6" ht="25.5" customHeight="1" x14ac:dyDescent="0.2">
      <c r="A8701" s="84" t="s">
        <v>5154</v>
      </c>
      <c r="B8701" s="85" t="s">
        <v>5155</v>
      </c>
      <c r="C8701" s="86" t="s">
        <v>106</v>
      </c>
      <c r="D8701" s="87">
        <v>1.05</v>
      </c>
      <c r="E8701" s="88">
        <v>405694</v>
      </c>
      <c r="F8701" s="89">
        <f>+D8701*E8701</f>
        <v>425978.7</v>
      </c>
    </row>
    <row r="8702" spans="1:6" ht="409.6" hidden="1" customHeight="1" x14ac:dyDescent="0.2"/>
    <row r="8703" spans="1:6" ht="25.5" customHeight="1" x14ac:dyDescent="0.2">
      <c r="A8703" s="84" t="s">
        <v>5214</v>
      </c>
      <c r="B8703" s="85" t="s">
        <v>5215</v>
      </c>
      <c r="C8703" s="86" t="s">
        <v>117</v>
      </c>
      <c r="D8703" s="87">
        <v>10.5</v>
      </c>
      <c r="E8703" s="88">
        <v>40674</v>
      </c>
      <c r="F8703" s="89">
        <f>+D8703*E8703</f>
        <v>427077</v>
      </c>
    </row>
    <row r="8704" spans="1:6" ht="409.6" hidden="1" customHeight="1" x14ac:dyDescent="0.2"/>
    <row r="8705" spans="1:6" ht="25.5" customHeight="1" x14ac:dyDescent="0.2">
      <c r="A8705" s="84" t="s">
        <v>4941</v>
      </c>
      <c r="B8705" s="85" t="s">
        <v>4942</v>
      </c>
      <c r="C8705" s="86" t="s">
        <v>7</v>
      </c>
      <c r="D8705" s="87">
        <v>4</v>
      </c>
      <c r="E8705" s="88">
        <v>8600</v>
      </c>
      <c r="F8705" s="89">
        <f>+D8705*E8705</f>
        <v>34400</v>
      </c>
    </row>
    <row r="8706" spans="1:6" ht="409.6" hidden="1" customHeight="1" x14ac:dyDescent="0.2"/>
    <row r="8707" spans="1:6" ht="25.5" customHeight="1" x14ac:dyDescent="0.2">
      <c r="A8707" s="84" t="s">
        <v>4876</v>
      </c>
      <c r="B8707" s="85" t="s">
        <v>4877</v>
      </c>
      <c r="C8707" s="86" t="s">
        <v>1212</v>
      </c>
      <c r="D8707" s="87">
        <v>1.5</v>
      </c>
      <c r="E8707" s="88">
        <v>3690</v>
      </c>
      <c r="F8707" s="89">
        <f>+D8707*E8707</f>
        <v>5535</v>
      </c>
    </row>
    <row r="8708" spans="1:6" ht="409.6" hidden="1" customHeight="1" x14ac:dyDescent="0.2"/>
    <row r="8709" spans="1:6" ht="25.5" customHeight="1" thickBot="1" x14ac:dyDescent="0.25">
      <c r="A8709" s="84" t="s">
        <v>5097</v>
      </c>
      <c r="B8709" s="85" t="s">
        <v>5098</v>
      </c>
      <c r="C8709" s="86" t="s">
        <v>9</v>
      </c>
      <c r="D8709" s="87">
        <v>9.6299999999999997E-3</v>
      </c>
      <c r="E8709" s="88">
        <v>295180</v>
      </c>
      <c r="F8709" s="89">
        <f>+D8709*E8709</f>
        <v>2842.5834</v>
      </c>
    </row>
    <row r="8710" spans="1:6" ht="409.6" hidden="1" customHeight="1" thickBot="1" x14ac:dyDescent="0.25"/>
    <row r="8711" spans="1:6" ht="13.5" customHeight="1" thickBot="1" x14ac:dyDescent="0.25">
      <c r="A8711" s="90" t="s">
        <v>4883</v>
      </c>
      <c r="B8711" s="91"/>
      <c r="C8711" s="92">
        <v>69.896602520489097</v>
      </c>
      <c r="D8711" s="91"/>
      <c r="E8711" s="93" t="s">
        <v>4884</v>
      </c>
      <c r="F8711" s="94">
        <v>895834</v>
      </c>
    </row>
    <row r="8712" spans="1:6" ht="0.2" customHeight="1" x14ac:dyDescent="0.2"/>
    <row r="8713" spans="1:6" ht="12.75" customHeight="1" x14ac:dyDescent="0.2">
      <c r="A8713" s="80" t="s">
        <v>4871</v>
      </c>
      <c r="B8713" s="81" t="s">
        <v>4885</v>
      </c>
      <c r="C8713" s="82" t="s">
        <v>4870</v>
      </c>
      <c r="D8713" s="82" t="s">
        <v>4873</v>
      </c>
      <c r="E8713" s="82" t="s">
        <v>4874</v>
      </c>
      <c r="F8713" s="83" t="s">
        <v>4875</v>
      </c>
    </row>
    <row r="8714" spans="1:6" ht="409.6" hidden="1" customHeight="1" x14ac:dyDescent="0.2"/>
    <row r="8715" spans="1:6" ht="25.5" customHeight="1" thickBot="1" x14ac:dyDescent="0.25">
      <c r="A8715" s="84" t="s">
        <v>4912</v>
      </c>
      <c r="B8715" s="85" t="s">
        <v>4913</v>
      </c>
      <c r="C8715" s="86" t="s">
        <v>4888</v>
      </c>
      <c r="D8715" s="87">
        <v>1.8794999999999999</v>
      </c>
      <c r="E8715" s="88">
        <v>184277</v>
      </c>
      <c r="F8715" s="89">
        <f>+D8715*E8715</f>
        <v>346348.62150000001</v>
      </c>
    </row>
    <row r="8716" spans="1:6" ht="409.6" hidden="1" customHeight="1" thickBot="1" x14ac:dyDescent="0.25"/>
    <row r="8717" spans="1:6" ht="13.5" customHeight="1" thickBot="1" x14ac:dyDescent="0.25">
      <c r="A8717" s="90" t="s">
        <v>4893</v>
      </c>
      <c r="B8717" s="91"/>
      <c r="C8717" s="92">
        <v>27.023553902139099</v>
      </c>
      <c r="D8717" s="91"/>
      <c r="E8717" s="93" t="s">
        <v>4884</v>
      </c>
      <c r="F8717" s="94">
        <v>346349</v>
      </c>
    </row>
    <row r="8718" spans="1:6" ht="0.2" customHeight="1" x14ac:dyDescent="0.2"/>
    <row r="8719" spans="1:6" ht="12.75" customHeight="1" x14ac:dyDescent="0.2">
      <c r="A8719" s="80" t="s">
        <v>4871</v>
      </c>
      <c r="B8719" s="81" t="s">
        <v>4894</v>
      </c>
      <c r="C8719" s="82" t="s">
        <v>4870</v>
      </c>
      <c r="D8719" s="82" t="s">
        <v>4873</v>
      </c>
      <c r="E8719" s="82" t="s">
        <v>4874</v>
      </c>
      <c r="F8719" s="83" t="s">
        <v>4875</v>
      </c>
    </row>
    <row r="8720" spans="1:6" ht="409.6" hidden="1" customHeight="1" x14ac:dyDescent="0.2"/>
    <row r="8721" spans="1:6" ht="25.5" customHeight="1" thickBot="1" x14ac:dyDescent="0.25">
      <c r="A8721" s="84" t="s">
        <v>4895</v>
      </c>
      <c r="B8721" s="85" t="s">
        <v>4896</v>
      </c>
      <c r="C8721" s="86" t="s">
        <v>4897</v>
      </c>
      <c r="D8721" s="87">
        <v>0.05</v>
      </c>
      <c r="E8721" s="88">
        <v>346349</v>
      </c>
      <c r="F8721" s="89">
        <f>+D8721*E8721</f>
        <v>17317.45</v>
      </c>
    </row>
    <row r="8722" spans="1:6" ht="409.6" hidden="1" customHeight="1" thickBot="1" x14ac:dyDescent="0.25"/>
    <row r="8723" spans="1:6" ht="13.5" customHeight="1" thickBot="1" x14ac:dyDescent="0.25">
      <c r="A8723" s="90" t="s">
        <v>4898</v>
      </c>
      <c r="B8723" s="91"/>
      <c r="C8723" s="92">
        <v>1.3511425842815901</v>
      </c>
      <c r="D8723" s="91"/>
      <c r="E8723" s="93" t="s">
        <v>4884</v>
      </c>
      <c r="F8723" s="94">
        <v>17317</v>
      </c>
    </row>
    <row r="8724" spans="1:6" ht="0.2" customHeight="1" x14ac:dyDescent="0.2"/>
    <row r="8725" spans="1:6" ht="12.75" customHeight="1" x14ac:dyDescent="0.2">
      <c r="A8725" s="80" t="s">
        <v>4871</v>
      </c>
      <c r="B8725" s="81" t="s">
        <v>4899</v>
      </c>
      <c r="C8725" s="82" t="s">
        <v>4870</v>
      </c>
      <c r="D8725" s="82" t="s">
        <v>4873</v>
      </c>
      <c r="E8725" s="82" t="s">
        <v>4874</v>
      </c>
      <c r="F8725" s="83" t="s">
        <v>4875</v>
      </c>
    </row>
    <row r="8726" spans="1:6" ht="409.6" hidden="1" customHeight="1" x14ac:dyDescent="0.2"/>
    <row r="8727" spans="1:6" ht="25.5" customHeight="1" x14ac:dyDescent="0.2">
      <c r="A8727" s="84" t="s">
        <v>5166</v>
      </c>
      <c r="B8727" s="85" t="s">
        <v>5167</v>
      </c>
      <c r="C8727" s="86" t="s">
        <v>109</v>
      </c>
      <c r="D8727" s="87">
        <v>0.14285999999999999</v>
      </c>
      <c r="E8727" s="88">
        <v>26925</v>
      </c>
      <c r="F8727" s="89">
        <f>+D8727*E8727</f>
        <v>3846.5054999999998</v>
      </c>
    </row>
    <row r="8728" spans="1:6" ht="409.6" hidden="1" customHeight="1" x14ac:dyDescent="0.2"/>
    <row r="8729" spans="1:6" ht="25.5" customHeight="1" thickBot="1" x14ac:dyDescent="0.25">
      <c r="A8729" s="84" t="s">
        <v>5208</v>
      </c>
      <c r="B8729" s="85" t="s">
        <v>5209</v>
      </c>
      <c r="C8729" s="86" t="s">
        <v>109</v>
      </c>
      <c r="D8729" s="87">
        <v>25</v>
      </c>
      <c r="E8729" s="88">
        <v>139</v>
      </c>
      <c r="F8729" s="89">
        <f>+D8729*E8729</f>
        <v>3475</v>
      </c>
    </row>
    <row r="8730" spans="1:6" ht="409.6" hidden="1" customHeight="1" thickBot="1" x14ac:dyDescent="0.25"/>
    <row r="8731" spans="1:6" ht="13.5" customHeight="1" thickBot="1" x14ac:dyDescent="0.25">
      <c r="A8731" s="90" t="s">
        <v>4904</v>
      </c>
      <c r="B8731" s="91"/>
      <c r="C8731" s="92">
        <v>0.57129214079284896</v>
      </c>
      <c r="D8731" s="91"/>
      <c r="E8731" s="93" t="s">
        <v>4884</v>
      </c>
      <c r="F8731" s="94">
        <v>7322</v>
      </c>
    </row>
    <row r="8732" spans="1:6" ht="0.2" customHeight="1" x14ac:dyDescent="0.2"/>
    <row r="8733" spans="1:6" ht="12.75" customHeight="1" x14ac:dyDescent="0.2">
      <c r="A8733" s="80" t="s">
        <v>4871</v>
      </c>
      <c r="B8733" s="81" t="s">
        <v>4905</v>
      </c>
      <c r="C8733" s="82" t="s">
        <v>4870</v>
      </c>
      <c r="D8733" s="82" t="s">
        <v>4873</v>
      </c>
      <c r="E8733" s="82" t="s">
        <v>4874</v>
      </c>
      <c r="F8733" s="83" t="s">
        <v>4875</v>
      </c>
    </row>
    <row r="8734" spans="1:6" ht="409.6" hidden="1" customHeight="1" x14ac:dyDescent="0.2"/>
    <row r="8735" spans="1:6" ht="25.5" customHeight="1" thickBot="1" x14ac:dyDescent="0.25">
      <c r="A8735" s="84" t="s">
        <v>4920</v>
      </c>
      <c r="B8735" s="85" t="s">
        <v>4921</v>
      </c>
      <c r="C8735" s="86" t="s">
        <v>106</v>
      </c>
      <c r="D8735" s="87">
        <v>1.05</v>
      </c>
      <c r="E8735" s="88">
        <v>14128</v>
      </c>
      <c r="F8735" s="89">
        <f>+D8735*E8735</f>
        <v>14834.400000000001</v>
      </c>
    </row>
    <row r="8736" spans="1:6" ht="409.6" hidden="1" customHeight="1" thickBot="1" x14ac:dyDescent="0.25"/>
    <row r="8737" spans="1:6" ht="13.5" customHeight="1" thickBot="1" x14ac:dyDescent="0.25">
      <c r="A8737" s="90" t="s">
        <v>4908</v>
      </c>
      <c r="B8737" s="91"/>
      <c r="C8737" s="92">
        <v>1.15740885229734</v>
      </c>
      <c r="D8737" s="91"/>
      <c r="E8737" s="93" t="s">
        <v>4884</v>
      </c>
      <c r="F8737" s="94">
        <v>14834</v>
      </c>
    </row>
    <row r="8738" spans="1:6" ht="0.2" customHeight="1" thickBot="1" x14ac:dyDescent="0.25"/>
    <row r="8739" spans="1:6" ht="12.75" customHeight="1" thickBot="1" x14ac:dyDescent="0.3">
      <c r="A8739" s="157" t="s">
        <v>4909</v>
      </c>
      <c r="B8739" s="158"/>
      <c r="C8739" s="158"/>
      <c r="D8739" s="158"/>
      <c r="E8739" s="159">
        <v>1281656</v>
      </c>
      <c r="F8739" s="160"/>
    </row>
    <row r="8740" spans="1:6" ht="12.75" customHeight="1" x14ac:dyDescent="0.2"/>
    <row r="8741" spans="1:6" ht="12.75" customHeight="1" x14ac:dyDescent="0.2"/>
    <row r="8742" spans="1:6" ht="409.6" hidden="1" customHeight="1" x14ac:dyDescent="0.2"/>
    <row r="8743" spans="1:6" ht="12.75" customHeight="1" x14ac:dyDescent="0.25">
      <c r="A8743" s="144" t="s">
        <v>4868</v>
      </c>
      <c r="B8743" s="145"/>
      <c r="C8743" s="145"/>
      <c r="D8743" s="145"/>
      <c r="E8743" s="146"/>
      <c r="F8743" s="147"/>
    </row>
    <row r="8744" spans="1:6" ht="12.75" customHeight="1" x14ac:dyDescent="0.2">
      <c r="A8744" s="138" t="s">
        <v>2894</v>
      </c>
      <c r="B8744" s="139"/>
      <c r="C8744" s="139"/>
      <c r="D8744" s="140"/>
      <c r="E8744" s="76" t="s">
        <v>4869</v>
      </c>
      <c r="F8744" s="77" t="s">
        <v>4870</v>
      </c>
    </row>
    <row r="8745" spans="1:6" ht="12.75" customHeight="1" x14ac:dyDescent="0.2">
      <c r="A8745" s="141"/>
      <c r="B8745" s="142"/>
      <c r="C8745" s="142"/>
      <c r="D8745" s="143"/>
      <c r="E8745" s="78" t="s">
        <v>2893</v>
      </c>
      <c r="F8745" s="79" t="s">
        <v>117</v>
      </c>
    </row>
    <row r="8746" spans="1:6" ht="409.6" hidden="1" customHeight="1" x14ac:dyDescent="0.2"/>
    <row r="8747" spans="1:6" ht="12.75" customHeight="1" x14ac:dyDescent="0.2">
      <c r="A8747" s="80" t="s">
        <v>4871</v>
      </c>
      <c r="B8747" s="81" t="s">
        <v>4872</v>
      </c>
      <c r="C8747" s="82" t="s">
        <v>4870</v>
      </c>
      <c r="D8747" s="82" t="s">
        <v>4873</v>
      </c>
      <c r="E8747" s="82" t="s">
        <v>4874</v>
      </c>
      <c r="F8747" s="83" t="s">
        <v>4875</v>
      </c>
    </row>
    <row r="8748" spans="1:6" ht="409.6" hidden="1" customHeight="1" x14ac:dyDescent="0.2"/>
    <row r="8749" spans="1:6" ht="25.5" customHeight="1" x14ac:dyDescent="0.2">
      <c r="A8749" s="84" t="s">
        <v>5154</v>
      </c>
      <c r="B8749" s="85" t="s">
        <v>5155</v>
      </c>
      <c r="C8749" s="86" t="s">
        <v>106</v>
      </c>
      <c r="D8749" s="87">
        <v>0.21</v>
      </c>
      <c r="E8749" s="88">
        <v>405694</v>
      </c>
      <c r="F8749" s="89">
        <f>+D8749*E8749</f>
        <v>85195.739999999991</v>
      </c>
    </row>
    <row r="8750" spans="1:6" ht="409.6" hidden="1" customHeight="1" x14ac:dyDescent="0.2"/>
    <row r="8751" spans="1:6" ht="25.5" customHeight="1" x14ac:dyDescent="0.2">
      <c r="A8751" s="84" t="s">
        <v>5097</v>
      </c>
      <c r="B8751" s="85" t="s">
        <v>5098</v>
      </c>
      <c r="C8751" s="86" t="s">
        <v>9</v>
      </c>
      <c r="D8751" s="87">
        <v>1.9300000000000001E-3</v>
      </c>
      <c r="E8751" s="88">
        <v>295180</v>
      </c>
      <c r="F8751" s="89">
        <f>+D8751*E8751</f>
        <v>569.69740000000002</v>
      </c>
    </row>
    <row r="8752" spans="1:6" ht="409.6" hidden="1" customHeight="1" x14ac:dyDescent="0.2"/>
    <row r="8753" spans="1:6" ht="25.5" customHeight="1" x14ac:dyDescent="0.2">
      <c r="A8753" s="84" t="s">
        <v>5180</v>
      </c>
      <c r="B8753" s="85" t="s">
        <v>5181</v>
      </c>
      <c r="C8753" s="86" t="s">
        <v>7</v>
      </c>
      <c r="D8753" s="87">
        <v>0.36749999999999999</v>
      </c>
      <c r="E8753" s="88">
        <v>18433</v>
      </c>
      <c r="F8753" s="89">
        <f>+D8753*E8753</f>
        <v>6774.1274999999996</v>
      </c>
    </row>
    <row r="8754" spans="1:6" ht="409.6" hidden="1" customHeight="1" x14ac:dyDescent="0.2"/>
    <row r="8755" spans="1:6" ht="25.5" customHeight="1" x14ac:dyDescent="0.2">
      <c r="A8755" s="84" t="s">
        <v>5160</v>
      </c>
      <c r="B8755" s="85" t="s">
        <v>5161</v>
      </c>
      <c r="C8755" s="86" t="s">
        <v>9</v>
      </c>
      <c r="D8755" s="87">
        <v>5.1339999999999997E-2</v>
      </c>
      <c r="E8755" s="88">
        <v>155918</v>
      </c>
      <c r="F8755" s="89">
        <f>+D8755*E8755</f>
        <v>8004.8301199999996</v>
      </c>
    </row>
    <row r="8756" spans="1:6" ht="409.6" hidden="1" customHeight="1" x14ac:dyDescent="0.2"/>
    <row r="8757" spans="1:6" ht="25.5" customHeight="1" x14ac:dyDescent="0.2">
      <c r="A8757" s="84" t="s">
        <v>5172</v>
      </c>
      <c r="B8757" s="85" t="s">
        <v>5173</v>
      </c>
      <c r="C8757" s="86" t="s">
        <v>9</v>
      </c>
      <c r="D8757" s="87">
        <v>0.45834999999999998</v>
      </c>
      <c r="E8757" s="88">
        <v>8900</v>
      </c>
      <c r="F8757" s="89">
        <f>+D8757*E8757</f>
        <v>4079.3149999999996</v>
      </c>
    </row>
    <row r="8758" spans="1:6" ht="409.6" hidden="1" customHeight="1" x14ac:dyDescent="0.2"/>
    <row r="8759" spans="1:6" ht="25.5" customHeight="1" x14ac:dyDescent="0.2">
      <c r="A8759" s="84" t="s">
        <v>5099</v>
      </c>
      <c r="B8759" s="85" t="s">
        <v>5100</v>
      </c>
      <c r="C8759" s="86" t="s">
        <v>7</v>
      </c>
      <c r="D8759" s="87">
        <v>0.84</v>
      </c>
      <c r="E8759" s="88">
        <v>5242</v>
      </c>
      <c r="F8759" s="89">
        <f>+D8759*E8759</f>
        <v>4403.28</v>
      </c>
    </row>
    <row r="8760" spans="1:6" ht="409.6" hidden="1" customHeight="1" x14ac:dyDescent="0.2"/>
    <row r="8761" spans="1:6" ht="25.5" customHeight="1" x14ac:dyDescent="0.2">
      <c r="A8761" s="84" t="s">
        <v>4876</v>
      </c>
      <c r="B8761" s="85" t="s">
        <v>4877</v>
      </c>
      <c r="C8761" s="86" t="s">
        <v>1212</v>
      </c>
      <c r="D8761" s="87">
        <v>0.4</v>
      </c>
      <c r="E8761" s="88">
        <v>3690</v>
      </c>
      <c r="F8761" s="89">
        <f>+D8761*E8761</f>
        <v>1476</v>
      </c>
    </row>
    <row r="8762" spans="1:6" ht="409.6" hidden="1" customHeight="1" x14ac:dyDescent="0.2"/>
    <row r="8763" spans="1:6" ht="25.5" customHeight="1" thickBot="1" x14ac:dyDescent="0.25">
      <c r="A8763" s="84" t="s">
        <v>5204</v>
      </c>
      <c r="B8763" s="85" t="s">
        <v>5205</v>
      </c>
      <c r="C8763" s="86" t="s">
        <v>7</v>
      </c>
      <c r="D8763" s="87">
        <v>0.309</v>
      </c>
      <c r="E8763" s="88">
        <v>18795</v>
      </c>
      <c r="F8763" s="89">
        <f>+D8763*E8763</f>
        <v>5807.6549999999997</v>
      </c>
    </row>
    <row r="8764" spans="1:6" ht="409.6" hidden="1" customHeight="1" thickBot="1" x14ac:dyDescent="0.25"/>
    <row r="8765" spans="1:6" ht="13.5" customHeight="1" thickBot="1" x14ac:dyDescent="0.25">
      <c r="A8765" s="90" t="s">
        <v>4883</v>
      </c>
      <c r="B8765" s="91"/>
      <c r="C8765" s="92">
        <v>61.507342637003497</v>
      </c>
      <c r="D8765" s="91"/>
      <c r="E8765" s="93" t="s">
        <v>4884</v>
      </c>
      <c r="F8765" s="94">
        <v>116311</v>
      </c>
    </row>
    <row r="8766" spans="1:6" ht="0.2" customHeight="1" x14ac:dyDescent="0.2"/>
    <row r="8767" spans="1:6" ht="12.75" customHeight="1" x14ac:dyDescent="0.2">
      <c r="A8767" s="80" t="s">
        <v>4871</v>
      </c>
      <c r="B8767" s="81" t="s">
        <v>4885</v>
      </c>
      <c r="C8767" s="82" t="s">
        <v>4870</v>
      </c>
      <c r="D8767" s="82" t="s">
        <v>4873</v>
      </c>
      <c r="E8767" s="82" t="s">
        <v>4874</v>
      </c>
      <c r="F8767" s="83" t="s">
        <v>4875</v>
      </c>
    </row>
    <row r="8768" spans="1:6" ht="409.6" hidden="1" customHeight="1" x14ac:dyDescent="0.2"/>
    <row r="8769" spans="1:6" ht="25.5" customHeight="1" thickBot="1" x14ac:dyDescent="0.25">
      <c r="A8769" s="84" t="s">
        <v>4912</v>
      </c>
      <c r="B8769" s="85" t="s">
        <v>4913</v>
      </c>
      <c r="C8769" s="86" t="s">
        <v>4888</v>
      </c>
      <c r="D8769" s="87">
        <v>0.3</v>
      </c>
      <c r="E8769" s="88">
        <v>184277</v>
      </c>
      <c r="F8769" s="89">
        <f>+D8769*E8769</f>
        <v>55283.1</v>
      </c>
    </row>
    <row r="8770" spans="1:6" ht="409.6" hidden="1" customHeight="1" thickBot="1" x14ac:dyDescent="0.25"/>
    <row r="8771" spans="1:6" ht="13.5" customHeight="1" thickBot="1" x14ac:dyDescent="0.25">
      <c r="A8771" s="90" t="s">
        <v>4893</v>
      </c>
      <c r="B8771" s="91"/>
      <c r="C8771" s="92">
        <v>29.234641805172899</v>
      </c>
      <c r="D8771" s="91"/>
      <c r="E8771" s="93" t="s">
        <v>4884</v>
      </c>
      <c r="F8771" s="94">
        <v>55283</v>
      </c>
    </row>
    <row r="8772" spans="1:6" ht="0.2" customHeight="1" x14ac:dyDescent="0.2"/>
    <row r="8773" spans="1:6" ht="12.75" customHeight="1" x14ac:dyDescent="0.2">
      <c r="A8773" s="80" t="s">
        <v>4871</v>
      </c>
      <c r="B8773" s="81" t="s">
        <v>4894</v>
      </c>
      <c r="C8773" s="82" t="s">
        <v>4870</v>
      </c>
      <c r="D8773" s="82" t="s">
        <v>4873</v>
      </c>
      <c r="E8773" s="82" t="s">
        <v>4874</v>
      </c>
      <c r="F8773" s="83" t="s">
        <v>4875</v>
      </c>
    </row>
    <row r="8774" spans="1:6" ht="409.6" hidden="1" customHeight="1" x14ac:dyDescent="0.2"/>
    <row r="8775" spans="1:6" ht="25.5" customHeight="1" thickBot="1" x14ac:dyDescent="0.25">
      <c r="A8775" s="84" t="s">
        <v>4895</v>
      </c>
      <c r="B8775" s="85" t="s">
        <v>4896</v>
      </c>
      <c r="C8775" s="86" t="s">
        <v>4897</v>
      </c>
      <c r="D8775" s="87">
        <v>0.05</v>
      </c>
      <c r="E8775" s="88">
        <v>55283</v>
      </c>
      <c r="F8775" s="89">
        <f>+D8775*E8775</f>
        <v>2764.15</v>
      </c>
    </row>
    <row r="8776" spans="1:6" ht="409.6" hidden="1" customHeight="1" thickBot="1" x14ac:dyDescent="0.25"/>
    <row r="8777" spans="1:6" ht="13.5" customHeight="1" thickBot="1" x14ac:dyDescent="0.25">
      <c r="A8777" s="90" t="s">
        <v>4898</v>
      </c>
      <c r="B8777" s="91"/>
      <c r="C8777" s="92">
        <v>1.4616527675686499</v>
      </c>
      <c r="D8777" s="91"/>
      <c r="E8777" s="93" t="s">
        <v>4884</v>
      </c>
      <c r="F8777" s="94">
        <v>2764</v>
      </c>
    </row>
    <row r="8778" spans="1:6" ht="0.2" customHeight="1" x14ac:dyDescent="0.2"/>
    <row r="8779" spans="1:6" ht="12.75" customHeight="1" x14ac:dyDescent="0.2">
      <c r="A8779" s="80" t="s">
        <v>4871</v>
      </c>
      <c r="B8779" s="81" t="s">
        <v>4899</v>
      </c>
      <c r="C8779" s="82" t="s">
        <v>4870</v>
      </c>
      <c r="D8779" s="82" t="s">
        <v>4873</v>
      </c>
      <c r="E8779" s="82" t="s">
        <v>4874</v>
      </c>
      <c r="F8779" s="83" t="s">
        <v>4875</v>
      </c>
    </row>
    <row r="8780" spans="1:6" ht="409.6" hidden="1" customHeight="1" x14ac:dyDescent="0.2"/>
    <row r="8781" spans="1:6" ht="25.5" customHeight="1" x14ac:dyDescent="0.2">
      <c r="A8781" s="84" t="s">
        <v>5208</v>
      </c>
      <c r="B8781" s="85" t="s">
        <v>5209</v>
      </c>
      <c r="C8781" s="86" t="s">
        <v>109</v>
      </c>
      <c r="D8781" s="87">
        <v>2.2222200000000001</v>
      </c>
      <c r="E8781" s="88">
        <v>139</v>
      </c>
      <c r="F8781" s="89">
        <f>+D8781*E8781</f>
        <v>308.88857999999999</v>
      </c>
    </row>
    <row r="8782" spans="1:6" ht="409.6" hidden="1" customHeight="1" x14ac:dyDescent="0.2"/>
    <row r="8783" spans="1:6" ht="25.5" customHeight="1" x14ac:dyDescent="0.2">
      <c r="A8783" s="84" t="s">
        <v>5016</v>
      </c>
      <c r="B8783" s="85" t="s">
        <v>5017</v>
      </c>
      <c r="C8783" s="86" t="s">
        <v>109</v>
      </c>
      <c r="D8783" s="87">
        <v>2.1</v>
      </c>
      <c r="E8783" s="88">
        <v>3482</v>
      </c>
      <c r="F8783" s="89">
        <f>+D8783*E8783</f>
        <v>7312.2000000000007</v>
      </c>
    </row>
    <row r="8784" spans="1:6" ht="409.6" hidden="1" customHeight="1" x14ac:dyDescent="0.2"/>
    <row r="8785" spans="1:6" ht="25.5" customHeight="1" x14ac:dyDescent="0.2">
      <c r="A8785" s="84" t="s">
        <v>5166</v>
      </c>
      <c r="B8785" s="85" t="s">
        <v>5167</v>
      </c>
      <c r="C8785" s="86" t="s">
        <v>109</v>
      </c>
      <c r="D8785" s="87">
        <v>4.7500000000000001E-2</v>
      </c>
      <c r="E8785" s="88">
        <v>26925</v>
      </c>
      <c r="F8785" s="89">
        <f>+D8785*E8785</f>
        <v>1278.9375</v>
      </c>
    </row>
    <row r="8786" spans="1:6" ht="409.6" hidden="1" customHeight="1" x14ac:dyDescent="0.2"/>
    <row r="8787" spans="1:6" ht="25.5" customHeight="1" thickBot="1" x14ac:dyDescent="0.25">
      <c r="A8787" s="84" t="s">
        <v>5200</v>
      </c>
      <c r="B8787" s="85" t="s">
        <v>5201</v>
      </c>
      <c r="C8787" s="86" t="s">
        <v>109</v>
      </c>
      <c r="D8787" s="87">
        <v>18.2</v>
      </c>
      <c r="E8787" s="88">
        <v>158</v>
      </c>
      <c r="F8787" s="89">
        <f>+D8787*E8787</f>
        <v>2875.6</v>
      </c>
    </row>
    <row r="8788" spans="1:6" ht="409.6" hidden="1" customHeight="1" thickBot="1" x14ac:dyDescent="0.25"/>
    <row r="8789" spans="1:6" ht="13.5" customHeight="1" thickBot="1" x14ac:dyDescent="0.25">
      <c r="A8789" s="90" t="s">
        <v>4904</v>
      </c>
      <c r="B8789" s="91"/>
      <c r="C8789" s="92">
        <v>6.2273599822317198</v>
      </c>
      <c r="D8789" s="91"/>
      <c r="E8789" s="93" t="s">
        <v>4884</v>
      </c>
      <c r="F8789" s="94">
        <v>11776</v>
      </c>
    </row>
    <row r="8790" spans="1:6" ht="0.2" customHeight="1" x14ac:dyDescent="0.2"/>
    <row r="8791" spans="1:6" ht="12.75" customHeight="1" x14ac:dyDescent="0.2">
      <c r="A8791" s="80" t="s">
        <v>4871</v>
      </c>
      <c r="B8791" s="81" t="s">
        <v>4905</v>
      </c>
      <c r="C8791" s="82" t="s">
        <v>4870</v>
      </c>
      <c r="D8791" s="82" t="s">
        <v>4873</v>
      </c>
      <c r="E8791" s="82" t="s">
        <v>4874</v>
      </c>
      <c r="F8791" s="83" t="s">
        <v>4875</v>
      </c>
    </row>
    <row r="8792" spans="1:6" ht="409.6" hidden="1" customHeight="1" x14ac:dyDescent="0.2"/>
    <row r="8793" spans="1:6" ht="25.5" customHeight="1" thickBot="1" x14ac:dyDescent="0.25">
      <c r="A8793" s="84" t="s">
        <v>4920</v>
      </c>
      <c r="B8793" s="85" t="s">
        <v>4921</v>
      </c>
      <c r="C8793" s="86" t="s">
        <v>106</v>
      </c>
      <c r="D8793" s="87">
        <v>0.21</v>
      </c>
      <c r="E8793" s="88">
        <v>14128</v>
      </c>
      <c r="F8793" s="89">
        <f>+D8793*E8793</f>
        <v>2966.88</v>
      </c>
    </row>
    <row r="8794" spans="1:6" ht="409.6" hidden="1" customHeight="1" thickBot="1" x14ac:dyDescent="0.25"/>
    <row r="8795" spans="1:6" ht="13.5" customHeight="1" thickBot="1" x14ac:dyDescent="0.25">
      <c r="A8795" s="90" t="s">
        <v>4908</v>
      </c>
      <c r="B8795" s="91"/>
      <c r="C8795" s="92">
        <v>1.5690028080232299</v>
      </c>
      <c r="D8795" s="91"/>
      <c r="E8795" s="93" t="s">
        <v>4884</v>
      </c>
      <c r="F8795" s="94">
        <v>2967</v>
      </c>
    </row>
    <row r="8796" spans="1:6" ht="0.2" customHeight="1" thickBot="1" x14ac:dyDescent="0.25"/>
    <row r="8797" spans="1:6" ht="12.75" customHeight="1" thickBot="1" x14ac:dyDescent="0.3">
      <c r="A8797" s="157" t="s">
        <v>4909</v>
      </c>
      <c r="B8797" s="158"/>
      <c r="C8797" s="158"/>
      <c r="D8797" s="158"/>
      <c r="E8797" s="159">
        <v>189101</v>
      </c>
      <c r="F8797" s="160"/>
    </row>
    <row r="8798" spans="1:6" ht="12.75" customHeight="1" x14ac:dyDescent="0.2"/>
    <row r="8799" spans="1:6" ht="12.75" customHeight="1" x14ac:dyDescent="0.2"/>
    <row r="8800" spans="1:6" ht="409.6" hidden="1" customHeight="1" x14ac:dyDescent="0.2"/>
    <row r="8801" spans="1:6" ht="12.75" customHeight="1" x14ac:dyDescent="0.25">
      <c r="A8801" s="144" t="s">
        <v>4868</v>
      </c>
      <c r="B8801" s="145"/>
      <c r="C8801" s="145"/>
      <c r="D8801" s="145"/>
      <c r="E8801" s="146"/>
      <c r="F8801" s="147"/>
    </row>
    <row r="8802" spans="1:6" ht="12.75" customHeight="1" x14ac:dyDescent="0.2">
      <c r="A8802" s="138" t="s">
        <v>2898</v>
      </c>
      <c r="B8802" s="139"/>
      <c r="C8802" s="139"/>
      <c r="D8802" s="140"/>
      <c r="E8802" s="76" t="s">
        <v>4869</v>
      </c>
      <c r="F8802" s="77" t="s">
        <v>4870</v>
      </c>
    </row>
    <row r="8803" spans="1:6" ht="12.75" customHeight="1" x14ac:dyDescent="0.2">
      <c r="A8803" s="141"/>
      <c r="B8803" s="142"/>
      <c r="C8803" s="142"/>
      <c r="D8803" s="143"/>
      <c r="E8803" s="78" t="s">
        <v>2897</v>
      </c>
      <c r="F8803" s="79" t="s">
        <v>117</v>
      </c>
    </row>
    <row r="8804" spans="1:6" ht="409.6" hidden="1" customHeight="1" x14ac:dyDescent="0.2"/>
    <row r="8805" spans="1:6" ht="12.75" customHeight="1" x14ac:dyDescent="0.2">
      <c r="A8805" s="80" t="s">
        <v>4871</v>
      </c>
      <c r="B8805" s="81" t="s">
        <v>4872</v>
      </c>
      <c r="C8805" s="82" t="s">
        <v>4870</v>
      </c>
      <c r="D8805" s="82" t="s">
        <v>4873</v>
      </c>
      <c r="E8805" s="82" t="s">
        <v>4874</v>
      </c>
      <c r="F8805" s="83" t="s">
        <v>4875</v>
      </c>
    </row>
    <row r="8806" spans="1:6" ht="409.6" hidden="1" customHeight="1" x14ac:dyDescent="0.2"/>
    <row r="8807" spans="1:6" ht="25.5" customHeight="1" x14ac:dyDescent="0.2">
      <c r="A8807" s="84" t="s">
        <v>5154</v>
      </c>
      <c r="B8807" s="85" t="s">
        <v>5155</v>
      </c>
      <c r="C8807" s="86" t="s">
        <v>106</v>
      </c>
      <c r="D8807" s="87">
        <v>0.105</v>
      </c>
      <c r="E8807" s="88">
        <v>405694</v>
      </c>
      <c r="F8807" s="89">
        <f>+D8807*E8807</f>
        <v>42597.869999999995</v>
      </c>
    </row>
    <row r="8808" spans="1:6" ht="409.6" hidden="1" customHeight="1" x14ac:dyDescent="0.2"/>
    <row r="8809" spans="1:6" ht="25.5" customHeight="1" x14ac:dyDescent="0.2">
      <c r="A8809" s="84" t="s">
        <v>5097</v>
      </c>
      <c r="B8809" s="85" t="s">
        <v>5098</v>
      </c>
      <c r="C8809" s="86" t="s">
        <v>9</v>
      </c>
      <c r="D8809" s="87">
        <v>2.0209999999999999E-2</v>
      </c>
      <c r="E8809" s="88">
        <v>295180</v>
      </c>
      <c r="F8809" s="89">
        <f>+D8809*E8809</f>
        <v>5965.5877999999993</v>
      </c>
    </row>
    <row r="8810" spans="1:6" ht="409.6" hidden="1" customHeight="1" x14ac:dyDescent="0.2"/>
    <row r="8811" spans="1:6" ht="25.5" customHeight="1" x14ac:dyDescent="0.2">
      <c r="A8811" s="84" t="s">
        <v>5190</v>
      </c>
      <c r="B8811" s="85" t="s">
        <v>5191</v>
      </c>
      <c r="C8811" s="86" t="s">
        <v>263</v>
      </c>
      <c r="D8811" s="87">
        <v>1.43</v>
      </c>
      <c r="E8811" s="88">
        <v>1353</v>
      </c>
      <c r="F8811" s="89">
        <f>+D8811*E8811</f>
        <v>1934.79</v>
      </c>
    </row>
    <row r="8812" spans="1:6" ht="409.6" hidden="1" customHeight="1" x14ac:dyDescent="0.2"/>
    <row r="8813" spans="1:6" ht="25.5" customHeight="1" x14ac:dyDescent="0.2">
      <c r="A8813" s="84" t="s">
        <v>4881</v>
      </c>
      <c r="B8813" s="85" t="s">
        <v>4882</v>
      </c>
      <c r="C8813" s="86" t="s">
        <v>9</v>
      </c>
      <c r="D8813" s="87">
        <v>0.6</v>
      </c>
      <c r="E8813" s="88">
        <v>8900</v>
      </c>
      <c r="F8813" s="89">
        <f>+D8813*E8813</f>
        <v>5340</v>
      </c>
    </row>
    <row r="8814" spans="1:6" ht="409.6" hidden="1" customHeight="1" x14ac:dyDescent="0.2"/>
    <row r="8815" spans="1:6" ht="25.5" customHeight="1" x14ac:dyDescent="0.2">
      <c r="A8815" s="84" t="s">
        <v>5172</v>
      </c>
      <c r="B8815" s="85" t="s">
        <v>5173</v>
      </c>
      <c r="C8815" s="86" t="s">
        <v>9</v>
      </c>
      <c r="D8815" s="87">
        <v>0.16667000000000001</v>
      </c>
      <c r="E8815" s="88">
        <v>8900</v>
      </c>
      <c r="F8815" s="89">
        <f>+D8815*E8815</f>
        <v>1483.3630000000001</v>
      </c>
    </row>
    <row r="8816" spans="1:6" ht="409.6" hidden="1" customHeight="1" x14ac:dyDescent="0.2"/>
    <row r="8817" spans="1:6" ht="25.5" customHeight="1" x14ac:dyDescent="0.2">
      <c r="A8817" s="84" t="s">
        <v>4876</v>
      </c>
      <c r="B8817" s="85" t="s">
        <v>4877</v>
      </c>
      <c r="C8817" s="86" t="s">
        <v>1212</v>
      </c>
      <c r="D8817" s="87">
        <v>0.105</v>
      </c>
      <c r="E8817" s="88">
        <v>3690</v>
      </c>
      <c r="F8817" s="89">
        <f>+D8817*E8817</f>
        <v>387.45</v>
      </c>
    </row>
    <row r="8818" spans="1:6" ht="409.6" hidden="1" customHeight="1" x14ac:dyDescent="0.2"/>
    <row r="8819" spans="1:6" ht="25.5" customHeight="1" x14ac:dyDescent="0.2">
      <c r="A8819" s="84" t="s">
        <v>4941</v>
      </c>
      <c r="B8819" s="85" t="s">
        <v>4942</v>
      </c>
      <c r="C8819" s="86" t="s">
        <v>7</v>
      </c>
      <c r="D8819" s="87">
        <v>0.3</v>
      </c>
      <c r="E8819" s="88">
        <v>8600</v>
      </c>
      <c r="F8819" s="89">
        <f>+D8819*E8819</f>
        <v>2580</v>
      </c>
    </row>
    <row r="8820" spans="1:6" ht="409.6" hidden="1" customHeight="1" x14ac:dyDescent="0.2"/>
    <row r="8821" spans="1:6" ht="25.5" customHeight="1" thickBot="1" x14ac:dyDescent="0.25">
      <c r="A8821" s="84" t="s">
        <v>5160</v>
      </c>
      <c r="B8821" s="85" t="s">
        <v>5161</v>
      </c>
      <c r="C8821" s="86" t="s">
        <v>9</v>
      </c>
      <c r="D8821" s="87">
        <v>0.10782</v>
      </c>
      <c r="E8821" s="88">
        <v>155918</v>
      </c>
      <c r="F8821" s="89">
        <f>+D8821*E8821</f>
        <v>16811.07876</v>
      </c>
    </row>
    <row r="8822" spans="1:6" ht="409.6" hidden="1" customHeight="1" thickBot="1" x14ac:dyDescent="0.25"/>
    <row r="8823" spans="1:6" ht="13.5" customHeight="1" thickBot="1" x14ac:dyDescent="0.25">
      <c r="A8823" s="90" t="s">
        <v>4883</v>
      </c>
      <c r="B8823" s="91"/>
      <c r="C8823" s="92">
        <v>53.471856187754902</v>
      </c>
      <c r="D8823" s="91"/>
      <c r="E8823" s="93" t="s">
        <v>4884</v>
      </c>
      <c r="F8823" s="94">
        <v>77100</v>
      </c>
    </row>
    <row r="8824" spans="1:6" ht="0.2" customHeight="1" x14ac:dyDescent="0.2"/>
    <row r="8825" spans="1:6" ht="12.75" customHeight="1" x14ac:dyDescent="0.2">
      <c r="A8825" s="80" t="s">
        <v>4871</v>
      </c>
      <c r="B8825" s="81" t="s">
        <v>4885</v>
      </c>
      <c r="C8825" s="82" t="s">
        <v>4870</v>
      </c>
      <c r="D8825" s="82" t="s">
        <v>4873</v>
      </c>
      <c r="E8825" s="82" t="s">
        <v>4874</v>
      </c>
      <c r="F8825" s="83" t="s">
        <v>4875</v>
      </c>
    </row>
    <row r="8826" spans="1:6" ht="409.6" hidden="1" customHeight="1" x14ac:dyDescent="0.2"/>
    <row r="8827" spans="1:6" ht="25.5" customHeight="1" thickBot="1" x14ac:dyDescent="0.25">
      <c r="A8827" s="84" t="s">
        <v>5158</v>
      </c>
      <c r="B8827" s="85" t="s">
        <v>5159</v>
      </c>
      <c r="C8827" s="86" t="s">
        <v>4888</v>
      </c>
      <c r="D8827" s="87">
        <v>0.15908</v>
      </c>
      <c r="E8827" s="88">
        <v>266178</v>
      </c>
      <c r="F8827" s="89">
        <f>+D8827*E8827</f>
        <v>42343.596239999999</v>
      </c>
    </row>
    <row r="8828" spans="1:6" ht="409.6" hidden="1" customHeight="1" thickBot="1" x14ac:dyDescent="0.25"/>
    <row r="8829" spans="1:6" ht="13.5" customHeight="1" thickBot="1" x14ac:dyDescent="0.25">
      <c r="A8829" s="90" t="s">
        <v>4893</v>
      </c>
      <c r="B8829" s="91"/>
      <c r="C8829" s="92">
        <v>29.367215024828699</v>
      </c>
      <c r="D8829" s="91"/>
      <c r="E8829" s="93" t="s">
        <v>4884</v>
      </c>
      <c r="F8829" s="94">
        <v>42344</v>
      </c>
    </row>
    <row r="8830" spans="1:6" ht="0.2" customHeight="1" x14ac:dyDescent="0.2"/>
    <row r="8831" spans="1:6" ht="12.75" customHeight="1" x14ac:dyDescent="0.2">
      <c r="A8831" s="80" t="s">
        <v>4871</v>
      </c>
      <c r="B8831" s="81" t="s">
        <v>4894</v>
      </c>
      <c r="C8831" s="82" t="s">
        <v>4870</v>
      </c>
      <c r="D8831" s="82" t="s">
        <v>4873</v>
      </c>
      <c r="E8831" s="82" t="s">
        <v>4874</v>
      </c>
      <c r="F8831" s="83" t="s">
        <v>4875</v>
      </c>
    </row>
    <row r="8832" spans="1:6" ht="409.6" hidden="1" customHeight="1" x14ac:dyDescent="0.2"/>
    <row r="8833" spans="1:6" ht="25.5" customHeight="1" thickBot="1" x14ac:dyDescent="0.25">
      <c r="A8833" s="84" t="s">
        <v>4895</v>
      </c>
      <c r="B8833" s="85" t="s">
        <v>4896</v>
      </c>
      <c r="C8833" s="86" t="s">
        <v>4897</v>
      </c>
      <c r="D8833" s="87">
        <v>0.05</v>
      </c>
      <c r="E8833" s="88">
        <v>42344</v>
      </c>
      <c r="F8833" s="89">
        <f>+D8833*E8833</f>
        <v>2117.2000000000003</v>
      </c>
    </row>
    <row r="8834" spans="1:6" ht="409.6" hidden="1" customHeight="1" thickBot="1" x14ac:dyDescent="0.25"/>
    <row r="8835" spans="1:6" ht="13.5" customHeight="1" thickBot="1" x14ac:dyDescent="0.25">
      <c r="A8835" s="90" t="s">
        <v>4898</v>
      </c>
      <c r="B8835" s="91"/>
      <c r="C8835" s="92">
        <v>1.46822204344328</v>
      </c>
      <c r="D8835" s="91"/>
      <c r="E8835" s="93" t="s">
        <v>4884</v>
      </c>
      <c r="F8835" s="94">
        <v>2117</v>
      </c>
    </row>
    <row r="8836" spans="1:6" ht="0.2" customHeight="1" x14ac:dyDescent="0.2"/>
    <row r="8837" spans="1:6" ht="12.75" customHeight="1" x14ac:dyDescent="0.2">
      <c r="A8837" s="80" t="s">
        <v>4871</v>
      </c>
      <c r="B8837" s="81" t="s">
        <v>4899</v>
      </c>
      <c r="C8837" s="82" t="s">
        <v>4870</v>
      </c>
      <c r="D8837" s="82" t="s">
        <v>4873</v>
      </c>
      <c r="E8837" s="82" t="s">
        <v>4874</v>
      </c>
      <c r="F8837" s="83" t="s">
        <v>4875</v>
      </c>
    </row>
    <row r="8838" spans="1:6" ht="409.6" hidden="1" customHeight="1" x14ac:dyDescent="0.2"/>
    <row r="8839" spans="1:6" ht="25.5" customHeight="1" x14ac:dyDescent="0.2">
      <c r="A8839" s="84" t="s">
        <v>5166</v>
      </c>
      <c r="B8839" s="85" t="s">
        <v>5167</v>
      </c>
      <c r="C8839" s="86" t="s">
        <v>109</v>
      </c>
      <c r="D8839" s="87">
        <v>0.02</v>
      </c>
      <c r="E8839" s="88">
        <v>26925</v>
      </c>
      <c r="F8839" s="89">
        <f>+D8839*E8839</f>
        <v>538.5</v>
      </c>
    </row>
    <row r="8840" spans="1:6" ht="409.6" hidden="1" customHeight="1" x14ac:dyDescent="0.2"/>
    <row r="8841" spans="1:6" ht="25.5" customHeight="1" x14ac:dyDescent="0.2">
      <c r="A8841" s="84" t="s">
        <v>5139</v>
      </c>
      <c r="B8841" s="85" t="s">
        <v>5140</v>
      </c>
      <c r="C8841" s="86" t="s">
        <v>109</v>
      </c>
      <c r="D8841" s="87">
        <v>12</v>
      </c>
      <c r="E8841" s="88">
        <v>398</v>
      </c>
      <c r="F8841" s="89">
        <f>+D8841*E8841</f>
        <v>4776</v>
      </c>
    </row>
    <row r="8842" spans="1:6" ht="409.6" hidden="1" customHeight="1" x14ac:dyDescent="0.2"/>
    <row r="8843" spans="1:6" ht="25.5" customHeight="1" x14ac:dyDescent="0.2">
      <c r="A8843" s="84" t="s">
        <v>5226</v>
      </c>
      <c r="B8843" s="85" t="s">
        <v>5227</v>
      </c>
      <c r="C8843" s="86" t="s">
        <v>109</v>
      </c>
      <c r="D8843" s="87">
        <v>2.5860000000000001E-2</v>
      </c>
      <c r="E8843" s="88">
        <v>18708</v>
      </c>
      <c r="F8843" s="89">
        <f>+D8843*E8843</f>
        <v>483.78888000000001</v>
      </c>
    </row>
    <row r="8844" spans="1:6" ht="409.6" hidden="1" customHeight="1" x14ac:dyDescent="0.2"/>
    <row r="8845" spans="1:6" ht="25.5" customHeight="1" x14ac:dyDescent="0.2">
      <c r="A8845" s="84" t="s">
        <v>5228</v>
      </c>
      <c r="B8845" s="85" t="s">
        <v>5229</v>
      </c>
      <c r="C8845" s="86" t="s">
        <v>109</v>
      </c>
      <c r="D8845" s="87">
        <v>28</v>
      </c>
      <c r="E8845" s="88">
        <v>170</v>
      </c>
      <c r="F8845" s="89">
        <f>+D8845*E8845</f>
        <v>4760</v>
      </c>
    </row>
    <row r="8846" spans="1:6" ht="409.6" hidden="1" customHeight="1" x14ac:dyDescent="0.2"/>
    <row r="8847" spans="1:6" ht="25.5" customHeight="1" x14ac:dyDescent="0.2">
      <c r="A8847" s="84" t="s">
        <v>5087</v>
      </c>
      <c r="B8847" s="85" t="s">
        <v>5088</v>
      </c>
      <c r="C8847" s="86" t="s">
        <v>109</v>
      </c>
      <c r="D8847" s="87">
        <v>15.55556</v>
      </c>
      <c r="E8847" s="88">
        <v>169</v>
      </c>
      <c r="F8847" s="89">
        <f>+D8847*E8847</f>
        <v>2628.8896399999999</v>
      </c>
    </row>
    <row r="8848" spans="1:6" ht="409.6" hidden="1" customHeight="1" x14ac:dyDescent="0.2"/>
    <row r="8849" spans="1:6" ht="25.5" customHeight="1" x14ac:dyDescent="0.2">
      <c r="A8849" s="84" t="s">
        <v>5016</v>
      </c>
      <c r="B8849" s="85" t="s">
        <v>5017</v>
      </c>
      <c r="C8849" s="86" t="s">
        <v>109</v>
      </c>
      <c r="D8849" s="87">
        <v>2</v>
      </c>
      <c r="E8849" s="88">
        <v>3482</v>
      </c>
      <c r="F8849" s="89">
        <f>+D8849*E8849</f>
        <v>6964</v>
      </c>
    </row>
    <row r="8850" spans="1:6" ht="409.6" hidden="1" customHeight="1" x14ac:dyDescent="0.2"/>
    <row r="8851" spans="1:6" ht="25.5" customHeight="1" thickBot="1" x14ac:dyDescent="0.25">
      <c r="A8851" s="84" t="s">
        <v>5018</v>
      </c>
      <c r="B8851" s="85" t="s">
        <v>5019</v>
      </c>
      <c r="C8851" s="86" t="s">
        <v>109</v>
      </c>
      <c r="D8851" s="87">
        <v>4</v>
      </c>
      <c r="E8851" s="88">
        <v>248</v>
      </c>
      <c r="F8851" s="89">
        <f>+D8851*E8851</f>
        <v>992</v>
      </c>
    </row>
    <row r="8852" spans="1:6" ht="409.6" hidden="1" customHeight="1" thickBot="1" x14ac:dyDescent="0.25"/>
    <row r="8853" spans="1:6" ht="13.5" customHeight="1" thickBot="1" x14ac:dyDescent="0.25">
      <c r="A8853" s="90" t="s">
        <v>4904</v>
      </c>
      <c r="B8853" s="91"/>
      <c r="C8853" s="92">
        <v>14.664188420673</v>
      </c>
      <c r="D8853" s="91"/>
      <c r="E8853" s="93" t="s">
        <v>4884</v>
      </c>
      <c r="F8853" s="94">
        <v>21144</v>
      </c>
    </row>
    <row r="8854" spans="1:6" ht="0.2" customHeight="1" x14ac:dyDescent="0.2"/>
    <row r="8855" spans="1:6" ht="12.75" customHeight="1" x14ac:dyDescent="0.2">
      <c r="A8855" s="80" t="s">
        <v>4871</v>
      </c>
      <c r="B8855" s="81" t="s">
        <v>4905</v>
      </c>
      <c r="C8855" s="82" t="s">
        <v>4870</v>
      </c>
      <c r="D8855" s="82" t="s">
        <v>4873</v>
      </c>
      <c r="E8855" s="82" t="s">
        <v>4874</v>
      </c>
      <c r="F8855" s="83" t="s">
        <v>4875</v>
      </c>
    </row>
    <row r="8856" spans="1:6" ht="409.6" hidden="1" customHeight="1" x14ac:dyDescent="0.2"/>
    <row r="8857" spans="1:6" ht="25.5" customHeight="1" thickBot="1" x14ac:dyDescent="0.25">
      <c r="A8857" s="84" t="s">
        <v>4920</v>
      </c>
      <c r="B8857" s="85" t="s">
        <v>4921</v>
      </c>
      <c r="C8857" s="86" t="s">
        <v>106</v>
      </c>
      <c r="D8857" s="87">
        <v>0.105</v>
      </c>
      <c r="E8857" s="88">
        <v>14128</v>
      </c>
      <c r="F8857" s="89">
        <f>+D8857*E8857</f>
        <v>1483.44</v>
      </c>
    </row>
    <row r="8858" spans="1:6" ht="409.6" hidden="1" customHeight="1" x14ac:dyDescent="0.2"/>
    <row r="8859" spans="1:6" ht="13.5" customHeight="1" thickBot="1" x14ac:dyDescent="0.25">
      <c r="A8859" s="90" t="s">
        <v>4908</v>
      </c>
      <c r="B8859" s="91"/>
      <c r="C8859" s="92">
        <v>1.02851832330014</v>
      </c>
      <c r="D8859" s="91"/>
      <c r="E8859" s="93" t="s">
        <v>4884</v>
      </c>
      <c r="F8859" s="94">
        <v>1483</v>
      </c>
    </row>
    <row r="8860" spans="1:6" ht="0.2" customHeight="1" thickBot="1" x14ac:dyDescent="0.25"/>
    <row r="8861" spans="1:6" ht="12.75" customHeight="1" thickBot="1" x14ac:dyDescent="0.3">
      <c r="A8861" s="157" t="s">
        <v>4909</v>
      </c>
      <c r="B8861" s="158"/>
      <c r="C8861" s="158"/>
      <c r="D8861" s="158"/>
      <c r="E8861" s="159">
        <v>144188</v>
      </c>
      <c r="F8861" s="160"/>
    </row>
    <row r="8862" spans="1:6" ht="12.75" customHeight="1" x14ac:dyDescent="0.2"/>
    <row r="8863" spans="1:6" ht="12.75" customHeight="1" x14ac:dyDescent="0.2"/>
    <row r="8864" spans="1:6" ht="409.6" hidden="1" customHeight="1" x14ac:dyDescent="0.2"/>
    <row r="8865" spans="1:6" ht="12.75" customHeight="1" x14ac:dyDescent="0.25">
      <c r="A8865" s="144" t="s">
        <v>4868</v>
      </c>
      <c r="B8865" s="145"/>
      <c r="C8865" s="145"/>
      <c r="D8865" s="145"/>
      <c r="E8865" s="146"/>
      <c r="F8865" s="147"/>
    </row>
    <row r="8866" spans="1:6" ht="12.75" customHeight="1" x14ac:dyDescent="0.2">
      <c r="A8866" s="138" t="s">
        <v>2900</v>
      </c>
      <c r="B8866" s="139"/>
      <c r="C8866" s="139"/>
      <c r="D8866" s="140"/>
      <c r="E8866" s="76" t="s">
        <v>4869</v>
      </c>
      <c r="F8866" s="77" t="s">
        <v>4870</v>
      </c>
    </row>
    <row r="8867" spans="1:6" ht="12.75" customHeight="1" x14ac:dyDescent="0.2">
      <c r="A8867" s="141"/>
      <c r="B8867" s="142"/>
      <c r="C8867" s="142"/>
      <c r="D8867" s="143"/>
      <c r="E8867" s="78" t="s">
        <v>2899</v>
      </c>
      <c r="F8867" s="79" t="s">
        <v>117</v>
      </c>
    </row>
    <row r="8868" spans="1:6" ht="409.6" hidden="1" customHeight="1" x14ac:dyDescent="0.2"/>
    <row r="8869" spans="1:6" ht="12.75" customHeight="1" x14ac:dyDescent="0.2">
      <c r="A8869" s="80" t="s">
        <v>4871</v>
      </c>
      <c r="B8869" s="81" t="s">
        <v>4872</v>
      </c>
      <c r="C8869" s="82" t="s">
        <v>4870</v>
      </c>
      <c r="D8869" s="82" t="s">
        <v>4873</v>
      </c>
      <c r="E8869" s="82" t="s">
        <v>4874</v>
      </c>
      <c r="F8869" s="83" t="s">
        <v>4875</v>
      </c>
    </row>
    <row r="8870" spans="1:6" ht="409.6" hidden="1" customHeight="1" x14ac:dyDescent="0.2"/>
    <row r="8871" spans="1:6" ht="25.5" customHeight="1" x14ac:dyDescent="0.2">
      <c r="A8871" s="84" t="s">
        <v>5154</v>
      </c>
      <c r="B8871" s="85" t="s">
        <v>5155</v>
      </c>
      <c r="C8871" s="86" t="s">
        <v>106</v>
      </c>
      <c r="D8871" s="87">
        <v>0.126</v>
      </c>
      <c r="E8871" s="88">
        <v>405694</v>
      </c>
      <c r="F8871" s="89">
        <f>+D8871*E8871</f>
        <v>51117.444000000003</v>
      </c>
    </row>
    <row r="8872" spans="1:6" ht="409.6" hidden="1" customHeight="1" x14ac:dyDescent="0.2"/>
    <row r="8873" spans="1:6" ht="25.5" customHeight="1" x14ac:dyDescent="0.2">
      <c r="A8873" s="84" t="s">
        <v>5097</v>
      </c>
      <c r="B8873" s="85" t="s">
        <v>5098</v>
      </c>
      <c r="C8873" s="86" t="s">
        <v>9</v>
      </c>
      <c r="D8873" s="87">
        <v>2.0209999999999999E-2</v>
      </c>
      <c r="E8873" s="88">
        <v>295180</v>
      </c>
      <c r="F8873" s="89">
        <f>+D8873*E8873</f>
        <v>5965.5877999999993</v>
      </c>
    </row>
    <row r="8874" spans="1:6" ht="409.6" hidden="1" customHeight="1" x14ac:dyDescent="0.2"/>
    <row r="8875" spans="1:6" ht="25.5" customHeight="1" x14ac:dyDescent="0.2">
      <c r="A8875" s="84" t="s">
        <v>5190</v>
      </c>
      <c r="B8875" s="85" t="s">
        <v>5191</v>
      </c>
      <c r="C8875" s="86" t="s">
        <v>263</v>
      </c>
      <c r="D8875" s="87">
        <v>1.43</v>
      </c>
      <c r="E8875" s="88">
        <v>1353</v>
      </c>
      <c r="F8875" s="89">
        <f>+D8875*E8875</f>
        <v>1934.79</v>
      </c>
    </row>
    <row r="8876" spans="1:6" ht="409.6" hidden="1" customHeight="1" x14ac:dyDescent="0.2"/>
    <row r="8877" spans="1:6" ht="25.5" customHeight="1" x14ac:dyDescent="0.2">
      <c r="A8877" s="84" t="s">
        <v>5160</v>
      </c>
      <c r="B8877" s="85" t="s">
        <v>5161</v>
      </c>
      <c r="C8877" s="86" t="s">
        <v>9</v>
      </c>
      <c r="D8877" s="87">
        <v>0.10782</v>
      </c>
      <c r="E8877" s="88">
        <v>155918</v>
      </c>
      <c r="F8877" s="89">
        <f>+D8877*E8877</f>
        <v>16811.07876</v>
      </c>
    </row>
    <row r="8878" spans="1:6" ht="409.6" hidden="1" customHeight="1" x14ac:dyDescent="0.2"/>
    <row r="8879" spans="1:6" ht="25.5" customHeight="1" x14ac:dyDescent="0.2">
      <c r="A8879" s="84" t="s">
        <v>4881</v>
      </c>
      <c r="B8879" s="85" t="s">
        <v>4882</v>
      </c>
      <c r="C8879" s="86" t="s">
        <v>9</v>
      </c>
      <c r="D8879" s="87">
        <v>0.6</v>
      </c>
      <c r="E8879" s="88">
        <v>8900</v>
      </c>
      <c r="F8879" s="89">
        <f>+D8879*E8879</f>
        <v>5340</v>
      </c>
    </row>
    <row r="8880" spans="1:6" ht="409.6" hidden="1" customHeight="1" x14ac:dyDescent="0.2"/>
    <row r="8881" spans="1:6" ht="25.5" customHeight="1" x14ac:dyDescent="0.2">
      <c r="A8881" s="84" t="s">
        <v>5172</v>
      </c>
      <c r="B8881" s="85" t="s">
        <v>5173</v>
      </c>
      <c r="C8881" s="86" t="s">
        <v>9</v>
      </c>
      <c r="D8881" s="87">
        <v>0.16667000000000001</v>
      </c>
      <c r="E8881" s="88">
        <v>8900</v>
      </c>
      <c r="F8881" s="89">
        <f>+D8881*E8881</f>
        <v>1483.3630000000001</v>
      </c>
    </row>
    <row r="8882" spans="1:6" ht="409.6" hidden="1" customHeight="1" x14ac:dyDescent="0.2"/>
    <row r="8883" spans="1:6" ht="25.5" customHeight="1" x14ac:dyDescent="0.2">
      <c r="A8883" s="84" t="s">
        <v>4876</v>
      </c>
      <c r="B8883" s="85" t="s">
        <v>4877</v>
      </c>
      <c r="C8883" s="86" t="s">
        <v>1212</v>
      </c>
      <c r="D8883" s="87">
        <v>0.2</v>
      </c>
      <c r="E8883" s="88">
        <v>3690</v>
      </c>
      <c r="F8883" s="89">
        <f>+D8883*E8883</f>
        <v>738</v>
      </c>
    </row>
    <row r="8884" spans="1:6" ht="409.6" hidden="1" customHeight="1" x14ac:dyDescent="0.2"/>
    <row r="8885" spans="1:6" ht="25.5" customHeight="1" x14ac:dyDescent="0.2">
      <c r="A8885" s="84" t="s">
        <v>4941</v>
      </c>
      <c r="B8885" s="85" t="s">
        <v>4942</v>
      </c>
      <c r="C8885" s="86" t="s">
        <v>7</v>
      </c>
      <c r="D8885" s="87">
        <v>0.3</v>
      </c>
      <c r="E8885" s="88">
        <v>8600</v>
      </c>
      <c r="F8885" s="89">
        <f>+D8885*E8885</f>
        <v>2580</v>
      </c>
    </row>
    <row r="8886" spans="1:6" ht="409.6" hidden="1" customHeight="1" x14ac:dyDescent="0.2"/>
    <row r="8887" spans="1:6" ht="25.5" customHeight="1" thickBot="1" x14ac:dyDescent="0.25">
      <c r="A8887" s="84" t="s">
        <v>5182</v>
      </c>
      <c r="B8887" s="85" t="s">
        <v>5183</v>
      </c>
      <c r="C8887" s="86" t="s">
        <v>9</v>
      </c>
      <c r="D8887" s="87">
        <v>0.16667000000000001</v>
      </c>
      <c r="E8887" s="88">
        <v>12150</v>
      </c>
      <c r="F8887" s="89">
        <f>+D8887*E8887</f>
        <v>2025.0405000000001</v>
      </c>
    </row>
    <row r="8888" spans="1:6" ht="409.6" hidden="1" customHeight="1" thickBot="1" x14ac:dyDescent="0.25"/>
    <row r="8889" spans="1:6" ht="13.5" customHeight="1" thickBot="1" x14ac:dyDescent="0.25">
      <c r="A8889" s="90" t="s">
        <v>4883</v>
      </c>
      <c r="B8889" s="91"/>
      <c r="C8889" s="92">
        <v>56.450474724146801</v>
      </c>
      <c r="D8889" s="91"/>
      <c r="E8889" s="93" t="s">
        <v>4884</v>
      </c>
      <c r="F8889" s="94">
        <v>87995</v>
      </c>
    </row>
    <row r="8890" spans="1:6" ht="0.2" customHeight="1" x14ac:dyDescent="0.2"/>
    <row r="8891" spans="1:6" ht="12.75" customHeight="1" x14ac:dyDescent="0.2">
      <c r="A8891" s="80" t="s">
        <v>4871</v>
      </c>
      <c r="B8891" s="81" t="s">
        <v>4885</v>
      </c>
      <c r="C8891" s="82" t="s">
        <v>4870</v>
      </c>
      <c r="D8891" s="82" t="s">
        <v>4873</v>
      </c>
      <c r="E8891" s="82" t="s">
        <v>4874</v>
      </c>
      <c r="F8891" s="83" t="s">
        <v>4875</v>
      </c>
    </row>
    <row r="8892" spans="1:6" ht="409.6" hidden="1" customHeight="1" x14ac:dyDescent="0.2"/>
    <row r="8893" spans="1:6" ht="25.5" customHeight="1" thickBot="1" x14ac:dyDescent="0.25">
      <c r="A8893" s="84" t="s">
        <v>5158</v>
      </c>
      <c r="B8893" s="85" t="s">
        <v>5159</v>
      </c>
      <c r="C8893" s="86" t="s">
        <v>4888</v>
      </c>
      <c r="D8893" s="87">
        <v>0.15908</v>
      </c>
      <c r="E8893" s="88">
        <v>266178</v>
      </c>
      <c r="F8893" s="89">
        <f>+D8893*E8893</f>
        <v>42343.596239999999</v>
      </c>
    </row>
    <row r="8894" spans="1:6" ht="409.6" hidden="1" customHeight="1" thickBot="1" x14ac:dyDescent="0.25"/>
    <row r="8895" spans="1:6" ht="13.5" customHeight="1" thickBot="1" x14ac:dyDescent="0.25">
      <c r="A8895" s="90" t="s">
        <v>4893</v>
      </c>
      <c r="B8895" s="91"/>
      <c r="C8895" s="92">
        <v>27.164485501668</v>
      </c>
      <c r="D8895" s="91"/>
      <c r="E8895" s="93" t="s">
        <v>4884</v>
      </c>
      <c r="F8895" s="94">
        <v>42344</v>
      </c>
    </row>
    <row r="8896" spans="1:6" ht="0.2" customHeight="1" x14ac:dyDescent="0.2"/>
    <row r="8897" spans="1:6" ht="12.75" customHeight="1" x14ac:dyDescent="0.2">
      <c r="A8897" s="80" t="s">
        <v>4871</v>
      </c>
      <c r="B8897" s="81" t="s">
        <v>4894</v>
      </c>
      <c r="C8897" s="82" t="s">
        <v>4870</v>
      </c>
      <c r="D8897" s="82" t="s">
        <v>4873</v>
      </c>
      <c r="E8897" s="82" t="s">
        <v>4874</v>
      </c>
      <c r="F8897" s="83" t="s">
        <v>4875</v>
      </c>
    </row>
    <row r="8898" spans="1:6" ht="409.6" hidden="1" customHeight="1" x14ac:dyDescent="0.2"/>
    <row r="8899" spans="1:6" ht="25.5" customHeight="1" thickBot="1" x14ac:dyDescent="0.25">
      <c r="A8899" s="84" t="s">
        <v>4895</v>
      </c>
      <c r="B8899" s="85" t="s">
        <v>4896</v>
      </c>
      <c r="C8899" s="86" t="s">
        <v>4897</v>
      </c>
      <c r="D8899" s="87">
        <v>0.05</v>
      </c>
      <c r="E8899" s="88">
        <v>42344</v>
      </c>
      <c r="F8899" s="89">
        <f>+D8899*E8899</f>
        <v>2117.2000000000003</v>
      </c>
    </row>
    <row r="8900" spans="1:6" ht="409.6" hidden="1" customHeight="1" thickBot="1" x14ac:dyDescent="0.25"/>
    <row r="8901" spans="1:6" ht="13.5" customHeight="1" thickBot="1" x14ac:dyDescent="0.25">
      <c r="A8901" s="90" t="s">
        <v>4898</v>
      </c>
      <c r="B8901" s="91"/>
      <c r="C8901" s="92">
        <v>1.3580959712599401</v>
      </c>
      <c r="D8901" s="91"/>
      <c r="E8901" s="93" t="s">
        <v>4884</v>
      </c>
      <c r="F8901" s="94">
        <v>2117</v>
      </c>
    </row>
    <row r="8902" spans="1:6" ht="0.2" customHeight="1" x14ac:dyDescent="0.2"/>
    <row r="8903" spans="1:6" ht="12.75" customHeight="1" x14ac:dyDescent="0.2">
      <c r="A8903" s="80" t="s">
        <v>4871</v>
      </c>
      <c r="B8903" s="81" t="s">
        <v>4899</v>
      </c>
      <c r="C8903" s="82" t="s">
        <v>4870</v>
      </c>
      <c r="D8903" s="82" t="s">
        <v>4873</v>
      </c>
      <c r="E8903" s="82" t="s">
        <v>4874</v>
      </c>
      <c r="F8903" s="83" t="s">
        <v>4875</v>
      </c>
    </row>
    <row r="8904" spans="1:6" ht="409.6" hidden="1" customHeight="1" x14ac:dyDescent="0.2"/>
    <row r="8905" spans="1:6" ht="25.5" customHeight="1" x14ac:dyDescent="0.2">
      <c r="A8905" s="84" t="s">
        <v>5166</v>
      </c>
      <c r="B8905" s="85" t="s">
        <v>5167</v>
      </c>
      <c r="C8905" s="86" t="s">
        <v>109</v>
      </c>
      <c r="D8905" s="87">
        <v>0.02</v>
      </c>
      <c r="E8905" s="88">
        <v>26925</v>
      </c>
      <c r="F8905" s="89">
        <f>+D8905*E8905</f>
        <v>538.5</v>
      </c>
    </row>
    <row r="8906" spans="1:6" ht="409.6" hidden="1" customHeight="1" x14ac:dyDescent="0.2"/>
    <row r="8907" spans="1:6" ht="25.5" customHeight="1" x14ac:dyDescent="0.2">
      <c r="A8907" s="84" t="s">
        <v>5139</v>
      </c>
      <c r="B8907" s="85" t="s">
        <v>5140</v>
      </c>
      <c r="C8907" s="86" t="s">
        <v>109</v>
      </c>
      <c r="D8907" s="87">
        <v>17.283950000000001</v>
      </c>
      <c r="E8907" s="88">
        <v>398</v>
      </c>
      <c r="F8907" s="89">
        <f>+D8907*E8907</f>
        <v>6879.0120999999999</v>
      </c>
    </row>
    <row r="8908" spans="1:6" ht="409.6" hidden="1" customHeight="1" x14ac:dyDescent="0.2"/>
    <row r="8909" spans="1:6" ht="25.5" customHeight="1" x14ac:dyDescent="0.2">
      <c r="A8909" s="84" t="s">
        <v>5226</v>
      </c>
      <c r="B8909" s="85" t="s">
        <v>5227</v>
      </c>
      <c r="C8909" s="86" t="s">
        <v>109</v>
      </c>
      <c r="D8909" s="87">
        <v>3.1040000000000002E-2</v>
      </c>
      <c r="E8909" s="88">
        <v>18708</v>
      </c>
      <c r="F8909" s="89">
        <f>+D8909*E8909</f>
        <v>580.69632000000001</v>
      </c>
    </row>
    <row r="8910" spans="1:6" ht="409.6" hidden="1" customHeight="1" x14ac:dyDescent="0.2"/>
    <row r="8911" spans="1:6" ht="25.5" customHeight="1" x14ac:dyDescent="0.2">
      <c r="A8911" s="84" t="s">
        <v>5228</v>
      </c>
      <c r="B8911" s="85" t="s">
        <v>5229</v>
      </c>
      <c r="C8911" s="86" t="s">
        <v>109</v>
      </c>
      <c r="D8911" s="87">
        <v>18</v>
      </c>
      <c r="E8911" s="88">
        <v>170</v>
      </c>
      <c r="F8911" s="89">
        <f>+D8911*E8911</f>
        <v>3060</v>
      </c>
    </row>
    <row r="8912" spans="1:6" ht="409.6" hidden="1" customHeight="1" x14ac:dyDescent="0.2"/>
    <row r="8913" spans="1:6" ht="25.5" customHeight="1" x14ac:dyDescent="0.2">
      <c r="A8913" s="84" t="s">
        <v>5087</v>
      </c>
      <c r="B8913" s="85" t="s">
        <v>5088</v>
      </c>
      <c r="C8913" s="86" t="s">
        <v>109</v>
      </c>
      <c r="D8913" s="87">
        <v>15.55556</v>
      </c>
      <c r="E8913" s="88">
        <v>169</v>
      </c>
      <c r="F8913" s="89">
        <f>+D8913*E8913</f>
        <v>2628.8896399999999</v>
      </c>
    </row>
    <row r="8914" spans="1:6" ht="409.6" hidden="1" customHeight="1" x14ac:dyDescent="0.2"/>
    <row r="8915" spans="1:6" ht="25.5" customHeight="1" x14ac:dyDescent="0.2">
      <c r="A8915" s="84" t="s">
        <v>5016</v>
      </c>
      <c r="B8915" s="85" t="s">
        <v>5017</v>
      </c>
      <c r="C8915" s="86" t="s">
        <v>109</v>
      </c>
      <c r="D8915" s="87">
        <v>2</v>
      </c>
      <c r="E8915" s="88">
        <v>3482</v>
      </c>
      <c r="F8915" s="89">
        <f>+D8915*E8915</f>
        <v>6964</v>
      </c>
    </row>
    <row r="8916" spans="1:6" ht="409.6" hidden="1" customHeight="1" x14ac:dyDescent="0.2"/>
    <row r="8917" spans="1:6" ht="25.5" customHeight="1" thickBot="1" x14ac:dyDescent="0.25">
      <c r="A8917" s="84" t="s">
        <v>5018</v>
      </c>
      <c r="B8917" s="85" t="s">
        <v>5019</v>
      </c>
      <c r="C8917" s="86" t="s">
        <v>109</v>
      </c>
      <c r="D8917" s="87">
        <v>4</v>
      </c>
      <c r="E8917" s="88">
        <v>248</v>
      </c>
      <c r="F8917" s="89">
        <f>+D8917*E8917</f>
        <v>992</v>
      </c>
    </row>
    <row r="8918" spans="1:6" ht="409.6" hidden="1" customHeight="1" thickBot="1" x14ac:dyDescent="0.25"/>
    <row r="8919" spans="1:6" ht="13.5" customHeight="1" thickBot="1" x14ac:dyDescent="0.25">
      <c r="A8919" s="90" t="s">
        <v>4904</v>
      </c>
      <c r="B8919" s="91"/>
      <c r="C8919" s="92">
        <v>13.8850397741853</v>
      </c>
      <c r="D8919" s="91"/>
      <c r="E8919" s="93" t="s">
        <v>4884</v>
      </c>
      <c r="F8919" s="94">
        <v>21644</v>
      </c>
    </row>
    <row r="8920" spans="1:6" ht="0.2" customHeight="1" x14ac:dyDescent="0.2"/>
    <row r="8921" spans="1:6" ht="12.75" customHeight="1" x14ac:dyDescent="0.2">
      <c r="A8921" s="80" t="s">
        <v>4871</v>
      </c>
      <c r="B8921" s="81" t="s">
        <v>4905</v>
      </c>
      <c r="C8921" s="82" t="s">
        <v>4870</v>
      </c>
      <c r="D8921" s="82" t="s">
        <v>4873</v>
      </c>
      <c r="E8921" s="82" t="s">
        <v>4874</v>
      </c>
      <c r="F8921" s="83" t="s">
        <v>4875</v>
      </c>
    </row>
    <row r="8922" spans="1:6" ht="409.6" hidden="1" customHeight="1" x14ac:dyDescent="0.2"/>
    <row r="8923" spans="1:6" ht="25.5" customHeight="1" thickBot="1" x14ac:dyDescent="0.25">
      <c r="A8923" s="84" t="s">
        <v>4920</v>
      </c>
      <c r="B8923" s="85" t="s">
        <v>4921</v>
      </c>
      <c r="C8923" s="86" t="s">
        <v>106</v>
      </c>
      <c r="D8923" s="87">
        <v>0.126</v>
      </c>
      <c r="E8923" s="88">
        <v>14128</v>
      </c>
      <c r="F8923" s="89">
        <f>+D8923*E8923</f>
        <v>1780.1279999999999</v>
      </c>
    </row>
    <row r="8924" spans="1:6" ht="409.6" hidden="1" customHeight="1" thickBot="1" x14ac:dyDescent="0.25"/>
    <row r="8925" spans="1:6" ht="13.5" customHeight="1" thickBot="1" x14ac:dyDescent="0.25">
      <c r="A8925" s="90" t="s">
        <v>4908</v>
      </c>
      <c r="B8925" s="91"/>
      <c r="C8925" s="92">
        <v>1.1419040287400599</v>
      </c>
      <c r="D8925" s="91"/>
      <c r="E8925" s="93" t="s">
        <v>4884</v>
      </c>
      <c r="F8925" s="94">
        <v>1780</v>
      </c>
    </row>
    <row r="8926" spans="1:6" ht="0.2" customHeight="1" x14ac:dyDescent="0.2"/>
    <row r="8927" spans="1:6" ht="12.75" customHeight="1" thickBot="1" x14ac:dyDescent="0.3">
      <c r="A8927" s="157" t="s">
        <v>4909</v>
      </c>
      <c r="B8927" s="158"/>
      <c r="C8927" s="158"/>
      <c r="D8927" s="158"/>
      <c r="E8927" s="159">
        <v>155880</v>
      </c>
      <c r="F8927" s="160"/>
    </row>
    <row r="8928" spans="1:6" ht="12.75" customHeight="1" x14ac:dyDescent="0.2"/>
    <row r="8929" spans="1:6" ht="12.75" customHeight="1" x14ac:dyDescent="0.2"/>
    <row r="8930" spans="1:6" ht="409.6" hidden="1" customHeight="1" x14ac:dyDescent="0.2"/>
    <row r="8931" spans="1:6" ht="12.75" customHeight="1" x14ac:dyDescent="0.25">
      <c r="A8931" s="144" t="s">
        <v>4868</v>
      </c>
      <c r="B8931" s="145"/>
      <c r="C8931" s="145"/>
      <c r="D8931" s="145"/>
      <c r="E8931" s="146"/>
      <c r="F8931" s="147"/>
    </row>
    <row r="8932" spans="1:6" ht="12.75" customHeight="1" x14ac:dyDescent="0.2">
      <c r="A8932" s="138" t="s">
        <v>2902</v>
      </c>
      <c r="B8932" s="139"/>
      <c r="C8932" s="139"/>
      <c r="D8932" s="140"/>
      <c r="E8932" s="76" t="s">
        <v>4869</v>
      </c>
      <c r="F8932" s="77" t="s">
        <v>4870</v>
      </c>
    </row>
    <row r="8933" spans="1:6" ht="12.75" customHeight="1" x14ac:dyDescent="0.2">
      <c r="A8933" s="141"/>
      <c r="B8933" s="142"/>
      <c r="C8933" s="142"/>
      <c r="D8933" s="143"/>
      <c r="E8933" s="78" t="s">
        <v>2901</v>
      </c>
      <c r="F8933" s="79" t="s">
        <v>117</v>
      </c>
    </row>
    <row r="8934" spans="1:6" ht="409.6" hidden="1" customHeight="1" x14ac:dyDescent="0.2"/>
    <row r="8935" spans="1:6" ht="12.75" customHeight="1" x14ac:dyDescent="0.2">
      <c r="A8935" s="80" t="s">
        <v>4871</v>
      </c>
      <c r="B8935" s="81" t="s">
        <v>4872</v>
      </c>
      <c r="C8935" s="82" t="s">
        <v>4870</v>
      </c>
      <c r="D8935" s="82" t="s">
        <v>4873</v>
      </c>
      <c r="E8935" s="82" t="s">
        <v>4874</v>
      </c>
      <c r="F8935" s="83" t="s">
        <v>4875</v>
      </c>
    </row>
    <row r="8936" spans="1:6" ht="409.6" hidden="1" customHeight="1" x14ac:dyDescent="0.2"/>
    <row r="8937" spans="1:6" ht="25.5" customHeight="1" x14ac:dyDescent="0.2">
      <c r="A8937" s="84" t="s">
        <v>5154</v>
      </c>
      <c r="B8937" s="85" t="s">
        <v>5155</v>
      </c>
      <c r="C8937" s="86" t="s">
        <v>106</v>
      </c>
      <c r="D8937" s="87">
        <v>0.105</v>
      </c>
      <c r="E8937" s="88">
        <v>405694</v>
      </c>
      <c r="F8937" s="89">
        <f>+D8937*E8937</f>
        <v>42597.869999999995</v>
      </c>
    </row>
    <row r="8938" spans="1:6" ht="409.6" hidden="1" customHeight="1" x14ac:dyDescent="0.2"/>
    <row r="8939" spans="1:6" ht="25.5" customHeight="1" x14ac:dyDescent="0.2">
      <c r="A8939" s="84" t="s">
        <v>5230</v>
      </c>
      <c r="B8939" s="85" t="s">
        <v>5231</v>
      </c>
      <c r="C8939" s="86" t="s">
        <v>117</v>
      </c>
      <c r="D8939" s="87">
        <v>1.1000000000000001</v>
      </c>
      <c r="E8939" s="88">
        <v>6875</v>
      </c>
      <c r="F8939" s="89">
        <f>+D8939*E8939</f>
        <v>7562.5000000000009</v>
      </c>
    </row>
    <row r="8940" spans="1:6" ht="409.6" hidden="1" customHeight="1" x14ac:dyDescent="0.2"/>
    <row r="8941" spans="1:6" ht="25.5" customHeight="1" x14ac:dyDescent="0.2">
      <c r="A8941" s="84" t="s">
        <v>5232</v>
      </c>
      <c r="B8941" s="85" t="s">
        <v>5233</v>
      </c>
      <c r="C8941" s="86" t="s">
        <v>117</v>
      </c>
      <c r="D8941" s="87">
        <v>1.1000000000000001</v>
      </c>
      <c r="E8941" s="88">
        <v>24758</v>
      </c>
      <c r="F8941" s="89">
        <f>+D8941*E8941</f>
        <v>27233.800000000003</v>
      </c>
    </row>
    <row r="8942" spans="1:6" ht="409.6" hidden="1" customHeight="1" x14ac:dyDescent="0.2"/>
    <row r="8943" spans="1:6" ht="25.5" customHeight="1" x14ac:dyDescent="0.2">
      <c r="A8943" s="84" t="s">
        <v>5097</v>
      </c>
      <c r="B8943" s="85" t="s">
        <v>5098</v>
      </c>
      <c r="C8943" s="86" t="s">
        <v>9</v>
      </c>
      <c r="D8943" s="87">
        <v>2.0209999999999999E-2</v>
      </c>
      <c r="E8943" s="88">
        <v>295180</v>
      </c>
      <c r="F8943" s="89">
        <f>+D8943*E8943</f>
        <v>5965.5877999999993</v>
      </c>
    </row>
    <row r="8944" spans="1:6" ht="409.6" hidden="1" customHeight="1" x14ac:dyDescent="0.2"/>
    <row r="8945" spans="1:6" ht="25.5" customHeight="1" x14ac:dyDescent="0.2">
      <c r="A8945" s="84" t="s">
        <v>4941</v>
      </c>
      <c r="B8945" s="85" t="s">
        <v>4942</v>
      </c>
      <c r="C8945" s="86" t="s">
        <v>7</v>
      </c>
      <c r="D8945" s="87">
        <v>0.3</v>
      </c>
      <c r="E8945" s="88">
        <v>8600</v>
      </c>
      <c r="F8945" s="89">
        <f>+D8945*E8945</f>
        <v>2580</v>
      </c>
    </row>
    <row r="8946" spans="1:6" ht="409.6" hidden="1" customHeight="1" x14ac:dyDescent="0.2"/>
    <row r="8947" spans="1:6" ht="25.5" customHeight="1" x14ac:dyDescent="0.2">
      <c r="A8947" s="84" t="s">
        <v>5190</v>
      </c>
      <c r="B8947" s="85" t="s">
        <v>5191</v>
      </c>
      <c r="C8947" s="86" t="s">
        <v>263</v>
      </c>
      <c r="D8947" s="87">
        <v>1.43</v>
      </c>
      <c r="E8947" s="88">
        <v>1353</v>
      </c>
      <c r="F8947" s="89">
        <f>+D8947*E8947</f>
        <v>1934.79</v>
      </c>
    </row>
    <row r="8948" spans="1:6" ht="409.6" hidden="1" customHeight="1" x14ac:dyDescent="0.2"/>
    <row r="8949" spans="1:6" ht="25.5" customHeight="1" x14ac:dyDescent="0.2">
      <c r="A8949" s="84" t="s">
        <v>5180</v>
      </c>
      <c r="B8949" s="85" t="s">
        <v>5181</v>
      </c>
      <c r="C8949" s="86" t="s">
        <v>7</v>
      </c>
      <c r="D8949" s="87">
        <v>0.20580000000000001</v>
      </c>
      <c r="E8949" s="88">
        <v>18433</v>
      </c>
      <c r="F8949" s="89">
        <f>+D8949*E8949</f>
        <v>3793.5114000000003</v>
      </c>
    </row>
    <row r="8950" spans="1:6" ht="409.6" hidden="1" customHeight="1" x14ac:dyDescent="0.2"/>
    <row r="8951" spans="1:6" ht="25.5" customHeight="1" x14ac:dyDescent="0.2">
      <c r="A8951" s="84" t="s">
        <v>5172</v>
      </c>
      <c r="B8951" s="85" t="s">
        <v>5173</v>
      </c>
      <c r="C8951" s="86" t="s">
        <v>9</v>
      </c>
      <c r="D8951" s="87">
        <v>0.33333000000000002</v>
      </c>
      <c r="E8951" s="88">
        <v>8900</v>
      </c>
      <c r="F8951" s="89">
        <f>+D8951*E8951</f>
        <v>2966.6370000000002</v>
      </c>
    </row>
    <row r="8952" spans="1:6" ht="409.6" hidden="1" customHeight="1" x14ac:dyDescent="0.2"/>
    <row r="8953" spans="1:6" ht="25.5" customHeight="1" x14ac:dyDescent="0.2">
      <c r="A8953" s="84" t="s">
        <v>4881</v>
      </c>
      <c r="B8953" s="85" t="s">
        <v>4882</v>
      </c>
      <c r="C8953" s="86" t="s">
        <v>9</v>
      </c>
      <c r="D8953" s="87">
        <v>0.6</v>
      </c>
      <c r="E8953" s="88">
        <v>8900</v>
      </c>
      <c r="F8953" s="89">
        <f>+D8953*E8953</f>
        <v>5340</v>
      </c>
    </row>
    <row r="8954" spans="1:6" ht="409.6" hidden="1" customHeight="1" x14ac:dyDescent="0.2"/>
    <row r="8955" spans="1:6" ht="25.5" customHeight="1" x14ac:dyDescent="0.2">
      <c r="A8955" s="84" t="s">
        <v>5160</v>
      </c>
      <c r="B8955" s="85" t="s">
        <v>5161</v>
      </c>
      <c r="C8955" s="86" t="s">
        <v>9</v>
      </c>
      <c r="D8955" s="87">
        <v>0.1172</v>
      </c>
      <c r="E8955" s="88">
        <v>155918</v>
      </c>
      <c r="F8955" s="89">
        <f>+D8955*E8955</f>
        <v>18273.589599999999</v>
      </c>
    </row>
    <row r="8956" spans="1:6" ht="409.6" hidden="1" customHeight="1" x14ac:dyDescent="0.2"/>
    <row r="8957" spans="1:6" ht="25.5" customHeight="1" thickBot="1" x14ac:dyDescent="0.25">
      <c r="A8957" s="84" t="s">
        <v>4876</v>
      </c>
      <c r="B8957" s="85" t="s">
        <v>4877</v>
      </c>
      <c r="C8957" s="86" t="s">
        <v>1212</v>
      </c>
      <c r="D8957" s="87">
        <v>0.2</v>
      </c>
      <c r="E8957" s="88">
        <v>3690</v>
      </c>
      <c r="F8957" s="89">
        <f>+D8957*E8957</f>
        <v>738</v>
      </c>
    </row>
    <row r="8958" spans="1:6" ht="409.6" hidden="1" customHeight="1" thickBot="1" x14ac:dyDescent="0.25"/>
    <row r="8959" spans="1:6" ht="13.5" customHeight="1" thickBot="1" x14ac:dyDescent="0.25">
      <c r="A8959" s="90" t="s">
        <v>4883</v>
      </c>
      <c r="B8959" s="91"/>
      <c r="C8959" s="92">
        <v>63.231480497396099</v>
      </c>
      <c r="D8959" s="91"/>
      <c r="E8959" s="93" t="s">
        <v>4884</v>
      </c>
      <c r="F8959" s="94">
        <v>118989</v>
      </c>
    </row>
    <row r="8960" spans="1:6" ht="0.2" customHeight="1" x14ac:dyDescent="0.2"/>
    <row r="8961" spans="1:6" ht="12.75" customHeight="1" x14ac:dyDescent="0.2">
      <c r="A8961" s="80" t="s">
        <v>4871</v>
      </c>
      <c r="B8961" s="81" t="s">
        <v>4885</v>
      </c>
      <c r="C8961" s="82" t="s">
        <v>4870</v>
      </c>
      <c r="D8961" s="82" t="s">
        <v>4873</v>
      </c>
      <c r="E8961" s="82" t="s">
        <v>4874</v>
      </c>
      <c r="F8961" s="83" t="s">
        <v>4875</v>
      </c>
    </row>
    <row r="8962" spans="1:6" ht="409.6" hidden="1" customHeight="1" x14ac:dyDescent="0.2"/>
    <row r="8963" spans="1:6" ht="25.5" customHeight="1" thickBot="1" x14ac:dyDescent="0.25">
      <c r="A8963" s="84" t="s">
        <v>5158</v>
      </c>
      <c r="B8963" s="85" t="s">
        <v>5159</v>
      </c>
      <c r="C8963" s="86" t="s">
        <v>4888</v>
      </c>
      <c r="D8963" s="87">
        <v>0.15908</v>
      </c>
      <c r="E8963" s="88">
        <v>266178</v>
      </c>
      <c r="F8963" s="89">
        <f>+D8963*E8963</f>
        <v>42343.596239999999</v>
      </c>
    </row>
    <row r="8964" spans="1:6" ht="409.6" hidden="1" customHeight="1" thickBot="1" x14ac:dyDescent="0.25"/>
    <row r="8965" spans="1:6" ht="13.5" customHeight="1" thickBot="1" x14ac:dyDescent="0.25">
      <c r="A8965" s="90" t="s">
        <v>4893</v>
      </c>
      <c r="B8965" s="91"/>
      <c r="C8965" s="92">
        <v>22.501859921351901</v>
      </c>
      <c r="D8965" s="91"/>
      <c r="E8965" s="93" t="s">
        <v>4884</v>
      </c>
      <c r="F8965" s="94">
        <v>42344</v>
      </c>
    </row>
    <row r="8966" spans="1:6" ht="0.2" customHeight="1" x14ac:dyDescent="0.2"/>
    <row r="8967" spans="1:6" ht="12.75" customHeight="1" x14ac:dyDescent="0.2">
      <c r="A8967" s="80" t="s">
        <v>4871</v>
      </c>
      <c r="B8967" s="81" t="s">
        <v>4894</v>
      </c>
      <c r="C8967" s="82" t="s">
        <v>4870</v>
      </c>
      <c r="D8967" s="82" t="s">
        <v>4873</v>
      </c>
      <c r="E8967" s="82" t="s">
        <v>4874</v>
      </c>
      <c r="F8967" s="83" t="s">
        <v>4875</v>
      </c>
    </row>
    <row r="8968" spans="1:6" ht="409.6" hidden="1" customHeight="1" x14ac:dyDescent="0.2"/>
    <row r="8969" spans="1:6" ht="25.5" customHeight="1" thickBot="1" x14ac:dyDescent="0.25">
      <c r="A8969" s="84" t="s">
        <v>4895</v>
      </c>
      <c r="B8969" s="85" t="s">
        <v>4896</v>
      </c>
      <c r="C8969" s="86" t="s">
        <v>4897</v>
      </c>
      <c r="D8969" s="87">
        <v>0.05</v>
      </c>
      <c r="E8969" s="88">
        <v>42344</v>
      </c>
      <c r="F8969" s="89">
        <f>+D8969*E8969</f>
        <v>2117.2000000000003</v>
      </c>
    </row>
    <row r="8970" spans="1:6" ht="409.6" hidden="1" customHeight="1" thickBot="1" x14ac:dyDescent="0.25"/>
    <row r="8971" spans="1:6" ht="13.5" customHeight="1" thickBot="1" x14ac:dyDescent="0.25">
      <c r="A8971" s="90" t="s">
        <v>4898</v>
      </c>
      <c r="B8971" s="91"/>
      <c r="C8971" s="92">
        <v>1.1249867148474899</v>
      </c>
      <c r="D8971" s="91"/>
      <c r="E8971" s="93" t="s">
        <v>4884</v>
      </c>
      <c r="F8971" s="94">
        <v>2117</v>
      </c>
    </row>
    <row r="8972" spans="1:6" ht="0.2" customHeight="1" x14ac:dyDescent="0.2"/>
    <row r="8973" spans="1:6" ht="12.75" customHeight="1" x14ac:dyDescent="0.2">
      <c r="A8973" s="80" t="s">
        <v>4871</v>
      </c>
      <c r="B8973" s="81" t="s">
        <v>4899</v>
      </c>
      <c r="C8973" s="82" t="s">
        <v>4870</v>
      </c>
      <c r="D8973" s="82" t="s">
        <v>4873</v>
      </c>
      <c r="E8973" s="82" t="s">
        <v>4874</v>
      </c>
      <c r="F8973" s="83" t="s">
        <v>4875</v>
      </c>
    </row>
    <row r="8974" spans="1:6" ht="409.6" hidden="1" customHeight="1" x14ac:dyDescent="0.2"/>
    <row r="8975" spans="1:6" ht="25.5" customHeight="1" x14ac:dyDescent="0.2">
      <c r="A8975" s="84" t="s">
        <v>5139</v>
      </c>
      <c r="B8975" s="85" t="s">
        <v>5140</v>
      </c>
      <c r="C8975" s="86" t="s">
        <v>109</v>
      </c>
      <c r="D8975" s="87">
        <v>17.283950000000001</v>
      </c>
      <c r="E8975" s="88">
        <v>398</v>
      </c>
      <c r="F8975" s="89">
        <f>+D8975*E8975</f>
        <v>6879.0120999999999</v>
      </c>
    </row>
    <row r="8976" spans="1:6" ht="409.6" hidden="1" customHeight="1" x14ac:dyDescent="0.2"/>
    <row r="8977" spans="1:6" ht="25.5" customHeight="1" x14ac:dyDescent="0.2">
      <c r="A8977" s="84" t="s">
        <v>5166</v>
      </c>
      <c r="B8977" s="85" t="s">
        <v>5167</v>
      </c>
      <c r="C8977" s="86" t="s">
        <v>109</v>
      </c>
      <c r="D8977" s="87">
        <v>0.02</v>
      </c>
      <c r="E8977" s="88">
        <v>26925</v>
      </c>
      <c r="F8977" s="89">
        <f>+D8977*E8977</f>
        <v>538.5</v>
      </c>
    </row>
    <row r="8978" spans="1:6" ht="409.6" hidden="1" customHeight="1" x14ac:dyDescent="0.2"/>
    <row r="8979" spans="1:6" ht="25.5" customHeight="1" x14ac:dyDescent="0.2">
      <c r="A8979" s="84" t="s">
        <v>5087</v>
      </c>
      <c r="B8979" s="85" t="s">
        <v>5088</v>
      </c>
      <c r="C8979" s="86" t="s">
        <v>109</v>
      </c>
      <c r="D8979" s="87">
        <v>15.55556</v>
      </c>
      <c r="E8979" s="88">
        <v>169</v>
      </c>
      <c r="F8979" s="89">
        <f>+D8979*E8979</f>
        <v>2628.8896399999999</v>
      </c>
    </row>
    <row r="8980" spans="1:6" ht="409.6" hidden="1" customHeight="1" x14ac:dyDescent="0.2"/>
    <row r="8981" spans="1:6" ht="25.5" customHeight="1" x14ac:dyDescent="0.2">
      <c r="A8981" s="84" t="s">
        <v>5018</v>
      </c>
      <c r="B8981" s="85" t="s">
        <v>5019</v>
      </c>
      <c r="C8981" s="86" t="s">
        <v>109</v>
      </c>
      <c r="D8981" s="87">
        <v>4</v>
      </c>
      <c r="E8981" s="88">
        <v>248</v>
      </c>
      <c r="F8981" s="89">
        <f>+D8981*E8981</f>
        <v>992</v>
      </c>
    </row>
    <row r="8982" spans="1:6" ht="409.6" hidden="1" customHeight="1" x14ac:dyDescent="0.2"/>
    <row r="8983" spans="1:6" ht="25.5" customHeight="1" x14ac:dyDescent="0.2">
      <c r="A8983" s="84" t="s">
        <v>5016</v>
      </c>
      <c r="B8983" s="85" t="s">
        <v>5017</v>
      </c>
      <c r="C8983" s="86" t="s">
        <v>109</v>
      </c>
      <c r="D8983" s="87">
        <v>2</v>
      </c>
      <c r="E8983" s="88">
        <v>3482</v>
      </c>
      <c r="F8983" s="89">
        <f>+D8983*E8983</f>
        <v>6964</v>
      </c>
    </row>
    <row r="8984" spans="1:6" ht="409.6" hidden="1" customHeight="1" x14ac:dyDescent="0.2"/>
    <row r="8985" spans="1:6" ht="25.5" customHeight="1" x14ac:dyDescent="0.2">
      <c r="A8985" s="84" t="s">
        <v>5226</v>
      </c>
      <c r="B8985" s="85" t="s">
        <v>5227</v>
      </c>
      <c r="C8985" s="86" t="s">
        <v>109</v>
      </c>
      <c r="D8985" s="87">
        <v>2.5860000000000001E-2</v>
      </c>
      <c r="E8985" s="88">
        <v>18708</v>
      </c>
      <c r="F8985" s="89">
        <f>+D8985*E8985</f>
        <v>483.78888000000001</v>
      </c>
    </row>
    <row r="8986" spans="1:6" ht="409.6" hidden="1" customHeight="1" x14ac:dyDescent="0.2"/>
    <row r="8987" spans="1:6" ht="25.5" customHeight="1" thickBot="1" x14ac:dyDescent="0.25">
      <c r="A8987" s="84" t="s">
        <v>5228</v>
      </c>
      <c r="B8987" s="85" t="s">
        <v>5229</v>
      </c>
      <c r="C8987" s="86" t="s">
        <v>109</v>
      </c>
      <c r="D8987" s="87">
        <v>28</v>
      </c>
      <c r="E8987" s="88">
        <v>170</v>
      </c>
      <c r="F8987" s="89">
        <f>+D8987*E8987</f>
        <v>4760</v>
      </c>
    </row>
    <row r="8988" spans="1:6" ht="409.6" hidden="1" customHeight="1" thickBot="1" x14ac:dyDescent="0.25"/>
    <row r="8989" spans="1:6" ht="13.5" customHeight="1" thickBot="1" x14ac:dyDescent="0.25">
      <c r="A8989" s="90" t="s">
        <v>4904</v>
      </c>
      <c r="B8989" s="91"/>
      <c r="C8989" s="92">
        <v>12.3535976193007</v>
      </c>
      <c r="D8989" s="91"/>
      <c r="E8989" s="93" t="s">
        <v>4884</v>
      </c>
      <c r="F8989" s="94">
        <v>23247</v>
      </c>
    </row>
    <row r="8990" spans="1:6" ht="0.2" customHeight="1" x14ac:dyDescent="0.2"/>
    <row r="8991" spans="1:6" ht="12.75" customHeight="1" x14ac:dyDescent="0.2">
      <c r="A8991" s="80" t="s">
        <v>4871</v>
      </c>
      <c r="B8991" s="81" t="s">
        <v>4905</v>
      </c>
      <c r="C8991" s="82" t="s">
        <v>4870</v>
      </c>
      <c r="D8991" s="82" t="s">
        <v>4873</v>
      </c>
      <c r="E8991" s="82" t="s">
        <v>4874</v>
      </c>
      <c r="F8991" s="83" t="s">
        <v>4875</v>
      </c>
    </row>
    <row r="8992" spans="1:6" ht="409.6" hidden="1" customHeight="1" x14ac:dyDescent="0.2"/>
    <row r="8993" spans="1:6" ht="25.5" customHeight="1" thickBot="1" x14ac:dyDescent="0.25">
      <c r="A8993" s="84" t="s">
        <v>4920</v>
      </c>
      <c r="B8993" s="85" t="s">
        <v>4921</v>
      </c>
      <c r="C8993" s="86" t="s">
        <v>106</v>
      </c>
      <c r="D8993" s="87">
        <v>0.105</v>
      </c>
      <c r="E8993" s="88">
        <v>14128</v>
      </c>
      <c r="F8993" s="89">
        <f>+D8993*E8993</f>
        <v>1483.44</v>
      </c>
    </row>
    <row r="8994" spans="1:6" ht="409.6" hidden="1" customHeight="1" thickBot="1" x14ac:dyDescent="0.25"/>
    <row r="8995" spans="1:6" ht="13.5" customHeight="1" thickBot="1" x14ac:dyDescent="0.25">
      <c r="A8995" s="90" t="s">
        <v>4908</v>
      </c>
      <c r="B8995" s="91"/>
      <c r="C8995" s="92">
        <v>0.78807524710383703</v>
      </c>
      <c r="D8995" s="91"/>
      <c r="E8995" s="93" t="s">
        <v>4884</v>
      </c>
      <c r="F8995" s="94">
        <v>1483</v>
      </c>
    </row>
    <row r="8996" spans="1:6" ht="0.2" customHeight="1" thickBot="1" x14ac:dyDescent="0.25"/>
    <row r="8997" spans="1:6" ht="12.75" customHeight="1" thickBot="1" x14ac:dyDescent="0.3">
      <c r="A8997" s="157" t="s">
        <v>4909</v>
      </c>
      <c r="B8997" s="158"/>
      <c r="C8997" s="158"/>
      <c r="D8997" s="158"/>
      <c r="E8997" s="159">
        <v>188180</v>
      </c>
      <c r="F8997" s="160"/>
    </row>
    <row r="8998" spans="1:6" ht="12.75" customHeight="1" x14ac:dyDescent="0.2"/>
    <row r="8999" spans="1:6" ht="12.75" customHeight="1" x14ac:dyDescent="0.2"/>
    <row r="9000" spans="1:6" ht="409.6" hidden="1" customHeight="1" x14ac:dyDescent="0.2"/>
    <row r="9001" spans="1:6" ht="12.75" customHeight="1" x14ac:dyDescent="0.25">
      <c r="A9001" s="144" t="s">
        <v>4868</v>
      </c>
      <c r="B9001" s="145"/>
      <c r="C9001" s="145"/>
      <c r="D9001" s="145"/>
      <c r="E9001" s="146"/>
      <c r="F9001" s="147"/>
    </row>
    <row r="9002" spans="1:6" ht="12.75" customHeight="1" x14ac:dyDescent="0.2">
      <c r="A9002" s="138" t="s">
        <v>2904</v>
      </c>
      <c r="B9002" s="139"/>
      <c r="C9002" s="139"/>
      <c r="D9002" s="140"/>
      <c r="E9002" s="76" t="s">
        <v>4869</v>
      </c>
      <c r="F9002" s="77" t="s">
        <v>4870</v>
      </c>
    </row>
    <row r="9003" spans="1:6" ht="12.75" customHeight="1" x14ac:dyDescent="0.2">
      <c r="A9003" s="141"/>
      <c r="B9003" s="142"/>
      <c r="C9003" s="142"/>
      <c r="D9003" s="143"/>
      <c r="E9003" s="78" t="s">
        <v>2903</v>
      </c>
      <c r="F9003" s="79" t="s">
        <v>117</v>
      </c>
    </row>
    <row r="9004" spans="1:6" ht="409.6" hidden="1" customHeight="1" x14ac:dyDescent="0.2"/>
    <row r="9005" spans="1:6" ht="12.75" customHeight="1" x14ac:dyDescent="0.2">
      <c r="A9005" s="80" t="s">
        <v>4871</v>
      </c>
      <c r="B9005" s="81" t="s">
        <v>4872</v>
      </c>
      <c r="C9005" s="82" t="s">
        <v>4870</v>
      </c>
      <c r="D9005" s="82" t="s">
        <v>4873</v>
      </c>
      <c r="E9005" s="82" t="s">
        <v>4874</v>
      </c>
      <c r="F9005" s="83" t="s">
        <v>4875</v>
      </c>
    </row>
    <row r="9006" spans="1:6" ht="409.6" hidden="1" customHeight="1" x14ac:dyDescent="0.2"/>
    <row r="9007" spans="1:6" ht="25.5" customHeight="1" x14ac:dyDescent="0.2">
      <c r="A9007" s="84" t="s">
        <v>5162</v>
      </c>
      <c r="B9007" s="85" t="s">
        <v>5163</v>
      </c>
      <c r="C9007" s="86" t="s">
        <v>106</v>
      </c>
      <c r="D9007" s="87">
        <v>0.2205</v>
      </c>
      <c r="E9007" s="88">
        <v>458150</v>
      </c>
      <c r="F9007" s="89">
        <f>+D9007*E9007</f>
        <v>101022.075</v>
      </c>
    </row>
    <row r="9008" spans="1:6" ht="409.6" hidden="1" customHeight="1" x14ac:dyDescent="0.2"/>
    <row r="9009" spans="1:6" ht="25.5" customHeight="1" x14ac:dyDescent="0.2">
      <c r="A9009" s="84" t="s">
        <v>5048</v>
      </c>
      <c r="B9009" s="85" t="s">
        <v>5049</v>
      </c>
      <c r="C9009" s="86" t="s">
        <v>106</v>
      </c>
      <c r="D9009" s="87">
        <v>3.15E-2</v>
      </c>
      <c r="E9009" s="88">
        <v>331600</v>
      </c>
      <c r="F9009" s="89">
        <f>+D9009*E9009</f>
        <v>10445.4</v>
      </c>
    </row>
    <row r="9010" spans="1:6" ht="409.6" hidden="1" customHeight="1" x14ac:dyDescent="0.2"/>
    <row r="9011" spans="1:6" ht="25.5" customHeight="1" x14ac:dyDescent="0.2">
      <c r="A9011" s="84" t="s">
        <v>5234</v>
      </c>
      <c r="B9011" s="85" t="s">
        <v>5235</v>
      </c>
      <c r="C9011" s="86" t="s">
        <v>117</v>
      </c>
      <c r="D9011" s="87">
        <v>0.8</v>
      </c>
      <c r="E9011" s="88">
        <v>14035</v>
      </c>
      <c r="F9011" s="89">
        <f>+D9011*E9011</f>
        <v>11228</v>
      </c>
    </row>
    <row r="9012" spans="1:6" ht="409.6" hidden="1" customHeight="1" x14ac:dyDescent="0.2"/>
    <row r="9013" spans="1:6" ht="25.5" customHeight="1" x14ac:dyDescent="0.2">
      <c r="A9013" s="84" t="s">
        <v>4941</v>
      </c>
      <c r="B9013" s="85" t="s">
        <v>4942</v>
      </c>
      <c r="C9013" s="86" t="s">
        <v>7</v>
      </c>
      <c r="D9013" s="87">
        <v>0.3</v>
      </c>
      <c r="E9013" s="88">
        <v>8600</v>
      </c>
      <c r="F9013" s="89">
        <f>+D9013*E9013</f>
        <v>2580</v>
      </c>
    </row>
    <row r="9014" spans="1:6" ht="409.6" hidden="1" customHeight="1" x14ac:dyDescent="0.2"/>
    <row r="9015" spans="1:6" ht="25.5" customHeight="1" x14ac:dyDescent="0.2">
      <c r="A9015" s="84" t="s">
        <v>4965</v>
      </c>
      <c r="B9015" s="85" t="s">
        <v>4966</v>
      </c>
      <c r="C9015" s="86" t="s">
        <v>117</v>
      </c>
      <c r="D9015" s="87">
        <v>1.05</v>
      </c>
      <c r="E9015" s="88">
        <v>9386</v>
      </c>
      <c r="F9015" s="89">
        <f>+D9015*E9015</f>
        <v>9855.3000000000011</v>
      </c>
    </row>
    <row r="9016" spans="1:6" ht="409.6" hidden="1" customHeight="1" x14ac:dyDescent="0.2"/>
    <row r="9017" spans="1:6" ht="25.5" customHeight="1" x14ac:dyDescent="0.2">
      <c r="A9017" s="84" t="s">
        <v>5230</v>
      </c>
      <c r="B9017" s="85" t="s">
        <v>5231</v>
      </c>
      <c r="C9017" s="86" t="s">
        <v>117</v>
      </c>
      <c r="D9017" s="87">
        <v>1.05</v>
      </c>
      <c r="E9017" s="88">
        <v>6875</v>
      </c>
      <c r="F9017" s="89">
        <f>+D9017*E9017</f>
        <v>7218.75</v>
      </c>
    </row>
    <row r="9018" spans="1:6" ht="409.6" hidden="1" customHeight="1" x14ac:dyDescent="0.2"/>
    <row r="9019" spans="1:6" ht="25.5" customHeight="1" x14ac:dyDescent="0.2">
      <c r="A9019" s="84" t="s">
        <v>5212</v>
      </c>
      <c r="B9019" s="85" t="s">
        <v>5213</v>
      </c>
      <c r="C9019" s="86" t="s">
        <v>7</v>
      </c>
      <c r="D9019" s="87">
        <v>6.3E-2</v>
      </c>
      <c r="E9019" s="88">
        <v>98350</v>
      </c>
      <c r="F9019" s="89">
        <f>+D9019*E9019</f>
        <v>6196.05</v>
      </c>
    </row>
    <row r="9020" spans="1:6" ht="409.6" hidden="1" customHeight="1" x14ac:dyDescent="0.2"/>
    <row r="9021" spans="1:6" ht="25.5" customHeight="1" x14ac:dyDescent="0.2">
      <c r="A9021" s="84" t="s">
        <v>4876</v>
      </c>
      <c r="B9021" s="85" t="s">
        <v>4877</v>
      </c>
      <c r="C9021" s="86" t="s">
        <v>1212</v>
      </c>
      <c r="D9021" s="87">
        <v>0.21</v>
      </c>
      <c r="E9021" s="88">
        <v>3690</v>
      </c>
      <c r="F9021" s="89">
        <f>+D9021*E9021</f>
        <v>774.9</v>
      </c>
    </row>
    <row r="9022" spans="1:6" ht="409.6" hidden="1" customHeight="1" x14ac:dyDescent="0.2"/>
    <row r="9023" spans="1:6" ht="25.5" customHeight="1" x14ac:dyDescent="0.2">
      <c r="A9023" s="84" t="s">
        <v>4881</v>
      </c>
      <c r="B9023" s="85" t="s">
        <v>4882</v>
      </c>
      <c r="C9023" s="86" t="s">
        <v>9</v>
      </c>
      <c r="D9023" s="87">
        <v>1.1100000000000001</v>
      </c>
      <c r="E9023" s="88">
        <v>8900</v>
      </c>
      <c r="F9023" s="89">
        <f>+D9023*E9023</f>
        <v>9879</v>
      </c>
    </row>
    <row r="9024" spans="1:6" ht="409.6" hidden="1" customHeight="1" x14ac:dyDescent="0.2"/>
    <row r="9025" spans="1:6" ht="25.5" customHeight="1" x14ac:dyDescent="0.2">
      <c r="A9025" s="84" t="s">
        <v>5172</v>
      </c>
      <c r="B9025" s="85" t="s">
        <v>5173</v>
      </c>
      <c r="C9025" s="86" t="s">
        <v>9</v>
      </c>
      <c r="D9025" s="87">
        <v>0.52500000000000002</v>
      </c>
      <c r="E9025" s="88">
        <v>8900</v>
      </c>
      <c r="F9025" s="89">
        <f>+D9025*E9025</f>
        <v>4672.5</v>
      </c>
    </row>
    <row r="9026" spans="1:6" ht="409.6" hidden="1" customHeight="1" x14ac:dyDescent="0.2"/>
    <row r="9027" spans="1:6" ht="25.5" customHeight="1" thickBot="1" x14ac:dyDescent="0.25">
      <c r="A9027" s="84" t="s">
        <v>5160</v>
      </c>
      <c r="B9027" s="85" t="s">
        <v>5161</v>
      </c>
      <c r="C9027" s="86" t="s">
        <v>9</v>
      </c>
      <c r="D9027" s="87">
        <v>6.3759999999999997E-2</v>
      </c>
      <c r="E9027" s="88">
        <v>155918</v>
      </c>
      <c r="F9027" s="89">
        <f>+D9027*E9027</f>
        <v>9941.3316799999993</v>
      </c>
    </row>
    <row r="9028" spans="1:6" ht="409.6" hidden="1" customHeight="1" thickBot="1" x14ac:dyDescent="0.25"/>
    <row r="9029" spans="1:6" ht="13.5" customHeight="1" thickBot="1" x14ac:dyDescent="0.25">
      <c r="A9029" s="90" t="s">
        <v>4883</v>
      </c>
      <c r="B9029" s="91"/>
      <c r="C9029" s="92">
        <v>52.5102112335654</v>
      </c>
      <c r="D9029" s="91"/>
      <c r="E9029" s="93" t="s">
        <v>4884</v>
      </c>
      <c r="F9029" s="94">
        <v>173813</v>
      </c>
    </row>
    <row r="9030" spans="1:6" ht="0.2" customHeight="1" x14ac:dyDescent="0.2"/>
    <row r="9031" spans="1:6" ht="12.75" customHeight="1" x14ac:dyDescent="0.2">
      <c r="A9031" s="80" t="s">
        <v>4871</v>
      </c>
      <c r="B9031" s="81" t="s">
        <v>4885</v>
      </c>
      <c r="C9031" s="82" t="s">
        <v>4870</v>
      </c>
      <c r="D9031" s="82" t="s">
        <v>4873</v>
      </c>
      <c r="E9031" s="82" t="s">
        <v>4874</v>
      </c>
      <c r="F9031" s="83" t="s">
        <v>4875</v>
      </c>
    </row>
    <row r="9032" spans="1:6" ht="409.6" hidden="1" customHeight="1" x14ac:dyDescent="0.2"/>
    <row r="9033" spans="1:6" ht="25.5" customHeight="1" thickBot="1" x14ac:dyDescent="0.25">
      <c r="A9033" s="84" t="s">
        <v>5158</v>
      </c>
      <c r="B9033" s="85" t="s">
        <v>5159</v>
      </c>
      <c r="C9033" s="86" t="s">
        <v>4888</v>
      </c>
      <c r="D9033" s="87">
        <v>0.42324000000000001</v>
      </c>
      <c r="E9033" s="88">
        <v>266178</v>
      </c>
      <c r="F9033" s="89">
        <f>+D9033*E9033</f>
        <v>112657.17672</v>
      </c>
    </row>
    <row r="9034" spans="1:6" ht="409.6" hidden="1" customHeight="1" thickBot="1" x14ac:dyDescent="0.25"/>
    <row r="9035" spans="1:6" ht="13.5" customHeight="1" thickBot="1" x14ac:dyDescent="0.25">
      <c r="A9035" s="90" t="s">
        <v>4893</v>
      </c>
      <c r="B9035" s="91"/>
      <c r="C9035" s="92">
        <v>34.034524845321002</v>
      </c>
      <c r="D9035" s="91"/>
      <c r="E9035" s="93" t="s">
        <v>4884</v>
      </c>
      <c r="F9035" s="94">
        <v>112657</v>
      </c>
    </row>
    <row r="9036" spans="1:6" ht="0.2" customHeight="1" x14ac:dyDescent="0.2"/>
    <row r="9037" spans="1:6" ht="12.75" customHeight="1" x14ac:dyDescent="0.2">
      <c r="A9037" s="80" t="s">
        <v>4871</v>
      </c>
      <c r="B9037" s="81" t="s">
        <v>4894</v>
      </c>
      <c r="C9037" s="82" t="s">
        <v>4870</v>
      </c>
      <c r="D9037" s="82" t="s">
        <v>4873</v>
      </c>
      <c r="E9037" s="82" t="s">
        <v>4874</v>
      </c>
      <c r="F9037" s="83" t="s">
        <v>4875</v>
      </c>
    </row>
    <row r="9038" spans="1:6" ht="409.6" hidden="1" customHeight="1" x14ac:dyDescent="0.2"/>
    <row r="9039" spans="1:6" ht="25.5" customHeight="1" thickBot="1" x14ac:dyDescent="0.25">
      <c r="A9039" s="84" t="s">
        <v>4895</v>
      </c>
      <c r="B9039" s="85" t="s">
        <v>4896</v>
      </c>
      <c r="C9039" s="86" t="s">
        <v>4897</v>
      </c>
      <c r="D9039" s="87">
        <v>0.05</v>
      </c>
      <c r="E9039" s="88">
        <v>112657</v>
      </c>
      <c r="F9039" s="89">
        <f>+D9039*E9039</f>
        <v>5632.85</v>
      </c>
    </row>
    <row r="9040" spans="1:6" ht="409.6" hidden="1" customHeight="1" thickBot="1" x14ac:dyDescent="0.25"/>
    <row r="9041" spans="1:6" ht="13.5" customHeight="1" thickBot="1" x14ac:dyDescent="0.25">
      <c r="A9041" s="90" t="s">
        <v>4898</v>
      </c>
      <c r="B9041" s="91"/>
      <c r="C9041" s="92">
        <v>1.70177155839134</v>
      </c>
      <c r="D9041" s="91"/>
      <c r="E9041" s="93" t="s">
        <v>4884</v>
      </c>
      <c r="F9041" s="94">
        <v>5633</v>
      </c>
    </row>
    <row r="9042" spans="1:6" ht="0.2" customHeight="1" x14ac:dyDescent="0.2"/>
    <row r="9043" spans="1:6" ht="12.75" customHeight="1" x14ac:dyDescent="0.2">
      <c r="A9043" s="80" t="s">
        <v>4871</v>
      </c>
      <c r="B9043" s="81" t="s">
        <v>4899</v>
      </c>
      <c r="C9043" s="82" t="s">
        <v>4870</v>
      </c>
      <c r="D9043" s="82" t="s">
        <v>4873</v>
      </c>
      <c r="E9043" s="82" t="s">
        <v>4874</v>
      </c>
      <c r="F9043" s="83" t="s">
        <v>4875</v>
      </c>
    </row>
    <row r="9044" spans="1:6" ht="409.6" hidden="1" customHeight="1" x14ac:dyDescent="0.2"/>
    <row r="9045" spans="1:6" ht="25.5" customHeight="1" x14ac:dyDescent="0.2">
      <c r="A9045" s="84" t="s">
        <v>5168</v>
      </c>
      <c r="B9045" s="85" t="s">
        <v>5169</v>
      </c>
      <c r="C9045" s="86" t="s">
        <v>106</v>
      </c>
      <c r="D9045" s="87">
        <v>0.2205</v>
      </c>
      <c r="E9045" s="88">
        <v>56078</v>
      </c>
      <c r="F9045" s="89">
        <f>+D9045*E9045</f>
        <v>12365.199000000001</v>
      </c>
    </row>
    <row r="9046" spans="1:6" ht="409.6" hidden="1" customHeight="1" x14ac:dyDescent="0.2"/>
    <row r="9047" spans="1:6" ht="25.5" customHeight="1" x14ac:dyDescent="0.2">
      <c r="A9047" s="84" t="s">
        <v>5228</v>
      </c>
      <c r="B9047" s="85" t="s">
        <v>5229</v>
      </c>
      <c r="C9047" s="86" t="s">
        <v>109</v>
      </c>
      <c r="D9047" s="87">
        <v>28</v>
      </c>
      <c r="E9047" s="88">
        <v>170</v>
      </c>
      <c r="F9047" s="89">
        <f>+D9047*E9047</f>
        <v>4760</v>
      </c>
    </row>
    <row r="9048" spans="1:6" ht="409.6" hidden="1" customHeight="1" x14ac:dyDescent="0.2"/>
    <row r="9049" spans="1:6" ht="25.5" customHeight="1" x14ac:dyDescent="0.2">
      <c r="A9049" s="84" t="s">
        <v>5087</v>
      </c>
      <c r="B9049" s="85" t="s">
        <v>5088</v>
      </c>
      <c r="C9049" s="86" t="s">
        <v>109</v>
      </c>
      <c r="D9049" s="87">
        <v>15.55556</v>
      </c>
      <c r="E9049" s="88">
        <v>169</v>
      </c>
      <c r="F9049" s="89">
        <f>+D9049*E9049</f>
        <v>2628.8896399999999</v>
      </c>
    </row>
    <row r="9050" spans="1:6" ht="409.6" hidden="1" customHeight="1" x14ac:dyDescent="0.2"/>
    <row r="9051" spans="1:6" ht="25.5" customHeight="1" x14ac:dyDescent="0.2">
      <c r="A9051" s="84" t="s">
        <v>5139</v>
      </c>
      <c r="B9051" s="85" t="s">
        <v>5140</v>
      </c>
      <c r="C9051" s="86" t="s">
        <v>109</v>
      </c>
      <c r="D9051" s="87">
        <v>10</v>
      </c>
      <c r="E9051" s="88">
        <v>398</v>
      </c>
      <c r="F9051" s="89">
        <f>+D9051*E9051</f>
        <v>3980</v>
      </c>
    </row>
    <row r="9052" spans="1:6" ht="409.6" hidden="1" customHeight="1" x14ac:dyDescent="0.2"/>
    <row r="9053" spans="1:6" ht="25.5" customHeight="1" x14ac:dyDescent="0.2">
      <c r="A9053" s="84" t="s">
        <v>5018</v>
      </c>
      <c r="B9053" s="85" t="s">
        <v>5019</v>
      </c>
      <c r="C9053" s="86" t="s">
        <v>109</v>
      </c>
      <c r="D9053" s="87">
        <v>4</v>
      </c>
      <c r="E9053" s="88">
        <v>248</v>
      </c>
      <c r="F9053" s="89">
        <f>+D9053*E9053</f>
        <v>992</v>
      </c>
    </row>
    <row r="9054" spans="1:6" ht="409.6" hidden="1" customHeight="1" x14ac:dyDescent="0.2"/>
    <row r="9055" spans="1:6" ht="25.5" customHeight="1" x14ac:dyDescent="0.2">
      <c r="A9055" s="84" t="s">
        <v>5016</v>
      </c>
      <c r="B9055" s="85" t="s">
        <v>5017</v>
      </c>
      <c r="C9055" s="86" t="s">
        <v>109</v>
      </c>
      <c r="D9055" s="87">
        <v>2</v>
      </c>
      <c r="E9055" s="88">
        <v>3482</v>
      </c>
      <c r="F9055" s="89">
        <f>+D9055*E9055</f>
        <v>6964</v>
      </c>
    </row>
    <row r="9056" spans="1:6" ht="409.6" hidden="1" customHeight="1" x14ac:dyDescent="0.2"/>
    <row r="9057" spans="1:6" ht="25.5" customHeight="1" x14ac:dyDescent="0.2">
      <c r="A9057" s="84" t="s">
        <v>5236</v>
      </c>
      <c r="B9057" s="85" t="s">
        <v>5237</v>
      </c>
      <c r="C9057" s="86" t="s">
        <v>109</v>
      </c>
      <c r="D9057" s="87">
        <v>5.6666699999999999</v>
      </c>
      <c r="E9057" s="88">
        <v>370</v>
      </c>
      <c r="F9057" s="89">
        <f>+D9057*E9057</f>
        <v>2096.6678999999999</v>
      </c>
    </row>
    <row r="9058" spans="1:6" ht="409.6" hidden="1" customHeight="1" x14ac:dyDescent="0.2"/>
    <row r="9059" spans="1:6" ht="25.5" customHeight="1" x14ac:dyDescent="0.2">
      <c r="A9059" s="84" t="s">
        <v>5166</v>
      </c>
      <c r="B9059" s="85" t="s">
        <v>5167</v>
      </c>
      <c r="C9059" s="86" t="s">
        <v>109</v>
      </c>
      <c r="D9059" s="87">
        <v>1.7000000000000001E-2</v>
      </c>
      <c r="E9059" s="88">
        <v>26925</v>
      </c>
      <c r="F9059" s="89">
        <f>+D9059*E9059</f>
        <v>457.72500000000002</v>
      </c>
    </row>
    <row r="9060" spans="1:6" ht="409.6" hidden="1" customHeight="1" x14ac:dyDescent="0.2"/>
    <row r="9061" spans="1:6" ht="25.5" customHeight="1" x14ac:dyDescent="0.2">
      <c r="A9061" s="84" t="s">
        <v>5075</v>
      </c>
      <c r="B9061" s="85" t="s">
        <v>5076</v>
      </c>
      <c r="C9061" s="86" t="s">
        <v>109</v>
      </c>
      <c r="D9061" s="87">
        <v>0.04</v>
      </c>
      <c r="E9061" s="88">
        <v>30495</v>
      </c>
      <c r="F9061" s="89">
        <f>+D9061*E9061</f>
        <v>1219.8</v>
      </c>
    </row>
    <row r="9062" spans="1:6" ht="409.6" hidden="1" customHeight="1" x14ac:dyDescent="0.2"/>
    <row r="9063" spans="1:6" ht="25.5" customHeight="1" thickBot="1" x14ac:dyDescent="0.25">
      <c r="A9063" s="84" t="s">
        <v>5083</v>
      </c>
      <c r="B9063" s="85" t="s">
        <v>5084</v>
      </c>
      <c r="C9063" s="86" t="s">
        <v>109</v>
      </c>
      <c r="D9063" s="87">
        <v>0.04</v>
      </c>
      <c r="E9063" s="88">
        <v>8120</v>
      </c>
      <c r="F9063" s="89">
        <f>+D9063*E9063</f>
        <v>324.8</v>
      </c>
    </row>
    <row r="9064" spans="1:6" ht="409.6" hidden="1" customHeight="1" thickBot="1" x14ac:dyDescent="0.25"/>
    <row r="9065" spans="1:6" ht="13.5" customHeight="1" thickBot="1" x14ac:dyDescent="0.25">
      <c r="A9065" s="90" t="s">
        <v>4904</v>
      </c>
      <c r="B9065" s="91"/>
      <c r="C9065" s="92">
        <v>10.8124274941995</v>
      </c>
      <c r="D9065" s="91"/>
      <c r="E9065" s="93" t="s">
        <v>4884</v>
      </c>
      <c r="F9065" s="94">
        <v>35790</v>
      </c>
    </row>
    <row r="9066" spans="1:6" ht="0.2" customHeight="1" x14ac:dyDescent="0.2"/>
    <row r="9067" spans="1:6" ht="12.75" customHeight="1" x14ac:dyDescent="0.2">
      <c r="A9067" s="80" t="s">
        <v>4871</v>
      </c>
      <c r="B9067" s="81" t="s">
        <v>4905</v>
      </c>
      <c r="C9067" s="82" t="s">
        <v>4870</v>
      </c>
      <c r="D9067" s="82" t="s">
        <v>4873</v>
      </c>
      <c r="E9067" s="82" t="s">
        <v>4874</v>
      </c>
      <c r="F9067" s="83" t="s">
        <v>4875</v>
      </c>
    </row>
    <row r="9068" spans="1:6" ht="409.6" hidden="1" customHeight="1" x14ac:dyDescent="0.2"/>
    <row r="9069" spans="1:6" ht="25.5" customHeight="1" thickBot="1" x14ac:dyDescent="0.25">
      <c r="A9069" s="84" t="s">
        <v>4920</v>
      </c>
      <c r="B9069" s="85" t="s">
        <v>4921</v>
      </c>
      <c r="C9069" s="86" t="s">
        <v>106</v>
      </c>
      <c r="D9069" s="87">
        <v>0.2205</v>
      </c>
      <c r="E9069" s="88">
        <v>14128</v>
      </c>
      <c r="F9069" s="89">
        <f>+D9069*E9069</f>
        <v>3115.2240000000002</v>
      </c>
    </row>
    <row r="9070" spans="1:6" ht="409.6" hidden="1" customHeight="1" thickBot="1" x14ac:dyDescent="0.25"/>
    <row r="9071" spans="1:6" ht="13.5" customHeight="1" thickBot="1" x14ac:dyDescent="0.25">
      <c r="A9071" s="90" t="s">
        <v>4908</v>
      </c>
      <c r="B9071" s="91"/>
      <c r="C9071" s="92">
        <v>0.94106486852281501</v>
      </c>
      <c r="D9071" s="91"/>
      <c r="E9071" s="93" t="s">
        <v>4884</v>
      </c>
      <c r="F9071" s="94">
        <v>3115</v>
      </c>
    </row>
    <row r="9072" spans="1:6" ht="0.2" customHeight="1" thickBot="1" x14ac:dyDescent="0.25"/>
    <row r="9073" spans="1:6" ht="12.75" customHeight="1" thickBot="1" x14ac:dyDescent="0.3">
      <c r="A9073" s="157" t="s">
        <v>4909</v>
      </c>
      <c r="B9073" s="158"/>
      <c r="C9073" s="158"/>
      <c r="D9073" s="158"/>
      <c r="E9073" s="159">
        <v>331008</v>
      </c>
      <c r="F9073" s="160"/>
    </row>
    <row r="9074" spans="1:6" ht="12.75" customHeight="1" x14ac:dyDescent="0.2"/>
    <row r="9075" spans="1:6" ht="12.75" customHeight="1" x14ac:dyDescent="0.2"/>
    <row r="9076" spans="1:6" ht="409.6" hidden="1" customHeight="1" x14ac:dyDescent="0.2"/>
    <row r="9077" spans="1:6" ht="12.75" customHeight="1" x14ac:dyDescent="0.25">
      <c r="A9077" s="144" t="s">
        <v>4868</v>
      </c>
      <c r="B9077" s="145"/>
      <c r="C9077" s="145"/>
      <c r="D9077" s="145"/>
      <c r="E9077" s="146"/>
      <c r="F9077" s="147"/>
    </row>
    <row r="9078" spans="1:6" ht="12.75" customHeight="1" x14ac:dyDescent="0.2">
      <c r="A9078" s="138" t="s">
        <v>2906</v>
      </c>
      <c r="B9078" s="139"/>
      <c r="C9078" s="139"/>
      <c r="D9078" s="140"/>
      <c r="E9078" s="76" t="s">
        <v>4869</v>
      </c>
      <c r="F9078" s="77" t="s">
        <v>4870</v>
      </c>
    </row>
    <row r="9079" spans="1:6" ht="12.75" customHeight="1" x14ac:dyDescent="0.2">
      <c r="A9079" s="141"/>
      <c r="B9079" s="142"/>
      <c r="C9079" s="142"/>
      <c r="D9079" s="143"/>
      <c r="E9079" s="78" t="s">
        <v>2905</v>
      </c>
      <c r="F9079" s="79" t="s">
        <v>263</v>
      </c>
    </row>
    <row r="9080" spans="1:6" ht="409.6" hidden="1" customHeight="1" x14ac:dyDescent="0.2"/>
    <row r="9081" spans="1:6" ht="12.75" customHeight="1" x14ac:dyDescent="0.2">
      <c r="A9081" s="80" t="s">
        <v>4871</v>
      </c>
      <c r="B9081" s="81" t="s">
        <v>4872</v>
      </c>
      <c r="C9081" s="82" t="s">
        <v>4870</v>
      </c>
      <c r="D9081" s="82" t="s">
        <v>4873</v>
      </c>
      <c r="E9081" s="82" t="s">
        <v>4874</v>
      </c>
      <c r="F9081" s="83" t="s">
        <v>4875</v>
      </c>
    </row>
    <row r="9082" spans="1:6" ht="409.6" hidden="1" customHeight="1" x14ac:dyDescent="0.2"/>
    <row r="9083" spans="1:6" ht="25.5" customHeight="1" x14ac:dyDescent="0.2">
      <c r="A9083" s="84" t="s">
        <v>5154</v>
      </c>
      <c r="B9083" s="85" t="s">
        <v>5155</v>
      </c>
      <c r="C9083" s="86" t="s">
        <v>106</v>
      </c>
      <c r="D9083" s="87">
        <v>0.105</v>
      </c>
      <c r="E9083" s="88">
        <v>405694</v>
      </c>
      <c r="F9083" s="89">
        <f>+D9083*E9083</f>
        <v>42597.869999999995</v>
      </c>
    </row>
    <row r="9084" spans="1:6" ht="409.6" hidden="1" customHeight="1" x14ac:dyDescent="0.2"/>
    <row r="9085" spans="1:6" ht="25.5" customHeight="1" x14ac:dyDescent="0.2">
      <c r="A9085" s="84" t="s">
        <v>4941</v>
      </c>
      <c r="B9085" s="85" t="s">
        <v>4942</v>
      </c>
      <c r="C9085" s="86" t="s">
        <v>7</v>
      </c>
      <c r="D9085" s="87">
        <v>0.5</v>
      </c>
      <c r="E9085" s="88">
        <v>8600</v>
      </c>
      <c r="F9085" s="89">
        <f>+D9085*E9085</f>
        <v>4300</v>
      </c>
    </row>
    <row r="9086" spans="1:6" ht="409.6" hidden="1" customHeight="1" x14ac:dyDescent="0.2"/>
    <row r="9087" spans="1:6" ht="25.5" customHeight="1" x14ac:dyDescent="0.2">
      <c r="A9087" s="84" t="s">
        <v>4876</v>
      </c>
      <c r="B9087" s="85" t="s">
        <v>4877</v>
      </c>
      <c r="C9087" s="86" t="s">
        <v>1212</v>
      </c>
      <c r="D9087" s="87">
        <v>0.27500000000000002</v>
      </c>
      <c r="E9087" s="88">
        <v>3690</v>
      </c>
      <c r="F9087" s="89">
        <f>+D9087*E9087</f>
        <v>1014.7500000000001</v>
      </c>
    </row>
    <row r="9088" spans="1:6" ht="409.6" hidden="1" customHeight="1" x14ac:dyDescent="0.2"/>
    <row r="9089" spans="1:6" ht="25.5" customHeight="1" x14ac:dyDescent="0.2">
      <c r="A9089" s="84" t="s">
        <v>5097</v>
      </c>
      <c r="B9089" s="85" t="s">
        <v>5098</v>
      </c>
      <c r="C9089" s="86" t="s">
        <v>9</v>
      </c>
      <c r="D9089" s="87">
        <v>2.0699999999999998E-3</v>
      </c>
      <c r="E9089" s="88">
        <v>295180</v>
      </c>
      <c r="F9089" s="89">
        <f>+D9089*E9089</f>
        <v>611.0225999999999</v>
      </c>
    </row>
    <row r="9090" spans="1:6" ht="409.6" hidden="1" customHeight="1" x14ac:dyDescent="0.2"/>
    <row r="9091" spans="1:6" ht="25.5" customHeight="1" x14ac:dyDescent="0.2">
      <c r="A9091" s="84" t="s">
        <v>5190</v>
      </c>
      <c r="B9091" s="85" t="s">
        <v>5191</v>
      </c>
      <c r="C9091" s="86" t="s">
        <v>263</v>
      </c>
      <c r="D9091" s="87">
        <v>1.43</v>
      </c>
      <c r="E9091" s="88">
        <v>1353</v>
      </c>
      <c r="F9091" s="89">
        <f>+D9091*E9091</f>
        <v>1934.79</v>
      </c>
    </row>
    <row r="9092" spans="1:6" ht="409.6" hidden="1" customHeight="1" x14ac:dyDescent="0.2"/>
    <row r="9093" spans="1:6" ht="25.5" customHeight="1" x14ac:dyDescent="0.2">
      <c r="A9093" s="84" t="s">
        <v>5160</v>
      </c>
      <c r="B9093" s="85" t="s">
        <v>5161</v>
      </c>
      <c r="C9093" s="86" t="s">
        <v>9</v>
      </c>
      <c r="D9093" s="87">
        <v>8.6730000000000002E-2</v>
      </c>
      <c r="E9093" s="88">
        <v>155918</v>
      </c>
      <c r="F9093" s="89">
        <f>+D9093*E9093</f>
        <v>13522.76814</v>
      </c>
    </row>
    <row r="9094" spans="1:6" ht="409.6" hidden="1" customHeight="1" x14ac:dyDescent="0.2"/>
    <row r="9095" spans="1:6" ht="25.5" customHeight="1" x14ac:dyDescent="0.2">
      <c r="A9095" s="84" t="s">
        <v>5212</v>
      </c>
      <c r="B9095" s="85" t="s">
        <v>5213</v>
      </c>
      <c r="C9095" s="86" t="s">
        <v>7</v>
      </c>
      <c r="D9095" s="87">
        <v>0.26250000000000001</v>
      </c>
      <c r="E9095" s="88">
        <v>98350</v>
      </c>
      <c r="F9095" s="89">
        <f>+D9095*E9095</f>
        <v>25816.875</v>
      </c>
    </row>
    <row r="9096" spans="1:6" ht="409.6" hidden="1" customHeight="1" x14ac:dyDescent="0.2"/>
    <row r="9097" spans="1:6" ht="25.5" customHeight="1" thickBot="1" x14ac:dyDescent="0.25">
      <c r="A9097" s="84" t="s">
        <v>4881</v>
      </c>
      <c r="B9097" s="85" t="s">
        <v>4882</v>
      </c>
      <c r="C9097" s="86" t="s">
        <v>9</v>
      </c>
      <c r="D9097" s="87">
        <v>0.69</v>
      </c>
      <c r="E9097" s="88">
        <v>8900</v>
      </c>
      <c r="F9097" s="89">
        <f>+D9097*E9097</f>
        <v>6140.9999999999991</v>
      </c>
    </row>
    <row r="9098" spans="1:6" ht="409.6" hidden="1" customHeight="1" thickBot="1" x14ac:dyDescent="0.25"/>
    <row r="9099" spans="1:6" ht="13.5" customHeight="1" thickBot="1" x14ac:dyDescent="0.25">
      <c r="A9099" s="90" t="s">
        <v>4883</v>
      </c>
      <c r="B9099" s="91"/>
      <c r="C9099" s="92">
        <v>58.220965373272001</v>
      </c>
      <c r="D9099" s="91"/>
      <c r="E9099" s="93" t="s">
        <v>4884</v>
      </c>
      <c r="F9099" s="94">
        <v>95940</v>
      </c>
    </row>
    <row r="9100" spans="1:6" ht="0.2" customHeight="1" x14ac:dyDescent="0.2"/>
    <row r="9101" spans="1:6" ht="12.75" customHeight="1" x14ac:dyDescent="0.2">
      <c r="A9101" s="80" t="s">
        <v>4871</v>
      </c>
      <c r="B9101" s="81" t="s">
        <v>4885</v>
      </c>
      <c r="C9101" s="82" t="s">
        <v>4870</v>
      </c>
      <c r="D9101" s="82" t="s">
        <v>4873</v>
      </c>
      <c r="E9101" s="82" t="s">
        <v>4874</v>
      </c>
      <c r="F9101" s="83" t="s">
        <v>4875</v>
      </c>
    </row>
    <row r="9102" spans="1:6" ht="409.6" hidden="1" customHeight="1" x14ac:dyDescent="0.2"/>
    <row r="9103" spans="1:6" ht="25.5" customHeight="1" thickBot="1" x14ac:dyDescent="0.25">
      <c r="A9103" s="84" t="s">
        <v>5158</v>
      </c>
      <c r="B9103" s="85" t="s">
        <v>5159</v>
      </c>
      <c r="C9103" s="86" t="s">
        <v>4888</v>
      </c>
      <c r="D9103" s="87">
        <v>0.18514</v>
      </c>
      <c r="E9103" s="88">
        <v>266178</v>
      </c>
      <c r="F9103" s="89">
        <f>+D9103*E9103</f>
        <v>49280.194920000002</v>
      </c>
    </row>
    <row r="9104" spans="1:6" ht="409.6" hidden="1" customHeight="1" thickBot="1" x14ac:dyDescent="0.25"/>
    <row r="9105" spans="1:6" ht="13.5" customHeight="1" thickBot="1" x14ac:dyDescent="0.25">
      <c r="A9105" s="90" t="s">
        <v>4893</v>
      </c>
      <c r="B9105" s="91"/>
      <c r="C9105" s="92">
        <v>29.905453133154499</v>
      </c>
      <c r="D9105" s="91"/>
      <c r="E9105" s="93" t="s">
        <v>4884</v>
      </c>
      <c r="F9105" s="94">
        <v>49280</v>
      </c>
    </row>
    <row r="9106" spans="1:6" ht="0.2" customHeight="1" x14ac:dyDescent="0.2"/>
    <row r="9107" spans="1:6" ht="12.75" customHeight="1" x14ac:dyDescent="0.2">
      <c r="A9107" s="80" t="s">
        <v>4871</v>
      </c>
      <c r="B9107" s="81" t="s">
        <v>4894</v>
      </c>
      <c r="C9107" s="82" t="s">
        <v>4870</v>
      </c>
      <c r="D9107" s="82" t="s">
        <v>4873</v>
      </c>
      <c r="E9107" s="82" t="s">
        <v>4874</v>
      </c>
      <c r="F9107" s="83" t="s">
        <v>4875</v>
      </c>
    </row>
    <row r="9108" spans="1:6" ht="409.6" hidden="1" customHeight="1" x14ac:dyDescent="0.2"/>
    <row r="9109" spans="1:6" ht="25.5" customHeight="1" thickBot="1" x14ac:dyDescent="0.25">
      <c r="A9109" s="84" t="s">
        <v>4895</v>
      </c>
      <c r="B9109" s="85" t="s">
        <v>4896</v>
      </c>
      <c r="C9109" s="86" t="s">
        <v>4897</v>
      </c>
      <c r="D9109" s="87">
        <v>0.05</v>
      </c>
      <c r="E9109" s="88">
        <v>49280</v>
      </c>
      <c r="F9109" s="89">
        <f>+D9109*E9109</f>
        <v>2464</v>
      </c>
    </row>
    <row r="9110" spans="1:6" ht="409.6" hidden="1" customHeight="1" thickBot="1" x14ac:dyDescent="0.25"/>
    <row r="9111" spans="1:6" ht="13.5" customHeight="1" thickBot="1" x14ac:dyDescent="0.25">
      <c r="A9111" s="90" t="s">
        <v>4898</v>
      </c>
      <c r="B9111" s="91"/>
      <c r="C9111" s="92">
        <v>1.4952726566577299</v>
      </c>
      <c r="D9111" s="91"/>
      <c r="E9111" s="93" t="s">
        <v>4884</v>
      </c>
      <c r="F9111" s="94">
        <v>2464</v>
      </c>
    </row>
    <row r="9112" spans="1:6" ht="0.2" customHeight="1" x14ac:dyDescent="0.2"/>
    <row r="9113" spans="1:6" ht="12.75" customHeight="1" x14ac:dyDescent="0.2">
      <c r="A9113" s="80" t="s">
        <v>4871</v>
      </c>
      <c r="B9113" s="81" t="s">
        <v>4899</v>
      </c>
      <c r="C9113" s="82" t="s">
        <v>4870</v>
      </c>
      <c r="D9113" s="82" t="s">
        <v>4873</v>
      </c>
      <c r="E9113" s="82" t="s">
        <v>4874</v>
      </c>
      <c r="F9113" s="83" t="s">
        <v>4875</v>
      </c>
    </row>
    <row r="9114" spans="1:6" ht="409.6" hidden="1" customHeight="1" x14ac:dyDescent="0.2"/>
    <row r="9115" spans="1:6" ht="25.5" customHeight="1" x14ac:dyDescent="0.2">
      <c r="A9115" s="84" t="s">
        <v>5208</v>
      </c>
      <c r="B9115" s="85" t="s">
        <v>5209</v>
      </c>
      <c r="C9115" s="86" t="s">
        <v>109</v>
      </c>
      <c r="D9115" s="87">
        <v>28</v>
      </c>
      <c r="E9115" s="88">
        <v>139</v>
      </c>
      <c r="F9115" s="89">
        <f>+D9115*E9115</f>
        <v>3892</v>
      </c>
    </row>
    <row r="9116" spans="1:6" ht="409.6" hidden="1" customHeight="1" x14ac:dyDescent="0.2"/>
    <row r="9117" spans="1:6" ht="25.5" customHeight="1" x14ac:dyDescent="0.2">
      <c r="A9117" s="84" t="s">
        <v>5087</v>
      </c>
      <c r="B9117" s="85" t="s">
        <v>5088</v>
      </c>
      <c r="C9117" s="86" t="s">
        <v>109</v>
      </c>
      <c r="D9117" s="87">
        <v>14</v>
      </c>
      <c r="E9117" s="88">
        <v>169</v>
      </c>
      <c r="F9117" s="89">
        <f>+D9117*E9117</f>
        <v>2366</v>
      </c>
    </row>
    <row r="9118" spans="1:6" ht="409.6" hidden="1" customHeight="1" x14ac:dyDescent="0.2"/>
    <row r="9119" spans="1:6" ht="25.5" customHeight="1" x14ac:dyDescent="0.2">
      <c r="A9119" s="84" t="s">
        <v>5018</v>
      </c>
      <c r="B9119" s="85" t="s">
        <v>5019</v>
      </c>
      <c r="C9119" s="86" t="s">
        <v>109</v>
      </c>
      <c r="D9119" s="87">
        <v>4</v>
      </c>
      <c r="E9119" s="88">
        <v>248</v>
      </c>
      <c r="F9119" s="89">
        <f>+D9119*E9119</f>
        <v>992</v>
      </c>
    </row>
    <row r="9120" spans="1:6" ht="409.6" hidden="1" customHeight="1" x14ac:dyDescent="0.2"/>
    <row r="9121" spans="1:6" ht="25.5" customHeight="1" x14ac:dyDescent="0.2">
      <c r="A9121" s="84" t="s">
        <v>5016</v>
      </c>
      <c r="B9121" s="85" t="s">
        <v>5017</v>
      </c>
      <c r="C9121" s="86" t="s">
        <v>109</v>
      </c>
      <c r="D9121" s="87">
        <v>2</v>
      </c>
      <c r="E9121" s="88">
        <v>3482</v>
      </c>
      <c r="F9121" s="89">
        <f>+D9121*E9121</f>
        <v>6964</v>
      </c>
    </row>
    <row r="9122" spans="1:6" ht="409.6" hidden="1" customHeight="1" x14ac:dyDescent="0.2"/>
    <row r="9123" spans="1:6" ht="25.5" customHeight="1" x14ac:dyDescent="0.2">
      <c r="A9123" s="84" t="s">
        <v>5166</v>
      </c>
      <c r="B9123" s="85" t="s">
        <v>5167</v>
      </c>
      <c r="C9123" s="86" t="s">
        <v>109</v>
      </c>
      <c r="D9123" s="87">
        <v>3.3329999999999999E-2</v>
      </c>
      <c r="E9123" s="88">
        <v>26925</v>
      </c>
      <c r="F9123" s="89">
        <f>+D9123*E9123</f>
        <v>897.41024999999991</v>
      </c>
    </row>
    <row r="9124" spans="1:6" ht="409.6" hidden="1" customHeight="1" x14ac:dyDescent="0.2"/>
    <row r="9125" spans="1:6" ht="25.5" customHeight="1" thickBot="1" x14ac:dyDescent="0.25">
      <c r="A9125" s="84" t="s">
        <v>5226</v>
      </c>
      <c r="B9125" s="85" t="s">
        <v>5227</v>
      </c>
      <c r="C9125" s="86" t="s">
        <v>109</v>
      </c>
      <c r="D9125" s="87">
        <v>2.716E-2</v>
      </c>
      <c r="E9125" s="88">
        <v>18708</v>
      </c>
      <c r="F9125" s="89">
        <f>+D9125*E9125</f>
        <v>508.10928000000001</v>
      </c>
    </row>
    <row r="9126" spans="1:6" ht="409.6" hidden="1" customHeight="1" thickBot="1" x14ac:dyDescent="0.25"/>
    <row r="9127" spans="1:6" ht="13.5" customHeight="1" thickBot="1" x14ac:dyDescent="0.25">
      <c r="A9127" s="90" t="s">
        <v>4904</v>
      </c>
      <c r="B9127" s="91"/>
      <c r="C9127" s="92">
        <v>9.4783537436432699</v>
      </c>
      <c r="D9127" s="91"/>
      <c r="E9127" s="93" t="s">
        <v>4884</v>
      </c>
      <c r="F9127" s="94">
        <v>15619</v>
      </c>
    </row>
    <row r="9128" spans="1:6" ht="0.2" customHeight="1" x14ac:dyDescent="0.2"/>
    <row r="9129" spans="1:6" ht="12.75" customHeight="1" x14ac:dyDescent="0.2">
      <c r="A9129" s="80" t="s">
        <v>4871</v>
      </c>
      <c r="B9129" s="81" t="s">
        <v>4905</v>
      </c>
      <c r="C9129" s="82" t="s">
        <v>4870</v>
      </c>
      <c r="D9129" s="82" t="s">
        <v>4873</v>
      </c>
      <c r="E9129" s="82" t="s">
        <v>4874</v>
      </c>
      <c r="F9129" s="83" t="s">
        <v>4875</v>
      </c>
    </row>
    <row r="9130" spans="1:6" ht="409.6" hidden="1" customHeight="1" x14ac:dyDescent="0.2"/>
    <row r="9131" spans="1:6" ht="25.5" customHeight="1" thickBot="1" x14ac:dyDescent="0.25">
      <c r="A9131" s="84" t="s">
        <v>4920</v>
      </c>
      <c r="B9131" s="85" t="s">
        <v>4921</v>
      </c>
      <c r="C9131" s="86" t="s">
        <v>106</v>
      </c>
      <c r="D9131" s="87">
        <v>0.105</v>
      </c>
      <c r="E9131" s="88">
        <v>14128</v>
      </c>
      <c r="F9131" s="89">
        <f>+D9131*E9131</f>
        <v>1483.44</v>
      </c>
    </row>
    <row r="9132" spans="1:6" ht="409.6" hidden="1" customHeight="1" thickBot="1" x14ac:dyDescent="0.25"/>
    <row r="9133" spans="1:6" ht="13.5" customHeight="1" thickBot="1" x14ac:dyDescent="0.25">
      <c r="A9133" s="90" t="s">
        <v>4908</v>
      </c>
      <c r="B9133" s="91"/>
      <c r="C9133" s="92">
        <v>0.89995509327248702</v>
      </c>
      <c r="D9133" s="91"/>
      <c r="E9133" s="93" t="s">
        <v>4884</v>
      </c>
      <c r="F9133" s="94">
        <v>1483</v>
      </c>
    </row>
    <row r="9134" spans="1:6" ht="0.2" customHeight="1" thickBot="1" x14ac:dyDescent="0.25"/>
    <row r="9135" spans="1:6" ht="12.75" customHeight="1" thickBot="1" x14ac:dyDescent="0.3">
      <c r="A9135" s="157" t="s">
        <v>4909</v>
      </c>
      <c r="B9135" s="158"/>
      <c r="C9135" s="158"/>
      <c r="D9135" s="158"/>
      <c r="E9135" s="159">
        <v>164786</v>
      </c>
      <c r="F9135" s="160"/>
    </row>
    <row r="9136" spans="1:6" ht="12.75" customHeight="1" x14ac:dyDescent="0.2"/>
    <row r="9137" spans="1:6" ht="12.75" customHeight="1" x14ac:dyDescent="0.2"/>
    <row r="9138" spans="1:6" ht="409.6" hidden="1" customHeight="1" x14ac:dyDescent="0.2"/>
    <row r="9139" spans="1:6" ht="12.75" customHeight="1" x14ac:dyDescent="0.25">
      <c r="A9139" s="144" t="s">
        <v>4868</v>
      </c>
      <c r="B9139" s="145"/>
      <c r="C9139" s="145"/>
      <c r="D9139" s="145"/>
      <c r="E9139" s="146"/>
      <c r="F9139" s="147"/>
    </row>
    <row r="9140" spans="1:6" ht="12.75" customHeight="1" x14ac:dyDescent="0.2">
      <c r="A9140" s="138" t="s">
        <v>2908</v>
      </c>
      <c r="B9140" s="139"/>
      <c r="C9140" s="139"/>
      <c r="D9140" s="140"/>
      <c r="E9140" s="76" t="s">
        <v>4869</v>
      </c>
      <c r="F9140" s="77" t="s">
        <v>4870</v>
      </c>
    </row>
    <row r="9141" spans="1:6" ht="12.75" customHeight="1" x14ac:dyDescent="0.2">
      <c r="A9141" s="141"/>
      <c r="B9141" s="142"/>
      <c r="C9141" s="142"/>
      <c r="D9141" s="143"/>
      <c r="E9141" s="78" t="s">
        <v>2907</v>
      </c>
      <c r="F9141" s="79" t="s">
        <v>117</v>
      </c>
    </row>
    <row r="9142" spans="1:6" ht="409.6" hidden="1" customHeight="1" x14ac:dyDescent="0.2"/>
    <row r="9143" spans="1:6" ht="12.75" customHeight="1" x14ac:dyDescent="0.2">
      <c r="A9143" s="80" t="s">
        <v>4871</v>
      </c>
      <c r="B9143" s="81" t="s">
        <v>4872</v>
      </c>
      <c r="C9143" s="82" t="s">
        <v>4870</v>
      </c>
      <c r="D9143" s="82" t="s">
        <v>4873</v>
      </c>
      <c r="E9143" s="82" t="s">
        <v>4874</v>
      </c>
      <c r="F9143" s="83" t="s">
        <v>4875</v>
      </c>
    </row>
    <row r="9144" spans="1:6" ht="409.6" hidden="1" customHeight="1" x14ac:dyDescent="0.2"/>
    <row r="9145" spans="1:6" ht="25.5" customHeight="1" x14ac:dyDescent="0.2">
      <c r="A9145" s="84" t="s">
        <v>5238</v>
      </c>
      <c r="B9145" s="85" t="s">
        <v>5239</v>
      </c>
      <c r="C9145" s="86" t="s">
        <v>117</v>
      </c>
      <c r="D9145" s="87">
        <v>0.90908999999999995</v>
      </c>
      <c r="E9145" s="88">
        <v>33692</v>
      </c>
      <c r="F9145" s="89">
        <f>+D9145*E9145</f>
        <v>30629.060279999998</v>
      </c>
    </row>
    <row r="9146" spans="1:6" ht="409.6" hidden="1" customHeight="1" x14ac:dyDescent="0.2"/>
    <row r="9147" spans="1:6" ht="25.5" customHeight="1" x14ac:dyDescent="0.2">
      <c r="A9147" s="84" t="s">
        <v>5162</v>
      </c>
      <c r="B9147" s="85" t="s">
        <v>5163</v>
      </c>
      <c r="C9147" s="86" t="s">
        <v>106</v>
      </c>
      <c r="D9147" s="87">
        <v>0.15078</v>
      </c>
      <c r="E9147" s="88">
        <v>458150</v>
      </c>
      <c r="F9147" s="89">
        <f>+D9147*E9147</f>
        <v>69079.857000000004</v>
      </c>
    </row>
    <row r="9148" spans="1:6" ht="409.6" hidden="1" customHeight="1" x14ac:dyDescent="0.2"/>
    <row r="9149" spans="1:6" ht="25.5" customHeight="1" x14ac:dyDescent="0.2">
      <c r="A9149" s="84" t="s">
        <v>4941</v>
      </c>
      <c r="B9149" s="85" t="s">
        <v>4942</v>
      </c>
      <c r="C9149" s="86" t="s">
        <v>7</v>
      </c>
      <c r="D9149" s="87">
        <v>0.3</v>
      </c>
      <c r="E9149" s="88">
        <v>8600</v>
      </c>
      <c r="F9149" s="89">
        <f>+D9149*E9149</f>
        <v>2580</v>
      </c>
    </row>
    <row r="9150" spans="1:6" ht="409.6" hidden="1" customHeight="1" x14ac:dyDescent="0.2"/>
    <row r="9151" spans="1:6" ht="25.5" customHeight="1" x14ac:dyDescent="0.2">
      <c r="A9151" s="84" t="s">
        <v>4876</v>
      </c>
      <c r="B9151" s="85" t="s">
        <v>4877</v>
      </c>
      <c r="C9151" s="86" t="s">
        <v>1212</v>
      </c>
      <c r="D9151" s="87">
        <v>0.2</v>
      </c>
      <c r="E9151" s="88">
        <v>3690</v>
      </c>
      <c r="F9151" s="89">
        <f>+D9151*E9151</f>
        <v>738</v>
      </c>
    </row>
    <row r="9152" spans="1:6" ht="409.6" hidden="1" customHeight="1" x14ac:dyDescent="0.2"/>
    <row r="9153" spans="1:6" ht="25.5" customHeight="1" x14ac:dyDescent="0.2">
      <c r="A9153" s="84" t="s">
        <v>5160</v>
      </c>
      <c r="B9153" s="85" t="s">
        <v>5161</v>
      </c>
      <c r="C9153" s="86" t="s">
        <v>9</v>
      </c>
      <c r="D9153" s="87">
        <v>5.4960000000000002E-2</v>
      </c>
      <c r="E9153" s="88">
        <v>155918</v>
      </c>
      <c r="F9153" s="89">
        <f>+D9153*E9153</f>
        <v>8569.2532800000008</v>
      </c>
    </row>
    <row r="9154" spans="1:6" ht="409.6" hidden="1" customHeight="1" x14ac:dyDescent="0.2"/>
    <row r="9155" spans="1:6" ht="25.5" customHeight="1" x14ac:dyDescent="0.2">
      <c r="A9155" s="84" t="s">
        <v>4965</v>
      </c>
      <c r="B9155" s="85" t="s">
        <v>4966</v>
      </c>
      <c r="C9155" s="86" t="s">
        <v>117</v>
      </c>
      <c r="D9155" s="87">
        <v>1.1499999999999999</v>
      </c>
      <c r="E9155" s="88">
        <v>9386</v>
      </c>
      <c r="F9155" s="89">
        <f>+D9155*E9155</f>
        <v>10793.9</v>
      </c>
    </row>
    <row r="9156" spans="1:6" ht="409.6" hidden="1" customHeight="1" x14ac:dyDescent="0.2"/>
    <row r="9157" spans="1:6" ht="25.5" customHeight="1" x14ac:dyDescent="0.2">
      <c r="A9157" s="84" t="s">
        <v>4881</v>
      </c>
      <c r="B9157" s="85" t="s">
        <v>4882</v>
      </c>
      <c r="C9157" s="86" t="s">
        <v>9</v>
      </c>
      <c r="D9157" s="87">
        <v>0.5</v>
      </c>
      <c r="E9157" s="88">
        <v>8900</v>
      </c>
      <c r="F9157" s="89">
        <f>+D9157*E9157</f>
        <v>4450</v>
      </c>
    </row>
    <row r="9158" spans="1:6" ht="409.6" hidden="1" customHeight="1" x14ac:dyDescent="0.2"/>
    <row r="9159" spans="1:6" ht="25.5" customHeight="1" thickBot="1" x14ac:dyDescent="0.25">
      <c r="A9159" s="84" t="s">
        <v>5097</v>
      </c>
      <c r="B9159" s="85" t="s">
        <v>5098</v>
      </c>
      <c r="C9159" s="86" t="s">
        <v>9</v>
      </c>
      <c r="D9159" s="87">
        <v>1.6100000000000001E-3</v>
      </c>
      <c r="E9159" s="88">
        <v>295180</v>
      </c>
      <c r="F9159" s="89">
        <f>+D9159*E9159</f>
        <v>475.2398</v>
      </c>
    </row>
    <row r="9160" spans="1:6" ht="409.6" hidden="1" customHeight="1" thickBot="1" x14ac:dyDescent="0.25"/>
    <row r="9161" spans="1:6" ht="13.5" customHeight="1" thickBot="1" x14ac:dyDescent="0.25">
      <c r="A9161" s="90" t="s">
        <v>4883</v>
      </c>
      <c r="B9161" s="91"/>
      <c r="C9161" s="92">
        <v>47.426317201096701</v>
      </c>
      <c r="D9161" s="91"/>
      <c r="E9161" s="93" t="s">
        <v>4884</v>
      </c>
      <c r="F9161" s="94">
        <v>127315</v>
      </c>
    </row>
    <row r="9162" spans="1:6" ht="0.2" customHeight="1" x14ac:dyDescent="0.2"/>
    <row r="9163" spans="1:6" ht="12.75" customHeight="1" x14ac:dyDescent="0.2">
      <c r="A9163" s="80" t="s">
        <v>4871</v>
      </c>
      <c r="B9163" s="81" t="s">
        <v>4885</v>
      </c>
      <c r="C9163" s="82" t="s">
        <v>4870</v>
      </c>
      <c r="D9163" s="82" t="s">
        <v>4873</v>
      </c>
      <c r="E9163" s="82" t="s">
        <v>4874</v>
      </c>
      <c r="F9163" s="83" t="s">
        <v>4875</v>
      </c>
    </row>
    <row r="9164" spans="1:6" ht="409.6" hidden="1" customHeight="1" x14ac:dyDescent="0.2"/>
    <row r="9165" spans="1:6" ht="25.5" customHeight="1" thickBot="1" x14ac:dyDescent="0.25">
      <c r="A9165" s="84" t="s">
        <v>5158</v>
      </c>
      <c r="B9165" s="85" t="s">
        <v>5159</v>
      </c>
      <c r="C9165" s="86" t="s">
        <v>4888</v>
      </c>
      <c r="D9165" s="87">
        <v>0.34712999999999999</v>
      </c>
      <c r="E9165" s="88">
        <v>266178</v>
      </c>
      <c r="F9165" s="89">
        <f>+D9165*E9165</f>
        <v>92398.369139999995</v>
      </c>
    </row>
    <row r="9166" spans="1:6" ht="409.6" hidden="1" customHeight="1" thickBot="1" x14ac:dyDescent="0.25"/>
    <row r="9167" spans="1:6" ht="13.5" customHeight="1" thickBot="1" x14ac:dyDescent="0.25">
      <c r="A9167" s="90" t="s">
        <v>4893</v>
      </c>
      <c r="B9167" s="91"/>
      <c r="C9167" s="92">
        <v>34.419328883061098</v>
      </c>
      <c r="D9167" s="91"/>
      <c r="E9167" s="93" t="s">
        <v>4884</v>
      </c>
      <c r="F9167" s="94">
        <v>92398</v>
      </c>
    </row>
    <row r="9168" spans="1:6" ht="0.2" customHeight="1" x14ac:dyDescent="0.2"/>
    <row r="9169" spans="1:6" ht="12.75" customHeight="1" x14ac:dyDescent="0.2">
      <c r="A9169" s="80" t="s">
        <v>4871</v>
      </c>
      <c r="B9169" s="81" t="s">
        <v>4894</v>
      </c>
      <c r="C9169" s="82" t="s">
        <v>4870</v>
      </c>
      <c r="D9169" s="82" t="s">
        <v>4873</v>
      </c>
      <c r="E9169" s="82" t="s">
        <v>4874</v>
      </c>
      <c r="F9169" s="83" t="s">
        <v>4875</v>
      </c>
    </row>
    <row r="9170" spans="1:6" ht="409.6" hidden="1" customHeight="1" x14ac:dyDescent="0.2"/>
    <row r="9171" spans="1:6" ht="25.5" customHeight="1" thickBot="1" x14ac:dyDescent="0.25">
      <c r="A9171" s="84" t="s">
        <v>4895</v>
      </c>
      <c r="B9171" s="85" t="s">
        <v>4896</v>
      </c>
      <c r="C9171" s="86" t="s">
        <v>4897</v>
      </c>
      <c r="D9171" s="87">
        <v>0.05</v>
      </c>
      <c r="E9171" s="88">
        <v>92398</v>
      </c>
      <c r="F9171" s="89">
        <f>+D9171*E9171</f>
        <v>4619.9000000000005</v>
      </c>
    </row>
    <row r="9172" spans="1:6" ht="409.6" hidden="1" customHeight="1" thickBot="1" x14ac:dyDescent="0.25"/>
    <row r="9173" spans="1:6" ht="13.5" customHeight="1" thickBot="1" x14ac:dyDescent="0.25">
      <c r="A9173" s="90" t="s">
        <v>4898</v>
      </c>
      <c r="B9173" s="91"/>
      <c r="C9173" s="92">
        <v>1.7210036953152901</v>
      </c>
      <c r="D9173" s="91"/>
      <c r="E9173" s="93" t="s">
        <v>4884</v>
      </c>
      <c r="F9173" s="94">
        <v>4620</v>
      </c>
    </row>
    <row r="9174" spans="1:6" ht="0.2" customHeight="1" x14ac:dyDescent="0.2"/>
    <row r="9175" spans="1:6" ht="12.75" customHeight="1" x14ac:dyDescent="0.2">
      <c r="A9175" s="80" t="s">
        <v>4871</v>
      </c>
      <c r="B9175" s="81" t="s">
        <v>4899</v>
      </c>
      <c r="C9175" s="82" t="s">
        <v>4870</v>
      </c>
      <c r="D9175" s="82" t="s">
        <v>4873</v>
      </c>
      <c r="E9175" s="82" t="s">
        <v>4874</v>
      </c>
      <c r="F9175" s="83" t="s">
        <v>4875</v>
      </c>
    </row>
    <row r="9176" spans="1:6" ht="409.6" hidden="1" customHeight="1" x14ac:dyDescent="0.2"/>
    <row r="9177" spans="1:6" ht="25.5" customHeight="1" x14ac:dyDescent="0.2">
      <c r="A9177" s="84" t="s">
        <v>5168</v>
      </c>
      <c r="B9177" s="85" t="s">
        <v>5169</v>
      </c>
      <c r="C9177" s="86" t="s">
        <v>106</v>
      </c>
      <c r="D9177" s="87">
        <v>0.15078</v>
      </c>
      <c r="E9177" s="88">
        <v>56078</v>
      </c>
      <c r="F9177" s="89">
        <f>+D9177*E9177</f>
        <v>8455.4408399999993</v>
      </c>
    </row>
    <row r="9178" spans="1:6" ht="409.6" hidden="1" customHeight="1" x14ac:dyDescent="0.2"/>
    <row r="9179" spans="1:6" ht="25.5" customHeight="1" x14ac:dyDescent="0.2">
      <c r="A9179" s="84" t="s">
        <v>5196</v>
      </c>
      <c r="B9179" s="85" t="s">
        <v>5197</v>
      </c>
      <c r="C9179" s="86" t="s">
        <v>109</v>
      </c>
      <c r="D9179" s="87">
        <v>17.294119999999999</v>
      </c>
      <c r="E9179" s="88">
        <v>550</v>
      </c>
      <c r="F9179" s="89">
        <f>+D9179*E9179</f>
        <v>9511.7659999999996</v>
      </c>
    </row>
    <row r="9180" spans="1:6" ht="409.6" hidden="1" customHeight="1" x14ac:dyDescent="0.2"/>
    <row r="9181" spans="1:6" ht="25.5" customHeight="1" x14ac:dyDescent="0.2">
      <c r="A9181" s="84" t="s">
        <v>5087</v>
      </c>
      <c r="B9181" s="85" t="s">
        <v>5088</v>
      </c>
      <c r="C9181" s="86" t="s">
        <v>109</v>
      </c>
      <c r="D9181" s="87">
        <v>6</v>
      </c>
      <c r="E9181" s="88">
        <v>169</v>
      </c>
      <c r="F9181" s="89">
        <f>+D9181*E9181</f>
        <v>1014</v>
      </c>
    </row>
    <row r="9182" spans="1:6" ht="409.6" hidden="1" customHeight="1" x14ac:dyDescent="0.2"/>
    <row r="9183" spans="1:6" ht="25.5" customHeight="1" x14ac:dyDescent="0.2">
      <c r="A9183" s="84" t="s">
        <v>5139</v>
      </c>
      <c r="B9183" s="85" t="s">
        <v>5140</v>
      </c>
      <c r="C9183" s="86" t="s">
        <v>109</v>
      </c>
      <c r="D9183" s="87">
        <v>23.058820000000001</v>
      </c>
      <c r="E9183" s="88">
        <v>398</v>
      </c>
      <c r="F9183" s="89">
        <f>+D9183*E9183</f>
        <v>9177.4103599999999</v>
      </c>
    </row>
    <row r="9184" spans="1:6" ht="409.6" hidden="1" customHeight="1" x14ac:dyDescent="0.2"/>
    <row r="9185" spans="1:6" ht="25.5" customHeight="1" x14ac:dyDescent="0.2">
      <c r="A9185" s="84" t="s">
        <v>5018</v>
      </c>
      <c r="B9185" s="85" t="s">
        <v>5019</v>
      </c>
      <c r="C9185" s="86" t="s">
        <v>109</v>
      </c>
      <c r="D9185" s="87">
        <v>4</v>
      </c>
      <c r="E9185" s="88">
        <v>248</v>
      </c>
      <c r="F9185" s="89">
        <f>+D9185*E9185</f>
        <v>992</v>
      </c>
    </row>
    <row r="9186" spans="1:6" ht="409.6" hidden="1" customHeight="1" x14ac:dyDescent="0.2"/>
    <row r="9187" spans="1:6" ht="25.5" customHeight="1" x14ac:dyDescent="0.2">
      <c r="A9187" s="84" t="s">
        <v>5016</v>
      </c>
      <c r="B9187" s="85" t="s">
        <v>5017</v>
      </c>
      <c r="C9187" s="86" t="s">
        <v>109</v>
      </c>
      <c r="D9187" s="87">
        <v>2</v>
      </c>
      <c r="E9187" s="88">
        <v>3482</v>
      </c>
      <c r="F9187" s="89">
        <f>+D9187*E9187</f>
        <v>6964</v>
      </c>
    </row>
    <row r="9188" spans="1:6" ht="409.6" hidden="1" customHeight="1" x14ac:dyDescent="0.2"/>
    <row r="9189" spans="1:6" ht="25.5" customHeight="1" x14ac:dyDescent="0.2">
      <c r="A9189" s="84" t="s">
        <v>5166</v>
      </c>
      <c r="B9189" s="85" t="s">
        <v>5167</v>
      </c>
      <c r="C9189" s="86" t="s">
        <v>109</v>
      </c>
      <c r="D9189" s="87">
        <v>0.02</v>
      </c>
      <c r="E9189" s="88">
        <v>26925</v>
      </c>
      <c r="F9189" s="89">
        <f>+D9189*E9189</f>
        <v>538.5</v>
      </c>
    </row>
    <row r="9190" spans="1:6" ht="409.6" hidden="1" customHeight="1" x14ac:dyDescent="0.2"/>
    <row r="9191" spans="1:6" ht="25.5" customHeight="1" x14ac:dyDescent="0.2">
      <c r="A9191" s="84" t="s">
        <v>5236</v>
      </c>
      <c r="B9191" s="85" t="s">
        <v>5237</v>
      </c>
      <c r="C9191" s="86" t="s">
        <v>109</v>
      </c>
      <c r="D9191" s="87">
        <v>11.52941</v>
      </c>
      <c r="E9191" s="88">
        <v>370</v>
      </c>
      <c r="F9191" s="89">
        <f>+D9191*E9191</f>
        <v>4265.8816999999999</v>
      </c>
    </row>
    <row r="9192" spans="1:6" ht="409.6" hidden="1" customHeight="1" x14ac:dyDescent="0.2"/>
    <row r="9193" spans="1:6" ht="25.5" customHeight="1" thickBot="1" x14ac:dyDescent="0.25">
      <c r="A9193" s="84" t="s">
        <v>5224</v>
      </c>
      <c r="B9193" s="85" t="s">
        <v>5225</v>
      </c>
      <c r="C9193" s="86" t="s">
        <v>109</v>
      </c>
      <c r="D9193" s="87">
        <v>4.1176500000000003</v>
      </c>
      <c r="E9193" s="88">
        <v>259</v>
      </c>
      <c r="F9193" s="89">
        <f>+D9193*E9193</f>
        <v>1066.47135</v>
      </c>
    </row>
    <row r="9194" spans="1:6" ht="409.6" hidden="1" customHeight="1" thickBot="1" x14ac:dyDescent="0.25"/>
    <row r="9195" spans="1:6" ht="13.5" customHeight="1" thickBot="1" x14ac:dyDescent="0.25">
      <c r="A9195" s="90" t="s">
        <v>4904</v>
      </c>
      <c r="B9195" s="91"/>
      <c r="C9195" s="92">
        <v>15.639900464894501</v>
      </c>
      <c r="D9195" s="91"/>
      <c r="E9195" s="93" t="s">
        <v>4884</v>
      </c>
      <c r="F9195" s="94">
        <v>41985</v>
      </c>
    </row>
    <row r="9196" spans="1:6" ht="0.2" customHeight="1" x14ac:dyDescent="0.2"/>
    <row r="9197" spans="1:6" ht="12.75" customHeight="1" x14ac:dyDescent="0.2">
      <c r="A9197" s="80" t="s">
        <v>4871</v>
      </c>
      <c r="B9197" s="81" t="s">
        <v>4905</v>
      </c>
      <c r="C9197" s="82" t="s">
        <v>4870</v>
      </c>
      <c r="D9197" s="82" t="s">
        <v>4873</v>
      </c>
      <c r="E9197" s="82" t="s">
        <v>4874</v>
      </c>
      <c r="F9197" s="83" t="s">
        <v>4875</v>
      </c>
    </row>
    <row r="9198" spans="1:6" ht="409.6" hidden="1" customHeight="1" x14ac:dyDescent="0.2"/>
    <row r="9199" spans="1:6" ht="25.5" customHeight="1" thickBot="1" x14ac:dyDescent="0.25">
      <c r="A9199" s="84" t="s">
        <v>4920</v>
      </c>
      <c r="B9199" s="85" t="s">
        <v>4921</v>
      </c>
      <c r="C9199" s="86" t="s">
        <v>106</v>
      </c>
      <c r="D9199" s="87">
        <v>0.15078</v>
      </c>
      <c r="E9199" s="88">
        <v>14128</v>
      </c>
      <c r="F9199" s="89">
        <f>+D9199*E9199</f>
        <v>2130.2198399999997</v>
      </c>
    </row>
    <row r="9200" spans="1:6" ht="409.6" hidden="1" customHeight="1" thickBot="1" x14ac:dyDescent="0.25"/>
    <row r="9201" spans="1:6" ht="13.5" customHeight="1" thickBot="1" x14ac:dyDescent="0.25">
      <c r="A9201" s="90" t="s">
        <v>4908</v>
      </c>
      <c r="B9201" s="91"/>
      <c r="C9201" s="92">
        <v>0.79344975563237596</v>
      </c>
      <c r="D9201" s="91"/>
      <c r="E9201" s="93" t="s">
        <v>4884</v>
      </c>
      <c r="F9201" s="94">
        <v>2130</v>
      </c>
    </row>
    <row r="9202" spans="1:6" ht="0.2" customHeight="1" thickBot="1" x14ac:dyDescent="0.25"/>
    <row r="9203" spans="1:6" ht="12.75" customHeight="1" thickBot="1" x14ac:dyDescent="0.3">
      <c r="A9203" s="157" t="s">
        <v>4909</v>
      </c>
      <c r="B9203" s="158"/>
      <c r="C9203" s="158"/>
      <c r="D9203" s="158"/>
      <c r="E9203" s="159">
        <v>268448</v>
      </c>
      <c r="F9203" s="160"/>
    </row>
    <row r="9204" spans="1:6" ht="12.75" customHeight="1" x14ac:dyDescent="0.2"/>
    <row r="9205" spans="1:6" ht="12.75" customHeight="1" x14ac:dyDescent="0.2"/>
    <row r="9206" spans="1:6" ht="409.6" hidden="1" customHeight="1" x14ac:dyDescent="0.2"/>
    <row r="9207" spans="1:6" ht="12.75" customHeight="1" x14ac:dyDescent="0.25">
      <c r="A9207" s="144" t="s">
        <v>4868</v>
      </c>
      <c r="B9207" s="145"/>
      <c r="C9207" s="145"/>
      <c r="D9207" s="145"/>
      <c r="E9207" s="146"/>
      <c r="F9207" s="147"/>
    </row>
    <row r="9208" spans="1:6" ht="12.75" customHeight="1" x14ac:dyDescent="0.2">
      <c r="A9208" s="138" t="s">
        <v>2910</v>
      </c>
      <c r="B9208" s="139"/>
      <c r="C9208" s="139"/>
      <c r="D9208" s="140"/>
      <c r="E9208" s="76" t="s">
        <v>4869</v>
      </c>
      <c r="F9208" s="77" t="s">
        <v>4870</v>
      </c>
    </row>
    <row r="9209" spans="1:6" ht="12.75" customHeight="1" x14ac:dyDescent="0.2">
      <c r="A9209" s="141"/>
      <c r="B9209" s="142"/>
      <c r="C9209" s="142"/>
      <c r="D9209" s="143"/>
      <c r="E9209" s="78" t="s">
        <v>2909</v>
      </c>
      <c r="F9209" s="79" t="s">
        <v>117</v>
      </c>
    </row>
    <row r="9210" spans="1:6" ht="409.6" hidden="1" customHeight="1" x14ac:dyDescent="0.2"/>
    <row r="9211" spans="1:6" ht="12.75" customHeight="1" x14ac:dyDescent="0.2">
      <c r="A9211" s="80" t="s">
        <v>4871</v>
      </c>
      <c r="B9211" s="81" t="s">
        <v>4872</v>
      </c>
      <c r="C9211" s="82" t="s">
        <v>4870</v>
      </c>
      <c r="D9211" s="82" t="s">
        <v>4873</v>
      </c>
      <c r="E9211" s="82" t="s">
        <v>4874</v>
      </c>
      <c r="F9211" s="83" t="s">
        <v>4875</v>
      </c>
    </row>
    <row r="9212" spans="1:6" ht="409.6" hidden="1" customHeight="1" x14ac:dyDescent="0.2"/>
    <row r="9213" spans="1:6" ht="25.5" customHeight="1" x14ac:dyDescent="0.2">
      <c r="A9213" s="84" t="s">
        <v>5162</v>
      </c>
      <c r="B9213" s="85" t="s">
        <v>5163</v>
      </c>
      <c r="C9213" s="86" t="s">
        <v>106</v>
      </c>
      <c r="D9213" s="87">
        <v>0.14197000000000001</v>
      </c>
      <c r="E9213" s="88">
        <v>458150</v>
      </c>
      <c r="F9213" s="89">
        <f>+D9213*E9213</f>
        <v>65043.555500000009</v>
      </c>
    </row>
    <row r="9214" spans="1:6" ht="409.6" hidden="1" customHeight="1" x14ac:dyDescent="0.2"/>
    <row r="9215" spans="1:6" ht="25.5" customHeight="1" x14ac:dyDescent="0.2">
      <c r="A9215" s="84" t="s">
        <v>4941</v>
      </c>
      <c r="B9215" s="85" t="s">
        <v>4942</v>
      </c>
      <c r="C9215" s="86" t="s">
        <v>7</v>
      </c>
      <c r="D9215" s="87">
        <v>0.3</v>
      </c>
      <c r="E9215" s="88">
        <v>8600</v>
      </c>
      <c r="F9215" s="89">
        <f>+D9215*E9215</f>
        <v>2580</v>
      </c>
    </row>
    <row r="9216" spans="1:6" ht="409.6" hidden="1" customHeight="1" x14ac:dyDescent="0.2"/>
    <row r="9217" spans="1:6" ht="25.5" customHeight="1" x14ac:dyDescent="0.2">
      <c r="A9217" s="84" t="s">
        <v>4876</v>
      </c>
      <c r="B9217" s="85" t="s">
        <v>4877</v>
      </c>
      <c r="C9217" s="86" t="s">
        <v>1212</v>
      </c>
      <c r="D9217" s="87">
        <v>0.2</v>
      </c>
      <c r="E9217" s="88">
        <v>3690</v>
      </c>
      <c r="F9217" s="89">
        <f>+D9217*E9217</f>
        <v>738</v>
      </c>
    </row>
    <row r="9218" spans="1:6" ht="409.6" hidden="1" customHeight="1" x14ac:dyDescent="0.2"/>
    <row r="9219" spans="1:6" ht="25.5" customHeight="1" x14ac:dyDescent="0.2">
      <c r="A9219" s="84" t="s">
        <v>5160</v>
      </c>
      <c r="B9219" s="85" t="s">
        <v>5161</v>
      </c>
      <c r="C9219" s="86" t="s">
        <v>9</v>
      </c>
      <c r="D9219" s="87">
        <v>5.7619999999999998E-2</v>
      </c>
      <c r="E9219" s="88">
        <v>155918</v>
      </c>
      <c r="F9219" s="89">
        <f>+D9219*E9219</f>
        <v>8983.9951600000004</v>
      </c>
    </row>
    <row r="9220" spans="1:6" ht="409.6" hidden="1" customHeight="1" x14ac:dyDescent="0.2"/>
    <row r="9221" spans="1:6" ht="25.5" customHeight="1" x14ac:dyDescent="0.2">
      <c r="A9221" s="84" t="s">
        <v>4965</v>
      </c>
      <c r="B9221" s="85" t="s">
        <v>4966</v>
      </c>
      <c r="C9221" s="86" t="s">
        <v>117</v>
      </c>
      <c r="D9221" s="87">
        <v>1.1499999999999999</v>
      </c>
      <c r="E9221" s="88">
        <v>9386</v>
      </c>
      <c r="F9221" s="89">
        <f>+D9221*E9221</f>
        <v>10793.9</v>
      </c>
    </row>
    <row r="9222" spans="1:6" ht="409.6" hidden="1" customHeight="1" x14ac:dyDescent="0.2"/>
    <row r="9223" spans="1:6" ht="25.5" customHeight="1" x14ac:dyDescent="0.2">
      <c r="A9223" s="84" t="s">
        <v>4881</v>
      </c>
      <c r="B9223" s="85" t="s">
        <v>4882</v>
      </c>
      <c r="C9223" s="86" t="s">
        <v>9</v>
      </c>
      <c r="D9223" s="87">
        <v>0.5</v>
      </c>
      <c r="E9223" s="88">
        <v>8900</v>
      </c>
      <c r="F9223" s="89">
        <f>+D9223*E9223</f>
        <v>4450</v>
      </c>
    </row>
    <row r="9224" spans="1:6" ht="409.6" hidden="1" customHeight="1" x14ac:dyDescent="0.2"/>
    <row r="9225" spans="1:6" ht="25.5" customHeight="1" x14ac:dyDescent="0.2">
      <c r="A9225" s="84" t="s">
        <v>5238</v>
      </c>
      <c r="B9225" s="85" t="s">
        <v>5239</v>
      </c>
      <c r="C9225" s="86" t="s">
        <v>117</v>
      </c>
      <c r="D9225" s="87">
        <v>0.90908999999999995</v>
      </c>
      <c r="E9225" s="88">
        <v>33692</v>
      </c>
      <c r="F9225" s="89">
        <f>+D9225*E9225</f>
        <v>30629.060279999998</v>
      </c>
    </row>
    <row r="9226" spans="1:6" ht="409.6" hidden="1" customHeight="1" x14ac:dyDescent="0.2"/>
    <row r="9227" spans="1:6" ht="25.5" customHeight="1" thickBot="1" x14ac:dyDescent="0.25">
      <c r="A9227" s="84" t="s">
        <v>5097</v>
      </c>
      <c r="B9227" s="85" t="s">
        <v>5098</v>
      </c>
      <c r="C9227" s="86" t="s">
        <v>9</v>
      </c>
      <c r="D9227" s="87">
        <v>4.0480000000000002E-2</v>
      </c>
      <c r="E9227" s="88">
        <v>295180</v>
      </c>
      <c r="F9227" s="89">
        <f>+D9227*E9227</f>
        <v>11948.886400000001</v>
      </c>
    </row>
    <row r="9228" spans="1:6" ht="409.6" hidden="1" customHeight="1" thickBot="1" x14ac:dyDescent="0.25"/>
    <row r="9229" spans="1:6" ht="13.5" customHeight="1" thickBot="1" x14ac:dyDescent="0.25">
      <c r="A9229" s="90" t="s">
        <v>4883</v>
      </c>
      <c r="B9229" s="91"/>
      <c r="C9229" s="92">
        <v>44.508251781410102</v>
      </c>
      <c r="D9229" s="91"/>
      <c r="E9229" s="93" t="s">
        <v>4884</v>
      </c>
      <c r="F9229" s="94">
        <v>135168</v>
      </c>
    </row>
    <row r="9230" spans="1:6" ht="0.2" customHeight="1" x14ac:dyDescent="0.2"/>
    <row r="9231" spans="1:6" ht="12.75" customHeight="1" x14ac:dyDescent="0.2">
      <c r="A9231" s="80" t="s">
        <v>4871</v>
      </c>
      <c r="B9231" s="81" t="s">
        <v>4885</v>
      </c>
      <c r="C9231" s="82" t="s">
        <v>4870</v>
      </c>
      <c r="D9231" s="82" t="s">
        <v>4873</v>
      </c>
      <c r="E9231" s="82" t="s">
        <v>4874</v>
      </c>
      <c r="F9231" s="83" t="s">
        <v>4875</v>
      </c>
    </row>
    <row r="9232" spans="1:6" ht="409.6" hidden="1" customHeight="1" x14ac:dyDescent="0.2"/>
    <row r="9233" spans="1:6" ht="25.5" customHeight="1" x14ac:dyDescent="0.2">
      <c r="A9233" s="84" t="s">
        <v>5158</v>
      </c>
      <c r="B9233" s="85" t="s">
        <v>5159</v>
      </c>
      <c r="C9233" s="86" t="s">
        <v>4888</v>
      </c>
      <c r="D9233" s="87">
        <v>0.34712999999999999</v>
      </c>
      <c r="E9233" s="88">
        <v>266178</v>
      </c>
      <c r="F9233" s="89">
        <f>+D9233*E9233</f>
        <v>92398.369139999995</v>
      </c>
    </row>
    <row r="9234" spans="1:6" ht="409.6" hidden="1" customHeight="1" x14ac:dyDescent="0.2"/>
    <row r="9235" spans="1:6" ht="25.5" customHeight="1" thickBot="1" x14ac:dyDescent="0.25">
      <c r="A9235" s="84" t="s">
        <v>4912</v>
      </c>
      <c r="B9235" s="85" t="s">
        <v>4913</v>
      </c>
      <c r="C9235" s="86" t="s">
        <v>4888</v>
      </c>
      <c r="D9235" s="87">
        <v>0.21765999999999999</v>
      </c>
      <c r="E9235" s="88">
        <v>184277</v>
      </c>
      <c r="F9235" s="89">
        <f>+D9235*E9235</f>
        <v>40109.731820000001</v>
      </c>
    </row>
    <row r="9236" spans="1:6" ht="409.6" hidden="1" customHeight="1" thickBot="1" x14ac:dyDescent="0.25"/>
    <row r="9237" spans="1:6" ht="13.5" customHeight="1" thickBot="1" x14ac:dyDescent="0.25">
      <c r="A9237" s="90" t="s">
        <v>4893</v>
      </c>
      <c r="B9237" s="91"/>
      <c r="C9237" s="92">
        <v>43.632364369163497</v>
      </c>
      <c r="D9237" s="91"/>
      <c r="E9237" s="93" t="s">
        <v>4884</v>
      </c>
      <c r="F9237" s="94">
        <v>132508</v>
      </c>
    </row>
    <row r="9238" spans="1:6" ht="0.2" customHeight="1" x14ac:dyDescent="0.2"/>
    <row r="9239" spans="1:6" ht="12.75" customHeight="1" x14ac:dyDescent="0.2">
      <c r="A9239" s="80" t="s">
        <v>4871</v>
      </c>
      <c r="B9239" s="81" t="s">
        <v>4894</v>
      </c>
      <c r="C9239" s="82" t="s">
        <v>4870</v>
      </c>
      <c r="D9239" s="82" t="s">
        <v>4873</v>
      </c>
      <c r="E9239" s="82" t="s">
        <v>4874</v>
      </c>
      <c r="F9239" s="83" t="s">
        <v>4875</v>
      </c>
    </row>
    <row r="9240" spans="1:6" ht="409.6" hidden="1" customHeight="1" x14ac:dyDescent="0.2"/>
    <row r="9241" spans="1:6" ht="25.5" customHeight="1" thickBot="1" x14ac:dyDescent="0.25">
      <c r="A9241" s="84" t="s">
        <v>4895</v>
      </c>
      <c r="B9241" s="85" t="s">
        <v>4896</v>
      </c>
      <c r="C9241" s="86" t="s">
        <v>4897</v>
      </c>
      <c r="D9241" s="87">
        <v>0.05</v>
      </c>
      <c r="E9241" s="88">
        <v>132508</v>
      </c>
      <c r="F9241" s="89">
        <f>+D9241*E9241</f>
        <v>6625.4000000000005</v>
      </c>
    </row>
    <row r="9242" spans="1:6" ht="409.6" hidden="1" customHeight="1" thickBot="1" x14ac:dyDescent="0.25"/>
    <row r="9243" spans="1:6" ht="13.5" customHeight="1" thickBot="1" x14ac:dyDescent="0.25">
      <c r="A9243" s="90" t="s">
        <v>4898</v>
      </c>
      <c r="B9243" s="91"/>
      <c r="C9243" s="92">
        <v>2.1814865060653599</v>
      </c>
      <c r="D9243" s="91"/>
      <c r="E9243" s="93" t="s">
        <v>4884</v>
      </c>
      <c r="F9243" s="94">
        <v>6625</v>
      </c>
    </row>
    <row r="9244" spans="1:6" ht="0.2" customHeight="1" x14ac:dyDescent="0.2"/>
    <row r="9245" spans="1:6" ht="12.75" customHeight="1" x14ac:dyDescent="0.2">
      <c r="A9245" s="80" t="s">
        <v>4871</v>
      </c>
      <c r="B9245" s="81" t="s">
        <v>4899</v>
      </c>
      <c r="C9245" s="82" t="s">
        <v>4870</v>
      </c>
      <c r="D9245" s="82" t="s">
        <v>4873</v>
      </c>
      <c r="E9245" s="82" t="s">
        <v>4874</v>
      </c>
      <c r="F9245" s="83" t="s">
        <v>4875</v>
      </c>
    </row>
    <row r="9246" spans="1:6" ht="409.6" hidden="1" customHeight="1" x14ac:dyDescent="0.2"/>
    <row r="9247" spans="1:6" ht="25.5" customHeight="1" x14ac:dyDescent="0.2">
      <c r="A9247" s="84" t="s">
        <v>5168</v>
      </c>
      <c r="B9247" s="85" t="s">
        <v>5169</v>
      </c>
      <c r="C9247" s="86" t="s">
        <v>106</v>
      </c>
      <c r="D9247" s="87">
        <v>0.14197000000000001</v>
      </c>
      <c r="E9247" s="88">
        <v>56078</v>
      </c>
      <c r="F9247" s="89">
        <f>+D9247*E9247</f>
        <v>7961.3936600000006</v>
      </c>
    </row>
    <row r="9248" spans="1:6" ht="409.6" hidden="1" customHeight="1" x14ac:dyDescent="0.2"/>
    <row r="9249" spans="1:6" ht="25.5" customHeight="1" x14ac:dyDescent="0.2">
      <c r="A9249" s="84" t="s">
        <v>5139</v>
      </c>
      <c r="B9249" s="85" t="s">
        <v>5140</v>
      </c>
      <c r="C9249" s="86" t="s">
        <v>109</v>
      </c>
      <c r="D9249" s="87">
        <v>22.09234</v>
      </c>
      <c r="E9249" s="88">
        <v>398</v>
      </c>
      <c r="F9249" s="89">
        <f>+D9249*E9249</f>
        <v>8792.7513199999994</v>
      </c>
    </row>
    <row r="9250" spans="1:6" ht="409.6" hidden="1" customHeight="1" x14ac:dyDescent="0.2"/>
    <row r="9251" spans="1:6" ht="25.5" customHeight="1" x14ac:dyDescent="0.2">
      <c r="A9251" s="84" t="s">
        <v>5236</v>
      </c>
      <c r="B9251" s="85" t="s">
        <v>5237</v>
      </c>
      <c r="C9251" s="86" t="s">
        <v>109</v>
      </c>
      <c r="D9251" s="87">
        <v>8.5914699999999993</v>
      </c>
      <c r="E9251" s="88">
        <v>370</v>
      </c>
      <c r="F9251" s="89">
        <f>+D9251*E9251</f>
        <v>3178.8438999999998</v>
      </c>
    </row>
    <row r="9252" spans="1:6" ht="409.6" hidden="1" customHeight="1" x14ac:dyDescent="0.2"/>
    <row r="9253" spans="1:6" ht="25.5" customHeight="1" x14ac:dyDescent="0.2">
      <c r="A9253" s="84" t="s">
        <v>5196</v>
      </c>
      <c r="B9253" s="85" t="s">
        <v>5197</v>
      </c>
      <c r="C9253" s="86" t="s">
        <v>109</v>
      </c>
      <c r="D9253" s="87">
        <v>12.8872</v>
      </c>
      <c r="E9253" s="88">
        <v>550</v>
      </c>
      <c r="F9253" s="89">
        <f>+D9253*E9253</f>
        <v>7087.96</v>
      </c>
    </row>
    <row r="9254" spans="1:6" ht="409.6" hidden="1" customHeight="1" x14ac:dyDescent="0.2"/>
    <row r="9255" spans="1:6" ht="25.5" customHeight="1" x14ac:dyDescent="0.2">
      <c r="A9255" s="84" t="s">
        <v>5166</v>
      </c>
      <c r="B9255" s="85" t="s">
        <v>5167</v>
      </c>
      <c r="C9255" s="86" t="s">
        <v>109</v>
      </c>
      <c r="D9255" s="87">
        <v>0.02</v>
      </c>
      <c r="E9255" s="88">
        <v>26925</v>
      </c>
      <c r="F9255" s="89">
        <f>+D9255*E9255</f>
        <v>538.5</v>
      </c>
    </row>
    <row r="9256" spans="1:6" ht="409.6" hidden="1" customHeight="1" x14ac:dyDescent="0.2"/>
    <row r="9257" spans="1:6" ht="25.5" customHeight="1" x14ac:dyDescent="0.2">
      <c r="A9257" s="84" t="s">
        <v>5016</v>
      </c>
      <c r="B9257" s="85" t="s">
        <v>5017</v>
      </c>
      <c r="C9257" s="86" t="s">
        <v>109</v>
      </c>
      <c r="D9257" s="87">
        <v>0.40911999999999998</v>
      </c>
      <c r="E9257" s="88">
        <v>3482</v>
      </c>
      <c r="F9257" s="89">
        <f>+D9257*E9257</f>
        <v>1424.55584</v>
      </c>
    </row>
    <row r="9258" spans="1:6" ht="409.6" hidden="1" customHeight="1" x14ac:dyDescent="0.2"/>
    <row r="9259" spans="1:6" ht="25.5" customHeight="1" thickBot="1" x14ac:dyDescent="0.25">
      <c r="A9259" s="84" t="s">
        <v>5018</v>
      </c>
      <c r="B9259" s="85" t="s">
        <v>5019</v>
      </c>
      <c r="C9259" s="86" t="s">
        <v>109</v>
      </c>
      <c r="D9259" s="87">
        <v>1.6364700000000001</v>
      </c>
      <c r="E9259" s="88">
        <v>248</v>
      </c>
      <c r="F9259" s="89">
        <f>+D9259*E9259</f>
        <v>405.84456</v>
      </c>
    </row>
    <row r="9260" spans="1:6" ht="409.6" hidden="1" customHeight="1" thickBot="1" x14ac:dyDescent="0.25"/>
    <row r="9261" spans="1:6" ht="13.5" customHeight="1" thickBot="1" x14ac:dyDescent="0.25">
      <c r="A9261" s="90" t="s">
        <v>4904</v>
      </c>
      <c r="B9261" s="91"/>
      <c r="C9261" s="92">
        <v>9.6778973433610407</v>
      </c>
      <c r="D9261" s="91"/>
      <c r="E9261" s="93" t="s">
        <v>4884</v>
      </c>
      <c r="F9261" s="94">
        <v>29391</v>
      </c>
    </row>
    <row r="9262" spans="1:6" ht="0.2" customHeight="1" thickBot="1" x14ac:dyDescent="0.25"/>
    <row r="9263" spans="1:6" ht="12.75" customHeight="1" thickBot="1" x14ac:dyDescent="0.3">
      <c r="A9263" s="157" t="s">
        <v>4909</v>
      </c>
      <c r="B9263" s="158"/>
      <c r="C9263" s="158"/>
      <c r="D9263" s="158"/>
      <c r="E9263" s="159">
        <v>303692</v>
      </c>
      <c r="F9263" s="160"/>
    </row>
    <row r="9264" spans="1:6" ht="12.75" customHeight="1" x14ac:dyDescent="0.2"/>
    <row r="9265" spans="1:6" ht="12.75" customHeight="1" x14ac:dyDescent="0.2"/>
    <row r="9266" spans="1:6" ht="409.6" hidden="1" customHeight="1" x14ac:dyDescent="0.2"/>
    <row r="9267" spans="1:6" ht="12.75" customHeight="1" x14ac:dyDescent="0.25">
      <c r="A9267" s="144" t="s">
        <v>4868</v>
      </c>
      <c r="B9267" s="145"/>
      <c r="C9267" s="145"/>
      <c r="D9267" s="145"/>
      <c r="E9267" s="146"/>
      <c r="F9267" s="147"/>
    </row>
    <row r="9268" spans="1:6" ht="12.75" customHeight="1" x14ac:dyDescent="0.2">
      <c r="A9268" s="138" t="s">
        <v>2912</v>
      </c>
      <c r="B9268" s="139"/>
      <c r="C9268" s="139"/>
      <c r="D9268" s="140"/>
      <c r="E9268" s="76" t="s">
        <v>4869</v>
      </c>
      <c r="F9268" s="77" t="s">
        <v>4870</v>
      </c>
    </row>
    <row r="9269" spans="1:6" ht="12.75" customHeight="1" x14ac:dyDescent="0.2">
      <c r="A9269" s="141"/>
      <c r="B9269" s="142"/>
      <c r="C9269" s="142"/>
      <c r="D9269" s="143"/>
      <c r="E9269" s="78" t="s">
        <v>2911</v>
      </c>
      <c r="F9269" s="79" t="s">
        <v>117</v>
      </c>
    </row>
    <row r="9270" spans="1:6" ht="409.6" hidden="1" customHeight="1" x14ac:dyDescent="0.2"/>
    <row r="9271" spans="1:6" ht="12.75" customHeight="1" x14ac:dyDescent="0.2">
      <c r="A9271" s="80" t="s">
        <v>4871</v>
      </c>
      <c r="B9271" s="81" t="s">
        <v>4872</v>
      </c>
      <c r="C9271" s="82" t="s">
        <v>4870</v>
      </c>
      <c r="D9271" s="82" t="s">
        <v>4873</v>
      </c>
      <c r="E9271" s="82" t="s">
        <v>4874</v>
      </c>
      <c r="F9271" s="83" t="s">
        <v>4875</v>
      </c>
    </row>
    <row r="9272" spans="1:6" ht="409.6" hidden="1" customHeight="1" x14ac:dyDescent="0.2"/>
    <row r="9273" spans="1:6" ht="25.5" customHeight="1" x14ac:dyDescent="0.2">
      <c r="A9273" s="84" t="s">
        <v>5234</v>
      </c>
      <c r="B9273" s="85" t="s">
        <v>5235</v>
      </c>
      <c r="C9273" s="86" t="s">
        <v>117</v>
      </c>
      <c r="D9273" s="87">
        <v>0.90908999999999995</v>
      </c>
      <c r="E9273" s="88">
        <v>14035</v>
      </c>
      <c r="F9273" s="89">
        <f>+D9273*E9273</f>
        <v>12759.078149999999</v>
      </c>
    </row>
    <row r="9274" spans="1:6" ht="409.6" hidden="1" customHeight="1" x14ac:dyDescent="0.2"/>
    <row r="9275" spans="1:6" ht="25.5" customHeight="1" x14ac:dyDescent="0.2">
      <c r="A9275" s="84" t="s">
        <v>5162</v>
      </c>
      <c r="B9275" s="85" t="s">
        <v>5163</v>
      </c>
      <c r="C9275" s="86" t="s">
        <v>106</v>
      </c>
      <c r="D9275" s="87">
        <v>0.20499999999999999</v>
      </c>
      <c r="E9275" s="88">
        <v>458150</v>
      </c>
      <c r="F9275" s="89">
        <f>+D9275*E9275</f>
        <v>93920.75</v>
      </c>
    </row>
    <row r="9276" spans="1:6" ht="409.6" hidden="1" customHeight="1" x14ac:dyDescent="0.2"/>
    <row r="9277" spans="1:6" ht="25.5" customHeight="1" x14ac:dyDescent="0.2">
      <c r="A9277" s="84" t="s">
        <v>5048</v>
      </c>
      <c r="B9277" s="85" t="s">
        <v>5049</v>
      </c>
      <c r="C9277" s="86" t="s">
        <v>106</v>
      </c>
      <c r="D9277" s="87">
        <v>3.15E-2</v>
      </c>
      <c r="E9277" s="88">
        <v>331600</v>
      </c>
      <c r="F9277" s="89">
        <f>+D9277*E9277</f>
        <v>10445.4</v>
      </c>
    </row>
    <row r="9278" spans="1:6" ht="409.6" hidden="1" customHeight="1" x14ac:dyDescent="0.2"/>
    <row r="9279" spans="1:6" ht="25.5" customHeight="1" x14ac:dyDescent="0.2">
      <c r="A9279" s="84" t="s">
        <v>4941</v>
      </c>
      <c r="B9279" s="85" t="s">
        <v>4942</v>
      </c>
      <c r="C9279" s="86" t="s">
        <v>7</v>
      </c>
      <c r="D9279" s="87">
        <v>0.3</v>
      </c>
      <c r="E9279" s="88">
        <v>8600</v>
      </c>
      <c r="F9279" s="89">
        <f>+D9279*E9279</f>
        <v>2580</v>
      </c>
    </row>
    <row r="9280" spans="1:6" ht="409.6" hidden="1" customHeight="1" x14ac:dyDescent="0.2"/>
    <row r="9281" spans="1:6" ht="25.5" customHeight="1" x14ac:dyDescent="0.2">
      <c r="A9281" s="84" t="s">
        <v>4876</v>
      </c>
      <c r="B9281" s="85" t="s">
        <v>4877</v>
      </c>
      <c r="C9281" s="86" t="s">
        <v>1212</v>
      </c>
      <c r="D9281" s="87">
        <v>0.2</v>
      </c>
      <c r="E9281" s="88">
        <v>3690</v>
      </c>
      <c r="F9281" s="89">
        <f>+D9281*E9281</f>
        <v>738</v>
      </c>
    </row>
    <row r="9282" spans="1:6" ht="409.6" hidden="1" customHeight="1" x14ac:dyDescent="0.2"/>
    <row r="9283" spans="1:6" ht="25.5" customHeight="1" x14ac:dyDescent="0.2">
      <c r="A9283" s="84" t="s">
        <v>5160</v>
      </c>
      <c r="B9283" s="85" t="s">
        <v>5161</v>
      </c>
      <c r="C9283" s="86" t="s">
        <v>9</v>
      </c>
      <c r="D9283" s="87">
        <v>7.4099999999999999E-2</v>
      </c>
      <c r="E9283" s="88">
        <v>155918</v>
      </c>
      <c r="F9283" s="89">
        <f>+D9283*E9283</f>
        <v>11553.523799999999</v>
      </c>
    </row>
    <row r="9284" spans="1:6" ht="409.6" hidden="1" customHeight="1" x14ac:dyDescent="0.2"/>
    <row r="9285" spans="1:6" ht="25.5" customHeight="1" x14ac:dyDescent="0.2">
      <c r="A9285" s="84" t="s">
        <v>4965</v>
      </c>
      <c r="B9285" s="85" t="s">
        <v>4966</v>
      </c>
      <c r="C9285" s="86" t="s">
        <v>117</v>
      </c>
      <c r="D9285" s="87">
        <v>1.1499999999999999</v>
      </c>
      <c r="E9285" s="88">
        <v>9386</v>
      </c>
      <c r="F9285" s="89">
        <f>+D9285*E9285</f>
        <v>10793.9</v>
      </c>
    </row>
    <row r="9286" spans="1:6" ht="409.6" hidden="1" customHeight="1" x14ac:dyDescent="0.2"/>
    <row r="9287" spans="1:6" ht="25.5" customHeight="1" x14ac:dyDescent="0.2">
      <c r="A9287" s="84" t="s">
        <v>5230</v>
      </c>
      <c r="B9287" s="85" t="s">
        <v>5231</v>
      </c>
      <c r="C9287" s="86" t="s">
        <v>117</v>
      </c>
      <c r="D9287" s="87">
        <v>1.1499999999999999</v>
      </c>
      <c r="E9287" s="88">
        <v>6875</v>
      </c>
      <c r="F9287" s="89">
        <f>+D9287*E9287</f>
        <v>7906.2499999999991</v>
      </c>
    </row>
    <row r="9288" spans="1:6" ht="409.6" hidden="1" customHeight="1" x14ac:dyDescent="0.2"/>
    <row r="9289" spans="1:6" ht="25.5" customHeight="1" thickBot="1" x14ac:dyDescent="0.25">
      <c r="A9289" s="84" t="s">
        <v>5097</v>
      </c>
      <c r="B9289" s="85" t="s">
        <v>5098</v>
      </c>
      <c r="C9289" s="86" t="s">
        <v>9</v>
      </c>
      <c r="D9289" s="87">
        <v>2.8999999999999998E-3</v>
      </c>
      <c r="E9289" s="88">
        <v>295180</v>
      </c>
      <c r="F9289" s="89">
        <f>+D9289*E9289</f>
        <v>856.02199999999993</v>
      </c>
    </row>
    <row r="9290" spans="1:6" ht="409.6" hidden="1" customHeight="1" thickBot="1" x14ac:dyDescent="0.25"/>
    <row r="9291" spans="1:6" ht="13.5" customHeight="1" thickBot="1" x14ac:dyDescent="0.25">
      <c r="A9291" s="90" t="s">
        <v>4883</v>
      </c>
      <c r="B9291" s="91"/>
      <c r="C9291" s="92">
        <v>51.282459072975001</v>
      </c>
      <c r="D9291" s="91"/>
      <c r="E9291" s="93" t="s">
        <v>4884</v>
      </c>
      <c r="F9291" s="94">
        <v>151553</v>
      </c>
    </row>
    <row r="9292" spans="1:6" ht="0.2" customHeight="1" x14ac:dyDescent="0.2"/>
    <row r="9293" spans="1:6" ht="12.75" customHeight="1" x14ac:dyDescent="0.2">
      <c r="A9293" s="80" t="s">
        <v>4871</v>
      </c>
      <c r="B9293" s="81" t="s">
        <v>4885</v>
      </c>
      <c r="C9293" s="82" t="s">
        <v>4870</v>
      </c>
      <c r="D9293" s="82" t="s">
        <v>4873</v>
      </c>
      <c r="E9293" s="82" t="s">
        <v>4874</v>
      </c>
      <c r="F9293" s="83" t="s">
        <v>4875</v>
      </c>
    </row>
    <row r="9294" spans="1:6" ht="409.6" hidden="1" customHeight="1" x14ac:dyDescent="0.2"/>
    <row r="9295" spans="1:6" ht="25.5" customHeight="1" thickBot="1" x14ac:dyDescent="0.25">
      <c r="A9295" s="84" t="s">
        <v>5158</v>
      </c>
      <c r="B9295" s="85" t="s">
        <v>5159</v>
      </c>
      <c r="C9295" s="86" t="s">
        <v>4888</v>
      </c>
      <c r="D9295" s="87">
        <v>0.34712999999999999</v>
      </c>
      <c r="E9295" s="88">
        <v>266178</v>
      </c>
      <c r="F9295" s="89">
        <f>+D9295*E9295</f>
        <v>92398.369139999995</v>
      </c>
    </row>
    <row r="9296" spans="1:6" ht="409.6" hidden="1" customHeight="1" thickBot="1" x14ac:dyDescent="0.25"/>
    <row r="9297" spans="1:6" ht="13.5" customHeight="1" thickBot="1" x14ac:dyDescent="0.25">
      <c r="A9297" s="90" t="s">
        <v>4893</v>
      </c>
      <c r="B9297" s="91"/>
      <c r="C9297" s="92">
        <v>31.265607763783901</v>
      </c>
      <c r="D9297" s="91"/>
      <c r="E9297" s="93" t="s">
        <v>4884</v>
      </c>
      <c r="F9297" s="94">
        <v>92398</v>
      </c>
    </row>
    <row r="9298" spans="1:6" ht="0.2" customHeight="1" x14ac:dyDescent="0.2"/>
    <row r="9299" spans="1:6" ht="12.75" customHeight="1" x14ac:dyDescent="0.2">
      <c r="A9299" s="80" t="s">
        <v>4871</v>
      </c>
      <c r="B9299" s="81" t="s">
        <v>4894</v>
      </c>
      <c r="C9299" s="82" t="s">
        <v>4870</v>
      </c>
      <c r="D9299" s="82" t="s">
        <v>4873</v>
      </c>
      <c r="E9299" s="82" t="s">
        <v>4874</v>
      </c>
      <c r="F9299" s="83" t="s">
        <v>4875</v>
      </c>
    </row>
    <row r="9300" spans="1:6" ht="409.6" hidden="1" customHeight="1" x14ac:dyDescent="0.2"/>
    <row r="9301" spans="1:6" ht="25.5" customHeight="1" thickBot="1" x14ac:dyDescent="0.25">
      <c r="A9301" s="84" t="s">
        <v>4895</v>
      </c>
      <c r="B9301" s="85" t="s">
        <v>4896</v>
      </c>
      <c r="C9301" s="86" t="s">
        <v>4897</v>
      </c>
      <c r="D9301" s="87">
        <v>0.05</v>
      </c>
      <c r="E9301" s="88">
        <v>92398</v>
      </c>
      <c r="F9301" s="89">
        <f>+D9301*E9301</f>
        <v>4619.9000000000005</v>
      </c>
    </row>
    <row r="9302" spans="1:6" ht="409.6" hidden="1" customHeight="1" thickBot="1" x14ac:dyDescent="0.25"/>
    <row r="9303" spans="1:6" ht="13.5" customHeight="1" thickBot="1" x14ac:dyDescent="0.25">
      <c r="A9303" s="90" t="s">
        <v>4898</v>
      </c>
      <c r="B9303" s="91"/>
      <c r="C9303" s="92">
        <v>1.5633142261594599</v>
      </c>
      <c r="D9303" s="91"/>
      <c r="E9303" s="93" t="s">
        <v>4884</v>
      </c>
      <c r="F9303" s="94">
        <v>4620</v>
      </c>
    </row>
    <row r="9304" spans="1:6" ht="0.2" customHeight="1" x14ac:dyDescent="0.2"/>
    <row r="9305" spans="1:6" ht="12.75" customHeight="1" x14ac:dyDescent="0.2">
      <c r="A9305" s="80" t="s">
        <v>4871</v>
      </c>
      <c r="B9305" s="81" t="s">
        <v>4899</v>
      </c>
      <c r="C9305" s="82" t="s">
        <v>4870</v>
      </c>
      <c r="D9305" s="82" t="s">
        <v>4873</v>
      </c>
      <c r="E9305" s="82" t="s">
        <v>4874</v>
      </c>
      <c r="F9305" s="83" t="s">
        <v>4875</v>
      </c>
    </row>
    <row r="9306" spans="1:6" ht="409.6" hidden="1" customHeight="1" x14ac:dyDescent="0.2"/>
    <row r="9307" spans="1:6" ht="25.5" customHeight="1" x14ac:dyDescent="0.2">
      <c r="A9307" s="84" t="s">
        <v>5168</v>
      </c>
      <c r="B9307" s="85" t="s">
        <v>5169</v>
      </c>
      <c r="C9307" s="86" t="s">
        <v>106</v>
      </c>
      <c r="D9307" s="87">
        <v>0.20499999999999999</v>
      </c>
      <c r="E9307" s="88">
        <v>56078</v>
      </c>
      <c r="F9307" s="89">
        <f>+D9307*E9307</f>
        <v>11495.99</v>
      </c>
    </row>
    <row r="9308" spans="1:6" ht="409.6" hidden="1" customHeight="1" x14ac:dyDescent="0.2"/>
    <row r="9309" spans="1:6" ht="25.5" customHeight="1" x14ac:dyDescent="0.2">
      <c r="A9309" s="84" t="s">
        <v>5196</v>
      </c>
      <c r="B9309" s="85" t="s">
        <v>5197</v>
      </c>
      <c r="C9309" s="86" t="s">
        <v>109</v>
      </c>
      <c r="D9309" s="87">
        <v>17.294119999999999</v>
      </c>
      <c r="E9309" s="88">
        <v>550</v>
      </c>
      <c r="F9309" s="89">
        <f>+D9309*E9309</f>
        <v>9511.7659999999996</v>
      </c>
    </row>
    <row r="9310" spans="1:6" ht="409.6" hidden="1" customHeight="1" x14ac:dyDescent="0.2"/>
    <row r="9311" spans="1:6" ht="25.5" customHeight="1" x14ac:dyDescent="0.2">
      <c r="A9311" s="84" t="s">
        <v>5087</v>
      </c>
      <c r="B9311" s="85" t="s">
        <v>5088</v>
      </c>
      <c r="C9311" s="86" t="s">
        <v>109</v>
      </c>
      <c r="D9311" s="87">
        <v>6</v>
      </c>
      <c r="E9311" s="88">
        <v>169</v>
      </c>
      <c r="F9311" s="89">
        <f>+D9311*E9311</f>
        <v>1014</v>
      </c>
    </row>
    <row r="9312" spans="1:6" ht="409.6" hidden="1" customHeight="1" x14ac:dyDescent="0.2"/>
    <row r="9313" spans="1:6" ht="25.5" customHeight="1" x14ac:dyDescent="0.2">
      <c r="A9313" s="84" t="s">
        <v>5139</v>
      </c>
      <c r="B9313" s="85" t="s">
        <v>5140</v>
      </c>
      <c r="C9313" s="86" t="s">
        <v>109</v>
      </c>
      <c r="D9313" s="87">
        <v>19.509360000000001</v>
      </c>
      <c r="E9313" s="88">
        <v>398</v>
      </c>
      <c r="F9313" s="89">
        <f>+D9313*E9313</f>
        <v>7764.7252800000006</v>
      </c>
    </row>
    <row r="9314" spans="1:6" ht="409.6" hidden="1" customHeight="1" x14ac:dyDescent="0.2"/>
    <row r="9315" spans="1:6" ht="25.5" customHeight="1" x14ac:dyDescent="0.2">
      <c r="A9315" s="84" t="s">
        <v>5018</v>
      </c>
      <c r="B9315" s="85" t="s">
        <v>5019</v>
      </c>
      <c r="C9315" s="86" t="s">
        <v>109</v>
      </c>
      <c r="D9315" s="87">
        <v>4</v>
      </c>
      <c r="E9315" s="88">
        <v>248</v>
      </c>
      <c r="F9315" s="89">
        <f>+D9315*E9315</f>
        <v>992</v>
      </c>
    </row>
    <row r="9316" spans="1:6" ht="409.6" hidden="1" customHeight="1" x14ac:dyDescent="0.2"/>
    <row r="9317" spans="1:6" ht="25.5" customHeight="1" x14ac:dyDescent="0.2">
      <c r="A9317" s="84" t="s">
        <v>5016</v>
      </c>
      <c r="B9317" s="85" t="s">
        <v>5017</v>
      </c>
      <c r="C9317" s="86" t="s">
        <v>109</v>
      </c>
      <c r="D9317" s="87">
        <v>2</v>
      </c>
      <c r="E9317" s="88">
        <v>3482</v>
      </c>
      <c r="F9317" s="89">
        <f>+D9317*E9317</f>
        <v>6964</v>
      </c>
    </row>
    <row r="9318" spans="1:6" ht="409.6" hidden="1" customHeight="1" x14ac:dyDescent="0.2"/>
    <row r="9319" spans="1:6" ht="25.5" customHeight="1" x14ac:dyDescent="0.2">
      <c r="A9319" s="84" t="s">
        <v>5166</v>
      </c>
      <c r="B9319" s="85" t="s">
        <v>5167</v>
      </c>
      <c r="C9319" s="86" t="s">
        <v>109</v>
      </c>
      <c r="D9319" s="87">
        <v>0.02</v>
      </c>
      <c r="E9319" s="88">
        <v>26925</v>
      </c>
      <c r="F9319" s="89">
        <f>+D9319*E9319</f>
        <v>538.5</v>
      </c>
    </row>
    <row r="9320" spans="1:6" ht="409.6" hidden="1" customHeight="1" x14ac:dyDescent="0.2"/>
    <row r="9321" spans="1:6" ht="25.5" customHeight="1" x14ac:dyDescent="0.2">
      <c r="A9321" s="84" t="s">
        <v>5236</v>
      </c>
      <c r="B9321" s="85" t="s">
        <v>5237</v>
      </c>
      <c r="C9321" s="86" t="s">
        <v>109</v>
      </c>
      <c r="D9321" s="87">
        <v>11.52941</v>
      </c>
      <c r="E9321" s="88">
        <v>370</v>
      </c>
      <c r="F9321" s="89">
        <f>+D9321*E9321</f>
        <v>4265.8816999999999</v>
      </c>
    </row>
    <row r="9322" spans="1:6" ht="409.6" hidden="1" customHeight="1" x14ac:dyDescent="0.2"/>
    <row r="9323" spans="1:6" ht="25.5" customHeight="1" thickBot="1" x14ac:dyDescent="0.25">
      <c r="A9323" s="84" t="s">
        <v>5224</v>
      </c>
      <c r="B9323" s="85" t="s">
        <v>5225</v>
      </c>
      <c r="C9323" s="86" t="s">
        <v>109</v>
      </c>
      <c r="D9323" s="87">
        <v>4.1176500000000003</v>
      </c>
      <c r="E9323" s="88">
        <v>259</v>
      </c>
      <c r="F9323" s="89">
        <f>+D9323*E9323</f>
        <v>1066.47135</v>
      </c>
    </row>
    <row r="9324" spans="1:6" ht="409.6" hidden="1" customHeight="1" thickBot="1" x14ac:dyDescent="0.25"/>
    <row r="9325" spans="1:6" ht="13.5" customHeight="1" thickBot="1" x14ac:dyDescent="0.25">
      <c r="A9325" s="90" t="s">
        <v>4904</v>
      </c>
      <c r="B9325" s="91"/>
      <c r="C9325" s="92">
        <v>14.758092350588401</v>
      </c>
      <c r="D9325" s="91"/>
      <c r="E9325" s="93" t="s">
        <v>4884</v>
      </c>
      <c r="F9325" s="94">
        <v>43614</v>
      </c>
    </row>
    <row r="9326" spans="1:6" ht="0.2" customHeight="1" x14ac:dyDescent="0.2"/>
    <row r="9327" spans="1:6" ht="12.75" customHeight="1" x14ac:dyDescent="0.2">
      <c r="A9327" s="80" t="s">
        <v>4871</v>
      </c>
      <c r="B9327" s="81" t="s">
        <v>4905</v>
      </c>
      <c r="C9327" s="82" t="s">
        <v>4870</v>
      </c>
      <c r="D9327" s="82" t="s">
        <v>4873</v>
      </c>
      <c r="E9327" s="82" t="s">
        <v>4874</v>
      </c>
      <c r="F9327" s="83" t="s">
        <v>4875</v>
      </c>
    </row>
    <row r="9328" spans="1:6" ht="409.6" hidden="1" customHeight="1" x14ac:dyDescent="0.2"/>
    <row r="9329" spans="1:6" ht="25.5" customHeight="1" thickBot="1" x14ac:dyDescent="0.25">
      <c r="A9329" s="84" t="s">
        <v>4920</v>
      </c>
      <c r="B9329" s="85" t="s">
        <v>4921</v>
      </c>
      <c r="C9329" s="86" t="s">
        <v>106</v>
      </c>
      <c r="D9329" s="87">
        <v>0.23649999999999999</v>
      </c>
      <c r="E9329" s="88">
        <v>14128</v>
      </c>
      <c r="F9329" s="89">
        <f>+D9329*E9329</f>
        <v>3341.2719999999999</v>
      </c>
    </row>
    <row r="9330" spans="1:6" ht="409.6" hidden="1" customHeight="1" thickBot="1" x14ac:dyDescent="0.25"/>
    <row r="9331" spans="1:6" ht="13.5" customHeight="1" thickBot="1" x14ac:dyDescent="0.25">
      <c r="A9331" s="90" t="s">
        <v>4908</v>
      </c>
      <c r="B9331" s="91"/>
      <c r="C9331" s="92">
        <v>1.1305265864932399</v>
      </c>
      <c r="D9331" s="91"/>
      <c r="E9331" s="93" t="s">
        <v>4884</v>
      </c>
      <c r="F9331" s="94">
        <v>3341</v>
      </c>
    </row>
    <row r="9332" spans="1:6" ht="0.2" customHeight="1" thickBot="1" x14ac:dyDescent="0.25"/>
    <row r="9333" spans="1:6" ht="12.75" customHeight="1" thickBot="1" x14ac:dyDescent="0.3">
      <c r="A9333" s="157" t="s">
        <v>4909</v>
      </c>
      <c r="B9333" s="158"/>
      <c r="C9333" s="158"/>
      <c r="D9333" s="158"/>
      <c r="E9333" s="159">
        <v>295526</v>
      </c>
      <c r="F9333" s="160"/>
    </row>
    <row r="9334" spans="1:6" ht="12.75" customHeight="1" x14ac:dyDescent="0.2"/>
    <row r="9335" spans="1:6" ht="12.75" customHeight="1" x14ac:dyDescent="0.2"/>
    <row r="9336" spans="1:6" ht="409.6" hidden="1" customHeight="1" x14ac:dyDescent="0.2"/>
    <row r="9337" spans="1:6" ht="12.75" customHeight="1" x14ac:dyDescent="0.25">
      <c r="A9337" s="144" t="s">
        <v>4868</v>
      </c>
      <c r="B9337" s="145"/>
      <c r="C9337" s="145"/>
      <c r="D9337" s="145"/>
      <c r="E9337" s="146"/>
      <c r="F9337" s="147"/>
    </row>
    <row r="9338" spans="1:6" ht="12.75" customHeight="1" x14ac:dyDescent="0.2">
      <c r="A9338" s="138" t="s">
        <v>2914</v>
      </c>
      <c r="B9338" s="139"/>
      <c r="C9338" s="139"/>
      <c r="D9338" s="140"/>
      <c r="E9338" s="76" t="s">
        <v>4869</v>
      </c>
      <c r="F9338" s="77" t="s">
        <v>4870</v>
      </c>
    </row>
    <row r="9339" spans="1:6" ht="12.75" customHeight="1" x14ac:dyDescent="0.2">
      <c r="A9339" s="141"/>
      <c r="B9339" s="142"/>
      <c r="C9339" s="142"/>
      <c r="D9339" s="143"/>
      <c r="E9339" s="78" t="s">
        <v>2913</v>
      </c>
      <c r="F9339" s="79" t="s">
        <v>117</v>
      </c>
    </row>
    <row r="9340" spans="1:6" ht="409.6" hidden="1" customHeight="1" x14ac:dyDescent="0.2"/>
    <row r="9341" spans="1:6" ht="12.75" customHeight="1" x14ac:dyDescent="0.2">
      <c r="A9341" s="80" t="s">
        <v>4871</v>
      </c>
      <c r="B9341" s="81" t="s">
        <v>4872</v>
      </c>
      <c r="C9341" s="82" t="s">
        <v>4870</v>
      </c>
      <c r="D9341" s="82" t="s">
        <v>4873</v>
      </c>
      <c r="E9341" s="82" t="s">
        <v>4874</v>
      </c>
      <c r="F9341" s="83" t="s">
        <v>4875</v>
      </c>
    </row>
    <row r="9342" spans="1:6" ht="409.6" hidden="1" customHeight="1" x14ac:dyDescent="0.2"/>
    <row r="9343" spans="1:6" ht="25.5" customHeight="1" x14ac:dyDescent="0.2">
      <c r="A9343" s="84" t="s">
        <v>5154</v>
      </c>
      <c r="B9343" s="85" t="s">
        <v>5155</v>
      </c>
      <c r="C9343" s="86" t="s">
        <v>106</v>
      </c>
      <c r="D9343" s="87">
        <v>0.105</v>
      </c>
      <c r="E9343" s="88">
        <v>405694</v>
      </c>
      <c r="F9343" s="89">
        <f>+D9343*E9343</f>
        <v>42597.869999999995</v>
      </c>
    </row>
    <row r="9344" spans="1:6" ht="409.6" hidden="1" customHeight="1" x14ac:dyDescent="0.2"/>
    <row r="9345" spans="1:6" ht="25.5" customHeight="1" x14ac:dyDescent="0.2">
      <c r="A9345" s="84" t="s">
        <v>4881</v>
      </c>
      <c r="B9345" s="85" t="s">
        <v>4882</v>
      </c>
      <c r="C9345" s="86" t="s">
        <v>9</v>
      </c>
      <c r="D9345" s="87">
        <v>0.5</v>
      </c>
      <c r="E9345" s="88">
        <v>8900</v>
      </c>
      <c r="F9345" s="89">
        <f>+D9345*E9345</f>
        <v>4450</v>
      </c>
    </row>
    <row r="9346" spans="1:6" ht="409.6" hidden="1" customHeight="1" x14ac:dyDescent="0.2"/>
    <row r="9347" spans="1:6" ht="25.5" customHeight="1" x14ac:dyDescent="0.2">
      <c r="A9347" s="84" t="s">
        <v>4876</v>
      </c>
      <c r="B9347" s="85" t="s">
        <v>4877</v>
      </c>
      <c r="C9347" s="86" t="s">
        <v>1212</v>
      </c>
      <c r="D9347" s="87">
        <v>0.1</v>
      </c>
      <c r="E9347" s="88">
        <v>3690</v>
      </c>
      <c r="F9347" s="89">
        <f>+D9347*E9347</f>
        <v>369</v>
      </c>
    </row>
    <row r="9348" spans="1:6" ht="409.6" hidden="1" customHeight="1" x14ac:dyDescent="0.2"/>
    <row r="9349" spans="1:6" ht="25.5" customHeight="1" x14ac:dyDescent="0.2">
      <c r="A9349" s="84" t="s">
        <v>5097</v>
      </c>
      <c r="B9349" s="85" t="s">
        <v>5098</v>
      </c>
      <c r="C9349" s="86" t="s">
        <v>9</v>
      </c>
      <c r="D9349" s="87">
        <v>7.6999999999999996E-4</v>
      </c>
      <c r="E9349" s="88">
        <v>295180</v>
      </c>
      <c r="F9349" s="89">
        <f>+D9349*E9349</f>
        <v>227.28859999999997</v>
      </c>
    </row>
    <row r="9350" spans="1:6" ht="409.6" hidden="1" customHeight="1" x14ac:dyDescent="0.2"/>
    <row r="9351" spans="1:6" ht="25.5" customHeight="1" x14ac:dyDescent="0.2">
      <c r="A9351" s="84" t="s">
        <v>5160</v>
      </c>
      <c r="B9351" s="85" t="s">
        <v>5161</v>
      </c>
      <c r="C9351" s="86" t="s">
        <v>9</v>
      </c>
      <c r="D9351" s="87">
        <v>9.8200000000000006E-3</v>
      </c>
      <c r="E9351" s="88">
        <v>155918</v>
      </c>
      <c r="F9351" s="89">
        <f>+D9351*E9351</f>
        <v>1531.1147600000002</v>
      </c>
    </row>
    <row r="9352" spans="1:6" ht="409.6" hidden="1" customHeight="1" x14ac:dyDescent="0.2"/>
    <row r="9353" spans="1:6" ht="25.5" customHeight="1" x14ac:dyDescent="0.2">
      <c r="A9353" s="84" t="s">
        <v>5180</v>
      </c>
      <c r="B9353" s="85" t="s">
        <v>5181</v>
      </c>
      <c r="C9353" s="86" t="s">
        <v>7</v>
      </c>
      <c r="D9353" s="87">
        <v>0.18375</v>
      </c>
      <c r="E9353" s="88">
        <v>18433</v>
      </c>
      <c r="F9353" s="89">
        <f>+D9353*E9353</f>
        <v>3387.0637499999998</v>
      </c>
    </row>
    <row r="9354" spans="1:6" ht="409.6" hidden="1" customHeight="1" x14ac:dyDescent="0.2"/>
    <row r="9355" spans="1:6" ht="25.5" customHeight="1" thickBot="1" x14ac:dyDescent="0.25">
      <c r="A9355" s="84" t="s">
        <v>5230</v>
      </c>
      <c r="B9355" s="85" t="s">
        <v>5231</v>
      </c>
      <c r="C9355" s="86" t="s">
        <v>117</v>
      </c>
      <c r="D9355" s="87">
        <v>1.1000000000000001</v>
      </c>
      <c r="E9355" s="88">
        <v>6875</v>
      </c>
      <c r="F9355" s="89">
        <f>+D9355*E9355</f>
        <v>7562.5000000000009</v>
      </c>
    </row>
    <row r="9356" spans="1:6" ht="409.6" hidden="1" customHeight="1" thickBot="1" x14ac:dyDescent="0.25"/>
    <row r="9357" spans="1:6" ht="13.5" customHeight="1" thickBot="1" x14ac:dyDescent="0.25">
      <c r="A9357" s="90" t="s">
        <v>4883</v>
      </c>
      <c r="B9357" s="91"/>
      <c r="C9357" s="92">
        <v>61.086501534147502</v>
      </c>
      <c r="D9357" s="91"/>
      <c r="E9357" s="93" t="s">
        <v>4884</v>
      </c>
      <c r="F9357" s="94">
        <v>60125</v>
      </c>
    </row>
    <row r="9358" spans="1:6" ht="0.2" customHeight="1" x14ac:dyDescent="0.2"/>
    <row r="9359" spans="1:6" ht="12.75" customHeight="1" x14ac:dyDescent="0.2">
      <c r="A9359" s="80" t="s">
        <v>4871</v>
      </c>
      <c r="B9359" s="81" t="s">
        <v>4885</v>
      </c>
      <c r="C9359" s="82" t="s">
        <v>4870</v>
      </c>
      <c r="D9359" s="82" t="s">
        <v>4873</v>
      </c>
      <c r="E9359" s="82" t="s">
        <v>4874</v>
      </c>
      <c r="F9359" s="83" t="s">
        <v>4875</v>
      </c>
    </row>
    <row r="9360" spans="1:6" ht="409.6" hidden="1" customHeight="1" x14ac:dyDescent="0.2"/>
    <row r="9361" spans="1:6" ht="25.5" customHeight="1" thickBot="1" x14ac:dyDescent="0.25">
      <c r="A9361" s="84" t="s">
        <v>5158</v>
      </c>
      <c r="B9361" s="85" t="s">
        <v>5159</v>
      </c>
      <c r="C9361" s="86" t="s">
        <v>4888</v>
      </c>
      <c r="D9361" s="87">
        <v>9.257E-2</v>
      </c>
      <c r="E9361" s="88">
        <v>266178</v>
      </c>
      <c r="F9361" s="89">
        <f>+D9361*E9361</f>
        <v>24640.097460000001</v>
      </c>
    </row>
    <row r="9362" spans="1:6" ht="409.6" hidden="1" customHeight="1" thickBot="1" x14ac:dyDescent="0.25"/>
    <row r="9363" spans="1:6" ht="13.5" customHeight="1" thickBot="1" x14ac:dyDescent="0.25">
      <c r="A9363" s="90" t="s">
        <v>4893</v>
      </c>
      <c r="B9363" s="91"/>
      <c r="C9363" s="92">
        <v>25.034035722268499</v>
      </c>
      <c r="D9363" s="91"/>
      <c r="E9363" s="93" t="s">
        <v>4884</v>
      </c>
      <c r="F9363" s="94">
        <v>24640</v>
      </c>
    </row>
    <row r="9364" spans="1:6" ht="0.2" customHeight="1" x14ac:dyDescent="0.2"/>
    <row r="9365" spans="1:6" ht="12.75" customHeight="1" x14ac:dyDescent="0.2">
      <c r="A9365" s="80" t="s">
        <v>4871</v>
      </c>
      <c r="B9365" s="81" t="s">
        <v>4894</v>
      </c>
      <c r="C9365" s="82" t="s">
        <v>4870</v>
      </c>
      <c r="D9365" s="82" t="s">
        <v>4873</v>
      </c>
      <c r="E9365" s="82" t="s">
        <v>4874</v>
      </c>
      <c r="F9365" s="83" t="s">
        <v>4875</v>
      </c>
    </row>
    <row r="9366" spans="1:6" ht="409.6" hidden="1" customHeight="1" x14ac:dyDescent="0.2"/>
    <row r="9367" spans="1:6" ht="25.5" customHeight="1" thickBot="1" x14ac:dyDescent="0.25">
      <c r="A9367" s="84" t="s">
        <v>4895</v>
      </c>
      <c r="B9367" s="85" t="s">
        <v>4896</v>
      </c>
      <c r="C9367" s="86" t="s">
        <v>4897</v>
      </c>
      <c r="D9367" s="87">
        <v>0.05</v>
      </c>
      <c r="E9367" s="88">
        <v>24640</v>
      </c>
      <c r="F9367" s="89">
        <f>+D9367*E9367</f>
        <v>1232</v>
      </c>
    </row>
    <row r="9368" spans="1:6" ht="409.6" hidden="1" customHeight="1" thickBot="1" x14ac:dyDescent="0.25"/>
    <row r="9369" spans="1:6" ht="13.5" customHeight="1" thickBot="1" x14ac:dyDescent="0.25">
      <c r="A9369" s="90" t="s">
        <v>4898</v>
      </c>
      <c r="B9369" s="91"/>
      <c r="C9369" s="92">
        <v>1.2517017861134301</v>
      </c>
      <c r="D9369" s="91"/>
      <c r="E9369" s="93" t="s">
        <v>4884</v>
      </c>
      <c r="F9369" s="94">
        <v>1232</v>
      </c>
    </row>
    <row r="9370" spans="1:6" ht="0.2" customHeight="1" x14ac:dyDescent="0.2"/>
    <row r="9371" spans="1:6" ht="12.75" customHeight="1" x14ac:dyDescent="0.2">
      <c r="A9371" s="80" t="s">
        <v>4871</v>
      </c>
      <c r="B9371" s="81" t="s">
        <v>4899</v>
      </c>
      <c r="C9371" s="82" t="s">
        <v>4870</v>
      </c>
      <c r="D9371" s="82" t="s">
        <v>4873</v>
      </c>
      <c r="E9371" s="82" t="s">
        <v>4874</v>
      </c>
      <c r="F9371" s="83" t="s">
        <v>4875</v>
      </c>
    </row>
    <row r="9372" spans="1:6" ht="409.6" hidden="1" customHeight="1" x14ac:dyDescent="0.2"/>
    <row r="9373" spans="1:6" ht="25.5" customHeight="1" x14ac:dyDescent="0.2">
      <c r="A9373" s="84" t="s">
        <v>5236</v>
      </c>
      <c r="B9373" s="85" t="s">
        <v>5237</v>
      </c>
      <c r="C9373" s="86" t="s">
        <v>109</v>
      </c>
      <c r="D9373" s="87">
        <v>0.58333000000000002</v>
      </c>
      <c r="E9373" s="88">
        <v>370</v>
      </c>
      <c r="F9373" s="89">
        <f>+D9373*E9373</f>
        <v>215.8321</v>
      </c>
    </row>
    <row r="9374" spans="1:6" ht="409.6" hidden="1" customHeight="1" x14ac:dyDescent="0.2"/>
    <row r="9375" spans="1:6" ht="25.5" customHeight="1" x14ac:dyDescent="0.2">
      <c r="A9375" s="84" t="s">
        <v>5139</v>
      </c>
      <c r="B9375" s="85" t="s">
        <v>5140</v>
      </c>
      <c r="C9375" s="86" t="s">
        <v>109</v>
      </c>
      <c r="D9375" s="87">
        <v>8.8401800000000001</v>
      </c>
      <c r="E9375" s="88">
        <v>398</v>
      </c>
      <c r="F9375" s="89">
        <f>+D9375*E9375</f>
        <v>3518.3916400000003</v>
      </c>
    </row>
    <row r="9376" spans="1:6" ht="409.6" hidden="1" customHeight="1" x14ac:dyDescent="0.2"/>
    <row r="9377" spans="1:6" ht="25.5" customHeight="1" x14ac:dyDescent="0.2">
      <c r="A9377" s="84" t="s">
        <v>5087</v>
      </c>
      <c r="B9377" s="85" t="s">
        <v>5088</v>
      </c>
      <c r="C9377" s="86" t="s">
        <v>109</v>
      </c>
      <c r="D9377" s="87">
        <v>6</v>
      </c>
      <c r="E9377" s="88">
        <v>169</v>
      </c>
      <c r="F9377" s="89">
        <f>+D9377*E9377</f>
        <v>1014</v>
      </c>
    </row>
    <row r="9378" spans="1:6" ht="409.6" hidden="1" customHeight="1" x14ac:dyDescent="0.2"/>
    <row r="9379" spans="1:6" ht="25.5" customHeight="1" x14ac:dyDescent="0.2">
      <c r="A9379" s="84" t="s">
        <v>5196</v>
      </c>
      <c r="B9379" s="85" t="s">
        <v>5197</v>
      </c>
      <c r="C9379" s="86" t="s">
        <v>109</v>
      </c>
      <c r="D9379" s="87">
        <v>9.8000000000000007</v>
      </c>
      <c r="E9379" s="88">
        <v>550</v>
      </c>
      <c r="F9379" s="89">
        <f>+D9379*E9379</f>
        <v>5390</v>
      </c>
    </row>
    <row r="9380" spans="1:6" ht="409.6" hidden="1" customHeight="1" x14ac:dyDescent="0.2"/>
    <row r="9381" spans="1:6" ht="25.5" customHeight="1" thickBot="1" x14ac:dyDescent="0.25">
      <c r="A9381" s="84" t="s">
        <v>5166</v>
      </c>
      <c r="B9381" s="85" t="s">
        <v>5167</v>
      </c>
      <c r="C9381" s="86" t="s">
        <v>109</v>
      </c>
      <c r="D9381" s="87">
        <v>0.03</v>
      </c>
      <c r="E9381" s="88">
        <v>26925</v>
      </c>
      <c r="F9381" s="89">
        <f>+D9381*E9381</f>
        <v>807.75</v>
      </c>
    </row>
    <row r="9382" spans="1:6" ht="409.6" hidden="1" customHeight="1" thickBot="1" x14ac:dyDescent="0.25"/>
    <row r="9383" spans="1:6" ht="13.5" customHeight="1" thickBot="1" x14ac:dyDescent="0.25">
      <c r="A9383" s="90" t="s">
        <v>4904</v>
      </c>
      <c r="B9383" s="91"/>
      <c r="C9383" s="92">
        <v>11.121045252270701</v>
      </c>
      <c r="D9383" s="91"/>
      <c r="E9383" s="93" t="s">
        <v>4884</v>
      </c>
      <c r="F9383" s="94">
        <v>10946</v>
      </c>
    </row>
    <row r="9384" spans="1:6" ht="0.2" customHeight="1" x14ac:dyDescent="0.2"/>
    <row r="9385" spans="1:6" ht="12.75" customHeight="1" x14ac:dyDescent="0.2">
      <c r="A9385" s="80" t="s">
        <v>4871</v>
      </c>
      <c r="B9385" s="81" t="s">
        <v>4905</v>
      </c>
      <c r="C9385" s="82" t="s">
        <v>4870</v>
      </c>
      <c r="D9385" s="82" t="s">
        <v>4873</v>
      </c>
      <c r="E9385" s="82" t="s">
        <v>4874</v>
      </c>
      <c r="F9385" s="83" t="s">
        <v>4875</v>
      </c>
    </row>
    <row r="9386" spans="1:6" ht="409.6" hidden="1" customHeight="1" x14ac:dyDescent="0.2"/>
    <row r="9387" spans="1:6" ht="25.5" customHeight="1" thickBot="1" x14ac:dyDescent="0.25">
      <c r="A9387" s="84" t="s">
        <v>4920</v>
      </c>
      <c r="B9387" s="85" t="s">
        <v>4921</v>
      </c>
      <c r="C9387" s="86" t="s">
        <v>106</v>
      </c>
      <c r="D9387" s="87">
        <v>0.105</v>
      </c>
      <c r="E9387" s="88">
        <v>14128</v>
      </c>
      <c r="F9387" s="89">
        <f>+D9387*E9387</f>
        <v>1483.44</v>
      </c>
    </row>
    <row r="9388" spans="1:6" ht="409.6" hidden="1" customHeight="1" thickBot="1" x14ac:dyDescent="0.25"/>
    <row r="9389" spans="1:6" ht="13.5" customHeight="1" thickBot="1" x14ac:dyDescent="0.25">
      <c r="A9389" s="90" t="s">
        <v>4908</v>
      </c>
      <c r="B9389" s="91"/>
      <c r="C9389" s="92">
        <v>1.5067157051998501</v>
      </c>
      <c r="D9389" s="91"/>
      <c r="E9389" s="93" t="s">
        <v>4884</v>
      </c>
      <c r="F9389" s="94">
        <v>1483</v>
      </c>
    </row>
    <row r="9390" spans="1:6" ht="0.2" customHeight="1" thickBot="1" x14ac:dyDescent="0.25"/>
    <row r="9391" spans="1:6" ht="12.75" customHeight="1" thickBot="1" x14ac:dyDescent="0.3">
      <c r="A9391" s="157" t="s">
        <v>4909</v>
      </c>
      <c r="B9391" s="158"/>
      <c r="C9391" s="158"/>
      <c r="D9391" s="158"/>
      <c r="E9391" s="159">
        <v>98426</v>
      </c>
      <c r="F9391" s="160"/>
    </row>
    <row r="9392" spans="1:6" ht="12.75" customHeight="1" x14ac:dyDescent="0.2"/>
    <row r="9393" spans="1:6" ht="12.75" customHeight="1" x14ac:dyDescent="0.2"/>
    <row r="9394" spans="1:6" ht="409.6" hidden="1" customHeight="1" x14ac:dyDescent="0.2"/>
    <row r="9395" spans="1:6" ht="12.75" customHeight="1" x14ac:dyDescent="0.25">
      <c r="A9395" s="144" t="s">
        <v>4868</v>
      </c>
      <c r="B9395" s="145"/>
      <c r="C9395" s="145"/>
      <c r="D9395" s="145"/>
      <c r="E9395" s="146"/>
      <c r="F9395" s="147"/>
    </row>
    <row r="9396" spans="1:6" ht="12.75" customHeight="1" x14ac:dyDescent="0.2">
      <c r="A9396" s="138" t="s">
        <v>2916</v>
      </c>
      <c r="B9396" s="139"/>
      <c r="C9396" s="139"/>
      <c r="D9396" s="140"/>
      <c r="E9396" s="76" t="s">
        <v>4869</v>
      </c>
      <c r="F9396" s="77" t="s">
        <v>4870</v>
      </c>
    </row>
    <row r="9397" spans="1:6" ht="12.75" customHeight="1" x14ac:dyDescent="0.2">
      <c r="A9397" s="141"/>
      <c r="B9397" s="142"/>
      <c r="C9397" s="142"/>
      <c r="D9397" s="143"/>
      <c r="E9397" s="78" t="s">
        <v>2915</v>
      </c>
      <c r="F9397" s="79" t="s">
        <v>117</v>
      </c>
    </row>
    <row r="9398" spans="1:6" ht="409.6" hidden="1" customHeight="1" x14ac:dyDescent="0.2"/>
    <row r="9399" spans="1:6" ht="12.75" customHeight="1" x14ac:dyDescent="0.2">
      <c r="A9399" s="80" t="s">
        <v>4871</v>
      </c>
      <c r="B9399" s="81" t="s">
        <v>4872</v>
      </c>
      <c r="C9399" s="82" t="s">
        <v>4870</v>
      </c>
      <c r="D9399" s="82" t="s">
        <v>4873</v>
      </c>
      <c r="E9399" s="82" t="s">
        <v>4874</v>
      </c>
      <c r="F9399" s="83" t="s">
        <v>4875</v>
      </c>
    </row>
    <row r="9400" spans="1:6" ht="409.6" hidden="1" customHeight="1" x14ac:dyDescent="0.2"/>
    <row r="9401" spans="1:6" ht="25.5" customHeight="1" x14ac:dyDescent="0.2">
      <c r="A9401" s="84" t="s">
        <v>5240</v>
      </c>
      <c r="B9401" s="85" t="s">
        <v>5241</v>
      </c>
      <c r="C9401" s="86" t="s">
        <v>117</v>
      </c>
      <c r="D9401" s="87">
        <v>1.1000000000000001</v>
      </c>
      <c r="E9401" s="88">
        <v>11911</v>
      </c>
      <c r="F9401" s="89">
        <f>+D9401*E9401</f>
        <v>13102.1</v>
      </c>
    </row>
    <row r="9402" spans="1:6" ht="409.6" hidden="1" customHeight="1" x14ac:dyDescent="0.2"/>
    <row r="9403" spans="1:6" ht="25.5" customHeight="1" x14ac:dyDescent="0.2">
      <c r="A9403" s="84" t="s">
        <v>5238</v>
      </c>
      <c r="B9403" s="85" t="s">
        <v>5239</v>
      </c>
      <c r="C9403" s="86" t="s">
        <v>117</v>
      </c>
      <c r="D9403" s="87">
        <v>0.8</v>
      </c>
      <c r="E9403" s="88">
        <v>33692</v>
      </c>
      <c r="F9403" s="89">
        <f>+D9403*E9403</f>
        <v>26953.600000000002</v>
      </c>
    </row>
    <row r="9404" spans="1:6" ht="409.6" hidden="1" customHeight="1" x14ac:dyDescent="0.2"/>
    <row r="9405" spans="1:6" ht="25.5" customHeight="1" x14ac:dyDescent="0.2">
      <c r="A9405" s="84" t="s">
        <v>5242</v>
      </c>
      <c r="B9405" s="85" t="s">
        <v>5243</v>
      </c>
      <c r="C9405" s="86" t="s">
        <v>106</v>
      </c>
      <c r="D9405" s="87">
        <v>0.27</v>
      </c>
      <c r="E9405" s="88">
        <v>482931</v>
      </c>
      <c r="F9405" s="89">
        <f>+D9405*E9405</f>
        <v>130391.37000000001</v>
      </c>
    </row>
    <row r="9406" spans="1:6" ht="409.6" hidden="1" customHeight="1" x14ac:dyDescent="0.2"/>
    <row r="9407" spans="1:6" ht="25.5" customHeight="1" x14ac:dyDescent="0.2">
      <c r="A9407" s="84" t="s">
        <v>5097</v>
      </c>
      <c r="B9407" s="85" t="s">
        <v>5098</v>
      </c>
      <c r="C9407" s="86" t="s">
        <v>9</v>
      </c>
      <c r="D9407" s="87">
        <v>4.2399999999999998E-3</v>
      </c>
      <c r="E9407" s="88">
        <v>295180</v>
      </c>
      <c r="F9407" s="89">
        <f>+D9407*E9407</f>
        <v>1251.5632000000001</v>
      </c>
    </row>
    <row r="9408" spans="1:6" ht="409.6" hidden="1" customHeight="1" x14ac:dyDescent="0.2"/>
    <row r="9409" spans="1:6" ht="25.5" customHeight="1" x14ac:dyDescent="0.2">
      <c r="A9409" s="84" t="s">
        <v>4941</v>
      </c>
      <c r="B9409" s="85" t="s">
        <v>4942</v>
      </c>
      <c r="C9409" s="86" t="s">
        <v>7</v>
      </c>
      <c r="D9409" s="87">
        <v>0.3</v>
      </c>
      <c r="E9409" s="88">
        <v>8600</v>
      </c>
      <c r="F9409" s="89">
        <f>+D9409*E9409</f>
        <v>2580</v>
      </c>
    </row>
    <row r="9410" spans="1:6" ht="409.6" hidden="1" customHeight="1" x14ac:dyDescent="0.2"/>
    <row r="9411" spans="1:6" ht="25.5" customHeight="1" x14ac:dyDescent="0.2">
      <c r="A9411" s="84" t="s">
        <v>4876</v>
      </c>
      <c r="B9411" s="85" t="s">
        <v>4877</v>
      </c>
      <c r="C9411" s="86" t="s">
        <v>1212</v>
      </c>
      <c r="D9411" s="87">
        <v>0.2</v>
      </c>
      <c r="E9411" s="88">
        <v>3690</v>
      </c>
      <c r="F9411" s="89">
        <f>+D9411*E9411</f>
        <v>738</v>
      </c>
    </row>
    <row r="9412" spans="1:6" ht="409.6" hidden="1" customHeight="1" x14ac:dyDescent="0.2"/>
    <row r="9413" spans="1:6" ht="25.5" customHeight="1" x14ac:dyDescent="0.2">
      <c r="A9413" s="84" t="s">
        <v>5160</v>
      </c>
      <c r="B9413" s="85" t="s">
        <v>5161</v>
      </c>
      <c r="C9413" s="86" t="s">
        <v>9</v>
      </c>
      <c r="D9413" s="87">
        <v>7.4099999999999999E-2</v>
      </c>
      <c r="E9413" s="88">
        <v>155918</v>
      </c>
      <c r="F9413" s="89">
        <f>+D9413*E9413</f>
        <v>11553.523799999999</v>
      </c>
    </row>
    <row r="9414" spans="1:6" ht="409.6" hidden="1" customHeight="1" x14ac:dyDescent="0.2"/>
    <row r="9415" spans="1:6" ht="25.5" customHeight="1" x14ac:dyDescent="0.2">
      <c r="A9415" s="84" t="s">
        <v>5172</v>
      </c>
      <c r="B9415" s="85" t="s">
        <v>5173</v>
      </c>
      <c r="C9415" s="86" t="s">
        <v>9</v>
      </c>
      <c r="D9415" s="87">
        <v>0.5</v>
      </c>
      <c r="E9415" s="88">
        <v>8900</v>
      </c>
      <c r="F9415" s="89">
        <f>+D9415*E9415</f>
        <v>4450</v>
      </c>
    </row>
    <row r="9416" spans="1:6" ht="409.6" hidden="1" customHeight="1" x14ac:dyDescent="0.2"/>
    <row r="9417" spans="1:6" ht="25.5" customHeight="1" thickBot="1" x14ac:dyDescent="0.25">
      <c r="A9417" s="84" t="s">
        <v>4881</v>
      </c>
      <c r="B9417" s="85" t="s">
        <v>4882</v>
      </c>
      <c r="C9417" s="86" t="s">
        <v>9</v>
      </c>
      <c r="D9417" s="87">
        <v>0.5</v>
      </c>
      <c r="E9417" s="88">
        <v>8900</v>
      </c>
      <c r="F9417" s="89">
        <f>+D9417*E9417</f>
        <v>4450</v>
      </c>
    </row>
    <row r="9418" spans="1:6" ht="409.6" hidden="1" customHeight="1" thickBot="1" x14ac:dyDescent="0.25"/>
    <row r="9419" spans="1:6" ht="13.5" customHeight="1" thickBot="1" x14ac:dyDescent="0.25">
      <c r="A9419" s="90" t="s">
        <v>4883</v>
      </c>
      <c r="B9419" s="91"/>
      <c r="C9419" s="92">
        <v>57.890746471990603</v>
      </c>
      <c r="D9419" s="91"/>
      <c r="E9419" s="93" t="s">
        <v>4884</v>
      </c>
      <c r="F9419" s="94">
        <v>195471</v>
      </c>
    </row>
    <row r="9420" spans="1:6" ht="0.2" customHeight="1" x14ac:dyDescent="0.2"/>
    <row r="9421" spans="1:6" ht="12.75" customHeight="1" x14ac:dyDescent="0.2">
      <c r="A9421" s="80" t="s">
        <v>4871</v>
      </c>
      <c r="B9421" s="81" t="s">
        <v>4885</v>
      </c>
      <c r="C9421" s="82" t="s">
        <v>4870</v>
      </c>
      <c r="D9421" s="82" t="s">
        <v>4873</v>
      </c>
      <c r="E9421" s="82" t="s">
        <v>4874</v>
      </c>
      <c r="F9421" s="83" t="s">
        <v>4875</v>
      </c>
    </row>
    <row r="9422" spans="1:6" ht="409.6" hidden="1" customHeight="1" x14ac:dyDescent="0.2"/>
    <row r="9423" spans="1:6" ht="25.5" customHeight="1" thickBot="1" x14ac:dyDescent="0.25">
      <c r="A9423" s="84" t="s">
        <v>5158</v>
      </c>
      <c r="B9423" s="85" t="s">
        <v>5159</v>
      </c>
      <c r="C9423" s="86" t="s">
        <v>4888</v>
      </c>
      <c r="D9423" s="87">
        <v>0.34712999999999999</v>
      </c>
      <c r="E9423" s="88">
        <v>266178</v>
      </c>
      <c r="F9423" s="89">
        <f>+D9423*E9423</f>
        <v>92398.369139999995</v>
      </c>
    </row>
    <row r="9424" spans="1:6" ht="409.6" hidden="1" customHeight="1" thickBot="1" x14ac:dyDescent="0.25"/>
    <row r="9425" spans="1:6" ht="13.5" customHeight="1" thickBot="1" x14ac:dyDescent="0.25">
      <c r="A9425" s="90" t="s">
        <v>4893</v>
      </c>
      <c r="B9425" s="91"/>
      <c r="C9425" s="92">
        <v>27.364617731116098</v>
      </c>
      <c r="D9425" s="91"/>
      <c r="E9425" s="93" t="s">
        <v>4884</v>
      </c>
      <c r="F9425" s="94">
        <v>92398</v>
      </c>
    </row>
    <row r="9426" spans="1:6" ht="0.2" customHeight="1" x14ac:dyDescent="0.2"/>
    <row r="9427" spans="1:6" ht="12.75" customHeight="1" x14ac:dyDescent="0.2">
      <c r="A9427" s="80" t="s">
        <v>4871</v>
      </c>
      <c r="B9427" s="81" t="s">
        <v>4894</v>
      </c>
      <c r="C9427" s="82" t="s">
        <v>4870</v>
      </c>
      <c r="D9427" s="82" t="s">
        <v>4873</v>
      </c>
      <c r="E9427" s="82" t="s">
        <v>4874</v>
      </c>
      <c r="F9427" s="83" t="s">
        <v>4875</v>
      </c>
    </row>
    <row r="9428" spans="1:6" ht="409.6" hidden="1" customHeight="1" x14ac:dyDescent="0.2"/>
    <row r="9429" spans="1:6" ht="25.5" customHeight="1" thickBot="1" x14ac:dyDescent="0.25">
      <c r="A9429" s="84" t="s">
        <v>4895</v>
      </c>
      <c r="B9429" s="85" t="s">
        <v>4896</v>
      </c>
      <c r="C9429" s="86" t="s">
        <v>4897</v>
      </c>
      <c r="D9429" s="87">
        <v>0.05</v>
      </c>
      <c r="E9429" s="88">
        <v>92398</v>
      </c>
      <c r="F9429" s="89">
        <f>+D9429*E9429</f>
        <v>4619.9000000000005</v>
      </c>
    </row>
    <row r="9430" spans="1:6" ht="409.6" hidden="1" customHeight="1" thickBot="1" x14ac:dyDescent="0.25"/>
    <row r="9431" spans="1:6" ht="13.5" customHeight="1" thickBot="1" x14ac:dyDescent="0.25">
      <c r="A9431" s="90" t="s">
        <v>4898</v>
      </c>
      <c r="B9431" s="91"/>
      <c r="C9431" s="92">
        <v>1.368260502584</v>
      </c>
      <c r="D9431" s="91"/>
      <c r="E9431" s="93" t="s">
        <v>4884</v>
      </c>
      <c r="F9431" s="94">
        <v>4620</v>
      </c>
    </row>
    <row r="9432" spans="1:6" ht="0.2" customHeight="1" x14ac:dyDescent="0.2"/>
    <row r="9433" spans="1:6" ht="12.75" customHeight="1" x14ac:dyDescent="0.2">
      <c r="A9433" s="80" t="s">
        <v>4871</v>
      </c>
      <c r="B9433" s="81" t="s">
        <v>4899</v>
      </c>
      <c r="C9433" s="82" t="s">
        <v>4870</v>
      </c>
      <c r="D9433" s="82" t="s">
        <v>4873</v>
      </c>
      <c r="E9433" s="82" t="s">
        <v>4874</v>
      </c>
      <c r="F9433" s="83" t="s">
        <v>4875</v>
      </c>
    </row>
    <row r="9434" spans="1:6" ht="409.6" hidden="1" customHeight="1" x14ac:dyDescent="0.2"/>
    <row r="9435" spans="1:6" ht="25.5" customHeight="1" x14ac:dyDescent="0.2">
      <c r="A9435" s="84" t="s">
        <v>5196</v>
      </c>
      <c r="B9435" s="85" t="s">
        <v>5197</v>
      </c>
      <c r="C9435" s="86" t="s">
        <v>109</v>
      </c>
      <c r="D9435" s="87">
        <v>14</v>
      </c>
      <c r="E9435" s="88">
        <v>550</v>
      </c>
      <c r="F9435" s="89">
        <f>+D9435*E9435</f>
        <v>7700</v>
      </c>
    </row>
    <row r="9436" spans="1:6" ht="409.6" hidden="1" customHeight="1" x14ac:dyDescent="0.2"/>
    <row r="9437" spans="1:6" ht="25.5" customHeight="1" x14ac:dyDescent="0.2">
      <c r="A9437" s="84" t="s">
        <v>5087</v>
      </c>
      <c r="B9437" s="85" t="s">
        <v>5088</v>
      </c>
      <c r="C9437" s="86" t="s">
        <v>109</v>
      </c>
      <c r="D9437" s="87">
        <v>6</v>
      </c>
      <c r="E9437" s="88">
        <v>169</v>
      </c>
      <c r="F9437" s="89">
        <f>+D9437*E9437</f>
        <v>1014</v>
      </c>
    </row>
    <row r="9438" spans="1:6" ht="409.6" hidden="1" customHeight="1" x14ac:dyDescent="0.2"/>
    <row r="9439" spans="1:6" ht="25.5" customHeight="1" x14ac:dyDescent="0.2">
      <c r="A9439" s="84" t="s">
        <v>5139</v>
      </c>
      <c r="B9439" s="85" t="s">
        <v>5140</v>
      </c>
      <c r="C9439" s="86" t="s">
        <v>109</v>
      </c>
      <c r="D9439" s="87">
        <v>19.509360000000001</v>
      </c>
      <c r="E9439" s="88">
        <v>398</v>
      </c>
      <c r="F9439" s="89">
        <f>+D9439*E9439</f>
        <v>7764.7252800000006</v>
      </c>
    </row>
    <row r="9440" spans="1:6" ht="409.6" hidden="1" customHeight="1" x14ac:dyDescent="0.2"/>
    <row r="9441" spans="1:6" ht="25.5" customHeight="1" x14ac:dyDescent="0.2">
      <c r="A9441" s="84" t="s">
        <v>5236</v>
      </c>
      <c r="B9441" s="85" t="s">
        <v>5237</v>
      </c>
      <c r="C9441" s="86" t="s">
        <v>109</v>
      </c>
      <c r="D9441" s="87">
        <v>3.34</v>
      </c>
      <c r="E9441" s="88">
        <v>370</v>
      </c>
      <c r="F9441" s="89">
        <f>+D9441*E9441</f>
        <v>1235.8</v>
      </c>
    </row>
    <row r="9442" spans="1:6" ht="409.6" hidden="1" customHeight="1" x14ac:dyDescent="0.2"/>
    <row r="9443" spans="1:6" ht="25.5" customHeight="1" x14ac:dyDescent="0.2">
      <c r="A9443" s="84" t="s">
        <v>5018</v>
      </c>
      <c r="B9443" s="85" t="s">
        <v>5019</v>
      </c>
      <c r="C9443" s="86" t="s">
        <v>109</v>
      </c>
      <c r="D9443" s="87">
        <v>4</v>
      </c>
      <c r="E9443" s="88">
        <v>248</v>
      </c>
      <c r="F9443" s="89">
        <f>+D9443*E9443</f>
        <v>992</v>
      </c>
    </row>
    <row r="9444" spans="1:6" ht="409.6" hidden="1" customHeight="1" x14ac:dyDescent="0.2"/>
    <row r="9445" spans="1:6" ht="25.5" customHeight="1" x14ac:dyDescent="0.2">
      <c r="A9445" s="84" t="s">
        <v>5016</v>
      </c>
      <c r="B9445" s="85" t="s">
        <v>5017</v>
      </c>
      <c r="C9445" s="86" t="s">
        <v>109</v>
      </c>
      <c r="D9445" s="87">
        <v>2</v>
      </c>
      <c r="E9445" s="88">
        <v>3482</v>
      </c>
      <c r="F9445" s="89">
        <f>+D9445*E9445</f>
        <v>6964</v>
      </c>
    </row>
    <row r="9446" spans="1:6" ht="409.6" hidden="1" customHeight="1" x14ac:dyDescent="0.2"/>
    <row r="9447" spans="1:6" ht="25.5" customHeight="1" x14ac:dyDescent="0.2">
      <c r="A9447" s="84" t="s">
        <v>5166</v>
      </c>
      <c r="B9447" s="85" t="s">
        <v>5167</v>
      </c>
      <c r="C9447" s="86" t="s">
        <v>109</v>
      </c>
      <c r="D9447" s="87">
        <v>0.02</v>
      </c>
      <c r="E9447" s="88">
        <v>26925</v>
      </c>
      <c r="F9447" s="89">
        <f>+D9447*E9447</f>
        <v>538.5</v>
      </c>
    </row>
    <row r="9448" spans="1:6" ht="409.6" hidden="1" customHeight="1" x14ac:dyDescent="0.2"/>
    <row r="9449" spans="1:6" ht="25.5" customHeight="1" thickBot="1" x14ac:dyDescent="0.25">
      <c r="A9449" s="84" t="s">
        <v>5168</v>
      </c>
      <c r="B9449" s="85" t="s">
        <v>5169</v>
      </c>
      <c r="C9449" s="86" t="s">
        <v>106</v>
      </c>
      <c r="D9449" s="87">
        <v>0.27</v>
      </c>
      <c r="E9449" s="88">
        <v>56078</v>
      </c>
      <c r="F9449" s="89">
        <f>+D9449*E9449</f>
        <v>15141.060000000001</v>
      </c>
    </row>
    <row r="9450" spans="1:6" ht="409.6" hidden="1" customHeight="1" thickBot="1" x14ac:dyDescent="0.25"/>
    <row r="9451" spans="1:6" ht="13.5" customHeight="1" thickBot="1" x14ac:dyDescent="0.25">
      <c r="A9451" s="90" t="s">
        <v>4904</v>
      </c>
      <c r="B9451" s="91"/>
      <c r="C9451" s="92">
        <v>12.246523818690701</v>
      </c>
      <c r="D9451" s="91"/>
      <c r="E9451" s="93" t="s">
        <v>4884</v>
      </c>
      <c r="F9451" s="94">
        <v>41351</v>
      </c>
    </row>
    <row r="9452" spans="1:6" ht="0.2" customHeight="1" x14ac:dyDescent="0.2"/>
    <row r="9453" spans="1:6" ht="12.75" customHeight="1" x14ac:dyDescent="0.2">
      <c r="A9453" s="80" t="s">
        <v>4871</v>
      </c>
      <c r="B9453" s="81" t="s">
        <v>4905</v>
      </c>
      <c r="C9453" s="82" t="s">
        <v>4870</v>
      </c>
      <c r="D9453" s="82" t="s">
        <v>4873</v>
      </c>
      <c r="E9453" s="82" t="s">
        <v>4874</v>
      </c>
      <c r="F9453" s="83" t="s">
        <v>4875</v>
      </c>
    </row>
    <row r="9454" spans="1:6" ht="409.6" hidden="1" customHeight="1" x14ac:dyDescent="0.2"/>
    <row r="9455" spans="1:6" ht="25.5" customHeight="1" thickBot="1" x14ac:dyDescent="0.25">
      <c r="A9455" s="84" t="s">
        <v>4920</v>
      </c>
      <c r="B9455" s="85" t="s">
        <v>4921</v>
      </c>
      <c r="C9455" s="86" t="s">
        <v>106</v>
      </c>
      <c r="D9455" s="87">
        <v>0.27</v>
      </c>
      <c r="E9455" s="88">
        <v>14128</v>
      </c>
      <c r="F9455" s="89">
        <f>+D9455*E9455</f>
        <v>3814.5600000000004</v>
      </c>
    </row>
    <row r="9456" spans="1:6" ht="409.6" hidden="1" customHeight="1" thickBot="1" x14ac:dyDescent="0.25"/>
    <row r="9457" spans="1:6" ht="13.5" customHeight="1" thickBot="1" x14ac:dyDescent="0.25">
      <c r="A9457" s="90" t="s">
        <v>4908</v>
      </c>
      <c r="B9457" s="91"/>
      <c r="C9457" s="92">
        <v>1.1298514756186</v>
      </c>
      <c r="D9457" s="91"/>
      <c r="E9457" s="93" t="s">
        <v>4884</v>
      </c>
      <c r="F9457" s="94">
        <v>3815</v>
      </c>
    </row>
    <row r="9458" spans="1:6" ht="0.2" customHeight="1" thickBot="1" x14ac:dyDescent="0.25"/>
    <row r="9459" spans="1:6" ht="12.75" customHeight="1" thickBot="1" x14ac:dyDescent="0.3">
      <c r="A9459" s="157" t="s">
        <v>4909</v>
      </c>
      <c r="B9459" s="158"/>
      <c r="C9459" s="158"/>
      <c r="D9459" s="158"/>
      <c r="E9459" s="159">
        <v>337655</v>
      </c>
      <c r="F9459" s="160"/>
    </row>
    <row r="9460" spans="1:6" ht="12.75" customHeight="1" x14ac:dyDescent="0.2"/>
    <row r="9461" spans="1:6" ht="12.75" customHeight="1" x14ac:dyDescent="0.2"/>
    <row r="9462" spans="1:6" ht="409.6" hidden="1" customHeight="1" x14ac:dyDescent="0.2"/>
    <row r="9463" spans="1:6" ht="12.75" customHeight="1" x14ac:dyDescent="0.25">
      <c r="A9463" s="144" t="s">
        <v>4868</v>
      </c>
      <c r="B9463" s="145"/>
      <c r="C9463" s="145"/>
      <c r="D9463" s="145"/>
      <c r="E9463" s="146"/>
      <c r="F9463" s="147"/>
    </row>
    <row r="9464" spans="1:6" ht="12.75" customHeight="1" x14ac:dyDescent="0.2">
      <c r="A9464" s="138" t="s">
        <v>2918</v>
      </c>
      <c r="B9464" s="139"/>
      <c r="C9464" s="139"/>
      <c r="D9464" s="140"/>
      <c r="E9464" s="76" t="s">
        <v>4869</v>
      </c>
      <c r="F9464" s="77" t="s">
        <v>4870</v>
      </c>
    </row>
    <row r="9465" spans="1:6" ht="12.75" customHeight="1" x14ac:dyDescent="0.2">
      <c r="A9465" s="141"/>
      <c r="B9465" s="142"/>
      <c r="C9465" s="142"/>
      <c r="D9465" s="143"/>
      <c r="E9465" s="78" t="s">
        <v>2917</v>
      </c>
      <c r="F9465" s="79" t="s">
        <v>117</v>
      </c>
    </row>
    <row r="9466" spans="1:6" ht="409.6" hidden="1" customHeight="1" x14ac:dyDescent="0.2"/>
    <row r="9467" spans="1:6" ht="12.75" customHeight="1" x14ac:dyDescent="0.2">
      <c r="A9467" s="80" t="s">
        <v>4871</v>
      </c>
      <c r="B9467" s="81" t="s">
        <v>4872</v>
      </c>
      <c r="C9467" s="82" t="s">
        <v>4870</v>
      </c>
      <c r="D9467" s="82" t="s">
        <v>4873</v>
      </c>
      <c r="E9467" s="82" t="s">
        <v>4874</v>
      </c>
      <c r="F9467" s="83" t="s">
        <v>4875</v>
      </c>
    </row>
    <row r="9468" spans="1:6" ht="409.6" hidden="1" customHeight="1" x14ac:dyDescent="0.2"/>
    <row r="9469" spans="1:6" ht="25.5" customHeight="1" x14ac:dyDescent="0.2">
      <c r="A9469" s="84" t="s">
        <v>5154</v>
      </c>
      <c r="B9469" s="85" t="s">
        <v>5155</v>
      </c>
      <c r="C9469" s="86" t="s">
        <v>106</v>
      </c>
      <c r="D9469" s="87">
        <v>8.4000000000000005E-2</v>
      </c>
      <c r="E9469" s="88">
        <v>405694</v>
      </c>
      <c r="F9469" s="89">
        <f>+D9469*E9469</f>
        <v>34078.296000000002</v>
      </c>
    </row>
    <row r="9470" spans="1:6" ht="409.6" hidden="1" customHeight="1" x14ac:dyDescent="0.2"/>
    <row r="9471" spans="1:6" ht="25.5" customHeight="1" x14ac:dyDescent="0.2">
      <c r="A9471" s="84" t="s">
        <v>5097</v>
      </c>
      <c r="B9471" s="85" t="s">
        <v>5098</v>
      </c>
      <c r="C9471" s="86" t="s">
        <v>9</v>
      </c>
      <c r="D9471" s="87">
        <v>1E-3</v>
      </c>
      <c r="E9471" s="88">
        <v>295180</v>
      </c>
      <c r="F9471" s="89">
        <f>+D9471*E9471</f>
        <v>295.18</v>
      </c>
    </row>
    <row r="9472" spans="1:6" ht="409.6" hidden="1" customHeight="1" x14ac:dyDescent="0.2"/>
    <row r="9473" spans="1:6" ht="25.5" customHeight="1" x14ac:dyDescent="0.2">
      <c r="A9473" s="84" t="s">
        <v>5190</v>
      </c>
      <c r="B9473" s="85" t="s">
        <v>5191</v>
      </c>
      <c r="C9473" s="86" t="s">
        <v>263</v>
      </c>
      <c r="D9473" s="87">
        <v>1.43</v>
      </c>
      <c r="E9473" s="88">
        <v>1353</v>
      </c>
      <c r="F9473" s="89">
        <f>+D9473*E9473</f>
        <v>1934.79</v>
      </c>
    </row>
    <row r="9474" spans="1:6" ht="409.6" hidden="1" customHeight="1" x14ac:dyDescent="0.2"/>
    <row r="9475" spans="1:6" ht="25.5" customHeight="1" x14ac:dyDescent="0.2">
      <c r="A9475" s="84" t="s">
        <v>4881</v>
      </c>
      <c r="B9475" s="85" t="s">
        <v>4882</v>
      </c>
      <c r="C9475" s="86" t="s">
        <v>9</v>
      </c>
      <c r="D9475" s="87">
        <v>0.6</v>
      </c>
      <c r="E9475" s="88">
        <v>8900</v>
      </c>
      <c r="F9475" s="89">
        <f>+D9475*E9475</f>
        <v>5340</v>
      </c>
    </row>
    <row r="9476" spans="1:6" ht="409.6" hidden="1" customHeight="1" x14ac:dyDescent="0.2"/>
    <row r="9477" spans="1:6" ht="25.5" customHeight="1" x14ac:dyDescent="0.2">
      <c r="A9477" s="84" t="s">
        <v>5172</v>
      </c>
      <c r="B9477" s="85" t="s">
        <v>5173</v>
      </c>
      <c r="C9477" s="86" t="s">
        <v>9</v>
      </c>
      <c r="D9477" s="87">
        <v>0.5</v>
      </c>
      <c r="E9477" s="88">
        <v>8900</v>
      </c>
      <c r="F9477" s="89">
        <f>+D9477*E9477</f>
        <v>4450</v>
      </c>
    </row>
    <row r="9478" spans="1:6" ht="409.6" hidden="1" customHeight="1" x14ac:dyDescent="0.2"/>
    <row r="9479" spans="1:6" ht="25.5" customHeight="1" x14ac:dyDescent="0.2">
      <c r="A9479" s="84" t="s">
        <v>4876</v>
      </c>
      <c r="B9479" s="85" t="s">
        <v>4877</v>
      </c>
      <c r="C9479" s="86" t="s">
        <v>1212</v>
      </c>
      <c r="D9479" s="87">
        <v>0.2</v>
      </c>
      <c r="E9479" s="88">
        <v>3690</v>
      </c>
      <c r="F9479" s="89">
        <f>+D9479*E9479</f>
        <v>738</v>
      </c>
    </row>
    <row r="9480" spans="1:6" ht="409.6" hidden="1" customHeight="1" x14ac:dyDescent="0.2"/>
    <row r="9481" spans="1:6" ht="25.5" customHeight="1" thickBot="1" x14ac:dyDescent="0.25">
      <c r="A9481" s="84" t="s">
        <v>4941</v>
      </c>
      <c r="B9481" s="85" t="s">
        <v>4942</v>
      </c>
      <c r="C9481" s="86" t="s">
        <v>7</v>
      </c>
      <c r="D9481" s="87">
        <v>0.28314</v>
      </c>
      <c r="E9481" s="88">
        <v>8600</v>
      </c>
      <c r="F9481" s="89">
        <f>+D9481*E9481</f>
        <v>2435.0039999999999</v>
      </c>
    </row>
    <row r="9482" spans="1:6" ht="409.6" hidden="1" customHeight="1" thickBot="1" x14ac:dyDescent="0.25"/>
    <row r="9483" spans="1:6" ht="13.5" customHeight="1" thickBot="1" x14ac:dyDescent="0.25">
      <c r="A9483" s="90" t="s">
        <v>4883</v>
      </c>
      <c r="B9483" s="91"/>
      <c r="C9483" s="92">
        <v>45.2164416750025</v>
      </c>
      <c r="D9483" s="91"/>
      <c r="E9483" s="93" t="s">
        <v>4884</v>
      </c>
      <c r="F9483" s="94">
        <v>49271</v>
      </c>
    </row>
    <row r="9484" spans="1:6" ht="0.2" customHeight="1" x14ac:dyDescent="0.2"/>
    <row r="9485" spans="1:6" ht="12.75" customHeight="1" x14ac:dyDescent="0.2">
      <c r="A9485" s="80" t="s">
        <v>4871</v>
      </c>
      <c r="B9485" s="81" t="s">
        <v>4885</v>
      </c>
      <c r="C9485" s="82" t="s">
        <v>4870</v>
      </c>
      <c r="D9485" s="82" t="s">
        <v>4873</v>
      </c>
      <c r="E9485" s="82" t="s">
        <v>4874</v>
      </c>
      <c r="F9485" s="83" t="s">
        <v>4875</v>
      </c>
    </row>
    <row r="9486" spans="1:6" ht="409.6" hidden="1" customHeight="1" x14ac:dyDescent="0.2"/>
    <row r="9487" spans="1:6" ht="25.5" customHeight="1" thickBot="1" x14ac:dyDescent="0.25">
      <c r="A9487" s="84" t="s">
        <v>5158</v>
      </c>
      <c r="B9487" s="85" t="s">
        <v>5159</v>
      </c>
      <c r="C9487" s="86" t="s">
        <v>4888</v>
      </c>
      <c r="D9487" s="87">
        <v>0.15909999999999999</v>
      </c>
      <c r="E9487" s="88">
        <v>266178</v>
      </c>
      <c r="F9487" s="89">
        <f>+D9487*E9487</f>
        <v>42348.919799999996</v>
      </c>
    </row>
    <row r="9488" spans="1:6" ht="409.6" hidden="1" customHeight="1" thickBot="1" x14ac:dyDescent="0.25"/>
    <row r="9489" spans="1:6" ht="13.5" customHeight="1" thickBot="1" x14ac:dyDescent="0.25">
      <c r="A9489" s="90" t="s">
        <v>4893</v>
      </c>
      <c r="B9489" s="91"/>
      <c r="C9489" s="92">
        <v>38.864059761212097</v>
      </c>
      <c r="D9489" s="91"/>
      <c r="E9489" s="93" t="s">
        <v>4884</v>
      </c>
      <c r="F9489" s="94">
        <v>42349</v>
      </c>
    </row>
    <row r="9490" spans="1:6" ht="0.2" customHeight="1" x14ac:dyDescent="0.2"/>
    <row r="9491" spans="1:6" ht="12.75" customHeight="1" x14ac:dyDescent="0.2">
      <c r="A9491" s="80" t="s">
        <v>4871</v>
      </c>
      <c r="B9491" s="81" t="s">
        <v>4894</v>
      </c>
      <c r="C9491" s="82" t="s">
        <v>4870</v>
      </c>
      <c r="D9491" s="82" t="s">
        <v>4873</v>
      </c>
      <c r="E9491" s="82" t="s">
        <v>4874</v>
      </c>
      <c r="F9491" s="83" t="s">
        <v>4875</v>
      </c>
    </row>
    <row r="9492" spans="1:6" ht="409.6" hidden="1" customHeight="1" x14ac:dyDescent="0.2"/>
    <row r="9493" spans="1:6" ht="25.5" customHeight="1" thickBot="1" x14ac:dyDescent="0.25">
      <c r="A9493" s="84" t="s">
        <v>4895</v>
      </c>
      <c r="B9493" s="85" t="s">
        <v>4896</v>
      </c>
      <c r="C9493" s="86" t="s">
        <v>4897</v>
      </c>
      <c r="D9493" s="87">
        <v>0.05</v>
      </c>
      <c r="E9493" s="88">
        <v>42349</v>
      </c>
      <c r="F9493" s="89">
        <f>+D9493*E9493</f>
        <v>2117.4500000000003</v>
      </c>
    </row>
    <row r="9494" spans="1:6" ht="409.6" hidden="1" customHeight="1" thickBot="1" x14ac:dyDescent="0.25"/>
    <row r="9495" spans="1:6" ht="13.5" customHeight="1" thickBot="1" x14ac:dyDescent="0.25">
      <c r="A9495" s="90" t="s">
        <v>4898</v>
      </c>
      <c r="B9495" s="91"/>
      <c r="C9495" s="92">
        <v>1.9427900189965801</v>
      </c>
      <c r="D9495" s="91"/>
      <c r="E9495" s="93" t="s">
        <v>4884</v>
      </c>
      <c r="F9495" s="94">
        <v>2117</v>
      </c>
    </row>
    <row r="9496" spans="1:6" ht="0.2" customHeight="1" x14ac:dyDescent="0.2"/>
    <row r="9497" spans="1:6" ht="12.75" customHeight="1" x14ac:dyDescent="0.2">
      <c r="A9497" s="80" t="s">
        <v>4871</v>
      </c>
      <c r="B9497" s="81" t="s">
        <v>4899</v>
      </c>
      <c r="C9497" s="82" t="s">
        <v>4870</v>
      </c>
      <c r="D9497" s="82" t="s">
        <v>4873</v>
      </c>
      <c r="E9497" s="82" t="s">
        <v>4874</v>
      </c>
      <c r="F9497" s="83" t="s">
        <v>4875</v>
      </c>
    </row>
    <row r="9498" spans="1:6" ht="409.6" hidden="1" customHeight="1" x14ac:dyDescent="0.2"/>
    <row r="9499" spans="1:6" ht="25.5" customHeight="1" x14ac:dyDescent="0.2">
      <c r="A9499" s="84" t="s">
        <v>5166</v>
      </c>
      <c r="B9499" s="85" t="s">
        <v>5167</v>
      </c>
      <c r="C9499" s="86" t="s">
        <v>109</v>
      </c>
      <c r="D9499" s="87">
        <v>0.02</v>
      </c>
      <c r="E9499" s="88">
        <v>26925</v>
      </c>
      <c r="F9499" s="89">
        <f>+D9499*E9499</f>
        <v>538.5</v>
      </c>
    </row>
    <row r="9500" spans="1:6" ht="409.6" hidden="1" customHeight="1" x14ac:dyDescent="0.2"/>
    <row r="9501" spans="1:6" ht="25.5" customHeight="1" x14ac:dyDescent="0.2">
      <c r="A9501" s="84" t="s">
        <v>5139</v>
      </c>
      <c r="B9501" s="85" t="s">
        <v>5140</v>
      </c>
      <c r="C9501" s="86" t="s">
        <v>109</v>
      </c>
      <c r="D9501" s="87">
        <v>12</v>
      </c>
      <c r="E9501" s="88">
        <v>398</v>
      </c>
      <c r="F9501" s="89">
        <f>+D9501*E9501</f>
        <v>4776</v>
      </c>
    </row>
    <row r="9502" spans="1:6" ht="409.6" hidden="1" customHeight="1" x14ac:dyDescent="0.2"/>
    <row r="9503" spans="1:6" ht="25.5" customHeight="1" x14ac:dyDescent="0.2">
      <c r="A9503" s="84" t="s">
        <v>5228</v>
      </c>
      <c r="B9503" s="85" t="s">
        <v>5229</v>
      </c>
      <c r="C9503" s="86" t="s">
        <v>109</v>
      </c>
      <c r="D9503" s="87">
        <v>18</v>
      </c>
      <c r="E9503" s="88">
        <v>170</v>
      </c>
      <c r="F9503" s="89">
        <f>+D9503*E9503</f>
        <v>3060</v>
      </c>
    </row>
    <row r="9504" spans="1:6" ht="409.6" hidden="1" customHeight="1" x14ac:dyDescent="0.2"/>
    <row r="9505" spans="1:6" ht="25.5" customHeight="1" x14ac:dyDescent="0.2">
      <c r="A9505" s="84" t="s">
        <v>5087</v>
      </c>
      <c r="B9505" s="85" t="s">
        <v>5088</v>
      </c>
      <c r="C9505" s="86" t="s">
        <v>109</v>
      </c>
      <c r="D9505" s="87">
        <v>10</v>
      </c>
      <c r="E9505" s="88">
        <v>169</v>
      </c>
      <c r="F9505" s="89">
        <f>+D9505*E9505</f>
        <v>1690</v>
      </c>
    </row>
    <row r="9506" spans="1:6" ht="409.6" hidden="1" customHeight="1" x14ac:dyDescent="0.2"/>
    <row r="9507" spans="1:6" ht="25.5" customHeight="1" x14ac:dyDescent="0.2">
      <c r="A9507" s="84" t="s">
        <v>5016</v>
      </c>
      <c r="B9507" s="85" t="s">
        <v>5017</v>
      </c>
      <c r="C9507" s="86" t="s">
        <v>109</v>
      </c>
      <c r="D9507" s="87">
        <v>1</v>
      </c>
      <c r="E9507" s="88">
        <v>3482</v>
      </c>
      <c r="F9507" s="89">
        <f>+D9507*E9507</f>
        <v>3482</v>
      </c>
    </row>
    <row r="9508" spans="1:6" ht="409.6" hidden="1" customHeight="1" x14ac:dyDescent="0.2"/>
    <row r="9509" spans="1:6" ht="25.5" customHeight="1" thickBot="1" x14ac:dyDescent="0.25">
      <c r="A9509" s="84" t="s">
        <v>5018</v>
      </c>
      <c r="B9509" s="85" t="s">
        <v>5019</v>
      </c>
      <c r="C9509" s="86" t="s">
        <v>109</v>
      </c>
      <c r="D9509" s="87">
        <v>2</v>
      </c>
      <c r="E9509" s="88">
        <v>248</v>
      </c>
      <c r="F9509" s="89">
        <f>+D9509*E9509</f>
        <v>496</v>
      </c>
    </row>
    <row r="9510" spans="1:6" ht="409.6" hidden="1" customHeight="1" thickBot="1" x14ac:dyDescent="0.25"/>
    <row r="9511" spans="1:6" ht="13.5" customHeight="1" thickBot="1" x14ac:dyDescent="0.25">
      <c r="A9511" s="90" t="s">
        <v>4904</v>
      </c>
      <c r="B9511" s="91"/>
      <c r="C9511" s="92">
        <v>12.887387924784599</v>
      </c>
      <c r="D9511" s="91"/>
      <c r="E9511" s="93" t="s">
        <v>4884</v>
      </c>
      <c r="F9511" s="94">
        <v>14043</v>
      </c>
    </row>
    <row r="9512" spans="1:6" ht="0.2" customHeight="1" x14ac:dyDescent="0.2"/>
    <row r="9513" spans="1:6" ht="12.75" customHeight="1" x14ac:dyDescent="0.2">
      <c r="A9513" s="80" t="s">
        <v>4871</v>
      </c>
      <c r="B9513" s="81" t="s">
        <v>4905</v>
      </c>
      <c r="C9513" s="82" t="s">
        <v>4870</v>
      </c>
      <c r="D9513" s="82" t="s">
        <v>4873</v>
      </c>
      <c r="E9513" s="82" t="s">
        <v>4874</v>
      </c>
      <c r="F9513" s="83" t="s">
        <v>4875</v>
      </c>
    </row>
    <row r="9514" spans="1:6" ht="409.6" hidden="1" customHeight="1" x14ac:dyDescent="0.2"/>
    <row r="9515" spans="1:6" ht="25.5" customHeight="1" thickBot="1" x14ac:dyDescent="0.25">
      <c r="A9515" s="84" t="s">
        <v>4920</v>
      </c>
      <c r="B9515" s="85" t="s">
        <v>4921</v>
      </c>
      <c r="C9515" s="86" t="s">
        <v>106</v>
      </c>
      <c r="D9515" s="87">
        <v>8.4000000000000005E-2</v>
      </c>
      <c r="E9515" s="88">
        <v>14128</v>
      </c>
      <c r="F9515" s="89">
        <f>+D9515*E9515</f>
        <v>1186.7520000000002</v>
      </c>
    </row>
    <row r="9516" spans="1:6" ht="409.6" hidden="1" customHeight="1" thickBot="1" x14ac:dyDescent="0.25"/>
    <row r="9517" spans="1:6" ht="13.5" customHeight="1" thickBot="1" x14ac:dyDescent="0.25">
      <c r="A9517" s="90" t="s">
        <v>4908</v>
      </c>
      <c r="B9517" s="91"/>
      <c r="C9517" s="92">
        <v>1.08932062000422</v>
      </c>
      <c r="D9517" s="91"/>
      <c r="E9517" s="93" t="s">
        <v>4884</v>
      </c>
      <c r="F9517" s="94">
        <v>1187</v>
      </c>
    </row>
    <row r="9518" spans="1:6" ht="0.2" customHeight="1" thickBot="1" x14ac:dyDescent="0.25"/>
    <row r="9519" spans="1:6" ht="12.75" customHeight="1" thickBot="1" x14ac:dyDescent="0.3">
      <c r="A9519" s="157" t="s">
        <v>4909</v>
      </c>
      <c r="B9519" s="158"/>
      <c r="C9519" s="158"/>
      <c r="D9519" s="158"/>
      <c r="E9519" s="159">
        <v>108967</v>
      </c>
      <c r="F9519" s="160"/>
    </row>
    <row r="9520" spans="1:6" ht="12.75" customHeight="1" x14ac:dyDescent="0.2"/>
    <row r="9521" spans="1:6" ht="12.75" customHeight="1" x14ac:dyDescent="0.2"/>
    <row r="9522" spans="1:6" ht="409.6" hidden="1" customHeight="1" x14ac:dyDescent="0.2"/>
    <row r="9523" spans="1:6" ht="12.75" customHeight="1" x14ac:dyDescent="0.25">
      <c r="A9523" s="144" t="s">
        <v>4868</v>
      </c>
      <c r="B9523" s="145"/>
      <c r="C9523" s="145"/>
      <c r="D9523" s="145"/>
      <c r="E9523" s="146"/>
      <c r="F9523" s="147"/>
    </row>
    <row r="9524" spans="1:6" ht="12.75" customHeight="1" x14ac:dyDescent="0.2">
      <c r="A9524" s="138" t="s">
        <v>2920</v>
      </c>
      <c r="B9524" s="139"/>
      <c r="C9524" s="139"/>
      <c r="D9524" s="140"/>
      <c r="E9524" s="76" t="s">
        <v>4869</v>
      </c>
      <c r="F9524" s="77" t="s">
        <v>4870</v>
      </c>
    </row>
    <row r="9525" spans="1:6" ht="12.75" customHeight="1" x14ac:dyDescent="0.2">
      <c r="A9525" s="141"/>
      <c r="B9525" s="142"/>
      <c r="C9525" s="142"/>
      <c r="D9525" s="143"/>
      <c r="E9525" s="78" t="s">
        <v>2919</v>
      </c>
      <c r="F9525" s="79" t="s">
        <v>117</v>
      </c>
    </row>
    <row r="9526" spans="1:6" ht="409.6" hidden="1" customHeight="1" x14ac:dyDescent="0.2"/>
    <row r="9527" spans="1:6" ht="12.75" customHeight="1" x14ac:dyDescent="0.2">
      <c r="A9527" s="80" t="s">
        <v>4871</v>
      </c>
      <c r="B9527" s="81" t="s">
        <v>4872</v>
      </c>
      <c r="C9527" s="82" t="s">
        <v>4870</v>
      </c>
      <c r="D9527" s="82" t="s">
        <v>4873</v>
      </c>
      <c r="E9527" s="82" t="s">
        <v>4874</v>
      </c>
      <c r="F9527" s="83" t="s">
        <v>4875</v>
      </c>
    </row>
    <row r="9528" spans="1:6" ht="409.6" hidden="1" customHeight="1" x14ac:dyDescent="0.2"/>
    <row r="9529" spans="1:6" ht="25.5" customHeight="1" x14ac:dyDescent="0.2">
      <c r="A9529" s="84" t="s">
        <v>5154</v>
      </c>
      <c r="B9529" s="85" t="s">
        <v>5155</v>
      </c>
      <c r="C9529" s="86" t="s">
        <v>106</v>
      </c>
      <c r="D9529" s="87">
        <v>0.21</v>
      </c>
      <c r="E9529" s="88">
        <v>405694</v>
      </c>
      <c r="F9529" s="89">
        <f>+D9529*E9529</f>
        <v>85195.739999999991</v>
      </c>
    </row>
    <row r="9530" spans="1:6" ht="409.6" hidden="1" customHeight="1" x14ac:dyDescent="0.2"/>
    <row r="9531" spans="1:6" ht="25.5" customHeight="1" x14ac:dyDescent="0.2">
      <c r="A9531" s="84" t="s">
        <v>5180</v>
      </c>
      <c r="B9531" s="85" t="s">
        <v>5181</v>
      </c>
      <c r="C9531" s="86" t="s">
        <v>7</v>
      </c>
      <c r="D9531" s="87">
        <v>0.36749999999999999</v>
      </c>
      <c r="E9531" s="88">
        <v>18433</v>
      </c>
      <c r="F9531" s="89">
        <f>+D9531*E9531</f>
        <v>6774.1274999999996</v>
      </c>
    </row>
    <row r="9532" spans="1:6" ht="409.6" hidden="1" customHeight="1" x14ac:dyDescent="0.2"/>
    <row r="9533" spans="1:6" ht="25.5" customHeight="1" x14ac:dyDescent="0.2">
      <c r="A9533" s="84" t="s">
        <v>5206</v>
      </c>
      <c r="B9533" s="85" t="s">
        <v>5207</v>
      </c>
      <c r="C9533" s="86" t="s">
        <v>7</v>
      </c>
      <c r="D9533" s="87">
        <v>0.1386</v>
      </c>
      <c r="E9533" s="88">
        <v>25736</v>
      </c>
      <c r="F9533" s="89">
        <f>+D9533*E9533</f>
        <v>3567.0095999999999</v>
      </c>
    </row>
    <row r="9534" spans="1:6" ht="409.6" hidden="1" customHeight="1" x14ac:dyDescent="0.2"/>
    <row r="9535" spans="1:6" ht="25.5" customHeight="1" x14ac:dyDescent="0.2">
      <c r="A9535" s="84" t="s">
        <v>5172</v>
      </c>
      <c r="B9535" s="85" t="s">
        <v>5173</v>
      </c>
      <c r="C9535" s="86" t="s">
        <v>9</v>
      </c>
      <c r="D9535" s="87">
        <v>0.23649999999999999</v>
      </c>
      <c r="E9535" s="88">
        <v>8900</v>
      </c>
      <c r="F9535" s="89">
        <f>+D9535*E9535</f>
        <v>2104.85</v>
      </c>
    </row>
    <row r="9536" spans="1:6" ht="409.6" hidden="1" customHeight="1" x14ac:dyDescent="0.2"/>
    <row r="9537" spans="1:6" ht="25.5" customHeight="1" thickBot="1" x14ac:dyDescent="0.25">
      <c r="A9537" s="84" t="s">
        <v>4876</v>
      </c>
      <c r="B9537" s="85" t="s">
        <v>4877</v>
      </c>
      <c r="C9537" s="86" t="s">
        <v>1212</v>
      </c>
      <c r="D9537" s="87">
        <v>0.1</v>
      </c>
      <c r="E9537" s="88">
        <v>3690</v>
      </c>
      <c r="F9537" s="89">
        <f>+D9537*E9537</f>
        <v>369</v>
      </c>
    </row>
    <row r="9538" spans="1:6" ht="409.6" hidden="1" customHeight="1" thickBot="1" x14ac:dyDescent="0.25"/>
    <row r="9539" spans="1:6" ht="13.5" customHeight="1" thickBot="1" x14ac:dyDescent="0.25">
      <c r="A9539" s="90" t="s">
        <v>4883</v>
      </c>
      <c r="B9539" s="91"/>
      <c r="C9539" s="92">
        <v>72.517479930450193</v>
      </c>
      <c r="D9539" s="91"/>
      <c r="E9539" s="93" t="s">
        <v>4884</v>
      </c>
      <c r="F9539" s="94">
        <v>98011</v>
      </c>
    </row>
    <row r="9540" spans="1:6" ht="0.2" customHeight="1" x14ac:dyDescent="0.2"/>
    <row r="9541" spans="1:6" ht="12.75" customHeight="1" x14ac:dyDescent="0.2">
      <c r="A9541" s="80" t="s">
        <v>4871</v>
      </c>
      <c r="B9541" s="81" t="s">
        <v>4885</v>
      </c>
      <c r="C9541" s="82" t="s">
        <v>4870</v>
      </c>
      <c r="D9541" s="82" t="s">
        <v>4873</v>
      </c>
      <c r="E9541" s="82" t="s">
        <v>4874</v>
      </c>
      <c r="F9541" s="83" t="s">
        <v>4875</v>
      </c>
    </row>
    <row r="9542" spans="1:6" ht="409.6" hidden="1" customHeight="1" x14ac:dyDescent="0.2"/>
    <row r="9543" spans="1:6" ht="25.5" customHeight="1" thickBot="1" x14ac:dyDescent="0.25">
      <c r="A9543" s="84" t="s">
        <v>4912</v>
      </c>
      <c r="B9543" s="85" t="s">
        <v>4913</v>
      </c>
      <c r="C9543" s="86" t="s">
        <v>4888</v>
      </c>
      <c r="D9543" s="87">
        <v>0.17316000000000001</v>
      </c>
      <c r="E9543" s="88">
        <v>184277</v>
      </c>
      <c r="F9543" s="89">
        <f>+D9543*E9543</f>
        <v>31909.405320000002</v>
      </c>
    </row>
    <row r="9544" spans="1:6" ht="409.6" hidden="1" customHeight="1" thickBot="1" x14ac:dyDescent="0.25"/>
    <row r="9545" spans="1:6" ht="13.5" customHeight="1" thickBot="1" x14ac:dyDescent="0.25">
      <c r="A9545" s="90" t="s">
        <v>4893</v>
      </c>
      <c r="B9545" s="91"/>
      <c r="C9545" s="92">
        <v>23.609189449151</v>
      </c>
      <c r="D9545" s="91"/>
      <c r="E9545" s="93" t="s">
        <v>4884</v>
      </c>
      <c r="F9545" s="94">
        <v>31909</v>
      </c>
    </row>
    <row r="9546" spans="1:6" ht="0.2" customHeight="1" x14ac:dyDescent="0.2"/>
    <row r="9547" spans="1:6" ht="12.75" customHeight="1" x14ac:dyDescent="0.2">
      <c r="A9547" s="80" t="s">
        <v>4871</v>
      </c>
      <c r="B9547" s="81" t="s">
        <v>4894</v>
      </c>
      <c r="C9547" s="82" t="s">
        <v>4870</v>
      </c>
      <c r="D9547" s="82" t="s">
        <v>4873</v>
      </c>
      <c r="E9547" s="82" t="s">
        <v>4874</v>
      </c>
      <c r="F9547" s="83" t="s">
        <v>4875</v>
      </c>
    </row>
    <row r="9548" spans="1:6" ht="409.6" hidden="1" customHeight="1" x14ac:dyDescent="0.2"/>
    <row r="9549" spans="1:6" ht="25.5" customHeight="1" thickBot="1" x14ac:dyDescent="0.25">
      <c r="A9549" s="84" t="s">
        <v>4895</v>
      </c>
      <c r="B9549" s="85" t="s">
        <v>4896</v>
      </c>
      <c r="C9549" s="86" t="s">
        <v>4897</v>
      </c>
      <c r="D9549" s="87">
        <v>0.05</v>
      </c>
      <c r="E9549" s="88">
        <v>31909</v>
      </c>
      <c r="F9549" s="89">
        <f>+D9549*E9549</f>
        <v>1595.45</v>
      </c>
    </row>
    <row r="9550" spans="1:6" ht="409.6" hidden="1" customHeight="1" thickBot="1" x14ac:dyDescent="0.25"/>
    <row r="9551" spans="1:6" ht="13.5" customHeight="1" thickBot="1" x14ac:dyDescent="0.25">
      <c r="A9551" s="90" t="s">
        <v>4898</v>
      </c>
      <c r="B9551" s="91"/>
      <c r="C9551" s="92">
        <v>1.1801265214013501</v>
      </c>
      <c r="D9551" s="91"/>
      <c r="E9551" s="93" t="s">
        <v>4884</v>
      </c>
      <c r="F9551" s="94">
        <v>1595</v>
      </c>
    </row>
    <row r="9552" spans="1:6" ht="0.2" customHeight="1" x14ac:dyDescent="0.2"/>
    <row r="9553" spans="1:6" ht="12.75" customHeight="1" x14ac:dyDescent="0.2">
      <c r="A9553" s="80" t="s">
        <v>4871</v>
      </c>
      <c r="B9553" s="81" t="s">
        <v>4899</v>
      </c>
      <c r="C9553" s="82" t="s">
        <v>4870</v>
      </c>
      <c r="D9553" s="82" t="s">
        <v>4873</v>
      </c>
      <c r="E9553" s="82" t="s">
        <v>4874</v>
      </c>
      <c r="F9553" s="83" t="s">
        <v>4875</v>
      </c>
    </row>
    <row r="9554" spans="1:6" ht="409.6" hidden="1" customHeight="1" x14ac:dyDescent="0.2"/>
    <row r="9555" spans="1:6" ht="25.5" customHeight="1" thickBot="1" x14ac:dyDescent="0.25">
      <c r="A9555" s="84" t="s">
        <v>5166</v>
      </c>
      <c r="B9555" s="85" t="s">
        <v>5167</v>
      </c>
      <c r="C9555" s="86" t="s">
        <v>109</v>
      </c>
      <c r="D9555" s="87">
        <v>2.5000000000000001E-2</v>
      </c>
      <c r="E9555" s="88">
        <v>26925</v>
      </c>
      <c r="F9555" s="89">
        <f>+D9555*E9555</f>
        <v>673.125</v>
      </c>
    </row>
    <row r="9556" spans="1:6" ht="409.6" hidden="1" customHeight="1" thickBot="1" x14ac:dyDescent="0.25"/>
    <row r="9557" spans="1:6" ht="13.5" customHeight="1" thickBot="1" x14ac:dyDescent="0.25">
      <c r="A9557" s="90" t="s">
        <v>4904</v>
      </c>
      <c r="B9557" s="91"/>
      <c r="C9557" s="92">
        <v>0.49794680182013201</v>
      </c>
      <c r="D9557" s="91"/>
      <c r="E9557" s="93" t="s">
        <v>4884</v>
      </c>
      <c r="F9557" s="94">
        <v>673</v>
      </c>
    </row>
    <row r="9558" spans="1:6" ht="0.2" customHeight="1" x14ac:dyDescent="0.2"/>
    <row r="9559" spans="1:6" ht="12.75" customHeight="1" x14ac:dyDescent="0.2">
      <c r="A9559" s="80" t="s">
        <v>4871</v>
      </c>
      <c r="B9559" s="81" t="s">
        <v>4905</v>
      </c>
      <c r="C9559" s="82" t="s">
        <v>4870</v>
      </c>
      <c r="D9559" s="82" t="s">
        <v>4873</v>
      </c>
      <c r="E9559" s="82" t="s">
        <v>4874</v>
      </c>
      <c r="F9559" s="83" t="s">
        <v>4875</v>
      </c>
    </row>
    <row r="9560" spans="1:6" ht="409.6" hidden="1" customHeight="1" x14ac:dyDescent="0.2"/>
    <row r="9561" spans="1:6" ht="25.5" customHeight="1" thickBot="1" x14ac:dyDescent="0.25">
      <c r="A9561" s="84" t="s">
        <v>4920</v>
      </c>
      <c r="B9561" s="85" t="s">
        <v>4921</v>
      </c>
      <c r="C9561" s="86" t="s">
        <v>106</v>
      </c>
      <c r="D9561" s="87">
        <v>0.21</v>
      </c>
      <c r="E9561" s="88">
        <v>14128</v>
      </c>
      <c r="F9561" s="89">
        <f>+D9561*E9561</f>
        <v>2966.88</v>
      </c>
    </row>
    <row r="9562" spans="1:6" ht="409.6" hidden="1" customHeight="1" thickBot="1" x14ac:dyDescent="0.25"/>
    <row r="9563" spans="1:6" ht="13.5" customHeight="1" thickBot="1" x14ac:dyDescent="0.25">
      <c r="A9563" s="90" t="s">
        <v>4908</v>
      </c>
      <c r="B9563" s="91"/>
      <c r="C9563" s="92">
        <v>2.1952572971773101</v>
      </c>
      <c r="D9563" s="91"/>
      <c r="E9563" s="93" t="s">
        <v>4884</v>
      </c>
      <c r="F9563" s="94">
        <v>2967</v>
      </c>
    </row>
    <row r="9564" spans="1:6" ht="0.2" customHeight="1" thickBot="1" x14ac:dyDescent="0.25"/>
    <row r="9565" spans="1:6" ht="12.75" customHeight="1" thickBot="1" x14ac:dyDescent="0.3">
      <c r="A9565" s="157" t="s">
        <v>4909</v>
      </c>
      <c r="B9565" s="158"/>
      <c r="C9565" s="158"/>
      <c r="D9565" s="158"/>
      <c r="E9565" s="159">
        <v>135155</v>
      </c>
      <c r="F9565" s="160"/>
    </row>
    <row r="9566" spans="1:6" ht="12.75" customHeight="1" x14ac:dyDescent="0.2"/>
    <row r="9567" spans="1:6" ht="12.75" customHeight="1" x14ac:dyDescent="0.2"/>
    <row r="9568" spans="1:6" ht="409.6" hidden="1" customHeight="1" x14ac:dyDescent="0.2"/>
    <row r="9569" spans="1:6" ht="12.75" customHeight="1" x14ac:dyDescent="0.25">
      <c r="A9569" s="144" t="s">
        <v>4868</v>
      </c>
      <c r="B9569" s="145"/>
      <c r="C9569" s="145"/>
      <c r="D9569" s="145"/>
      <c r="E9569" s="146"/>
      <c r="F9569" s="147"/>
    </row>
    <row r="9570" spans="1:6" ht="12.75" customHeight="1" x14ac:dyDescent="0.2">
      <c r="A9570" s="138" t="s">
        <v>2922</v>
      </c>
      <c r="B9570" s="139"/>
      <c r="C9570" s="139"/>
      <c r="D9570" s="140"/>
      <c r="E9570" s="76" t="s">
        <v>4869</v>
      </c>
      <c r="F9570" s="77" t="s">
        <v>4870</v>
      </c>
    </row>
    <row r="9571" spans="1:6" ht="12.75" customHeight="1" x14ac:dyDescent="0.2">
      <c r="A9571" s="141"/>
      <c r="B9571" s="142"/>
      <c r="C9571" s="142"/>
      <c r="D9571" s="143"/>
      <c r="E9571" s="78" t="s">
        <v>2921</v>
      </c>
      <c r="F9571" s="79" t="s">
        <v>117</v>
      </c>
    </row>
    <row r="9572" spans="1:6" ht="409.6" hidden="1" customHeight="1" x14ac:dyDescent="0.2"/>
    <row r="9573" spans="1:6" ht="12.75" customHeight="1" x14ac:dyDescent="0.2">
      <c r="A9573" s="80" t="s">
        <v>4871</v>
      </c>
      <c r="B9573" s="81" t="s">
        <v>4872</v>
      </c>
      <c r="C9573" s="82" t="s">
        <v>4870</v>
      </c>
      <c r="D9573" s="82" t="s">
        <v>4873</v>
      </c>
      <c r="E9573" s="82" t="s">
        <v>4874</v>
      </c>
      <c r="F9573" s="83" t="s">
        <v>4875</v>
      </c>
    </row>
    <row r="9574" spans="1:6" ht="409.6" hidden="1" customHeight="1" x14ac:dyDescent="0.2"/>
    <row r="9575" spans="1:6" ht="25.5" customHeight="1" x14ac:dyDescent="0.2">
      <c r="A9575" s="84" t="s">
        <v>5160</v>
      </c>
      <c r="B9575" s="85" t="s">
        <v>5161</v>
      </c>
      <c r="C9575" s="86" t="s">
        <v>9</v>
      </c>
      <c r="D9575" s="87">
        <v>5.357E-2</v>
      </c>
      <c r="E9575" s="88">
        <v>155918</v>
      </c>
      <c r="F9575" s="89">
        <f>+D9575*E9575</f>
        <v>8352.5272600000008</v>
      </c>
    </row>
    <row r="9576" spans="1:6" ht="409.6" hidden="1" customHeight="1" x14ac:dyDescent="0.2"/>
    <row r="9577" spans="1:6" ht="25.5" customHeight="1" x14ac:dyDescent="0.2">
      <c r="A9577" s="84" t="s">
        <v>5162</v>
      </c>
      <c r="B9577" s="85" t="s">
        <v>5163</v>
      </c>
      <c r="C9577" s="86" t="s">
        <v>106</v>
      </c>
      <c r="D9577" s="87">
        <v>0.2205</v>
      </c>
      <c r="E9577" s="88">
        <v>458150</v>
      </c>
      <c r="F9577" s="89">
        <f>+D9577*E9577</f>
        <v>101022.075</v>
      </c>
    </row>
    <row r="9578" spans="1:6" ht="409.6" hidden="1" customHeight="1" x14ac:dyDescent="0.2"/>
    <row r="9579" spans="1:6" ht="25.5" customHeight="1" x14ac:dyDescent="0.2">
      <c r="A9579" s="84" t="s">
        <v>5097</v>
      </c>
      <c r="B9579" s="85" t="s">
        <v>5098</v>
      </c>
      <c r="C9579" s="86" t="s">
        <v>9</v>
      </c>
      <c r="D9579" s="87">
        <v>1.4499999999999999E-3</v>
      </c>
      <c r="E9579" s="88">
        <v>295180</v>
      </c>
      <c r="F9579" s="89">
        <f>+D9579*E9579</f>
        <v>428.01099999999997</v>
      </c>
    </row>
    <row r="9580" spans="1:6" ht="409.6" hidden="1" customHeight="1" x14ac:dyDescent="0.2"/>
    <row r="9581" spans="1:6" ht="25.5" customHeight="1" x14ac:dyDescent="0.2">
      <c r="A9581" s="84" t="s">
        <v>4876</v>
      </c>
      <c r="B9581" s="85" t="s">
        <v>4877</v>
      </c>
      <c r="C9581" s="86" t="s">
        <v>1212</v>
      </c>
      <c r="D9581" s="87">
        <v>0.3</v>
      </c>
      <c r="E9581" s="88">
        <v>3690</v>
      </c>
      <c r="F9581" s="89">
        <f>+D9581*E9581</f>
        <v>1107</v>
      </c>
    </row>
    <row r="9582" spans="1:6" ht="409.6" hidden="1" customHeight="1" x14ac:dyDescent="0.2"/>
    <row r="9583" spans="1:6" ht="25.5" customHeight="1" x14ac:dyDescent="0.2">
      <c r="A9583" s="84" t="s">
        <v>5244</v>
      </c>
      <c r="B9583" s="85" t="s">
        <v>5245</v>
      </c>
      <c r="C9583" s="86" t="s">
        <v>9</v>
      </c>
      <c r="D9583" s="87">
        <v>4</v>
      </c>
      <c r="E9583" s="88">
        <v>648</v>
      </c>
      <c r="F9583" s="89">
        <f>+D9583*E9583</f>
        <v>2592</v>
      </c>
    </row>
    <row r="9584" spans="1:6" ht="409.6" hidden="1" customHeight="1" x14ac:dyDescent="0.2"/>
    <row r="9585" spans="1:6" ht="25.5" customHeight="1" x14ac:dyDescent="0.2">
      <c r="A9585" s="84" t="s">
        <v>5172</v>
      </c>
      <c r="B9585" s="85" t="s">
        <v>5173</v>
      </c>
      <c r="C9585" s="86" t="s">
        <v>9</v>
      </c>
      <c r="D9585" s="87">
        <v>0.19792000000000001</v>
      </c>
      <c r="E9585" s="88">
        <v>8900</v>
      </c>
      <c r="F9585" s="89">
        <f>+D9585*E9585</f>
        <v>1761.4880000000001</v>
      </c>
    </row>
    <row r="9586" spans="1:6" ht="409.6" hidden="1" customHeight="1" x14ac:dyDescent="0.2"/>
    <row r="9587" spans="1:6" ht="25.5" customHeight="1" x14ac:dyDescent="0.2">
      <c r="A9587" s="84" t="s">
        <v>5180</v>
      </c>
      <c r="B9587" s="85" t="s">
        <v>5181</v>
      </c>
      <c r="C9587" s="86" t="s">
        <v>7</v>
      </c>
      <c r="D9587" s="87">
        <v>0.38588</v>
      </c>
      <c r="E9587" s="88">
        <v>18433</v>
      </c>
      <c r="F9587" s="89">
        <f>+D9587*E9587</f>
        <v>7112.9260400000003</v>
      </c>
    </row>
    <row r="9588" spans="1:6" ht="409.6" hidden="1" customHeight="1" x14ac:dyDescent="0.2"/>
    <row r="9589" spans="1:6" ht="25.5" customHeight="1" thickBot="1" x14ac:dyDescent="0.25">
      <c r="A9589" s="84" t="s">
        <v>5206</v>
      </c>
      <c r="B9589" s="85" t="s">
        <v>5207</v>
      </c>
      <c r="C9589" s="86" t="s">
        <v>7</v>
      </c>
      <c r="D9589" s="87">
        <v>0.22575000000000001</v>
      </c>
      <c r="E9589" s="88">
        <v>25736</v>
      </c>
      <c r="F9589" s="89">
        <f>+D9589*E9589</f>
        <v>5809.902</v>
      </c>
    </row>
    <row r="9590" spans="1:6" ht="409.6" hidden="1" customHeight="1" x14ac:dyDescent="0.2"/>
    <row r="9591" spans="1:6" ht="13.5" customHeight="1" thickBot="1" x14ac:dyDescent="0.25">
      <c r="A9591" s="90" t="s">
        <v>4883</v>
      </c>
      <c r="B9591" s="91"/>
      <c r="C9591" s="92">
        <v>67.566242706318306</v>
      </c>
      <c r="D9591" s="91"/>
      <c r="E9591" s="93" t="s">
        <v>4884</v>
      </c>
      <c r="F9591" s="94">
        <v>128186</v>
      </c>
    </row>
    <row r="9592" spans="1:6" ht="0.2" customHeight="1" x14ac:dyDescent="0.2"/>
    <row r="9593" spans="1:6" ht="12.75" customHeight="1" x14ac:dyDescent="0.2">
      <c r="A9593" s="80" t="s">
        <v>4871</v>
      </c>
      <c r="B9593" s="81" t="s">
        <v>4885</v>
      </c>
      <c r="C9593" s="82" t="s">
        <v>4870</v>
      </c>
      <c r="D9593" s="82" t="s">
        <v>4873</v>
      </c>
      <c r="E9593" s="82" t="s">
        <v>4874</v>
      </c>
      <c r="F9593" s="83" t="s">
        <v>4875</v>
      </c>
    </row>
    <row r="9594" spans="1:6" ht="409.6" hidden="1" customHeight="1" x14ac:dyDescent="0.2"/>
    <row r="9595" spans="1:6" ht="25.5" customHeight="1" thickBot="1" x14ac:dyDescent="0.25">
      <c r="A9595" s="84" t="s">
        <v>4912</v>
      </c>
      <c r="B9595" s="85" t="s">
        <v>4913</v>
      </c>
      <c r="C9595" s="86" t="s">
        <v>4888</v>
      </c>
      <c r="D9595" s="87">
        <v>0.18556</v>
      </c>
      <c r="E9595" s="88">
        <v>184277</v>
      </c>
      <c r="F9595" s="89">
        <f>+D9595*E9595</f>
        <v>34194.440119999999</v>
      </c>
    </row>
    <row r="9596" spans="1:6" ht="409.6" hidden="1" customHeight="1" thickBot="1" x14ac:dyDescent="0.25"/>
    <row r="9597" spans="1:6" ht="13.5" customHeight="1" thickBot="1" x14ac:dyDescent="0.25">
      <c r="A9597" s="90" t="s">
        <v>4893</v>
      </c>
      <c r="B9597" s="91"/>
      <c r="C9597" s="92">
        <v>18.023497910067</v>
      </c>
      <c r="D9597" s="91"/>
      <c r="E9597" s="93" t="s">
        <v>4884</v>
      </c>
      <c r="F9597" s="94">
        <v>34194</v>
      </c>
    </row>
    <row r="9598" spans="1:6" ht="0.2" customHeight="1" x14ac:dyDescent="0.2"/>
    <row r="9599" spans="1:6" ht="12.75" customHeight="1" x14ac:dyDescent="0.2">
      <c r="A9599" s="80" t="s">
        <v>4871</v>
      </c>
      <c r="B9599" s="81" t="s">
        <v>4894</v>
      </c>
      <c r="C9599" s="82" t="s">
        <v>4870</v>
      </c>
      <c r="D9599" s="82" t="s">
        <v>4873</v>
      </c>
      <c r="E9599" s="82" t="s">
        <v>4874</v>
      </c>
      <c r="F9599" s="83" t="s">
        <v>4875</v>
      </c>
    </row>
    <row r="9600" spans="1:6" ht="409.6" hidden="1" customHeight="1" x14ac:dyDescent="0.2"/>
    <row r="9601" spans="1:6" ht="25.5" customHeight="1" thickBot="1" x14ac:dyDescent="0.25">
      <c r="A9601" s="84" t="s">
        <v>4895</v>
      </c>
      <c r="B9601" s="85" t="s">
        <v>4896</v>
      </c>
      <c r="C9601" s="86" t="s">
        <v>4897</v>
      </c>
      <c r="D9601" s="87">
        <v>0.05</v>
      </c>
      <c r="E9601" s="88">
        <v>34194</v>
      </c>
      <c r="F9601" s="89">
        <f>+D9601*E9601</f>
        <v>1709.7</v>
      </c>
    </row>
    <row r="9602" spans="1:6" ht="409.6" hidden="1" customHeight="1" thickBot="1" x14ac:dyDescent="0.25"/>
    <row r="9603" spans="1:6" ht="13.5" customHeight="1" thickBot="1" x14ac:dyDescent="0.25">
      <c r="A9603" s="90" t="s">
        <v>4898</v>
      </c>
      <c r="B9603" s="91"/>
      <c r="C9603" s="92">
        <v>0.90133302410407001</v>
      </c>
      <c r="D9603" s="91"/>
      <c r="E9603" s="93" t="s">
        <v>4884</v>
      </c>
      <c r="F9603" s="94">
        <v>1710</v>
      </c>
    </row>
    <row r="9604" spans="1:6" ht="0.2" customHeight="1" x14ac:dyDescent="0.2"/>
    <row r="9605" spans="1:6" ht="12.75" customHeight="1" x14ac:dyDescent="0.2">
      <c r="A9605" s="80" t="s">
        <v>4871</v>
      </c>
      <c r="B9605" s="81" t="s">
        <v>4899</v>
      </c>
      <c r="C9605" s="82" t="s">
        <v>4870</v>
      </c>
      <c r="D9605" s="82" t="s">
        <v>4873</v>
      </c>
      <c r="E9605" s="82" t="s">
        <v>4874</v>
      </c>
      <c r="F9605" s="83" t="s">
        <v>4875</v>
      </c>
    </row>
    <row r="9606" spans="1:6" ht="409.6" hidden="1" customHeight="1" x14ac:dyDescent="0.2"/>
    <row r="9607" spans="1:6" ht="25.5" customHeight="1" x14ac:dyDescent="0.2">
      <c r="A9607" s="84" t="s">
        <v>5168</v>
      </c>
      <c r="B9607" s="85" t="s">
        <v>5169</v>
      </c>
      <c r="C9607" s="86" t="s">
        <v>106</v>
      </c>
      <c r="D9607" s="87">
        <v>0.2205</v>
      </c>
      <c r="E9607" s="88">
        <v>56078</v>
      </c>
      <c r="F9607" s="89">
        <f>+D9607*E9607</f>
        <v>12365.199000000001</v>
      </c>
    </row>
    <row r="9608" spans="1:6" ht="409.6" hidden="1" customHeight="1" x14ac:dyDescent="0.2"/>
    <row r="9609" spans="1:6" ht="25.5" customHeight="1" x14ac:dyDescent="0.2">
      <c r="A9609" s="84" t="s">
        <v>5166</v>
      </c>
      <c r="B9609" s="85" t="s">
        <v>5167</v>
      </c>
      <c r="C9609" s="86" t="s">
        <v>109</v>
      </c>
      <c r="D9609" s="87">
        <v>3.3329999999999999E-2</v>
      </c>
      <c r="E9609" s="88">
        <v>26925</v>
      </c>
      <c r="F9609" s="89">
        <f>+D9609*E9609</f>
        <v>897.41024999999991</v>
      </c>
    </row>
    <row r="9610" spans="1:6" ht="409.6" hidden="1" customHeight="1" x14ac:dyDescent="0.2"/>
    <row r="9611" spans="1:6" ht="25.5" customHeight="1" x14ac:dyDescent="0.2">
      <c r="A9611" s="84" t="s">
        <v>5224</v>
      </c>
      <c r="B9611" s="85" t="s">
        <v>5225</v>
      </c>
      <c r="C9611" s="86" t="s">
        <v>109</v>
      </c>
      <c r="D9611" s="87">
        <v>1.0390900000000001</v>
      </c>
      <c r="E9611" s="88">
        <v>259</v>
      </c>
      <c r="F9611" s="89">
        <f>+D9611*E9611</f>
        <v>269.12431000000004</v>
      </c>
    </row>
    <row r="9612" spans="1:6" ht="409.6" hidden="1" customHeight="1" x14ac:dyDescent="0.2"/>
    <row r="9613" spans="1:6" ht="25.5" customHeight="1" x14ac:dyDescent="0.2">
      <c r="A9613" s="84" t="s">
        <v>5139</v>
      </c>
      <c r="B9613" s="85" t="s">
        <v>5140</v>
      </c>
      <c r="C9613" s="86" t="s">
        <v>109</v>
      </c>
      <c r="D9613" s="87">
        <v>15.93271</v>
      </c>
      <c r="E9613" s="88">
        <v>398</v>
      </c>
      <c r="F9613" s="89">
        <f>+D9613*E9613</f>
        <v>6341.2185799999997</v>
      </c>
    </row>
    <row r="9614" spans="1:6" ht="409.6" hidden="1" customHeight="1" x14ac:dyDescent="0.2"/>
    <row r="9615" spans="1:6" ht="25.5" customHeight="1" x14ac:dyDescent="0.2">
      <c r="A9615" s="84" t="s">
        <v>5087</v>
      </c>
      <c r="B9615" s="85" t="s">
        <v>5088</v>
      </c>
      <c r="C9615" s="86" t="s">
        <v>109</v>
      </c>
      <c r="D9615" s="87">
        <v>13.161799999999999</v>
      </c>
      <c r="E9615" s="88">
        <v>169</v>
      </c>
      <c r="F9615" s="89">
        <f>+D9615*E9615</f>
        <v>2224.3442</v>
      </c>
    </row>
    <row r="9616" spans="1:6" ht="409.6" hidden="1" customHeight="1" x14ac:dyDescent="0.2"/>
    <row r="9617" spans="1:6" ht="25.5" customHeight="1" thickBot="1" x14ac:dyDescent="0.25">
      <c r="A9617" s="84" t="s">
        <v>5228</v>
      </c>
      <c r="B9617" s="85" t="s">
        <v>5229</v>
      </c>
      <c r="C9617" s="86" t="s">
        <v>109</v>
      </c>
      <c r="D9617" s="87">
        <v>20.781790000000001</v>
      </c>
      <c r="E9617" s="88">
        <v>170</v>
      </c>
      <c r="F9617" s="89">
        <f>+D9617*E9617</f>
        <v>3532.9043000000001</v>
      </c>
    </row>
    <row r="9618" spans="1:6" ht="409.6" hidden="1" customHeight="1" thickBot="1" x14ac:dyDescent="0.25"/>
    <row r="9619" spans="1:6" ht="13.5" customHeight="1" thickBot="1" x14ac:dyDescent="0.25">
      <c r="A9619" s="90" t="s">
        <v>4904</v>
      </c>
      <c r="B9619" s="91"/>
      <c r="C9619" s="92">
        <v>13.5089263595106</v>
      </c>
      <c r="D9619" s="91"/>
      <c r="E9619" s="93" t="s">
        <v>4884</v>
      </c>
      <c r="F9619" s="94">
        <v>25629</v>
      </c>
    </row>
    <row r="9620" spans="1:6" ht="0.2" customHeight="1" thickBot="1" x14ac:dyDescent="0.25"/>
    <row r="9621" spans="1:6" ht="12.75" customHeight="1" thickBot="1" x14ac:dyDescent="0.3">
      <c r="A9621" s="157" t="s">
        <v>4909</v>
      </c>
      <c r="B9621" s="158"/>
      <c r="C9621" s="158"/>
      <c r="D9621" s="158"/>
      <c r="E9621" s="159">
        <v>189719</v>
      </c>
      <c r="F9621" s="160"/>
    </row>
    <row r="9622" spans="1:6" ht="12.75" customHeight="1" x14ac:dyDescent="0.2"/>
    <row r="9623" spans="1:6" ht="12.75" customHeight="1" x14ac:dyDescent="0.2"/>
    <row r="9624" spans="1:6" ht="409.6" hidden="1" customHeight="1" x14ac:dyDescent="0.2"/>
    <row r="9625" spans="1:6" ht="12.75" customHeight="1" x14ac:dyDescent="0.25">
      <c r="A9625" s="144" t="s">
        <v>4868</v>
      </c>
      <c r="B9625" s="145"/>
      <c r="C9625" s="145"/>
      <c r="D9625" s="145"/>
      <c r="E9625" s="146"/>
      <c r="F9625" s="147"/>
    </row>
    <row r="9626" spans="1:6" ht="12.75" customHeight="1" x14ac:dyDescent="0.2">
      <c r="A9626" s="138" t="s">
        <v>2924</v>
      </c>
      <c r="B9626" s="139"/>
      <c r="C9626" s="139"/>
      <c r="D9626" s="140"/>
      <c r="E9626" s="76" t="s">
        <v>4869</v>
      </c>
      <c r="F9626" s="77" t="s">
        <v>4870</v>
      </c>
    </row>
    <row r="9627" spans="1:6" ht="12.75" customHeight="1" x14ac:dyDescent="0.2">
      <c r="A9627" s="141"/>
      <c r="B9627" s="142"/>
      <c r="C9627" s="142"/>
      <c r="D9627" s="143"/>
      <c r="E9627" s="78" t="s">
        <v>2923</v>
      </c>
      <c r="F9627" s="79" t="s">
        <v>117</v>
      </c>
    </row>
    <row r="9628" spans="1:6" ht="409.6" hidden="1" customHeight="1" x14ac:dyDescent="0.2"/>
    <row r="9629" spans="1:6" ht="12.75" customHeight="1" x14ac:dyDescent="0.2">
      <c r="A9629" s="80" t="s">
        <v>4871</v>
      </c>
      <c r="B9629" s="81" t="s">
        <v>4872</v>
      </c>
      <c r="C9629" s="82" t="s">
        <v>4870</v>
      </c>
      <c r="D9629" s="82" t="s">
        <v>4873</v>
      </c>
      <c r="E9629" s="82" t="s">
        <v>4874</v>
      </c>
      <c r="F9629" s="83" t="s">
        <v>4875</v>
      </c>
    </row>
    <row r="9630" spans="1:6" ht="409.6" hidden="1" customHeight="1" x14ac:dyDescent="0.2"/>
    <row r="9631" spans="1:6" ht="25.5" customHeight="1" x14ac:dyDescent="0.2">
      <c r="A9631" s="84" t="s">
        <v>5160</v>
      </c>
      <c r="B9631" s="85" t="s">
        <v>5161</v>
      </c>
      <c r="C9631" s="86" t="s">
        <v>9</v>
      </c>
      <c r="D9631" s="87">
        <v>4.8750000000000002E-2</v>
      </c>
      <c r="E9631" s="88">
        <v>155918</v>
      </c>
      <c r="F9631" s="89">
        <f>+D9631*E9631</f>
        <v>7601.0025000000005</v>
      </c>
    </row>
    <row r="9632" spans="1:6" ht="409.6" hidden="1" customHeight="1" x14ac:dyDescent="0.2"/>
    <row r="9633" spans="1:6" ht="25.5" customHeight="1" x14ac:dyDescent="0.2">
      <c r="A9633" s="84" t="s">
        <v>5162</v>
      </c>
      <c r="B9633" s="85" t="s">
        <v>5163</v>
      </c>
      <c r="C9633" s="86" t="s">
        <v>106</v>
      </c>
      <c r="D9633" s="87">
        <v>0.21</v>
      </c>
      <c r="E9633" s="88">
        <v>458150</v>
      </c>
      <c r="F9633" s="89">
        <f>+D9633*E9633</f>
        <v>96211.5</v>
      </c>
    </row>
    <row r="9634" spans="1:6" ht="409.6" hidden="1" customHeight="1" x14ac:dyDescent="0.2"/>
    <row r="9635" spans="1:6" ht="25.5" customHeight="1" x14ac:dyDescent="0.2">
      <c r="A9635" s="84" t="s">
        <v>5097</v>
      </c>
      <c r="B9635" s="85" t="s">
        <v>5098</v>
      </c>
      <c r="C9635" s="86" t="s">
        <v>9</v>
      </c>
      <c r="D9635" s="87">
        <v>1E-3</v>
      </c>
      <c r="E9635" s="88">
        <v>295180</v>
      </c>
      <c r="F9635" s="89">
        <f>+D9635*E9635</f>
        <v>295.18</v>
      </c>
    </row>
    <row r="9636" spans="1:6" ht="409.6" hidden="1" customHeight="1" x14ac:dyDescent="0.2"/>
    <row r="9637" spans="1:6" ht="25.5" customHeight="1" x14ac:dyDescent="0.2">
      <c r="A9637" s="84" t="s">
        <v>4941</v>
      </c>
      <c r="B9637" s="85" t="s">
        <v>4942</v>
      </c>
      <c r="C9637" s="86" t="s">
        <v>7</v>
      </c>
      <c r="D9637" s="87">
        <v>0.5</v>
      </c>
      <c r="E9637" s="88">
        <v>8600</v>
      </c>
      <c r="F9637" s="89">
        <f>+D9637*E9637</f>
        <v>4300</v>
      </c>
    </row>
    <row r="9638" spans="1:6" ht="409.6" hidden="1" customHeight="1" x14ac:dyDescent="0.2"/>
    <row r="9639" spans="1:6" ht="25.5" customHeight="1" thickBot="1" x14ac:dyDescent="0.25">
      <c r="A9639" s="84" t="s">
        <v>5190</v>
      </c>
      <c r="B9639" s="85" t="s">
        <v>5191</v>
      </c>
      <c r="C9639" s="86" t="s">
        <v>263</v>
      </c>
      <c r="D9639" s="87">
        <v>1.43</v>
      </c>
      <c r="E9639" s="88">
        <v>1353</v>
      </c>
      <c r="F9639" s="89">
        <f>+D9639*E9639</f>
        <v>1934.79</v>
      </c>
    </row>
    <row r="9640" spans="1:6" ht="409.6" hidden="1" customHeight="1" thickBot="1" x14ac:dyDescent="0.25"/>
    <row r="9641" spans="1:6" ht="13.5" customHeight="1" thickBot="1" x14ac:dyDescent="0.25">
      <c r="A9641" s="90" t="s">
        <v>4883</v>
      </c>
      <c r="B9641" s="91"/>
      <c r="C9641" s="92">
        <v>60.857071946612201</v>
      </c>
      <c r="D9641" s="91"/>
      <c r="E9641" s="93" t="s">
        <v>4884</v>
      </c>
      <c r="F9641" s="94">
        <v>110343</v>
      </c>
    </row>
    <row r="9642" spans="1:6" ht="0.2" customHeight="1" x14ac:dyDescent="0.2"/>
    <row r="9643" spans="1:6" ht="12.75" customHeight="1" x14ac:dyDescent="0.2">
      <c r="A9643" s="80" t="s">
        <v>4871</v>
      </c>
      <c r="B9643" s="81" t="s">
        <v>4885</v>
      </c>
      <c r="C9643" s="82" t="s">
        <v>4870</v>
      </c>
      <c r="D9643" s="82" t="s">
        <v>4873</v>
      </c>
      <c r="E9643" s="82" t="s">
        <v>4874</v>
      </c>
      <c r="F9643" s="83" t="s">
        <v>4875</v>
      </c>
    </row>
    <row r="9644" spans="1:6" ht="409.6" hidden="1" customHeight="1" x14ac:dyDescent="0.2"/>
    <row r="9645" spans="1:6" ht="25.5" customHeight="1" thickBot="1" x14ac:dyDescent="0.25">
      <c r="A9645" s="84" t="s">
        <v>4912</v>
      </c>
      <c r="B9645" s="85" t="s">
        <v>4913</v>
      </c>
      <c r="C9645" s="86" t="s">
        <v>4888</v>
      </c>
      <c r="D9645" s="87">
        <v>0.18556</v>
      </c>
      <c r="E9645" s="88">
        <v>184277</v>
      </c>
      <c r="F9645" s="89">
        <f>+D9645*E9645</f>
        <v>34194.440119999999</v>
      </c>
    </row>
    <row r="9646" spans="1:6" ht="409.6" hidden="1" customHeight="1" thickBot="1" x14ac:dyDescent="0.25"/>
    <row r="9647" spans="1:6" ht="13.5" customHeight="1" thickBot="1" x14ac:dyDescent="0.25">
      <c r="A9647" s="90" t="s">
        <v>4893</v>
      </c>
      <c r="B9647" s="91"/>
      <c r="C9647" s="92">
        <v>18.858891983564501</v>
      </c>
      <c r="D9647" s="91"/>
      <c r="E9647" s="93" t="s">
        <v>4884</v>
      </c>
      <c r="F9647" s="94">
        <v>34194</v>
      </c>
    </row>
    <row r="9648" spans="1:6" ht="0.2" customHeight="1" x14ac:dyDescent="0.2"/>
    <row r="9649" spans="1:6" ht="12.75" customHeight="1" x14ac:dyDescent="0.2">
      <c r="A9649" s="80" t="s">
        <v>4871</v>
      </c>
      <c r="B9649" s="81" t="s">
        <v>4894</v>
      </c>
      <c r="C9649" s="82" t="s">
        <v>4870</v>
      </c>
      <c r="D9649" s="82" t="s">
        <v>4873</v>
      </c>
      <c r="E9649" s="82" t="s">
        <v>4874</v>
      </c>
      <c r="F9649" s="83" t="s">
        <v>4875</v>
      </c>
    </row>
    <row r="9650" spans="1:6" ht="409.6" hidden="1" customHeight="1" x14ac:dyDescent="0.2"/>
    <row r="9651" spans="1:6" ht="25.5" customHeight="1" thickBot="1" x14ac:dyDescent="0.25">
      <c r="A9651" s="84" t="s">
        <v>4895</v>
      </c>
      <c r="B9651" s="85" t="s">
        <v>4896</v>
      </c>
      <c r="C9651" s="86" t="s">
        <v>4897</v>
      </c>
      <c r="D9651" s="87">
        <v>0.05</v>
      </c>
      <c r="E9651" s="88">
        <v>34194</v>
      </c>
      <c r="F9651" s="89">
        <f>+D9651*E9651</f>
        <v>1709.7</v>
      </c>
    </row>
    <row r="9652" spans="1:6" ht="409.6" hidden="1" customHeight="1" thickBot="1" x14ac:dyDescent="0.25"/>
    <row r="9653" spans="1:6" ht="13.5" customHeight="1" thickBot="1" x14ac:dyDescent="0.25">
      <c r="A9653" s="90" t="s">
        <v>4898</v>
      </c>
      <c r="B9653" s="91"/>
      <c r="C9653" s="92">
        <v>0.94311005708297702</v>
      </c>
      <c r="D9653" s="91"/>
      <c r="E9653" s="93" t="s">
        <v>4884</v>
      </c>
      <c r="F9653" s="94">
        <v>1710</v>
      </c>
    </row>
    <row r="9654" spans="1:6" ht="0.2" customHeight="1" x14ac:dyDescent="0.2"/>
    <row r="9655" spans="1:6" ht="12.75" customHeight="1" x14ac:dyDescent="0.2">
      <c r="A9655" s="80" t="s">
        <v>4871</v>
      </c>
      <c r="B9655" s="81" t="s">
        <v>4899</v>
      </c>
      <c r="C9655" s="82" t="s">
        <v>4870</v>
      </c>
      <c r="D9655" s="82" t="s">
        <v>4873</v>
      </c>
      <c r="E9655" s="82" t="s">
        <v>4874</v>
      </c>
      <c r="F9655" s="83" t="s">
        <v>4875</v>
      </c>
    </row>
    <row r="9656" spans="1:6" ht="409.6" hidden="1" customHeight="1" x14ac:dyDescent="0.2"/>
    <row r="9657" spans="1:6" ht="25.5" customHeight="1" x14ac:dyDescent="0.2">
      <c r="A9657" s="84" t="s">
        <v>5168</v>
      </c>
      <c r="B9657" s="85" t="s">
        <v>5169</v>
      </c>
      <c r="C9657" s="86" t="s">
        <v>106</v>
      </c>
      <c r="D9657" s="87">
        <v>0.21</v>
      </c>
      <c r="E9657" s="88">
        <v>56078</v>
      </c>
      <c r="F9657" s="89">
        <f>+D9657*E9657</f>
        <v>11776.38</v>
      </c>
    </row>
    <row r="9658" spans="1:6" ht="409.6" hidden="1" customHeight="1" x14ac:dyDescent="0.2"/>
    <row r="9659" spans="1:6" ht="25.5" customHeight="1" x14ac:dyDescent="0.2">
      <c r="A9659" s="84" t="s">
        <v>5166</v>
      </c>
      <c r="B9659" s="85" t="s">
        <v>5167</v>
      </c>
      <c r="C9659" s="86" t="s">
        <v>109</v>
      </c>
      <c r="D9659" s="87">
        <v>0.02</v>
      </c>
      <c r="E9659" s="88">
        <v>26925</v>
      </c>
      <c r="F9659" s="89">
        <f>+D9659*E9659</f>
        <v>538.5</v>
      </c>
    </row>
    <row r="9660" spans="1:6" ht="409.6" hidden="1" customHeight="1" x14ac:dyDescent="0.2"/>
    <row r="9661" spans="1:6" ht="25.5" customHeight="1" x14ac:dyDescent="0.2">
      <c r="A9661" s="84" t="s">
        <v>5139</v>
      </c>
      <c r="B9661" s="85" t="s">
        <v>5140</v>
      </c>
      <c r="C9661" s="86" t="s">
        <v>109</v>
      </c>
      <c r="D9661" s="87">
        <v>17.283950000000001</v>
      </c>
      <c r="E9661" s="88">
        <v>398</v>
      </c>
      <c r="F9661" s="89">
        <f>+D9661*E9661</f>
        <v>6879.0120999999999</v>
      </c>
    </row>
    <row r="9662" spans="1:6" ht="409.6" hidden="1" customHeight="1" x14ac:dyDescent="0.2"/>
    <row r="9663" spans="1:6" ht="25.5" customHeight="1" x14ac:dyDescent="0.2">
      <c r="A9663" s="84" t="s">
        <v>5087</v>
      </c>
      <c r="B9663" s="85" t="s">
        <v>5088</v>
      </c>
      <c r="C9663" s="86" t="s">
        <v>109</v>
      </c>
      <c r="D9663" s="87">
        <v>15.55556</v>
      </c>
      <c r="E9663" s="88">
        <v>169</v>
      </c>
      <c r="F9663" s="89">
        <f>+D9663*E9663</f>
        <v>2628.8896399999999</v>
      </c>
    </row>
    <row r="9664" spans="1:6" ht="409.6" hidden="1" customHeight="1" x14ac:dyDescent="0.2"/>
    <row r="9665" spans="1:6" ht="25.5" customHeight="1" x14ac:dyDescent="0.2">
      <c r="A9665" s="84" t="s">
        <v>5016</v>
      </c>
      <c r="B9665" s="85" t="s">
        <v>5017</v>
      </c>
      <c r="C9665" s="86" t="s">
        <v>109</v>
      </c>
      <c r="D9665" s="87">
        <v>2</v>
      </c>
      <c r="E9665" s="88">
        <v>3482</v>
      </c>
      <c r="F9665" s="89">
        <f>+D9665*E9665</f>
        <v>6964</v>
      </c>
    </row>
    <row r="9666" spans="1:6" ht="409.6" hidden="1" customHeight="1" x14ac:dyDescent="0.2"/>
    <row r="9667" spans="1:6" ht="25.5" customHeight="1" x14ac:dyDescent="0.2">
      <c r="A9667" s="84" t="s">
        <v>5018</v>
      </c>
      <c r="B9667" s="85" t="s">
        <v>5019</v>
      </c>
      <c r="C9667" s="86" t="s">
        <v>109</v>
      </c>
      <c r="D9667" s="87">
        <v>4</v>
      </c>
      <c r="E9667" s="88">
        <v>248</v>
      </c>
      <c r="F9667" s="89">
        <f>+D9667*E9667</f>
        <v>992</v>
      </c>
    </row>
    <row r="9668" spans="1:6" ht="409.6" hidden="1" customHeight="1" x14ac:dyDescent="0.2"/>
    <row r="9669" spans="1:6" ht="25.5" customHeight="1" thickBot="1" x14ac:dyDescent="0.25">
      <c r="A9669" s="84" t="s">
        <v>5228</v>
      </c>
      <c r="B9669" s="85" t="s">
        <v>5229</v>
      </c>
      <c r="C9669" s="86" t="s">
        <v>109</v>
      </c>
      <c r="D9669" s="87">
        <v>31.11111</v>
      </c>
      <c r="E9669" s="88">
        <v>170</v>
      </c>
      <c r="F9669" s="89">
        <f>+D9669*E9669</f>
        <v>5288.8887000000004</v>
      </c>
    </row>
    <row r="9670" spans="1:6" ht="409.6" hidden="1" customHeight="1" thickBot="1" x14ac:dyDescent="0.25"/>
    <row r="9671" spans="1:6" ht="13.5" customHeight="1" thickBot="1" x14ac:dyDescent="0.25">
      <c r="A9671" s="90" t="s">
        <v>4904</v>
      </c>
      <c r="B9671" s="91"/>
      <c r="C9671" s="92">
        <v>19.340926012740301</v>
      </c>
      <c r="D9671" s="91"/>
      <c r="E9671" s="93" t="s">
        <v>4884</v>
      </c>
      <c r="F9671" s="94">
        <v>35068</v>
      </c>
    </row>
    <row r="9672" spans="1:6" ht="0.2" customHeight="1" thickBot="1" x14ac:dyDescent="0.25"/>
    <row r="9673" spans="1:6" ht="12.75" customHeight="1" thickBot="1" x14ac:dyDescent="0.3">
      <c r="A9673" s="157" t="s">
        <v>4909</v>
      </c>
      <c r="B9673" s="158"/>
      <c r="C9673" s="158"/>
      <c r="D9673" s="158"/>
      <c r="E9673" s="159">
        <v>181315</v>
      </c>
      <c r="F9673" s="160"/>
    </row>
    <row r="9674" spans="1:6" ht="12.75" customHeight="1" x14ac:dyDescent="0.2"/>
    <row r="9675" spans="1:6" ht="12.75" customHeight="1" x14ac:dyDescent="0.2"/>
    <row r="9676" spans="1:6" ht="409.6" hidden="1" customHeight="1" x14ac:dyDescent="0.2"/>
    <row r="9677" spans="1:6" ht="12.75" customHeight="1" x14ac:dyDescent="0.25">
      <c r="A9677" s="144" t="s">
        <v>4868</v>
      </c>
      <c r="B9677" s="145"/>
      <c r="C9677" s="145"/>
      <c r="D9677" s="145"/>
      <c r="E9677" s="146"/>
      <c r="F9677" s="147"/>
    </row>
    <row r="9678" spans="1:6" ht="12.75" customHeight="1" x14ac:dyDescent="0.2">
      <c r="A9678" s="138" t="s">
        <v>2926</v>
      </c>
      <c r="B9678" s="139"/>
      <c r="C9678" s="139"/>
      <c r="D9678" s="140"/>
      <c r="E9678" s="76" t="s">
        <v>4869</v>
      </c>
      <c r="F9678" s="77" t="s">
        <v>4870</v>
      </c>
    </row>
    <row r="9679" spans="1:6" ht="12.75" customHeight="1" x14ac:dyDescent="0.2">
      <c r="A9679" s="141"/>
      <c r="B9679" s="142"/>
      <c r="C9679" s="142"/>
      <c r="D9679" s="143"/>
      <c r="E9679" s="78" t="s">
        <v>2925</v>
      </c>
      <c r="F9679" s="79" t="s">
        <v>117</v>
      </c>
    </row>
    <row r="9680" spans="1:6" ht="409.6" hidden="1" customHeight="1" x14ac:dyDescent="0.2"/>
    <row r="9681" spans="1:6" ht="12.75" customHeight="1" x14ac:dyDescent="0.2">
      <c r="A9681" s="80" t="s">
        <v>4871</v>
      </c>
      <c r="B9681" s="81" t="s">
        <v>4872</v>
      </c>
      <c r="C9681" s="82" t="s">
        <v>4870</v>
      </c>
      <c r="D9681" s="82" t="s">
        <v>4873</v>
      </c>
      <c r="E9681" s="82" t="s">
        <v>4874</v>
      </c>
      <c r="F9681" s="83" t="s">
        <v>4875</v>
      </c>
    </row>
    <row r="9682" spans="1:6" ht="409.6" hidden="1" customHeight="1" x14ac:dyDescent="0.2"/>
    <row r="9683" spans="1:6" ht="25.5" customHeight="1" x14ac:dyDescent="0.2">
      <c r="A9683" s="84" t="s">
        <v>5154</v>
      </c>
      <c r="B9683" s="85" t="s">
        <v>5155</v>
      </c>
      <c r="C9683" s="86" t="s">
        <v>106</v>
      </c>
      <c r="D9683" s="87">
        <v>0.105</v>
      </c>
      <c r="E9683" s="88">
        <v>405694</v>
      </c>
      <c r="F9683" s="89">
        <f>+D9683*E9683</f>
        <v>42597.869999999995</v>
      </c>
    </row>
    <row r="9684" spans="1:6" ht="409.6" hidden="1" customHeight="1" x14ac:dyDescent="0.2"/>
    <row r="9685" spans="1:6" ht="25.5" customHeight="1" x14ac:dyDescent="0.2">
      <c r="A9685" s="84" t="s">
        <v>4881</v>
      </c>
      <c r="B9685" s="85" t="s">
        <v>4882</v>
      </c>
      <c r="C9685" s="86" t="s">
        <v>9</v>
      </c>
      <c r="D9685" s="87">
        <v>0.5</v>
      </c>
      <c r="E9685" s="88">
        <v>8900</v>
      </c>
      <c r="F9685" s="89">
        <f>+D9685*E9685</f>
        <v>4450</v>
      </c>
    </row>
    <row r="9686" spans="1:6" ht="409.6" hidden="1" customHeight="1" x14ac:dyDescent="0.2"/>
    <row r="9687" spans="1:6" ht="25.5" customHeight="1" x14ac:dyDescent="0.2">
      <c r="A9687" s="84" t="s">
        <v>4876</v>
      </c>
      <c r="B9687" s="85" t="s">
        <v>4877</v>
      </c>
      <c r="C9687" s="86" t="s">
        <v>1212</v>
      </c>
      <c r="D9687" s="87">
        <v>0.1</v>
      </c>
      <c r="E9687" s="88">
        <v>3690</v>
      </c>
      <c r="F9687" s="89">
        <f>+D9687*E9687</f>
        <v>369</v>
      </c>
    </row>
    <row r="9688" spans="1:6" ht="409.6" hidden="1" customHeight="1" x14ac:dyDescent="0.2"/>
    <row r="9689" spans="1:6" ht="25.5" customHeight="1" x14ac:dyDescent="0.2">
      <c r="A9689" s="84" t="s">
        <v>4941</v>
      </c>
      <c r="B9689" s="85" t="s">
        <v>4942</v>
      </c>
      <c r="C9689" s="86" t="s">
        <v>7</v>
      </c>
      <c r="D9689" s="87">
        <v>0.3</v>
      </c>
      <c r="E9689" s="88">
        <v>8600</v>
      </c>
      <c r="F9689" s="89">
        <f>+D9689*E9689</f>
        <v>2580</v>
      </c>
    </row>
    <row r="9690" spans="1:6" ht="409.6" hidden="1" customHeight="1" x14ac:dyDescent="0.2"/>
    <row r="9691" spans="1:6" ht="25.5" customHeight="1" x14ac:dyDescent="0.2">
      <c r="A9691" s="84" t="s">
        <v>5097</v>
      </c>
      <c r="B9691" s="85" t="s">
        <v>5098</v>
      </c>
      <c r="C9691" s="86" t="s">
        <v>9</v>
      </c>
      <c r="D9691" s="87">
        <v>1.2999999999999999E-4</v>
      </c>
      <c r="E9691" s="88">
        <v>295180</v>
      </c>
      <c r="F9691" s="89">
        <f>+D9691*E9691</f>
        <v>38.373399999999997</v>
      </c>
    </row>
    <row r="9692" spans="1:6" ht="409.6" hidden="1" customHeight="1" x14ac:dyDescent="0.2"/>
    <row r="9693" spans="1:6" ht="25.5" customHeight="1" x14ac:dyDescent="0.2">
      <c r="A9693" s="84" t="s">
        <v>5160</v>
      </c>
      <c r="B9693" s="85" t="s">
        <v>5161</v>
      </c>
      <c r="C9693" s="86" t="s">
        <v>9</v>
      </c>
      <c r="D9693" s="87">
        <v>6.0899999999999999E-3</v>
      </c>
      <c r="E9693" s="88">
        <v>155918</v>
      </c>
      <c r="F9693" s="89">
        <f>+D9693*E9693</f>
        <v>949.54061999999999</v>
      </c>
    </row>
    <row r="9694" spans="1:6" ht="409.6" hidden="1" customHeight="1" x14ac:dyDescent="0.2"/>
    <row r="9695" spans="1:6" ht="25.5" customHeight="1" x14ac:dyDescent="0.2">
      <c r="A9695" s="84" t="s">
        <v>5246</v>
      </c>
      <c r="B9695" s="85" t="s">
        <v>5247</v>
      </c>
      <c r="C9695" s="86" t="s">
        <v>117</v>
      </c>
      <c r="D9695" s="87">
        <v>1.1000000000000001</v>
      </c>
      <c r="E9695" s="88">
        <v>27004</v>
      </c>
      <c r="F9695" s="89">
        <f>+D9695*E9695</f>
        <v>29704.400000000001</v>
      </c>
    </row>
    <row r="9696" spans="1:6" ht="409.6" hidden="1" customHeight="1" x14ac:dyDescent="0.2"/>
    <row r="9697" spans="1:6" ht="25.5" customHeight="1" x14ac:dyDescent="0.2">
      <c r="A9697" s="84" t="s">
        <v>5230</v>
      </c>
      <c r="B9697" s="85" t="s">
        <v>5231</v>
      </c>
      <c r="C9697" s="86" t="s">
        <v>117</v>
      </c>
      <c r="D9697" s="87">
        <v>1.05</v>
      </c>
      <c r="E9697" s="88">
        <v>6875</v>
      </c>
      <c r="F9697" s="89">
        <f>+D9697*E9697</f>
        <v>7218.75</v>
      </c>
    </row>
    <row r="9698" spans="1:6" ht="409.6" hidden="1" customHeight="1" x14ac:dyDescent="0.2"/>
    <row r="9699" spans="1:6" ht="25.5" customHeight="1" thickBot="1" x14ac:dyDescent="0.25">
      <c r="A9699" s="84" t="s">
        <v>5180</v>
      </c>
      <c r="B9699" s="85" t="s">
        <v>5181</v>
      </c>
      <c r="C9699" s="86" t="s">
        <v>7</v>
      </c>
      <c r="D9699" s="87">
        <v>0.18375</v>
      </c>
      <c r="E9699" s="88">
        <v>18433</v>
      </c>
      <c r="F9699" s="89">
        <f>+D9699*E9699</f>
        <v>3387.0637499999998</v>
      </c>
    </row>
    <row r="9700" spans="1:6" ht="409.6" hidden="1" customHeight="1" thickBot="1" x14ac:dyDescent="0.25"/>
    <row r="9701" spans="1:6" ht="13.5" customHeight="1" thickBot="1" x14ac:dyDescent="0.25">
      <c r="A9701" s="90" t="s">
        <v>4883</v>
      </c>
      <c r="B9701" s="91"/>
      <c r="C9701" s="92">
        <v>67.279560779689703</v>
      </c>
      <c r="D9701" s="91"/>
      <c r="E9701" s="93" t="s">
        <v>4884</v>
      </c>
      <c r="F9701" s="94">
        <v>91295</v>
      </c>
    </row>
    <row r="9702" spans="1:6" ht="0.2" customHeight="1" x14ac:dyDescent="0.2"/>
    <row r="9703" spans="1:6" ht="12.75" customHeight="1" x14ac:dyDescent="0.2">
      <c r="A9703" s="80" t="s">
        <v>4871</v>
      </c>
      <c r="B9703" s="81" t="s">
        <v>4885</v>
      </c>
      <c r="C9703" s="82" t="s">
        <v>4870</v>
      </c>
      <c r="D9703" s="82" t="s">
        <v>4873</v>
      </c>
      <c r="E9703" s="82" t="s">
        <v>4874</v>
      </c>
      <c r="F9703" s="83" t="s">
        <v>4875</v>
      </c>
    </row>
    <row r="9704" spans="1:6" ht="409.6" hidden="1" customHeight="1" x14ac:dyDescent="0.2"/>
    <row r="9705" spans="1:6" ht="25.5" customHeight="1" thickBot="1" x14ac:dyDescent="0.25">
      <c r="A9705" s="84" t="s">
        <v>5158</v>
      </c>
      <c r="B9705" s="85" t="s">
        <v>5159</v>
      </c>
      <c r="C9705" s="86" t="s">
        <v>4888</v>
      </c>
      <c r="D9705" s="87">
        <v>0.126</v>
      </c>
      <c r="E9705" s="88">
        <v>266178</v>
      </c>
      <c r="F9705" s="89">
        <f>+D9705*E9705</f>
        <v>33538.428</v>
      </c>
    </row>
    <row r="9706" spans="1:6" ht="409.6" hidden="1" customHeight="1" thickBot="1" x14ac:dyDescent="0.25"/>
    <row r="9707" spans="1:6" ht="13.5" customHeight="1" thickBot="1" x14ac:dyDescent="0.25">
      <c r="A9707" s="90" t="s">
        <v>4893</v>
      </c>
      <c r="B9707" s="91"/>
      <c r="C9707" s="92">
        <v>24.715722760602802</v>
      </c>
      <c r="D9707" s="91"/>
      <c r="E9707" s="93" t="s">
        <v>4884</v>
      </c>
      <c r="F9707" s="94">
        <v>33538</v>
      </c>
    </row>
    <row r="9708" spans="1:6" ht="0.2" customHeight="1" x14ac:dyDescent="0.2"/>
    <row r="9709" spans="1:6" ht="12.75" customHeight="1" x14ac:dyDescent="0.2">
      <c r="A9709" s="80" t="s">
        <v>4871</v>
      </c>
      <c r="B9709" s="81" t="s">
        <v>4894</v>
      </c>
      <c r="C9709" s="82" t="s">
        <v>4870</v>
      </c>
      <c r="D9709" s="82" t="s">
        <v>4873</v>
      </c>
      <c r="E9709" s="82" t="s">
        <v>4874</v>
      </c>
      <c r="F9709" s="83" t="s">
        <v>4875</v>
      </c>
    </row>
    <row r="9710" spans="1:6" ht="409.6" hidden="1" customHeight="1" x14ac:dyDescent="0.2"/>
    <row r="9711" spans="1:6" ht="25.5" customHeight="1" thickBot="1" x14ac:dyDescent="0.25">
      <c r="A9711" s="84" t="s">
        <v>4895</v>
      </c>
      <c r="B9711" s="85" t="s">
        <v>4896</v>
      </c>
      <c r="C9711" s="86" t="s">
        <v>4897</v>
      </c>
      <c r="D9711" s="87">
        <v>0.05</v>
      </c>
      <c r="E9711" s="88">
        <v>33538</v>
      </c>
      <c r="F9711" s="89">
        <f>+D9711*E9711</f>
        <v>1676.9</v>
      </c>
    </row>
    <row r="9712" spans="1:6" ht="409.6" hidden="1" customHeight="1" thickBot="1" x14ac:dyDescent="0.25"/>
    <row r="9713" spans="1:6" ht="13.5" customHeight="1" thickBot="1" x14ac:dyDescent="0.25">
      <c r="A9713" s="90" t="s">
        <v>4898</v>
      </c>
      <c r="B9713" s="91"/>
      <c r="C9713" s="92">
        <v>1.2358598327130701</v>
      </c>
      <c r="D9713" s="91"/>
      <c r="E9713" s="93" t="s">
        <v>4884</v>
      </c>
      <c r="F9713" s="94">
        <v>1677</v>
      </c>
    </row>
    <row r="9714" spans="1:6" ht="0.2" customHeight="1" x14ac:dyDescent="0.2"/>
    <row r="9715" spans="1:6" ht="12.75" customHeight="1" x14ac:dyDescent="0.2">
      <c r="A9715" s="80" t="s">
        <v>4871</v>
      </c>
      <c r="B9715" s="81" t="s">
        <v>4899</v>
      </c>
      <c r="C9715" s="82" t="s">
        <v>4870</v>
      </c>
      <c r="D9715" s="82" t="s">
        <v>4873</v>
      </c>
      <c r="E9715" s="82" t="s">
        <v>4874</v>
      </c>
      <c r="F9715" s="83" t="s">
        <v>4875</v>
      </c>
    </row>
    <row r="9716" spans="1:6" ht="409.6" hidden="1" customHeight="1" x14ac:dyDescent="0.2"/>
    <row r="9717" spans="1:6" ht="25.5" customHeight="1" x14ac:dyDescent="0.2">
      <c r="A9717" s="84" t="s">
        <v>5139</v>
      </c>
      <c r="B9717" s="85" t="s">
        <v>5140</v>
      </c>
      <c r="C9717" s="86" t="s">
        <v>109</v>
      </c>
      <c r="D9717" s="87">
        <v>7</v>
      </c>
      <c r="E9717" s="88">
        <v>398</v>
      </c>
      <c r="F9717" s="89">
        <f>+D9717*E9717</f>
        <v>2786</v>
      </c>
    </row>
    <row r="9718" spans="1:6" ht="409.6" hidden="1" customHeight="1" x14ac:dyDescent="0.2"/>
    <row r="9719" spans="1:6" ht="25.5" customHeight="1" x14ac:dyDescent="0.2">
      <c r="A9719" s="84" t="s">
        <v>5087</v>
      </c>
      <c r="B9719" s="85" t="s">
        <v>5088</v>
      </c>
      <c r="C9719" s="86" t="s">
        <v>109</v>
      </c>
      <c r="D9719" s="87">
        <v>3.5</v>
      </c>
      <c r="E9719" s="88">
        <v>169</v>
      </c>
      <c r="F9719" s="89">
        <f>+D9719*E9719</f>
        <v>591.5</v>
      </c>
    </row>
    <row r="9720" spans="1:6" ht="409.6" hidden="1" customHeight="1" x14ac:dyDescent="0.2"/>
    <row r="9721" spans="1:6" ht="25.5" customHeight="1" x14ac:dyDescent="0.2">
      <c r="A9721" s="84" t="s">
        <v>5196</v>
      </c>
      <c r="B9721" s="85" t="s">
        <v>5197</v>
      </c>
      <c r="C9721" s="86" t="s">
        <v>109</v>
      </c>
      <c r="D9721" s="87">
        <v>6</v>
      </c>
      <c r="E9721" s="88">
        <v>550</v>
      </c>
      <c r="F9721" s="89">
        <f>+D9721*E9721</f>
        <v>3300</v>
      </c>
    </row>
    <row r="9722" spans="1:6" ht="409.6" hidden="1" customHeight="1" x14ac:dyDescent="0.2"/>
    <row r="9723" spans="1:6" ht="25.5" customHeight="1" x14ac:dyDescent="0.2">
      <c r="A9723" s="84" t="s">
        <v>5166</v>
      </c>
      <c r="B9723" s="85" t="s">
        <v>5167</v>
      </c>
      <c r="C9723" s="86" t="s">
        <v>109</v>
      </c>
      <c r="D9723" s="87">
        <v>0.03</v>
      </c>
      <c r="E9723" s="88">
        <v>26925</v>
      </c>
      <c r="F9723" s="89">
        <f>+D9723*E9723</f>
        <v>807.75</v>
      </c>
    </row>
    <row r="9724" spans="1:6" ht="409.6" hidden="1" customHeight="1" x14ac:dyDescent="0.2"/>
    <row r="9725" spans="1:6" ht="25.5" customHeight="1" thickBot="1" x14ac:dyDescent="0.25">
      <c r="A9725" s="84" t="s">
        <v>5236</v>
      </c>
      <c r="B9725" s="85" t="s">
        <v>5237</v>
      </c>
      <c r="C9725" s="86" t="s">
        <v>109</v>
      </c>
      <c r="D9725" s="87">
        <v>0.58333000000000002</v>
      </c>
      <c r="E9725" s="88">
        <v>370</v>
      </c>
      <c r="F9725" s="89">
        <f>+D9725*E9725</f>
        <v>215.8321</v>
      </c>
    </row>
    <row r="9726" spans="1:6" ht="409.6" hidden="1" customHeight="1" thickBot="1" x14ac:dyDescent="0.25"/>
    <row r="9727" spans="1:6" ht="13.5" customHeight="1" thickBot="1" x14ac:dyDescent="0.25">
      <c r="A9727" s="90" t="s">
        <v>4904</v>
      </c>
      <c r="B9727" s="91"/>
      <c r="C9727" s="92">
        <v>5.6759644791628299</v>
      </c>
      <c r="D9727" s="91"/>
      <c r="E9727" s="93" t="s">
        <v>4884</v>
      </c>
      <c r="F9727" s="94">
        <v>7702</v>
      </c>
    </row>
    <row r="9728" spans="1:6" ht="0.2" customHeight="1" x14ac:dyDescent="0.2"/>
    <row r="9729" spans="1:6" ht="12.75" customHeight="1" x14ac:dyDescent="0.2">
      <c r="A9729" s="80" t="s">
        <v>4871</v>
      </c>
      <c r="B9729" s="81" t="s">
        <v>4905</v>
      </c>
      <c r="C9729" s="82" t="s">
        <v>4870</v>
      </c>
      <c r="D9729" s="82" t="s">
        <v>4873</v>
      </c>
      <c r="E9729" s="82" t="s">
        <v>4874</v>
      </c>
      <c r="F9729" s="83" t="s">
        <v>4875</v>
      </c>
    </row>
    <row r="9730" spans="1:6" ht="409.6" hidden="1" customHeight="1" x14ac:dyDescent="0.2"/>
    <row r="9731" spans="1:6" ht="25.5" customHeight="1" thickBot="1" x14ac:dyDescent="0.25">
      <c r="A9731" s="84" t="s">
        <v>4920</v>
      </c>
      <c r="B9731" s="85" t="s">
        <v>4921</v>
      </c>
      <c r="C9731" s="86" t="s">
        <v>106</v>
      </c>
      <c r="D9731" s="87">
        <v>0.105</v>
      </c>
      <c r="E9731" s="88">
        <v>14128</v>
      </c>
      <c r="F9731" s="89">
        <f>+D9731*E9731</f>
        <v>1483.44</v>
      </c>
    </row>
    <row r="9732" spans="1:6" ht="409.6" hidden="1" customHeight="1" thickBot="1" x14ac:dyDescent="0.25"/>
    <row r="9733" spans="1:6" ht="13.5" customHeight="1" thickBot="1" x14ac:dyDescent="0.25">
      <c r="A9733" s="90" t="s">
        <v>4908</v>
      </c>
      <c r="B9733" s="91"/>
      <c r="C9733" s="92">
        <v>1.0928921478315301</v>
      </c>
      <c r="D9733" s="91"/>
      <c r="E9733" s="93" t="s">
        <v>4884</v>
      </c>
      <c r="F9733" s="94">
        <v>1483</v>
      </c>
    </row>
    <row r="9734" spans="1:6" ht="0.2" customHeight="1" thickBot="1" x14ac:dyDescent="0.25"/>
    <row r="9735" spans="1:6" ht="12.75" customHeight="1" thickBot="1" x14ac:dyDescent="0.3">
      <c r="A9735" s="157" t="s">
        <v>4909</v>
      </c>
      <c r="B9735" s="158"/>
      <c r="C9735" s="158"/>
      <c r="D9735" s="158"/>
      <c r="E9735" s="159">
        <v>135695</v>
      </c>
      <c r="F9735" s="160"/>
    </row>
    <row r="9736" spans="1:6" ht="12.75" customHeight="1" x14ac:dyDescent="0.2"/>
    <row r="9737" spans="1:6" ht="12.75" customHeight="1" x14ac:dyDescent="0.2"/>
    <row r="9738" spans="1:6" ht="409.6" hidden="1" customHeight="1" x14ac:dyDescent="0.2"/>
    <row r="9739" spans="1:6" ht="12.75" customHeight="1" x14ac:dyDescent="0.25">
      <c r="A9739" s="144" t="s">
        <v>4868</v>
      </c>
      <c r="B9739" s="145"/>
      <c r="C9739" s="145"/>
      <c r="D9739" s="145"/>
      <c r="E9739" s="146"/>
      <c r="F9739" s="147"/>
    </row>
    <row r="9740" spans="1:6" ht="12.75" customHeight="1" x14ac:dyDescent="0.2">
      <c r="A9740" s="138" t="s">
        <v>2928</v>
      </c>
      <c r="B9740" s="139"/>
      <c r="C9740" s="139"/>
      <c r="D9740" s="140"/>
      <c r="E9740" s="76" t="s">
        <v>4869</v>
      </c>
      <c r="F9740" s="77" t="s">
        <v>4870</v>
      </c>
    </row>
    <row r="9741" spans="1:6" ht="12.75" customHeight="1" x14ac:dyDescent="0.2">
      <c r="A9741" s="141"/>
      <c r="B9741" s="142"/>
      <c r="C9741" s="142"/>
      <c r="D9741" s="143"/>
      <c r="E9741" s="78" t="s">
        <v>2927</v>
      </c>
      <c r="F9741" s="79" t="s">
        <v>117</v>
      </c>
    </row>
    <row r="9742" spans="1:6" ht="409.6" hidden="1" customHeight="1" x14ac:dyDescent="0.2"/>
    <row r="9743" spans="1:6" ht="12.75" customHeight="1" x14ac:dyDescent="0.2">
      <c r="A9743" s="80" t="s">
        <v>4871</v>
      </c>
      <c r="B9743" s="81" t="s">
        <v>4872</v>
      </c>
      <c r="C9743" s="82" t="s">
        <v>4870</v>
      </c>
      <c r="D9743" s="82" t="s">
        <v>4873</v>
      </c>
      <c r="E9743" s="82" t="s">
        <v>4874</v>
      </c>
      <c r="F9743" s="83" t="s">
        <v>4875</v>
      </c>
    </row>
    <row r="9744" spans="1:6" ht="409.6" hidden="1" customHeight="1" x14ac:dyDescent="0.2"/>
    <row r="9745" spans="1:6" ht="25.5" customHeight="1" x14ac:dyDescent="0.2">
      <c r="A9745" s="84" t="s">
        <v>5154</v>
      </c>
      <c r="B9745" s="85" t="s">
        <v>5155</v>
      </c>
      <c r="C9745" s="86" t="s">
        <v>106</v>
      </c>
      <c r="D9745" s="87">
        <v>0.126</v>
      </c>
      <c r="E9745" s="88">
        <v>405694</v>
      </c>
      <c r="F9745" s="89">
        <f>+D9745*E9745</f>
        <v>51117.444000000003</v>
      </c>
    </row>
    <row r="9746" spans="1:6" ht="409.6" hidden="1" customHeight="1" x14ac:dyDescent="0.2"/>
    <row r="9747" spans="1:6" ht="25.5" customHeight="1" x14ac:dyDescent="0.2">
      <c r="A9747" s="84" t="s">
        <v>4881</v>
      </c>
      <c r="B9747" s="85" t="s">
        <v>4882</v>
      </c>
      <c r="C9747" s="86" t="s">
        <v>9</v>
      </c>
      <c r="D9747" s="87">
        <v>0.5</v>
      </c>
      <c r="E9747" s="88">
        <v>8900</v>
      </c>
      <c r="F9747" s="89">
        <f>+D9747*E9747</f>
        <v>4450</v>
      </c>
    </row>
    <row r="9748" spans="1:6" ht="409.6" hidden="1" customHeight="1" x14ac:dyDescent="0.2"/>
    <row r="9749" spans="1:6" ht="25.5" customHeight="1" x14ac:dyDescent="0.2">
      <c r="A9749" s="84" t="s">
        <v>4941</v>
      </c>
      <c r="B9749" s="85" t="s">
        <v>4942</v>
      </c>
      <c r="C9749" s="86" t="s">
        <v>7</v>
      </c>
      <c r="D9749" s="87">
        <v>0.3</v>
      </c>
      <c r="E9749" s="88">
        <v>8600</v>
      </c>
      <c r="F9749" s="89">
        <f>+D9749*E9749</f>
        <v>2580</v>
      </c>
    </row>
    <row r="9750" spans="1:6" ht="409.6" hidden="1" customHeight="1" x14ac:dyDescent="0.2"/>
    <row r="9751" spans="1:6" ht="25.5" customHeight="1" x14ac:dyDescent="0.2">
      <c r="A9751" s="84" t="s">
        <v>4876</v>
      </c>
      <c r="B9751" s="85" t="s">
        <v>4877</v>
      </c>
      <c r="C9751" s="86" t="s">
        <v>1212</v>
      </c>
      <c r="D9751" s="87">
        <v>0.1</v>
      </c>
      <c r="E9751" s="88">
        <v>3690</v>
      </c>
      <c r="F9751" s="89">
        <f>+D9751*E9751</f>
        <v>369</v>
      </c>
    </row>
    <row r="9752" spans="1:6" ht="409.6" hidden="1" customHeight="1" x14ac:dyDescent="0.2"/>
    <row r="9753" spans="1:6" ht="25.5" customHeight="1" x14ac:dyDescent="0.2">
      <c r="A9753" s="84" t="s">
        <v>5097</v>
      </c>
      <c r="B9753" s="85" t="s">
        <v>5098</v>
      </c>
      <c r="C9753" s="86" t="s">
        <v>9</v>
      </c>
      <c r="D9753" s="87">
        <v>6.8999999999999997E-4</v>
      </c>
      <c r="E9753" s="88">
        <v>295180</v>
      </c>
      <c r="F9753" s="89">
        <f>+D9753*E9753</f>
        <v>203.67419999999998</v>
      </c>
    </row>
    <row r="9754" spans="1:6" ht="409.6" hidden="1" customHeight="1" x14ac:dyDescent="0.2"/>
    <row r="9755" spans="1:6" ht="25.5" customHeight="1" x14ac:dyDescent="0.2">
      <c r="A9755" s="84" t="s">
        <v>5230</v>
      </c>
      <c r="B9755" s="85" t="s">
        <v>5231</v>
      </c>
      <c r="C9755" s="86" t="s">
        <v>117</v>
      </c>
      <c r="D9755" s="87">
        <v>1.1499999999999999</v>
      </c>
      <c r="E9755" s="88">
        <v>6875</v>
      </c>
      <c r="F9755" s="89">
        <f>+D9755*E9755</f>
        <v>7906.2499999999991</v>
      </c>
    </row>
    <row r="9756" spans="1:6" ht="409.6" hidden="1" customHeight="1" x14ac:dyDescent="0.2"/>
    <row r="9757" spans="1:6" ht="25.5" customHeight="1" x14ac:dyDescent="0.2">
      <c r="A9757" s="84" t="s">
        <v>5246</v>
      </c>
      <c r="B9757" s="85" t="s">
        <v>5247</v>
      </c>
      <c r="C9757" s="86" t="s">
        <v>117</v>
      </c>
      <c r="D9757" s="87">
        <v>1.1000000000000001</v>
      </c>
      <c r="E9757" s="88">
        <v>27004</v>
      </c>
      <c r="F9757" s="89">
        <f>+D9757*E9757</f>
        <v>29704.400000000001</v>
      </c>
    </row>
    <row r="9758" spans="1:6" ht="409.6" hidden="1" customHeight="1" x14ac:dyDescent="0.2"/>
    <row r="9759" spans="1:6" ht="25.5" customHeight="1" x14ac:dyDescent="0.2">
      <c r="A9759" s="84" t="s">
        <v>5180</v>
      </c>
      <c r="B9759" s="85" t="s">
        <v>5181</v>
      </c>
      <c r="C9759" s="86" t="s">
        <v>7</v>
      </c>
      <c r="D9759" s="87">
        <v>0.2205</v>
      </c>
      <c r="E9759" s="88">
        <v>18433</v>
      </c>
      <c r="F9759" s="89">
        <f>+D9759*E9759</f>
        <v>4064.4765000000002</v>
      </c>
    </row>
    <row r="9760" spans="1:6" ht="409.6" hidden="1" customHeight="1" x14ac:dyDescent="0.2"/>
    <row r="9761" spans="1:6" ht="25.5" customHeight="1" thickBot="1" x14ac:dyDescent="0.25">
      <c r="A9761" s="84" t="s">
        <v>5160</v>
      </c>
      <c r="B9761" s="85" t="s">
        <v>5161</v>
      </c>
      <c r="C9761" s="86" t="s">
        <v>9</v>
      </c>
      <c r="D9761" s="87">
        <v>6.0899999999999999E-3</v>
      </c>
      <c r="E9761" s="88">
        <v>155918</v>
      </c>
      <c r="F9761" s="89">
        <f>+D9761*E9761</f>
        <v>949.54061999999999</v>
      </c>
    </row>
    <row r="9762" spans="1:6" ht="409.6" hidden="1" customHeight="1" thickBot="1" x14ac:dyDescent="0.25"/>
    <row r="9763" spans="1:6" ht="13.5" customHeight="1" thickBot="1" x14ac:dyDescent="0.25">
      <c r="A9763" s="90" t="s">
        <v>4883</v>
      </c>
      <c r="B9763" s="91"/>
      <c r="C9763" s="92">
        <v>70.979128729513903</v>
      </c>
      <c r="D9763" s="91"/>
      <c r="E9763" s="93" t="s">
        <v>4884</v>
      </c>
      <c r="F9763" s="94">
        <v>101344</v>
      </c>
    </row>
    <row r="9764" spans="1:6" ht="0.2" customHeight="1" x14ac:dyDescent="0.2"/>
    <row r="9765" spans="1:6" ht="12.75" customHeight="1" x14ac:dyDescent="0.2">
      <c r="A9765" s="80" t="s">
        <v>4871</v>
      </c>
      <c r="B9765" s="81" t="s">
        <v>4885</v>
      </c>
      <c r="C9765" s="82" t="s">
        <v>4870</v>
      </c>
      <c r="D9765" s="82" t="s">
        <v>4873</v>
      </c>
      <c r="E9765" s="82" t="s">
        <v>4874</v>
      </c>
      <c r="F9765" s="83" t="s">
        <v>4875</v>
      </c>
    </row>
    <row r="9766" spans="1:6" ht="409.6" hidden="1" customHeight="1" x14ac:dyDescent="0.2"/>
    <row r="9767" spans="1:6" ht="25.5" customHeight="1" thickBot="1" x14ac:dyDescent="0.25">
      <c r="A9767" s="84" t="s">
        <v>5158</v>
      </c>
      <c r="B9767" s="85" t="s">
        <v>5159</v>
      </c>
      <c r="C9767" s="86" t="s">
        <v>4888</v>
      </c>
      <c r="D9767" s="87">
        <v>0.10646</v>
      </c>
      <c r="E9767" s="88">
        <v>266178</v>
      </c>
      <c r="F9767" s="89">
        <f>+D9767*E9767</f>
        <v>28337.309880000001</v>
      </c>
    </row>
    <row r="9768" spans="1:6" ht="409.6" hidden="1" customHeight="1" thickBot="1" x14ac:dyDescent="0.25"/>
    <row r="9769" spans="1:6" ht="13.5" customHeight="1" thickBot="1" x14ac:dyDescent="0.25">
      <c r="A9769" s="90" t="s">
        <v>4893</v>
      </c>
      <c r="B9769" s="91"/>
      <c r="C9769" s="92">
        <v>19.8466171732736</v>
      </c>
      <c r="D9769" s="91"/>
      <c r="E9769" s="93" t="s">
        <v>4884</v>
      </c>
      <c r="F9769" s="94">
        <v>28337</v>
      </c>
    </row>
    <row r="9770" spans="1:6" ht="0.2" customHeight="1" x14ac:dyDescent="0.2"/>
    <row r="9771" spans="1:6" ht="12.75" customHeight="1" x14ac:dyDescent="0.2">
      <c r="A9771" s="80" t="s">
        <v>4871</v>
      </c>
      <c r="B9771" s="81" t="s">
        <v>4894</v>
      </c>
      <c r="C9771" s="82" t="s">
        <v>4870</v>
      </c>
      <c r="D9771" s="82" t="s">
        <v>4873</v>
      </c>
      <c r="E9771" s="82" t="s">
        <v>4874</v>
      </c>
      <c r="F9771" s="83" t="s">
        <v>4875</v>
      </c>
    </row>
    <row r="9772" spans="1:6" ht="409.6" hidden="1" customHeight="1" x14ac:dyDescent="0.2"/>
    <row r="9773" spans="1:6" ht="25.5" customHeight="1" thickBot="1" x14ac:dyDescent="0.25">
      <c r="A9773" s="84" t="s">
        <v>4895</v>
      </c>
      <c r="B9773" s="85" t="s">
        <v>4896</v>
      </c>
      <c r="C9773" s="86" t="s">
        <v>4897</v>
      </c>
      <c r="D9773" s="87">
        <v>0.05</v>
      </c>
      <c r="E9773" s="88">
        <v>28337</v>
      </c>
      <c r="F9773" s="89">
        <f>+D9773*E9773</f>
        <v>1416.8500000000001</v>
      </c>
    </row>
    <row r="9774" spans="1:6" ht="409.6" hidden="1" customHeight="1" thickBot="1" x14ac:dyDescent="0.25"/>
    <row r="9775" spans="1:6" ht="13.5" customHeight="1" thickBot="1" x14ac:dyDescent="0.25">
      <c r="A9775" s="90" t="s">
        <v>4898</v>
      </c>
      <c r="B9775" s="91"/>
      <c r="C9775" s="92">
        <v>0.99243591539431297</v>
      </c>
      <c r="D9775" s="91"/>
      <c r="E9775" s="93" t="s">
        <v>4884</v>
      </c>
      <c r="F9775" s="94">
        <v>1417</v>
      </c>
    </row>
    <row r="9776" spans="1:6" ht="0.2" customHeight="1" x14ac:dyDescent="0.2"/>
    <row r="9777" spans="1:6" ht="12.75" customHeight="1" x14ac:dyDescent="0.2">
      <c r="A9777" s="80" t="s">
        <v>4871</v>
      </c>
      <c r="B9777" s="81" t="s">
        <v>4899</v>
      </c>
      <c r="C9777" s="82" t="s">
        <v>4870</v>
      </c>
      <c r="D9777" s="82" t="s">
        <v>4873</v>
      </c>
      <c r="E9777" s="82" t="s">
        <v>4874</v>
      </c>
      <c r="F9777" s="83" t="s">
        <v>4875</v>
      </c>
    </row>
    <row r="9778" spans="1:6" ht="409.6" hidden="1" customHeight="1" x14ac:dyDescent="0.2"/>
    <row r="9779" spans="1:6" ht="25.5" customHeight="1" x14ac:dyDescent="0.2">
      <c r="A9779" s="84" t="s">
        <v>5139</v>
      </c>
      <c r="B9779" s="85" t="s">
        <v>5140</v>
      </c>
      <c r="C9779" s="86" t="s">
        <v>109</v>
      </c>
      <c r="D9779" s="87">
        <v>7</v>
      </c>
      <c r="E9779" s="88">
        <v>398</v>
      </c>
      <c r="F9779" s="89">
        <f>+D9779*E9779</f>
        <v>2786</v>
      </c>
    </row>
    <row r="9780" spans="1:6" ht="409.6" hidden="1" customHeight="1" x14ac:dyDescent="0.2"/>
    <row r="9781" spans="1:6" ht="25.5" customHeight="1" x14ac:dyDescent="0.2">
      <c r="A9781" s="84" t="s">
        <v>5087</v>
      </c>
      <c r="B9781" s="85" t="s">
        <v>5088</v>
      </c>
      <c r="C9781" s="86" t="s">
        <v>109</v>
      </c>
      <c r="D9781" s="87">
        <v>3.5</v>
      </c>
      <c r="E9781" s="88">
        <v>169</v>
      </c>
      <c r="F9781" s="89">
        <f>+D9781*E9781</f>
        <v>591.5</v>
      </c>
    </row>
    <row r="9782" spans="1:6" ht="409.6" hidden="1" customHeight="1" x14ac:dyDescent="0.2"/>
    <row r="9783" spans="1:6" ht="25.5" customHeight="1" x14ac:dyDescent="0.2">
      <c r="A9783" s="84" t="s">
        <v>5196</v>
      </c>
      <c r="B9783" s="85" t="s">
        <v>5197</v>
      </c>
      <c r="C9783" s="86" t="s">
        <v>109</v>
      </c>
      <c r="D9783" s="87">
        <v>10</v>
      </c>
      <c r="E9783" s="88">
        <v>550</v>
      </c>
      <c r="F9783" s="89">
        <f>+D9783*E9783</f>
        <v>5500</v>
      </c>
    </row>
    <row r="9784" spans="1:6" ht="409.6" hidden="1" customHeight="1" x14ac:dyDescent="0.2"/>
    <row r="9785" spans="1:6" ht="25.5" customHeight="1" x14ac:dyDescent="0.2">
      <c r="A9785" s="84" t="s">
        <v>5166</v>
      </c>
      <c r="B9785" s="85" t="s">
        <v>5167</v>
      </c>
      <c r="C9785" s="86" t="s">
        <v>109</v>
      </c>
      <c r="D9785" s="87">
        <v>0.03</v>
      </c>
      <c r="E9785" s="88">
        <v>26925</v>
      </c>
      <c r="F9785" s="89">
        <f>+D9785*E9785</f>
        <v>807.75</v>
      </c>
    </row>
    <row r="9786" spans="1:6" ht="409.6" hidden="1" customHeight="1" x14ac:dyDescent="0.2"/>
    <row r="9787" spans="1:6" ht="25.5" customHeight="1" thickBot="1" x14ac:dyDescent="0.25">
      <c r="A9787" s="84" t="s">
        <v>5236</v>
      </c>
      <c r="B9787" s="85" t="s">
        <v>5237</v>
      </c>
      <c r="C9787" s="86" t="s">
        <v>109</v>
      </c>
      <c r="D9787" s="87">
        <v>0.58333000000000002</v>
      </c>
      <c r="E9787" s="88">
        <v>370</v>
      </c>
      <c r="F9787" s="89">
        <f>+D9787*E9787</f>
        <v>215.8321</v>
      </c>
    </row>
    <row r="9788" spans="1:6" ht="409.6" hidden="1" customHeight="1" thickBot="1" x14ac:dyDescent="0.25"/>
    <row r="9789" spans="1:6" ht="13.5" customHeight="1" thickBot="1" x14ac:dyDescent="0.25">
      <c r="A9789" s="90" t="s">
        <v>4904</v>
      </c>
      <c r="B9789" s="91"/>
      <c r="C9789" s="92">
        <v>6.9351449782882799</v>
      </c>
      <c r="D9789" s="91"/>
      <c r="E9789" s="93" t="s">
        <v>4884</v>
      </c>
      <c r="F9789" s="94">
        <v>9902</v>
      </c>
    </row>
    <row r="9790" spans="1:6" ht="0.2" customHeight="1" x14ac:dyDescent="0.2"/>
    <row r="9791" spans="1:6" ht="12.75" customHeight="1" x14ac:dyDescent="0.2">
      <c r="A9791" s="80" t="s">
        <v>4871</v>
      </c>
      <c r="B9791" s="81" t="s">
        <v>4905</v>
      </c>
      <c r="C9791" s="82" t="s">
        <v>4870</v>
      </c>
      <c r="D9791" s="82" t="s">
        <v>4873</v>
      </c>
      <c r="E9791" s="82" t="s">
        <v>4874</v>
      </c>
      <c r="F9791" s="83" t="s">
        <v>4875</v>
      </c>
    </row>
    <row r="9792" spans="1:6" ht="409.6" hidden="1" customHeight="1" x14ac:dyDescent="0.2"/>
    <row r="9793" spans="1:6" ht="25.5" customHeight="1" thickBot="1" x14ac:dyDescent="0.25">
      <c r="A9793" s="84" t="s">
        <v>4920</v>
      </c>
      <c r="B9793" s="85" t="s">
        <v>4921</v>
      </c>
      <c r="C9793" s="86" t="s">
        <v>106</v>
      </c>
      <c r="D9793" s="87">
        <v>0.126</v>
      </c>
      <c r="E9793" s="88">
        <v>14128</v>
      </c>
      <c r="F9793" s="89">
        <f>+D9793*E9793</f>
        <v>1780.1279999999999</v>
      </c>
    </row>
    <row r="9794" spans="1:6" ht="409.6" hidden="1" customHeight="1" thickBot="1" x14ac:dyDescent="0.25"/>
    <row r="9795" spans="1:6" ht="13.5" customHeight="1" thickBot="1" x14ac:dyDescent="0.25">
      <c r="A9795" s="90" t="s">
        <v>4908</v>
      </c>
      <c r="B9795" s="91"/>
      <c r="C9795" s="92">
        <v>1.24667320352991</v>
      </c>
      <c r="D9795" s="91"/>
      <c r="E9795" s="93" t="s">
        <v>4884</v>
      </c>
      <c r="F9795" s="94">
        <v>1780</v>
      </c>
    </row>
    <row r="9796" spans="1:6" ht="0.2" customHeight="1" thickBot="1" x14ac:dyDescent="0.25"/>
    <row r="9797" spans="1:6" ht="12.75" customHeight="1" thickBot="1" x14ac:dyDescent="0.3">
      <c r="A9797" s="157" t="s">
        <v>4909</v>
      </c>
      <c r="B9797" s="158"/>
      <c r="C9797" s="158"/>
      <c r="D9797" s="158"/>
      <c r="E9797" s="159">
        <v>142780</v>
      </c>
      <c r="F9797" s="160"/>
    </row>
    <row r="9798" spans="1:6" ht="12.75" customHeight="1" x14ac:dyDescent="0.2"/>
    <row r="9799" spans="1:6" ht="12.75" customHeight="1" x14ac:dyDescent="0.2"/>
    <row r="9800" spans="1:6" ht="409.6" hidden="1" customHeight="1" x14ac:dyDescent="0.2"/>
    <row r="9801" spans="1:6" ht="12.75" customHeight="1" x14ac:dyDescent="0.25">
      <c r="A9801" s="144" t="s">
        <v>4868</v>
      </c>
      <c r="B9801" s="145"/>
      <c r="C9801" s="145"/>
      <c r="D9801" s="145"/>
      <c r="E9801" s="146"/>
      <c r="F9801" s="147"/>
    </row>
    <row r="9802" spans="1:6" ht="12.75" customHeight="1" x14ac:dyDescent="0.2">
      <c r="A9802" s="138" t="s">
        <v>2930</v>
      </c>
      <c r="B9802" s="139"/>
      <c r="C9802" s="139"/>
      <c r="D9802" s="140"/>
      <c r="E9802" s="76" t="s">
        <v>4869</v>
      </c>
      <c r="F9802" s="77" t="s">
        <v>4870</v>
      </c>
    </row>
    <row r="9803" spans="1:6" ht="12.75" customHeight="1" x14ac:dyDescent="0.2">
      <c r="A9803" s="141"/>
      <c r="B9803" s="142"/>
      <c r="C9803" s="142"/>
      <c r="D9803" s="143"/>
      <c r="E9803" s="78" t="s">
        <v>2929</v>
      </c>
      <c r="F9803" s="79" t="s">
        <v>117</v>
      </c>
    </row>
    <row r="9804" spans="1:6" ht="409.6" hidden="1" customHeight="1" x14ac:dyDescent="0.2"/>
    <row r="9805" spans="1:6" ht="12.75" customHeight="1" x14ac:dyDescent="0.2">
      <c r="A9805" s="80" t="s">
        <v>4871</v>
      </c>
      <c r="B9805" s="81" t="s">
        <v>4872</v>
      </c>
      <c r="C9805" s="82" t="s">
        <v>4870</v>
      </c>
      <c r="D9805" s="82" t="s">
        <v>4873</v>
      </c>
      <c r="E9805" s="82" t="s">
        <v>4874</v>
      </c>
      <c r="F9805" s="83" t="s">
        <v>4875</v>
      </c>
    </row>
    <row r="9806" spans="1:6" ht="409.6" hidden="1" customHeight="1" x14ac:dyDescent="0.2"/>
    <row r="9807" spans="1:6" ht="25.5" customHeight="1" x14ac:dyDescent="0.2">
      <c r="A9807" s="84" t="s">
        <v>5162</v>
      </c>
      <c r="B9807" s="85" t="s">
        <v>5163</v>
      </c>
      <c r="C9807" s="86" t="s">
        <v>106</v>
      </c>
      <c r="D9807" s="87">
        <v>0.315</v>
      </c>
      <c r="E9807" s="88">
        <v>458150</v>
      </c>
      <c r="F9807" s="89">
        <f>+D9807*E9807</f>
        <v>144317.25</v>
      </c>
    </row>
    <row r="9808" spans="1:6" ht="409.6" hidden="1" customHeight="1" x14ac:dyDescent="0.2"/>
    <row r="9809" spans="1:6" ht="25.5" customHeight="1" x14ac:dyDescent="0.2">
      <c r="A9809" s="84" t="s">
        <v>5160</v>
      </c>
      <c r="B9809" s="85" t="s">
        <v>5161</v>
      </c>
      <c r="C9809" s="86" t="s">
        <v>9</v>
      </c>
      <c r="D9809" s="87">
        <v>5.8799999999999998E-2</v>
      </c>
      <c r="E9809" s="88">
        <v>155918</v>
      </c>
      <c r="F9809" s="89">
        <f>+D9809*E9809</f>
        <v>9167.9784</v>
      </c>
    </row>
    <row r="9810" spans="1:6" ht="409.6" hidden="1" customHeight="1" x14ac:dyDescent="0.2"/>
    <row r="9811" spans="1:6" ht="25.5" customHeight="1" x14ac:dyDescent="0.2">
      <c r="A9811" s="84" t="s">
        <v>4941</v>
      </c>
      <c r="B9811" s="85" t="s">
        <v>4942</v>
      </c>
      <c r="C9811" s="86" t="s">
        <v>7</v>
      </c>
      <c r="D9811" s="87">
        <v>5.5E-2</v>
      </c>
      <c r="E9811" s="88">
        <v>8600</v>
      </c>
      <c r="F9811" s="89">
        <f>+D9811*E9811</f>
        <v>473</v>
      </c>
    </row>
    <row r="9812" spans="1:6" ht="409.6" hidden="1" customHeight="1" x14ac:dyDescent="0.2"/>
    <row r="9813" spans="1:6" ht="25.5" customHeight="1" x14ac:dyDescent="0.2">
      <c r="A9813" s="84" t="s">
        <v>4876</v>
      </c>
      <c r="B9813" s="85" t="s">
        <v>4877</v>
      </c>
      <c r="C9813" s="86" t="s">
        <v>1212</v>
      </c>
      <c r="D9813" s="87">
        <v>0.1</v>
      </c>
      <c r="E9813" s="88">
        <v>3690</v>
      </c>
      <c r="F9813" s="89">
        <f>+D9813*E9813</f>
        <v>369</v>
      </c>
    </row>
    <row r="9814" spans="1:6" ht="409.6" hidden="1" customHeight="1" x14ac:dyDescent="0.2"/>
    <row r="9815" spans="1:6" ht="25.5" customHeight="1" x14ac:dyDescent="0.2">
      <c r="A9815" s="84" t="s">
        <v>5190</v>
      </c>
      <c r="B9815" s="85" t="s">
        <v>5191</v>
      </c>
      <c r="C9815" s="86" t="s">
        <v>263</v>
      </c>
      <c r="D9815" s="87">
        <v>0.61599999999999999</v>
      </c>
      <c r="E9815" s="88">
        <v>1353</v>
      </c>
      <c r="F9815" s="89">
        <f>+D9815*E9815</f>
        <v>833.44799999999998</v>
      </c>
    </row>
    <row r="9816" spans="1:6" ht="409.6" hidden="1" customHeight="1" x14ac:dyDescent="0.2"/>
    <row r="9817" spans="1:6" ht="25.5" customHeight="1" x14ac:dyDescent="0.2">
      <c r="A9817" s="84" t="s">
        <v>5248</v>
      </c>
      <c r="B9817" s="85" t="s">
        <v>5249</v>
      </c>
      <c r="C9817" s="86" t="s">
        <v>263</v>
      </c>
      <c r="D9817" s="87">
        <v>0.60499999999999998</v>
      </c>
      <c r="E9817" s="88">
        <v>696</v>
      </c>
      <c r="F9817" s="89">
        <f>+D9817*E9817</f>
        <v>421.08</v>
      </c>
    </row>
    <row r="9818" spans="1:6" ht="409.6" hidden="1" customHeight="1" x14ac:dyDescent="0.2"/>
    <row r="9819" spans="1:6" ht="25.5" customHeight="1" thickBot="1" x14ac:dyDescent="0.25">
      <c r="A9819" s="84" t="s">
        <v>5097</v>
      </c>
      <c r="B9819" s="85" t="s">
        <v>5098</v>
      </c>
      <c r="C9819" s="86" t="s">
        <v>9</v>
      </c>
      <c r="D9819" s="87">
        <v>2.1000000000000001E-4</v>
      </c>
      <c r="E9819" s="88">
        <v>295180</v>
      </c>
      <c r="F9819" s="89">
        <f>+D9819*E9819</f>
        <v>61.9878</v>
      </c>
    </row>
    <row r="9820" spans="1:6" ht="409.6" hidden="1" customHeight="1" thickBot="1" x14ac:dyDescent="0.25"/>
    <row r="9821" spans="1:6" ht="13.5" customHeight="1" thickBot="1" x14ac:dyDescent="0.25">
      <c r="A9821" s="90" t="s">
        <v>4883</v>
      </c>
      <c r="B9821" s="91"/>
      <c r="C9821" s="92">
        <v>64.651638067466706</v>
      </c>
      <c r="D9821" s="91"/>
      <c r="E9821" s="93" t="s">
        <v>4884</v>
      </c>
      <c r="F9821" s="94">
        <v>155643</v>
      </c>
    </row>
    <row r="9822" spans="1:6" ht="0.2" customHeight="1" x14ac:dyDescent="0.2"/>
    <row r="9823" spans="1:6" ht="12.75" customHeight="1" x14ac:dyDescent="0.2">
      <c r="A9823" s="80" t="s">
        <v>4871</v>
      </c>
      <c r="B9823" s="81" t="s">
        <v>4885</v>
      </c>
      <c r="C9823" s="82" t="s">
        <v>4870</v>
      </c>
      <c r="D9823" s="82" t="s">
        <v>4873</v>
      </c>
      <c r="E9823" s="82" t="s">
        <v>4874</v>
      </c>
      <c r="F9823" s="83" t="s">
        <v>4875</v>
      </c>
    </row>
    <row r="9824" spans="1:6" ht="409.6" hidden="1" customHeight="1" x14ac:dyDescent="0.2"/>
    <row r="9825" spans="1:6" ht="25.5" customHeight="1" thickBot="1" x14ac:dyDescent="0.25">
      <c r="A9825" s="84" t="s">
        <v>4912</v>
      </c>
      <c r="B9825" s="85" t="s">
        <v>4913</v>
      </c>
      <c r="C9825" s="86" t="s">
        <v>4888</v>
      </c>
      <c r="D9825" s="87">
        <v>0.21765999999999999</v>
      </c>
      <c r="E9825" s="88">
        <v>184277</v>
      </c>
      <c r="F9825" s="89">
        <f>+D9825*E9825</f>
        <v>40109.731820000001</v>
      </c>
    </row>
    <row r="9826" spans="1:6" ht="409.6" hidden="1" customHeight="1" thickBot="1" x14ac:dyDescent="0.25"/>
    <row r="9827" spans="1:6" ht="13.5" customHeight="1" thickBot="1" x14ac:dyDescent="0.25">
      <c r="A9827" s="90" t="s">
        <v>4893</v>
      </c>
      <c r="B9827" s="91"/>
      <c r="C9827" s="92">
        <v>16.661058980398</v>
      </c>
      <c r="D9827" s="91"/>
      <c r="E9827" s="93" t="s">
        <v>4884</v>
      </c>
      <c r="F9827" s="94">
        <v>40110</v>
      </c>
    </row>
    <row r="9828" spans="1:6" ht="0.2" customHeight="1" x14ac:dyDescent="0.2"/>
    <row r="9829" spans="1:6" ht="12.75" customHeight="1" x14ac:dyDescent="0.2">
      <c r="A9829" s="80" t="s">
        <v>4871</v>
      </c>
      <c r="B9829" s="81" t="s">
        <v>4894</v>
      </c>
      <c r="C9829" s="82" t="s">
        <v>4870</v>
      </c>
      <c r="D9829" s="82" t="s">
        <v>4873</v>
      </c>
      <c r="E9829" s="82" t="s">
        <v>4874</v>
      </c>
      <c r="F9829" s="83" t="s">
        <v>4875</v>
      </c>
    </row>
    <row r="9830" spans="1:6" ht="409.6" hidden="1" customHeight="1" x14ac:dyDescent="0.2"/>
    <row r="9831" spans="1:6" ht="25.5" customHeight="1" thickBot="1" x14ac:dyDescent="0.25">
      <c r="A9831" s="84" t="s">
        <v>4895</v>
      </c>
      <c r="B9831" s="85" t="s">
        <v>4896</v>
      </c>
      <c r="C9831" s="86" t="s">
        <v>4897</v>
      </c>
      <c r="D9831" s="87">
        <v>0.05</v>
      </c>
      <c r="E9831" s="88">
        <v>40110</v>
      </c>
      <c r="F9831" s="89">
        <f>+D9831*E9831</f>
        <v>2005.5</v>
      </c>
    </row>
    <row r="9832" spans="1:6" ht="409.6" hidden="1" customHeight="1" thickBot="1" x14ac:dyDescent="0.25"/>
    <row r="9833" spans="1:6" ht="13.5" customHeight="1" thickBot="1" x14ac:dyDescent="0.25">
      <c r="A9833" s="90" t="s">
        <v>4898</v>
      </c>
      <c r="B9833" s="91"/>
      <c r="C9833" s="92">
        <v>0.83326064110392495</v>
      </c>
      <c r="D9833" s="91"/>
      <c r="E9833" s="93" t="s">
        <v>4884</v>
      </c>
      <c r="F9833" s="94">
        <v>2006</v>
      </c>
    </row>
    <row r="9834" spans="1:6" ht="0.2" customHeight="1" x14ac:dyDescent="0.2"/>
    <row r="9835" spans="1:6" ht="12.75" customHeight="1" x14ac:dyDescent="0.2">
      <c r="A9835" s="80" t="s">
        <v>4871</v>
      </c>
      <c r="B9835" s="81" t="s">
        <v>4899</v>
      </c>
      <c r="C9835" s="82" t="s">
        <v>4870</v>
      </c>
      <c r="D9835" s="82" t="s">
        <v>4873</v>
      </c>
      <c r="E9835" s="82" t="s">
        <v>4874</v>
      </c>
      <c r="F9835" s="83" t="s">
        <v>4875</v>
      </c>
    </row>
    <row r="9836" spans="1:6" ht="409.6" hidden="1" customHeight="1" x14ac:dyDescent="0.2"/>
    <row r="9837" spans="1:6" ht="25.5" customHeight="1" x14ac:dyDescent="0.2">
      <c r="A9837" s="84" t="s">
        <v>5168</v>
      </c>
      <c r="B9837" s="85" t="s">
        <v>5169</v>
      </c>
      <c r="C9837" s="86" t="s">
        <v>106</v>
      </c>
      <c r="D9837" s="87">
        <v>0.315</v>
      </c>
      <c r="E9837" s="88">
        <v>56078</v>
      </c>
      <c r="F9837" s="89">
        <f>+D9837*E9837</f>
        <v>17664.57</v>
      </c>
    </row>
    <row r="9838" spans="1:6" ht="409.6" hidden="1" customHeight="1" x14ac:dyDescent="0.2"/>
    <row r="9839" spans="1:6" ht="25.5" customHeight="1" x14ac:dyDescent="0.2">
      <c r="A9839" s="84" t="s">
        <v>5166</v>
      </c>
      <c r="B9839" s="85" t="s">
        <v>5167</v>
      </c>
      <c r="C9839" s="86" t="s">
        <v>109</v>
      </c>
      <c r="D9839" s="87">
        <v>3.3329999999999999E-2</v>
      </c>
      <c r="E9839" s="88">
        <v>26925</v>
      </c>
      <c r="F9839" s="89">
        <f>+D9839*E9839</f>
        <v>897.41024999999991</v>
      </c>
    </row>
    <row r="9840" spans="1:6" ht="409.6" hidden="1" customHeight="1" x14ac:dyDescent="0.2"/>
    <row r="9841" spans="1:6" ht="25.5" customHeight="1" x14ac:dyDescent="0.2">
      <c r="A9841" s="84" t="s">
        <v>5228</v>
      </c>
      <c r="B9841" s="85" t="s">
        <v>5229</v>
      </c>
      <c r="C9841" s="86" t="s">
        <v>109</v>
      </c>
      <c r="D9841" s="87">
        <v>28</v>
      </c>
      <c r="E9841" s="88">
        <v>170</v>
      </c>
      <c r="F9841" s="89">
        <f>+D9841*E9841</f>
        <v>4760</v>
      </c>
    </row>
    <row r="9842" spans="1:6" ht="409.6" hidden="1" customHeight="1" x14ac:dyDescent="0.2"/>
    <row r="9843" spans="1:6" ht="25.5" customHeight="1" x14ac:dyDescent="0.2">
      <c r="A9843" s="84" t="s">
        <v>5139</v>
      </c>
      <c r="B9843" s="85" t="s">
        <v>5140</v>
      </c>
      <c r="C9843" s="86" t="s">
        <v>109</v>
      </c>
      <c r="D9843" s="87">
        <v>23.33333</v>
      </c>
      <c r="E9843" s="88">
        <v>398</v>
      </c>
      <c r="F9843" s="89">
        <f>+D9843*E9843</f>
        <v>9286.6653399999996</v>
      </c>
    </row>
    <row r="9844" spans="1:6" ht="409.6" hidden="1" customHeight="1" x14ac:dyDescent="0.2"/>
    <row r="9845" spans="1:6" ht="25.5" customHeight="1" x14ac:dyDescent="0.2">
      <c r="A9845" s="84" t="s">
        <v>5018</v>
      </c>
      <c r="B9845" s="85" t="s">
        <v>5019</v>
      </c>
      <c r="C9845" s="86" t="s">
        <v>109</v>
      </c>
      <c r="D9845" s="87">
        <v>2</v>
      </c>
      <c r="E9845" s="88">
        <v>248</v>
      </c>
      <c r="F9845" s="89">
        <f>+D9845*E9845</f>
        <v>496</v>
      </c>
    </row>
    <row r="9846" spans="1:6" ht="409.6" hidden="1" customHeight="1" x14ac:dyDescent="0.2"/>
    <row r="9847" spans="1:6" ht="25.5" customHeight="1" x14ac:dyDescent="0.2">
      <c r="A9847" s="84" t="s">
        <v>5016</v>
      </c>
      <c r="B9847" s="85" t="s">
        <v>5017</v>
      </c>
      <c r="C9847" s="86" t="s">
        <v>109</v>
      </c>
      <c r="D9847" s="87">
        <v>1</v>
      </c>
      <c r="E9847" s="88">
        <v>3482</v>
      </c>
      <c r="F9847" s="89">
        <f>+D9847*E9847</f>
        <v>3482</v>
      </c>
    </row>
    <row r="9848" spans="1:6" ht="409.6" hidden="1" customHeight="1" x14ac:dyDescent="0.2"/>
    <row r="9849" spans="1:6" ht="25.5" customHeight="1" x14ac:dyDescent="0.2">
      <c r="A9849" s="84" t="s">
        <v>5224</v>
      </c>
      <c r="B9849" s="85" t="s">
        <v>5225</v>
      </c>
      <c r="C9849" s="86" t="s">
        <v>109</v>
      </c>
      <c r="D9849" s="87">
        <v>15.55556</v>
      </c>
      <c r="E9849" s="88">
        <v>259</v>
      </c>
      <c r="F9849" s="89">
        <f>+D9849*E9849</f>
        <v>4028.8900399999998</v>
      </c>
    </row>
    <row r="9850" spans="1:6" ht="409.6" hidden="1" customHeight="1" x14ac:dyDescent="0.2"/>
    <row r="9851" spans="1:6" ht="25.5" customHeight="1" thickBot="1" x14ac:dyDescent="0.25">
      <c r="A9851" s="84" t="s">
        <v>5087</v>
      </c>
      <c r="B9851" s="85" t="s">
        <v>5088</v>
      </c>
      <c r="C9851" s="86" t="s">
        <v>109</v>
      </c>
      <c r="D9851" s="87">
        <v>14</v>
      </c>
      <c r="E9851" s="88">
        <v>169</v>
      </c>
      <c r="F9851" s="89">
        <f>+D9851*E9851</f>
        <v>2366</v>
      </c>
    </row>
    <row r="9852" spans="1:6" ht="409.6" hidden="1" customHeight="1" thickBot="1" x14ac:dyDescent="0.25"/>
    <row r="9853" spans="1:6" ht="13.5" customHeight="1" thickBot="1" x14ac:dyDescent="0.25">
      <c r="A9853" s="90" t="s">
        <v>4904</v>
      </c>
      <c r="B9853" s="91"/>
      <c r="C9853" s="92">
        <v>17.854042311031399</v>
      </c>
      <c r="D9853" s="91"/>
      <c r="E9853" s="93" t="s">
        <v>4884</v>
      </c>
      <c r="F9853" s="94">
        <v>42982</v>
      </c>
    </row>
    <row r="9854" spans="1:6" ht="0.2" customHeight="1" thickBot="1" x14ac:dyDescent="0.25"/>
    <row r="9855" spans="1:6" ht="12.75" customHeight="1" thickBot="1" x14ac:dyDescent="0.3">
      <c r="A9855" s="157" t="s">
        <v>4909</v>
      </c>
      <c r="B9855" s="158"/>
      <c r="C9855" s="158"/>
      <c r="D9855" s="158"/>
      <c r="E9855" s="159">
        <v>240741</v>
      </c>
      <c r="F9855" s="160"/>
    </row>
    <row r="9856" spans="1:6" ht="12.75" customHeight="1" x14ac:dyDescent="0.2"/>
    <row r="9857" spans="1:6" ht="409.6" hidden="1" customHeight="1" x14ac:dyDescent="0.2"/>
    <row r="9858" spans="1:6" ht="21" customHeight="1" x14ac:dyDescent="0.2"/>
    <row r="9859" spans="1:6" ht="12.75" customHeight="1" x14ac:dyDescent="0.25">
      <c r="A9859" s="144" t="s">
        <v>4868</v>
      </c>
      <c r="B9859" s="145"/>
      <c r="C9859" s="145"/>
      <c r="D9859" s="145"/>
      <c r="E9859" s="146"/>
      <c r="F9859" s="147"/>
    </row>
    <row r="9860" spans="1:6" ht="12.75" customHeight="1" x14ac:dyDescent="0.2">
      <c r="A9860" s="138" t="s">
        <v>2932</v>
      </c>
      <c r="B9860" s="139"/>
      <c r="C9860" s="139"/>
      <c r="D9860" s="140"/>
      <c r="E9860" s="76" t="s">
        <v>4869</v>
      </c>
      <c r="F9860" s="77" t="s">
        <v>4870</v>
      </c>
    </row>
    <row r="9861" spans="1:6" ht="12.75" customHeight="1" x14ac:dyDescent="0.2">
      <c r="A9861" s="141"/>
      <c r="B9861" s="142"/>
      <c r="C9861" s="142"/>
      <c r="D9861" s="143"/>
      <c r="E9861" s="78" t="s">
        <v>2931</v>
      </c>
      <c r="F9861" s="79" t="s">
        <v>117</v>
      </c>
    </row>
    <row r="9862" spans="1:6" ht="409.6" hidden="1" customHeight="1" x14ac:dyDescent="0.2"/>
    <row r="9863" spans="1:6" ht="12.75" customHeight="1" x14ac:dyDescent="0.2">
      <c r="A9863" s="80" t="s">
        <v>4871</v>
      </c>
      <c r="B9863" s="81" t="s">
        <v>4872</v>
      </c>
      <c r="C9863" s="82" t="s">
        <v>4870</v>
      </c>
      <c r="D9863" s="82" t="s">
        <v>4873</v>
      </c>
      <c r="E9863" s="82" t="s">
        <v>4874</v>
      </c>
      <c r="F9863" s="83" t="s">
        <v>4875</v>
      </c>
    </row>
    <row r="9864" spans="1:6" ht="409.6" hidden="1" customHeight="1" x14ac:dyDescent="0.2"/>
    <row r="9865" spans="1:6" ht="25.5" customHeight="1" x14ac:dyDescent="0.2">
      <c r="A9865" s="84" t="s">
        <v>5238</v>
      </c>
      <c r="B9865" s="85" t="s">
        <v>5239</v>
      </c>
      <c r="C9865" s="86" t="s">
        <v>117</v>
      </c>
      <c r="D9865" s="87">
        <v>0.90908999999999995</v>
      </c>
      <c r="E9865" s="88">
        <v>33692</v>
      </c>
      <c r="F9865" s="89">
        <f>+D9865*E9865</f>
        <v>30629.060279999998</v>
      </c>
    </row>
    <row r="9866" spans="1:6" ht="409.6" hidden="1" customHeight="1" x14ac:dyDescent="0.2"/>
    <row r="9867" spans="1:6" ht="25.5" customHeight="1" x14ac:dyDescent="0.2">
      <c r="A9867" s="84" t="s">
        <v>5162</v>
      </c>
      <c r="B9867" s="85" t="s">
        <v>5163</v>
      </c>
      <c r="C9867" s="86" t="s">
        <v>106</v>
      </c>
      <c r="D9867" s="87">
        <v>0.123</v>
      </c>
      <c r="E9867" s="88">
        <v>458150</v>
      </c>
      <c r="F9867" s="89">
        <f>+D9867*E9867</f>
        <v>56352.45</v>
      </c>
    </row>
    <row r="9868" spans="1:6" ht="409.6" hidden="1" customHeight="1" x14ac:dyDescent="0.2"/>
    <row r="9869" spans="1:6" ht="25.5" customHeight="1" x14ac:dyDescent="0.2">
      <c r="A9869" s="84" t="s">
        <v>4941</v>
      </c>
      <c r="B9869" s="85" t="s">
        <v>4942</v>
      </c>
      <c r="C9869" s="86" t="s">
        <v>7</v>
      </c>
      <c r="D9869" s="87">
        <v>0.3</v>
      </c>
      <c r="E9869" s="88">
        <v>8600</v>
      </c>
      <c r="F9869" s="89">
        <f>+D9869*E9869</f>
        <v>2580</v>
      </c>
    </row>
    <row r="9870" spans="1:6" ht="409.6" hidden="1" customHeight="1" x14ac:dyDescent="0.2"/>
    <row r="9871" spans="1:6" ht="25.5" customHeight="1" x14ac:dyDescent="0.2">
      <c r="A9871" s="84" t="s">
        <v>4876</v>
      </c>
      <c r="B9871" s="85" t="s">
        <v>4877</v>
      </c>
      <c r="C9871" s="86" t="s">
        <v>1212</v>
      </c>
      <c r="D9871" s="87">
        <v>0.2</v>
      </c>
      <c r="E9871" s="88">
        <v>3690</v>
      </c>
      <c r="F9871" s="89">
        <f>+D9871*E9871</f>
        <v>738</v>
      </c>
    </row>
    <row r="9872" spans="1:6" ht="409.6" hidden="1" customHeight="1" x14ac:dyDescent="0.2"/>
    <row r="9873" spans="1:6" ht="25.5" customHeight="1" x14ac:dyDescent="0.2">
      <c r="A9873" s="84" t="s">
        <v>4965</v>
      </c>
      <c r="B9873" s="85" t="s">
        <v>4966</v>
      </c>
      <c r="C9873" s="86" t="s">
        <v>117</v>
      </c>
      <c r="D9873" s="87">
        <v>1.1499999999999999</v>
      </c>
      <c r="E9873" s="88">
        <v>9386</v>
      </c>
      <c r="F9873" s="89">
        <f>+D9873*E9873</f>
        <v>10793.9</v>
      </c>
    </row>
    <row r="9874" spans="1:6" ht="409.6" hidden="1" customHeight="1" x14ac:dyDescent="0.2"/>
    <row r="9875" spans="1:6" ht="25.5" customHeight="1" thickBot="1" x14ac:dyDescent="0.25">
      <c r="A9875" s="84" t="s">
        <v>5097</v>
      </c>
      <c r="B9875" s="85" t="s">
        <v>5098</v>
      </c>
      <c r="C9875" s="86" t="s">
        <v>9</v>
      </c>
      <c r="D9875" s="87">
        <v>3.4070000000000003E-2</v>
      </c>
      <c r="E9875" s="88">
        <v>295180</v>
      </c>
      <c r="F9875" s="89">
        <f>+D9875*E9875</f>
        <v>10056.7826</v>
      </c>
    </row>
    <row r="9876" spans="1:6" ht="409.6" hidden="1" customHeight="1" thickBot="1" x14ac:dyDescent="0.25"/>
    <row r="9877" spans="1:6" ht="13.5" customHeight="1" thickBot="1" x14ac:dyDescent="0.25">
      <c r="A9877" s="90" t="s">
        <v>4883</v>
      </c>
      <c r="B9877" s="91"/>
      <c r="C9877" s="92">
        <v>46.041621791791599</v>
      </c>
      <c r="D9877" s="91"/>
      <c r="E9877" s="93" t="s">
        <v>4884</v>
      </c>
      <c r="F9877" s="94">
        <v>111150</v>
      </c>
    </row>
    <row r="9878" spans="1:6" ht="0.2" customHeight="1" x14ac:dyDescent="0.2"/>
    <row r="9879" spans="1:6" ht="12.75" customHeight="1" x14ac:dyDescent="0.2">
      <c r="A9879" s="80" t="s">
        <v>4871</v>
      </c>
      <c r="B9879" s="81" t="s">
        <v>4885</v>
      </c>
      <c r="C9879" s="82" t="s">
        <v>4870</v>
      </c>
      <c r="D9879" s="82" t="s">
        <v>4873</v>
      </c>
      <c r="E9879" s="82" t="s">
        <v>4874</v>
      </c>
      <c r="F9879" s="83" t="s">
        <v>4875</v>
      </c>
    </row>
    <row r="9880" spans="1:6" ht="409.6" hidden="1" customHeight="1" x14ac:dyDescent="0.2"/>
    <row r="9881" spans="1:6" ht="25.5" customHeight="1" thickBot="1" x14ac:dyDescent="0.25">
      <c r="A9881" s="84" t="s">
        <v>5158</v>
      </c>
      <c r="B9881" s="85" t="s">
        <v>5159</v>
      </c>
      <c r="C9881" s="86" t="s">
        <v>4888</v>
      </c>
      <c r="D9881" s="87">
        <v>0.32890999999999998</v>
      </c>
      <c r="E9881" s="88">
        <v>266178</v>
      </c>
      <c r="F9881" s="89">
        <f>+D9881*E9881</f>
        <v>87548.605979999993</v>
      </c>
    </row>
    <row r="9882" spans="1:6" ht="409.6" hidden="1" customHeight="1" thickBot="1" x14ac:dyDescent="0.25"/>
    <row r="9883" spans="1:6" ht="13.5" customHeight="1" thickBot="1" x14ac:dyDescent="0.25">
      <c r="A9883" s="90" t="s">
        <v>4893</v>
      </c>
      <c r="B9883" s="91"/>
      <c r="C9883" s="92">
        <v>36.265388630225502</v>
      </c>
      <c r="D9883" s="91"/>
      <c r="E9883" s="93" t="s">
        <v>4884</v>
      </c>
      <c r="F9883" s="94">
        <v>87549</v>
      </c>
    </row>
    <row r="9884" spans="1:6" ht="0.2" customHeight="1" x14ac:dyDescent="0.2"/>
    <row r="9885" spans="1:6" ht="12.75" customHeight="1" x14ac:dyDescent="0.2">
      <c r="A9885" s="80" t="s">
        <v>4871</v>
      </c>
      <c r="B9885" s="81" t="s">
        <v>4894</v>
      </c>
      <c r="C9885" s="82" t="s">
        <v>4870</v>
      </c>
      <c r="D9885" s="82" t="s">
        <v>4873</v>
      </c>
      <c r="E9885" s="82" t="s">
        <v>4874</v>
      </c>
      <c r="F9885" s="83" t="s">
        <v>4875</v>
      </c>
    </row>
    <row r="9886" spans="1:6" ht="409.6" hidden="1" customHeight="1" x14ac:dyDescent="0.2"/>
    <row r="9887" spans="1:6" ht="25.5" customHeight="1" thickBot="1" x14ac:dyDescent="0.25">
      <c r="A9887" s="84" t="s">
        <v>4895</v>
      </c>
      <c r="B9887" s="85" t="s">
        <v>4896</v>
      </c>
      <c r="C9887" s="86" t="s">
        <v>4897</v>
      </c>
      <c r="D9887" s="87">
        <v>0.05</v>
      </c>
      <c r="E9887" s="88">
        <v>87549</v>
      </c>
      <c r="F9887" s="89">
        <f>+D9887*E9887</f>
        <v>4377.45</v>
      </c>
    </row>
    <row r="9888" spans="1:6" ht="409.6" hidden="1" customHeight="1" thickBot="1" x14ac:dyDescent="0.25"/>
    <row r="9889" spans="1:6" ht="13.5" customHeight="1" thickBot="1" x14ac:dyDescent="0.25">
      <c r="A9889" s="90" t="s">
        <v>4898</v>
      </c>
      <c r="B9889" s="91"/>
      <c r="C9889" s="92">
        <v>1.8130830281841801</v>
      </c>
      <c r="D9889" s="91"/>
      <c r="E9889" s="93" t="s">
        <v>4884</v>
      </c>
      <c r="F9889" s="94">
        <v>4377</v>
      </c>
    </row>
    <row r="9890" spans="1:6" ht="0.2" customHeight="1" x14ac:dyDescent="0.2"/>
    <row r="9891" spans="1:6" ht="12.75" customHeight="1" x14ac:dyDescent="0.2">
      <c r="A9891" s="80" t="s">
        <v>4871</v>
      </c>
      <c r="B9891" s="81" t="s">
        <v>4899</v>
      </c>
      <c r="C9891" s="82" t="s">
        <v>4870</v>
      </c>
      <c r="D9891" s="82" t="s">
        <v>4873</v>
      </c>
      <c r="E9891" s="82" t="s">
        <v>4874</v>
      </c>
      <c r="F9891" s="83" t="s">
        <v>4875</v>
      </c>
    </row>
    <row r="9892" spans="1:6" ht="409.6" hidden="1" customHeight="1" x14ac:dyDescent="0.2"/>
    <row r="9893" spans="1:6" ht="25.5" customHeight="1" x14ac:dyDescent="0.2">
      <c r="A9893" s="84" t="s">
        <v>5168</v>
      </c>
      <c r="B9893" s="85" t="s">
        <v>5169</v>
      </c>
      <c r="C9893" s="86" t="s">
        <v>106</v>
      </c>
      <c r="D9893" s="87">
        <v>0.123</v>
      </c>
      <c r="E9893" s="88">
        <v>56078</v>
      </c>
      <c r="F9893" s="89">
        <f>+D9893*E9893</f>
        <v>6897.5940000000001</v>
      </c>
    </row>
    <row r="9894" spans="1:6" ht="409.6" hidden="1" customHeight="1" x14ac:dyDescent="0.2"/>
    <row r="9895" spans="1:6" ht="25.5" customHeight="1" x14ac:dyDescent="0.2">
      <c r="A9895" s="84" t="s">
        <v>5139</v>
      </c>
      <c r="B9895" s="85" t="s">
        <v>5140</v>
      </c>
      <c r="C9895" s="86" t="s">
        <v>109</v>
      </c>
      <c r="D9895" s="87">
        <v>10</v>
      </c>
      <c r="E9895" s="88">
        <v>398</v>
      </c>
      <c r="F9895" s="89">
        <f>+D9895*E9895</f>
        <v>3980</v>
      </c>
    </row>
    <row r="9896" spans="1:6" ht="409.6" hidden="1" customHeight="1" x14ac:dyDescent="0.2"/>
    <row r="9897" spans="1:6" ht="25.5" customHeight="1" x14ac:dyDescent="0.2">
      <c r="A9897" s="84" t="s">
        <v>5166</v>
      </c>
      <c r="B9897" s="85" t="s">
        <v>5167</v>
      </c>
      <c r="C9897" s="86" t="s">
        <v>109</v>
      </c>
      <c r="D9897" s="87">
        <v>0.02</v>
      </c>
      <c r="E9897" s="88">
        <v>26925</v>
      </c>
      <c r="F9897" s="89">
        <f>+D9897*E9897</f>
        <v>538.5</v>
      </c>
    </row>
    <row r="9898" spans="1:6" ht="409.6" hidden="1" customHeight="1" x14ac:dyDescent="0.2"/>
    <row r="9899" spans="1:6" ht="25.5" customHeight="1" x14ac:dyDescent="0.2">
      <c r="A9899" s="84" t="s">
        <v>5016</v>
      </c>
      <c r="B9899" s="85" t="s">
        <v>5017</v>
      </c>
      <c r="C9899" s="86" t="s">
        <v>109</v>
      </c>
      <c r="D9899" s="87">
        <v>0.5</v>
      </c>
      <c r="E9899" s="88">
        <v>3482</v>
      </c>
      <c r="F9899" s="89">
        <f>+D9899*E9899</f>
        <v>1741</v>
      </c>
    </row>
    <row r="9900" spans="1:6" ht="409.6" hidden="1" customHeight="1" x14ac:dyDescent="0.2"/>
    <row r="9901" spans="1:6" ht="25.5" customHeight="1" x14ac:dyDescent="0.2">
      <c r="A9901" s="84" t="s">
        <v>5018</v>
      </c>
      <c r="B9901" s="85" t="s">
        <v>5019</v>
      </c>
      <c r="C9901" s="86" t="s">
        <v>109</v>
      </c>
      <c r="D9901" s="87">
        <v>0.5</v>
      </c>
      <c r="E9901" s="88">
        <v>248</v>
      </c>
      <c r="F9901" s="89">
        <f>+D9901*E9901</f>
        <v>124</v>
      </c>
    </row>
    <row r="9902" spans="1:6" ht="409.6" hidden="1" customHeight="1" x14ac:dyDescent="0.2"/>
    <row r="9903" spans="1:6" ht="25.5" customHeight="1" x14ac:dyDescent="0.2">
      <c r="A9903" s="84" t="s">
        <v>5250</v>
      </c>
      <c r="B9903" s="85" t="s">
        <v>5251</v>
      </c>
      <c r="C9903" s="86" t="s">
        <v>109</v>
      </c>
      <c r="D9903" s="87">
        <v>0.4</v>
      </c>
      <c r="E9903" s="88">
        <v>2850</v>
      </c>
      <c r="F9903" s="89">
        <f>+D9903*E9903</f>
        <v>1140</v>
      </c>
    </row>
    <row r="9904" spans="1:6" ht="409.6" hidden="1" customHeight="1" x14ac:dyDescent="0.2"/>
    <row r="9905" spans="1:6" ht="25.5" customHeight="1" thickBot="1" x14ac:dyDescent="0.25">
      <c r="A9905" s="84" t="s">
        <v>5252</v>
      </c>
      <c r="B9905" s="85" t="s">
        <v>5253</v>
      </c>
      <c r="C9905" s="86" t="s">
        <v>106</v>
      </c>
      <c r="D9905" s="87">
        <v>115.5</v>
      </c>
      <c r="E9905" s="88">
        <v>192</v>
      </c>
      <c r="F9905" s="89">
        <f>+D9905*E9905</f>
        <v>22176</v>
      </c>
    </row>
    <row r="9906" spans="1:6" ht="409.6" hidden="1" customHeight="1" thickBot="1" x14ac:dyDescent="0.25"/>
    <row r="9907" spans="1:6" ht="13.5" customHeight="1" thickBot="1" x14ac:dyDescent="0.25">
      <c r="A9907" s="90" t="s">
        <v>4904</v>
      </c>
      <c r="B9907" s="91"/>
      <c r="C9907" s="92">
        <v>15.1599754776067</v>
      </c>
      <c r="D9907" s="91"/>
      <c r="E9907" s="93" t="s">
        <v>4884</v>
      </c>
      <c r="F9907" s="94">
        <v>36598</v>
      </c>
    </row>
    <row r="9908" spans="1:6" ht="0.2" customHeight="1" x14ac:dyDescent="0.2"/>
    <row r="9909" spans="1:6" ht="12.75" customHeight="1" x14ac:dyDescent="0.2">
      <c r="A9909" s="80" t="s">
        <v>4871</v>
      </c>
      <c r="B9909" s="81" t="s">
        <v>4905</v>
      </c>
      <c r="C9909" s="82" t="s">
        <v>4870</v>
      </c>
      <c r="D9909" s="82" t="s">
        <v>4873</v>
      </c>
      <c r="E9909" s="82" t="s">
        <v>4874</v>
      </c>
      <c r="F9909" s="83" t="s">
        <v>4875</v>
      </c>
    </row>
    <row r="9910" spans="1:6" ht="409.6" hidden="1" customHeight="1" x14ac:dyDescent="0.2"/>
    <row r="9911" spans="1:6" ht="25.5" customHeight="1" thickBot="1" x14ac:dyDescent="0.25">
      <c r="A9911" s="84" t="s">
        <v>4920</v>
      </c>
      <c r="B9911" s="85" t="s">
        <v>4921</v>
      </c>
      <c r="C9911" s="86" t="s">
        <v>106</v>
      </c>
      <c r="D9911" s="87">
        <v>0.123</v>
      </c>
      <c r="E9911" s="88">
        <v>14128</v>
      </c>
      <c r="F9911" s="89">
        <f>+D9911*E9911</f>
        <v>1737.7439999999999</v>
      </c>
    </row>
    <row r="9912" spans="1:6" ht="409.6" hidden="1" customHeight="1" thickBot="1" x14ac:dyDescent="0.25"/>
    <row r="9913" spans="1:6" ht="13.5" customHeight="1" thickBot="1" x14ac:dyDescent="0.25">
      <c r="A9913" s="90" t="s">
        <v>4908</v>
      </c>
      <c r="B9913" s="91"/>
      <c r="C9913" s="92">
        <v>0.71993107219193697</v>
      </c>
      <c r="D9913" s="91"/>
      <c r="E9913" s="93" t="s">
        <v>4884</v>
      </c>
      <c r="F9913" s="94">
        <v>1738</v>
      </c>
    </row>
    <row r="9914" spans="1:6" ht="0.2" customHeight="1" thickBot="1" x14ac:dyDescent="0.25"/>
    <row r="9915" spans="1:6" ht="12.75" customHeight="1" thickBot="1" x14ac:dyDescent="0.3">
      <c r="A9915" s="157" t="s">
        <v>4909</v>
      </c>
      <c r="B9915" s="158"/>
      <c r="C9915" s="158"/>
      <c r="D9915" s="158"/>
      <c r="E9915" s="159">
        <v>241412</v>
      </c>
      <c r="F9915" s="160"/>
    </row>
    <row r="9916" spans="1:6" ht="12.75" customHeight="1" x14ac:dyDescent="0.2"/>
    <row r="9917" spans="1:6" ht="12.75" customHeight="1" x14ac:dyDescent="0.2"/>
    <row r="9918" spans="1:6" ht="409.6" hidden="1" customHeight="1" x14ac:dyDescent="0.2"/>
    <row r="9919" spans="1:6" ht="12.75" customHeight="1" x14ac:dyDescent="0.25">
      <c r="A9919" s="144" t="s">
        <v>4868</v>
      </c>
      <c r="B9919" s="145"/>
      <c r="C9919" s="145"/>
      <c r="D9919" s="145"/>
      <c r="E9919" s="146"/>
      <c r="F9919" s="147"/>
    </row>
    <row r="9920" spans="1:6" ht="12.75" customHeight="1" x14ac:dyDescent="0.2">
      <c r="A9920" s="138" t="s">
        <v>2934</v>
      </c>
      <c r="B9920" s="139"/>
      <c r="C9920" s="139"/>
      <c r="D9920" s="140"/>
      <c r="E9920" s="76" t="s">
        <v>4869</v>
      </c>
      <c r="F9920" s="77" t="s">
        <v>4870</v>
      </c>
    </row>
    <row r="9921" spans="1:6" ht="12.75" customHeight="1" x14ac:dyDescent="0.2">
      <c r="A9921" s="141"/>
      <c r="B9921" s="142"/>
      <c r="C9921" s="142"/>
      <c r="D9921" s="143"/>
      <c r="E9921" s="78" t="s">
        <v>2933</v>
      </c>
      <c r="F9921" s="79" t="s">
        <v>117</v>
      </c>
    </row>
    <row r="9922" spans="1:6" ht="409.6" hidden="1" customHeight="1" x14ac:dyDescent="0.2"/>
    <row r="9923" spans="1:6" ht="12.75" customHeight="1" x14ac:dyDescent="0.2">
      <c r="A9923" s="80" t="s">
        <v>4871</v>
      </c>
      <c r="B9923" s="81" t="s">
        <v>4872</v>
      </c>
      <c r="C9923" s="82" t="s">
        <v>4870</v>
      </c>
      <c r="D9923" s="82" t="s">
        <v>4873</v>
      </c>
      <c r="E9923" s="82" t="s">
        <v>4874</v>
      </c>
      <c r="F9923" s="83" t="s">
        <v>4875</v>
      </c>
    </row>
    <row r="9924" spans="1:6" ht="409.6" hidden="1" customHeight="1" x14ac:dyDescent="0.2"/>
    <row r="9925" spans="1:6" ht="25.5" customHeight="1" x14ac:dyDescent="0.2">
      <c r="A9925" s="84" t="s">
        <v>5238</v>
      </c>
      <c r="B9925" s="85" t="s">
        <v>5239</v>
      </c>
      <c r="C9925" s="86" t="s">
        <v>117</v>
      </c>
      <c r="D9925" s="87">
        <v>0.90908999999999995</v>
      </c>
      <c r="E9925" s="88">
        <v>33692</v>
      </c>
      <c r="F9925" s="89">
        <f>+D9925*E9925</f>
        <v>30629.060279999998</v>
      </c>
    </row>
    <row r="9926" spans="1:6" ht="409.6" hidden="1" customHeight="1" x14ac:dyDescent="0.2"/>
    <row r="9927" spans="1:6" ht="25.5" customHeight="1" x14ac:dyDescent="0.2">
      <c r="A9927" s="84" t="s">
        <v>5162</v>
      </c>
      <c r="B9927" s="85" t="s">
        <v>5163</v>
      </c>
      <c r="C9927" s="86" t="s">
        <v>106</v>
      </c>
      <c r="D9927" s="87">
        <v>0.23683999999999999</v>
      </c>
      <c r="E9927" s="88">
        <v>458150</v>
      </c>
      <c r="F9927" s="89">
        <f>+D9927*E9927</f>
        <v>108508.246</v>
      </c>
    </row>
    <row r="9928" spans="1:6" ht="409.6" hidden="1" customHeight="1" x14ac:dyDescent="0.2"/>
    <row r="9929" spans="1:6" ht="25.5" customHeight="1" x14ac:dyDescent="0.2">
      <c r="A9929" s="84" t="s">
        <v>4941</v>
      </c>
      <c r="B9929" s="85" t="s">
        <v>4942</v>
      </c>
      <c r="C9929" s="86" t="s">
        <v>7</v>
      </c>
      <c r="D9929" s="87">
        <v>0.3</v>
      </c>
      <c r="E9929" s="88">
        <v>8600</v>
      </c>
      <c r="F9929" s="89">
        <f>+D9929*E9929</f>
        <v>2580</v>
      </c>
    </row>
    <row r="9930" spans="1:6" ht="409.6" hidden="1" customHeight="1" x14ac:dyDescent="0.2"/>
    <row r="9931" spans="1:6" ht="25.5" customHeight="1" x14ac:dyDescent="0.2">
      <c r="A9931" s="84" t="s">
        <v>4876</v>
      </c>
      <c r="B9931" s="85" t="s">
        <v>4877</v>
      </c>
      <c r="C9931" s="86" t="s">
        <v>1212</v>
      </c>
      <c r="D9931" s="87">
        <v>0.2</v>
      </c>
      <c r="E9931" s="88">
        <v>3690</v>
      </c>
      <c r="F9931" s="89">
        <f>+D9931*E9931</f>
        <v>738</v>
      </c>
    </row>
    <row r="9932" spans="1:6" ht="409.6" hidden="1" customHeight="1" x14ac:dyDescent="0.2"/>
    <row r="9933" spans="1:6" ht="25.5" customHeight="1" x14ac:dyDescent="0.2">
      <c r="A9933" s="84" t="s">
        <v>5160</v>
      </c>
      <c r="B9933" s="85" t="s">
        <v>5161</v>
      </c>
      <c r="C9933" s="86" t="s">
        <v>9</v>
      </c>
      <c r="D9933" s="87">
        <v>7.4099999999999999E-2</v>
      </c>
      <c r="E9933" s="88">
        <v>155918</v>
      </c>
      <c r="F9933" s="89">
        <f>+D9933*E9933</f>
        <v>11553.523799999999</v>
      </c>
    </row>
    <row r="9934" spans="1:6" ht="409.6" hidden="1" customHeight="1" x14ac:dyDescent="0.2"/>
    <row r="9935" spans="1:6" ht="25.5" customHeight="1" x14ac:dyDescent="0.2">
      <c r="A9935" s="84" t="s">
        <v>4965</v>
      </c>
      <c r="B9935" s="85" t="s">
        <v>4966</v>
      </c>
      <c r="C9935" s="86" t="s">
        <v>117</v>
      </c>
      <c r="D9935" s="87">
        <v>1.1499999999999999</v>
      </c>
      <c r="E9935" s="88">
        <v>9386</v>
      </c>
      <c r="F9935" s="89">
        <f>+D9935*E9935</f>
        <v>10793.9</v>
      </c>
    </row>
    <row r="9936" spans="1:6" ht="409.6" hidden="1" customHeight="1" x14ac:dyDescent="0.2"/>
    <row r="9937" spans="1:6" ht="25.5" customHeight="1" x14ac:dyDescent="0.2">
      <c r="A9937" s="84" t="s">
        <v>4881</v>
      </c>
      <c r="B9937" s="85" t="s">
        <v>4882</v>
      </c>
      <c r="C9937" s="86" t="s">
        <v>9</v>
      </c>
      <c r="D9937" s="87">
        <v>0.5</v>
      </c>
      <c r="E9937" s="88">
        <v>8900</v>
      </c>
      <c r="F9937" s="89">
        <f>+D9937*E9937</f>
        <v>4450</v>
      </c>
    </row>
    <row r="9938" spans="1:6" ht="409.6" hidden="1" customHeight="1" x14ac:dyDescent="0.2"/>
    <row r="9939" spans="1:6" ht="25.5" customHeight="1" thickBot="1" x14ac:dyDescent="0.25">
      <c r="A9939" s="84" t="s">
        <v>5097</v>
      </c>
      <c r="B9939" s="85" t="s">
        <v>5098</v>
      </c>
      <c r="C9939" s="86" t="s">
        <v>9</v>
      </c>
      <c r="D9939" s="87">
        <v>1.4499999999999999E-3</v>
      </c>
      <c r="E9939" s="88">
        <v>295180</v>
      </c>
      <c r="F9939" s="89">
        <f>+D9939*E9939</f>
        <v>428.01099999999997</v>
      </c>
    </row>
    <row r="9940" spans="1:6" ht="409.6" hidden="1" customHeight="1" thickBot="1" x14ac:dyDescent="0.25"/>
    <row r="9941" spans="1:6" ht="13.5" customHeight="1" thickBot="1" x14ac:dyDescent="0.25">
      <c r="A9941" s="90" t="s">
        <v>4883</v>
      </c>
      <c r="B9941" s="91"/>
      <c r="C9941" s="92">
        <v>55.230565419906704</v>
      </c>
      <c r="D9941" s="91"/>
      <c r="E9941" s="93" t="s">
        <v>4884</v>
      </c>
      <c r="F9941" s="94">
        <v>169681</v>
      </c>
    </row>
    <row r="9942" spans="1:6" ht="0.2" customHeight="1" x14ac:dyDescent="0.2"/>
    <row r="9943" spans="1:6" ht="12.75" customHeight="1" x14ac:dyDescent="0.2">
      <c r="A9943" s="80" t="s">
        <v>4871</v>
      </c>
      <c r="B9943" s="81" t="s">
        <v>4885</v>
      </c>
      <c r="C9943" s="82" t="s">
        <v>4870</v>
      </c>
      <c r="D9943" s="82" t="s">
        <v>4873</v>
      </c>
      <c r="E9943" s="82" t="s">
        <v>4874</v>
      </c>
      <c r="F9943" s="83" t="s">
        <v>4875</v>
      </c>
    </row>
    <row r="9944" spans="1:6" ht="409.6" hidden="1" customHeight="1" x14ac:dyDescent="0.2"/>
    <row r="9945" spans="1:6" ht="25.5" customHeight="1" thickBot="1" x14ac:dyDescent="0.25">
      <c r="A9945" s="84" t="s">
        <v>5158</v>
      </c>
      <c r="B9945" s="85" t="s">
        <v>5159</v>
      </c>
      <c r="C9945" s="86" t="s">
        <v>4888</v>
      </c>
      <c r="D9945" s="87">
        <v>0.34712999999999999</v>
      </c>
      <c r="E9945" s="88">
        <v>266178</v>
      </c>
      <c r="F9945" s="89">
        <f>+D9945*E9945</f>
        <v>92398.369139999995</v>
      </c>
    </row>
    <row r="9946" spans="1:6" ht="409.6" hidden="1" customHeight="1" thickBot="1" x14ac:dyDescent="0.25"/>
    <row r="9947" spans="1:6" ht="13.5" customHeight="1" thickBot="1" x14ac:dyDescent="0.25">
      <c r="A9947" s="90" t="s">
        <v>4893</v>
      </c>
      <c r="B9947" s="91"/>
      <c r="C9947" s="92">
        <v>30.075222232710399</v>
      </c>
      <c r="D9947" s="91"/>
      <c r="E9947" s="93" t="s">
        <v>4884</v>
      </c>
      <c r="F9947" s="94">
        <v>92398</v>
      </c>
    </row>
    <row r="9948" spans="1:6" ht="0.2" customHeight="1" x14ac:dyDescent="0.2"/>
    <row r="9949" spans="1:6" ht="12.75" customHeight="1" x14ac:dyDescent="0.2">
      <c r="A9949" s="80" t="s">
        <v>4871</v>
      </c>
      <c r="B9949" s="81" t="s">
        <v>4894</v>
      </c>
      <c r="C9949" s="82" t="s">
        <v>4870</v>
      </c>
      <c r="D9949" s="82" t="s">
        <v>4873</v>
      </c>
      <c r="E9949" s="82" t="s">
        <v>4874</v>
      </c>
      <c r="F9949" s="83" t="s">
        <v>4875</v>
      </c>
    </row>
    <row r="9950" spans="1:6" ht="409.6" hidden="1" customHeight="1" x14ac:dyDescent="0.2"/>
    <row r="9951" spans="1:6" ht="25.5" customHeight="1" thickBot="1" x14ac:dyDescent="0.25">
      <c r="A9951" s="84" t="s">
        <v>4895</v>
      </c>
      <c r="B9951" s="85" t="s">
        <v>4896</v>
      </c>
      <c r="C9951" s="86" t="s">
        <v>4897</v>
      </c>
      <c r="D9951" s="87">
        <v>0.05</v>
      </c>
      <c r="E9951" s="88">
        <v>92398</v>
      </c>
      <c r="F9951" s="89">
        <f>+D9951*E9951</f>
        <v>4619.9000000000005</v>
      </c>
    </row>
    <row r="9952" spans="1:6" ht="409.6" hidden="1" customHeight="1" thickBot="1" x14ac:dyDescent="0.25"/>
    <row r="9953" spans="1:6" ht="13.5" customHeight="1" thickBot="1" x14ac:dyDescent="0.25">
      <c r="A9953" s="90" t="s">
        <v>4898</v>
      </c>
      <c r="B9953" s="91"/>
      <c r="C9953" s="92">
        <v>1.5037936612818701</v>
      </c>
      <c r="D9953" s="91"/>
      <c r="E9953" s="93" t="s">
        <v>4884</v>
      </c>
      <c r="F9953" s="94">
        <v>4620</v>
      </c>
    </row>
    <row r="9954" spans="1:6" ht="0.2" customHeight="1" x14ac:dyDescent="0.2"/>
    <row r="9955" spans="1:6" ht="12.75" customHeight="1" x14ac:dyDescent="0.2">
      <c r="A9955" s="80" t="s">
        <v>4871</v>
      </c>
      <c r="B9955" s="81" t="s">
        <v>4899</v>
      </c>
      <c r="C9955" s="82" t="s">
        <v>4870</v>
      </c>
      <c r="D9955" s="82" t="s">
        <v>4873</v>
      </c>
      <c r="E9955" s="82" t="s">
        <v>4874</v>
      </c>
      <c r="F9955" s="83" t="s">
        <v>4875</v>
      </c>
    </row>
    <row r="9956" spans="1:6" ht="409.6" hidden="1" customHeight="1" x14ac:dyDescent="0.2"/>
    <row r="9957" spans="1:6" ht="25.5" customHeight="1" x14ac:dyDescent="0.2">
      <c r="A9957" s="84" t="s">
        <v>5168</v>
      </c>
      <c r="B9957" s="85" t="s">
        <v>5169</v>
      </c>
      <c r="C9957" s="86" t="s">
        <v>106</v>
      </c>
      <c r="D9957" s="87">
        <v>0.23683999999999999</v>
      </c>
      <c r="E9957" s="88">
        <v>56078</v>
      </c>
      <c r="F9957" s="89">
        <f>+D9957*E9957</f>
        <v>13281.51352</v>
      </c>
    </row>
    <row r="9958" spans="1:6" ht="409.6" hidden="1" customHeight="1" x14ac:dyDescent="0.2"/>
    <row r="9959" spans="1:6" ht="25.5" customHeight="1" x14ac:dyDescent="0.2">
      <c r="A9959" s="84" t="s">
        <v>5196</v>
      </c>
      <c r="B9959" s="85" t="s">
        <v>5197</v>
      </c>
      <c r="C9959" s="86" t="s">
        <v>109</v>
      </c>
      <c r="D9959" s="87">
        <v>14</v>
      </c>
      <c r="E9959" s="88">
        <v>550</v>
      </c>
      <c r="F9959" s="89">
        <f>+D9959*E9959</f>
        <v>7700</v>
      </c>
    </row>
    <row r="9960" spans="1:6" ht="409.6" hidden="1" customHeight="1" x14ac:dyDescent="0.2"/>
    <row r="9961" spans="1:6" ht="25.5" customHeight="1" x14ac:dyDescent="0.2">
      <c r="A9961" s="84" t="s">
        <v>5087</v>
      </c>
      <c r="B9961" s="85" t="s">
        <v>5088</v>
      </c>
      <c r="C9961" s="86" t="s">
        <v>109</v>
      </c>
      <c r="D9961" s="87">
        <v>6</v>
      </c>
      <c r="E9961" s="88">
        <v>169</v>
      </c>
      <c r="F9961" s="89">
        <f>+D9961*E9961</f>
        <v>1014</v>
      </c>
    </row>
    <row r="9962" spans="1:6" ht="409.6" hidden="1" customHeight="1" x14ac:dyDescent="0.2"/>
    <row r="9963" spans="1:6" ht="25.5" customHeight="1" x14ac:dyDescent="0.2">
      <c r="A9963" s="84" t="s">
        <v>5139</v>
      </c>
      <c r="B9963" s="85" t="s">
        <v>5140</v>
      </c>
      <c r="C9963" s="86" t="s">
        <v>109</v>
      </c>
      <c r="D9963" s="87">
        <v>10</v>
      </c>
      <c r="E9963" s="88">
        <v>398</v>
      </c>
      <c r="F9963" s="89">
        <f>+D9963*E9963</f>
        <v>3980</v>
      </c>
    </row>
    <row r="9964" spans="1:6" ht="409.6" hidden="1" customHeight="1" x14ac:dyDescent="0.2"/>
    <row r="9965" spans="1:6" ht="25.5" customHeight="1" x14ac:dyDescent="0.2">
      <c r="A9965" s="84" t="s">
        <v>5018</v>
      </c>
      <c r="B9965" s="85" t="s">
        <v>5019</v>
      </c>
      <c r="C9965" s="86" t="s">
        <v>109</v>
      </c>
      <c r="D9965" s="87">
        <v>4</v>
      </c>
      <c r="E9965" s="88">
        <v>248</v>
      </c>
      <c r="F9965" s="89">
        <f>+D9965*E9965</f>
        <v>992</v>
      </c>
    </row>
    <row r="9966" spans="1:6" ht="409.6" hidden="1" customHeight="1" x14ac:dyDescent="0.2"/>
    <row r="9967" spans="1:6" ht="25.5" customHeight="1" x14ac:dyDescent="0.2">
      <c r="A9967" s="84" t="s">
        <v>5016</v>
      </c>
      <c r="B9967" s="85" t="s">
        <v>5017</v>
      </c>
      <c r="C9967" s="86" t="s">
        <v>109</v>
      </c>
      <c r="D9967" s="87">
        <v>2</v>
      </c>
      <c r="E9967" s="88">
        <v>3482</v>
      </c>
      <c r="F9967" s="89">
        <f>+D9967*E9967</f>
        <v>6964</v>
      </c>
    </row>
    <row r="9968" spans="1:6" ht="409.6" hidden="1" customHeight="1" x14ac:dyDescent="0.2"/>
    <row r="9969" spans="1:6" ht="25.5" customHeight="1" x14ac:dyDescent="0.2">
      <c r="A9969" s="84" t="s">
        <v>5236</v>
      </c>
      <c r="B9969" s="85" t="s">
        <v>5237</v>
      </c>
      <c r="C9969" s="86" t="s">
        <v>109</v>
      </c>
      <c r="D9969" s="87">
        <v>7.3160100000000003</v>
      </c>
      <c r="E9969" s="88">
        <v>370</v>
      </c>
      <c r="F9969" s="89">
        <f>+D9969*E9969</f>
        <v>2706.9237000000003</v>
      </c>
    </row>
    <row r="9970" spans="1:6" ht="409.6" hidden="1" customHeight="1" x14ac:dyDescent="0.2"/>
    <row r="9971" spans="1:6" ht="25.5" customHeight="1" thickBot="1" x14ac:dyDescent="0.25">
      <c r="A9971" s="84" t="s">
        <v>5166</v>
      </c>
      <c r="B9971" s="85" t="s">
        <v>5167</v>
      </c>
      <c r="C9971" s="86" t="s">
        <v>109</v>
      </c>
      <c r="D9971" s="87">
        <v>0.02</v>
      </c>
      <c r="E9971" s="88">
        <v>26925</v>
      </c>
      <c r="F9971" s="89">
        <f>+D9971*E9971</f>
        <v>538.5</v>
      </c>
    </row>
    <row r="9972" spans="1:6" ht="409.6" hidden="1" customHeight="1" thickBot="1" x14ac:dyDescent="0.25"/>
    <row r="9973" spans="1:6" ht="13.5" customHeight="1" thickBot="1" x14ac:dyDescent="0.25">
      <c r="A9973" s="90" t="s">
        <v>4904</v>
      </c>
      <c r="B9973" s="91"/>
      <c r="C9973" s="92">
        <v>12.101307519293799</v>
      </c>
      <c r="D9973" s="91"/>
      <c r="E9973" s="93" t="s">
        <v>4884</v>
      </c>
      <c r="F9973" s="94">
        <v>37178</v>
      </c>
    </row>
    <row r="9974" spans="1:6" ht="0.2" customHeight="1" x14ac:dyDescent="0.2"/>
    <row r="9975" spans="1:6" ht="12.75" customHeight="1" x14ac:dyDescent="0.2">
      <c r="A9975" s="80" t="s">
        <v>4871</v>
      </c>
      <c r="B9975" s="81" t="s">
        <v>4905</v>
      </c>
      <c r="C9975" s="82" t="s">
        <v>4870</v>
      </c>
      <c r="D9975" s="82" t="s">
        <v>4873</v>
      </c>
      <c r="E9975" s="82" t="s">
        <v>4874</v>
      </c>
      <c r="F9975" s="83" t="s">
        <v>4875</v>
      </c>
    </row>
    <row r="9976" spans="1:6" ht="409.6" hidden="1" customHeight="1" x14ac:dyDescent="0.2"/>
    <row r="9977" spans="1:6" ht="25.5" customHeight="1" thickBot="1" x14ac:dyDescent="0.25">
      <c r="A9977" s="84" t="s">
        <v>4920</v>
      </c>
      <c r="B9977" s="85" t="s">
        <v>4921</v>
      </c>
      <c r="C9977" s="86" t="s">
        <v>106</v>
      </c>
      <c r="D9977" s="87">
        <v>0.23683999999999999</v>
      </c>
      <c r="E9977" s="88">
        <v>14128</v>
      </c>
      <c r="F9977" s="89">
        <f>+D9977*E9977</f>
        <v>3346.0755199999999</v>
      </c>
    </row>
    <row r="9978" spans="1:6" ht="409.6" hidden="1" customHeight="1" thickBot="1" x14ac:dyDescent="0.25"/>
    <row r="9979" spans="1:6" ht="13.5" customHeight="1" thickBot="1" x14ac:dyDescent="0.25">
      <c r="A9979" s="90" t="s">
        <v>4908</v>
      </c>
      <c r="B9979" s="91"/>
      <c r="C9979" s="92">
        <v>1.08911116680717</v>
      </c>
      <c r="D9979" s="91"/>
      <c r="E9979" s="93" t="s">
        <v>4884</v>
      </c>
      <c r="F9979" s="94">
        <v>3346</v>
      </c>
    </row>
    <row r="9980" spans="1:6" ht="0.2" customHeight="1" thickBot="1" x14ac:dyDescent="0.25"/>
    <row r="9981" spans="1:6" ht="12.75" customHeight="1" thickBot="1" x14ac:dyDescent="0.3">
      <c r="A9981" s="157" t="s">
        <v>4909</v>
      </c>
      <c r="B9981" s="158"/>
      <c r="C9981" s="158"/>
      <c r="D9981" s="158"/>
      <c r="E9981" s="159">
        <v>307223</v>
      </c>
      <c r="F9981" s="160"/>
    </row>
    <row r="9982" spans="1:6" ht="12.75" customHeight="1" x14ac:dyDescent="0.2"/>
    <row r="9983" spans="1:6" ht="12.75" customHeight="1" x14ac:dyDescent="0.2"/>
    <row r="9984" spans="1:6" ht="409.6" hidden="1" customHeight="1" x14ac:dyDescent="0.2"/>
    <row r="9985" spans="1:6" ht="12.75" customHeight="1" x14ac:dyDescent="0.25">
      <c r="A9985" s="144" t="s">
        <v>4868</v>
      </c>
      <c r="B9985" s="145"/>
      <c r="C9985" s="145"/>
      <c r="D9985" s="145"/>
      <c r="E9985" s="146"/>
      <c r="F9985" s="147"/>
    </row>
    <row r="9986" spans="1:6" ht="12.75" customHeight="1" x14ac:dyDescent="0.2">
      <c r="A9986" s="138" t="s">
        <v>2936</v>
      </c>
      <c r="B9986" s="139"/>
      <c r="C9986" s="139"/>
      <c r="D9986" s="140"/>
      <c r="E9986" s="76" t="s">
        <v>4869</v>
      </c>
      <c r="F9986" s="77" t="s">
        <v>4870</v>
      </c>
    </row>
    <row r="9987" spans="1:6" ht="12.75" customHeight="1" x14ac:dyDescent="0.2">
      <c r="A9987" s="141"/>
      <c r="B9987" s="142"/>
      <c r="C9987" s="142"/>
      <c r="D9987" s="143"/>
      <c r="E9987" s="78" t="s">
        <v>2935</v>
      </c>
      <c r="F9987" s="79" t="s">
        <v>117</v>
      </c>
    </row>
    <row r="9988" spans="1:6" ht="409.6" hidden="1" customHeight="1" x14ac:dyDescent="0.2"/>
    <row r="9989" spans="1:6" ht="12.75" customHeight="1" x14ac:dyDescent="0.2">
      <c r="A9989" s="80" t="s">
        <v>4871</v>
      </c>
      <c r="B9989" s="81" t="s">
        <v>4872</v>
      </c>
      <c r="C9989" s="82" t="s">
        <v>4870</v>
      </c>
      <c r="D9989" s="82" t="s">
        <v>4873</v>
      </c>
      <c r="E9989" s="82" t="s">
        <v>4874</v>
      </c>
      <c r="F9989" s="83" t="s">
        <v>4875</v>
      </c>
    </row>
    <row r="9990" spans="1:6" ht="409.6" hidden="1" customHeight="1" x14ac:dyDescent="0.2"/>
    <row r="9991" spans="1:6" ht="25.5" customHeight="1" x14ac:dyDescent="0.2">
      <c r="A9991" s="84" t="s">
        <v>5238</v>
      </c>
      <c r="B9991" s="85" t="s">
        <v>5239</v>
      </c>
      <c r="C9991" s="86" t="s">
        <v>117</v>
      </c>
      <c r="D9991" s="87">
        <v>0.90908999999999995</v>
      </c>
      <c r="E9991" s="88">
        <v>33692</v>
      </c>
      <c r="F9991" s="89">
        <f>+D9991*E9991</f>
        <v>30629.060279999998</v>
      </c>
    </row>
    <row r="9992" spans="1:6" ht="409.6" hidden="1" customHeight="1" x14ac:dyDescent="0.2"/>
    <row r="9993" spans="1:6" ht="25.5" customHeight="1" x14ac:dyDescent="0.2">
      <c r="A9993" s="84" t="s">
        <v>5162</v>
      </c>
      <c r="B9993" s="85" t="s">
        <v>5163</v>
      </c>
      <c r="C9993" s="86" t="s">
        <v>106</v>
      </c>
      <c r="D9993" s="87">
        <v>0.25688</v>
      </c>
      <c r="E9993" s="88">
        <v>458150</v>
      </c>
      <c r="F9993" s="89">
        <f>+D9993*E9993</f>
        <v>117689.572</v>
      </c>
    </row>
    <row r="9994" spans="1:6" ht="409.6" hidden="1" customHeight="1" x14ac:dyDescent="0.2"/>
    <row r="9995" spans="1:6" ht="25.5" customHeight="1" x14ac:dyDescent="0.2">
      <c r="A9995" s="84" t="s">
        <v>4941</v>
      </c>
      <c r="B9995" s="85" t="s">
        <v>4942</v>
      </c>
      <c r="C9995" s="86" t="s">
        <v>7</v>
      </c>
      <c r="D9995" s="87">
        <v>0.3</v>
      </c>
      <c r="E9995" s="88">
        <v>8600</v>
      </c>
      <c r="F9995" s="89">
        <f>+D9995*E9995</f>
        <v>2580</v>
      </c>
    </row>
    <row r="9996" spans="1:6" ht="409.6" hidden="1" customHeight="1" x14ac:dyDescent="0.2"/>
    <row r="9997" spans="1:6" ht="25.5" customHeight="1" x14ac:dyDescent="0.2">
      <c r="A9997" s="84" t="s">
        <v>4876</v>
      </c>
      <c r="B9997" s="85" t="s">
        <v>4877</v>
      </c>
      <c r="C9997" s="86" t="s">
        <v>1212</v>
      </c>
      <c r="D9997" s="87">
        <v>0.2</v>
      </c>
      <c r="E9997" s="88">
        <v>3690</v>
      </c>
      <c r="F9997" s="89">
        <f>+D9997*E9997</f>
        <v>738</v>
      </c>
    </row>
    <row r="9998" spans="1:6" ht="409.6" hidden="1" customHeight="1" x14ac:dyDescent="0.2"/>
    <row r="9999" spans="1:6" ht="25.5" customHeight="1" x14ac:dyDescent="0.2">
      <c r="A9999" s="84" t="s">
        <v>5160</v>
      </c>
      <c r="B9999" s="85" t="s">
        <v>5161</v>
      </c>
      <c r="C9999" s="86" t="s">
        <v>9</v>
      </c>
      <c r="D9999" s="87">
        <v>0.08</v>
      </c>
      <c r="E9999" s="88">
        <v>155918</v>
      </c>
      <c r="F9999" s="89">
        <f>+D9999*E9999</f>
        <v>12473.44</v>
      </c>
    </row>
    <row r="10000" spans="1:6" ht="409.6" hidden="1" customHeight="1" x14ac:dyDescent="0.2"/>
    <row r="10001" spans="1:6" ht="25.5" customHeight="1" x14ac:dyDescent="0.2">
      <c r="A10001" s="84" t="s">
        <v>4965</v>
      </c>
      <c r="B10001" s="85" t="s">
        <v>4966</v>
      </c>
      <c r="C10001" s="86" t="s">
        <v>117</v>
      </c>
      <c r="D10001" s="87">
        <v>1.1499999999999999</v>
      </c>
      <c r="E10001" s="88">
        <v>9386</v>
      </c>
      <c r="F10001" s="89">
        <f>+D10001*E10001</f>
        <v>10793.9</v>
      </c>
    </row>
    <row r="10002" spans="1:6" ht="409.6" hidden="1" customHeight="1" x14ac:dyDescent="0.2"/>
    <row r="10003" spans="1:6" ht="25.5" customHeight="1" x14ac:dyDescent="0.2">
      <c r="A10003" s="84" t="s">
        <v>4881</v>
      </c>
      <c r="B10003" s="85" t="s">
        <v>4882</v>
      </c>
      <c r="C10003" s="86" t="s">
        <v>9</v>
      </c>
      <c r="D10003" s="87">
        <v>0.5</v>
      </c>
      <c r="E10003" s="88">
        <v>8900</v>
      </c>
      <c r="F10003" s="89">
        <f>+D10003*E10003</f>
        <v>4450</v>
      </c>
    </row>
    <row r="10004" spans="1:6" ht="409.6" hidden="1" customHeight="1" x14ac:dyDescent="0.2"/>
    <row r="10005" spans="1:6" ht="25.5" customHeight="1" thickBot="1" x14ac:dyDescent="0.25">
      <c r="A10005" s="84" t="s">
        <v>5097</v>
      </c>
      <c r="B10005" s="85" t="s">
        <v>5098</v>
      </c>
      <c r="C10005" s="86" t="s">
        <v>9</v>
      </c>
      <c r="D10005" s="87">
        <v>1.4499999999999999E-3</v>
      </c>
      <c r="E10005" s="88">
        <v>295180</v>
      </c>
      <c r="F10005" s="89">
        <f>+D10005*E10005</f>
        <v>428.01099999999997</v>
      </c>
    </row>
    <row r="10006" spans="1:6" ht="409.6" hidden="1" customHeight="1" thickBot="1" x14ac:dyDescent="0.25"/>
    <row r="10007" spans="1:6" ht="13.5" customHeight="1" thickBot="1" x14ac:dyDescent="0.25">
      <c r="A10007" s="90" t="s">
        <v>4883</v>
      </c>
      <c r="B10007" s="91"/>
      <c r="C10007" s="92">
        <v>55.348363242297999</v>
      </c>
      <c r="D10007" s="91"/>
      <c r="E10007" s="93" t="s">
        <v>4884</v>
      </c>
      <c r="F10007" s="94">
        <v>179782</v>
      </c>
    </row>
    <row r="10008" spans="1:6" ht="0.2" customHeight="1" x14ac:dyDescent="0.2"/>
    <row r="10009" spans="1:6" ht="12.75" customHeight="1" x14ac:dyDescent="0.2">
      <c r="A10009" s="80" t="s">
        <v>4871</v>
      </c>
      <c r="B10009" s="81" t="s">
        <v>4885</v>
      </c>
      <c r="C10009" s="82" t="s">
        <v>4870</v>
      </c>
      <c r="D10009" s="82" t="s">
        <v>4873</v>
      </c>
      <c r="E10009" s="82" t="s">
        <v>4874</v>
      </c>
      <c r="F10009" s="83" t="s">
        <v>4875</v>
      </c>
    </row>
    <row r="10010" spans="1:6" ht="409.6" hidden="1" customHeight="1" x14ac:dyDescent="0.2"/>
    <row r="10011" spans="1:6" ht="25.5" customHeight="1" thickBot="1" x14ac:dyDescent="0.25">
      <c r="A10011" s="84" t="s">
        <v>5158</v>
      </c>
      <c r="B10011" s="85" t="s">
        <v>5159</v>
      </c>
      <c r="C10011" s="86" t="s">
        <v>4888</v>
      </c>
      <c r="D10011" s="87">
        <v>0.34712999999999999</v>
      </c>
      <c r="E10011" s="88">
        <v>266178</v>
      </c>
      <c r="F10011" s="89">
        <f>+D10011*E10011</f>
        <v>92398.369139999995</v>
      </c>
    </row>
    <row r="10012" spans="1:6" ht="409.6" hidden="1" customHeight="1" thickBot="1" x14ac:dyDescent="0.25"/>
    <row r="10013" spans="1:6" ht="13.5" customHeight="1" thickBot="1" x14ac:dyDescent="0.25">
      <c r="A10013" s="90" t="s">
        <v>4893</v>
      </c>
      <c r="B10013" s="91"/>
      <c r="C10013" s="92">
        <v>28.4459960778156</v>
      </c>
      <c r="D10013" s="91"/>
      <c r="E10013" s="93" t="s">
        <v>4884</v>
      </c>
      <c r="F10013" s="94">
        <v>92398</v>
      </c>
    </row>
    <row r="10014" spans="1:6" ht="0.2" customHeight="1" x14ac:dyDescent="0.2"/>
    <row r="10015" spans="1:6" ht="12.75" customHeight="1" x14ac:dyDescent="0.2">
      <c r="A10015" s="80" t="s">
        <v>4871</v>
      </c>
      <c r="B10015" s="81" t="s">
        <v>4894</v>
      </c>
      <c r="C10015" s="82" t="s">
        <v>4870</v>
      </c>
      <c r="D10015" s="82" t="s">
        <v>4873</v>
      </c>
      <c r="E10015" s="82" t="s">
        <v>4874</v>
      </c>
      <c r="F10015" s="83" t="s">
        <v>4875</v>
      </c>
    </row>
    <row r="10016" spans="1:6" ht="409.6" hidden="1" customHeight="1" x14ac:dyDescent="0.2"/>
    <row r="10017" spans="1:6" ht="25.5" customHeight="1" thickBot="1" x14ac:dyDescent="0.25">
      <c r="A10017" s="84" t="s">
        <v>4895</v>
      </c>
      <c r="B10017" s="85" t="s">
        <v>4896</v>
      </c>
      <c r="C10017" s="86" t="s">
        <v>4897</v>
      </c>
      <c r="D10017" s="87">
        <v>0.05</v>
      </c>
      <c r="E10017" s="88">
        <v>92398</v>
      </c>
      <c r="F10017" s="89">
        <f>+D10017*E10017</f>
        <v>4619.9000000000005</v>
      </c>
    </row>
    <row r="10018" spans="1:6" ht="409.6" hidden="1" customHeight="1" thickBot="1" x14ac:dyDescent="0.25"/>
    <row r="10019" spans="1:6" ht="13.5" customHeight="1" thickBot="1" x14ac:dyDescent="0.25">
      <c r="A10019" s="90" t="s">
        <v>4898</v>
      </c>
      <c r="B10019" s="91"/>
      <c r="C10019" s="92">
        <v>1.4223305902671901</v>
      </c>
      <c r="D10019" s="91"/>
      <c r="E10019" s="93" t="s">
        <v>4884</v>
      </c>
      <c r="F10019" s="94">
        <v>4620</v>
      </c>
    </row>
    <row r="10020" spans="1:6" ht="0.2" customHeight="1" x14ac:dyDescent="0.2"/>
    <row r="10021" spans="1:6" ht="12.75" customHeight="1" x14ac:dyDescent="0.2">
      <c r="A10021" s="80" t="s">
        <v>4871</v>
      </c>
      <c r="B10021" s="81" t="s">
        <v>4899</v>
      </c>
      <c r="C10021" s="82" t="s">
        <v>4870</v>
      </c>
      <c r="D10021" s="82" t="s">
        <v>4873</v>
      </c>
      <c r="E10021" s="82" t="s">
        <v>4874</v>
      </c>
      <c r="F10021" s="83" t="s">
        <v>4875</v>
      </c>
    </row>
    <row r="10022" spans="1:6" ht="409.6" hidden="1" customHeight="1" x14ac:dyDescent="0.2"/>
    <row r="10023" spans="1:6" ht="25.5" customHeight="1" x14ac:dyDescent="0.2">
      <c r="A10023" s="84" t="s">
        <v>5168</v>
      </c>
      <c r="B10023" s="85" t="s">
        <v>5169</v>
      </c>
      <c r="C10023" s="86" t="s">
        <v>106</v>
      </c>
      <c r="D10023" s="87">
        <v>0.25688</v>
      </c>
      <c r="E10023" s="88">
        <v>56078</v>
      </c>
      <c r="F10023" s="89">
        <f>+D10023*E10023</f>
        <v>14405.316639999999</v>
      </c>
    </row>
    <row r="10024" spans="1:6" ht="409.6" hidden="1" customHeight="1" x14ac:dyDescent="0.2"/>
    <row r="10025" spans="1:6" ht="25.5" customHeight="1" x14ac:dyDescent="0.2">
      <c r="A10025" s="84" t="s">
        <v>5139</v>
      </c>
      <c r="B10025" s="85" t="s">
        <v>5140</v>
      </c>
      <c r="C10025" s="86" t="s">
        <v>109</v>
      </c>
      <c r="D10025" s="87">
        <v>10</v>
      </c>
      <c r="E10025" s="88">
        <v>398</v>
      </c>
      <c r="F10025" s="89">
        <f>+D10025*E10025</f>
        <v>3980</v>
      </c>
    </row>
    <row r="10026" spans="1:6" ht="409.6" hidden="1" customHeight="1" x14ac:dyDescent="0.2"/>
    <row r="10027" spans="1:6" ht="25.5" customHeight="1" x14ac:dyDescent="0.2">
      <c r="A10027" s="84" t="s">
        <v>5252</v>
      </c>
      <c r="B10027" s="85" t="s">
        <v>5253</v>
      </c>
      <c r="C10027" s="86" t="s">
        <v>106</v>
      </c>
      <c r="D10027" s="87">
        <v>115.5</v>
      </c>
      <c r="E10027" s="88">
        <v>192</v>
      </c>
      <c r="F10027" s="89">
        <f>+D10027*E10027</f>
        <v>22176</v>
      </c>
    </row>
    <row r="10028" spans="1:6" ht="409.6" hidden="1" customHeight="1" x14ac:dyDescent="0.2"/>
    <row r="10029" spans="1:6" ht="25.5" customHeight="1" x14ac:dyDescent="0.2">
      <c r="A10029" s="84" t="s">
        <v>5166</v>
      </c>
      <c r="B10029" s="85" t="s">
        <v>5167</v>
      </c>
      <c r="C10029" s="86" t="s">
        <v>109</v>
      </c>
      <c r="D10029" s="87">
        <v>0.02</v>
      </c>
      <c r="E10029" s="88">
        <v>26925</v>
      </c>
      <c r="F10029" s="89">
        <f>+D10029*E10029</f>
        <v>538.5</v>
      </c>
    </row>
    <row r="10030" spans="1:6" ht="409.6" hidden="1" customHeight="1" x14ac:dyDescent="0.2"/>
    <row r="10031" spans="1:6" ht="25.5" customHeight="1" x14ac:dyDescent="0.2">
      <c r="A10031" s="84" t="s">
        <v>5016</v>
      </c>
      <c r="B10031" s="85" t="s">
        <v>5017</v>
      </c>
      <c r="C10031" s="86" t="s">
        <v>109</v>
      </c>
      <c r="D10031" s="87">
        <v>0.5</v>
      </c>
      <c r="E10031" s="88">
        <v>3482</v>
      </c>
      <c r="F10031" s="89">
        <f>+D10031*E10031</f>
        <v>1741</v>
      </c>
    </row>
    <row r="10032" spans="1:6" ht="409.6" hidden="1" customHeight="1" x14ac:dyDescent="0.2"/>
    <row r="10033" spans="1:6" ht="25.5" customHeight="1" x14ac:dyDescent="0.2">
      <c r="A10033" s="84" t="s">
        <v>5018</v>
      </c>
      <c r="B10033" s="85" t="s">
        <v>5019</v>
      </c>
      <c r="C10033" s="86" t="s">
        <v>109</v>
      </c>
      <c r="D10033" s="87">
        <v>0.5</v>
      </c>
      <c r="E10033" s="88">
        <v>248</v>
      </c>
      <c r="F10033" s="89">
        <f>+D10033*E10033</f>
        <v>124</v>
      </c>
    </row>
    <row r="10034" spans="1:6" ht="409.6" hidden="1" customHeight="1" x14ac:dyDescent="0.2"/>
    <row r="10035" spans="1:6" ht="25.5" customHeight="1" thickBot="1" x14ac:dyDescent="0.25">
      <c r="A10035" s="84" t="s">
        <v>5250</v>
      </c>
      <c r="B10035" s="85" t="s">
        <v>5251</v>
      </c>
      <c r="C10035" s="86" t="s">
        <v>109</v>
      </c>
      <c r="D10035" s="87">
        <v>0.5</v>
      </c>
      <c r="E10035" s="88">
        <v>2850</v>
      </c>
      <c r="F10035" s="89">
        <f>+D10035*E10035</f>
        <v>1425</v>
      </c>
    </row>
    <row r="10036" spans="1:6" ht="409.6" hidden="1" customHeight="1" thickBot="1" x14ac:dyDescent="0.25"/>
    <row r="10037" spans="1:6" ht="13.5" customHeight="1" thickBot="1" x14ac:dyDescent="0.25">
      <c r="A10037" s="90" t="s">
        <v>4904</v>
      </c>
      <c r="B10037" s="91"/>
      <c r="C10037" s="92">
        <v>13.6660724896019</v>
      </c>
      <c r="D10037" s="91"/>
      <c r="E10037" s="93" t="s">
        <v>4884</v>
      </c>
      <c r="F10037" s="94">
        <v>44390</v>
      </c>
    </row>
    <row r="10038" spans="1:6" ht="0.2" customHeight="1" x14ac:dyDescent="0.2"/>
    <row r="10039" spans="1:6" ht="12.75" customHeight="1" x14ac:dyDescent="0.2">
      <c r="A10039" s="80" t="s">
        <v>4871</v>
      </c>
      <c r="B10039" s="81" t="s">
        <v>4905</v>
      </c>
      <c r="C10039" s="82" t="s">
        <v>4870</v>
      </c>
      <c r="D10039" s="82" t="s">
        <v>4873</v>
      </c>
      <c r="E10039" s="82" t="s">
        <v>4874</v>
      </c>
      <c r="F10039" s="83" t="s">
        <v>4875</v>
      </c>
    </row>
    <row r="10040" spans="1:6" ht="409.6" hidden="1" customHeight="1" x14ac:dyDescent="0.2"/>
    <row r="10041" spans="1:6" ht="25.5" customHeight="1" thickBot="1" x14ac:dyDescent="0.25">
      <c r="A10041" s="84" t="s">
        <v>4920</v>
      </c>
      <c r="B10041" s="85" t="s">
        <v>4921</v>
      </c>
      <c r="C10041" s="86" t="s">
        <v>106</v>
      </c>
      <c r="D10041" s="87">
        <v>0.25688</v>
      </c>
      <c r="E10041" s="88">
        <v>14128</v>
      </c>
      <c r="F10041" s="89">
        <f>+D10041*E10041</f>
        <v>3629.20064</v>
      </c>
    </row>
    <row r="10042" spans="1:6" ht="409.6" hidden="1" customHeight="1" thickBot="1" x14ac:dyDescent="0.25"/>
    <row r="10043" spans="1:6" ht="13.5" customHeight="1" thickBot="1" x14ac:dyDescent="0.25">
      <c r="A10043" s="90" t="s">
        <v>4908</v>
      </c>
      <c r="B10043" s="91"/>
      <c r="C10043" s="92">
        <v>1.1172376000172399</v>
      </c>
      <c r="D10043" s="91"/>
      <c r="E10043" s="93" t="s">
        <v>4884</v>
      </c>
      <c r="F10043" s="94">
        <v>3629</v>
      </c>
    </row>
    <row r="10044" spans="1:6" ht="0.2" customHeight="1" thickBot="1" x14ac:dyDescent="0.25"/>
    <row r="10045" spans="1:6" ht="12.75" customHeight="1" thickBot="1" x14ac:dyDescent="0.3">
      <c r="A10045" s="157" t="s">
        <v>4909</v>
      </c>
      <c r="B10045" s="158"/>
      <c r="C10045" s="158"/>
      <c r="D10045" s="158"/>
      <c r="E10045" s="159">
        <v>324819</v>
      </c>
      <c r="F10045" s="160"/>
    </row>
    <row r="10046" spans="1:6" ht="12.75" customHeight="1" x14ac:dyDescent="0.2"/>
    <row r="10047" spans="1:6" ht="12.75" customHeight="1" x14ac:dyDescent="0.2"/>
    <row r="10048" spans="1:6" ht="409.6" hidden="1" customHeight="1" x14ac:dyDescent="0.2"/>
    <row r="10049" spans="1:6" ht="12.75" customHeight="1" x14ac:dyDescent="0.25">
      <c r="A10049" s="144" t="s">
        <v>4868</v>
      </c>
      <c r="B10049" s="145"/>
      <c r="C10049" s="145"/>
      <c r="D10049" s="145"/>
      <c r="E10049" s="146"/>
      <c r="F10049" s="147"/>
    </row>
    <row r="10050" spans="1:6" ht="12.75" customHeight="1" x14ac:dyDescent="0.2">
      <c r="A10050" s="138" t="s">
        <v>2938</v>
      </c>
      <c r="B10050" s="139"/>
      <c r="C10050" s="139"/>
      <c r="D10050" s="140"/>
      <c r="E10050" s="76" t="s">
        <v>4869</v>
      </c>
      <c r="F10050" s="77" t="s">
        <v>4870</v>
      </c>
    </row>
    <row r="10051" spans="1:6" ht="12.75" customHeight="1" x14ac:dyDescent="0.2">
      <c r="A10051" s="141"/>
      <c r="B10051" s="142"/>
      <c r="C10051" s="142"/>
      <c r="D10051" s="143"/>
      <c r="E10051" s="78" t="s">
        <v>2937</v>
      </c>
      <c r="F10051" s="79" t="s">
        <v>117</v>
      </c>
    </row>
    <row r="10052" spans="1:6" ht="409.6" hidden="1" customHeight="1" x14ac:dyDescent="0.2"/>
    <row r="10053" spans="1:6" ht="12.75" customHeight="1" x14ac:dyDescent="0.2">
      <c r="A10053" s="80" t="s">
        <v>4871</v>
      </c>
      <c r="B10053" s="81" t="s">
        <v>4872</v>
      </c>
      <c r="C10053" s="82" t="s">
        <v>4870</v>
      </c>
      <c r="D10053" s="82" t="s">
        <v>4873</v>
      </c>
      <c r="E10053" s="82" t="s">
        <v>4874</v>
      </c>
      <c r="F10053" s="83" t="s">
        <v>4875</v>
      </c>
    </row>
    <row r="10054" spans="1:6" ht="409.6" hidden="1" customHeight="1" x14ac:dyDescent="0.2"/>
    <row r="10055" spans="1:6" ht="25.5" customHeight="1" x14ac:dyDescent="0.2">
      <c r="A10055" s="84" t="s">
        <v>5154</v>
      </c>
      <c r="B10055" s="85" t="s">
        <v>5155</v>
      </c>
      <c r="C10055" s="86" t="s">
        <v>106</v>
      </c>
      <c r="D10055" s="87">
        <v>0.105</v>
      </c>
      <c r="E10055" s="88">
        <v>405694</v>
      </c>
      <c r="F10055" s="89">
        <f>+D10055*E10055</f>
        <v>42597.869999999995</v>
      </c>
    </row>
    <row r="10056" spans="1:6" ht="409.6" hidden="1" customHeight="1" x14ac:dyDescent="0.2"/>
    <row r="10057" spans="1:6" ht="25.5" customHeight="1" x14ac:dyDescent="0.2">
      <c r="A10057" s="84" t="s">
        <v>4881</v>
      </c>
      <c r="B10057" s="85" t="s">
        <v>4882</v>
      </c>
      <c r="C10057" s="86" t="s">
        <v>9</v>
      </c>
      <c r="D10057" s="87">
        <v>0.5</v>
      </c>
      <c r="E10057" s="88">
        <v>8900</v>
      </c>
      <c r="F10057" s="89">
        <f>+D10057*E10057</f>
        <v>4450</v>
      </c>
    </row>
    <row r="10058" spans="1:6" ht="409.6" hidden="1" customHeight="1" x14ac:dyDescent="0.2"/>
    <row r="10059" spans="1:6" ht="25.5" customHeight="1" x14ac:dyDescent="0.2">
      <c r="A10059" s="84" t="s">
        <v>4876</v>
      </c>
      <c r="B10059" s="85" t="s">
        <v>4877</v>
      </c>
      <c r="C10059" s="86" t="s">
        <v>1212</v>
      </c>
      <c r="D10059" s="87">
        <v>0.1</v>
      </c>
      <c r="E10059" s="88">
        <v>3690</v>
      </c>
      <c r="F10059" s="89">
        <f>+D10059*E10059</f>
        <v>369</v>
      </c>
    </row>
    <row r="10060" spans="1:6" ht="409.6" hidden="1" customHeight="1" x14ac:dyDescent="0.2"/>
    <row r="10061" spans="1:6" ht="25.5" customHeight="1" x14ac:dyDescent="0.2">
      <c r="A10061" s="84" t="s">
        <v>5097</v>
      </c>
      <c r="B10061" s="85" t="s">
        <v>5098</v>
      </c>
      <c r="C10061" s="86" t="s">
        <v>9</v>
      </c>
      <c r="D10061" s="87">
        <v>6.8999999999999997E-4</v>
      </c>
      <c r="E10061" s="88">
        <v>295180</v>
      </c>
      <c r="F10061" s="89">
        <f>+D10061*E10061</f>
        <v>203.67419999999998</v>
      </c>
    </row>
    <row r="10062" spans="1:6" ht="409.6" hidden="1" customHeight="1" x14ac:dyDescent="0.2"/>
    <row r="10063" spans="1:6" ht="25.5" customHeight="1" x14ac:dyDescent="0.2">
      <c r="A10063" s="84" t="s">
        <v>5160</v>
      </c>
      <c r="B10063" s="85" t="s">
        <v>5161</v>
      </c>
      <c r="C10063" s="86" t="s">
        <v>9</v>
      </c>
      <c r="D10063" s="87">
        <v>9.1400000000000006E-3</v>
      </c>
      <c r="E10063" s="88">
        <v>155918</v>
      </c>
      <c r="F10063" s="89">
        <f>+D10063*E10063</f>
        <v>1425.0905200000002</v>
      </c>
    </row>
    <row r="10064" spans="1:6" ht="409.6" hidden="1" customHeight="1" x14ac:dyDescent="0.2"/>
    <row r="10065" spans="1:6" ht="25.5" customHeight="1" x14ac:dyDescent="0.2">
      <c r="A10065" s="84" t="s">
        <v>5180</v>
      </c>
      <c r="B10065" s="85" t="s">
        <v>5181</v>
      </c>
      <c r="C10065" s="86" t="s">
        <v>7</v>
      </c>
      <c r="D10065" s="87">
        <v>0.185</v>
      </c>
      <c r="E10065" s="88">
        <v>18433</v>
      </c>
      <c r="F10065" s="89">
        <f>+D10065*E10065</f>
        <v>3410.105</v>
      </c>
    </row>
    <row r="10066" spans="1:6" ht="409.6" hidden="1" customHeight="1" x14ac:dyDescent="0.2"/>
    <row r="10067" spans="1:6" ht="25.5" customHeight="1" x14ac:dyDescent="0.2">
      <c r="A10067" s="84" t="s">
        <v>5246</v>
      </c>
      <c r="B10067" s="85" t="s">
        <v>5247</v>
      </c>
      <c r="C10067" s="86" t="s">
        <v>117</v>
      </c>
      <c r="D10067" s="87">
        <v>1.1000000000000001</v>
      </c>
      <c r="E10067" s="88">
        <v>27004</v>
      </c>
      <c r="F10067" s="89">
        <f>+D10067*E10067</f>
        <v>29704.400000000001</v>
      </c>
    </row>
    <row r="10068" spans="1:6" ht="409.6" hidden="1" customHeight="1" x14ac:dyDescent="0.2"/>
    <row r="10069" spans="1:6" ht="25.5" customHeight="1" thickBot="1" x14ac:dyDescent="0.25">
      <c r="A10069" s="84" t="s">
        <v>4965</v>
      </c>
      <c r="B10069" s="85" t="s">
        <v>4966</v>
      </c>
      <c r="C10069" s="86" t="s">
        <v>117</v>
      </c>
      <c r="D10069" s="87">
        <v>1.1499999999999999</v>
      </c>
      <c r="E10069" s="88">
        <v>9386</v>
      </c>
      <c r="F10069" s="89">
        <f>+D10069*E10069</f>
        <v>10793.9</v>
      </c>
    </row>
    <row r="10070" spans="1:6" ht="409.6" hidden="1" customHeight="1" thickBot="1" x14ac:dyDescent="0.25"/>
    <row r="10071" spans="1:6" ht="13.5" customHeight="1" thickBot="1" x14ac:dyDescent="0.25">
      <c r="A10071" s="90" t="s">
        <v>4883</v>
      </c>
      <c r="B10071" s="91"/>
      <c r="C10071" s="92">
        <v>69.320546188093303</v>
      </c>
      <c r="D10071" s="91"/>
      <c r="E10071" s="93" t="s">
        <v>4884</v>
      </c>
      <c r="F10071" s="94">
        <v>92954</v>
      </c>
    </row>
    <row r="10072" spans="1:6" ht="0.2" customHeight="1" x14ac:dyDescent="0.2"/>
    <row r="10073" spans="1:6" ht="12.75" customHeight="1" x14ac:dyDescent="0.2">
      <c r="A10073" s="80" t="s">
        <v>4871</v>
      </c>
      <c r="B10073" s="81" t="s">
        <v>4885</v>
      </c>
      <c r="C10073" s="82" t="s">
        <v>4870</v>
      </c>
      <c r="D10073" s="82" t="s">
        <v>4873</v>
      </c>
      <c r="E10073" s="82" t="s">
        <v>4874</v>
      </c>
      <c r="F10073" s="83" t="s">
        <v>4875</v>
      </c>
    </row>
    <row r="10074" spans="1:6" ht="409.6" hidden="1" customHeight="1" x14ac:dyDescent="0.2"/>
    <row r="10075" spans="1:6" ht="25.5" customHeight="1" thickBot="1" x14ac:dyDescent="0.25">
      <c r="A10075" s="84" t="s">
        <v>5158</v>
      </c>
      <c r="B10075" s="85" t="s">
        <v>5159</v>
      </c>
      <c r="C10075" s="86" t="s">
        <v>4888</v>
      </c>
      <c r="D10075" s="87">
        <v>0.10646</v>
      </c>
      <c r="E10075" s="88">
        <v>266178</v>
      </c>
      <c r="F10075" s="89">
        <f>+D10075*E10075</f>
        <v>28337.309880000001</v>
      </c>
    </row>
    <row r="10076" spans="1:6" ht="409.6" hidden="1" customHeight="1" thickBot="1" x14ac:dyDescent="0.25"/>
    <row r="10077" spans="1:6" ht="13.5" customHeight="1" thickBot="1" x14ac:dyDescent="0.25">
      <c r="A10077" s="90" t="s">
        <v>4893</v>
      </c>
      <c r="B10077" s="91"/>
      <c r="C10077" s="92">
        <v>21.132348444736099</v>
      </c>
      <c r="D10077" s="91"/>
      <c r="E10077" s="93" t="s">
        <v>4884</v>
      </c>
      <c r="F10077" s="94">
        <v>28337</v>
      </c>
    </row>
    <row r="10078" spans="1:6" ht="0.2" customHeight="1" x14ac:dyDescent="0.2"/>
    <row r="10079" spans="1:6" ht="12.75" customHeight="1" x14ac:dyDescent="0.2">
      <c r="A10079" s="80" t="s">
        <v>4871</v>
      </c>
      <c r="B10079" s="81" t="s">
        <v>4894</v>
      </c>
      <c r="C10079" s="82" t="s">
        <v>4870</v>
      </c>
      <c r="D10079" s="82" t="s">
        <v>4873</v>
      </c>
      <c r="E10079" s="82" t="s">
        <v>4874</v>
      </c>
      <c r="F10079" s="83" t="s">
        <v>4875</v>
      </c>
    </row>
    <row r="10080" spans="1:6" ht="409.6" hidden="1" customHeight="1" x14ac:dyDescent="0.2"/>
    <row r="10081" spans="1:6" ht="25.5" customHeight="1" thickBot="1" x14ac:dyDescent="0.25">
      <c r="A10081" s="84" t="s">
        <v>4895</v>
      </c>
      <c r="B10081" s="85" t="s">
        <v>4896</v>
      </c>
      <c r="C10081" s="86" t="s">
        <v>4897</v>
      </c>
      <c r="D10081" s="87">
        <v>0.05</v>
      </c>
      <c r="E10081" s="88">
        <v>28337</v>
      </c>
      <c r="F10081" s="89">
        <f>+D10081*E10081</f>
        <v>1416.8500000000001</v>
      </c>
    </row>
    <row r="10082" spans="1:6" ht="409.6" hidden="1" customHeight="1" thickBot="1" x14ac:dyDescent="0.25"/>
    <row r="10083" spans="1:6" ht="13.5" customHeight="1" thickBot="1" x14ac:dyDescent="0.25">
      <c r="A10083" s="90" t="s">
        <v>4898</v>
      </c>
      <c r="B10083" s="91"/>
      <c r="C10083" s="92">
        <v>1.05672928489929</v>
      </c>
      <c r="D10083" s="91"/>
      <c r="E10083" s="93" t="s">
        <v>4884</v>
      </c>
      <c r="F10083" s="94">
        <v>1417</v>
      </c>
    </row>
    <row r="10084" spans="1:6" ht="0.2" customHeight="1" x14ac:dyDescent="0.2"/>
    <row r="10085" spans="1:6" ht="12.75" customHeight="1" x14ac:dyDescent="0.2">
      <c r="A10085" s="80" t="s">
        <v>4871</v>
      </c>
      <c r="B10085" s="81" t="s">
        <v>4899</v>
      </c>
      <c r="C10085" s="82" t="s">
        <v>4870</v>
      </c>
      <c r="D10085" s="82" t="s">
        <v>4873</v>
      </c>
      <c r="E10085" s="82" t="s">
        <v>4874</v>
      </c>
      <c r="F10085" s="83" t="s">
        <v>4875</v>
      </c>
    </row>
    <row r="10086" spans="1:6" ht="409.6" hidden="1" customHeight="1" x14ac:dyDescent="0.2"/>
    <row r="10087" spans="1:6" ht="25.5" customHeight="1" x14ac:dyDescent="0.2">
      <c r="A10087" s="84" t="s">
        <v>5139</v>
      </c>
      <c r="B10087" s="85" t="s">
        <v>5140</v>
      </c>
      <c r="C10087" s="86" t="s">
        <v>109</v>
      </c>
      <c r="D10087" s="87">
        <v>7</v>
      </c>
      <c r="E10087" s="88">
        <v>398</v>
      </c>
      <c r="F10087" s="89">
        <f>+D10087*E10087</f>
        <v>2786</v>
      </c>
    </row>
    <row r="10088" spans="1:6" ht="409.6" hidden="1" customHeight="1" x14ac:dyDescent="0.2"/>
    <row r="10089" spans="1:6" ht="25.5" customHeight="1" x14ac:dyDescent="0.2">
      <c r="A10089" s="84" t="s">
        <v>5087</v>
      </c>
      <c r="B10089" s="85" t="s">
        <v>5088</v>
      </c>
      <c r="C10089" s="86" t="s">
        <v>109</v>
      </c>
      <c r="D10089" s="87">
        <v>3.5</v>
      </c>
      <c r="E10089" s="88">
        <v>169</v>
      </c>
      <c r="F10089" s="89">
        <f>+D10089*E10089</f>
        <v>591.5</v>
      </c>
    </row>
    <row r="10090" spans="1:6" ht="409.6" hidden="1" customHeight="1" x14ac:dyDescent="0.2"/>
    <row r="10091" spans="1:6" ht="25.5" customHeight="1" x14ac:dyDescent="0.2">
      <c r="A10091" s="84" t="s">
        <v>5196</v>
      </c>
      <c r="B10091" s="85" t="s">
        <v>5197</v>
      </c>
      <c r="C10091" s="86" t="s">
        <v>109</v>
      </c>
      <c r="D10091" s="87">
        <v>10</v>
      </c>
      <c r="E10091" s="88">
        <v>550</v>
      </c>
      <c r="F10091" s="89">
        <f>+D10091*E10091</f>
        <v>5500</v>
      </c>
    </row>
    <row r="10092" spans="1:6" ht="409.6" hidden="1" customHeight="1" x14ac:dyDescent="0.2"/>
    <row r="10093" spans="1:6" ht="25.5" customHeight="1" x14ac:dyDescent="0.2">
      <c r="A10093" s="84" t="s">
        <v>5166</v>
      </c>
      <c r="B10093" s="85" t="s">
        <v>5167</v>
      </c>
      <c r="C10093" s="86" t="s">
        <v>109</v>
      </c>
      <c r="D10093" s="87">
        <v>0.03</v>
      </c>
      <c r="E10093" s="88">
        <v>26925</v>
      </c>
      <c r="F10093" s="89">
        <f>+D10093*E10093</f>
        <v>807.75</v>
      </c>
    </row>
    <row r="10094" spans="1:6" ht="409.6" hidden="1" customHeight="1" x14ac:dyDescent="0.2"/>
    <row r="10095" spans="1:6" ht="25.5" customHeight="1" thickBot="1" x14ac:dyDescent="0.25">
      <c r="A10095" s="84" t="s">
        <v>5236</v>
      </c>
      <c r="B10095" s="85" t="s">
        <v>5237</v>
      </c>
      <c r="C10095" s="86" t="s">
        <v>109</v>
      </c>
      <c r="D10095" s="87">
        <v>0.58333000000000002</v>
      </c>
      <c r="E10095" s="88">
        <v>370</v>
      </c>
      <c r="F10095" s="89">
        <f>+D10095*E10095</f>
        <v>215.8321</v>
      </c>
    </row>
    <row r="10096" spans="1:6" ht="409.6" hidden="1" customHeight="1" thickBot="1" x14ac:dyDescent="0.25"/>
    <row r="10097" spans="1:6" ht="13.5" customHeight="1" thickBot="1" x14ac:dyDescent="0.25">
      <c r="A10097" s="90" t="s">
        <v>4904</v>
      </c>
      <c r="B10097" s="91"/>
      <c r="C10097" s="92">
        <v>7.3844272258805503</v>
      </c>
      <c r="D10097" s="91"/>
      <c r="E10097" s="93" t="s">
        <v>4884</v>
      </c>
      <c r="F10097" s="94">
        <v>9902</v>
      </c>
    </row>
    <row r="10098" spans="1:6" ht="0.2" customHeight="1" x14ac:dyDescent="0.2"/>
    <row r="10099" spans="1:6" ht="12.75" customHeight="1" x14ac:dyDescent="0.2">
      <c r="A10099" s="80" t="s">
        <v>4871</v>
      </c>
      <c r="B10099" s="81" t="s">
        <v>4905</v>
      </c>
      <c r="C10099" s="82" t="s">
        <v>4870</v>
      </c>
      <c r="D10099" s="82" t="s">
        <v>4873</v>
      </c>
      <c r="E10099" s="82" t="s">
        <v>4874</v>
      </c>
      <c r="F10099" s="83" t="s">
        <v>4875</v>
      </c>
    </row>
    <row r="10100" spans="1:6" ht="409.6" hidden="1" customHeight="1" x14ac:dyDescent="0.2"/>
    <row r="10101" spans="1:6" ht="25.5" customHeight="1" thickBot="1" x14ac:dyDescent="0.25">
      <c r="A10101" s="84" t="s">
        <v>4920</v>
      </c>
      <c r="B10101" s="85" t="s">
        <v>4921</v>
      </c>
      <c r="C10101" s="86" t="s">
        <v>106</v>
      </c>
      <c r="D10101" s="87">
        <v>0.105</v>
      </c>
      <c r="E10101" s="88">
        <v>14128</v>
      </c>
      <c r="F10101" s="89">
        <f>+D10101*E10101</f>
        <v>1483.44</v>
      </c>
    </row>
    <row r="10102" spans="1:6" ht="409.6" hidden="1" customHeight="1" thickBot="1" x14ac:dyDescent="0.25"/>
    <row r="10103" spans="1:6" ht="13.5" customHeight="1" thickBot="1" x14ac:dyDescent="0.25">
      <c r="A10103" s="90" t="s">
        <v>4908</v>
      </c>
      <c r="B10103" s="91"/>
      <c r="C10103" s="92">
        <v>1.1059488563907101</v>
      </c>
      <c r="D10103" s="91"/>
      <c r="E10103" s="93" t="s">
        <v>4884</v>
      </c>
      <c r="F10103" s="94">
        <v>1483</v>
      </c>
    </row>
    <row r="10104" spans="1:6" ht="0.2" customHeight="1" thickBot="1" x14ac:dyDescent="0.25"/>
    <row r="10105" spans="1:6" ht="12.75" customHeight="1" thickBot="1" x14ac:dyDescent="0.3">
      <c r="A10105" s="157" t="s">
        <v>4909</v>
      </c>
      <c r="B10105" s="158"/>
      <c r="C10105" s="158"/>
      <c r="D10105" s="158"/>
      <c r="E10105" s="159">
        <v>134093</v>
      </c>
      <c r="F10105" s="160"/>
    </row>
    <row r="10106" spans="1:6" ht="12.75" customHeight="1" x14ac:dyDescent="0.2"/>
    <row r="10107" spans="1:6" ht="12.75" customHeight="1" x14ac:dyDescent="0.2"/>
    <row r="10108" spans="1:6" ht="409.6" hidden="1" customHeight="1" x14ac:dyDescent="0.2"/>
    <row r="10109" spans="1:6" ht="12.75" customHeight="1" x14ac:dyDescent="0.25">
      <c r="A10109" s="144" t="s">
        <v>4868</v>
      </c>
      <c r="B10109" s="145"/>
      <c r="C10109" s="145"/>
      <c r="D10109" s="145"/>
      <c r="E10109" s="146"/>
      <c r="F10109" s="147"/>
    </row>
    <row r="10110" spans="1:6" ht="12.75" customHeight="1" x14ac:dyDescent="0.2">
      <c r="A10110" s="138" t="s">
        <v>2942</v>
      </c>
      <c r="B10110" s="139"/>
      <c r="C10110" s="139"/>
      <c r="D10110" s="140"/>
      <c r="E10110" s="76" t="s">
        <v>4869</v>
      </c>
      <c r="F10110" s="77" t="s">
        <v>4870</v>
      </c>
    </row>
    <row r="10111" spans="1:6" ht="12.75" customHeight="1" x14ac:dyDescent="0.2">
      <c r="A10111" s="141"/>
      <c r="B10111" s="142"/>
      <c r="C10111" s="142"/>
      <c r="D10111" s="143"/>
      <c r="E10111" s="78" t="s">
        <v>2941</v>
      </c>
      <c r="F10111" s="79" t="s">
        <v>263</v>
      </c>
    </row>
    <row r="10112" spans="1:6" ht="409.6" hidden="1" customHeight="1" x14ac:dyDescent="0.2"/>
    <row r="10113" spans="1:6" ht="12.75" customHeight="1" x14ac:dyDescent="0.2">
      <c r="A10113" s="80" t="s">
        <v>4871</v>
      </c>
      <c r="B10113" s="81" t="s">
        <v>4872</v>
      </c>
      <c r="C10113" s="82" t="s">
        <v>4870</v>
      </c>
      <c r="D10113" s="82" t="s">
        <v>4873</v>
      </c>
      <c r="E10113" s="82" t="s">
        <v>4874</v>
      </c>
      <c r="F10113" s="83" t="s">
        <v>4875</v>
      </c>
    </row>
    <row r="10114" spans="1:6" ht="409.6" hidden="1" customHeight="1" x14ac:dyDescent="0.2"/>
    <row r="10115" spans="1:6" ht="25.5" customHeight="1" x14ac:dyDescent="0.2">
      <c r="A10115" s="84" t="s">
        <v>5154</v>
      </c>
      <c r="B10115" s="85" t="s">
        <v>5155</v>
      </c>
      <c r="C10115" s="86" t="s">
        <v>106</v>
      </c>
      <c r="D10115" s="87">
        <v>4.2000000000000003E-2</v>
      </c>
      <c r="E10115" s="88">
        <v>405694</v>
      </c>
      <c r="F10115" s="89">
        <f>+D10115*E10115</f>
        <v>17039.148000000001</v>
      </c>
    </row>
    <row r="10116" spans="1:6" ht="409.6" hidden="1" customHeight="1" x14ac:dyDescent="0.2"/>
    <row r="10117" spans="1:6" ht="25.5" customHeight="1" x14ac:dyDescent="0.2">
      <c r="A10117" s="84" t="s">
        <v>5254</v>
      </c>
      <c r="B10117" s="85" t="s">
        <v>5255</v>
      </c>
      <c r="C10117" s="86" t="s">
        <v>9</v>
      </c>
      <c r="D10117" s="87">
        <v>0.5</v>
      </c>
      <c r="E10117" s="88">
        <v>2030</v>
      </c>
      <c r="F10117" s="89">
        <f>+D10117*E10117</f>
        <v>1015</v>
      </c>
    </row>
    <row r="10118" spans="1:6" ht="409.6" hidden="1" customHeight="1" x14ac:dyDescent="0.2"/>
    <row r="10119" spans="1:6" ht="25.5" customHeight="1" x14ac:dyDescent="0.2">
      <c r="A10119" s="84" t="s">
        <v>4881</v>
      </c>
      <c r="B10119" s="85" t="s">
        <v>4882</v>
      </c>
      <c r="C10119" s="86" t="s">
        <v>9</v>
      </c>
      <c r="D10119" s="87">
        <v>0.7</v>
      </c>
      <c r="E10119" s="88">
        <v>8900</v>
      </c>
      <c r="F10119" s="89">
        <f>+D10119*E10119</f>
        <v>6230</v>
      </c>
    </row>
    <row r="10120" spans="1:6" ht="409.6" hidden="1" customHeight="1" x14ac:dyDescent="0.2"/>
    <row r="10121" spans="1:6" ht="25.5" customHeight="1" x14ac:dyDescent="0.2">
      <c r="A10121" s="84" t="s">
        <v>4941</v>
      </c>
      <c r="B10121" s="85" t="s">
        <v>4942</v>
      </c>
      <c r="C10121" s="86" t="s">
        <v>7</v>
      </c>
      <c r="D10121" s="87">
        <v>0.04</v>
      </c>
      <c r="E10121" s="88">
        <v>8600</v>
      </c>
      <c r="F10121" s="89">
        <f>+D10121*E10121</f>
        <v>344</v>
      </c>
    </row>
    <row r="10122" spans="1:6" ht="409.6" hidden="1" customHeight="1" x14ac:dyDescent="0.2"/>
    <row r="10123" spans="1:6" ht="25.5" customHeight="1" x14ac:dyDescent="0.2">
      <c r="A10123" s="84" t="s">
        <v>5101</v>
      </c>
      <c r="B10123" s="85" t="s">
        <v>5102</v>
      </c>
      <c r="C10123" s="86" t="s">
        <v>1212</v>
      </c>
      <c r="D10123" s="87">
        <v>0.32146000000000002</v>
      </c>
      <c r="E10123" s="88">
        <v>2550</v>
      </c>
      <c r="F10123" s="89">
        <f>+D10123*E10123</f>
        <v>819.72300000000007</v>
      </c>
    </row>
    <row r="10124" spans="1:6" ht="409.6" hidden="1" customHeight="1" x14ac:dyDescent="0.2"/>
    <row r="10125" spans="1:6" ht="25.5" customHeight="1" x14ac:dyDescent="0.2">
      <c r="A10125" s="84" t="s">
        <v>5097</v>
      </c>
      <c r="B10125" s="85" t="s">
        <v>5098</v>
      </c>
      <c r="C10125" s="86" t="s">
        <v>9</v>
      </c>
      <c r="D10125" s="87">
        <v>7.6999999999999996E-4</v>
      </c>
      <c r="E10125" s="88">
        <v>295180</v>
      </c>
      <c r="F10125" s="89">
        <f>+D10125*E10125</f>
        <v>227.28859999999997</v>
      </c>
    </row>
    <row r="10126" spans="1:6" ht="409.6" hidden="1" customHeight="1" x14ac:dyDescent="0.2"/>
    <row r="10127" spans="1:6" ht="25.5" customHeight="1" x14ac:dyDescent="0.2">
      <c r="A10127" s="84" t="s">
        <v>5160</v>
      </c>
      <c r="B10127" s="85" t="s">
        <v>5161</v>
      </c>
      <c r="C10127" s="86" t="s">
        <v>9</v>
      </c>
      <c r="D10127" s="87">
        <v>4.1020000000000001E-2</v>
      </c>
      <c r="E10127" s="88">
        <v>155918</v>
      </c>
      <c r="F10127" s="89">
        <f>+D10127*E10127</f>
        <v>6395.7563600000003</v>
      </c>
    </row>
    <row r="10128" spans="1:6" ht="409.6" hidden="1" customHeight="1" x14ac:dyDescent="0.2"/>
    <row r="10129" spans="1:6" ht="25.5" customHeight="1" x14ac:dyDescent="0.2">
      <c r="A10129" s="84" t="s">
        <v>5256</v>
      </c>
      <c r="B10129" s="85" t="s">
        <v>5257</v>
      </c>
      <c r="C10129" s="86" t="s">
        <v>9</v>
      </c>
      <c r="D10129" s="87">
        <v>2.9399999999999999E-3</v>
      </c>
      <c r="E10129" s="88">
        <v>262600</v>
      </c>
      <c r="F10129" s="89">
        <f>+D10129*E10129</f>
        <v>772.04399999999998</v>
      </c>
    </row>
    <row r="10130" spans="1:6" ht="409.6" hidden="1" customHeight="1" x14ac:dyDescent="0.2"/>
    <row r="10131" spans="1:6" ht="25.5" customHeight="1" x14ac:dyDescent="0.2">
      <c r="A10131" s="84" t="s">
        <v>5190</v>
      </c>
      <c r="B10131" s="85" t="s">
        <v>5191</v>
      </c>
      <c r="C10131" s="86" t="s">
        <v>263</v>
      </c>
      <c r="D10131" s="87">
        <v>2.2999999999999998</v>
      </c>
      <c r="E10131" s="88">
        <v>1353</v>
      </c>
      <c r="F10131" s="89">
        <f>+D10131*E10131</f>
        <v>3111.8999999999996</v>
      </c>
    </row>
    <row r="10132" spans="1:6" ht="409.6" hidden="1" customHeight="1" x14ac:dyDescent="0.2"/>
    <row r="10133" spans="1:6" ht="25.5" customHeight="1" thickBot="1" x14ac:dyDescent="0.25">
      <c r="A10133" s="84" t="s">
        <v>5258</v>
      </c>
      <c r="B10133" s="85" t="s">
        <v>5259</v>
      </c>
      <c r="C10133" s="86" t="s">
        <v>7</v>
      </c>
      <c r="D10133" s="87">
        <v>0.32107000000000002</v>
      </c>
      <c r="E10133" s="88">
        <v>5242</v>
      </c>
      <c r="F10133" s="89">
        <f>+D10133*E10133</f>
        <v>1683.0489400000001</v>
      </c>
    </row>
    <row r="10134" spans="1:6" ht="409.6" hidden="1" customHeight="1" thickBot="1" x14ac:dyDescent="0.25"/>
    <row r="10135" spans="1:6" ht="13.5" customHeight="1" thickBot="1" x14ac:dyDescent="0.25">
      <c r="A10135" s="90" t="s">
        <v>4883</v>
      </c>
      <c r="B10135" s="91"/>
      <c r="C10135" s="92">
        <v>56.210516883465999</v>
      </c>
      <c r="D10135" s="91"/>
      <c r="E10135" s="93" t="s">
        <v>4884</v>
      </c>
      <c r="F10135" s="94">
        <v>37638</v>
      </c>
    </row>
    <row r="10136" spans="1:6" ht="0.2" customHeight="1" x14ac:dyDescent="0.2"/>
    <row r="10137" spans="1:6" ht="12.75" customHeight="1" x14ac:dyDescent="0.2">
      <c r="A10137" s="80" t="s">
        <v>4871</v>
      </c>
      <c r="B10137" s="81" t="s">
        <v>4885</v>
      </c>
      <c r="C10137" s="82" t="s">
        <v>4870</v>
      </c>
      <c r="D10137" s="82" t="s">
        <v>4873</v>
      </c>
      <c r="E10137" s="82" t="s">
        <v>4874</v>
      </c>
      <c r="F10137" s="83" t="s">
        <v>4875</v>
      </c>
    </row>
    <row r="10138" spans="1:6" ht="409.6" hidden="1" customHeight="1" x14ac:dyDescent="0.2"/>
    <row r="10139" spans="1:6" ht="25.5" customHeight="1" thickBot="1" x14ac:dyDescent="0.25">
      <c r="A10139" s="84" t="s">
        <v>5158</v>
      </c>
      <c r="B10139" s="85" t="s">
        <v>5159</v>
      </c>
      <c r="C10139" s="86" t="s">
        <v>4888</v>
      </c>
      <c r="D10139" s="87">
        <v>6.8500000000000005E-2</v>
      </c>
      <c r="E10139" s="88">
        <v>266178</v>
      </c>
      <c r="F10139" s="89">
        <f>+D10139*E10139</f>
        <v>18233.193000000003</v>
      </c>
    </row>
    <row r="10140" spans="1:6" ht="409.6" hidden="1" customHeight="1" thickBot="1" x14ac:dyDescent="0.25"/>
    <row r="10141" spans="1:6" ht="13.5" customHeight="1" thickBot="1" x14ac:dyDescent="0.25">
      <c r="A10141" s="90" t="s">
        <v>4893</v>
      </c>
      <c r="B10141" s="91"/>
      <c r="C10141" s="92">
        <v>27.230096028913199</v>
      </c>
      <c r="D10141" s="91"/>
      <c r="E10141" s="93" t="s">
        <v>4884</v>
      </c>
      <c r="F10141" s="94">
        <v>18233</v>
      </c>
    </row>
    <row r="10142" spans="1:6" ht="0.2" customHeight="1" x14ac:dyDescent="0.2"/>
    <row r="10143" spans="1:6" ht="12.75" customHeight="1" x14ac:dyDescent="0.2">
      <c r="A10143" s="80" t="s">
        <v>4871</v>
      </c>
      <c r="B10143" s="81" t="s">
        <v>4894</v>
      </c>
      <c r="C10143" s="82" t="s">
        <v>4870</v>
      </c>
      <c r="D10143" s="82" t="s">
        <v>4873</v>
      </c>
      <c r="E10143" s="82" t="s">
        <v>4874</v>
      </c>
      <c r="F10143" s="83" t="s">
        <v>4875</v>
      </c>
    </row>
    <row r="10144" spans="1:6" ht="409.6" hidden="1" customHeight="1" x14ac:dyDescent="0.2"/>
    <row r="10145" spans="1:6" ht="25.5" customHeight="1" thickBot="1" x14ac:dyDescent="0.25">
      <c r="A10145" s="84" t="s">
        <v>4895</v>
      </c>
      <c r="B10145" s="85" t="s">
        <v>4896</v>
      </c>
      <c r="C10145" s="86" t="s">
        <v>4897</v>
      </c>
      <c r="D10145" s="87">
        <v>0.05</v>
      </c>
      <c r="E10145" s="88">
        <v>18233</v>
      </c>
      <c r="F10145" s="89">
        <f>+D10145*E10145</f>
        <v>911.65000000000009</v>
      </c>
    </row>
    <row r="10146" spans="1:6" ht="409.6" hidden="1" customHeight="1" thickBot="1" x14ac:dyDescent="0.25"/>
    <row r="10147" spans="1:6" ht="13.5" customHeight="1" thickBot="1" x14ac:dyDescent="0.25">
      <c r="A10147" s="90" t="s">
        <v>4898</v>
      </c>
      <c r="B10147" s="91"/>
      <c r="C10147" s="92">
        <v>1.36202750937141</v>
      </c>
      <c r="D10147" s="91"/>
      <c r="E10147" s="93" t="s">
        <v>4884</v>
      </c>
      <c r="F10147" s="94">
        <v>912</v>
      </c>
    </row>
    <row r="10148" spans="1:6" ht="0.2" customHeight="1" x14ac:dyDescent="0.2"/>
    <row r="10149" spans="1:6" ht="12.75" customHeight="1" x14ac:dyDescent="0.2">
      <c r="A10149" s="80" t="s">
        <v>4871</v>
      </c>
      <c r="B10149" s="81" t="s">
        <v>4899</v>
      </c>
      <c r="C10149" s="82" t="s">
        <v>4870</v>
      </c>
      <c r="D10149" s="82" t="s">
        <v>4873</v>
      </c>
      <c r="E10149" s="82" t="s">
        <v>4874</v>
      </c>
      <c r="F10149" s="83" t="s">
        <v>4875</v>
      </c>
    </row>
    <row r="10150" spans="1:6" ht="409.6" hidden="1" customHeight="1" x14ac:dyDescent="0.2"/>
    <row r="10151" spans="1:6" ht="25.5" customHeight="1" x14ac:dyDescent="0.2">
      <c r="A10151" s="84" t="s">
        <v>5200</v>
      </c>
      <c r="B10151" s="85" t="s">
        <v>5201</v>
      </c>
      <c r="C10151" s="86" t="s">
        <v>109</v>
      </c>
      <c r="D10151" s="87">
        <v>16</v>
      </c>
      <c r="E10151" s="88">
        <v>158</v>
      </c>
      <c r="F10151" s="89">
        <f>+D10151*E10151</f>
        <v>2528</v>
      </c>
    </row>
    <row r="10152" spans="1:6" ht="409.6" hidden="1" customHeight="1" x14ac:dyDescent="0.2"/>
    <row r="10153" spans="1:6" ht="25.5" customHeight="1" x14ac:dyDescent="0.2">
      <c r="A10153" s="84" t="s">
        <v>5016</v>
      </c>
      <c r="B10153" s="85" t="s">
        <v>5017</v>
      </c>
      <c r="C10153" s="86" t="s">
        <v>109</v>
      </c>
      <c r="D10153" s="87">
        <v>1.3332999999999999</v>
      </c>
      <c r="E10153" s="88">
        <v>3482</v>
      </c>
      <c r="F10153" s="89">
        <f>+D10153*E10153</f>
        <v>4642.5505999999996</v>
      </c>
    </row>
    <row r="10154" spans="1:6" ht="409.6" hidden="1" customHeight="1" x14ac:dyDescent="0.2"/>
    <row r="10155" spans="1:6" ht="25.5" customHeight="1" x14ac:dyDescent="0.2">
      <c r="A10155" s="84" t="s">
        <v>5196</v>
      </c>
      <c r="B10155" s="85" t="s">
        <v>5197</v>
      </c>
      <c r="C10155" s="86" t="s">
        <v>109</v>
      </c>
      <c r="D10155" s="87">
        <v>2.6666699999999999</v>
      </c>
      <c r="E10155" s="88">
        <v>550</v>
      </c>
      <c r="F10155" s="89">
        <f>+D10155*E10155</f>
        <v>1466.6685</v>
      </c>
    </row>
    <row r="10156" spans="1:6" ht="409.6" hidden="1" customHeight="1" x14ac:dyDescent="0.2"/>
    <row r="10157" spans="1:6" ht="25.5" customHeight="1" x14ac:dyDescent="0.2">
      <c r="A10157" s="84" t="s">
        <v>5166</v>
      </c>
      <c r="B10157" s="85" t="s">
        <v>5167</v>
      </c>
      <c r="C10157" s="86" t="s">
        <v>109</v>
      </c>
      <c r="D10157" s="87">
        <v>2.811E-2</v>
      </c>
      <c r="E10157" s="88">
        <v>26925</v>
      </c>
      <c r="F10157" s="89">
        <f>+D10157*E10157</f>
        <v>756.86175000000003</v>
      </c>
    </row>
    <row r="10158" spans="1:6" ht="409.6" hidden="1" customHeight="1" x14ac:dyDescent="0.2"/>
    <row r="10159" spans="1:6" ht="25.5" customHeight="1" x14ac:dyDescent="0.2">
      <c r="A10159" s="84" t="s">
        <v>5198</v>
      </c>
      <c r="B10159" s="85" t="s">
        <v>5199</v>
      </c>
      <c r="C10159" s="86" t="s">
        <v>109</v>
      </c>
      <c r="D10159" s="87">
        <v>2.811E-2</v>
      </c>
      <c r="E10159" s="88">
        <v>805</v>
      </c>
      <c r="F10159" s="89">
        <f>+D10159*E10159</f>
        <v>22.628550000000001</v>
      </c>
    </row>
    <row r="10160" spans="1:6" ht="409.6" hidden="1" customHeight="1" x14ac:dyDescent="0.2"/>
    <row r="10161" spans="1:6" ht="25.5" customHeight="1" thickBot="1" x14ac:dyDescent="0.25">
      <c r="A10161" s="84" t="s">
        <v>5018</v>
      </c>
      <c r="B10161" s="85" t="s">
        <v>5019</v>
      </c>
      <c r="C10161" s="86" t="s">
        <v>109</v>
      </c>
      <c r="D10161" s="87">
        <v>0.66666999999999998</v>
      </c>
      <c r="E10161" s="88">
        <v>248</v>
      </c>
      <c r="F10161" s="89">
        <f>+D10161*E10161</f>
        <v>165.33416</v>
      </c>
    </row>
    <row r="10162" spans="1:6" ht="409.6" hidden="1" customHeight="1" thickBot="1" x14ac:dyDescent="0.25"/>
    <row r="10163" spans="1:6" ht="13.5" customHeight="1" thickBot="1" x14ac:dyDescent="0.25">
      <c r="A10163" s="90" t="s">
        <v>4904</v>
      </c>
      <c r="B10163" s="91"/>
      <c r="C10163" s="92">
        <v>14.3117430069147</v>
      </c>
      <c r="D10163" s="91"/>
      <c r="E10163" s="93" t="s">
        <v>4884</v>
      </c>
      <c r="F10163" s="94">
        <v>9583</v>
      </c>
    </row>
    <row r="10164" spans="1:6" ht="0.2" customHeight="1" x14ac:dyDescent="0.2"/>
    <row r="10165" spans="1:6" ht="12.75" customHeight="1" x14ac:dyDescent="0.2">
      <c r="A10165" s="80" t="s">
        <v>4871</v>
      </c>
      <c r="B10165" s="81" t="s">
        <v>4905</v>
      </c>
      <c r="C10165" s="82" t="s">
        <v>4870</v>
      </c>
      <c r="D10165" s="82" t="s">
        <v>4873</v>
      </c>
      <c r="E10165" s="82" t="s">
        <v>4874</v>
      </c>
      <c r="F10165" s="83" t="s">
        <v>4875</v>
      </c>
    </row>
    <row r="10166" spans="1:6" ht="409.6" hidden="1" customHeight="1" x14ac:dyDescent="0.2"/>
    <row r="10167" spans="1:6" ht="25.5" customHeight="1" thickBot="1" x14ac:dyDescent="0.25">
      <c r="A10167" s="84" t="s">
        <v>4920</v>
      </c>
      <c r="B10167" s="85" t="s">
        <v>4921</v>
      </c>
      <c r="C10167" s="86" t="s">
        <v>106</v>
      </c>
      <c r="D10167" s="87">
        <v>4.2000000000000003E-2</v>
      </c>
      <c r="E10167" s="88">
        <v>14128</v>
      </c>
      <c r="F10167" s="89">
        <f>+D10167*E10167</f>
        <v>593.37600000000009</v>
      </c>
    </row>
    <row r="10168" spans="1:6" ht="409.6" hidden="1" customHeight="1" thickBot="1" x14ac:dyDescent="0.25"/>
    <row r="10169" spans="1:6" ht="13.5" customHeight="1" thickBot="1" x14ac:dyDescent="0.25">
      <c r="A10169" s="90" t="s">
        <v>4908</v>
      </c>
      <c r="B10169" s="91"/>
      <c r="C10169" s="92">
        <v>0.88561657133469696</v>
      </c>
      <c r="D10169" s="91"/>
      <c r="E10169" s="93" t="s">
        <v>4884</v>
      </c>
      <c r="F10169" s="94">
        <v>593</v>
      </c>
    </row>
    <row r="10170" spans="1:6" ht="0.2" customHeight="1" thickBot="1" x14ac:dyDescent="0.25"/>
    <row r="10171" spans="1:6" ht="12.75" customHeight="1" thickBot="1" x14ac:dyDescent="0.3">
      <c r="A10171" s="157" t="s">
        <v>4909</v>
      </c>
      <c r="B10171" s="158"/>
      <c r="C10171" s="158"/>
      <c r="D10171" s="158"/>
      <c r="E10171" s="159">
        <v>66959</v>
      </c>
      <c r="F10171" s="160"/>
    </row>
    <row r="10172" spans="1:6" ht="12.75" customHeight="1" x14ac:dyDescent="0.2"/>
    <row r="10173" spans="1:6" ht="12.75" customHeight="1" x14ac:dyDescent="0.2"/>
    <row r="10174" spans="1:6" ht="409.6" hidden="1" customHeight="1" x14ac:dyDescent="0.2"/>
    <row r="10175" spans="1:6" ht="12.75" customHeight="1" x14ac:dyDescent="0.25">
      <c r="A10175" s="144" t="s">
        <v>4868</v>
      </c>
      <c r="B10175" s="145"/>
      <c r="C10175" s="145"/>
      <c r="D10175" s="145"/>
      <c r="E10175" s="146"/>
      <c r="F10175" s="147"/>
    </row>
    <row r="10176" spans="1:6" ht="12.75" customHeight="1" x14ac:dyDescent="0.2">
      <c r="A10176" s="138" t="s">
        <v>2944</v>
      </c>
      <c r="B10176" s="139"/>
      <c r="C10176" s="139"/>
      <c r="D10176" s="140"/>
      <c r="E10176" s="76" t="s">
        <v>4869</v>
      </c>
      <c r="F10176" s="77" t="s">
        <v>4870</v>
      </c>
    </row>
    <row r="10177" spans="1:6" ht="12.75" customHeight="1" x14ac:dyDescent="0.2">
      <c r="A10177" s="141"/>
      <c r="B10177" s="142"/>
      <c r="C10177" s="142"/>
      <c r="D10177" s="143"/>
      <c r="E10177" s="78" t="s">
        <v>2943</v>
      </c>
      <c r="F10177" s="79" t="s">
        <v>263</v>
      </c>
    </row>
    <row r="10178" spans="1:6" ht="409.6" hidden="1" customHeight="1" x14ac:dyDescent="0.2"/>
    <row r="10179" spans="1:6" ht="12.75" customHeight="1" x14ac:dyDescent="0.2">
      <c r="A10179" s="80" t="s">
        <v>4871</v>
      </c>
      <c r="B10179" s="81" t="s">
        <v>4872</v>
      </c>
      <c r="C10179" s="82" t="s">
        <v>4870</v>
      </c>
      <c r="D10179" s="82" t="s">
        <v>4873</v>
      </c>
      <c r="E10179" s="82" t="s">
        <v>4874</v>
      </c>
      <c r="F10179" s="83" t="s">
        <v>4875</v>
      </c>
    </row>
    <row r="10180" spans="1:6" ht="409.6" hidden="1" customHeight="1" x14ac:dyDescent="0.2"/>
    <row r="10181" spans="1:6" ht="25.5" customHeight="1" x14ac:dyDescent="0.2">
      <c r="A10181" s="84" t="s">
        <v>5154</v>
      </c>
      <c r="B10181" s="85" t="s">
        <v>5155</v>
      </c>
      <c r="C10181" s="86" t="s">
        <v>106</v>
      </c>
      <c r="D10181" s="87">
        <v>6.3E-2</v>
      </c>
      <c r="E10181" s="88">
        <v>405694</v>
      </c>
      <c r="F10181" s="89">
        <f>+D10181*E10181</f>
        <v>25558.722000000002</v>
      </c>
    </row>
    <row r="10182" spans="1:6" ht="409.6" hidden="1" customHeight="1" x14ac:dyDescent="0.2"/>
    <row r="10183" spans="1:6" ht="25.5" customHeight="1" x14ac:dyDescent="0.2">
      <c r="A10183" s="84" t="s">
        <v>5254</v>
      </c>
      <c r="B10183" s="85" t="s">
        <v>5255</v>
      </c>
      <c r="C10183" s="86" t="s">
        <v>9</v>
      </c>
      <c r="D10183" s="87">
        <v>0.55000000000000004</v>
      </c>
      <c r="E10183" s="88">
        <v>2030</v>
      </c>
      <c r="F10183" s="89">
        <f>+D10183*E10183</f>
        <v>1116.5</v>
      </c>
    </row>
    <row r="10184" spans="1:6" ht="409.6" hidden="1" customHeight="1" x14ac:dyDescent="0.2"/>
    <row r="10185" spans="1:6" ht="25.5" customHeight="1" x14ac:dyDescent="0.2">
      <c r="A10185" s="84" t="s">
        <v>4881</v>
      </c>
      <c r="B10185" s="85" t="s">
        <v>4882</v>
      </c>
      <c r="C10185" s="86" t="s">
        <v>9</v>
      </c>
      <c r="D10185" s="87">
        <v>0.8</v>
      </c>
      <c r="E10185" s="88">
        <v>8900</v>
      </c>
      <c r="F10185" s="89">
        <f>+D10185*E10185</f>
        <v>7120</v>
      </c>
    </row>
    <row r="10186" spans="1:6" ht="409.6" hidden="1" customHeight="1" x14ac:dyDescent="0.2"/>
    <row r="10187" spans="1:6" ht="25.5" customHeight="1" x14ac:dyDescent="0.2">
      <c r="A10187" s="84" t="s">
        <v>4941</v>
      </c>
      <c r="B10187" s="85" t="s">
        <v>4942</v>
      </c>
      <c r="C10187" s="86" t="s">
        <v>7</v>
      </c>
      <c r="D10187" s="87">
        <v>0.06</v>
      </c>
      <c r="E10187" s="88">
        <v>8600</v>
      </c>
      <c r="F10187" s="89">
        <f>+D10187*E10187</f>
        <v>516</v>
      </c>
    </row>
    <row r="10188" spans="1:6" ht="409.6" hidden="1" customHeight="1" x14ac:dyDescent="0.2"/>
    <row r="10189" spans="1:6" ht="25.5" customHeight="1" x14ac:dyDescent="0.2">
      <c r="A10189" s="84" t="s">
        <v>5101</v>
      </c>
      <c r="B10189" s="85" t="s">
        <v>5102</v>
      </c>
      <c r="C10189" s="86" t="s">
        <v>1212</v>
      </c>
      <c r="D10189" s="87">
        <v>0.36530000000000001</v>
      </c>
      <c r="E10189" s="88">
        <v>2550</v>
      </c>
      <c r="F10189" s="89">
        <f>+D10189*E10189</f>
        <v>931.51499999999999</v>
      </c>
    </row>
    <row r="10190" spans="1:6" ht="409.6" hidden="1" customHeight="1" x14ac:dyDescent="0.2"/>
    <row r="10191" spans="1:6" ht="25.5" customHeight="1" x14ac:dyDescent="0.2">
      <c r="A10191" s="84" t="s">
        <v>5097</v>
      </c>
      <c r="B10191" s="85" t="s">
        <v>5098</v>
      </c>
      <c r="C10191" s="86" t="s">
        <v>9</v>
      </c>
      <c r="D10191" s="87">
        <v>9.6000000000000002E-4</v>
      </c>
      <c r="E10191" s="88">
        <v>295180</v>
      </c>
      <c r="F10191" s="89">
        <f>+D10191*E10191</f>
        <v>283.37279999999998</v>
      </c>
    </row>
    <row r="10192" spans="1:6" ht="409.6" hidden="1" customHeight="1" x14ac:dyDescent="0.2"/>
    <row r="10193" spans="1:6" ht="25.5" customHeight="1" x14ac:dyDescent="0.2">
      <c r="A10193" s="84" t="s">
        <v>5160</v>
      </c>
      <c r="B10193" s="85" t="s">
        <v>5161</v>
      </c>
      <c r="C10193" s="86" t="s">
        <v>9</v>
      </c>
      <c r="D10193" s="87">
        <v>5.1279999999999999E-2</v>
      </c>
      <c r="E10193" s="88">
        <v>155918</v>
      </c>
      <c r="F10193" s="89">
        <f>+D10193*E10193</f>
        <v>7995.4750400000003</v>
      </c>
    </row>
    <row r="10194" spans="1:6" ht="409.6" hidden="1" customHeight="1" x14ac:dyDescent="0.2"/>
    <row r="10195" spans="1:6" ht="25.5" customHeight="1" x14ac:dyDescent="0.2">
      <c r="A10195" s="84" t="s">
        <v>5256</v>
      </c>
      <c r="B10195" s="85" t="s">
        <v>5257</v>
      </c>
      <c r="C10195" s="86" t="s">
        <v>9</v>
      </c>
      <c r="D10195" s="87">
        <v>4.4099999999999999E-3</v>
      </c>
      <c r="E10195" s="88">
        <v>262600</v>
      </c>
      <c r="F10195" s="89">
        <f>+D10195*E10195</f>
        <v>1158.066</v>
      </c>
    </row>
    <row r="10196" spans="1:6" ht="409.6" hidden="1" customHeight="1" x14ac:dyDescent="0.2"/>
    <row r="10197" spans="1:6" ht="25.5" customHeight="1" x14ac:dyDescent="0.2">
      <c r="A10197" s="84" t="s">
        <v>5190</v>
      </c>
      <c r="B10197" s="85" t="s">
        <v>5191</v>
      </c>
      <c r="C10197" s="86" t="s">
        <v>263</v>
      </c>
      <c r="D10197" s="87">
        <v>2.2999999999999998</v>
      </c>
      <c r="E10197" s="88">
        <v>1353</v>
      </c>
      <c r="F10197" s="89">
        <f>+D10197*E10197</f>
        <v>3111.8999999999996</v>
      </c>
    </row>
    <row r="10198" spans="1:6" ht="409.6" hidden="1" customHeight="1" x14ac:dyDescent="0.2"/>
    <row r="10199" spans="1:6" ht="25.5" customHeight="1" thickBot="1" x14ac:dyDescent="0.25">
      <c r="A10199" s="84" t="s">
        <v>5258</v>
      </c>
      <c r="B10199" s="85" t="s">
        <v>5259</v>
      </c>
      <c r="C10199" s="86" t="s">
        <v>7</v>
      </c>
      <c r="D10199" s="87">
        <v>0.54213</v>
      </c>
      <c r="E10199" s="88">
        <v>5242</v>
      </c>
      <c r="F10199" s="89">
        <f>+D10199*E10199</f>
        <v>2841.84546</v>
      </c>
    </row>
    <row r="10200" spans="1:6" ht="409.6" hidden="1" customHeight="1" thickBot="1" x14ac:dyDescent="0.25"/>
    <row r="10201" spans="1:6" ht="13.5" customHeight="1" thickBot="1" x14ac:dyDescent="0.25">
      <c r="A10201" s="90" t="s">
        <v>4883</v>
      </c>
      <c r="B10201" s="91"/>
      <c r="C10201" s="92">
        <v>60.413062412752197</v>
      </c>
      <c r="D10201" s="91"/>
      <c r="E10201" s="93" t="s">
        <v>4884</v>
      </c>
      <c r="F10201" s="94">
        <v>50634</v>
      </c>
    </row>
    <row r="10202" spans="1:6" ht="0.2" customHeight="1" x14ac:dyDescent="0.2"/>
    <row r="10203" spans="1:6" ht="12.75" customHeight="1" x14ac:dyDescent="0.2">
      <c r="A10203" s="80" t="s">
        <v>4871</v>
      </c>
      <c r="B10203" s="81" t="s">
        <v>4885</v>
      </c>
      <c r="C10203" s="82" t="s">
        <v>4870</v>
      </c>
      <c r="D10203" s="82" t="s">
        <v>4873</v>
      </c>
      <c r="E10203" s="82" t="s">
        <v>4874</v>
      </c>
      <c r="F10203" s="83" t="s">
        <v>4875</v>
      </c>
    </row>
    <row r="10204" spans="1:6" ht="409.6" hidden="1" customHeight="1" x14ac:dyDescent="0.2"/>
    <row r="10205" spans="1:6" ht="25.5" customHeight="1" thickBot="1" x14ac:dyDescent="0.25">
      <c r="A10205" s="84" t="s">
        <v>5158</v>
      </c>
      <c r="B10205" s="85" t="s">
        <v>5159</v>
      </c>
      <c r="C10205" s="86" t="s">
        <v>4888</v>
      </c>
      <c r="D10205" s="87">
        <v>7.9850000000000004E-2</v>
      </c>
      <c r="E10205" s="88">
        <v>266178</v>
      </c>
      <c r="F10205" s="89">
        <f>+D10205*E10205</f>
        <v>21254.313300000002</v>
      </c>
    </row>
    <row r="10206" spans="1:6" ht="409.6" hidden="1" customHeight="1" thickBot="1" x14ac:dyDescent="0.25"/>
    <row r="10207" spans="1:6" ht="13.5" customHeight="1" thickBot="1" x14ac:dyDescent="0.25">
      <c r="A10207" s="90" t="s">
        <v>4893</v>
      </c>
      <c r="B10207" s="91"/>
      <c r="C10207" s="92">
        <v>25.3588345483398</v>
      </c>
      <c r="D10207" s="91"/>
      <c r="E10207" s="93" t="s">
        <v>4884</v>
      </c>
      <c r="F10207" s="94">
        <v>21254</v>
      </c>
    </row>
    <row r="10208" spans="1:6" ht="0.2" customHeight="1" x14ac:dyDescent="0.2"/>
    <row r="10209" spans="1:6" ht="12.75" customHeight="1" x14ac:dyDescent="0.2">
      <c r="A10209" s="80" t="s">
        <v>4871</v>
      </c>
      <c r="B10209" s="81" t="s">
        <v>4894</v>
      </c>
      <c r="C10209" s="82" t="s">
        <v>4870</v>
      </c>
      <c r="D10209" s="82" t="s">
        <v>4873</v>
      </c>
      <c r="E10209" s="82" t="s">
        <v>4874</v>
      </c>
      <c r="F10209" s="83" t="s">
        <v>4875</v>
      </c>
    </row>
    <row r="10210" spans="1:6" ht="409.6" hidden="1" customHeight="1" x14ac:dyDescent="0.2"/>
    <row r="10211" spans="1:6" ht="25.5" customHeight="1" thickBot="1" x14ac:dyDescent="0.25">
      <c r="A10211" s="84" t="s">
        <v>4895</v>
      </c>
      <c r="B10211" s="85" t="s">
        <v>4896</v>
      </c>
      <c r="C10211" s="86" t="s">
        <v>4897</v>
      </c>
      <c r="D10211" s="87">
        <v>0.05</v>
      </c>
      <c r="E10211" s="88">
        <v>21254</v>
      </c>
      <c r="F10211" s="89">
        <f>+D10211*E10211</f>
        <v>1062.7</v>
      </c>
    </row>
    <row r="10212" spans="1:6" ht="409.6" hidden="1" customHeight="1" thickBot="1" x14ac:dyDescent="0.25"/>
    <row r="10213" spans="1:6" ht="13.5" customHeight="1" thickBot="1" x14ac:dyDescent="0.25">
      <c r="A10213" s="90" t="s">
        <v>4898</v>
      </c>
      <c r="B10213" s="91"/>
      <c r="C10213" s="92">
        <v>1.26829966711608</v>
      </c>
      <c r="D10213" s="91"/>
      <c r="E10213" s="93" t="s">
        <v>4884</v>
      </c>
      <c r="F10213" s="94">
        <v>1063</v>
      </c>
    </row>
    <row r="10214" spans="1:6" ht="0.2" customHeight="1" x14ac:dyDescent="0.2"/>
    <row r="10215" spans="1:6" ht="12.75" customHeight="1" x14ac:dyDescent="0.2">
      <c r="A10215" s="80" t="s">
        <v>4871</v>
      </c>
      <c r="B10215" s="81" t="s">
        <v>4899</v>
      </c>
      <c r="C10215" s="82" t="s">
        <v>4870</v>
      </c>
      <c r="D10215" s="82" t="s">
        <v>4873</v>
      </c>
      <c r="E10215" s="82" t="s">
        <v>4874</v>
      </c>
      <c r="F10215" s="83" t="s">
        <v>4875</v>
      </c>
    </row>
    <row r="10216" spans="1:6" ht="409.6" hidden="1" customHeight="1" x14ac:dyDescent="0.2"/>
    <row r="10217" spans="1:6" ht="25.5" customHeight="1" x14ac:dyDescent="0.2">
      <c r="A10217" s="84" t="s">
        <v>5200</v>
      </c>
      <c r="B10217" s="85" t="s">
        <v>5201</v>
      </c>
      <c r="C10217" s="86" t="s">
        <v>109</v>
      </c>
      <c r="D10217" s="87">
        <v>16</v>
      </c>
      <c r="E10217" s="88">
        <v>158</v>
      </c>
      <c r="F10217" s="89">
        <f>+D10217*E10217</f>
        <v>2528</v>
      </c>
    </row>
    <row r="10218" spans="1:6" ht="409.6" hidden="1" customHeight="1" x14ac:dyDescent="0.2"/>
    <row r="10219" spans="1:6" ht="25.5" customHeight="1" x14ac:dyDescent="0.2">
      <c r="A10219" s="84" t="s">
        <v>5016</v>
      </c>
      <c r="B10219" s="85" t="s">
        <v>5017</v>
      </c>
      <c r="C10219" s="86" t="s">
        <v>109</v>
      </c>
      <c r="D10219" s="87">
        <v>1.3332999999999999</v>
      </c>
      <c r="E10219" s="88">
        <v>3482</v>
      </c>
      <c r="F10219" s="89">
        <f>+D10219*E10219</f>
        <v>4642.5505999999996</v>
      </c>
    </row>
    <row r="10220" spans="1:6" ht="409.6" hidden="1" customHeight="1" x14ac:dyDescent="0.2"/>
    <row r="10221" spans="1:6" ht="25.5" customHeight="1" x14ac:dyDescent="0.2">
      <c r="A10221" s="84" t="s">
        <v>5196</v>
      </c>
      <c r="B10221" s="85" t="s">
        <v>5197</v>
      </c>
      <c r="C10221" s="86" t="s">
        <v>109</v>
      </c>
      <c r="D10221" s="87">
        <v>2.6666699999999999</v>
      </c>
      <c r="E10221" s="88">
        <v>550</v>
      </c>
      <c r="F10221" s="89">
        <f>+D10221*E10221</f>
        <v>1466.6685</v>
      </c>
    </row>
    <row r="10222" spans="1:6" ht="409.6" hidden="1" customHeight="1" x14ac:dyDescent="0.2"/>
    <row r="10223" spans="1:6" ht="25.5" customHeight="1" x14ac:dyDescent="0.2">
      <c r="A10223" s="84" t="s">
        <v>5166</v>
      </c>
      <c r="B10223" s="85" t="s">
        <v>5167</v>
      </c>
      <c r="C10223" s="86" t="s">
        <v>109</v>
      </c>
      <c r="D10223" s="87">
        <v>4.2160000000000003E-2</v>
      </c>
      <c r="E10223" s="88">
        <v>26925</v>
      </c>
      <c r="F10223" s="89">
        <f>+D10223*E10223</f>
        <v>1135.1580000000001</v>
      </c>
    </row>
    <row r="10224" spans="1:6" ht="409.6" hidden="1" customHeight="1" x14ac:dyDescent="0.2"/>
    <row r="10225" spans="1:6" ht="25.5" customHeight="1" x14ac:dyDescent="0.2">
      <c r="A10225" s="84" t="s">
        <v>5198</v>
      </c>
      <c r="B10225" s="85" t="s">
        <v>5199</v>
      </c>
      <c r="C10225" s="86" t="s">
        <v>109</v>
      </c>
      <c r="D10225" s="87">
        <v>4.2160000000000003E-2</v>
      </c>
      <c r="E10225" s="88">
        <v>805</v>
      </c>
      <c r="F10225" s="89">
        <f>+D10225*E10225</f>
        <v>33.938800000000001</v>
      </c>
    </row>
    <row r="10226" spans="1:6" ht="409.6" hidden="1" customHeight="1" x14ac:dyDescent="0.2"/>
    <row r="10227" spans="1:6" ht="25.5" customHeight="1" thickBot="1" x14ac:dyDescent="0.25">
      <c r="A10227" s="84" t="s">
        <v>5018</v>
      </c>
      <c r="B10227" s="85" t="s">
        <v>5019</v>
      </c>
      <c r="C10227" s="86" t="s">
        <v>109</v>
      </c>
      <c r="D10227" s="87">
        <v>0.66666999999999998</v>
      </c>
      <c r="E10227" s="88">
        <v>248</v>
      </c>
      <c r="F10227" s="89">
        <f>+D10227*E10227</f>
        <v>165.33416</v>
      </c>
    </row>
    <row r="10228" spans="1:6" ht="409.6" hidden="1" customHeight="1" thickBot="1" x14ac:dyDescent="0.25"/>
    <row r="10229" spans="1:6" ht="13.5" customHeight="1" thickBot="1" x14ac:dyDescent="0.25">
      <c r="A10229" s="90" t="s">
        <v>4904</v>
      </c>
      <c r="B10229" s="91"/>
      <c r="C10229" s="92">
        <v>11.897915597819001</v>
      </c>
      <c r="D10229" s="91"/>
      <c r="E10229" s="93" t="s">
        <v>4884</v>
      </c>
      <c r="F10229" s="94">
        <v>9972</v>
      </c>
    </row>
    <row r="10230" spans="1:6" ht="0.2" customHeight="1" x14ac:dyDescent="0.2"/>
    <row r="10231" spans="1:6" ht="12.75" customHeight="1" x14ac:dyDescent="0.2">
      <c r="A10231" s="80" t="s">
        <v>4871</v>
      </c>
      <c r="B10231" s="81" t="s">
        <v>4905</v>
      </c>
      <c r="C10231" s="82" t="s">
        <v>4870</v>
      </c>
      <c r="D10231" s="82" t="s">
        <v>4873</v>
      </c>
      <c r="E10231" s="82" t="s">
        <v>4874</v>
      </c>
      <c r="F10231" s="83" t="s">
        <v>4875</v>
      </c>
    </row>
    <row r="10232" spans="1:6" ht="409.6" hidden="1" customHeight="1" x14ac:dyDescent="0.2"/>
    <row r="10233" spans="1:6" ht="25.5" customHeight="1" thickBot="1" x14ac:dyDescent="0.25">
      <c r="A10233" s="84" t="s">
        <v>4920</v>
      </c>
      <c r="B10233" s="85" t="s">
        <v>4921</v>
      </c>
      <c r="C10233" s="86" t="s">
        <v>106</v>
      </c>
      <c r="D10233" s="87">
        <v>6.3E-2</v>
      </c>
      <c r="E10233" s="88">
        <v>14128</v>
      </c>
      <c r="F10233" s="89">
        <f>+D10233*E10233</f>
        <v>890.06399999999996</v>
      </c>
    </row>
    <row r="10234" spans="1:6" ht="409.6" hidden="1" customHeight="1" thickBot="1" x14ac:dyDescent="0.25"/>
    <row r="10235" spans="1:6" ht="13.5" customHeight="1" thickBot="1" x14ac:dyDescent="0.25">
      <c r="A10235" s="90" t="s">
        <v>4908</v>
      </c>
      <c r="B10235" s="91"/>
      <c r="C10235" s="92">
        <v>1.0618877739730099</v>
      </c>
      <c r="D10235" s="91"/>
      <c r="E10235" s="93" t="s">
        <v>4884</v>
      </c>
      <c r="F10235" s="94">
        <v>890</v>
      </c>
    </row>
    <row r="10236" spans="1:6" ht="0.2" customHeight="1" thickBot="1" x14ac:dyDescent="0.25"/>
    <row r="10237" spans="1:6" ht="12.75" customHeight="1" thickBot="1" x14ac:dyDescent="0.3">
      <c r="A10237" s="157" t="s">
        <v>4909</v>
      </c>
      <c r="B10237" s="158"/>
      <c r="C10237" s="158"/>
      <c r="D10237" s="158"/>
      <c r="E10237" s="159">
        <v>83813</v>
      </c>
      <c r="F10237" s="160"/>
    </row>
    <row r="10238" spans="1:6" ht="12.75" customHeight="1" x14ac:dyDescent="0.2"/>
    <row r="10239" spans="1:6" ht="12.75" customHeight="1" x14ac:dyDescent="0.2"/>
    <row r="10240" spans="1:6" ht="409.6" hidden="1" customHeight="1" x14ac:dyDescent="0.2"/>
    <row r="10241" spans="1:6" ht="12.75" customHeight="1" x14ac:dyDescent="0.25">
      <c r="A10241" s="144" t="s">
        <v>4868</v>
      </c>
      <c r="B10241" s="145"/>
      <c r="C10241" s="145"/>
      <c r="D10241" s="145"/>
      <c r="E10241" s="146"/>
      <c r="F10241" s="147"/>
    </row>
    <row r="10242" spans="1:6" ht="12.75" customHeight="1" x14ac:dyDescent="0.2">
      <c r="A10242" s="138" t="s">
        <v>2946</v>
      </c>
      <c r="B10242" s="139"/>
      <c r="C10242" s="139"/>
      <c r="D10242" s="140"/>
      <c r="E10242" s="76" t="s">
        <v>4869</v>
      </c>
      <c r="F10242" s="77" t="s">
        <v>4870</v>
      </c>
    </row>
    <row r="10243" spans="1:6" ht="12.75" customHeight="1" x14ac:dyDescent="0.2">
      <c r="A10243" s="141"/>
      <c r="B10243" s="142"/>
      <c r="C10243" s="142"/>
      <c r="D10243" s="143"/>
      <c r="E10243" s="78" t="s">
        <v>2945</v>
      </c>
      <c r="F10243" s="79" t="s">
        <v>263</v>
      </c>
    </row>
    <row r="10244" spans="1:6" ht="409.6" hidden="1" customHeight="1" x14ac:dyDescent="0.2"/>
    <row r="10245" spans="1:6" ht="12.75" customHeight="1" x14ac:dyDescent="0.2">
      <c r="A10245" s="80" t="s">
        <v>4871</v>
      </c>
      <c r="B10245" s="81" t="s">
        <v>4872</v>
      </c>
      <c r="C10245" s="82" t="s">
        <v>4870</v>
      </c>
      <c r="D10245" s="82" t="s">
        <v>4873</v>
      </c>
      <c r="E10245" s="82" t="s">
        <v>4874</v>
      </c>
      <c r="F10245" s="83" t="s">
        <v>4875</v>
      </c>
    </row>
    <row r="10246" spans="1:6" ht="409.6" hidden="1" customHeight="1" x14ac:dyDescent="0.2"/>
    <row r="10247" spans="1:6" ht="25.5" customHeight="1" x14ac:dyDescent="0.2">
      <c r="A10247" s="84" t="s">
        <v>5154</v>
      </c>
      <c r="B10247" s="85" t="s">
        <v>5155</v>
      </c>
      <c r="C10247" s="86" t="s">
        <v>106</v>
      </c>
      <c r="D10247" s="87">
        <v>7.3499999999999996E-2</v>
      </c>
      <c r="E10247" s="88">
        <v>405694</v>
      </c>
      <c r="F10247" s="89">
        <f>+D10247*E10247</f>
        <v>29818.508999999998</v>
      </c>
    </row>
    <row r="10248" spans="1:6" ht="409.6" hidden="1" customHeight="1" x14ac:dyDescent="0.2"/>
    <row r="10249" spans="1:6" ht="25.5" customHeight="1" x14ac:dyDescent="0.2">
      <c r="A10249" s="84" t="s">
        <v>5254</v>
      </c>
      <c r="B10249" s="85" t="s">
        <v>5255</v>
      </c>
      <c r="C10249" s="86" t="s">
        <v>9</v>
      </c>
      <c r="D10249" s="87">
        <v>0.67</v>
      </c>
      <c r="E10249" s="88">
        <v>2030</v>
      </c>
      <c r="F10249" s="89">
        <f>+D10249*E10249</f>
        <v>1360.1000000000001</v>
      </c>
    </row>
    <row r="10250" spans="1:6" ht="409.6" hidden="1" customHeight="1" x14ac:dyDescent="0.2"/>
    <row r="10251" spans="1:6" ht="25.5" customHeight="1" x14ac:dyDescent="0.2">
      <c r="A10251" s="84" t="s">
        <v>4881</v>
      </c>
      <c r="B10251" s="85" t="s">
        <v>4882</v>
      </c>
      <c r="C10251" s="86" t="s">
        <v>9</v>
      </c>
      <c r="D10251" s="87">
        <v>0.82</v>
      </c>
      <c r="E10251" s="88">
        <v>8900</v>
      </c>
      <c r="F10251" s="89">
        <f>+D10251*E10251</f>
        <v>7298</v>
      </c>
    </row>
    <row r="10252" spans="1:6" ht="409.6" hidden="1" customHeight="1" x14ac:dyDescent="0.2"/>
    <row r="10253" spans="1:6" ht="25.5" customHeight="1" x14ac:dyDescent="0.2">
      <c r="A10253" s="84" t="s">
        <v>5097</v>
      </c>
      <c r="B10253" s="85" t="s">
        <v>5098</v>
      </c>
      <c r="C10253" s="86" t="s">
        <v>9</v>
      </c>
      <c r="D10253" s="87">
        <v>1.06E-3</v>
      </c>
      <c r="E10253" s="88">
        <v>295180</v>
      </c>
      <c r="F10253" s="89">
        <f>+D10253*E10253</f>
        <v>312.89080000000001</v>
      </c>
    </row>
    <row r="10254" spans="1:6" ht="409.6" hidden="1" customHeight="1" x14ac:dyDescent="0.2"/>
    <row r="10255" spans="1:6" ht="25.5" customHeight="1" x14ac:dyDescent="0.2">
      <c r="A10255" s="84" t="s">
        <v>5160</v>
      </c>
      <c r="B10255" s="85" t="s">
        <v>5161</v>
      </c>
      <c r="C10255" s="86" t="s">
        <v>9</v>
      </c>
      <c r="D10255" s="87">
        <v>5.6410000000000002E-2</v>
      </c>
      <c r="E10255" s="88">
        <v>155918</v>
      </c>
      <c r="F10255" s="89">
        <f>+D10255*E10255</f>
        <v>8795.3343800000002</v>
      </c>
    </row>
    <row r="10256" spans="1:6" ht="409.6" hidden="1" customHeight="1" x14ac:dyDescent="0.2"/>
    <row r="10257" spans="1:6" ht="25.5" customHeight="1" x14ac:dyDescent="0.2">
      <c r="A10257" s="84" t="s">
        <v>5101</v>
      </c>
      <c r="B10257" s="85" t="s">
        <v>5102</v>
      </c>
      <c r="C10257" s="86" t="s">
        <v>1212</v>
      </c>
      <c r="D10257" s="87">
        <v>0.36530000000000001</v>
      </c>
      <c r="E10257" s="88">
        <v>2550</v>
      </c>
      <c r="F10257" s="89">
        <f>+D10257*E10257</f>
        <v>931.51499999999999</v>
      </c>
    </row>
    <row r="10258" spans="1:6" ht="409.6" hidden="1" customHeight="1" x14ac:dyDescent="0.2"/>
    <row r="10259" spans="1:6" ht="25.5" customHeight="1" x14ac:dyDescent="0.2">
      <c r="A10259" s="84" t="s">
        <v>5190</v>
      </c>
      <c r="B10259" s="85" t="s">
        <v>5191</v>
      </c>
      <c r="C10259" s="86" t="s">
        <v>263</v>
      </c>
      <c r="D10259" s="87">
        <v>2.2999999999999998</v>
      </c>
      <c r="E10259" s="88">
        <v>1353</v>
      </c>
      <c r="F10259" s="89">
        <f>+D10259*E10259</f>
        <v>3111.8999999999996</v>
      </c>
    </row>
    <row r="10260" spans="1:6" ht="409.6" hidden="1" customHeight="1" x14ac:dyDescent="0.2"/>
    <row r="10261" spans="1:6" ht="25.5" customHeight="1" x14ac:dyDescent="0.2">
      <c r="A10261" s="84" t="s">
        <v>5258</v>
      </c>
      <c r="B10261" s="85" t="s">
        <v>5259</v>
      </c>
      <c r="C10261" s="86" t="s">
        <v>7</v>
      </c>
      <c r="D10261" s="87">
        <v>0.64212999999999998</v>
      </c>
      <c r="E10261" s="88">
        <v>5242</v>
      </c>
      <c r="F10261" s="89">
        <f>+D10261*E10261</f>
        <v>3366.0454599999998</v>
      </c>
    </row>
    <row r="10262" spans="1:6" ht="409.6" hidden="1" customHeight="1" x14ac:dyDescent="0.2"/>
    <row r="10263" spans="1:6" ht="25.5" customHeight="1" x14ac:dyDescent="0.2">
      <c r="A10263" s="84" t="s">
        <v>5256</v>
      </c>
      <c r="B10263" s="85" t="s">
        <v>5257</v>
      </c>
      <c r="C10263" s="86" t="s">
        <v>9</v>
      </c>
      <c r="D10263" s="87">
        <v>5.1500000000000001E-3</v>
      </c>
      <c r="E10263" s="88">
        <v>262600</v>
      </c>
      <c r="F10263" s="89">
        <f>+D10263*E10263</f>
        <v>1352.39</v>
      </c>
    </row>
    <row r="10264" spans="1:6" ht="409.6" hidden="1" customHeight="1" x14ac:dyDescent="0.2"/>
    <row r="10265" spans="1:6" ht="25.5" customHeight="1" thickBot="1" x14ac:dyDescent="0.25">
      <c r="A10265" s="84" t="s">
        <v>4941</v>
      </c>
      <c r="B10265" s="85" t="s">
        <v>4942</v>
      </c>
      <c r="C10265" s="86" t="s">
        <v>7</v>
      </c>
      <c r="D10265" s="87">
        <v>7.0000000000000007E-2</v>
      </c>
      <c r="E10265" s="88">
        <v>8600</v>
      </c>
      <c r="F10265" s="89">
        <f>+D10265*E10265</f>
        <v>602.00000000000011</v>
      </c>
    </row>
    <row r="10266" spans="1:6" ht="409.6" hidden="1" customHeight="1" thickBot="1" x14ac:dyDescent="0.25"/>
    <row r="10267" spans="1:6" ht="13.5" customHeight="1" thickBot="1" x14ac:dyDescent="0.25">
      <c r="A10267" s="90" t="s">
        <v>4883</v>
      </c>
      <c r="B10267" s="91"/>
      <c r="C10267" s="92">
        <v>58.868708587022802</v>
      </c>
      <c r="D10267" s="91"/>
      <c r="E10267" s="93" t="s">
        <v>4884</v>
      </c>
      <c r="F10267" s="94">
        <v>56949</v>
      </c>
    </row>
    <row r="10268" spans="1:6" ht="0.2" customHeight="1" x14ac:dyDescent="0.2"/>
    <row r="10269" spans="1:6" ht="12.75" customHeight="1" x14ac:dyDescent="0.2">
      <c r="A10269" s="80" t="s">
        <v>4871</v>
      </c>
      <c r="B10269" s="81" t="s">
        <v>4885</v>
      </c>
      <c r="C10269" s="82" t="s">
        <v>4870</v>
      </c>
      <c r="D10269" s="82" t="s">
        <v>4873</v>
      </c>
      <c r="E10269" s="82" t="s">
        <v>4874</v>
      </c>
      <c r="F10269" s="83" t="s">
        <v>4875</v>
      </c>
    </row>
    <row r="10270" spans="1:6" ht="409.6" hidden="1" customHeight="1" x14ac:dyDescent="0.2"/>
    <row r="10271" spans="1:6" ht="25.5" customHeight="1" thickBot="1" x14ac:dyDescent="0.25">
      <c r="A10271" s="84" t="s">
        <v>5158</v>
      </c>
      <c r="B10271" s="85" t="s">
        <v>5159</v>
      </c>
      <c r="C10271" s="86" t="s">
        <v>4888</v>
      </c>
      <c r="D10271" s="87">
        <v>9.3229999999999993E-2</v>
      </c>
      <c r="E10271" s="88">
        <v>266178</v>
      </c>
      <c r="F10271" s="89">
        <f>+D10271*E10271</f>
        <v>24815.774939999999</v>
      </c>
    </row>
    <row r="10272" spans="1:6" ht="409.6" hidden="1" customHeight="1" thickBot="1" x14ac:dyDescent="0.25"/>
    <row r="10273" spans="1:6" ht="13.5" customHeight="1" thickBot="1" x14ac:dyDescent="0.25">
      <c r="A10273" s="90" t="s">
        <v>4893</v>
      </c>
      <c r="B10273" s="91"/>
      <c r="C10273" s="92">
        <v>25.652528969702001</v>
      </c>
      <c r="D10273" s="91"/>
      <c r="E10273" s="93" t="s">
        <v>4884</v>
      </c>
      <c r="F10273" s="94">
        <v>24816</v>
      </c>
    </row>
    <row r="10274" spans="1:6" ht="0.2" customHeight="1" x14ac:dyDescent="0.2"/>
    <row r="10275" spans="1:6" ht="12.75" customHeight="1" x14ac:dyDescent="0.2">
      <c r="A10275" s="80" t="s">
        <v>4871</v>
      </c>
      <c r="B10275" s="81" t="s">
        <v>4894</v>
      </c>
      <c r="C10275" s="82" t="s">
        <v>4870</v>
      </c>
      <c r="D10275" s="82" t="s">
        <v>4873</v>
      </c>
      <c r="E10275" s="82" t="s">
        <v>4874</v>
      </c>
      <c r="F10275" s="83" t="s">
        <v>4875</v>
      </c>
    </row>
    <row r="10276" spans="1:6" ht="409.6" hidden="1" customHeight="1" x14ac:dyDescent="0.2"/>
    <row r="10277" spans="1:6" ht="25.5" customHeight="1" thickBot="1" x14ac:dyDescent="0.25">
      <c r="A10277" s="84" t="s">
        <v>4895</v>
      </c>
      <c r="B10277" s="85" t="s">
        <v>4896</v>
      </c>
      <c r="C10277" s="86" t="s">
        <v>4897</v>
      </c>
      <c r="D10277" s="87">
        <v>0.05</v>
      </c>
      <c r="E10277" s="88">
        <v>24816</v>
      </c>
      <c r="F10277" s="89">
        <f>+D10277*E10277</f>
        <v>1240.8000000000002</v>
      </c>
    </row>
    <row r="10278" spans="1:6" ht="409.6" hidden="1" customHeight="1" thickBot="1" x14ac:dyDescent="0.25"/>
    <row r="10279" spans="1:6" ht="13.5" customHeight="1" thickBot="1" x14ac:dyDescent="0.25">
      <c r="A10279" s="90" t="s">
        <v>4898</v>
      </c>
      <c r="B10279" s="91"/>
      <c r="C10279" s="92">
        <v>1.2828331903368899</v>
      </c>
      <c r="D10279" s="91"/>
      <c r="E10279" s="93" t="s">
        <v>4884</v>
      </c>
      <c r="F10279" s="94">
        <v>1241</v>
      </c>
    </row>
    <row r="10280" spans="1:6" ht="0.2" customHeight="1" x14ac:dyDescent="0.2"/>
    <row r="10281" spans="1:6" ht="12.75" customHeight="1" x14ac:dyDescent="0.2">
      <c r="A10281" s="80" t="s">
        <v>4871</v>
      </c>
      <c r="B10281" s="81" t="s">
        <v>4899</v>
      </c>
      <c r="C10281" s="82" t="s">
        <v>4870</v>
      </c>
      <c r="D10281" s="82" t="s">
        <v>4873</v>
      </c>
      <c r="E10281" s="82" t="s">
        <v>4874</v>
      </c>
      <c r="F10281" s="83" t="s">
        <v>4875</v>
      </c>
    </row>
    <row r="10282" spans="1:6" ht="409.6" hidden="1" customHeight="1" x14ac:dyDescent="0.2"/>
    <row r="10283" spans="1:6" ht="25.5" customHeight="1" x14ac:dyDescent="0.2">
      <c r="A10283" s="84" t="s">
        <v>5200</v>
      </c>
      <c r="B10283" s="85" t="s">
        <v>5201</v>
      </c>
      <c r="C10283" s="86" t="s">
        <v>109</v>
      </c>
      <c r="D10283" s="87">
        <v>32</v>
      </c>
      <c r="E10283" s="88">
        <v>158</v>
      </c>
      <c r="F10283" s="89">
        <f>+D10283*E10283</f>
        <v>5056</v>
      </c>
    </row>
    <row r="10284" spans="1:6" ht="409.6" hidden="1" customHeight="1" x14ac:dyDescent="0.2"/>
    <row r="10285" spans="1:6" ht="25.5" customHeight="1" x14ac:dyDescent="0.2">
      <c r="A10285" s="84" t="s">
        <v>5016</v>
      </c>
      <c r="B10285" s="85" t="s">
        <v>5017</v>
      </c>
      <c r="C10285" s="86" t="s">
        <v>109</v>
      </c>
      <c r="D10285" s="87">
        <v>1.3332999999999999</v>
      </c>
      <c r="E10285" s="88">
        <v>3482</v>
      </c>
      <c r="F10285" s="89">
        <f>+D10285*E10285</f>
        <v>4642.5505999999996</v>
      </c>
    </row>
    <row r="10286" spans="1:6" ht="409.6" hidden="1" customHeight="1" x14ac:dyDescent="0.2"/>
    <row r="10287" spans="1:6" ht="25.5" customHeight="1" x14ac:dyDescent="0.2">
      <c r="A10287" s="84" t="s">
        <v>5196</v>
      </c>
      <c r="B10287" s="85" t="s">
        <v>5197</v>
      </c>
      <c r="C10287" s="86" t="s">
        <v>109</v>
      </c>
      <c r="D10287" s="87">
        <v>2.6666699999999999</v>
      </c>
      <c r="E10287" s="88">
        <v>550</v>
      </c>
      <c r="F10287" s="89">
        <f>+D10287*E10287</f>
        <v>1466.6685</v>
      </c>
    </row>
    <row r="10288" spans="1:6" ht="409.6" hidden="1" customHeight="1" x14ac:dyDescent="0.2"/>
    <row r="10289" spans="1:6" ht="25.5" customHeight="1" x14ac:dyDescent="0.2">
      <c r="A10289" s="84" t="s">
        <v>5166</v>
      </c>
      <c r="B10289" s="85" t="s">
        <v>5167</v>
      </c>
      <c r="C10289" s="86" t="s">
        <v>109</v>
      </c>
      <c r="D10289" s="87">
        <v>4.9189999999999998E-2</v>
      </c>
      <c r="E10289" s="88">
        <v>26925</v>
      </c>
      <c r="F10289" s="89">
        <f>+D10289*E10289</f>
        <v>1324.44075</v>
      </c>
    </row>
    <row r="10290" spans="1:6" ht="409.6" hidden="1" customHeight="1" x14ac:dyDescent="0.2"/>
    <row r="10291" spans="1:6" ht="25.5" customHeight="1" x14ac:dyDescent="0.2">
      <c r="A10291" s="84" t="s">
        <v>5198</v>
      </c>
      <c r="B10291" s="85" t="s">
        <v>5199</v>
      </c>
      <c r="C10291" s="86" t="s">
        <v>109</v>
      </c>
      <c r="D10291" s="87">
        <v>4.9189999999999998E-2</v>
      </c>
      <c r="E10291" s="88">
        <v>805</v>
      </c>
      <c r="F10291" s="89">
        <f>+D10291*E10291</f>
        <v>39.597949999999997</v>
      </c>
    </row>
    <row r="10292" spans="1:6" ht="409.6" hidden="1" customHeight="1" x14ac:dyDescent="0.2"/>
    <row r="10293" spans="1:6" ht="25.5" customHeight="1" thickBot="1" x14ac:dyDescent="0.25">
      <c r="A10293" s="84" t="s">
        <v>5018</v>
      </c>
      <c r="B10293" s="85" t="s">
        <v>5019</v>
      </c>
      <c r="C10293" s="86" t="s">
        <v>109</v>
      </c>
      <c r="D10293" s="87">
        <v>0.66666999999999998</v>
      </c>
      <c r="E10293" s="88">
        <v>248</v>
      </c>
      <c r="F10293" s="89">
        <f>+D10293*E10293</f>
        <v>165.33416</v>
      </c>
    </row>
    <row r="10294" spans="1:6" ht="409.6" hidden="1" customHeight="1" thickBot="1" x14ac:dyDescent="0.25"/>
    <row r="10295" spans="1:6" ht="13.5" customHeight="1" thickBot="1" x14ac:dyDescent="0.25">
      <c r="A10295" s="90" t="s">
        <v>4904</v>
      </c>
      <c r="B10295" s="91"/>
      <c r="C10295" s="92">
        <v>13.122939042164999</v>
      </c>
      <c r="D10295" s="91"/>
      <c r="E10295" s="93" t="s">
        <v>4884</v>
      </c>
      <c r="F10295" s="94">
        <v>12695</v>
      </c>
    </row>
    <row r="10296" spans="1:6" ht="0.2" customHeight="1" x14ac:dyDescent="0.2"/>
    <row r="10297" spans="1:6" ht="12.75" customHeight="1" x14ac:dyDescent="0.2">
      <c r="A10297" s="80" t="s">
        <v>4871</v>
      </c>
      <c r="B10297" s="81" t="s">
        <v>4905</v>
      </c>
      <c r="C10297" s="82" t="s">
        <v>4870</v>
      </c>
      <c r="D10297" s="82" t="s">
        <v>4873</v>
      </c>
      <c r="E10297" s="82" t="s">
        <v>4874</v>
      </c>
      <c r="F10297" s="83" t="s">
        <v>4875</v>
      </c>
    </row>
    <row r="10298" spans="1:6" ht="409.6" hidden="1" customHeight="1" x14ac:dyDescent="0.2"/>
    <row r="10299" spans="1:6" ht="25.5" customHeight="1" thickBot="1" x14ac:dyDescent="0.25">
      <c r="A10299" s="84" t="s">
        <v>4920</v>
      </c>
      <c r="B10299" s="85" t="s">
        <v>4921</v>
      </c>
      <c r="C10299" s="86" t="s">
        <v>106</v>
      </c>
      <c r="D10299" s="87">
        <v>7.3499999999999996E-2</v>
      </c>
      <c r="E10299" s="88">
        <v>14128</v>
      </c>
      <c r="F10299" s="89">
        <f>+D10299*E10299</f>
        <v>1038.4079999999999</v>
      </c>
    </row>
    <row r="10300" spans="1:6" ht="409.6" hidden="1" customHeight="1" thickBot="1" x14ac:dyDescent="0.25"/>
    <row r="10301" spans="1:6" ht="13.5" customHeight="1" thickBot="1" x14ac:dyDescent="0.25">
      <c r="A10301" s="90" t="s">
        <v>4908</v>
      </c>
      <c r="B10301" s="91"/>
      <c r="C10301" s="92">
        <v>1.07299021077332</v>
      </c>
      <c r="D10301" s="91"/>
      <c r="E10301" s="93" t="s">
        <v>4884</v>
      </c>
      <c r="F10301" s="94">
        <v>1038</v>
      </c>
    </row>
    <row r="10302" spans="1:6" ht="0.2" customHeight="1" thickBot="1" x14ac:dyDescent="0.25"/>
    <row r="10303" spans="1:6" ht="12.75" customHeight="1" thickBot="1" x14ac:dyDescent="0.3">
      <c r="A10303" s="157" t="s">
        <v>4909</v>
      </c>
      <c r="B10303" s="158"/>
      <c r="C10303" s="158"/>
      <c r="D10303" s="158"/>
      <c r="E10303" s="159">
        <v>96739</v>
      </c>
      <c r="F10303" s="160"/>
    </row>
    <row r="10304" spans="1:6" ht="12.75" customHeight="1" x14ac:dyDescent="0.2"/>
    <row r="10305" spans="1:6" ht="12.75" customHeight="1" x14ac:dyDescent="0.2"/>
    <row r="10306" spans="1:6" ht="409.6" hidden="1" customHeight="1" x14ac:dyDescent="0.2"/>
    <row r="10307" spans="1:6" ht="12.75" customHeight="1" x14ac:dyDescent="0.25">
      <c r="A10307" s="144" t="s">
        <v>4868</v>
      </c>
      <c r="B10307" s="145"/>
      <c r="C10307" s="145"/>
      <c r="D10307" s="145"/>
      <c r="E10307" s="146"/>
      <c r="F10307" s="147"/>
    </row>
    <row r="10308" spans="1:6" ht="12.75" customHeight="1" x14ac:dyDescent="0.2">
      <c r="A10308" s="138" t="s">
        <v>2948</v>
      </c>
      <c r="B10308" s="139"/>
      <c r="C10308" s="139"/>
      <c r="D10308" s="140"/>
      <c r="E10308" s="76" t="s">
        <v>4869</v>
      </c>
      <c r="F10308" s="77" t="s">
        <v>4870</v>
      </c>
    </row>
    <row r="10309" spans="1:6" ht="12.75" customHeight="1" x14ac:dyDescent="0.2">
      <c r="A10309" s="141"/>
      <c r="B10309" s="142"/>
      <c r="C10309" s="142"/>
      <c r="D10309" s="143"/>
      <c r="E10309" s="78" t="s">
        <v>2947</v>
      </c>
      <c r="F10309" s="79" t="s">
        <v>263</v>
      </c>
    </row>
    <row r="10310" spans="1:6" ht="409.6" hidden="1" customHeight="1" x14ac:dyDescent="0.2"/>
    <row r="10311" spans="1:6" ht="12.75" customHeight="1" x14ac:dyDescent="0.2">
      <c r="A10311" s="80" t="s">
        <v>4871</v>
      </c>
      <c r="B10311" s="81" t="s">
        <v>4872</v>
      </c>
      <c r="C10311" s="82" t="s">
        <v>4870</v>
      </c>
      <c r="D10311" s="82" t="s">
        <v>4873</v>
      </c>
      <c r="E10311" s="82" t="s">
        <v>4874</v>
      </c>
      <c r="F10311" s="83" t="s">
        <v>4875</v>
      </c>
    </row>
    <row r="10312" spans="1:6" ht="409.6" hidden="1" customHeight="1" x14ac:dyDescent="0.2"/>
    <row r="10313" spans="1:6" ht="25.5" customHeight="1" x14ac:dyDescent="0.2">
      <c r="A10313" s="84" t="s">
        <v>5154</v>
      </c>
      <c r="B10313" s="85" t="s">
        <v>5155</v>
      </c>
      <c r="C10313" s="86" t="s">
        <v>106</v>
      </c>
      <c r="D10313" s="87">
        <v>8.4000000000000005E-2</v>
      </c>
      <c r="E10313" s="88">
        <v>405694</v>
      </c>
      <c r="F10313" s="89">
        <f>+D10313*E10313</f>
        <v>34078.296000000002</v>
      </c>
    </row>
    <row r="10314" spans="1:6" ht="409.6" hidden="1" customHeight="1" x14ac:dyDescent="0.2"/>
    <row r="10315" spans="1:6" ht="25.5" customHeight="1" x14ac:dyDescent="0.2">
      <c r="A10315" s="84" t="s">
        <v>5254</v>
      </c>
      <c r="B10315" s="85" t="s">
        <v>5255</v>
      </c>
      <c r="C10315" s="86" t="s">
        <v>9</v>
      </c>
      <c r="D10315" s="87">
        <v>0.78</v>
      </c>
      <c r="E10315" s="88">
        <v>2030</v>
      </c>
      <c r="F10315" s="89">
        <f>+D10315*E10315</f>
        <v>1583.4</v>
      </c>
    </row>
    <row r="10316" spans="1:6" ht="409.6" hidden="1" customHeight="1" x14ac:dyDescent="0.2"/>
    <row r="10317" spans="1:6" ht="25.5" customHeight="1" x14ac:dyDescent="0.2">
      <c r="A10317" s="84" t="s">
        <v>4881</v>
      </c>
      <c r="B10317" s="85" t="s">
        <v>4882</v>
      </c>
      <c r="C10317" s="86" t="s">
        <v>9</v>
      </c>
      <c r="D10317" s="87">
        <v>0.84</v>
      </c>
      <c r="E10317" s="88">
        <v>8900</v>
      </c>
      <c r="F10317" s="89">
        <f>+D10317*E10317</f>
        <v>7476</v>
      </c>
    </row>
    <row r="10318" spans="1:6" ht="409.6" hidden="1" customHeight="1" x14ac:dyDescent="0.2"/>
    <row r="10319" spans="1:6" ht="25.5" customHeight="1" x14ac:dyDescent="0.2">
      <c r="A10319" s="84" t="s">
        <v>5097</v>
      </c>
      <c r="B10319" s="85" t="s">
        <v>5098</v>
      </c>
      <c r="C10319" s="86" t="s">
        <v>9</v>
      </c>
      <c r="D10319" s="87">
        <v>1.16E-3</v>
      </c>
      <c r="E10319" s="88">
        <v>295180</v>
      </c>
      <c r="F10319" s="89">
        <f>+D10319*E10319</f>
        <v>342.40879999999999</v>
      </c>
    </row>
    <row r="10320" spans="1:6" ht="409.6" hidden="1" customHeight="1" x14ac:dyDescent="0.2"/>
    <row r="10321" spans="1:6" ht="25.5" customHeight="1" x14ac:dyDescent="0.2">
      <c r="A10321" s="84" t="s">
        <v>5160</v>
      </c>
      <c r="B10321" s="85" t="s">
        <v>5161</v>
      </c>
      <c r="C10321" s="86" t="s">
        <v>9</v>
      </c>
      <c r="D10321" s="87">
        <v>6.1530000000000001E-2</v>
      </c>
      <c r="E10321" s="88">
        <v>155918</v>
      </c>
      <c r="F10321" s="89">
        <f>+D10321*E10321</f>
        <v>9593.6345400000009</v>
      </c>
    </row>
    <row r="10322" spans="1:6" ht="409.6" hidden="1" customHeight="1" x14ac:dyDescent="0.2"/>
    <row r="10323" spans="1:6" ht="25.5" customHeight="1" x14ac:dyDescent="0.2">
      <c r="A10323" s="84" t="s">
        <v>5101</v>
      </c>
      <c r="B10323" s="85" t="s">
        <v>5102</v>
      </c>
      <c r="C10323" s="86" t="s">
        <v>1212</v>
      </c>
      <c r="D10323" s="87">
        <v>0.36530000000000001</v>
      </c>
      <c r="E10323" s="88">
        <v>2550</v>
      </c>
      <c r="F10323" s="89">
        <f>+D10323*E10323</f>
        <v>931.51499999999999</v>
      </c>
    </row>
    <row r="10324" spans="1:6" ht="409.6" hidden="1" customHeight="1" x14ac:dyDescent="0.2"/>
    <row r="10325" spans="1:6" ht="25.5" customHeight="1" x14ac:dyDescent="0.2">
      <c r="A10325" s="84" t="s">
        <v>5190</v>
      </c>
      <c r="B10325" s="85" t="s">
        <v>5191</v>
      </c>
      <c r="C10325" s="86" t="s">
        <v>263</v>
      </c>
      <c r="D10325" s="87">
        <v>2.2999999999999998</v>
      </c>
      <c r="E10325" s="88">
        <v>1353</v>
      </c>
      <c r="F10325" s="89">
        <f>+D10325*E10325</f>
        <v>3111.8999999999996</v>
      </c>
    </row>
    <row r="10326" spans="1:6" ht="409.6" hidden="1" customHeight="1" x14ac:dyDescent="0.2"/>
    <row r="10327" spans="1:6" ht="25.5" customHeight="1" x14ac:dyDescent="0.2">
      <c r="A10327" s="84" t="s">
        <v>5258</v>
      </c>
      <c r="B10327" s="85" t="s">
        <v>5259</v>
      </c>
      <c r="C10327" s="86" t="s">
        <v>7</v>
      </c>
      <c r="D10327" s="87">
        <v>0.64212999999999998</v>
      </c>
      <c r="E10327" s="88">
        <v>5242</v>
      </c>
      <c r="F10327" s="89">
        <f>+D10327*E10327</f>
        <v>3366.0454599999998</v>
      </c>
    </row>
    <row r="10328" spans="1:6" ht="409.6" hidden="1" customHeight="1" x14ac:dyDescent="0.2"/>
    <row r="10329" spans="1:6" ht="25.5" customHeight="1" x14ac:dyDescent="0.2">
      <c r="A10329" s="84" t="s">
        <v>5256</v>
      </c>
      <c r="B10329" s="85" t="s">
        <v>5257</v>
      </c>
      <c r="C10329" s="86" t="s">
        <v>9</v>
      </c>
      <c r="D10329" s="87">
        <v>5.8799999999999998E-3</v>
      </c>
      <c r="E10329" s="88">
        <v>262600</v>
      </c>
      <c r="F10329" s="89">
        <f>+D10329*E10329</f>
        <v>1544.088</v>
      </c>
    </row>
    <row r="10330" spans="1:6" ht="409.6" hidden="1" customHeight="1" x14ac:dyDescent="0.2"/>
    <row r="10331" spans="1:6" ht="25.5" customHeight="1" thickBot="1" x14ac:dyDescent="0.25">
      <c r="A10331" s="84" t="s">
        <v>4941</v>
      </c>
      <c r="B10331" s="85" t="s">
        <v>4942</v>
      </c>
      <c r="C10331" s="86" t="s">
        <v>7</v>
      </c>
      <c r="D10331" s="87">
        <v>0.08</v>
      </c>
      <c r="E10331" s="88">
        <v>8600</v>
      </c>
      <c r="F10331" s="89">
        <f>+D10331*E10331</f>
        <v>688</v>
      </c>
    </row>
    <row r="10332" spans="1:6" ht="409.6" hidden="1" customHeight="1" thickBot="1" x14ac:dyDescent="0.25"/>
    <row r="10333" spans="1:6" ht="13.5" customHeight="1" thickBot="1" x14ac:dyDescent="0.25">
      <c r="A10333" s="90" t="s">
        <v>4883</v>
      </c>
      <c r="B10333" s="91"/>
      <c r="C10333" s="92">
        <v>58.837050032366697</v>
      </c>
      <c r="D10333" s="91"/>
      <c r="E10333" s="93" t="s">
        <v>4884</v>
      </c>
      <c r="F10333" s="94">
        <v>62715</v>
      </c>
    </row>
    <row r="10334" spans="1:6" ht="0.2" customHeight="1" x14ac:dyDescent="0.2"/>
    <row r="10335" spans="1:6" ht="12.75" customHeight="1" x14ac:dyDescent="0.2">
      <c r="A10335" s="80" t="s">
        <v>4871</v>
      </c>
      <c r="B10335" s="81" t="s">
        <v>4885</v>
      </c>
      <c r="C10335" s="82" t="s">
        <v>4870</v>
      </c>
      <c r="D10335" s="82" t="s">
        <v>4873</v>
      </c>
      <c r="E10335" s="82" t="s">
        <v>4874</v>
      </c>
      <c r="F10335" s="83" t="s">
        <v>4875</v>
      </c>
    </row>
    <row r="10336" spans="1:6" ht="409.6" hidden="1" customHeight="1" x14ac:dyDescent="0.2"/>
    <row r="10337" spans="1:6" ht="25.5" customHeight="1" thickBot="1" x14ac:dyDescent="0.25">
      <c r="A10337" s="84" t="s">
        <v>5158</v>
      </c>
      <c r="B10337" s="85" t="s">
        <v>5159</v>
      </c>
      <c r="C10337" s="86" t="s">
        <v>4888</v>
      </c>
      <c r="D10337" s="87">
        <v>0.10662000000000001</v>
      </c>
      <c r="E10337" s="88">
        <v>266178</v>
      </c>
      <c r="F10337" s="89">
        <f>+D10337*E10337</f>
        <v>28379.898360000003</v>
      </c>
    </row>
    <row r="10338" spans="1:6" ht="409.6" hidden="1" customHeight="1" thickBot="1" x14ac:dyDescent="0.25"/>
    <row r="10339" spans="1:6" ht="13.5" customHeight="1" thickBot="1" x14ac:dyDescent="0.25">
      <c r="A10339" s="90" t="s">
        <v>4893</v>
      </c>
      <c r="B10339" s="91"/>
      <c r="C10339" s="92">
        <v>26.625137206706</v>
      </c>
      <c r="D10339" s="91"/>
      <c r="E10339" s="93" t="s">
        <v>4884</v>
      </c>
      <c r="F10339" s="94">
        <v>28380</v>
      </c>
    </row>
    <row r="10340" spans="1:6" ht="0.2" customHeight="1" x14ac:dyDescent="0.2"/>
    <row r="10341" spans="1:6" ht="12.75" customHeight="1" x14ac:dyDescent="0.2">
      <c r="A10341" s="80" t="s">
        <v>4871</v>
      </c>
      <c r="B10341" s="81" t="s">
        <v>4894</v>
      </c>
      <c r="C10341" s="82" t="s">
        <v>4870</v>
      </c>
      <c r="D10341" s="82" t="s">
        <v>4873</v>
      </c>
      <c r="E10341" s="82" t="s">
        <v>4874</v>
      </c>
      <c r="F10341" s="83" t="s">
        <v>4875</v>
      </c>
    </row>
    <row r="10342" spans="1:6" ht="409.6" hidden="1" customHeight="1" x14ac:dyDescent="0.2"/>
    <row r="10343" spans="1:6" ht="25.5" customHeight="1" thickBot="1" x14ac:dyDescent="0.25">
      <c r="A10343" s="84" t="s">
        <v>4895</v>
      </c>
      <c r="B10343" s="85" t="s">
        <v>4896</v>
      </c>
      <c r="C10343" s="86" t="s">
        <v>4897</v>
      </c>
      <c r="D10343" s="87">
        <v>0.05</v>
      </c>
      <c r="E10343" s="88">
        <v>28380</v>
      </c>
      <c r="F10343" s="89">
        <f>+D10343*E10343</f>
        <v>1419</v>
      </c>
    </row>
    <row r="10344" spans="1:6" ht="409.6" hidden="1" customHeight="1" thickBot="1" x14ac:dyDescent="0.25"/>
    <row r="10345" spans="1:6" ht="13.5" customHeight="1" thickBot="1" x14ac:dyDescent="0.25">
      <c r="A10345" s="90" t="s">
        <v>4898</v>
      </c>
      <c r="B10345" s="91"/>
      <c r="C10345" s="92">
        <v>1.3312568603353001</v>
      </c>
      <c r="D10345" s="91"/>
      <c r="E10345" s="93" t="s">
        <v>4884</v>
      </c>
      <c r="F10345" s="94">
        <v>1419</v>
      </c>
    </row>
    <row r="10346" spans="1:6" ht="0.2" customHeight="1" x14ac:dyDescent="0.2"/>
    <row r="10347" spans="1:6" ht="12.75" customHeight="1" x14ac:dyDescent="0.2">
      <c r="A10347" s="80" t="s">
        <v>4871</v>
      </c>
      <c r="B10347" s="81" t="s">
        <v>4899</v>
      </c>
      <c r="C10347" s="82" t="s">
        <v>4870</v>
      </c>
      <c r="D10347" s="82" t="s">
        <v>4873</v>
      </c>
      <c r="E10347" s="82" t="s">
        <v>4874</v>
      </c>
      <c r="F10347" s="83" t="s">
        <v>4875</v>
      </c>
    </row>
    <row r="10348" spans="1:6" ht="409.6" hidden="1" customHeight="1" x14ac:dyDescent="0.2"/>
    <row r="10349" spans="1:6" ht="25.5" customHeight="1" x14ac:dyDescent="0.2">
      <c r="A10349" s="84" t="s">
        <v>5200</v>
      </c>
      <c r="B10349" s="85" t="s">
        <v>5201</v>
      </c>
      <c r="C10349" s="86" t="s">
        <v>109</v>
      </c>
      <c r="D10349" s="87">
        <v>32</v>
      </c>
      <c r="E10349" s="88">
        <v>158</v>
      </c>
      <c r="F10349" s="89">
        <f>+D10349*E10349</f>
        <v>5056</v>
      </c>
    </row>
    <row r="10350" spans="1:6" ht="409.6" hidden="1" customHeight="1" x14ac:dyDescent="0.2"/>
    <row r="10351" spans="1:6" ht="25.5" customHeight="1" x14ac:dyDescent="0.2">
      <c r="A10351" s="84" t="s">
        <v>5016</v>
      </c>
      <c r="B10351" s="85" t="s">
        <v>5017</v>
      </c>
      <c r="C10351" s="86" t="s">
        <v>109</v>
      </c>
      <c r="D10351" s="87">
        <v>1.3332999999999999</v>
      </c>
      <c r="E10351" s="88">
        <v>3482</v>
      </c>
      <c r="F10351" s="89">
        <f>+D10351*E10351</f>
        <v>4642.5505999999996</v>
      </c>
    </row>
    <row r="10352" spans="1:6" ht="409.6" hidden="1" customHeight="1" x14ac:dyDescent="0.2"/>
    <row r="10353" spans="1:6" ht="25.5" customHeight="1" x14ac:dyDescent="0.2">
      <c r="A10353" s="84" t="s">
        <v>5196</v>
      </c>
      <c r="B10353" s="85" t="s">
        <v>5197</v>
      </c>
      <c r="C10353" s="86" t="s">
        <v>109</v>
      </c>
      <c r="D10353" s="87">
        <v>2.6666699999999999</v>
      </c>
      <c r="E10353" s="88">
        <v>550</v>
      </c>
      <c r="F10353" s="89">
        <f>+D10353*E10353</f>
        <v>1466.6685</v>
      </c>
    </row>
    <row r="10354" spans="1:6" ht="409.6" hidden="1" customHeight="1" x14ac:dyDescent="0.2"/>
    <row r="10355" spans="1:6" ht="25.5" customHeight="1" x14ac:dyDescent="0.2">
      <c r="A10355" s="84" t="s">
        <v>5166</v>
      </c>
      <c r="B10355" s="85" t="s">
        <v>5167</v>
      </c>
      <c r="C10355" s="86" t="s">
        <v>109</v>
      </c>
      <c r="D10355" s="87">
        <v>5.6219999999999999E-2</v>
      </c>
      <c r="E10355" s="88">
        <v>26925</v>
      </c>
      <c r="F10355" s="89">
        <f>+D10355*E10355</f>
        <v>1513.7235000000001</v>
      </c>
    </row>
    <row r="10356" spans="1:6" ht="409.6" hidden="1" customHeight="1" x14ac:dyDescent="0.2"/>
    <row r="10357" spans="1:6" ht="25.5" customHeight="1" x14ac:dyDescent="0.2">
      <c r="A10357" s="84" t="s">
        <v>5198</v>
      </c>
      <c r="B10357" s="85" t="s">
        <v>5199</v>
      </c>
      <c r="C10357" s="86" t="s">
        <v>109</v>
      </c>
      <c r="D10357" s="87">
        <v>5.6219999999999999E-2</v>
      </c>
      <c r="E10357" s="88">
        <v>805</v>
      </c>
      <c r="F10357" s="89">
        <f>+D10357*E10357</f>
        <v>45.257100000000001</v>
      </c>
    </row>
    <row r="10358" spans="1:6" ht="409.6" hidden="1" customHeight="1" x14ac:dyDescent="0.2"/>
    <row r="10359" spans="1:6" ht="25.5" customHeight="1" thickBot="1" x14ac:dyDescent="0.25">
      <c r="A10359" s="84" t="s">
        <v>5018</v>
      </c>
      <c r="B10359" s="85" t="s">
        <v>5019</v>
      </c>
      <c r="C10359" s="86" t="s">
        <v>109</v>
      </c>
      <c r="D10359" s="87">
        <v>0.66666999999999998</v>
      </c>
      <c r="E10359" s="88">
        <v>248</v>
      </c>
      <c r="F10359" s="89">
        <f>+D10359*E10359</f>
        <v>165.33416</v>
      </c>
    </row>
    <row r="10360" spans="1:6" ht="409.6" hidden="1" customHeight="1" thickBot="1" x14ac:dyDescent="0.25"/>
    <row r="10361" spans="1:6" ht="13.5" customHeight="1" thickBot="1" x14ac:dyDescent="0.25">
      <c r="A10361" s="90" t="s">
        <v>4904</v>
      </c>
      <c r="B10361" s="91"/>
      <c r="C10361" s="92">
        <v>12.092953438845701</v>
      </c>
      <c r="D10361" s="91"/>
      <c r="E10361" s="93" t="s">
        <v>4884</v>
      </c>
      <c r="F10361" s="94">
        <v>12890</v>
      </c>
    </row>
    <row r="10362" spans="1:6" ht="0.2" customHeight="1" x14ac:dyDescent="0.2"/>
    <row r="10363" spans="1:6" ht="12.75" customHeight="1" x14ac:dyDescent="0.2">
      <c r="A10363" s="80" t="s">
        <v>4871</v>
      </c>
      <c r="B10363" s="81" t="s">
        <v>4905</v>
      </c>
      <c r="C10363" s="82" t="s">
        <v>4870</v>
      </c>
      <c r="D10363" s="82" t="s">
        <v>4873</v>
      </c>
      <c r="E10363" s="82" t="s">
        <v>4874</v>
      </c>
      <c r="F10363" s="83" t="s">
        <v>4875</v>
      </c>
    </row>
    <row r="10364" spans="1:6" ht="409.6" hidden="1" customHeight="1" x14ac:dyDescent="0.2"/>
    <row r="10365" spans="1:6" ht="25.5" customHeight="1" thickBot="1" x14ac:dyDescent="0.25">
      <c r="A10365" s="84" t="s">
        <v>4920</v>
      </c>
      <c r="B10365" s="85" t="s">
        <v>4921</v>
      </c>
      <c r="C10365" s="86" t="s">
        <v>106</v>
      </c>
      <c r="D10365" s="87">
        <v>8.4000000000000005E-2</v>
      </c>
      <c r="E10365" s="88">
        <v>14128</v>
      </c>
      <c r="F10365" s="89">
        <f>+D10365*E10365</f>
        <v>1186.7520000000002</v>
      </c>
    </row>
    <row r="10366" spans="1:6" ht="409.6" hidden="1" customHeight="1" thickBot="1" x14ac:dyDescent="0.25"/>
    <row r="10367" spans="1:6" ht="13.5" customHeight="1" thickBot="1" x14ac:dyDescent="0.25">
      <c r="A10367" s="90" t="s">
        <v>4908</v>
      </c>
      <c r="B10367" s="91"/>
      <c r="C10367" s="92">
        <v>1.1136024617463001</v>
      </c>
      <c r="D10367" s="91"/>
      <c r="E10367" s="93" t="s">
        <v>4884</v>
      </c>
      <c r="F10367" s="94">
        <v>1187</v>
      </c>
    </row>
    <row r="10368" spans="1:6" ht="0.2" customHeight="1" thickBot="1" x14ac:dyDescent="0.25"/>
    <row r="10369" spans="1:6" ht="12.75" customHeight="1" thickBot="1" x14ac:dyDescent="0.3">
      <c r="A10369" s="157" t="s">
        <v>4909</v>
      </c>
      <c r="B10369" s="158"/>
      <c r="C10369" s="158"/>
      <c r="D10369" s="158"/>
      <c r="E10369" s="159">
        <v>106591</v>
      </c>
      <c r="F10369" s="160"/>
    </row>
    <row r="10370" spans="1:6" ht="12.75" customHeight="1" x14ac:dyDescent="0.2"/>
    <row r="10371" spans="1:6" ht="12.75" customHeight="1" x14ac:dyDescent="0.2"/>
    <row r="10372" spans="1:6" ht="409.6" hidden="1" customHeight="1" x14ac:dyDescent="0.2"/>
    <row r="10373" spans="1:6" ht="12.75" customHeight="1" x14ac:dyDescent="0.25">
      <c r="A10373" s="144" t="s">
        <v>4868</v>
      </c>
      <c r="B10373" s="145"/>
      <c r="C10373" s="145"/>
      <c r="D10373" s="145"/>
      <c r="E10373" s="146"/>
      <c r="F10373" s="147"/>
    </row>
    <row r="10374" spans="1:6" ht="12.75" customHeight="1" x14ac:dyDescent="0.2">
      <c r="A10374" s="138" t="s">
        <v>2950</v>
      </c>
      <c r="B10374" s="139"/>
      <c r="C10374" s="139"/>
      <c r="D10374" s="140"/>
      <c r="E10374" s="76" t="s">
        <v>4869</v>
      </c>
      <c r="F10374" s="77" t="s">
        <v>4870</v>
      </c>
    </row>
    <row r="10375" spans="1:6" ht="12.75" customHeight="1" x14ac:dyDescent="0.2">
      <c r="A10375" s="141"/>
      <c r="B10375" s="142"/>
      <c r="C10375" s="142"/>
      <c r="D10375" s="143"/>
      <c r="E10375" s="78" t="s">
        <v>2949</v>
      </c>
      <c r="F10375" s="79" t="s">
        <v>263</v>
      </c>
    </row>
    <row r="10376" spans="1:6" ht="409.6" hidden="1" customHeight="1" x14ac:dyDescent="0.2"/>
    <row r="10377" spans="1:6" ht="12.75" customHeight="1" x14ac:dyDescent="0.2">
      <c r="A10377" s="80" t="s">
        <v>4871</v>
      </c>
      <c r="B10377" s="81" t="s">
        <v>4872</v>
      </c>
      <c r="C10377" s="82" t="s">
        <v>4870</v>
      </c>
      <c r="D10377" s="82" t="s">
        <v>4873</v>
      </c>
      <c r="E10377" s="82" t="s">
        <v>4874</v>
      </c>
      <c r="F10377" s="83" t="s">
        <v>4875</v>
      </c>
    </row>
    <row r="10378" spans="1:6" ht="409.6" hidden="1" customHeight="1" x14ac:dyDescent="0.2"/>
    <row r="10379" spans="1:6" ht="25.5" customHeight="1" x14ac:dyDescent="0.2">
      <c r="A10379" s="84" t="s">
        <v>5154</v>
      </c>
      <c r="B10379" s="85" t="s">
        <v>5155</v>
      </c>
      <c r="C10379" s="86" t="s">
        <v>106</v>
      </c>
      <c r="D10379" s="87">
        <v>9.4500000000000001E-2</v>
      </c>
      <c r="E10379" s="88">
        <v>405694</v>
      </c>
      <c r="F10379" s="89">
        <f>+D10379*E10379</f>
        <v>38338.082999999999</v>
      </c>
    </row>
    <row r="10380" spans="1:6" ht="409.6" hidden="1" customHeight="1" x14ac:dyDescent="0.2"/>
    <row r="10381" spans="1:6" ht="25.5" customHeight="1" x14ac:dyDescent="0.2">
      <c r="A10381" s="84" t="s">
        <v>5254</v>
      </c>
      <c r="B10381" s="85" t="s">
        <v>5255</v>
      </c>
      <c r="C10381" s="86" t="s">
        <v>9</v>
      </c>
      <c r="D10381" s="87">
        <v>0.9</v>
      </c>
      <c r="E10381" s="88">
        <v>2030</v>
      </c>
      <c r="F10381" s="89">
        <f>+D10381*E10381</f>
        <v>1827</v>
      </c>
    </row>
    <row r="10382" spans="1:6" ht="409.6" hidden="1" customHeight="1" x14ac:dyDescent="0.2"/>
    <row r="10383" spans="1:6" ht="25.5" customHeight="1" x14ac:dyDescent="0.2">
      <c r="A10383" s="84" t="s">
        <v>4881</v>
      </c>
      <c r="B10383" s="85" t="s">
        <v>4882</v>
      </c>
      <c r="C10383" s="86" t="s">
        <v>9</v>
      </c>
      <c r="D10383" s="87">
        <v>0.5</v>
      </c>
      <c r="E10383" s="88">
        <v>8900</v>
      </c>
      <c r="F10383" s="89">
        <f>+D10383*E10383</f>
        <v>4450</v>
      </c>
    </row>
    <row r="10384" spans="1:6" ht="409.6" hidden="1" customHeight="1" x14ac:dyDescent="0.2"/>
    <row r="10385" spans="1:6" ht="25.5" customHeight="1" x14ac:dyDescent="0.2">
      <c r="A10385" s="84" t="s">
        <v>4941</v>
      </c>
      <c r="B10385" s="85" t="s">
        <v>4942</v>
      </c>
      <c r="C10385" s="86" t="s">
        <v>7</v>
      </c>
      <c r="D10385" s="87">
        <v>0.1</v>
      </c>
      <c r="E10385" s="88">
        <v>8600</v>
      </c>
      <c r="F10385" s="89">
        <f>+D10385*E10385</f>
        <v>860</v>
      </c>
    </row>
    <row r="10386" spans="1:6" ht="409.6" hidden="1" customHeight="1" x14ac:dyDescent="0.2"/>
    <row r="10387" spans="1:6" ht="25.5" customHeight="1" x14ac:dyDescent="0.2">
      <c r="A10387" s="84" t="s">
        <v>5101</v>
      </c>
      <c r="B10387" s="85" t="s">
        <v>5102</v>
      </c>
      <c r="C10387" s="86" t="s">
        <v>1212</v>
      </c>
      <c r="D10387" s="87">
        <v>0.15</v>
      </c>
      <c r="E10387" s="88">
        <v>2550</v>
      </c>
      <c r="F10387" s="89">
        <f>+D10387*E10387</f>
        <v>382.5</v>
      </c>
    </row>
    <row r="10388" spans="1:6" ht="409.6" hidden="1" customHeight="1" x14ac:dyDescent="0.2"/>
    <row r="10389" spans="1:6" ht="25.5" customHeight="1" x14ac:dyDescent="0.2">
      <c r="A10389" s="84" t="s">
        <v>4876</v>
      </c>
      <c r="B10389" s="85" t="s">
        <v>4877</v>
      </c>
      <c r="C10389" s="86" t="s">
        <v>1212</v>
      </c>
      <c r="D10389" s="87">
        <v>6.6000000000000003E-2</v>
      </c>
      <c r="E10389" s="88">
        <v>3690</v>
      </c>
      <c r="F10389" s="89">
        <f>+D10389*E10389</f>
        <v>243.54000000000002</v>
      </c>
    </row>
    <row r="10390" spans="1:6" ht="409.6" hidden="1" customHeight="1" x14ac:dyDescent="0.2"/>
    <row r="10391" spans="1:6" ht="25.5" customHeight="1" x14ac:dyDescent="0.2">
      <c r="A10391" s="84" t="s">
        <v>5097</v>
      </c>
      <c r="B10391" s="85" t="s">
        <v>5098</v>
      </c>
      <c r="C10391" s="86" t="s">
        <v>9</v>
      </c>
      <c r="D10391" s="87">
        <v>4.0000000000000001E-3</v>
      </c>
      <c r="E10391" s="88">
        <v>295180</v>
      </c>
      <c r="F10391" s="89">
        <f>+D10391*E10391</f>
        <v>1180.72</v>
      </c>
    </row>
    <row r="10392" spans="1:6" ht="409.6" hidden="1" customHeight="1" x14ac:dyDescent="0.2"/>
    <row r="10393" spans="1:6" ht="25.5" customHeight="1" x14ac:dyDescent="0.2">
      <c r="A10393" s="84" t="s">
        <v>5260</v>
      </c>
      <c r="B10393" s="85" t="s">
        <v>5261</v>
      </c>
      <c r="C10393" s="86" t="s">
        <v>9</v>
      </c>
      <c r="D10393" s="87">
        <v>7.0999999999999994E-2</v>
      </c>
      <c r="E10393" s="88">
        <v>180900</v>
      </c>
      <c r="F10393" s="89">
        <f>+D10393*E10393</f>
        <v>12843.9</v>
      </c>
    </row>
    <row r="10394" spans="1:6" ht="409.6" hidden="1" customHeight="1" x14ac:dyDescent="0.2"/>
    <row r="10395" spans="1:6" ht="25.5" customHeight="1" x14ac:dyDescent="0.2">
      <c r="A10395" s="84" t="s">
        <v>5256</v>
      </c>
      <c r="B10395" s="85" t="s">
        <v>5257</v>
      </c>
      <c r="C10395" s="86" t="s">
        <v>9</v>
      </c>
      <c r="D10395" s="87">
        <v>8.0300000000000007E-3</v>
      </c>
      <c r="E10395" s="88">
        <v>262600</v>
      </c>
      <c r="F10395" s="89">
        <f>+D10395*E10395</f>
        <v>2108.6780000000003</v>
      </c>
    </row>
    <row r="10396" spans="1:6" ht="409.6" hidden="1" customHeight="1" x14ac:dyDescent="0.2"/>
    <row r="10397" spans="1:6" ht="25.5" customHeight="1" x14ac:dyDescent="0.2">
      <c r="A10397" s="84" t="s">
        <v>5190</v>
      </c>
      <c r="B10397" s="85" t="s">
        <v>5191</v>
      </c>
      <c r="C10397" s="86" t="s">
        <v>263</v>
      </c>
      <c r="D10397" s="87">
        <v>4</v>
      </c>
      <c r="E10397" s="88">
        <v>1353</v>
      </c>
      <c r="F10397" s="89">
        <f>+D10397*E10397</f>
        <v>5412</v>
      </c>
    </row>
    <row r="10398" spans="1:6" ht="409.6" hidden="1" customHeight="1" x14ac:dyDescent="0.2"/>
    <row r="10399" spans="1:6" ht="25.5" customHeight="1" thickBot="1" x14ac:dyDescent="0.25">
      <c r="A10399" s="84" t="s">
        <v>5262</v>
      </c>
      <c r="B10399" s="85" t="s">
        <v>5263</v>
      </c>
      <c r="C10399" s="86" t="s">
        <v>7</v>
      </c>
      <c r="D10399" s="87">
        <v>0.12</v>
      </c>
      <c r="E10399" s="88">
        <v>6637</v>
      </c>
      <c r="F10399" s="89">
        <f>+D10399*E10399</f>
        <v>796.43999999999994</v>
      </c>
    </row>
    <row r="10400" spans="1:6" ht="409.6" hidden="1" customHeight="1" thickBot="1" x14ac:dyDescent="0.25"/>
    <row r="10401" spans="1:6" ht="13.5" customHeight="1" thickBot="1" x14ac:dyDescent="0.25">
      <c r="A10401" s="90" t="s">
        <v>4883</v>
      </c>
      <c r="B10401" s="91"/>
      <c r="C10401" s="92">
        <v>64.636887335914594</v>
      </c>
      <c r="D10401" s="91"/>
      <c r="E10401" s="93" t="s">
        <v>4884</v>
      </c>
      <c r="F10401" s="94">
        <v>68444</v>
      </c>
    </row>
    <row r="10402" spans="1:6" ht="0.2" customHeight="1" x14ac:dyDescent="0.2"/>
    <row r="10403" spans="1:6" ht="12.75" customHeight="1" x14ac:dyDescent="0.2">
      <c r="A10403" s="80" t="s">
        <v>4871</v>
      </c>
      <c r="B10403" s="81" t="s">
        <v>4885</v>
      </c>
      <c r="C10403" s="82" t="s">
        <v>4870</v>
      </c>
      <c r="D10403" s="82" t="s">
        <v>4873</v>
      </c>
      <c r="E10403" s="82" t="s">
        <v>4874</v>
      </c>
      <c r="F10403" s="83" t="s">
        <v>4875</v>
      </c>
    </row>
    <row r="10404" spans="1:6" ht="409.6" hidden="1" customHeight="1" x14ac:dyDescent="0.2"/>
    <row r="10405" spans="1:6" ht="25.5" customHeight="1" thickBot="1" x14ac:dyDescent="0.25">
      <c r="A10405" s="84" t="s">
        <v>5158</v>
      </c>
      <c r="B10405" s="85" t="s">
        <v>5159</v>
      </c>
      <c r="C10405" s="86" t="s">
        <v>4888</v>
      </c>
      <c r="D10405" s="87">
        <v>0.11765</v>
      </c>
      <c r="E10405" s="88">
        <v>266178</v>
      </c>
      <c r="F10405" s="89">
        <f>+D10405*E10405</f>
        <v>31315.841700000001</v>
      </c>
    </row>
    <row r="10406" spans="1:6" ht="409.6" hidden="1" customHeight="1" thickBot="1" x14ac:dyDescent="0.25"/>
    <row r="10407" spans="1:6" ht="13.5" customHeight="1" thickBot="1" x14ac:dyDescent="0.25">
      <c r="A10407" s="90" t="s">
        <v>4893</v>
      </c>
      <c r="B10407" s="91"/>
      <c r="C10407" s="92">
        <v>29.5740863159883</v>
      </c>
      <c r="D10407" s="91"/>
      <c r="E10407" s="93" t="s">
        <v>4884</v>
      </c>
      <c r="F10407" s="94">
        <v>31316</v>
      </c>
    </row>
    <row r="10408" spans="1:6" ht="0.2" customHeight="1" x14ac:dyDescent="0.2"/>
    <row r="10409" spans="1:6" ht="12.75" customHeight="1" x14ac:dyDescent="0.2">
      <c r="A10409" s="80" t="s">
        <v>4871</v>
      </c>
      <c r="B10409" s="81" t="s">
        <v>4894</v>
      </c>
      <c r="C10409" s="82" t="s">
        <v>4870</v>
      </c>
      <c r="D10409" s="82" t="s">
        <v>4873</v>
      </c>
      <c r="E10409" s="82" t="s">
        <v>4874</v>
      </c>
      <c r="F10409" s="83" t="s">
        <v>4875</v>
      </c>
    </row>
    <row r="10410" spans="1:6" ht="409.6" hidden="1" customHeight="1" x14ac:dyDescent="0.2"/>
    <row r="10411" spans="1:6" ht="25.5" customHeight="1" thickBot="1" x14ac:dyDescent="0.25">
      <c r="A10411" s="84" t="s">
        <v>4895</v>
      </c>
      <c r="B10411" s="85" t="s">
        <v>4896</v>
      </c>
      <c r="C10411" s="86" t="s">
        <v>4897</v>
      </c>
      <c r="D10411" s="87">
        <v>0.05</v>
      </c>
      <c r="E10411" s="88">
        <v>31316</v>
      </c>
      <c r="F10411" s="89">
        <f>+D10411*E10411</f>
        <v>1565.8000000000002</v>
      </c>
    </row>
    <row r="10412" spans="1:6" ht="409.6" hidden="1" customHeight="1" thickBot="1" x14ac:dyDescent="0.25"/>
    <row r="10413" spans="1:6" ht="13.5" customHeight="1" thickBot="1" x14ac:dyDescent="0.25">
      <c r="A10413" s="90" t="s">
        <v>4898</v>
      </c>
      <c r="B10413" s="91"/>
      <c r="C10413" s="92">
        <v>1.47889319104731</v>
      </c>
      <c r="D10413" s="91"/>
      <c r="E10413" s="93" t="s">
        <v>4884</v>
      </c>
      <c r="F10413" s="94">
        <v>1566</v>
      </c>
    </row>
    <row r="10414" spans="1:6" ht="0.2" customHeight="1" x14ac:dyDescent="0.2"/>
    <row r="10415" spans="1:6" ht="12.75" customHeight="1" x14ac:dyDescent="0.2">
      <c r="A10415" s="80" t="s">
        <v>4871</v>
      </c>
      <c r="B10415" s="81" t="s">
        <v>4899</v>
      </c>
      <c r="C10415" s="82" t="s">
        <v>4870</v>
      </c>
      <c r="D10415" s="82" t="s">
        <v>4873</v>
      </c>
      <c r="E10415" s="82" t="s">
        <v>4874</v>
      </c>
      <c r="F10415" s="83" t="s">
        <v>4875</v>
      </c>
    </row>
    <row r="10416" spans="1:6" ht="409.6" hidden="1" customHeight="1" x14ac:dyDescent="0.2"/>
    <row r="10417" spans="1:6" ht="25.5" customHeight="1" x14ac:dyDescent="0.2">
      <c r="A10417" s="84" t="s">
        <v>5012</v>
      </c>
      <c r="B10417" s="85" t="s">
        <v>5013</v>
      </c>
      <c r="C10417" s="86" t="s">
        <v>109</v>
      </c>
      <c r="D10417" s="87">
        <v>8.3000000000000004E-2</v>
      </c>
      <c r="E10417" s="88">
        <v>23200</v>
      </c>
      <c r="F10417" s="89">
        <f>+D10417*E10417</f>
        <v>1925.6000000000001</v>
      </c>
    </row>
    <row r="10418" spans="1:6" ht="409.6" hidden="1" customHeight="1" x14ac:dyDescent="0.2"/>
    <row r="10419" spans="1:6" ht="25.5" customHeight="1" x14ac:dyDescent="0.2">
      <c r="A10419" s="84" t="s">
        <v>5228</v>
      </c>
      <c r="B10419" s="85" t="s">
        <v>5229</v>
      </c>
      <c r="C10419" s="86" t="s">
        <v>109</v>
      </c>
      <c r="D10419" s="87">
        <v>1.33</v>
      </c>
      <c r="E10419" s="88">
        <v>170</v>
      </c>
      <c r="F10419" s="89">
        <f>+D10419*E10419</f>
        <v>226.10000000000002</v>
      </c>
    </row>
    <row r="10420" spans="1:6" ht="409.6" hidden="1" customHeight="1" x14ac:dyDescent="0.2"/>
    <row r="10421" spans="1:6" ht="25.5" customHeight="1" thickBot="1" x14ac:dyDescent="0.25">
      <c r="A10421" s="84" t="s">
        <v>5166</v>
      </c>
      <c r="B10421" s="85" t="s">
        <v>5167</v>
      </c>
      <c r="C10421" s="86" t="s">
        <v>109</v>
      </c>
      <c r="D10421" s="87">
        <v>0.04</v>
      </c>
      <c r="E10421" s="88">
        <v>26925</v>
      </c>
      <c r="F10421" s="89">
        <f>+D10421*E10421</f>
        <v>1077</v>
      </c>
    </row>
    <row r="10422" spans="1:6" ht="409.6" hidden="1" customHeight="1" thickBot="1" x14ac:dyDescent="0.25"/>
    <row r="10423" spans="1:6" ht="13.5" customHeight="1" thickBot="1" x14ac:dyDescent="0.25">
      <c r="A10423" s="90" t="s">
        <v>4904</v>
      </c>
      <c r="B10423" s="91"/>
      <c r="C10423" s="92">
        <v>3.0493908773255298</v>
      </c>
      <c r="D10423" s="91"/>
      <c r="E10423" s="93" t="s">
        <v>4884</v>
      </c>
      <c r="F10423" s="94">
        <v>3229</v>
      </c>
    </row>
    <row r="10424" spans="1:6" ht="0.2" customHeight="1" x14ac:dyDescent="0.2"/>
    <row r="10425" spans="1:6" ht="12.75" customHeight="1" x14ac:dyDescent="0.2">
      <c r="A10425" s="80" t="s">
        <v>4871</v>
      </c>
      <c r="B10425" s="81" t="s">
        <v>4905</v>
      </c>
      <c r="C10425" s="82" t="s">
        <v>4870</v>
      </c>
      <c r="D10425" s="82" t="s">
        <v>4873</v>
      </c>
      <c r="E10425" s="82" t="s">
        <v>4874</v>
      </c>
      <c r="F10425" s="83" t="s">
        <v>4875</v>
      </c>
    </row>
    <row r="10426" spans="1:6" ht="409.6" hidden="1" customHeight="1" x14ac:dyDescent="0.2"/>
    <row r="10427" spans="1:6" ht="25.5" customHeight="1" thickBot="1" x14ac:dyDescent="0.25">
      <c r="A10427" s="84" t="s">
        <v>4920</v>
      </c>
      <c r="B10427" s="85" t="s">
        <v>4921</v>
      </c>
      <c r="C10427" s="86" t="s">
        <v>106</v>
      </c>
      <c r="D10427" s="87">
        <v>9.4500000000000001E-2</v>
      </c>
      <c r="E10427" s="88">
        <v>14128</v>
      </c>
      <c r="F10427" s="89">
        <f>+D10427*E10427</f>
        <v>1335.096</v>
      </c>
    </row>
    <row r="10428" spans="1:6" ht="409.6" hidden="1" customHeight="1" thickBot="1" x14ac:dyDescent="0.25"/>
    <row r="10429" spans="1:6" ht="13.5" customHeight="1" thickBot="1" x14ac:dyDescent="0.25">
      <c r="A10429" s="90" t="s">
        <v>4908</v>
      </c>
      <c r="B10429" s="91"/>
      <c r="C10429" s="92">
        <v>1.26074227972424</v>
      </c>
      <c r="D10429" s="91"/>
      <c r="E10429" s="93" t="s">
        <v>4884</v>
      </c>
      <c r="F10429" s="94">
        <v>1335</v>
      </c>
    </row>
    <row r="10430" spans="1:6" ht="0.2" customHeight="1" thickBot="1" x14ac:dyDescent="0.25"/>
    <row r="10431" spans="1:6" ht="12.75" customHeight="1" thickBot="1" x14ac:dyDescent="0.3">
      <c r="A10431" s="157" t="s">
        <v>4909</v>
      </c>
      <c r="B10431" s="158"/>
      <c r="C10431" s="158"/>
      <c r="D10431" s="158"/>
      <c r="E10431" s="159">
        <v>105890</v>
      </c>
      <c r="F10431" s="160"/>
    </row>
    <row r="10432" spans="1:6" ht="12.75" customHeight="1" x14ac:dyDescent="0.2"/>
    <row r="10433" spans="1:6" ht="12.75" customHeight="1" x14ac:dyDescent="0.2"/>
    <row r="10434" spans="1:6" ht="409.6" hidden="1" customHeight="1" x14ac:dyDescent="0.2"/>
    <row r="10435" spans="1:6" ht="12.75" customHeight="1" x14ac:dyDescent="0.25">
      <c r="A10435" s="144" t="s">
        <v>4868</v>
      </c>
      <c r="B10435" s="145"/>
      <c r="C10435" s="145"/>
      <c r="D10435" s="145"/>
      <c r="E10435" s="146"/>
      <c r="F10435" s="147"/>
    </row>
    <row r="10436" spans="1:6" ht="12.75" customHeight="1" x14ac:dyDescent="0.2">
      <c r="A10436" s="138" t="s">
        <v>2952</v>
      </c>
      <c r="B10436" s="139"/>
      <c r="C10436" s="139"/>
      <c r="D10436" s="140"/>
      <c r="E10436" s="76" t="s">
        <v>4869</v>
      </c>
      <c r="F10436" s="77" t="s">
        <v>4870</v>
      </c>
    </row>
    <row r="10437" spans="1:6" ht="12.75" customHeight="1" x14ac:dyDescent="0.2">
      <c r="A10437" s="141"/>
      <c r="B10437" s="142"/>
      <c r="C10437" s="142"/>
      <c r="D10437" s="143"/>
      <c r="E10437" s="78" t="s">
        <v>2951</v>
      </c>
      <c r="F10437" s="79" t="s">
        <v>263</v>
      </c>
    </row>
    <row r="10438" spans="1:6" ht="409.6" hidden="1" customHeight="1" x14ac:dyDescent="0.2"/>
    <row r="10439" spans="1:6" ht="12.75" customHeight="1" x14ac:dyDescent="0.2">
      <c r="A10439" s="80" t="s">
        <v>4871</v>
      </c>
      <c r="B10439" s="81" t="s">
        <v>4872</v>
      </c>
      <c r="C10439" s="82" t="s">
        <v>4870</v>
      </c>
      <c r="D10439" s="82" t="s">
        <v>4873</v>
      </c>
      <c r="E10439" s="82" t="s">
        <v>4874</v>
      </c>
      <c r="F10439" s="83" t="s">
        <v>4875</v>
      </c>
    </row>
    <row r="10440" spans="1:6" ht="409.6" hidden="1" customHeight="1" x14ac:dyDescent="0.2"/>
    <row r="10441" spans="1:6" ht="25.5" customHeight="1" x14ac:dyDescent="0.2">
      <c r="A10441" s="84" t="s">
        <v>5154</v>
      </c>
      <c r="B10441" s="85" t="s">
        <v>5155</v>
      </c>
      <c r="C10441" s="86" t="s">
        <v>106</v>
      </c>
      <c r="D10441" s="87">
        <v>0.126</v>
      </c>
      <c r="E10441" s="88">
        <v>405694</v>
      </c>
      <c r="F10441" s="89">
        <f>+D10441*E10441</f>
        <v>51117.444000000003</v>
      </c>
    </row>
    <row r="10442" spans="1:6" ht="409.6" hidden="1" customHeight="1" x14ac:dyDescent="0.2"/>
    <row r="10443" spans="1:6" ht="25.5" customHeight="1" x14ac:dyDescent="0.2">
      <c r="A10443" s="84" t="s">
        <v>5254</v>
      </c>
      <c r="B10443" s="85" t="s">
        <v>5255</v>
      </c>
      <c r="C10443" s="86" t="s">
        <v>9</v>
      </c>
      <c r="D10443" s="87">
        <v>0.99</v>
      </c>
      <c r="E10443" s="88">
        <v>2030</v>
      </c>
      <c r="F10443" s="89">
        <f>+D10443*E10443</f>
        <v>2009.7</v>
      </c>
    </row>
    <row r="10444" spans="1:6" ht="409.6" hidden="1" customHeight="1" x14ac:dyDescent="0.2"/>
    <row r="10445" spans="1:6" ht="25.5" customHeight="1" x14ac:dyDescent="0.2">
      <c r="A10445" s="84" t="s">
        <v>4881</v>
      </c>
      <c r="B10445" s="85" t="s">
        <v>4882</v>
      </c>
      <c r="C10445" s="86" t="s">
        <v>9</v>
      </c>
      <c r="D10445" s="87">
        <v>0.94</v>
      </c>
      <c r="E10445" s="88">
        <v>8900</v>
      </c>
      <c r="F10445" s="89">
        <f>+D10445*E10445</f>
        <v>8366</v>
      </c>
    </row>
    <row r="10446" spans="1:6" ht="409.6" hidden="1" customHeight="1" x14ac:dyDescent="0.2"/>
    <row r="10447" spans="1:6" ht="25.5" customHeight="1" x14ac:dyDescent="0.2">
      <c r="A10447" s="84" t="s">
        <v>4941</v>
      </c>
      <c r="B10447" s="85" t="s">
        <v>4942</v>
      </c>
      <c r="C10447" s="86" t="s">
        <v>7</v>
      </c>
      <c r="D10447" s="87">
        <v>0.12</v>
      </c>
      <c r="E10447" s="88">
        <v>8600</v>
      </c>
      <c r="F10447" s="89">
        <f>+D10447*E10447</f>
        <v>1032</v>
      </c>
    </row>
    <row r="10448" spans="1:6" ht="409.6" hidden="1" customHeight="1" x14ac:dyDescent="0.2"/>
    <row r="10449" spans="1:6" ht="25.5" customHeight="1" x14ac:dyDescent="0.2">
      <c r="A10449" s="84" t="s">
        <v>5101</v>
      </c>
      <c r="B10449" s="85" t="s">
        <v>5102</v>
      </c>
      <c r="C10449" s="86" t="s">
        <v>1212</v>
      </c>
      <c r="D10449" s="87">
        <v>0.36530000000000001</v>
      </c>
      <c r="E10449" s="88">
        <v>2550</v>
      </c>
      <c r="F10449" s="89">
        <f>+D10449*E10449</f>
        <v>931.51499999999999</v>
      </c>
    </row>
    <row r="10450" spans="1:6" ht="409.6" hidden="1" customHeight="1" x14ac:dyDescent="0.2"/>
    <row r="10451" spans="1:6" ht="25.5" customHeight="1" x14ac:dyDescent="0.2">
      <c r="A10451" s="84" t="s">
        <v>5097</v>
      </c>
      <c r="B10451" s="85" t="s">
        <v>5098</v>
      </c>
      <c r="C10451" s="86" t="s">
        <v>9</v>
      </c>
      <c r="D10451" s="87">
        <v>1.3500000000000001E-3</v>
      </c>
      <c r="E10451" s="88">
        <v>295180</v>
      </c>
      <c r="F10451" s="89">
        <f>+D10451*E10451</f>
        <v>398.49299999999999</v>
      </c>
    </row>
    <row r="10452" spans="1:6" ht="409.6" hidden="1" customHeight="1" x14ac:dyDescent="0.2"/>
    <row r="10453" spans="1:6" ht="25.5" customHeight="1" x14ac:dyDescent="0.2">
      <c r="A10453" s="84" t="s">
        <v>5160</v>
      </c>
      <c r="B10453" s="85" t="s">
        <v>5161</v>
      </c>
      <c r="C10453" s="86" t="s">
        <v>9</v>
      </c>
      <c r="D10453" s="87">
        <v>7.1790000000000007E-2</v>
      </c>
      <c r="E10453" s="88">
        <v>155918</v>
      </c>
      <c r="F10453" s="89">
        <f>+D10453*E10453</f>
        <v>11193.353220000001</v>
      </c>
    </row>
    <row r="10454" spans="1:6" ht="409.6" hidden="1" customHeight="1" x14ac:dyDescent="0.2"/>
    <row r="10455" spans="1:6" ht="25.5" customHeight="1" x14ac:dyDescent="0.2">
      <c r="A10455" s="84" t="s">
        <v>5256</v>
      </c>
      <c r="B10455" s="85" t="s">
        <v>5257</v>
      </c>
      <c r="C10455" s="86" t="s">
        <v>9</v>
      </c>
      <c r="D10455" s="87">
        <v>1.0710000000000001E-2</v>
      </c>
      <c r="E10455" s="88">
        <v>262600</v>
      </c>
      <c r="F10455" s="89">
        <f>+D10455*E10455</f>
        <v>2812.4460000000004</v>
      </c>
    </row>
    <row r="10456" spans="1:6" ht="409.6" hidden="1" customHeight="1" x14ac:dyDescent="0.2"/>
    <row r="10457" spans="1:6" ht="25.5" customHeight="1" x14ac:dyDescent="0.2">
      <c r="A10457" s="84" t="s">
        <v>5190</v>
      </c>
      <c r="B10457" s="85" t="s">
        <v>5191</v>
      </c>
      <c r="C10457" s="86" t="s">
        <v>263</v>
      </c>
      <c r="D10457" s="87">
        <v>2.2999999999999998</v>
      </c>
      <c r="E10457" s="88">
        <v>1353</v>
      </c>
      <c r="F10457" s="89">
        <f>+D10457*E10457</f>
        <v>3111.8999999999996</v>
      </c>
    </row>
    <row r="10458" spans="1:6" ht="409.6" hidden="1" customHeight="1" x14ac:dyDescent="0.2"/>
    <row r="10459" spans="1:6" ht="25.5" customHeight="1" thickBot="1" x14ac:dyDescent="0.25">
      <c r="A10459" s="84" t="s">
        <v>5258</v>
      </c>
      <c r="B10459" s="85" t="s">
        <v>5259</v>
      </c>
      <c r="C10459" s="86" t="s">
        <v>7</v>
      </c>
      <c r="D10459" s="87">
        <v>0.71679999999999999</v>
      </c>
      <c r="E10459" s="88">
        <v>5242</v>
      </c>
      <c r="F10459" s="89">
        <f>+D10459*E10459</f>
        <v>3757.4656</v>
      </c>
    </row>
    <row r="10460" spans="1:6" ht="409.6" hidden="1" customHeight="1" thickBot="1" x14ac:dyDescent="0.25"/>
    <row r="10461" spans="1:6" ht="13.5" customHeight="1" thickBot="1" x14ac:dyDescent="0.25">
      <c r="A10461" s="90" t="s">
        <v>4883</v>
      </c>
      <c r="B10461" s="91"/>
      <c r="C10461" s="92">
        <v>59.139387171075597</v>
      </c>
      <c r="D10461" s="91"/>
      <c r="E10461" s="93" t="s">
        <v>4884</v>
      </c>
      <c r="F10461" s="94">
        <v>84729</v>
      </c>
    </row>
    <row r="10462" spans="1:6" ht="0.2" customHeight="1" x14ac:dyDescent="0.2"/>
    <row r="10463" spans="1:6" ht="12.75" customHeight="1" x14ac:dyDescent="0.2">
      <c r="A10463" s="80" t="s">
        <v>4871</v>
      </c>
      <c r="B10463" s="81" t="s">
        <v>4885</v>
      </c>
      <c r="C10463" s="82" t="s">
        <v>4870</v>
      </c>
      <c r="D10463" s="82" t="s">
        <v>4873</v>
      </c>
      <c r="E10463" s="82" t="s">
        <v>4874</v>
      </c>
      <c r="F10463" s="83" t="s">
        <v>4875</v>
      </c>
    </row>
    <row r="10464" spans="1:6" ht="409.6" hidden="1" customHeight="1" x14ac:dyDescent="0.2"/>
    <row r="10465" spans="1:6" ht="25.5" customHeight="1" thickBot="1" x14ac:dyDescent="0.25">
      <c r="A10465" s="84" t="s">
        <v>5158</v>
      </c>
      <c r="B10465" s="85" t="s">
        <v>5159</v>
      </c>
      <c r="C10465" s="86" t="s">
        <v>4888</v>
      </c>
      <c r="D10465" s="87">
        <v>0.15418000000000001</v>
      </c>
      <c r="E10465" s="88">
        <v>266178</v>
      </c>
      <c r="F10465" s="89">
        <f>+D10465*E10465</f>
        <v>41039.32404</v>
      </c>
    </row>
    <row r="10466" spans="1:6" ht="409.6" hidden="1" customHeight="1" thickBot="1" x14ac:dyDescent="0.25"/>
    <row r="10467" spans="1:6" ht="13.5" customHeight="1" thickBot="1" x14ac:dyDescent="0.25">
      <c r="A10467" s="90" t="s">
        <v>4893</v>
      </c>
      <c r="B10467" s="91"/>
      <c r="C10467" s="92">
        <v>28.6445173448733</v>
      </c>
      <c r="D10467" s="91"/>
      <c r="E10467" s="93" t="s">
        <v>4884</v>
      </c>
      <c r="F10467" s="94">
        <v>41039</v>
      </c>
    </row>
    <row r="10468" spans="1:6" ht="0.2" customHeight="1" x14ac:dyDescent="0.2"/>
    <row r="10469" spans="1:6" ht="12.75" customHeight="1" x14ac:dyDescent="0.2">
      <c r="A10469" s="80" t="s">
        <v>4871</v>
      </c>
      <c r="B10469" s="81" t="s">
        <v>4894</v>
      </c>
      <c r="C10469" s="82" t="s">
        <v>4870</v>
      </c>
      <c r="D10469" s="82" t="s">
        <v>4873</v>
      </c>
      <c r="E10469" s="82" t="s">
        <v>4874</v>
      </c>
      <c r="F10469" s="83" t="s">
        <v>4875</v>
      </c>
    </row>
    <row r="10470" spans="1:6" ht="409.6" hidden="1" customHeight="1" x14ac:dyDescent="0.2"/>
    <row r="10471" spans="1:6" ht="25.5" customHeight="1" thickBot="1" x14ac:dyDescent="0.25">
      <c r="A10471" s="84" t="s">
        <v>4895</v>
      </c>
      <c r="B10471" s="85" t="s">
        <v>4896</v>
      </c>
      <c r="C10471" s="86" t="s">
        <v>4897</v>
      </c>
      <c r="D10471" s="87">
        <v>0.05</v>
      </c>
      <c r="E10471" s="88">
        <v>41039</v>
      </c>
      <c r="F10471" s="89">
        <f>+D10471*E10471</f>
        <v>2051.9500000000003</v>
      </c>
    </row>
    <row r="10472" spans="1:6" ht="409.6" hidden="1" customHeight="1" thickBot="1" x14ac:dyDescent="0.25"/>
    <row r="10473" spans="1:6" ht="13.5" customHeight="1" thickBot="1" x14ac:dyDescent="0.25">
      <c r="A10473" s="90" t="s">
        <v>4898</v>
      </c>
      <c r="B10473" s="91"/>
      <c r="C10473" s="92">
        <v>1.4322607663851501</v>
      </c>
      <c r="D10473" s="91"/>
      <c r="E10473" s="93" t="s">
        <v>4884</v>
      </c>
      <c r="F10473" s="94">
        <v>2052</v>
      </c>
    </row>
    <row r="10474" spans="1:6" ht="0.2" customHeight="1" x14ac:dyDescent="0.2"/>
    <row r="10475" spans="1:6" ht="12.75" customHeight="1" x14ac:dyDescent="0.2">
      <c r="A10475" s="80" t="s">
        <v>4871</v>
      </c>
      <c r="B10475" s="81" t="s">
        <v>4899</v>
      </c>
      <c r="C10475" s="82" t="s">
        <v>4870</v>
      </c>
      <c r="D10475" s="82" t="s">
        <v>4873</v>
      </c>
      <c r="E10475" s="82" t="s">
        <v>4874</v>
      </c>
      <c r="F10475" s="83" t="s">
        <v>4875</v>
      </c>
    </row>
    <row r="10476" spans="1:6" ht="409.6" hidden="1" customHeight="1" x14ac:dyDescent="0.2"/>
    <row r="10477" spans="1:6" ht="25.5" customHeight="1" x14ac:dyDescent="0.2">
      <c r="A10477" s="84" t="s">
        <v>5200</v>
      </c>
      <c r="B10477" s="85" t="s">
        <v>5201</v>
      </c>
      <c r="C10477" s="86" t="s">
        <v>109</v>
      </c>
      <c r="D10477" s="87">
        <v>32</v>
      </c>
      <c r="E10477" s="88">
        <v>158</v>
      </c>
      <c r="F10477" s="89">
        <f>+D10477*E10477</f>
        <v>5056</v>
      </c>
    </row>
    <row r="10478" spans="1:6" ht="409.6" hidden="1" customHeight="1" x14ac:dyDescent="0.2"/>
    <row r="10479" spans="1:6" ht="25.5" customHeight="1" x14ac:dyDescent="0.2">
      <c r="A10479" s="84" t="s">
        <v>5016</v>
      </c>
      <c r="B10479" s="85" t="s">
        <v>5017</v>
      </c>
      <c r="C10479" s="86" t="s">
        <v>109</v>
      </c>
      <c r="D10479" s="87">
        <v>1.3332999999999999</v>
      </c>
      <c r="E10479" s="88">
        <v>3482</v>
      </c>
      <c r="F10479" s="89">
        <f>+D10479*E10479</f>
        <v>4642.5505999999996</v>
      </c>
    </row>
    <row r="10480" spans="1:6" ht="409.6" hidden="1" customHeight="1" x14ac:dyDescent="0.2"/>
    <row r="10481" spans="1:6" ht="25.5" customHeight="1" x14ac:dyDescent="0.2">
      <c r="A10481" s="84" t="s">
        <v>5196</v>
      </c>
      <c r="B10481" s="85" t="s">
        <v>5197</v>
      </c>
      <c r="C10481" s="86" t="s">
        <v>109</v>
      </c>
      <c r="D10481" s="87">
        <v>2.6666699999999999</v>
      </c>
      <c r="E10481" s="88">
        <v>550</v>
      </c>
      <c r="F10481" s="89">
        <f>+D10481*E10481</f>
        <v>1466.6685</v>
      </c>
    </row>
    <row r="10482" spans="1:6" ht="409.6" hidden="1" customHeight="1" x14ac:dyDescent="0.2"/>
    <row r="10483" spans="1:6" ht="25.5" customHeight="1" x14ac:dyDescent="0.2">
      <c r="A10483" s="84" t="s">
        <v>5166</v>
      </c>
      <c r="B10483" s="85" t="s">
        <v>5167</v>
      </c>
      <c r="C10483" s="86" t="s">
        <v>109</v>
      </c>
      <c r="D10483" s="87">
        <v>8.4330000000000002E-2</v>
      </c>
      <c r="E10483" s="88">
        <v>26925</v>
      </c>
      <c r="F10483" s="89">
        <f>+D10483*E10483</f>
        <v>2270.5852500000001</v>
      </c>
    </row>
    <row r="10484" spans="1:6" ht="409.6" hidden="1" customHeight="1" x14ac:dyDescent="0.2"/>
    <row r="10485" spans="1:6" ht="25.5" customHeight="1" x14ac:dyDescent="0.2">
      <c r="A10485" s="84" t="s">
        <v>5198</v>
      </c>
      <c r="B10485" s="85" t="s">
        <v>5199</v>
      </c>
      <c r="C10485" s="86" t="s">
        <v>109</v>
      </c>
      <c r="D10485" s="87">
        <v>8.4330000000000002E-2</v>
      </c>
      <c r="E10485" s="88">
        <v>805</v>
      </c>
      <c r="F10485" s="89">
        <f>+D10485*E10485</f>
        <v>67.885649999999998</v>
      </c>
    </row>
    <row r="10486" spans="1:6" ht="409.6" hidden="1" customHeight="1" x14ac:dyDescent="0.2"/>
    <row r="10487" spans="1:6" ht="25.5" customHeight="1" thickBot="1" x14ac:dyDescent="0.25">
      <c r="A10487" s="84" t="s">
        <v>5018</v>
      </c>
      <c r="B10487" s="85" t="s">
        <v>5019</v>
      </c>
      <c r="C10487" s="86" t="s">
        <v>109</v>
      </c>
      <c r="D10487" s="87">
        <v>0.66666999999999998</v>
      </c>
      <c r="E10487" s="88">
        <v>248</v>
      </c>
      <c r="F10487" s="89">
        <f>+D10487*E10487</f>
        <v>165.33416</v>
      </c>
    </row>
    <row r="10488" spans="1:6" ht="409.6" hidden="1" customHeight="1" thickBot="1" x14ac:dyDescent="0.25"/>
    <row r="10489" spans="1:6" ht="13.5" customHeight="1" thickBot="1" x14ac:dyDescent="0.25">
      <c r="A10489" s="90" t="s">
        <v>4904</v>
      </c>
      <c r="B10489" s="91"/>
      <c r="C10489" s="92">
        <v>9.5414252809380908</v>
      </c>
      <c r="D10489" s="91"/>
      <c r="E10489" s="93" t="s">
        <v>4884</v>
      </c>
      <c r="F10489" s="94">
        <v>13670</v>
      </c>
    </row>
    <row r="10490" spans="1:6" ht="0.2" customHeight="1" x14ac:dyDescent="0.2"/>
    <row r="10491" spans="1:6" ht="12.75" customHeight="1" x14ac:dyDescent="0.2">
      <c r="A10491" s="80" t="s">
        <v>4871</v>
      </c>
      <c r="B10491" s="81" t="s">
        <v>4905</v>
      </c>
      <c r="C10491" s="82" t="s">
        <v>4870</v>
      </c>
      <c r="D10491" s="82" t="s">
        <v>4873</v>
      </c>
      <c r="E10491" s="82" t="s">
        <v>4874</v>
      </c>
      <c r="F10491" s="83" t="s">
        <v>4875</v>
      </c>
    </row>
    <row r="10492" spans="1:6" ht="409.6" hidden="1" customHeight="1" x14ac:dyDescent="0.2"/>
    <row r="10493" spans="1:6" ht="25.5" customHeight="1" thickBot="1" x14ac:dyDescent="0.25">
      <c r="A10493" s="84" t="s">
        <v>4920</v>
      </c>
      <c r="B10493" s="85" t="s">
        <v>4921</v>
      </c>
      <c r="C10493" s="86" t="s">
        <v>106</v>
      </c>
      <c r="D10493" s="87">
        <v>0.126</v>
      </c>
      <c r="E10493" s="88">
        <v>14128</v>
      </c>
      <c r="F10493" s="89">
        <f>+D10493*E10493</f>
        <v>1780.1279999999999</v>
      </c>
    </row>
    <row r="10494" spans="1:6" ht="409.6" hidden="1" customHeight="1" thickBot="1" x14ac:dyDescent="0.25"/>
    <row r="10495" spans="1:6" ht="13.5" customHeight="1" thickBot="1" x14ac:dyDescent="0.25">
      <c r="A10495" s="90" t="s">
        <v>4908</v>
      </c>
      <c r="B10495" s="91"/>
      <c r="C10495" s="92">
        <v>1.24240943672786</v>
      </c>
      <c r="D10495" s="91"/>
      <c r="E10495" s="93" t="s">
        <v>4884</v>
      </c>
      <c r="F10495" s="94">
        <v>1780</v>
      </c>
    </row>
    <row r="10496" spans="1:6" ht="0.2" customHeight="1" thickBot="1" x14ac:dyDescent="0.25"/>
    <row r="10497" spans="1:6" ht="12.75" customHeight="1" thickBot="1" x14ac:dyDescent="0.3">
      <c r="A10497" s="157" t="s">
        <v>4909</v>
      </c>
      <c r="B10497" s="158"/>
      <c r="C10497" s="158"/>
      <c r="D10497" s="158"/>
      <c r="E10497" s="159">
        <v>143270</v>
      </c>
      <c r="F10497" s="160"/>
    </row>
    <row r="10498" spans="1:6" ht="12.75" customHeight="1" x14ac:dyDescent="0.2"/>
    <row r="10499" spans="1:6" ht="12.75" customHeight="1" x14ac:dyDescent="0.2"/>
    <row r="10500" spans="1:6" ht="409.6" hidden="1" customHeight="1" x14ac:dyDescent="0.2"/>
    <row r="10501" spans="1:6" ht="12.75" customHeight="1" x14ac:dyDescent="0.25">
      <c r="A10501" s="144" t="s">
        <v>4868</v>
      </c>
      <c r="B10501" s="145"/>
      <c r="C10501" s="145"/>
      <c r="D10501" s="145"/>
      <c r="E10501" s="146"/>
      <c r="F10501" s="147"/>
    </row>
    <row r="10502" spans="1:6" ht="12.75" customHeight="1" x14ac:dyDescent="0.2">
      <c r="A10502" s="138" t="s">
        <v>2954</v>
      </c>
      <c r="B10502" s="139"/>
      <c r="C10502" s="139"/>
      <c r="D10502" s="140"/>
      <c r="E10502" s="76" t="s">
        <v>4869</v>
      </c>
      <c r="F10502" s="77" t="s">
        <v>4870</v>
      </c>
    </row>
    <row r="10503" spans="1:6" ht="12.75" customHeight="1" x14ac:dyDescent="0.2">
      <c r="A10503" s="141"/>
      <c r="B10503" s="142"/>
      <c r="C10503" s="142"/>
      <c r="D10503" s="143"/>
      <c r="E10503" s="78" t="s">
        <v>2953</v>
      </c>
      <c r="F10503" s="79" t="s">
        <v>263</v>
      </c>
    </row>
    <row r="10504" spans="1:6" ht="409.6" hidden="1" customHeight="1" x14ac:dyDescent="0.2"/>
    <row r="10505" spans="1:6" ht="12.75" customHeight="1" x14ac:dyDescent="0.2">
      <c r="A10505" s="80" t="s">
        <v>4871</v>
      </c>
      <c r="B10505" s="81" t="s">
        <v>4872</v>
      </c>
      <c r="C10505" s="82" t="s">
        <v>4870</v>
      </c>
      <c r="D10505" s="82" t="s">
        <v>4873</v>
      </c>
      <c r="E10505" s="82" t="s">
        <v>4874</v>
      </c>
      <c r="F10505" s="83" t="s">
        <v>4875</v>
      </c>
    </row>
    <row r="10506" spans="1:6" ht="409.6" hidden="1" customHeight="1" x14ac:dyDescent="0.2"/>
    <row r="10507" spans="1:6" ht="25.5" customHeight="1" x14ac:dyDescent="0.2">
      <c r="A10507" s="84" t="s">
        <v>5154</v>
      </c>
      <c r="B10507" s="85" t="s">
        <v>5155</v>
      </c>
      <c r="C10507" s="86" t="s">
        <v>106</v>
      </c>
      <c r="D10507" s="87">
        <v>0.1575</v>
      </c>
      <c r="E10507" s="88">
        <v>405694</v>
      </c>
      <c r="F10507" s="89">
        <f>+D10507*E10507</f>
        <v>63896.805</v>
      </c>
    </row>
    <row r="10508" spans="1:6" ht="409.6" hidden="1" customHeight="1" x14ac:dyDescent="0.2"/>
    <row r="10509" spans="1:6" ht="25.5" customHeight="1" x14ac:dyDescent="0.2">
      <c r="A10509" s="84" t="s">
        <v>5254</v>
      </c>
      <c r="B10509" s="85" t="s">
        <v>5255</v>
      </c>
      <c r="C10509" s="86" t="s">
        <v>9</v>
      </c>
      <c r="D10509" s="87">
        <v>1.05</v>
      </c>
      <c r="E10509" s="88">
        <v>2030</v>
      </c>
      <c r="F10509" s="89">
        <f>+D10509*E10509</f>
        <v>2131.5</v>
      </c>
    </row>
    <row r="10510" spans="1:6" ht="409.6" hidden="1" customHeight="1" x14ac:dyDescent="0.2"/>
    <row r="10511" spans="1:6" ht="25.5" customHeight="1" x14ac:dyDescent="0.2">
      <c r="A10511" s="84" t="s">
        <v>4881</v>
      </c>
      <c r="B10511" s="85" t="s">
        <v>4882</v>
      </c>
      <c r="C10511" s="86" t="s">
        <v>9</v>
      </c>
      <c r="D10511" s="87">
        <v>1.03</v>
      </c>
      <c r="E10511" s="88">
        <v>8900</v>
      </c>
      <c r="F10511" s="89">
        <f>+D10511*E10511</f>
        <v>9167</v>
      </c>
    </row>
    <row r="10512" spans="1:6" ht="409.6" hidden="1" customHeight="1" x14ac:dyDescent="0.2"/>
    <row r="10513" spans="1:6" ht="25.5" customHeight="1" x14ac:dyDescent="0.2">
      <c r="A10513" s="84" t="s">
        <v>5097</v>
      </c>
      <c r="B10513" s="85" t="s">
        <v>5098</v>
      </c>
      <c r="C10513" s="86" t="s">
        <v>9</v>
      </c>
      <c r="D10513" s="87">
        <v>1.5399999999999999E-3</v>
      </c>
      <c r="E10513" s="88">
        <v>295180</v>
      </c>
      <c r="F10513" s="89">
        <f>+D10513*E10513</f>
        <v>454.57719999999995</v>
      </c>
    </row>
    <row r="10514" spans="1:6" ht="409.6" hidden="1" customHeight="1" x14ac:dyDescent="0.2"/>
    <row r="10515" spans="1:6" ht="25.5" customHeight="1" x14ac:dyDescent="0.2">
      <c r="A10515" s="84" t="s">
        <v>5160</v>
      </c>
      <c r="B10515" s="85" t="s">
        <v>5161</v>
      </c>
      <c r="C10515" s="86" t="s">
        <v>9</v>
      </c>
      <c r="D10515" s="87">
        <v>8.2040000000000002E-2</v>
      </c>
      <c r="E10515" s="88">
        <v>155918</v>
      </c>
      <c r="F10515" s="89">
        <f>+D10515*E10515</f>
        <v>12791.512720000001</v>
      </c>
    </row>
    <row r="10516" spans="1:6" ht="409.6" hidden="1" customHeight="1" x14ac:dyDescent="0.2"/>
    <row r="10517" spans="1:6" ht="25.5" customHeight="1" x14ac:dyDescent="0.2">
      <c r="A10517" s="84" t="s">
        <v>5101</v>
      </c>
      <c r="B10517" s="85" t="s">
        <v>5102</v>
      </c>
      <c r="C10517" s="86" t="s">
        <v>1212</v>
      </c>
      <c r="D10517" s="87">
        <v>0.36530000000000001</v>
      </c>
      <c r="E10517" s="88">
        <v>2550</v>
      </c>
      <c r="F10517" s="89">
        <f>+D10517*E10517</f>
        <v>931.51499999999999</v>
      </c>
    </row>
    <row r="10518" spans="1:6" ht="409.6" hidden="1" customHeight="1" x14ac:dyDescent="0.2"/>
    <row r="10519" spans="1:6" ht="25.5" customHeight="1" x14ac:dyDescent="0.2">
      <c r="A10519" s="84" t="s">
        <v>5190</v>
      </c>
      <c r="B10519" s="85" t="s">
        <v>5191</v>
      </c>
      <c r="C10519" s="86" t="s">
        <v>263</v>
      </c>
      <c r="D10519" s="87">
        <v>2.2999999999999998</v>
      </c>
      <c r="E10519" s="88">
        <v>1353</v>
      </c>
      <c r="F10519" s="89">
        <f>+D10519*E10519</f>
        <v>3111.8999999999996</v>
      </c>
    </row>
    <row r="10520" spans="1:6" ht="409.6" hidden="1" customHeight="1" x14ac:dyDescent="0.2"/>
    <row r="10521" spans="1:6" ht="25.5" customHeight="1" x14ac:dyDescent="0.2">
      <c r="A10521" s="84" t="s">
        <v>5258</v>
      </c>
      <c r="B10521" s="85" t="s">
        <v>5259</v>
      </c>
      <c r="C10521" s="86" t="s">
        <v>7</v>
      </c>
      <c r="D10521" s="87">
        <v>0.71679999999999999</v>
      </c>
      <c r="E10521" s="88">
        <v>5242</v>
      </c>
      <c r="F10521" s="89">
        <f>+D10521*E10521</f>
        <v>3757.4656</v>
      </c>
    </row>
    <row r="10522" spans="1:6" ht="409.6" hidden="1" customHeight="1" x14ac:dyDescent="0.2"/>
    <row r="10523" spans="1:6" ht="25.5" customHeight="1" x14ac:dyDescent="0.2">
      <c r="A10523" s="84" t="s">
        <v>5256</v>
      </c>
      <c r="B10523" s="85" t="s">
        <v>5257</v>
      </c>
      <c r="C10523" s="86" t="s">
        <v>9</v>
      </c>
      <c r="D10523" s="87">
        <v>1.3390000000000001E-2</v>
      </c>
      <c r="E10523" s="88">
        <v>262600</v>
      </c>
      <c r="F10523" s="89">
        <f>+D10523*E10523</f>
        <v>3516.2140000000004</v>
      </c>
    </row>
    <row r="10524" spans="1:6" ht="409.6" hidden="1" customHeight="1" x14ac:dyDescent="0.2"/>
    <row r="10525" spans="1:6" ht="25.5" customHeight="1" thickBot="1" x14ac:dyDescent="0.25">
      <c r="A10525" s="84" t="s">
        <v>4941</v>
      </c>
      <c r="B10525" s="85" t="s">
        <v>4942</v>
      </c>
      <c r="C10525" s="86" t="s">
        <v>7</v>
      </c>
      <c r="D10525" s="87">
        <v>0.15</v>
      </c>
      <c r="E10525" s="88">
        <v>8600</v>
      </c>
      <c r="F10525" s="89">
        <f>+D10525*E10525</f>
        <v>1290</v>
      </c>
    </row>
    <row r="10526" spans="1:6" ht="409.6" hidden="1" customHeight="1" thickBot="1" x14ac:dyDescent="0.25"/>
    <row r="10527" spans="1:6" ht="13.5" customHeight="1" thickBot="1" x14ac:dyDescent="0.25">
      <c r="A10527" s="90" t="s">
        <v>4883</v>
      </c>
      <c r="B10527" s="91"/>
      <c r="C10527" s="92">
        <v>59.5371363256072</v>
      </c>
      <c r="D10527" s="91"/>
      <c r="E10527" s="93" t="s">
        <v>4884</v>
      </c>
      <c r="F10527" s="94">
        <v>101050</v>
      </c>
    </row>
    <row r="10528" spans="1:6" ht="0.2" customHeight="1" x14ac:dyDescent="0.2"/>
    <row r="10529" spans="1:6" ht="12.75" customHeight="1" x14ac:dyDescent="0.2">
      <c r="A10529" s="80" t="s">
        <v>4871</v>
      </c>
      <c r="B10529" s="81" t="s">
        <v>4885</v>
      </c>
      <c r="C10529" s="82" t="s">
        <v>4870</v>
      </c>
      <c r="D10529" s="82" t="s">
        <v>4873</v>
      </c>
      <c r="E10529" s="82" t="s">
        <v>4874</v>
      </c>
      <c r="F10529" s="83" t="s">
        <v>4875</v>
      </c>
    </row>
    <row r="10530" spans="1:6" ht="409.6" hidden="1" customHeight="1" x14ac:dyDescent="0.2"/>
    <row r="10531" spans="1:6" ht="25.5" customHeight="1" thickBot="1" x14ac:dyDescent="0.25">
      <c r="A10531" s="84" t="s">
        <v>5158</v>
      </c>
      <c r="B10531" s="85" t="s">
        <v>5159</v>
      </c>
      <c r="C10531" s="86" t="s">
        <v>4888</v>
      </c>
      <c r="D10531" s="87">
        <v>0.18834999999999999</v>
      </c>
      <c r="E10531" s="88">
        <v>266178</v>
      </c>
      <c r="F10531" s="89">
        <f>+D10531*E10531</f>
        <v>50134.626299999996</v>
      </c>
    </row>
    <row r="10532" spans="1:6" ht="409.6" hidden="1" customHeight="1" thickBot="1" x14ac:dyDescent="0.25"/>
    <row r="10533" spans="1:6" ht="13.5" customHeight="1" thickBot="1" x14ac:dyDescent="0.25">
      <c r="A10533" s="90" t="s">
        <v>4893</v>
      </c>
      <c r="B10533" s="91"/>
      <c r="C10533" s="92">
        <v>29.538786043387599</v>
      </c>
      <c r="D10533" s="91"/>
      <c r="E10533" s="93" t="s">
        <v>4884</v>
      </c>
      <c r="F10533" s="94">
        <v>50135</v>
      </c>
    </row>
    <row r="10534" spans="1:6" ht="0.2" customHeight="1" x14ac:dyDescent="0.2"/>
    <row r="10535" spans="1:6" ht="12.75" customHeight="1" x14ac:dyDescent="0.2">
      <c r="A10535" s="80" t="s">
        <v>4871</v>
      </c>
      <c r="B10535" s="81" t="s">
        <v>4894</v>
      </c>
      <c r="C10535" s="82" t="s">
        <v>4870</v>
      </c>
      <c r="D10535" s="82" t="s">
        <v>4873</v>
      </c>
      <c r="E10535" s="82" t="s">
        <v>4874</v>
      </c>
      <c r="F10535" s="83" t="s">
        <v>4875</v>
      </c>
    </row>
    <row r="10536" spans="1:6" ht="409.6" hidden="1" customHeight="1" x14ac:dyDescent="0.2"/>
    <row r="10537" spans="1:6" ht="25.5" customHeight="1" thickBot="1" x14ac:dyDescent="0.25">
      <c r="A10537" s="84" t="s">
        <v>4895</v>
      </c>
      <c r="B10537" s="85" t="s">
        <v>4896</v>
      </c>
      <c r="C10537" s="86" t="s">
        <v>4897</v>
      </c>
      <c r="D10537" s="87">
        <v>0.05</v>
      </c>
      <c r="E10537" s="88">
        <v>50135</v>
      </c>
      <c r="F10537" s="89">
        <f>+D10537*E10537</f>
        <v>2506.75</v>
      </c>
    </row>
    <row r="10538" spans="1:6" ht="409.6" hidden="1" customHeight="1" thickBot="1" x14ac:dyDescent="0.25"/>
    <row r="10539" spans="1:6" ht="13.5" customHeight="1" thickBot="1" x14ac:dyDescent="0.25">
      <c r="A10539" s="90" t="s">
        <v>4898</v>
      </c>
      <c r="B10539" s="91"/>
      <c r="C10539" s="92">
        <v>1.4770865983997701</v>
      </c>
      <c r="D10539" s="91"/>
      <c r="E10539" s="93" t="s">
        <v>4884</v>
      </c>
      <c r="F10539" s="94">
        <v>2507</v>
      </c>
    </row>
    <row r="10540" spans="1:6" ht="0.2" customHeight="1" x14ac:dyDescent="0.2"/>
    <row r="10541" spans="1:6" ht="12.75" customHeight="1" x14ac:dyDescent="0.2">
      <c r="A10541" s="80" t="s">
        <v>4871</v>
      </c>
      <c r="B10541" s="81" t="s">
        <v>4899</v>
      </c>
      <c r="C10541" s="82" t="s">
        <v>4870</v>
      </c>
      <c r="D10541" s="82" t="s">
        <v>4873</v>
      </c>
      <c r="E10541" s="82" t="s">
        <v>4874</v>
      </c>
      <c r="F10541" s="83" t="s">
        <v>4875</v>
      </c>
    </row>
    <row r="10542" spans="1:6" ht="409.6" hidden="1" customHeight="1" x14ac:dyDescent="0.2"/>
    <row r="10543" spans="1:6" ht="25.5" customHeight="1" x14ac:dyDescent="0.2">
      <c r="A10543" s="84" t="s">
        <v>5200</v>
      </c>
      <c r="B10543" s="85" t="s">
        <v>5201</v>
      </c>
      <c r="C10543" s="86" t="s">
        <v>109</v>
      </c>
      <c r="D10543" s="87">
        <v>32</v>
      </c>
      <c r="E10543" s="88">
        <v>158</v>
      </c>
      <c r="F10543" s="89">
        <f>+D10543*E10543</f>
        <v>5056</v>
      </c>
    </row>
    <row r="10544" spans="1:6" ht="409.6" hidden="1" customHeight="1" x14ac:dyDescent="0.2"/>
    <row r="10545" spans="1:6" ht="25.5" customHeight="1" x14ac:dyDescent="0.2">
      <c r="A10545" s="84" t="s">
        <v>5016</v>
      </c>
      <c r="B10545" s="85" t="s">
        <v>5017</v>
      </c>
      <c r="C10545" s="86" t="s">
        <v>109</v>
      </c>
      <c r="D10545" s="87">
        <v>1.3332999999999999</v>
      </c>
      <c r="E10545" s="88">
        <v>3482</v>
      </c>
      <c r="F10545" s="89">
        <f>+D10545*E10545</f>
        <v>4642.5505999999996</v>
      </c>
    </row>
    <row r="10546" spans="1:6" ht="409.6" hidden="1" customHeight="1" x14ac:dyDescent="0.2"/>
    <row r="10547" spans="1:6" ht="25.5" customHeight="1" x14ac:dyDescent="0.2">
      <c r="A10547" s="84" t="s">
        <v>5196</v>
      </c>
      <c r="B10547" s="85" t="s">
        <v>5197</v>
      </c>
      <c r="C10547" s="86" t="s">
        <v>109</v>
      </c>
      <c r="D10547" s="87">
        <v>2.6666699999999999</v>
      </c>
      <c r="E10547" s="88">
        <v>550</v>
      </c>
      <c r="F10547" s="89">
        <f>+D10547*E10547</f>
        <v>1466.6685</v>
      </c>
    </row>
    <row r="10548" spans="1:6" ht="409.6" hidden="1" customHeight="1" x14ac:dyDescent="0.2"/>
    <row r="10549" spans="1:6" ht="25.5" customHeight="1" x14ac:dyDescent="0.2">
      <c r="A10549" s="84" t="s">
        <v>5166</v>
      </c>
      <c r="B10549" s="85" t="s">
        <v>5167</v>
      </c>
      <c r="C10549" s="86" t="s">
        <v>109</v>
      </c>
      <c r="D10549" s="87">
        <v>0.10541</v>
      </c>
      <c r="E10549" s="88">
        <v>26925</v>
      </c>
      <c r="F10549" s="89">
        <f>+D10549*E10549</f>
        <v>2838.1642500000003</v>
      </c>
    </row>
    <row r="10550" spans="1:6" ht="409.6" hidden="1" customHeight="1" x14ac:dyDescent="0.2"/>
    <row r="10551" spans="1:6" ht="25.5" customHeight="1" x14ac:dyDescent="0.2">
      <c r="A10551" s="84" t="s">
        <v>5198</v>
      </c>
      <c r="B10551" s="85" t="s">
        <v>5199</v>
      </c>
      <c r="C10551" s="86" t="s">
        <v>109</v>
      </c>
      <c r="D10551" s="87">
        <v>0.10541</v>
      </c>
      <c r="E10551" s="88">
        <v>805</v>
      </c>
      <c r="F10551" s="89">
        <f>+D10551*E10551</f>
        <v>84.855050000000006</v>
      </c>
    </row>
    <row r="10552" spans="1:6" ht="409.6" hidden="1" customHeight="1" x14ac:dyDescent="0.2"/>
    <row r="10553" spans="1:6" ht="25.5" customHeight="1" thickBot="1" x14ac:dyDescent="0.25">
      <c r="A10553" s="84" t="s">
        <v>5018</v>
      </c>
      <c r="B10553" s="85" t="s">
        <v>5019</v>
      </c>
      <c r="C10553" s="86" t="s">
        <v>109</v>
      </c>
      <c r="D10553" s="87">
        <v>0.66666999999999998</v>
      </c>
      <c r="E10553" s="88">
        <v>248</v>
      </c>
      <c r="F10553" s="89">
        <f>+D10553*E10553</f>
        <v>165.33416</v>
      </c>
    </row>
    <row r="10554" spans="1:6" ht="409.6" hidden="1" customHeight="1" thickBot="1" x14ac:dyDescent="0.25"/>
    <row r="10555" spans="1:6" ht="13.5" customHeight="1" thickBot="1" x14ac:dyDescent="0.25">
      <c r="A10555" s="90" t="s">
        <v>4904</v>
      </c>
      <c r="B10555" s="91"/>
      <c r="C10555" s="92">
        <v>8.39824187219401</v>
      </c>
      <c r="D10555" s="91"/>
      <c r="E10555" s="93" t="s">
        <v>4884</v>
      </c>
      <c r="F10555" s="94">
        <v>14254</v>
      </c>
    </row>
    <row r="10556" spans="1:6" ht="0.2" customHeight="1" x14ac:dyDescent="0.2"/>
    <row r="10557" spans="1:6" ht="12.75" customHeight="1" x14ac:dyDescent="0.2">
      <c r="A10557" s="80" t="s">
        <v>4871</v>
      </c>
      <c r="B10557" s="81" t="s">
        <v>4905</v>
      </c>
      <c r="C10557" s="82" t="s">
        <v>4870</v>
      </c>
      <c r="D10557" s="82" t="s">
        <v>4873</v>
      </c>
      <c r="E10557" s="82" t="s">
        <v>4874</v>
      </c>
      <c r="F10557" s="83" t="s">
        <v>4875</v>
      </c>
    </row>
    <row r="10558" spans="1:6" ht="409.6" hidden="1" customHeight="1" x14ac:dyDescent="0.2"/>
    <row r="10559" spans="1:6" ht="25.5" customHeight="1" thickBot="1" x14ac:dyDescent="0.25">
      <c r="A10559" s="84" t="s">
        <v>4920</v>
      </c>
      <c r="B10559" s="85" t="s">
        <v>4921</v>
      </c>
      <c r="C10559" s="86" t="s">
        <v>106</v>
      </c>
      <c r="D10559" s="87">
        <v>0.126</v>
      </c>
      <c r="E10559" s="88">
        <v>14128</v>
      </c>
      <c r="F10559" s="89">
        <f>+D10559*E10559</f>
        <v>1780.1279999999999</v>
      </c>
    </row>
    <row r="10560" spans="1:6" ht="409.6" hidden="1" customHeight="1" thickBot="1" x14ac:dyDescent="0.25"/>
    <row r="10561" spans="1:6" ht="13.5" customHeight="1" thickBot="1" x14ac:dyDescent="0.25">
      <c r="A10561" s="90" t="s">
        <v>4908</v>
      </c>
      <c r="B10561" s="91"/>
      <c r="C10561" s="92">
        <v>1.04874916041149</v>
      </c>
      <c r="D10561" s="91"/>
      <c r="E10561" s="93" t="s">
        <v>4884</v>
      </c>
      <c r="F10561" s="94">
        <v>1780</v>
      </c>
    </row>
    <row r="10562" spans="1:6" ht="0.2" customHeight="1" thickBot="1" x14ac:dyDescent="0.25"/>
    <row r="10563" spans="1:6" ht="12.75" customHeight="1" thickBot="1" x14ac:dyDescent="0.3">
      <c r="A10563" s="157" t="s">
        <v>4909</v>
      </c>
      <c r="B10563" s="158"/>
      <c r="C10563" s="158"/>
      <c r="D10563" s="158"/>
      <c r="E10563" s="159">
        <v>169726</v>
      </c>
      <c r="F10563" s="160"/>
    </row>
    <row r="10564" spans="1:6" ht="12.75" customHeight="1" x14ac:dyDescent="0.2"/>
    <row r="10565" spans="1:6" ht="12.75" customHeight="1" x14ac:dyDescent="0.2"/>
    <row r="10566" spans="1:6" ht="409.6" hidden="1" customHeight="1" x14ac:dyDescent="0.2"/>
    <row r="10567" spans="1:6" ht="12.75" customHeight="1" x14ac:dyDescent="0.25">
      <c r="A10567" s="144" t="s">
        <v>4868</v>
      </c>
      <c r="B10567" s="145"/>
      <c r="C10567" s="145"/>
      <c r="D10567" s="145"/>
      <c r="E10567" s="146"/>
      <c r="F10567" s="147"/>
    </row>
    <row r="10568" spans="1:6" ht="12.75" customHeight="1" x14ac:dyDescent="0.2">
      <c r="A10568" s="138" t="s">
        <v>2956</v>
      </c>
      <c r="B10568" s="139"/>
      <c r="C10568" s="139"/>
      <c r="D10568" s="140"/>
      <c r="E10568" s="76" t="s">
        <v>4869</v>
      </c>
      <c r="F10568" s="77" t="s">
        <v>4870</v>
      </c>
    </row>
    <row r="10569" spans="1:6" ht="12.75" customHeight="1" x14ac:dyDescent="0.2">
      <c r="A10569" s="141"/>
      <c r="B10569" s="142"/>
      <c r="C10569" s="142"/>
      <c r="D10569" s="143"/>
      <c r="E10569" s="78" t="s">
        <v>2955</v>
      </c>
      <c r="F10569" s="79" t="s">
        <v>263</v>
      </c>
    </row>
    <row r="10570" spans="1:6" ht="409.6" hidden="1" customHeight="1" x14ac:dyDescent="0.2"/>
    <row r="10571" spans="1:6" ht="12.75" customHeight="1" x14ac:dyDescent="0.2">
      <c r="A10571" s="80" t="s">
        <v>4871</v>
      </c>
      <c r="B10571" s="81" t="s">
        <v>4872</v>
      </c>
      <c r="C10571" s="82" t="s">
        <v>4870</v>
      </c>
      <c r="D10571" s="82" t="s">
        <v>4873</v>
      </c>
      <c r="E10571" s="82" t="s">
        <v>4874</v>
      </c>
      <c r="F10571" s="83" t="s">
        <v>4875</v>
      </c>
    </row>
    <row r="10572" spans="1:6" ht="409.6" hidden="1" customHeight="1" x14ac:dyDescent="0.2"/>
    <row r="10573" spans="1:6" ht="25.5" customHeight="1" x14ac:dyDescent="0.2">
      <c r="A10573" s="84" t="s">
        <v>5154</v>
      </c>
      <c r="B10573" s="85" t="s">
        <v>5155</v>
      </c>
      <c r="C10573" s="86" t="s">
        <v>106</v>
      </c>
      <c r="D10573" s="87">
        <v>0.189</v>
      </c>
      <c r="E10573" s="88">
        <v>405694</v>
      </c>
      <c r="F10573" s="89">
        <f>+D10573*E10573</f>
        <v>76676.165999999997</v>
      </c>
    </row>
    <row r="10574" spans="1:6" ht="409.6" hidden="1" customHeight="1" x14ac:dyDescent="0.2"/>
    <row r="10575" spans="1:6" ht="25.5" customHeight="1" x14ac:dyDescent="0.2">
      <c r="A10575" s="84" t="s">
        <v>5254</v>
      </c>
      <c r="B10575" s="85" t="s">
        <v>5255</v>
      </c>
      <c r="C10575" s="86" t="s">
        <v>9</v>
      </c>
      <c r="D10575" s="87">
        <v>1.17</v>
      </c>
      <c r="E10575" s="88">
        <v>2030</v>
      </c>
      <c r="F10575" s="89">
        <f>+D10575*E10575</f>
        <v>2375.1</v>
      </c>
    </row>
    <row r="10576" spans="1:6" ht="409.6" hidden="1" customHeight="1" x14ac:dyDescent="0.2"/>
    <row r="10577" spans="1:6" ht="25.5" customHeight="1" x14ac:dyDescent="0.2">
      <c r="A10577" s="84" t="s">
        <v>4881</v>
      </c>
      <c r="B10577" s="85" t="s">
        <v>4882</v>
      </c>
      <c r="C10577" s="86" t="s">
        <v>9</v>
      </c>
      <c r="D10577" s="87">
        <v>1.1100000000000001</v>
      </c>
      <c r="E10577" s="88">
        <v>8900</v>
      </c>
      <c r="F10577" s="89">
        <f>+D10577*E10577</f>
        <v>9879</v>
      </c>
    </row>
    <row r="10578" spans="1:6" ht="409.6" hidden="1" customHeight="1" x14ac:dyDescent="0.2"/>
    <row r="10579" spans="1:6" ht="25.5" customHeight="1" x14ac:dyDescent="0.2">
      <c r="A10579" s="84" t="s">
        <v>5097</v>
      </c>
      <c r="B10579" s="85" t="s">
        <v>5098</v>
      </c>
      <c r="C10579" s="86" t="s">
        <v>9</v>
      </c>
      <c r="D10579" s="87">
        <v>1.73E-3</v>
      </c>
      <c r="E10579" s="88">
        <v>295180</v>
      </c>
      <c r="F10579" s="89">
        <f>+D10579*E10579</f>
        <v>510.66140000000001</v>
      </c>
    </row>
    <row r="10580" spans="1:6" ht="409.6" hidden="1" customHeight="1" x14ac:dyDescent="0.2"/>
    <row r="10581" spans="1:6" ht="25.5" customHeight="1" x14ac:dyDescent="0.2">
      <c r="A10581" s="84" t="s">
        <v>5160</v>
      </c>
      <c r="B10581" s="85" t="s">
        <v>5161</v>
      </c>
      <c r="C10581" s="86" t="s">
        <v>9</v>
      </c>
      <c r="D10581" s="87">
        <v>9.2299999999999993E-2</v>
      </c>
      <c r="E10581" s="88">
        <v>155918</v>
      </c>
      <c r="F10581" s="89">
        <f>+D10581*E10581</f>
        <v>14391.231399999999</v>
      </c>
    </row>
    <row r="10582" spans="1:6" ht="409.6" hidden="1" customHeight="1" x14ac:dyDescent="0.2"/>
    <row r="10583" spans="1:6" ht="25.5" customHeight="1" x14ac:dyDescent="0.2">
      <c r="A10583" s="84" t="s">
        <v>5101</v>
      </c>
      <c r="B10583" s="85" t="s">
        <v>5102</v>
      </c>
      <c r="C10583" s="86" t="s">
        <v>1212</v>
      </c>
      <c r="D10583" s="87">
        <v>0.39451999999999998</v>
      </c>
      <c r="E10583" s="88">
        <v>2550</v>
      </c>
      <c r="F10583" s="89">
        <f>+D10583*E10583</f>
        <v>1006.026</v>
      </c>
    </row>
    <row r="10584" spans="1:6" ht="409.6" hidden="1" customHeight="1" x14ac:dyDescent="0.2"/>
    <row r="10585" spans="1:6" ht="25.5" customHeight="1" x14ac:dyDescent="0.2">
      <c r="A10585" s="84" t="s">
        <v>5190</v>
      </c>
      <c r="B10585" s="85" t="s">
        <v>5191</v>
      </c>
      <c r="C10585" s="86" t="s">
        <v>263</v>
      </c>
      <c r="D10585" s="87">
        <v>2.2999999999999998</v>
      </c>
      <c r="E10585" s="88">
        <v>1353</v>
      </c>
      <c r="F10585" s="89">
        <f>+D10585*E10585</f>
        <v>3111.8999999999996</v>
      </c>
    </row>
    <row r="10586" spans="1:6" ht="409.6" hidden="1" customHeight="1" x14ac:dyDescent="0.2"/>
    <row r="10587" spans="1:6" ht="25.5" customHeight="1" x14ac:dyDescent="0.2">
      <c r="A10587" s="84" t="s">
        <v>5258</v>
      </c>
      <c r="B10587" s="85" t="s">
        <v>5259</v>
      </c>
      <c r="C10587" s="86" t="s">
        <v>7</v>
      </c>
      <c r="D10587" s="87">
        <v>0.71679999999999999</v>
      </c>
      <c r="E10587" s="88">
        <v>5242</v>
      </c>
      <c r="F10587" s="89">
        <f>+D10587*E10587</f>
        <v>3757.4656</v>
      </c>
    </row>
    <row r="10588" spans="1:6" ht="409.6" hidden="1" customHeight="1" x14ac:dyDescent="0.2"/>
    <row r="10589" spans="1:6" ht="25.5" customHeight="1" x14ac:dyDescent="0.2">
      <c r="A10589" s="84" t="s">
        <v>5256</v>
      </c>
      <c r="B10589" s="85" t="s">
        <v>5257</v>
      </c>
      <c r="C10589" s="86" t="s">
        <v>9</v>
      </c>
      <c r="D10589" s="87">
        <v>1.6070000000000001E-2</v>
      </c>
      <c r="E10589" s="88">
        <v>262600</v>
      </c>
      <c r="F10589" s="89">
        <f>+D10589*E10589</f>
        <v>4219.982</v>
      </c>
    </row>
    <row r="10590" spans="1:6" ht="409.6" hidden="1" customHeight="1" x14ac:dyDescent="0.2"/>
    <row r="10591" spans="1:6" ht="25.5" customHeight="1" thickBot="1" x14ac:dyDescent="0.25">
      <c r="A10591" s="84" t="s">
        <v>4941</v>
      </c>
      <c r="B10591" s="85" t="s">
        <v>4942</v>
      </c>
      <c r="C10591" s="86" t="s">
        <v>7</v>
      </c>
      <c r="D10591" s="87">
        <v>0.18</v>
      </c>
      <c r="E10591" s="88">
        <v>8600</v>
      </c>
      <c r="F10591" s="89">
        <f>+D10591*E10591</f>
        <v>1548</v>
      </c>
    </row>
    <row r="10592" spans="1:6" ht="409.6" hidden="1" customHeight="1" thickBot="1" x14ac:dyDescent="0.25"/>
    <row r="10593" spans="1:6" ht="13.5" customHeight="1" thickBot="1" x14ac:dyDescent="0.25">
      <c r="A10593" s="90" t="s">
        <v>4883</v>
      </c>
      <c r="B10593" s="91"/>
      <c r="C10593" s="92">
        <v>59.357189053720901</v>
      </c>
      <c r="D10593" s="91"/>
      <c r="E10593" s="93" t="s">
        <v>4884</v>
      </c>
      <c r="F10593" s="94">
        <v>117475</v>
      </c>
    </row>
    <row r="10594" spans="1:6" ht="0.2" customHeight="1" x14ac:dyDescent="0.2"/>
    <row r="10595" spans="1:6" ht="12.75" customHeight="1" x14ac:dyDescent="0.2">
      <c r="A10595" s="80" t="s">
        <v>4871</v>
      </c>
      <c r="B10595" s="81" t="s">
        <v>4885</v>
      </c>
      <c r="C10595" s="82" t="s">
        <v>4870</v>
      </c>
      <c r="D10595" s="82" t="s">
        <v>4873</v>
      </c>
      <c r="E10595" s="82" t="s">
        <v>4874</v>
      </c>
      <c r="F10595" s="83" t="s">
        <v>4875</v>
      </c>
    </row>
    <row r="10596" spans="1:6" ht="409.6" hidden="1" customHeight="1" x14ac:dyDescent="0.2"/>
    <row r="10597" spans="1:6" ht="25.5" customHeight="1" thickBot="1" x14ac:dyDescent="0.25">
      <c r="A10597" s="84" t="s">
        <v>5158</v>
      </c>
      <c r="B10597" s="85" t="s">
        <v>5159</v>
      </c>
      <c r="C10597" s="86" t="s">
        <v>4888</v>
      </c>
      <c r="D10597" s="87">
        <v>0.22253000000000001</v>
      </c>
      <c r="E10597" s="88">
        <v>266178</v>
      </c>
      <c r="F10597" s="89">
        <f>+D10597*E10597</f>
        <v>59232.590340000002</v>
      </c>
    </row>
    <row r="10598" spans="1:6" ht="409.6" hidden="1" customHeight="1" thickBot="1" x14ac:dyDescent="0.25"/>
    <row r="10599" spans="1:6" ht="13.5" customHeight="1" thickBot="1" x14ac:dyDescent="0.25">
      <c r="A10599" s="90" t="s">
        <v>4893</v>
      </c>
      <c r="B10599" s="91"/>
      <c r="C10599" s="92">
        <v>29.928958324912099</v>
      </c>
      <c r="D10599" s="91"/>
      <c r="E10599" s="93" t="s">
        <v>4884</v>
      </c>
      <c r="F10599" s="94">
        <v>59233</v>
      </c>
    </row>
    <row r="10600" spans="1:6" ht="0.2" customHeight="1" x14ac:dyDescent="0.2"/>
    <row r="10601" spans="1:6" ht="12.75" customHeight="1" x14ac:dyDescent="0.2">
      <c r="A10601" s="80" t="s">
        <v>4871</v>
      </c>
      <c r="B10601" s="81" t="s">
        <v>4894</v>
      </c>
      <c r="C10601" s="82" t="s">
        <v>4870</v>
      </c>
      <c r="D10601" s="82" t="s">
        <v>4873</v>
      </c>
      <c r="E10601" s="82" t="s">
        <v>4874</v>
      </c>
      <c r="F10601" s="83" t="s">
        <v>4875</v>
      </c>
    </row>
    <row r="10602" spans="1:6" ht="409.6" hidden="1" customHeight="1" x14ac:dyDescent="0.2"/>
    <row r="10603" spans="1:6" ht="25.5" customHeight="1" thickBot="1" x14ac:dyDescent="0.25">
      <c r="A10603" s="84" t="s">
        <v>4895</v>
      </c>
      <c r="B10603" s="85" t="s">
        <v>4896</v>
      </c>
      <c r="C10603" s="86" t="s">
        <v>4897</v>
      </c>
      <c r="D10603" s="87">
        <v>0.05</v>
      </c>
      <c r="E10603" s="88">
        <v>59233</v>
      </c>
      <c r="F10603" s="89">
        <f>+D10603*E10603</f>
        <v>2961.65</v>
      </c>
    </row>
    <row r="10604" spans="1:6" ht="409.6" hidden="1" customHeight="1" thickBot="1" x14ac:dyDescent="0.25"/>
    <row r="10605" spans="1:6" ht="13.5" customHeight="1" thickBot="1" x14ac:dyDescent="0.25">
      <c r="A10605" s="90" t="s">
        <v>4898</v>
      </c>
      <c r="B10605" s="91"/>
      <c r="C10605" s="92">
        <v>1.4966247625207201</v>
      </c>
      <c r="D10605" s="91"/>
      <c r="E10605" s="93" t="s">
        <v>4884</v>
      </c>
      <c r="F10605" s="94">
        <v>2962</v>
      </c>
    </row>
    <row r="10606" spans="1:6" ht="0.2" customHeight="1" x14ac:dyDescent="0.2"/>
    <row r="10607" spans="1:6" ht="12.75" customHeight="1" x14ac:dyDescent="0.2">
      <c r="A10607" s="80" t="s">
        <v>4871</v>
      </c>
      <c r="B10607" s="81" t="s">
        <v>4899</v>
      </c>
      <c r="C10607" s="82" t="s">
        <v>4870</v>
      </c>
      <c r="D10607" s="82" t="s">
        <v>4873</v>
      </c>
      <c r="E10607" s="82" t="s">
        <v>4874</v>
      </c>
      <c r="F10607" s="83" t="s">
        <v>4875</v>
      </c>
    </row>
    <row r="10608" spans="1:6" ht="409.6" hidden="1" customHeight="1" x14ac:dyDescent="0.2"/>
    <row r="10609" spans="1:6" ht="25.5" customHeight="1" x14ac:dyDescent="0.2">
      <c r="A10609" s="84" t="s">
        <v>5200</v>
      </c>
      <c r="B10609" s="85" t="s">
        <v>5201</v>
      </c>
      <c r="C10609" s="86" t="s">
        <v>109</v>
      </c>
      <c r="D10609" s="87">
        <v>32</v>
      </c>
      <c r="E10609" s="88">
        <v>158</v>
      </c>
      <c r="F10609" s="89">
        <f>+D10609*E10609</f>
        <v>5056</v>
      </c>
    </row>
    <row r="10610" spans="1:6" ht="409.6" hidden="1" customHeight="1" x14ac:dyDescent="0.2"/>
    <row r="10611" spans="1:6" ht="25.5" customHeight="1" x14ac:dyDescent="0.2">
      <c r="A10611" s="84" t="s">
        <v>5016</v>
      </c>
      <c r="B10611" s="85" t="s">
        <v>5017</v>
      </c>
      <c r="C10611" s="86" t="s">
        <v>109</v>
      </c>
      <c r="D10611" s="87">
        <v>1.3332999999999999</v>
      </c>
      <c r="E10611" s="88">
        <v>3482</v>
      </c>
      <c r="F10611" s="89">
        <f>+D10611*E10611</f>
        <v>4642.5505999999996</v>
      </c>
    </row>
    <row r="10612" spans="1:6" ht="409.6" hidden="1" customHeight="1" x14ac:dyDescent="0.2"/>
    <row r="10613" spans="1:6" ht="25.5" customHeight="1" x14ac:dyDescent="0.2">
      <c r="A10613" s="84" t="s">
        <v>5196</v>
      </c>
      <c r="B10613" s="85" t="s">
        <v>5197</v>
      </c>
      <c r="C10613" s="86" t="s">
        <v>109</v>
      </c>
      <c r="D10613" s="87">
        <v>4</v>
      </c>
      <c r="E10613" s="88">
        <v>550</v>
      </c>
      <c r="F10613" s="89">
        <f>+D10613*E10613</f>
        <v>2200</v>
      </c>
    </row>
    <row r="10614" spans="1:6" ht="409.6" hidden="1" customHeight="1" x14ac:dyDescent="0.2"/>
    <row r="10615" spans="1:6" ht="25.5" customHeight="1" x14ac:dyDescent="0.2">
      <c r="A10615" s="84" t="s">
        <v>5166</v>
      </c>
      <c r="B10615" s="85" t="s">
        <v>5167</v>
      </c>
      <c r="C10615" s="86" t="s">
        <v>109</v>
      </c>
      <c r="D10615" s="87">
        <v>0.12648999999999999</v>
      </c>
      <c r="E10615" s="88">
        <v>26925</v>
      </c>
      <c r="F10615" s="89">
        <f>+D10615*E10615</f>
        <v>3405.74325</v>
      </c>
    </row>
    <row r="10616" spans="1:6" ht="409.6" hidden="1" customHeight="1" x14ac:dyDescent="0.2"/>
    <row r="10617" spans="1:6" ht="25.5" customHeight="1" x14ac:dyDescent="0.2">
      <c r="A10617" s="84" t="s">
        <v>5198</v>
      </c>
      <c r="B10617" s="85" t="s">
        <v>5199</v>
      </c>
      <c r="C10617" s="86" t="s">
        <v>109</v>
      </c>
      <c r="D10617" s="87">
        <v>0.12648999999999999</v>
      </c>
      <c r="E10617" s="88">
        <v>805</v>
      </c>
      <c r="F10617" s="89">
        <f>+D10617*E10617</f>
        <v>101.82445</v>
      </c>
    </row>
    <row r="10618" spans="1:6" ht="409.6" hidden="1" customHeight="1" x14ac:dyDescent="0.2"/>
    <row r="10619" spans="1:6" ht="25.5" customHeight="1" thickBot="1" x14ac:dyDescent="0.25">
      <c r="A10619" s="84" t="s">
        <v>5018</v>
      </c>
      <c r="B10619" s="85" t="s">
        <v>5019</v>
      </c>
      <c r="C10619" s="86" t="s">
        <v>109</v>
      </c>
      <c r="D10619" s="87">
        <v>0.66666999999999998</v>
      </c>
      <c r="E10619" s="88">
        <v>248</v>
      </c>
      <c r="F10619" s="89">
        <f>+D10619*E10619</f>
        <v>165.33416</v>
      </c>
    </row>
    <row r="10620" spans="1:6" ht="409.6" hidden="1" customHeight="1" thickBot="1" x14ac:dyDescent="0.25"/>
    <row r="10621" spans="1:6" ht="13.5" customHeight="1" thickBot="1" x14ac:dyDescent="0.25">
      <c r="A10621" s="90" t="s">
        <v>4904</v>
      </c>
      <c r="B10621" s="91"/>
      <c r="C10621" s="92">
        <v>7.8681434172763698</v>
      </c>
      <c r="D10621" s="91"/>
      <c r="E10621" s="93" t="s">
        <v>4884</v>
      </c>
      <c r="F10621" s="94">
        <v>15572</v>
      </c>
    </row>
    <row r="10622" spans="1:6" ht="0.2" customHeight="1" x14ac:dyDescent="0.2"/>
    <row r="10623" spans="1:6" ht="12.75" customHeight="1" x14ac:dyDescent="0.2">
      <c r="A10623" s="80" t="s">
        <v>4871</v>
      </c>
      <c r="B10623" s="81" t="s">
        <v>4905</v>
      </c>
      <c r="C10623" s="82" t="s">
        <v>4870</v>
      </c>
      <c r="D10623" s="82" t="s">
        <v>4873</v>
      </c>
      <c r="E10623" s="82" t="s">
        <v>4874</v>
      </c>
      <c r="F10623" s="83" t="s">
        <v>4875</v>
      </c>
    </row>
    <row r="10624" spans="1:6" ht="409.6" hidden="1" customHeight="1" x14ac:dyDescent="0.2"/>
    <row r="10625" spans="1:6" ht="25.5" customHeight="1" thickBot="1" x14ac:dyDescent="0.25">
      <c r="A10625" s="84" t="s">
        <v>4920</v>
      </c>
      <c r="B10625" s="85" t="s">
        <v>4921</v>
      </c>
      <c r="C10625" s="86" t="s">
        <v>106</v>
      </c>
      <c r="D10625" s="87">
        <v>0.189</v>
      </c>
      <c r="E10625" s="88">
        <v>14128</v>
      </c>
      <c r="F10625" s="89">
        <f>+D10625*E10625</f>
        <v>2670.192</v>
      </c>
    </row>
    <row r="10626" spans="1:6" ht="409.6" hidden="1" customHeight="1" thickBot="1" x14ac:dyDescent="0.25"/>
    <row r="10627" spans="1:6" ht="13.5" customHeight="1" thickBot="1" x14ac:dyDescent="0.25">
      <c r="A10627" s="90" t="s">
        <v>4908</v>
      </c>
      <c r="B10627" s="91"/>
      <c r="C10627" s="92">
        <v>1.3490844415699901</v>
      </c>
      <c r="D10627" s="91"/>
      <c r="E10627" s="93" t="s">
        <v>4884</v>
      </c>
      <c r="F10627" s="94">
        <v>2670</v>
      </c>
    </row>
    <row r="10628" spans="1:6" ht="0.2" customHeight="1" thickBot="1" x14ac:dyDescent="0.25"/>
    <row r="10629" spans="1:6" ht="12.75" customHeight="1" thickBot="1" x14ac:dyDescent="0.3">
      <c r="A10629" s="157" t="s">
        <v>4909</v>
      </c>
      <c r="B10629" s="158"/>
      <c r="C10629" s="158"/>
      <c r="D10629" s="158"/>
      <c r="E10629" s="159">
        <v>197912</v>
      </c>
      <c r="F10629" s="160"/>
    </row>
    <row r="10630" spans="1:6" ht="12.75" customHeight="1" x14ac:dyDescent="0.2"/>
    <row r="10631" spans="1:6" ht="12.75" customHeight="1" x14ac:dyDescent="0.2"/>
    <row r="10632" spans="1:6" ht="409.6" hidden="1" customHeight="1" x14ac:dyDescent="0.2"/>
    <row r="10633" spans="1:6" ht="12.75" customHeight="1" x14ac:dyDescent="0.25">
      <c r="A10633" s="144" t="s">
        <v>4868</v>
      </c>
      <c r="B10633" s="145"/>
      <c r="C10633" s="145"/>
      <c r="D10633" s="145"/>
      <c r="E10633" s="146"/>
      <c r="F10633" s="147"/>
    </row>
    <row r="10634" spans="1:6" ht="12.75" customHeight="1" x14ac:dyDescent="0.2">
      <c r="A10634" s="138" t="s">
        <v>2958</v>
      </c>
      <c r="B10634" s="139"/>
      <c r="C10634" s="139"/>
      <c r="D10634" s="140"/>
      <c r="E10634" s="76" t="s">
        <v>4869</v>
      </c>
      <c r="F10634" s="77" t="s">
        <v>4870</v>
      </c>
    </row>
    <row r="10635" spans="1:6" ht="12.75" customHeight="1" x14ac:dyDescent="0.2">
      <c r="A10635" s="141"/>
      <c r="B10635" s="142"/>
      <c r="C10635" s="142"/>
      <c r="D10635" s="143"/>
      <c r="E10635" s="78" t="s">
        <v>2957</v>
      </c>
      <c r="F10635" s="79" t="s">
        <v>263</v>
      </c>
    </row>
    <row r="10636" spans="1:6" ht="409.6" hidden="1" customHeight="1" x14ac:dyDescent="0.2"/>
    <row r="10637" spans="1:6" ht="12.75" customHeight="1" x14ac:dyDescent="0.2">
      <c r="A10637" s="80" t="s">
        <v>4871</v>
      </c>
      <c r="B10637" s="81" t="s">
        <v>4872</v>
      </c>
      <c r="C10637" s="82" t="s">
        <v>4870</v>
      </c>
      <c r="D10637" s="82" t="s">
        <v>4873</v>
      </c>
      <c r="E10637" s="82" t="s">
        <v>4874</v>
      </c>
      <c r="F10637" s="83" t="s">
        <v>4875</v>
      </c>
    </row>
    <row r="10638" spans="1:6" ht="409.6" hidden="1" customHeight="1" x14ac:dyDescent="0.2"/>
    <row r="10639" spans="1:6" ht="25.5" customHeight="1" x14ac:dyDescent="0.2">
      <c r="A10639" s="84" t="s">
        <v>5154</v>
      </c>
      <c r="B10639" s="85" t="s">
        <v>5155</v>
      </c>
      <c r="C10639" s="86" t="s">
        <v>106</v>
      </c>
      <c r="D10639" s="87">
        <v>0.2205</v>
      </c>
      <c r="E10639" s="88">
        <v>405694</v>
      </c>
      <c r="F10639" s="89">
        <f>+D10639*E10639</f>
        <v>89455.527000000002</v>
      </c>
    </row>
    <row r="10640" spans="1:6" ht="409.6" hidden="1" customHeight="1" x14ac:dyDescent="0.2"/>
    <row r="10641" spans="1:6" ht="25.5" customHeight="1" x14ac:dyDescent="0.2">
      <c r="A10641" s="84" t="s">
        <v>5254</v>
      </c>
      <c r="B10641" s="85" t="s">
        <v>5255</v>
      </c>
      <c r="C10641" s="86" t="s">
        <v>9</v>
      </c>
      <c r="D10641" s="87">
        <v>1.28</v>
      </c>
      <c r="E10641" s="88">
        <v>2030</v>
      </c>
      <c r="F10641" s="89">
        <f>+D10641*E10641</f>
        <v>2598.4</v>
      </c>
    </row>
    <row r="10642" spans="1:6" ht="409.6" hidden="1" customHeight="1" x14ac:dyDescent="0.2"/>
    <row r="10643" spans="1:6" ht="25.5" customHeight="1" x14ac:dyDescent="0.2">
      <c r="A10643" s="84" t="s">
        <v>4881</v>
      </c>
      <c r="B10643" s="85" t="s">
        <v>4882</v>
      </c>
      <c r="C10643" s="86" t="s">
        <v>9</v>
      </c>
      <c r="D10643" s="87">
        <v>1.2</v>
      </c>
      <c r="E10643" s="88">
        <v>8900</v>
      </c>
      <c r="F10643" s="89">
        <f>+D10643*E10643</f>
        <v>10680</v>
      </c>
    </row>
    <row r="10644" spans="1:6" ht="409.6" hidden="1" customHeight="1" x14ac:dyDescent="0.2"/>
    <row r="10645" spans="1:6" ht="25.5" customHeight="1" x14ac:dyDescent="0.2">
      <c r="A10645" s="84" t="s">
        <v>4941</v>
      </c>
      <c r="B10645" s="85" t="s">
        <v>4942</v>
      </c>
      <c r="C10645" s="86" t="s">
        <v>7</v>
      </c>
      <c r="D10645" s="87">
        <v>0.21</v>
      </c>
      <c r="E10645" s="88">
        <v>8600</v>
      </c>
      <c r="F10645" s="89">
        <f>+D10645*E10645</f>
        <v>1806</v>
      </c>
    </row>
    <row r="10646" spans="1:6" ht="409.6" hidden="1" customHeight="1" x14ac:dyDescent="0.2"/>
    <row r="10647" spans="1:6" ht="25.5" customHeight="1" x14ac:dyDescent="0.2">
      <c r="A10647" s="84" t="s">
        <v>5101</v>
      </c>
      <c r="B10647" s="85" t="s">
        <v>5102</v>
      </c>
      <c r="C10647" s="86" t="s">
        <v>1212</v>
      </c>
      <c r="D10647" s="87">
        <v>0.43836000000000003</v>
      </c>
      <c r="E10647" s="88">
        <v>2550</v>
      </c>
      <c r="F10647" s="89">
        <f>+D10647*E10647</f>
        <v>1117.818</v>
      </c>
    </row>
    <row r="10648" spans="1:6" ht="409.6" hidden="1" customHeight="1" x14ac:dyDescent="0.2"/>
    <row r="10649" spans="1:6" ht="25.5" customHeight="1" x14ac:dyDescent="0.2">
      <c r="A10649" s="84" t="s">
        <v>5097</v>
      </c>
      <c r="B10649" s="85" t="s">
        <v>5098</v>
      </c>
      <c r="C10649" s="86" t="s">
        <v>9</v>
      </c>
      <c r="D10649" s="87">
        <v>1.9300000000000001E-3</v>
      </c>
      <c r="E10649" s="88">
        <v>295180</v>
      </c>
      <c r="F10649" s="89">
        <f>+D10649*E10649</f>
        <v>569.69740000000002</v>
      </c>
    </row>
    <row r="10650" spans="1:6" ht="409.6" hidden="1" customHeight="1" x14ac:dyDescent="0.2"/>
    <row r="10651" spans="1:6" ht="25.5" customHeight="1" x14ac:dyDescent="0.2">
      <c r="A10651" s="84" t="s">
        <v>5160</v>
      </c>
      <c r="B10651" s="85" t="s">
        <v>5161</v>
      </c>
      <c r="C10651" s="86" t="s">
        <v>9</v>
      </c>
      <c r="D10651" s="87">
        <v>0.10256</v>
      </c>
      <c r="E10651" s="88">
        <v>155918</v>
      </c>
      <c r="F10651" s="89">
        <f>+D10651*E10651</f>
        <v>15990.950080000001</v>
      </c>
    </row>
    <row r="10652" spans="1:6" ht="409.6" hidden="1" customHeight="1" x14ac:dyDescent="0.2"/>
    <row r="10653" spans="1:6" ht="25.5" customHeight="1" x14ac:dyDescent="0.2">
      <c r="A10653" s="84" t="s">
        <v>5256</v>
      </c>
      <c r="B10653" s="85" t="s">
        <v>5257</v>
      </c>
      <c r="C10653" s="86" t="s">
        <v>9</v>
      </c>
      <c r="D10653" s="87">
        <v>1.874E-2</v>
      </c>
      <c r="E10653" s="88">
        <v>262600</v>
      </c>
      <c r="F10653" s="89">
        <f>+D10653*E10653</f>
        <v>4921.1239999999998</v>
      </c>
    </row>
    <row r="10654" spans="1:6" ht="409.6" hidden="1" customHeight="1" x14ac:dyDescent="0.2"/>
    <row r="10655" spans="1:6" ht="25.5" customHeight="1" x14ac:dyDescent="0.2">
      <c r="A10655" s="84" t="s">
        <v>5190</v>
      </c>
      <c r="B10655" s="85" t="s">
        <v>5191</v>
      </c>
      <c r="C10655" s="86" t="s">
        <v>263</v>
      </c>
      <c r="D10655" s="87">
        <v>2.2999999999999998</v>
      </c>
      <c r="E10655" s="88">
        <v>1353</v>
      </c>
      <c r="F10655" s="89">
        <f>+D10655*E10655</f>
        <v>3111.8999999999996</v>
      </c>
    </row>
    <row r="10656" spans="1:6" ht="409.6" hidden="1" customHeight="1" x14ac:dyDescent="0.2"/>
    <row r="10657" spans="1:6" ht="25.5" customHeight="1" thickBot="1" x14ac:dyDescent="0.25">
      <c r="A10657" s="84" t="s">
        <v>5258</v>
      </c>
      <c r="B10657" s="85" t="s">
        <v>5259</v>
      </c>
      <c r="C10657" s="86" t="s">
        <v>7</v>
      </c>
      <c r="D10657" s="87">
        <v>1.0751999999999999</v>
      </c>
      <c r="E10657" s="88">
        <v>5242</v>
      </c>
      <c r="F10657" s="89">
        <f>+D10657*E10657</f>
        <v>5636.1983999999993</v>
      </c>
    </row>
    <row r="10658" spans="1:6" ht="409.6" hidden="1" customHeight="1" thickBot="1" x14ac:dyDescent="0.25"/>
    <row r="10659" spans="1:6" ht="13.5" customHeight="1" thickBot="1" x14ac:dyDescent="0.25">
      <c r="A10659" s="90" t="s">
        <v>4883</v>
      </c>
      <c r="B10659" s="91"/>
      <c r="C10659" s="92">
        <v>60.562896935933097</v>
      </c>
      <c r="D10659" s="91"/>
      <c r="E10659" s="93" t="s">
        <v>4884</v>
      </c>
      <c r="F10659" s="94">
        <v>135888</v>
      </c>
    </row>
    <row r="10660" spans="1:6" ht="0.2" customHeight="1" x14ac:dyDescent="0.2"/>
    <row r="10661" spans="1:6" ht="12.75" customHeight="1" x14ac:dyDescent="0.2">
      <c r="A10661" s="80" t="s">
        <v>4871</v>
      </c>
      <c r="B10661" s="81" t="s">
        <v>4885</v>
      </c>
      <c r="C10661" s="82" t="s">
        <v>4870</v>
      </c>
      <c r="D10661" s="82" t="s">
        <v>4873</v>
      </c>
      <c r="E10661" s="82" t="s">
        <v>4874</v>
      </c>
      <c r="F10661" s="83" t="s">
        <v>4875</v>
      </c>
    </row>
    <row r="10662" spans="1:6" ht="409.6" hidden="1" customHeight="1" x14ac:dyDescent="0.2"/>
    <row r="10663" spans="1:6" ht="25.5" customHeight="1" thickBot="1" x14ac:dyDescent="0.25">
      <c r="A10663" s="84" t="s">
        <v>5158</v>
      </c>
      <c r="B10663" s="85" t="s">
        <v>5159</v>
      </c>
      <c r="C10663" s="86" t="s">
        <v>4888</v>
      </c>
      <c r="D10663" s="87">
        <v>0.25669999999999998</v>
      </c>
      <c r="E10663" s="88">
        <v>266178</v>
      </c>
      <c r="F10663" s="89">
        <f>+D10663*E10663</f>
        <v>68327.892599999992</v>
      </c>
    </row>
    <row r="10664" spans="1:6" ht="409.6" hidden="1" customHeight="1" thickBot="1" x14ac:dyDescent="0.25"/>
    <row r="10665" spans="1:6" ht="13.5" customHeight="1" thickBot="1" x14ac:dyDescent="0.25">
      <c r="A10665" s="90" t="s">
        <v>4893</v>
      </c>
      <c r="B10665" s="91"/>
      <c r="C10665" s="92">
        <v>30.4525905292479</v>
      </c>
      <c r="D10665" s="91"/>
      <c r="E10665" s="93" t="s">
        <v>4884</v>
      </c>
      <c r="F10665" s="94">
        <v>68328</v>
      </c>
    </row>
    <row r="10666" spans="1:6" ht="0.2" customHeight="1" x14ac:dyDescent="0.2"/>
    <row r="10667" spans="1:6" ht="12.75" customHeight="1" x14ac:dyDescent="0.2">
      <c r="A10667" s="80" t="s">
        <v>4871</v>
      </c>
      <c r="B10667" s="81" t="s">
        <v>4894</v>
      </c>
      <c r="C10667" s="82" t="s">
        <v>4870</v>
      </c>
      <c r="D10667" s="82" t="s">
        <v>4873</v>
      </c>
      <c r="E10667" s="82" t="s">
        <v>4874</v>
      </c>
      <c r="F10667" s="83" t="s">
        <v>4875</v>
      </c>
    </row>
    <row r="10668" spans="1:6" ht="409.6" hidden="1" customHeight="1" x14ac:dyDescent="0.2"/>
    <row r="10669" spans="1:6" ht="25.5" customHeight="1" thickBot="1" x14ac:dyDescent="0.25">
      <c r="A10669" s="84" t="s">
        <v>4895</v>
      </c>
      <c r="B10669" s="85" t="s">
        <v>4896</v>
      </c>
      <c r="C10669" s="86" t="s">
        <v>4897</v>
      </c>
      <c r="D10669" s="87">
        <v>0.05</v>
      </c>
      <c r="E10669" s="88">
        <v>68328</v>
      </c>
      <c r="F10669" s="89">
        <f>+D10669*E10669</f>
        <v>3416.4</v>
      </c>
    </row>
    <row r="10670" spans="1:6" ht="409.6" hidden="1" customHeight="1" thickBot="1" x14ac:dyDescent="0.25"/>
    <row r="10671" spans="1:6" ht="13.5" customHeight="1" thickBot="1" x14ac:dyDescent="0.25">
      <c r="A10671" s="90" t="s">
        <v>4898</v>
      </c>
      <c r="B10671" s="91"/>
      <c r="C10671" s="92">
        <v>1.5224512534818899</v>
      </c>
      <c r="D10671" s="91"/>
      <c r="E10671" s="93" t="s">
        <v>4884</v>
      </c>
      <c r="F10671" s="94">
        <v>3416</v>
      </c>
    </row>
    <row r="10672" spans="1:6" ht="0.2" customHeight="1" x14ac:dyDescent="0.2"/>
    <row r="10673" spans="1:6" ht="12.75" customHeight="1" x14ac:dyDescent="0.2">
      <c r="A10673" s="80" t="s">
        <v>4871</v>
      </c>
      <c r="B10673" s="81" t="s">
        <v>4899</v>
      </c>
      <c r="C10673" s="82" t="s">
        <v>4870</v>
      </c>
      <c r="D10673" s="82" t="s">
        <v>4873</v>
      </c>
      <c r="E10673" s="82" t="s">
        <v>4874</v>
      </c>
      <c r="F10673" s="83" t="s">
        <v>4875</v>
      </c>
    </row>
    <row r="10674" spans="1:6" ht="409.6" hidden="1" customHeight="1" x14ac:dyDescent="0.2"/>
    <row r="10675" spans="1:6" ht="25.5" customHeight="1" x14ac:dyDescent="0.2">
      <c r="A10675" s="84" t="s">
        <v>5200</v>
      </c>
      <c r="B10675" s="85" t="s">
        <v>5201</v>
      </c>
      <c r="C10675" s="86" t="s">
        <v>109</v>
      </c>
      <c r="D10675" s="87">
        <v>16</v>
      </c>
      <c r="E10675" s="88">
        <v>158</v>
      </c>
      <c r="F10675" s="89">
        <f>+D10675*E10675</f>
        <v>2528</v>
      </c>
    </row>
    <row r="10676" spans="1:6" ht="409.6" hidden="1" customHeight="1" x14ac:dyDescent="0.2"/>
    <row r="10677" spans="1:6" ht="25.5" customHeight="1" x14ac:dyDescent="0.2">
      <c r="A10677" s="84" t="s">
        <v>5016</v>
      </c>
      <c r="B10677" s="85" t="s">
        <v>5017</v>
      </c>
      <c r="C10677" s="86" t="s">
        <v>109</v>
      </c>
      <c r="D10677" s="87">
        <v>1.3332999999999999</v>
      </c>
      <c r="E10677" s="88">
        <v>3482</v>
      </c>
      <c r="F10677" s="89">
        <f>+D10677*E10677</f>
        <v>4642.5505999999996</v>
      </c>
    </row>
    <row r="10678" spans="1:6" ht="409.6" hidden="1" customHeight="1" x14ac:dyDescent="0.2"/>
    <row r="10679" spans="1:6" ht="25.5" customHeight="1" x14ac:dyDescent="0.2">
      <c r="A10679" s="84" t="s">
        <v>5196</v>
      </c>
      <c r="B10679" s="85" t="s">
        <v>5197</v>
      </c>
      <c r="C10679" s="86" t="s">
        <v>109</v>
      </c>
      <c r="D10679" s="87">
        <v>4</v>
      </c>
      <c r="E10679" s="88">
        <v>550</v>
      </c>
      <c r="F10679" s="89">
        <f>+D10679*E10679</f>
        <v>2200</v>
      </c>
    </row>
    <row r="10680" spans="1:6" ht="409.6" hidden="1" customHeight="1" x14ac:dyDescent="0.2"/>
    <row r="10681" spans="1:6" ht="25.5" customHeight="1" x14ac:dyDescent="0.2">
      <c r="A10681" s="84" t="s">
        <v>5166</v>
      </c>
      <c r="B10681" s="85" t="s">
        <v>5167</v>
      </c>
      <c r="C10681" s="86" t="s">
        <v>109</v>
      </c>
      <c r="D10681" s="87">
        <v>0.14757000000000001</v>
      </c>
      <c r="E10681" s="88">
        <v>26925</v>
      </c>
      <c r="F10681" s="89">
        <f>+D10681*E10681</f>
        <v>3973.3222500000002</v>
      </c>
    </row>
    <row r="10682" spans="1:6" ht="409.6" hidden="1" customHeight="1" x14ac:dyDescent="0.2"/>
    <row r="10683" spans="1:6" ht="25.5" customHeight="1" x14ac:dyDescent="0.2">
      <c r="A10683" s="84" t="s">
        <v>5198</v>
      </c>
      <c r="B10683" s="85" t="s">
        <v>5199</v>
      </c>
      <c r="C10683" s="86" t="s">
        <v>109</v>
      </c>
      <c r="D10683" s="87">
        <v>0.14757000000000001</v>
      </c>
      <c r="E10683" s="88">
        <v>805</v>
      </c>
      <c r="F10683" s="89">
        <f>+D10683*E10683</f>
        <v>118.79385000000001</v>
      </c>
    </row>
    <row r="10684" spans="1:6" ht="409.6" hidden="1" customHeight="1" x14ac:dyDescent="0.2"/>
    <row r="10685" spans="1:6" ht="25.5" customHeight="1" thickBot="1" x14ac:dyDescent="0.25">
      <c r="A10685" s="84" t="s">
        <v>5018</v>
      </c>
      <c r="B10685" s="85" t="s">
        <v>5019</v>
      </c>
      <c r="C10685" s="86" t="s">
        <v>109</v>
      </c>
      <c r="D10685" s="87">
        <v>0.66666999999999998</v>
      </c>
      <c r="E10685" s="88">
        <v>248</v>
      </c>
      <c r="F10685" s="89">
        <f>+D10685*E10685</f>
        <v>165.33416</v>
      </c>
    </row>
    <row r="10686" spans="1:6" ht="409.6" hidden="1" customHeight="1" thickBot="1" x14ac:dyDescent="0.25"/>
    <row r="10687" spans="1:6" ht="13.5" customHeight="1" thickBot="1" x14ac:dyDescent="0.25">
      <c r="A10687" s="90" t="s">
        <v>4904</v>
      </c>
      <c r="B10687" s="91"/>
      <c r="C10687" s="92">
        <v>6.0737604456824501</v>
      </c>
      <c r="D10687" s="91"/>
      <c r="E10687" s="93" t="s">
        <v>4884</v>
      </c>
      <c r="F10687" s="94">
        <v>13628</v>
      </c>
    </row>
    <row r="10688" spans="1:6" ht="0.2" customHeight="1" x14ac:dyDescent="0.2"/>
    <row r="10689" spans="1:6" ht="12.75" customHeight="1" x14ac:dyDescent="0.2">
      <c r="A10689" s="80" t="s">
        <v>4871</v>
      </c>
      <c r="B10689" s="81" t="s">
        <v>4905</v>
      </c>
      <c r="C10689" s="82" t="s">
        <v>4870</v>
      </c>
      <c r="D10689" s="82" t="s">
        <v>4873</v>
      </c>
      <c r="E10689" s="82" t="s">
        <v>4874</v>
      </c>
      <c r="F10689" s="83" t="s">
        <v>4875</v>
      </c>
    </row>
    <row r="10690" spans="1:6" ht="409.6" hidden="1" customHeight="1" x14ac:dyDescent="0.2"/>
    <row r="10691" spans="1:6" ht="25.5" customHeight="1" thickBot="1" x14ac:dyDescent="0.25">
      <c r="A10691" s="84" t="s">
        <v>4920</v>
      </c>
      <c r="B10691" s="85" t="s">
        <v>4921</v>
      </c>
      <c r="C10691" s="86" t="s">
        <v>106</v>
      </c>
      <c r="D10691" s="87">
        <v>0.2205</v>
      </c>
      <c r="E10691" s="88">
        <v>14128</v>
      </c>
      <c r="F10691" s="89">
        <f>+D10691*E10691</f>
        <v>3115.2240000000002</v>
      </c>
    </row>
    <row r="10692" spans="1:6" ht="409.6" hidden="1" customHeight="1" thickBot="1" x14ac:dyDescent="0.25"/>
    <row r="10693" spans="1:6" ht="13.5" customHeight="1" thickBot="1" x14ac:dyDescent="0.25">
      <c r="A10693" s="90" t="s">
        <v>4908</v>
      </c>
      <c r="B10693" s="91"/>
      <c r="C10693" s="92">
        <v>1.3883008356546001</v>
      </c>
      <c r="D10693" s="91"/>
      <c r="E10693" s="93" t="s">
        <v>4884</v>
      </c>
      <c r="F10693" s="94">
        <v>3115</v>
      </c>
    </row>
    <row r="10694" spans="1:6" ht="0.2" customHeight="1" thickBot="1" x14ac:dyDescent="0.25"/>
    <row r="10695" spans="1:6" ht="12.75" customHeight="1" thickBot="1" x14ac:dyDescent="0.3">
      <c r="A10695" s="157" t="s">
        <v>4909</v>
      </c>
      <c r="B10695" s="158"/>
      <c r="C10695" s="158"/>
      <c r="D10695" s="158"/>
      <c r="E10695" s="159">
        <v>224375</v>
      </c>
      <c r="F10695" s="160"/>
    </row>
    <row r="10696" spans="1:6" ht="12.75" customHeight="1" x14ac:dyDescent="0.2"/>
    <row r="10697" spans="1:6" ht="12.75" customHeight="1" x14ac:dyDescent="0.2"/>
    <row r="10698" spans="1:6" ht="409.6" hidden="1" customHeight="1" x14ac:dyDescent="0.2"/>
    <row r="10699" spans="1:6" ht="12.75" customHeight="1" x14ac:dyDescent="0.25">
      <c r="A10699" s="144" t="s">
        <v>4868</v>
      </c>
      <c r="B10699" s="145"/>
      <c r="C10699" s="145"/>
      <c r="D10699" s="145"/>
      <c r="E10699" s="146"/>
      <c r="F10699" s="147"/>
    </row>
    <row r="10700" spans="1:6" ht="12.75" customHeight="1" x14ac:dyDescent="0.2">
      <c r="A10700" s="138" t="s">
        <v>2960</v>
      </c>
      <c r="B10700" s="139"/>
      <c r="C10700" s="139"/>
      <c r="D10700" s="140"/>
      <c r="E10700" s="76" t="s">
        <v>4869</v>
      </c>
      <c r="F10700" s="77" t="s">
        <v>4870</v>
      </c>
    </row>
    <row r="10701" spans="1:6" ht="12.75" customHeight="1" x14ac:dyDescent="0.2">
      <c r="A10701" s="141"/>
      <c r="B10701" s="142"/>
      <c r="C10701" s="142"/>
      <c r="D10701" s="143"/>
      <c r="E10701" s="78" t="s">
        <v>2959</v>
      </c>
      <c r="F10701" s="79" t="s">
        <v>263</v>
      </c>
    </row>
    <row r="10702" spans="1:6" ht="409.6" hidden="1" customHeight="1" x14ac:dyDescent="0.2"/>
    <row r="10703" spans="1:6" ht="12.75" customHeight="1" x14ac:dyDescent="0.2">
      <c r="A10703" s="80" t="s">
        <v>4871</v>
      </c>
      <c r="B10703" s="81" t="s">
        <v>4872</v>
      </c>
      <c r="C10703" s="82" t="s">
        <v>4870</v>
      </c>
      <c r="D10703" s="82" t="s">
        <v>4873</v>
      </c>
      <c r="E10703" s="82" t="s">
        <v>4874</v>
      </c>
      <c r="F10703" s="83" t="s">
        <v>4875</v>
      </c>
    </row>
    <row r="10704" spans="1:6" ht="409.6" hidden="1" customHeight="1" x14ac:dyDescent="0.2"/>
    <row r="10705" spans="1:6" ht="25.5" customHeight="1" x14ac:dyDescent="0.2">
      <c r="A10705" s="84" t="s">
        <v>5154</v>
      </c>
      <c r="B10705" s="85" t="s">
        <v>5155</v>
      </c>
      <c r="C10705" s="86" t="s">
        <v>106</v>
      </c>
      <c r="D10705" s="87">
        <v>0.252</v>
      </c>
      <c r="E10705" s="88">
        <v>405694</v>
      </c>
      <c r="F10705" s="89">
        <f>+D10705*E10705</f>
        <v>102234.88800000001</v>
      </c>
    </row>
    <row r="10706" spans="1:6" ht="409.6" hidden="1" customHeight="1" x14ac:dyDescent="0.2"/>
    <row r="10707" spans="1:6" ht="25.5" customHeight="1" x14ac:dyDescent="0.2">
      <c r="A10707" s="84" t="s">
        <v>5254</v>
      </c>
      <c r="B10707" s="85" t="s">
        <v>5255</v>
      </c>
      <c r="C10707" s="86" t="s">
        <v>9</v>
      </c>
      <c r="D10707" s="87">
        <v>1.37</v>
      </c>
      <c r="E10707" s="88">
        <v>2030</v>
      </c>
      <c r="F10707" s="89">
        <f>+D10707*E10707</f>
        <v>2781.1000000000004</v>
      </c>
    </row>
    <row r="10708" spans="1:6" ht="409.6" hidden="1" customHeight="1" x14ac:dyDescent="0.2"/>
    <row r="10709" spans="1:6" ht="25.5" customHeight="1" x14ac:dyDescent="0.2">
      <c r="A10709" s="84" t="s">
        <v>4881</v>
      </c>
      <c r="B10709" s="85" t="s">
        <v>4882</v>
      </c>
      <c r="C10709" s="86" t="s">
        <v>9</v>
      </c>
      <c r="D10709" s="87">
        <v>1.51</v>
      </c>
      <c r="E10709" s="88">
        <v>8900</v>
      </c>
      <c r="F10709" s="89">
        <f>+D10709*E10709</f>
        <v>13439</v>
      </c>
    </row>
    <row r="10710" spans="1:6" ht="409.6" hidden="1" customHeight="1" x14ac:dyDescent="0.2"/>
    <row r="10711" spans="1:6" ht="25.5" customHeight="1" x14ac:dyDescent="0.2">
      <c r="A10711" s="84" t="s">
        <v>4941</v>
      </c>
      <c r="B10711" s="85" t="s">
        <v>4942</v>
      </c>
      <c r="C10711" s="86" t="s">
        <v>7</v>
      </c>
      <c r="D10711" s="87">
        <v>0.24</v>
      </c>
      <c r="E10711" s="88">
        <v>8600</v>
      </c>
      <c r="F10711" s="89">
        <f>+D10711*E10711</f>
        <v>2064</v>
      </c>
    </row>
    <row r="10712" spans="1:6" ht="409.6" hidden="1" customHeight="1" x14ac:dyDescent="0.2"/>
    <row r="10713" spans="1:6" ht="25.5" customHeight="1" x14ac:dyDescent="0.2">
      <c r="A10713" s="84" t="s">
        <v>5101</v>
      </c>
      <c r="B10713" s="85" t="s">
        <v>5102</v>
      </c>
      <c r="C10713" s="86" t="s">
        <v>1212</v>
      </c>
      <c r="D10713" s="87">
        <v>0.43836000000000003</v>
      </c>
      <c r="E10713" s="88">
        <v>2550</v>
      </c>
      <c r="F10713" s="89">
        <f>+D10713*E10713</f>
        <v>1117.818</v>
      </c>
    </row>
    <row r="10714" spans="1:6" ht="409.6" hidden="1" customHeight="1" x14ac:dyDescent="0.2"/>
    <row r="10715" spans="1:6" ht="25.5" customHeight="1" x14ac:dyDescent="0.2">
      <c r="A10715" s="84" t="s">
        <v>5097</v>
      </c>
      <c r="B10715" s="85" t="s">
        <v>5098</v>
      </c>
      <c r="C10715" s="86" t="s">
        <v>9</v>
      </c>
      <c r="D10715" s="87">
        <v>2.1199999999999999E-3</v>
      </c>
      <c r="E10715" s="88">
        <v>295180</v>
      </c>
      <c r="F10715" s="89">
        <f>+D10715*E10715</f>
        <v>625.78160000000003</v>
      </c>
    </row>
    <row r="10716" spans="1:6" ht="409.6" hidden="1" customHeight="1" x14ac:dyDescent="0.2"/>
    <row r="10717" spans="1:6" ht="25.5" customHeight="1" x14ac:dyDescent="0.2">
      <c r="A10717" s="84" t="s">
        <v>5160</v>
      </c>
      <c r="B10717" s="85" t="s">
        <v>5161</v>
      </c>
      <c r="C10717" s="86" t="s">
        <v>9</v>
      </c>
      <c r="D10717" s="87">
        <v>0.11280999999999999</v>
      </c>
      <c r="E10717" s="88">
        <v>155918</v>
      </c>
      <c r="F10717" s="89">
        <f>+D10717*E10717</f>
        <v>17589.10958</v>
      </c>
    </row>
    <row r="10718" spans="1:6" ht="409.6" hidden="1" customHeight="1" x14ac:dyDescent="0.2"/>
    <row r="10719" spans="1:6" ht="25.5" customHeight="1" x14ac:dyDescent="0.2">
      <c r="A10719" s="84" t="s">
        <v>5256</v>
      </c>
      <c r="B10719" s="85" t="s">
        <v>5257</v>
      </c>
      <c r="C10719" s="86" t="s">
        <v>9</v>
      </c>
      <c r="D10719" s="87">
        <v>2.1420000000000002E-2</v>
      </c>
      <c r="E10719" s="88">
        <v>262600</v>
      </c>
      <c r="F10719" s="89">
        <f>+D10719*E10719</f>
        <v>5624.8920000000007</v>
      </c>
    </row>
    <row r="10720" spans="1:6" ht="409.6" hidden="1" customHeight="1" x14ac:dyDescent="0.2"/>
    <row r="10721" spans="1:6" ht="25.5" customHeight="1" x14ac:dyDescent="0.2">
      <c r="A10721" s="84" t="s">
        <v>5190</v>
      </c>
      <c r="B10721" s="85" t="s">
        <v>5191</v>
      </c>
      <c r="C10721" s="86" t="s">
        <v>263</v>
      </c>
      <c r="D10721" s="87">
        <v>2.2999999999999998</v>
      </c>
      <c r="E10721" s="88">
        <v>1353</v>
      </c>
      <c r="F10721" s="89">
        <f>+D10721*E10721</f>
        <v>3111.8999999999996</v>
      </c>
    </row>
    <row r="10722" spans="1:6" ht="409.6" hidden="1" customHeight="1" x14ac:dyDescent="0.2"/>
    <row r="10723" spans="1:6" ht="25.5" customHeight="1" x14ac:dyDescent="0.2">
      <c r="A10723" s="84" t="s">
        <v>5258</v>
      </c>
      <c r="B10723" s="85" t="s">
        <v>5259</v>
      </c>
      <c r="C10723" s="86" t="s">
        <v>7</v>
      </c>
      <c r="D10723" s="87">
        <v>1.0751999999999999</v>
      </c>
      <c r="E10723" s="88">
        <v>5242</v>
      </c>
      <c r="F10723" s="89">
        <f>+D10723*E10723</f>
        <v>5636.1983999999993</v>
      </c>
    </row>
    <row r="10724" spans="1:6" ht="409.6" hidden="1" customHeight="1" x14ac:dyDescent="0.2"/>
    <row r="10725" spans="1:6" ht="25.5" customHeight="1" thickBot="1" x14ac:dyDescent="0.25">
      <c r="A10725" s="84" t="s">
        <v>5264</v>
      </c>
      <c r="B10725" s="85" t="s">
        <v>5265</v>
      </c>
      <c r="C10725" s="86" t="s">
        <v>263</v>
      </c>
      <c r="D10725" s="87">
        <v>1.2</v>
      </c>
      <c r="E10725" s="88">
        <v>700</v>
      </c>
      <c r="F10725" s="89">
        <f>+D10725*E10725</f>
        <v>840</v>
      </c>
    </row>
    <row r="10726" spans="1:6" ht="409.6" hidden="1" customHeight="1" thickBot="1" x14ac:dyDescent="0.25"/>
    <row r="10727" spans="1:6" ht="13.5" customHeight="1" thickBot="1" x14ac:dyDescent="0.25">
      <c r="A10727" s="90" t="s">
        <v>4883</v>
      </c>
      <c r="B10727" s="91"/>
      <c r="C10727" s="92">
        <v>60.704820291182699</v>
      </c>
      <c r="D10727" s="91"/>
      <c r="E10727" s="93" t="s">
        <v>4884</v>
      </c>
      <c r="F10727" s="94">
        <v>155065</v>
      </c>
    </row>
    <row r="10728" spans="1:6" ht="0.2" customHeight="1" x14ac:dyDescent="0.2"/>
    <row r="10729" spans="1:6" ht="12.75" customHeight="1" x14ac:dyDescent="0.2">
      <c r="A10729" s="80" t="s">
        <v>4871</v>
      </c>
      <c r="B10729" s="81" t="s">
        <v>4885</v>
      </c>
      <c r="C10729" s="82" t="s">
        <v>4870</v>
      </c>
      <c r="D10729" s="82" t="s">
        <v>4873</v>
      </c>
      <c r="E10729" s="82" t="s">
        <v>4874</v>
      </c>
      <c r="F10729" s="83" t="s">
        <v>4875</v>
      </c>
    </row>
    <row r="10730" spans="1:6" ht="409.6" hidden="1" customHeight="1" x14ac:dyDescent="0.2"/>
    <row r="10731" spans="1:6" ht="25.5" customHeight="1" thickBot="1" x14ac:dyDescent="0.25">
      <c r="A10731" s="84" t="s">
        <v>5158</v>
      </c>
      <c r="B10731" s="85" t="s">
        <v>5159</v>
      </c>
      <c r="C10731" s="86" t="s">
        <v>4888</v>
      </c>
      <c r="D10731" s="87">
        <v>0.27745999999999998</v>
      </c>
      <c r="E10731" s="88">
        <v>266178</v>
      </c>
      <c r="F10731" s="89">
        <f>+D10731*E10731</f>
        <v>73853.747879999995</v>
      </c>
    </row>
    <row r="10732" spans="1:6" ht="409.6" hidden="1" customHeight="1" thickBot="1" x14ac:dyDescent="0.25"/>
    <row r="10733" spans="1:6" ht="13.5" customHeight="1" thickBot="1" x14ac:dyDescent="0.25">
      <c r="A10733" s="90" t="s">
        <v>4893</v>
      </c>
      <c r="B10733" s="91"/>
      <c r="C10733" s="92">
        <v>28.912351580208298</v>
      </c>
      <c r="D10733" s="91"/>
      <c r="E10733" s="93" t="s">
        <v>4884</v>
      </c>
      <c r="F10733" s="94">
        <v>73854</v>
      </c>
    </row>
    <row r="10734" spans="1:6" ht="0.2" customHeight="1" x14ac:dyDescent="0.2"/>
    <row r="10735" spans="1:6" ht="12.75" customHeight="1" x14ac:dyDescent="0.2">
      <c r="A10735" s="80" t="s">
        <v>4871</v>
      </c>
      <c r="B10735" s="81" t="s">
        <v>4894</v>
      </c>
      <c r="C10735" s="82" t="s">
        <v>4870</v>
      </c>
      <c r="D10735" s="82" t="s">
        <v>4873</v>
      </c>
      <c r="E10735" s="82" t="s">
        <v>4874</v>
      </c>
      <c r="F10735" s="83" t="s">
        <v>4875</v>
      </c>
    </row>
    <row r="10736" spans="1:6" ht="409.6" hidden="1" customHeight="1" x14ac:dyDescent="0.2"/>
    <row r="10737" spans="1:6" ht="25.5" customHeight="1" thickBot="1" x14ac:dyDescent="0.25">
      <c r="A10737" s="84" t="s">
        <v>4895</v>
      </c>
      <c r="B10737" s="85" t="s">
        <v>4896</v>
      </c>
      <c r="C10737" s="86" t="s">
        <v>4897</v>
      </c>
      <c r="D10737" s="87">
        <v>0.05</v>
      </c>
      <c r="E10737" s="88">
        <v>73854</v>
      </c>
      <c r="F10737" s="89">
        <f>+D10737*E10737</f>
        <v>3692.7000000000003</v>
      </c>
    </row>
    <row r="10738" spans="1:6" ht="409.6" hidden="1" customHeight="1" thickBot="1" x14ac:dyDescent="0.25"/>
    <row r="10739" spans="1:6" ht="13.5" customHeight="1" thickBot="1" x14ac:dyDescent="0.25">
      <c r="A10739" s="90" t="s">
        <v>4898</v>
      </c>
      <c r="B10739" s="91"/>
      <c r="C10739" s="92">
        <v>1.4457350229602901</v>
      </c>
      <c r="D10739" s="91"/>
      <c r="E10739" s="93" t="s">
        <v>4884</v>
      </c>
      <c r="F10739" s="94">
        <v>3693</v>
      </c>
    </row>
    <row r="10740" spans="1:6" ht="0.2" customHeight="1" x14ac:dyDescent="0.2"/>
    <row r="10741" spans="1:6" ht="12.75" customHeight="1" x14ac:dyDescent="0.2">
      <c r="A10741" s="80" t="s">
        <v>4871</v>
      </c>
      <c r="B10741" s="81" t="s">
        <v>4899</v>
      </c>
      <c r="C10741" s="82" t="s">
        <v>4870</v>
      </c>
      <c r="D10741" s="82" t="s">
        <v>4873</v>
      </c>
      <c r="E10741" s="82" t="s">
        <v>4874</v>
      </c>
      <c r="F10741" s="83" t="s">
        <v>4875</v>
      </c>
    </row>
    <row r="10742" spans="1:6" ht="409.6" hidden="1" customHeight="1" x14ac:dyDescent="0.2"/>
    <row r="10743" spans="1:6" ht="25.5" customHeight="1" x14ac:dyDescent="0.2">
      <c r="A10743" s="84" t="s">
        <v>5200</v>
      </c>
      <c r="B10743" s="85" t="s">
        <v>5201</v>
      </c>
      <c r="C10743" s="86" t="s">
        <v>109</v>
      </c>
      <c r="D10743" s="87">
        <v>48</v>
      </c>
      <c r="E10743" s="88">
        <v>158</v>
      </c>
      <c r="F10743" s="89">
        <f>+D10743*E10743</f>
        <v>7584</v>
      </c>
    </row>
    <row r="10744" spans="1:6" ht="409.6" hidden="1" customHeight="1" x14ac:dyDescent="0.2"/>
    <row r="10745" spans="1:6" ht="25.5" customHeight="1" x14ac:dyDescent="0.2">
      <c r="A10745" s="84" t="s">
        <v>5016</v>
      </c>
      <c r="B10745" s="85" t="s">
        <v>5017</v>
      </c>
      <c r="C10745" s="86" t="s">
        <v>109</v>
      </c>
      <c r="D10745" s="87">
        <v>1.3332999999999999</v>
      </c>
      <c r="E10745" s="88">
        <v>3482</v>
      </c>
      <c r="F10745" s="89">
        <f>+D10745*E10745</f>
        <v>4642.5505999999996</v>
      </c>
    </row>
    <row r="10746" spans="1:6" ht="409.6" hidden="1" customHeight="1" x14ac:dyDescent="0.2"/>
    <row r="10747" spans="1:6" ht="25.5" customHeight="1" x14ac:dyDescent="0.2">
      <c r="A10747" s="84" t="s">
        <v>5196</v>
      </c>
      <c r="B10747" s="85" t="s">
        <v>5197</v>
      </c>
      <c r="C10747" s="86" t="s">
        <v>109</v>
      </c>
      <c r="D10747" s="87">
        <v>4</v>
      </c>
      <c r="E10747" s="88">
        <v>550</v>
      </c>
      <c r="F10747" s="89">
        <f>+D10747*E10747</f>
        <v>2200</v>
      </c>
    </row>
    <row r="10748" spans="1:6" ht="409.6" hidden="1" customHeight="1" x14ac:dyDescent="0.2"/>
    <row r="10749" spans="1:6" ht="25.5" customHeight="1" x14ac:dyDescent="0.2">
      <c r="A10749" s="84" t="s">
        <v>5166</v>
      </c>
      <c r="B10749" s="85" t="s">
        <v>5167</v>
      </c>
      <c r="C10749" s="86" t="s">
        <v>109</v>
      </c>
      <c r="D10749" s="87">
        <v>0.16864999999999999</v>
      </c>
      <c r="E10749" s="88">
        <v>26925</v>
      </c>
      <c r="F10749" s="89">
        <f>+D10749*E10749</f>
        <v>4540.9012499999999</v>
      </c>
    </row>
    <row r="10750" spans="1:6" ht="409.6" hidden="1" customHeight="1" x14ac:dyDescent="0.2"/>
    <row r="10751" spans="1:6" ht="25.5" customHeight="1" x14ac:dyDescent="0.2">
      <c r="A10751" s="84" t="s">
        <v>5198</v>
      </c>
      <c r="B10751" s="85" t="s">
        <v>5199</v>
      </c>
      <c r="C10751" s="86" t="s">
        <v>109</v>
      </c>
      <c r="D10751" s="87">
        <v>0.16864999999999999</v>
      </c>
      <c r="E10751" s="88">
        <v>805</v>
      </c>
      <c r="F10751" s="89">
        <f>+D10751*E10751</f>
        <v>135.76325</v>
      </c>
    </row>
    <row r="10752" spans="1:6" ht="409.6" hidden="1" customHeight="1" x14ac:dyDescent="0.2"/>
    <row r="10753" spans="1:6" ht="25.5" customHeight="1" thickBot="1" x14ac:dyDescent="0.25">
      <c r="A10753" s="84" t="s">
        <v>5018</v>
      </c>
      <c r="B10753" s="85" t="s">
        <v>5019</v>
      </c>
      <c r="C10753" s="86" t="s">
        <v>109</v>
      </c>
      <c r="D10753" s="87">
        <v>0.66666999999999998</v>
      </c>
      <c r="E10753" s="88">
        <v>248</v>
      </c>
      <c r="F10753" s="89">
        <f>+D10753*E10753</f>
        <v>165.33416</v>
      </c>
    </row>
    <row r="10754" spans="1:6" ht="409.6" hidden="1" customHeight="1" thickBot="1" x14ac:dyDescent="0.25"/>
    <row r="10755" spans="1:6" ht="13.5" customHeight="1" thickBot="1" x14ac:dyDescent="0.25">
      <c r="A10755" s="90" t="s">
        <v>4904</v>
      </c>
      <c r="B10755" s="91"/>
      <c r="C10755" s="92">
        <v>7.5434249004662499</v>
      </c>
      <c r="D10755" s="91"/>
      <c r="E10755" s="93" t="s">
        <v>4884</v>
      </c>
      <c r="F10755" s="94">
        <v>19269</v>
      </c>
    </row>
    <row r="10756" spans="1:6" ht="0.2" customHeight="1" x14ac:dyDescent="0.2"/>
    <row r="10757" spans="1:6" ht="12.75" customHeight="1" x14ac:dyDescent="0.2">
      <c r="A10757" s="80" t="s">
        <v>4871</v>
      </c>
      <c r="B10757" s="81" t="s">
        <v>4905</v>
      </c>
      <c r="C10757" s="82" t="s">
        <v>4870</v>
      </c>
      <c r="D10757" s="82" t="s">
        <v>4873</v>
      </c>
      <c r="E10757" s="82" t="s">
        <v>4874</v>
      </c>
      <c r="F10757" s="83" t="s">
        <v>4875</v>
      </c>
    </row>
    <row r="10758" spans="1:6" ht="409.6" hidden="1" customHeight="1" x14ac:dyDescent="0.2"/>
    <row r="10759" spans="1:6" ht="25.5" customHeight="1" thickBot="1" x14ac:dyDescent="0.25">
      <c r="A10759" s="84" t="s">
        <v>4920</v>
      </c>
      <c r="B10759" s="85" t="s">
        <v>4921</v>
      </c>
      <c r="C10759" s="86" t="s">
        <v>106</v>
      </c>
      <c r="D10759" s="87">
        <v>0.252</v>
      </c>
      <c r="E10759" s="88">
        <v>14128</v>
      </c>
      <c r="F10759" s="89">
        <f>+D10759*E10759</f>
        <v>3560.2559999999999</v>
      </c>
    </row>
    <row r="10760" spans="1:6" ht="409.6" hidden="1" customHeight="1" thickBot="1" x14ac:dyDescent="0.25"/>
    <row r="10761" spans="1:6" ht="13.5" customHeight="1" thickBot="1" x14ac:dyDescent="0.25">
      <c r="A10761" s="90" t="s">
        <v>4908</v>
      </c>
      <c r="B10761" s="91"/>
      <c r="C10761" s="92">
        <v>1.3936682051824101</v>
      </c>
      <c r="D10761" s="91"/>
      <c r="E10761" s="93" t="s">
        <v>4884</v>
      </c>
      <c r="F10761" s="94">
        <v>3560</v>
      </c>
    </row>
    <row r="10762" spans="1:6" ht="0.2" customHeight="1" thickBot="1" x14ac:dyDescent="0.25"/>
    <row r="10763" spans="1:6" ht="12.75" customHeight="1" thickBot="1" x14ac:dyDescent="0.3">
      <c r="A10763" s="157" t="s">
        <v>4909</v>
      </c>
      <c r="B10763" s="158"/>
      <c r="C10763" s="158"/>
      <c r="D10763" s="158"/>
      <c r="E10763" s="159">
        <v>255441</v>
      </c>
      <c r="F10763" s="160"/>
    </row>
    <row r="10764" spans="1:6" ht="12.75" customHeight="1" x14ac:dyDescent="0.2"/>
    <row r="10765" spans="1:6" ht="12.75" customHeight="1" x14ac:dyDescent="0.2"/>
    <row r="10766" spans="1:6" ht="409.6" hidden="1" customHeight="1" x14ac:dyDescent="0.2"/>
    <row r="10767" spans="1:6" ht="12.75" customHeight="1" x14ac:dyDescent="0.25">
      <c r="A10767" s="144" t="s">
        <v>4868</v>
      </c>
      <c r="B10767" s="145"/>
      <c r="C10767" s="145"/>
      <c r="D10767" s="145"/>
      <c r="E10767" s="146"/>
      <c r="F10767" s="147"/>
    </row>
    <row r="10768" spans="1:6" ht="12.75" customHeight="1" x14ac:dyDescent="0.2">
      <c r="A10768" s="138" t="s">
        <v>2962</v>
      </c>
      <c r="B10768" s="139"/>
      <c r="C10768" s="139"/>
      <c r="D10768" s="140"/>
      <c r="E10768" s="76" t="s">
        <v>4869</v>
      </c>
      <c r="F10768" s="77" t="s">
        <v>4870</v>
      </c>
    </row>
    <row r="10769" spans="1:6" ht="12.75" customHeight="1" x14ac:dyDescent="0.2">
      <c r="A10769" s="141"/>
      <c r="B10769" s="142"/>
      <c r="C10769" s="142"/>
      <c r="D10769" s="143"/>
      <c r="E10769" s="78" t="s">
        <v>2961</v>
      </c>
      <c r="F10769" s="79" t="s">
        <v>263</v>
      </c>
    </row>
    <row r="10770" spans="1:6" ht="409.6" hidden="1" customHeight="1" x14ac:dyDescent="0.2"/>
    <row r="10771" spans="1:6" ht="12.75" customHeight="1" x14ac:dyDescent="0.2">
      <c r="A10771" s="80" t="s">
        <v>4871</v>
      </c>
      <c r="B10771" s="81" t="s">
        <v>4872</v>
      </c>
      <c r="C10771" s="82" t="s">
        <v>4870</v>
      </c>
      <c r="D10771" s="82" t="s">
        <v>4873</v>
      </c>
      <c r="E10771" s="82" t="s">
        <v>4874</v>
      </c>
      <c r="F10771" s="83" t="s">
        <v>4875</v>
      </c>
    </row>
    <row r="10772" spans="1:6" ht="409.6" hidden="1" customHeight="1" x14ac:dyDescent="0.2"/>
    <row r="10773" spans="1:6" ht="25.5" customHeight="1" x14ac:dyDescent="0.2">
      <c r="A10773" s="84" t="s">
        <v>5154</v>
      </c>
      <c r="B10773" s="85" t="s">
        <v>5155</v>
      </c>
      <c r="C10773" s="86" t="s">
        <v>106</v>
      </c>
      <c r="D10773" s="87">
        <v>0.315</v>
      </c>
      <c r="E10773" s="88">
        <v>405694</v>
      </c>
      <c r="F10773" s="89">
        <f>+D10773*E10773</f>
        <v>127793.61</v>
      </c>
    </row>
    <row r="10774" spans="1:6" ht="409.6" hidden="1" customHeight="1" x14ac:dyDescent="0.2"/>
    <row r="10775" spans="1:6" ht="25.5" customHeight="1" x14ac:dyDescent="0.2">
      <c r="A10775" s="84" t="s">
        <v>5254</v>
      </c>
      <c r="B10775" s="85" t="s">
        <v>5255</v>
      </c>
      <c r="C10775" s="86" t="s">
        <v>9</v>
      </c>
      <c r="D10775" s="87">
        <v>1.46</v>
      </c>
      <c r="E10775" s="88">
        <v>2030</v>
      </c>
      <c r="F10775" s="89">
        <f>+D10775*E10775</f>
        <v>2963.7999999999997</v>
      </c>
    </row>
    <row r="10776" spans="1:6" ht="409.6" hidden="1" customHeight="1" x14ac:dyDescent="0.2"/>
    <row r="10777" spans="1:6" ht="25.5" customHeight="1" x14ac:dyDescent="0.2">
      <c r="A10777" s="84" t="s">
        <v>4881</v>
      </c>
      <c r="B10777" s="85" t="s">
        <v>4882</v>
      </c>
      <c r="C10777" s="86" t="s">
        <v>9</v>
      </c>
      <c r="D10777" s="87">
        <v>1.67</v>
      </c>
      <c r="E10777" s="88">
        <v>8900</v>
      </c>
      <c r="F10777" s="89">
        <f>+D10777*E10777</f>
        <v>14863</v>
      </c>
    </row>
    <row r="10778" spans="1:6" ht="409.6" hidden="1" customHeight="1" x14ac:dyDescent="0.2"/>
    <row r="10779" spans="1:6" ht="25.5" customHeight="1" x14ac:dyDescent="0.2">
      <c r="A10779" s="84" t="s">
        <v>5097</v>
      </c>
      <c r="B10779" s="85" t="s">
        <v>5098</v>
      </c>
      <c r="C10779" s="86" t="s">
        <v>9</v>
      </c>
      <c r="D10779" s="87">
        <v>2.5000000000000001E-3</v>
      </c>
      <c r="E10779" s="88">
        <v>295180</v>
      </c>
      <c r="F10779" s="89">
        <f>+D10779*E10779</f>
        <v>737.95</v>
      </c>
    </row>
    <row r="10780" spans="1:6" ht="409.6" hidden="1" customHeight="1" x14ac:dyDescent="0.2"/>
    <row r="10781" spans="1:6" ht="25.5" customHeight="1" x14ac:dyDescent="0.2">
      <c r="A10781" s="84" t="s">
        <v>5160</v>
      </c>
      <c r="B10781" s="85" t="s">
        <v>5161</v>
      </c>
      <c r="C10781" s="86" t="s">
        <v>9</v>
      </c>
      <c r="D10781" s="87">
        <v>0.13331999999999999</v>
      </c>
      <c r="E10781" s="88">
        <v>155918</v>
      </c>
      <c r="F10781" s="89">
        <f>+D10781*E10781</f>
        <v>20786.98776</v>
      </c>
    </row>
    <row r="10782" spans="1:6" ht="409.6" hidden="1" customHeight="1" x14ac:dyDescent="0.2"/>
    <row r="10783" spans="1:6" ht="25.5" customHeight="1" x14ac:dyDescent="0.2">
      <c r="A10783" s="84" t="s">
        <v>5101</v>
      </c>
      <c r="B10783" s="85" t="s">
        <v>5102</v>
      </c>
      <c r="C10783" s="86" t="s">
        <v>1212</v>
      </c>
      <c r="D10783" s="87">
        <v>0.43836000000000003</v>
      </c>
      <c r="E10783" s="88">
        <v>2550</v>
      </c>
      <c r="F10783" s="89">
        <f>+D10783*E10783</f>
        <v>1117.818</v>
      </c>
    </row>
    <row r="10784" spans="1:6" ht="409.6" hidden="1" customHeight="1" x14ac:dyDescent="0.2"/>
    <row r="10785" spans="1:6" ht="25.5" customHeight="1" x14ac:dyDescent="0.2">
      <c r="A10785" s="84" t="s">
        <v>5190</v>
      </c>
      <c r="B10785" s="85" t="s">
        <v>5191</v>
      </c>
      <c r="C10785" s="86" t="s">
        <v>263</v>
      </c>
      <c r="D10785" s="87">
        <v>2.2999999999999998</v>
      </c>
      <c r="E10785" s="88">
        <v>1353</v>
      </c>
      <c r="F10785" s="89">
        <f>+D10785*E10785</f>
        <v>3111.8999999999996</v>
      </c>
    </row>
    <row r="10786" spans="1:6" ht="409.6" hidden="1" customHeight="1" x14ac:dyDescent="0.2"/>
    <row r="10787" spans="1:6" ht="25.5" customHeight="1" x14ac:dyDescent="0.2">
      <c r="A10787" s="84" t="s">
        <v>5258</v>
      </c>
      <c r="B10787" s="85" t="s">
        <v>5259</v>
      </c>
      <c r="C10787" s="86" t="s">
        <v>7</v>
      </c>
      <c r="D10787" s="87">
        <v>1.0751999999999999</v>
      </c>
      <c r="E10787" s="88">
        <v>5242</v>
      </c>
      <c r="F10787" s="89">
        <f>+D10787*E10787</f>
        <v>5636.1983999999993</v>
      </c>
    </row>
    <row r="10788" spans="1:6" ht="409.6" hidden="1" customHeight="1" x14ac:dyDescent="0.2"/>
    <row r="10789" spans="1:6" ht="25.5" customHeight="1" x14ac:dyDescent="0.2">
      <c r="A10789" s="84" t="s">
        <v>5256</v>
      </c>
      <c r="B10789" s="85" t="s">
        <v>5257</v>
      </c>
      <c r="C10789" s="86" t="s">
        <v>9</v>
      </c>
      <c r="D10789" s="87">
        <v>2.205E-2</v>
      </c>
      <c r="E10789" s="88">
        <v>262600</v>
      </c>
      <c r="F10789" s="89">
        <f>+D10789*E10789</f>
        <v>5790.33</v>
      </c>
    </row>
    <row r="10790" spans="1:6" ht="409.6" hidden="1" customHeight="1" x14ac:dyDescent="0.2"/>
    <row r="10791" spans="1:6" ht="25.5" customHeight="1" x14ac:dyDescent="0.2">
      <c r="A10791" s="84" t="s">
        <v>4941</v>
      </c>
      <c r="B10791" s="85" t="s">
        <v>4942</v>
      </c>
      <c r="C10791" s="86" t="s">
        <v>7</v>
      </c>
      <c r="D10791" s="87">
        <v>0.3</v>
      </c>
      <c r="E10791" s="88">
        <v>8600</v>
      </c>
      <c r="F10791" s="89">
        <f>+D10791*E10791</f>
        <v>2580</v>
      </c>
    </row>
    <row r="10792" spans="1:6" ht="409.6" hidden="1" customHeight="1" x14ac:dyDescent="0.2"/>
    <row r="10793" spans="1:6" ht="25.5" customHeight="1" thickBot="1" x14ac:dyDescent="0.25">
      <c r="A10793" s="84" t="s">
        <v>5264</v>
      </c>
      <c r="B10793" s="85" t="s">
        <v>5265</v>
      </c>
      <c r="C10793" s="86" t="s">
        <v>263</v>
      </c>
      <c r="D10793" s="87">
        <v>1.2</v>
      </c>
      <c r="E10793" s="88">
        <v>700</v>
      </c>
      <c r="F10793" s="89">
        <f>+D10793*E10793</f>
        <v>840</v>
      </c>
    </row>
    <row r="10794" spans="1:6" ht="409.6" hidden="1" customHeight="1" thickBot="1" x14ac:dyDescent="0.25"/>
    <row r="10795" spans="1:6" ht="13.5" customHeight="1" thickBot="1" x14ac:dyDescent="0.25">
      <c r="A10795" s="90" t="s">
        <v>4883</v>
      </c>
      <c r="B10795" s="91"/>
      <c r="C10795" s="92">
        <v>60.691448796417603</v>
      </c>
      <c r="D10795" s="91"/>
      <c r="E10795" s="93" t="s">
        <v>4884</v>
      </c>
      <c r="F10795" s="94">
        <v>186222</v>
      </c>
    </row>
    <row r="10796" spans="1:6" ht="0.2" customHeight="1" x14ac:dyDescent="0.2"/>
    <row r="10797" spans="1:6" ht="12.75" customHeight="1" x14ac:dyDescent="0.2">
      <c r="A10797" s="80" t="s">
        <v>4871</v>
      </c>
      <c r="B10797" s="81" t="s">
        <v>4885</v>
      </c>
      <c r="C10797" s="82" t="s">
        <v>4870</v>
      </c>
      <c r="D10797" s="82" t="s">
        <v>4873</v>
      </c>
      <c r="E10797" s="82" t="s">
        <v>4874</v>
      </c>
      <c r="F10797" s="83" t="s">
        <v>4875</v>
      </c>
    </row>
    <row r="10798" spans="1:6" ht="409.6" hidden="1" customHeight="1" x14ac:dyDescent="0.2"/>
    <row r="10799" spans="1:6" ht="25.5" customHeight="1" thickBot="1" x14ac:dyDescent="0.25">
      <c r="A10799" s="84" t="s">
        <v>5158</v>
      </c>
      <c r="B10799" s="85" t="s">
        <v>5159</v>
      </c>
      <c r="C10799" s="86" t="s">
        <v>4888</v>
      </c>
      <c r="D10799" s="87">
        <v>0.34250000000000003</v>
      </c>
      <c r="E10799" s="88">
        <v>266178</v>
      </c>
      <c r="F10799" s="89">
        <f>+D10799*E10799</f>
        <v>91165.965000000011</v>
      </c>
    </row>
    <row r="10800" spans="1:6" ht="409.6" hidden="1" customHeight="1" thickBot="1" x14ac:dyDescent="0.25"/>
    <row r="10801" spans="1:6" ht="13.5" customHeight="1" thickBot="1" x14ac:dyDescent="0.25">
      <c r="A10801" s="90" t="s">
        <v>4893</v>
      </c>
      <c r="B10801" s="91"/>
      <c r="C10801" s="92">
        <v>29.711831153001299</v>
      </c>
      <c r="D10801" s="91"/>
      <c r="E10801" s="93" t="s">
        <v>4884</v>
      </c>
      <c r="F10801" s="94">
        <v>91166</v>
      </c>
    </row>
    <row r="10802" spans="1:6" ht="0.2" customHeight="1" x14ac:dyDescent="0.2"/>
    <row r="10803" spans="1:6" ht="12.75" customHeight="1" x14ac:dyDescent="0.2">
      <c r="A10803" s="80" t="s">
        <v>4871</v>
      </c>
      <c r="B10803" s="81" t="s">
        <v>4894</v>
      </c>
      <c r="C10803" s="82" t="s">
        <v>4870</v>
      </c>
      <c r="D10803" s="82" t="s">
        <v>4873</v>
      </c>
      <c r="E10803" s="82" t="s">
        <v>4874</v>
      </c>
      <c r="F10803" s="83" t="s">
        <v>4875</v>
      </c>
    </row>
    <row r="10804" spans="1:6" ht="409.6" hidden="1" customHeight="1" x14ac:dyDescent="0.2"/>
    <row r="10805" spans="1:6" ht="25.5" customHeight="1" thickBot="1" x14ac:dyDescent="0.25">
      <c r="A10805" s="84" t="s">
        <v>4895</v>
      </c>
      <c r="B10805" s="85" t="s">
        <v>4896</v>
      </c>
      <c r="C10805" s="86" t="s">
        <v>4897</v>
      </c>
      <c r="D10805" s="87">
        <v>0.05</v>
      </c>
      <c r="E10805" s="88">
        <v>91166</v>
      </c>
      <c r="F10805" s="89">
        <f>+D10805*E10805</f>
        <v>4558.3</v>
      </c>
    </row>
    <row r="10806" spans="1:6" ht="409.6" hidden="1" customHeight="1" thickBot="1" x14ac:dyDescent="0.25"/>
    <row r="10807" spans="1:6" ht="13.5" customHeight="1" thickBot="1" x14ac:dyDescent="0.25">
      <c r="A10807" s="90" t="s">
        <v>4898</v>
      </c>
      <c r="B10807" s="91"/>
      <c r="C10807" s="92">
        <v>1.4854937849130101</v>
      </c>
      <c r="D10807" s="91"/>
      <c r="E10807" s="93" t="s">
        <v>4884</v>
      </c>
      <c r="F10807" s="94">
        <v>4558</v>
      </c>
    </row>
    <row r="10808" spans="1:6" ht="0.2" customHeight="1" x14ac:dyDescent="0.2"/>
    <row r="10809" spans="1:6" ht="12.75" customHeight="1" x14ac:dyDescent="0.2">
      <c r="A10809" s="80" t="s">
        <v>4871</v>
      </c>
      <c r="B10809" s="81" t="s">
        <v>4899</v>
      </c>
      <c r="C10809" s="82" t="s">
        <v>4870</v>
      </c>
      <c r="D10809" s="82" t="s">
        <v>4873</v>
      </c>
      <c r="E10809" s="82" t="s">
        <v>4874</v>
      </c>
      <c r="F10809" s="83" t="s">
        <v>4875</v>
      </c>
    </row>
    <row r="10810" spans="1:6" ht="409.6" hidden="1" customHeight="1" x14ac:dyDescent="0.2"/>
    <row r="10811" spans="1:6" ht="25.5" customHeight="1" x14ac:dyDescent="0.2">
      <c r="A10811" s="84" t="s">
        <v>5200</v>
      </c>
      <c r="B10811" s="85" t="s">
        <v>5201</v>
      </c>
      <c r="C10811" s="86" t="s">
        <v>109</v>
      </c>
      <c r="D10811" s="87">
        <v>48</v>
      </c>
      <c r="E10811" s="88">
        <v>158</v>
      </c>
      <c r="F10811" s="89">
        <f>+D10811*E10811</f>
        <v>7584</v>
      </c>
    </row>
    <row r="10812" spans="1:6" ht="409.6" hidden="1" customHeight="1" x14ac:dyDescent="0.2"/>
    <row r="10813" spans="1:6" ht="25.5" customHeight="1" x14ac:dyDescent="0.2">
      <c r="A10813" s="84" t="s">
        <v>5016</v>
      </c>
      <c r="B10813" s="85" t="s">
        <v>5017</v>
      </c>
      <c r="C10813" s="86" t="s">
        <v>109</v>
      </c>
      <c r="D10813" s="87">
        <v>1.3332999999999999</v>
      </c>
      <c r="E10813" s="88">
        <v>3482</v>
      </c>
      <c r="F10813" s="89">
        <f>+D10813*E10813</f>
        <v>4642.5505999999996</v>
      </c>
    </row>
    <row r="10814" spans="1:6" ht="409.6" hidden="1" customHeight="1" x14ac:dyDescent="0.2"/>
    <row r="10815" spans="1:6" ht="25.5" customHeight="1" x14ac:dyDescent="0.2">
      <c r="A10815" s="84" t="s">
        <v>5196</v>
      </c>
      <c r="B10815" s="85" t="s">
        <v>5197</v>
      </c>
      <c r="C10815" s="86" t="s">
        <v>109</v>
      </c>
      <c r="D10815" s="87">
        <v>4</v>
      </c>
      <c r="E10815" s="88">
        <v>550</v>
      </c>
      <c r="F10815" s="89">
        <f>+D10815*E10815</f>
        <v>2200</v>
      </c>
    </row>
    <row r="10816" spans="1:6" ht="409.6" hidden="1" customHeight="1" x14ac:dyDescent="0.2"/>
    <row r="10817" spans="1:6" ht="25.5" customHeight="1" x14ac:dyDescent="0.2">
      <c r="A10817" s="84" t="s">
        <v>5166</v>
      </c>
      <c r="B10817" s="85" t="s">
        <v>5167</v>
      </c>
      <c r="C10817" s="86" t="s">
        <v>109</v>
      </c>
      <c r="D10817" s="87">
        <v>0.21081</v>
      </c>
      <c r="E10817" s="88">
        <v>26925</v>
      </c>
      <c r="F10817" s="89">
        <f>+D10817*E10817</f>
        <v>5676.0592500000002</v>
      </c>
    </row>
    <row r="10818" spans="1:6" ht="409.6" hidden="1" customHeight="1" x14ac:dyDescent="0.2"/>
    <row r="10819" spans="1:6" ht="25.5" customHeight="1" x14ac:dyDescent="0.2">
      <c r="A10819" s="84" t="s">
        <v>5198</v>
      </c>
      <c r="B10819" s="85" t="s">
        <v>5199</v>
      </c>
      <c r="C10819" s="86" t="s">
        <v>109</v>
      </c>
      <c r="D10819" s="87">
        <v>0.21081</v>
      </c>
      <c r="E10819" s="88">
        <v>805</v>
      </c>
      <c r="F10819" s="89">
        <f>+D10819*E10819</f>
        <v>169.70204999999999</v>
      </c>
    </row>
    <row r="10820" spans="1:6" ht="409.6" hidden="1" customHeight="1" x14ac:dyDescent="0.2"/>
    <row r="10821" spans="1:6" ht="25.5" customHeight="1" thickBot="1" x14ac:dyDescent="0.25">
      <c r="A10821" s="84" t="s">
        <v>5018</v>
      </c>
      <c r="B10821" s="85" t="s">
        <v>5019</v>
      </c>
      <c r="C10821" s="86" t="s">
        <v>109</v>
      </c>
      <c r="D10821" s="87">
        <v>0.66666999999999998</v>
      </c>
      <c r="E10821" s="88">
        <v>248</v>
      </c>
      <c r="F10821" s="89">
        <f>+D10821*E10821</f>
        <v>165.33416</v>
      </c>
    </row>
    <row r="10822" spans="1:6" ht="409.6" hidden="1" customHeight="1" thickBot="1" x14ac:dyDescent="0.25"/>
    <row r="10823" spans="1:6" ht="13.5" customHeight="1" thickBot="1" x14ac:dyDescent="0.25">
      <c r="A10823" s="90" t="s">
        <v>4904</v>
      </c>
      <c r="B10823" s="91"/>
      <c r="C10823" s="92">
        <v>6.6609306660930701</v>
      </c>
      <c r="D10823" s="91"/>
      <c r="E10823" s="93" t="s">
        <v>4884</v>
      </c>
      <c r="F10823" s="94">
        <v>20438</v>
      </c>
    </row>
    <row r="10824" spans="1:6" ht="0.2" customHeight="1" x14ac:dyDescent="0.2"/>
    <row r="10825" spans="1:6" ht="12.75" customHeight="1" x14ac:dyDescent="0.2">
      <c r="A10825" s="80" t="s">
        <v>4871</v>
      </c>
      <c r="B10825" s="81" t="s">
        <v>4905</v>
      </c>
      <c r="C10825" s="82" t="s">
        <v>4870</v>
      </c>
      <c r="D10825" s="82" t="s">
        <v>4873</v>
      </c>
      <c r="E10825" s="82" t="s">
        <v>4874</v>
      </c>
      <c r="F10825" s="83" t="s">
        <v>4875</v>
      </c>
    </row>
    <row r="10826" spans="1:6" ht="409.6" hidden="1" customHeight="1" x14ac:dyDescent="0.2"/>
    <row r="10827" spans="1:6" ht="25.5" customHeight="1" thickBot="1" x14ac:dyDescent="0.25">
      <c r="A10827" s="84" t="s">
        <v>4920</v>
      </c>
      <c r="B10827" s="85" t="s">
        <v>4921</v>
      </c>
      <c r="C10827" s="86" t="s">
        <v>106</v>
      </c>
      <c r="D10827" s="87">
        <v>0.315</v>
      </c>
      <c r="E10827" s="88">
        <v>14128</v>
      </c>
      <c r="F10827" s="89">
        <f>+D10827*E10827</f>
        <v>4450.32</v>
      </c>
    </row>
    <row r="10828" spans="1:6" ht="409.6" hidden="1" customHeight="1" thickBot="1" x14ac:dyDescent="0.25"/>
    <row r="10829" spans="1:6" ht="13.5" customHeight="1" thickBot="1" x14ac:dyDescent="0.25">
      <c r="A10829" s="90" t="s">
        <v>4908</v>
      </c>
      <c r="B10829" s="91"/>
      <c r="C10829" s="92">
        <v>1.45029559957501</v>
      </c>
      <c r="D10829" s="91"/>
      <c r="E10829" s="93" t="s">
        <v>4884</v>
      </c>
      <c r="F10829" s="94">
        <v>4450</v>
      </c>
    </row>
    <row r="10830" spans="1:6" ht="0.2" customHeight="1" thickBot="1" x14ac:dyDescent="0.25"/>
    <row r="10831" spans="1:6" ht="12.75" customHeight="1" thickBot="1" x14ac:dyDescent="0.3">
      <c r="A10831" s="157" t="s">
        <v>4909</v>
      </c>
      <c r="B10831" s="158"/>
      <c r="C10831" s="158"/>
      <c r="D10831" s="158"/>
      <c r="E10831" s="159">
        <v>306834</v>
      </c>
      <c r="F10831" s="160"/>
    </row>
    <row r="10832" spans="1:6" ht="12.75" customHeight="1" x14ac:dyDescent="0.2"/>
    <row r="10833" spans="1:6" ht="12.75" customHeight="1" x14ac:dyDescent="0.2"/>
    <row r="10834" spans="1:6" ht="409.6" hidden="1" customHeight="1" x14ac:dyDescent="0.2"/>
    <row r="10835" spans="1:6" ht="12.75" customHeight="1" x14ac:dyDescent="0.25">
      <c r="A10835" s="144" t="s">
        <v>4868</v>
      </c>
      <c r="B10835" s="145"/>
      <c r="C10835" s="145"/>
      <c r="D10835" s="145"/>
      <c r="E10835" s="146"/>
      <c r="F10835" s="147"/>
    </row>
    <row r="10836" spans="1:6" ht="12.75" customHeight="1" x14ac:dyDescent="0.2">
      <c r="A10836" s="138" t="s">
        <v>2964</v>
      </c>
      <c r="B10836" s="139"/>
      <c r="C10836" s="139"/>
      <c r="D10836" s="140"/>
      <c r="E10836" s="76" t="s">
        <v>4869</v>
      </c>
      <c r="F10836" s="77" t="s">
        <v>4870</v>
      </c>
    </row>
    <row r="10837" spans="1:6" ht="12.75" customHeight="1" x14ac:dyDescent="0.2">
      <c r="A10837" s="141"/>
      <c r="B10837" s="142"/>
      <c r="C10837" s="142"/>
      <c r="D10837" s="143"/>
      <c r="E10837" s="78" t="s">
        <v>2963</v>
      </c>
      <c r="F10837" s="79" t="s">
        <v>263</v>
      </c>
    </row>
    <row r="10838" spans="1:6" ht="409.6" hidden="1" customHeight="1" x14ac:dyDescent="0.2"/>
    <row r="10839" spans="1:6" ht="12.75" customHeight="1" x14ac:dyDescent="0.2">
      <c r="A10839" s="80" t="s">
        <v>4871</v>
      </c>
      <c r="B10839" s="81" t="s">
        <v>4872</v>
      </c>
      <c r="C10839" s="82" t="s">
        <v>4870</v>
      </c>
      <c r="D10839" s="82" t="s">
        <v>4873</v>
      </c>
      <c r="E10839" s="82" t="s">
        <v>4874</v>
      </c>
      <c r="F10839" s="83" t="s">
        <v>4875</v>
      </c>
    </row>
    <row r="10840" spans="1:6" ht="409.6" hidden="1" customHeight="1" x14ac:dyDescent="0.2"/>
    <row r="10841" spans="1:6" ht="25.5" customHeight="1" x14ac:dyDescent="0.2">
      <c r="A10841" s="84" t="s">
        <v>5154</v>
      </c>
      <c r="B10841" s="85" t="s">
        <v>5155</v>
      </c>
      <c r="C10841" s="86" t="s">
        <v>106</v>
      </c>
      <c r="D10841" s="87">
        <v>0.16800000000000001</v>
      </c>
      <c r="E10841" s="88">
        <v>405694</v>
      </c>
      <c r="F10841" s="89">
        <f>+D10841*E10841</f>
        <v>68156.592000000004</v>
      </c>
    </row>
    <row r="10842" spans="1:6" ht="409.6" hidden="1" customHeight="1" x14ac:dyDescent="0.2"/>
    <row r="10843" spans="1:6" ht="25.5" customHeight="1" x14ac:dyDescent="0.2">
      <c r="A10843" s="84" t="s">
        <v>5254</v>
      </c>
      <c r="B10843" s="85" t="s">
        <v>5255</v>
      </c>
      <c r="C10843" s="86" t="s">
        <v>9</v>
      </c>
      <c r="D10843" s="87">
        <v>0.45</v>
      </c>
      <c r="E10843" s="88">
        <v>2030</v>
      </c>
      <c r="F10843" s="89">
        <f>+D10843*E10843</f>
        <v>913.5</v>
      </c>
    </row>
    <row r="10844" spans="1:6" ht="409.6" hidden="1" customHeight="1" x14ac:dyDescent="0.2"/>
    <row r="10845" spans="1:6" ht="25.5" customHeight="1" x14ac:dyDescent="0.2">
      <c r="A10845" s="84" t="s">
        <v>4881</v>
      </c>
      <c r="B10845" s="85" t="s">
        <v>4882</v>
      </c>
      <c r="C10845" s="86" t="s">
        <v>9</v>
      </c>
      <c r="D10845" s="87">
        <v>0.5</v>
      </c>
      <c r="E10845" s="88">
        <v>8900</v>
      </c>
      <c r="F10845" s="89">
        <f>+D10845*E10845</f>
        <v>4450</v>
      </c>
    </row>
    <row r="10846" spans="1:6" ht="409.6" hidden="1" customHeight="1" x14ac:dyDescent="0.2"/>
    <row r="10847" spans="1:6" ht="25.5" customHeight="1" x14ac:dyDescent="0.2">
      <c r="A10847" s="84" t="s">
        <v>4941</v>
      </c>
      <c r="B10847" s="85" t="s">
        <v>4942</v>
      </c>
      <c r="C10847" s="86" t="s">
        <v>7</v>
      </c>
      <c r="D10847" s="87">
        <v>0.1</v>
      </c>
      <c r="E10847" s="88">
        <v>8600</v>
      </c>
      <c r="F10847" s="89">
        <f>+D10847*E10847</f>
        <v>860</v>
      </c>
    </row>
    <row r="10848" spans="1:6" ht="409.6" hidden="1" customHeight="1" x14ac:dyDescent="0.2"/>
    <row r="10849" spans="1:6" ht="25.5" customHeight="1" x14ac:dyDescent="0.2">
      <c r="A10849" s="84" t="s">
        <v>5101</v>
      </c>
      <c r="B10849" s="85" t="s">
        <v>5102</v>
      </c>
      <c r="C10849" s="86" t="s">
        <v>1212</v>
      </c>
      <c r="D10849" s="87">
        <v>0.15</v>
      </c>
      <c r="E10849" s="88">
        <v>2550</v>
      </c>
      <c r="F10849" s="89">
        <f>+D10849*E10849</f>
        <v>382.5</v>
      </c>
    </row>
    <row r="10850" spans="1:6" ht="409.6" hidden="1" customHeight="1" x14ac:dyDescent="0.2"/>
    <row r="10851" spans="1:6" ht="25.5" customHeight="1" x14ac:dyDescent="0.2">
      <c r="A10851" s="84" t="s">
        <v>4876</v>
      </c>
      <c r="B10851" s="85" t="s">
        <v>4877</v>
      </c>
      <c r="C10851" s="86" t="s">
        <v>1212</v>
      </c>
      <c r="D10851" s="87">
        <v>6.6000000000000003E-2</v>
      </c>
      <c r="E10851" s="88">
        <v>3690</v>
      </c>
      <c r="F10851" s="89">
        <f>+D10851*E10851</f>
        <v>243.54000000000002</v>
      </c>
    </row>
    <row r="10852" spans="1:6" ht="409.6" hidden="1" customHeight="1" x14ac:dyDescent="0.2"/>
    <row r="10853" spans="1:6" ht="25.5" customHeight="1" x14ac:dyDescent="0.2">
      <c r="A10853" s="84" t="s">
        <v>5097</v>
      </c>
      <c r="B10853" s="85" t="s">
        <v>5098</v>
      </c>
      <c r="C10853" s="86" t="s">
        <v>9</v>
      </c>
      <c r="D10853" s="87">
        <v>2.2000000000000001E-3</v>
      </c>
      <c r="E10853" s="88">
        <v>295180</v>
      </c>
      <c r="F10853" s="89">
        <f>+D10853*E10853</f>
        <v>649.39600000000007</v>
      </c>
    </row>
    <row r="10854" spans="1:6" ht="409.6" hidden="1" customHeight="1" x14ac:dyDescent="0.2"/>
    <row r="10855" spans="1:6" ht="25.5" customHeight="1" x14ac:dyDescent="0.2">
      <c r="A10855" s="84" t="s">
        <v>5260</v>
      </c>
      <c r="B10855" s="85" t="s">
        <v>5261</v>
      </c>
      <c r="C10855" s="86" t="s">
        <v>9</v>
      </c>
      <c r="D10855" s="87">
        <v>0.09</v>
      </c>
      <c r="E10855" s="88">
        <v>180900</v>
      </c>
      <c r="F10855" s="89">
        <f>+D10855*E10855</f>
        <v>16281</v>
      </c>
    </row>
    <row r="10856" spans="1:6" ht="409.6" hidden="1" customHeight="1" x14ac:dyDescent="0.2"/>
    <row r="10857" spans="1:6" ht="25.5" customHeight="1" x14ac:dyDescent="0.2">
      <c r="A10857" s="84" t="s">
        <v>5256</v>
      </c>
      <c r="B10857" s="85" t="s">
        <v>5257</v>
      </c>
      <c r="C10857" s="86" t="s">
        <v>9</v>
      </c>
      <c r="D10857" s="87">
        <v>1.4279999999999999E-2</v>
      </c>
      <c r="E10857" s="88">
        <v>262600</v>
      </c>
      <c r="F10857" s="89">
        <f>+D10857*E10857</f>
        <v>3749.9279999999999</v>
      </c>
    </row>
    <row r="10858" spans="1:6" ht="409.6" hidden="1" customHeight="1" x14ac:dyDescent="0.2"/>
    <row r="10859" spans="1:6" ht="25.5" customHeight="1" x14ac:dyDescent="0.2">
      <c r="A10859" s="84" t="s">
        <v>5190</v>
      </c>
      <c r="B10859" s="85" t="s">
        <v>5191</v>
      </c>
      <c r="C10859" s="86" t="s">
        <v>263</v>
      </c>
      <c r="D10859" s="87">
        <v>4</v>
      </c>
      <c r="E10859" s="88">
        <v>1353</v>
      </c>
      <c r="F10859" s="89">
        <f>+D10859*E10859</f>
        <v>5412</v>
      </c>
    </row>
    <row r="10860" spans="1:6" ht="409.6" hidden="1" customHeight="1" x14ac:dyDescent="0.2"/>
    <row r="10861" spans="1:6" ht="25.5" customHeight="1" thickBot="1" x14ac:dyDescent="0.25">
      <c r="A10861" s="84" t="s">
        <v>5262</v>
      </c>
      <c r="B10861" s="85" t="s">
        <v>5263</v>
      </c>
      <c r="C10861" s="86" t="s">
        <v>7</v>
      </c>
      <c r="D10861" s="87">
        <v>0.12</v>
      </c>
      <c r="E10861" s="88">
        <v>6637</v>
      </c>
      <c r="F10861" s="89">
        <f>+D10861*E10861</f>
        <v>796.43999999999994</v>
      </c>
    </row>
    <row r="10862" spans="1:6" ht="409.6" hidden="1" customHeight="1" thickBot="1" x14ac:dyDescent="0.25"/>
    <row r="10863" spans="1:6" ht="13.5" customHeight="1" thickBot="1" x14ac:dyDescent="0.25">
      <c r="A10863" s="90" t="s">
        <v>4883</v>
      </c>
      <c r="B10863" s="91"/>
      <c r="C10863" s="92">
        <v>72.2477080482427</v>
      </c>
      <c r="D10863" s="91"/>
      <c r="E10863" s="93" t="s">
        <v>4884</v>
      </c>
      <c r="F10863" s="94">
        <v>101896</v>
      </c>
    </row>
    <row r="10864" spans="1:6" ht="0.2" customHeight="1" x14ac:dyDescent="0.2"/>
    <row r="10865" spans="1:6" ht="12.75" customHeight="1" x14ac:dyDescent="0.2">
      <c r="A10865" s="80" t="s">
        <v>4871</v>
      </c>
      <c r="B10865" s="81" t="s">
        <v>4885</v>
      </c>
      <c r="C10865" s="82" t="s">
        <v>4870</v>
      </c>
      <c r="D10865" s="82" t="s">
        <v>4873</v>
      </c>
      <c r="E10865" s="82" t="s">
        <v>4874</v>
      </c>
      <c r="F10865" s="83" t="s">
        <v>4875</v>
      </c>
    </row>
    <row r="10866" spans="1:6" ht="409.6" hidden="1" customHeight="1" x14ac:dyDescent="0.2"/>
    <row r="10867" spans="1:6" ht="25.5" customHeight="1" thickBot="1" x14ac:dyDescent="0.25">
      <c r="A10867" s="84" t="s">
        <v>5158</v>
      </c>
      <c r="B10867" s="85" t="s">
        <v>5159</v>
      </c>
      <c r="C10867" s="86" t="s">
        <v>4888</v>
      </c>
      <c r="D10867" s="87">
        <v>0.12</v>
      </c>
      <c r="E10867" s="88">
        <v>266178</v>
      </c>
      <c r="F10867" s="89">
        <f>+D10867*E10867</f>
        <v>31941.360000000001</v>
      </c>
    </row>
    <row r="10868" spans="1:6" ht="409.6" hidden="1" customHeight="1" thickBot="1" x14ac:dyDescent="0.25"/>
    <row r="10869" spans="1:6" ht="13.5" customHeight="1" thickBot="1" x14ac:dyDescent="0.25">
      <c r="A10869" s="90" t="s">
        <v>4893</v>
      </c>
      <c r="B10869" s="91"/>
      <c r="C10869" s="92">
        <v>22.6472485943405</v>
      </c>
      <c r="D10869" s="91"/>
      <c r="E10869" s="93" t="s">
        <v>4884</v>
      </c>
      <c r="F10869" s="94">
        <v>31941</v>
      </c>
    </row>
    <row r="10870" spans="1:6" ht="0.2" customHeight="1" x14ac:dyDescent="0.2"/>
    <row r="10871" spans="1:6" ht="12.75" customHeight="1" x14ac:dyDescent="0.2">
      <c r="A10871" s="80" t="s">
        <v>4871</v>
      </c>
      <c r="B10871" s="81" t="s">
        <v>4894</v>
      </c>
      <c r="C10871" s="82" t="s">
        <v>4870</v>
      </c>
      <c r="D10871" s="82" t="s">
        <v>4873</v>
      </c>
      <c r="E10871" s="82" t="s">
        <v>4874</v>
      </c>
      <c r="F10871" s="83" t="s">
        <v>4875</v>
      </c>
    </row>
    <row r="10872" spans="1:6" ht="409.6" hidden="1" customHeight="1" x14ac:dyDescent="0.2"/>
    <row r="10873" spans="1:6" ht="25.5" customHeight="1" thickBot="1" x14ac:dyDescent="0.25">
      <c r="A10873" s="84" t="s">
        <v>4895</v>
      </c>
      <c r="B10873" s="85" t="s">
        <v>4896</v>
      </c>
      <c r="C10873" s="86" t="s">
        <v>4897</v>
      </c>
      <c r="D10873" s="87">
        <v>0.05</v>
      </c>
      <c r="E10873" s="88">
        <v>31941</v>
      </c>
      <c r="F10873" s="89">
        <f>+D10873*E10873</f>
        <v>1597.0500000000002</v>
      </c>
    </row>
    <row r="10874" spans="1:6" ht="409.6" hidden="1" customHeight="1" thickBot="1" x14ac:dyDescent="0.25"/>
    <row r="10875" spans="1:6" ht="13.5" customHeight="1" thickBot="1" x14ac:dyDescent="0.25">
      <c r="A10875" s="90" t="s">
        <v>4898</v>
      </c>
      <c r="B10875" s="91"/>
      <c r="C10875" s="92">
        <v>1.13232697802704</v>
      </c>
      <c r="D10875" s="91"/>
      <c r="E10875" s="93" t="s">
        <v>4884</v>
      </c>
      <c r="F10875" s="94">
        <v>1597</v>
      </c>
    </row>
    <row r="10876" spans="1:6" ht="0.2" customHeight="1" x14ac:dyDescent="0.2"/>
    <row r="10877" spans="1:6" ht="12.75" customHeight="1" x14ac:dyDescent="0.2">
      <c r="A10877" s="80" t="s">
        <v>4871</v>
      </c>
      <c r="B10877" s="81" t="s">
        <v>4899</v>
      </c>
      <c r="C10877" s="82" t="s">
        <v>4870</v>
      </c>
      <c r="D10877" s="82" t="s">
        <v>4873</v>
      </c>
      <c r="E10877" s="82" t="s">
        <v>4874</v>
      </c>
      <c r="F10877" s="83" t="s">
        <v>4875</v>
      </c>
    </row>
    <row r="10878" spans="1:6" ht="409.6" hidden="1" customHeight="1" x14ac:dyDescent="0.2"/>
    <row r="10879" spans="1:6" ht="25.5" customHeight="1" x14ac:dyDescent="0.2">
      <c r="A10879" s="84" t="s">
        <v>5012</v>
      </c>
      <c r="B10879" s="85" t="s">
        <v>5013</v>
      </c>
      <c r="C10879" s="86" t="s">
        <v>109</v>
      </c>
      <c r="D10879" s="87">
        <v>8.3000000000000004E-2</v>
      </c>
      <c r="E10879" s="88">
        <v>23200</v>
      </c>
      <c r="F10879" s="89">
        <f>+D10879*E10879</f>
        <v>1925.6000000000001</v>
      </c>
    </row>
    <row r="10880" spans="1:6" ht="409.6" hidden="1" customHeight="1" x14ac:dyDescent="0.2"/>
    <row r="10881" spans="1:6" ht="25.5" customHeight="1" x14ac:dyDescent="0.2">
      <c r="A10881" s="84" t="s">
        <v>5228</v>
      </c>
      <c r="B10881" s="85" t="s">
        <v>5229</v>
      </c>
      <c r="C10881" s="86" t="s">
        <v>109</v>
      </c>
      <c r="D10881" s="87">
        <v>1.33</v>
      </c>
      <c r="E10881" s="88">
        <v>170</v>
      </c>
      <c r="F10881" s="89">
        <f>+D10881*E10881</f>
        <v>226.10000000000002</v>
      </c>
    </row>
    <row r="10882" spans="1:6" ht="409.6" hidden="1" customHeight="1" x14ac:dyDescent="0.2"/>
    <row r="10883" spans="1:6" ht="25.5" customHeight="1" thickBot="1" x14ac:dyDescent="0.25">
      <c r="A10883" s="84" t="s">
        <v>5166</v>
      </c>
      <c r="B10883" s="85" t="s">
        <v>5167</v>
      </c>
      <c r="C10883" s="86" t="s">
        <v>109</v>
      </c>
      <c r="D10883" s="87">
        <v>0.04</v>
      </c>
      <c r="E10883" s="88">
        <v>26925</v>
      </c>
      <c r="F10883" s="89">
        <f>+D10883*E10883</f>
        <v>1077</v>
      </c>
    </row>
    <row r="10884" spans="1:6" ht="409.6" hidden="1" customHeight="1" thickBot="1" x14ac:dyDescent="0.25"/>
    <row r="10885" spans="1:6" ht="13.5" customHeight="1" thickBot="1" x14ac:dyDescent="0.25">
      <c r="A10885" s="90" t="s">
        <v>4904</v>
      </c>
      <c r="B10885" s="91"/>
      <c r="C10885" s="92">
        <v>2.28947013904153</v>
      </c>
      <c r="D10885" s="91"/>
      <c r="E10885" s="93" t="s">
        <v>4884</v>
      </c>
      <c r="F10885" s="94">
        <v>3229</v>
      </c>
    </row>
    <row r="10886" spans="1:6" ht="0.2" customHeight="1" x14ac:dyDescent="0.2"/>
    <row r="10887" spans="1:6" ht="12.75" customHeight="1" x14ac:dyDescent="0.2">
      <c r="A10887" s="80" t="s">
        <v>4871</v>
      </c>
      <c r="B10887" s="81" t="s">
        <v>4905</v>
      </c>
      <c r="C10887" s="82" t="s">
        <v>4870</v>
      </c>
      <c r="D10887" s="82" t="s">
        <v>4873</v>
      </c>
      <c r="E10887" s="82" t="s">
        <v>4874</v>
      </c>
      <c r="F10887" s="83" t="s">
        <v>4875</v>
      </c>
    </row>
    <row r="10888" spans="1:6" ht="409.6" hidden="1" customHeight="1" x14ac:dyDescent="0.2"/>
    <row r="10889" spans="1:6" ht="25.5" customHeight="1" thickBot="1" x14ac:dyDescent="0.25">
      <c r="A10889" s="84" t="s">
        <v>4920</v>
      </c>
      <c r="B10889" s="85" t="s">
        <v>4921</v>
      </c>
      <c r="C10889" s="86" t="s">
        <v>106</v>
      </c>
      <c r="D10889" s="87">
        <v>0.16800000000000001</v>
      </c>
      <c r="E10889" s="88">
        <v>14128</v>
      </c>
      <c r="F10889" s="89">
        <f>+D10889*E10889</f>
        <v>2373.5040000000004</v>
      </c>
    </row>
    <row r="10890" spans="1:6" ht="409.6" hidden="1" customHeight="1" thickBot="1" x14ac:dyDescent="0.25"/>
    <row r="10891" spans="1:6" ht="13.5" customHeight="1" thickBot="1" x14ac:dyDescent="0.25">
      <c r="A10891" s="90" t="s">
        <v>4908</v>
      </c>
      <c r="B10891" s="91"/>
      <c r="C10891" s="92">
        <v>1.68324624034828</v>
      </c>
      <c r="D10891" s="91"/>
      <c r="E10891" s="93" t="s">
        <v>4884</v>
      </c>
      <c r="F10891" s="94">
        <v>2374</v>
      </c>
    </row>
    <row r="10892" spans="1:6" ht="0.2" customHeight="1" thickBot="1" x14ac:dyDescent="0.25"/>
    <row r="10893" spans="1:6" ht="12.75" customHeight="1" thickBot="1" x14ac:dyDescent="0.3">
      <c r="A10893" s="157" t="s">
        <v>4909</v>
      </c>
      <c r="B10893" s="158"/>
      <c r="C10893" s="158"/>
      <c r="D10893" s="158"/>
      <c r="E10893" s="159">
        <v>141037</v>
      </c>
      <c r="F10893" s="160"/>
    </row>
    <row r="10894" spans="1:6" ht="12.75" customHeight="1" x14ac:dyDescent="0.2"/>
    <row r="10895" spans="1:6" ht="12.75" customHeight="1" x14ac:dyDescent="0.2"/>
    <row r="10896" spans="1:6" ht="409.6" hidden="1" customHeight="1" x14ac:dyDescent="0.2"/>
    <row r="10897" spans="1:6" ht="12.75" customHeight="1" x14ac:dyDescent="0.25">
      <c r="A10897" s="144" t="s">
        <v>4868</v>
      </c>
      <c r="B10897" s="145"/>
      <c r="C10897" s="145"/>
      <c r="D10897" s="145"/>
      <c r="E10897" s="146"/>
      <c r="F10897" s="147"/>
    </row>
    <row r="10898" spans="1:6" ht="12.75" customHeight="1" x14ac:dyDescent="0.2">
      <c r="A10898" s="138" t="s">
        <v>2966</v>
      </c>
      <c r="B10898" s="139"/>
      <c r="C10898" s="139"/>
      <c r="D10898" s="140"/>
      <c r="E10898" s="76" t="s">
        <v>4869</v>
      </c>
      <c r="F10898" s="77" t="s">
        <v>4870</v>
      </c>
    </row>
    <row r="10899" spans="1:6" ht="12.75" customHeight="1" x14ac:dyDescent="0.2">
      <c r="A10899" s="141"/>
      <c r="B10899" s="142"/>
      <c r="C10899" s="142"/>
      <c r="D10899" s="143"/>
      <c r="E10899" s="78" t="s">
        <v>2965</v>
      </c>
      <c r="F10899" s="79" t="s">
        <v>263</v>
      </c>
    </row>
    <row r="10900" spans="1:6" ht="409.6" hidden="1" customHeight="1" x14ac:dyDescent="0.2"/>
    <row r="10901" spans="1:6" ht="12.75" customHeight="1" x14ac:dyDescent="0.2">
      <c r="A10901" s="80" t="s">
        <v>4871</v>
      </c>
      <c r="B10901" s="81" t="s">
        <v>4872</v>
      </c>
      <c r="C10901" s="82" t="s">
        <v>4870</v>
      </c>
      <c r="D10901" s="82" t="s">
        <v>4873</v>
      </c>
      <c r="E10901" s="82" t="s">
        <v>4874</v>
      </c>
      <c r="F10901" s="83" t="s">
        <v>4875</v>
      </c>
    </row>
    <row r="10902" spans="1:6" ht="409.6" hidden="1" customHeight="1" x14ac:dyDescent="0.2"/>
    <row r="10903" spans="1:6" ht="25.5" customHeight="1" x14ac:dyDescent="0.2">
      <c r="A10903" s="84" t="s">
        <v>5154</v>
      </c>
      <c r="B10903" s="85" t="s">
        <v>5155</v>
      </c>
      <c r="C10903" s="86" t="s">
        <v>106</v>
      </c>
      <c r="D10903" s="87">
        <v>0.21</v>
      </c>
      <c r="E10903" s="88">
        <v>405694</v>
      </c>
      <c r="F10903" s="89">
        <f>+D10903*E10903</f>
        <v>85195.739999999991</v>
      </c>
    </row>
    <row r="10904" spans="1:6" ht="409.6" hidden="1" customHeight="1" x14ac:dyDescent="0.2"/>
    <row r="10905" spans="1:6" ht="25.5" customHeight="1" x14ac:dyDescent="0.2">
      <c r="A10905" s="84" t="s">
        <v>5254</v>
      </c>
      <c r="B10905" s="85" t="s">
        <v>5255</v>
      </c>
      <c r="C10905" s="86" t="s">
        <v>9</v>
      </c>
      <c r="D10905" s="87">
        <v>1.24</v>
      </c>
      <c r="E10905" s="88">
        <v>2030</v>
      </c>
      <c r="F10905" s="89">
        <f>+D10905*E10905</f>
        <v>2517.1999999999998</v>
      </c>
    </row>
    <row r="10906" spans="1:6" ht="409.6" hidden="1" customHeight="1" x14ac:dyDescent="0.2"/>
    <row r="10907" spans="1:6" ht="25.5" customHeight="1" x14ac:dyDescent="0.2">
      <c r="A10907" s="84" t="s">
        <v>4881</v>
      </c>
      <c r="B10907" s="85" t="s">
        <v>4882</v>
      </c>
      <c r="C10907" s="86" t="s">
        <v>9</v>
      </c>
      <c r="D10907" s="87">
        <v>1.17</v>
      </c>
      <c r="E10907" s="88">
        <v>8900</v>
      </c>
      <c r="F10907" s="89">
        <f>+D10907*E10907</f>
        <v>10413</v>
      </c>
    </row>
    <row r="10908" spans="1:6" ht="409.6" hidden="1" customHeight="1" x14ac:dyDescent="0.2"/>
    <row r="10909" spans="1:6" ht="25.5" customHeight="1" x14ac:dyDescent="0.2">
      <c r="A10909" s="84" t="s">
        <v>4941</v>
      </c>
      <c r="B10909" s="85" t="s">
        <v>4942</v>
      </c>
      <c r="C10909" s="86" t="s">
        <v>7</v>
      </c>
      <c r="D10909" s="87">
        <v>0.2</v>
      </c>
      <c r="E10909" s="88">
        <v>8600</v>
      </c>
      <c r="F10909" s="89">
        <f>+D10909*E10909</f>
        <v>1720</v>
      </c>
    </row>
    <row r="10910" spans="1:6" ht="409.6" hidden="1" customHeight="1" x14ac:dyDescent="0.2"/>
    <row r="10911" spans="1:6" ht="25.5" customHeight="1" x14ac:dyDescent="0.2">
      <c r="A10911" s="84" t="s">
        <v>5101</v>
      </c>
      <c r="B10911" s="85" t="s">
        <v>5102</v>
      </c>
      <c r="C10911" s="86" t="s">
        <v>1212</v>
      </c>
      <c r="D10911" s="87">
        <v>0.36530000000000001</v>
      </c>
      <c r="E10911" s="88">
        <v>2550</v>
      </c>
      <c r="F10911" s="89">
        <f>+D10911*E10911</f>
        <v>931.51499999999999</v>
      </c>
    </row>
    <row r="10912" spans="1:6" ht="409.6" hidden="1" customHeight="1" x14ac:dyDescent="0.2"/>
    <row r="10913" spans="1:6" ht="25.5" customHeight="1" x14ac:dyDescent="0.2">
      <c r="A10913" s="84" t="s">
        <v>5097</v>
      </c>
      <c r="B10913" s="85" t="s">
        <v>5098</v>
      </c>
      <c r="C10913" s="86" t="s">
        <v>9</v>
      </c>
      <c r="D10913" s="87">
        <v>1.73E-3</v>
      </c>
      <c r="E10913" s="88">
        <v>295180</v>
      </c>
      <c r="F10913" s="89">
        <f>+D10913*E10913</f>
        <v>510.66140000000001</v>
      </c>
    </row>
    <row r="10914" spans="1:6" ht="409.6" hidden="1" customHeight="1" x14ac:dyDescent="0.2"/>
    <row r="10915" spans="1:6" ht="25.5" customHeight="1" x14ac:dyDescent="0.2">
      <c r="A10915" s="84" t="s">
        <v>5160</v>
      </c>
      <c r="B10915" s="85" t="s">
        <v>5161</v>
      </c>
      <c r="C10915" s="86" t="s">
        <v>9</v>
      </c>
      <c r="D10915" s="87">
        <v>9.2299999999999993E-2</v>
      </c>
      <c r="E10915" s="88">
        <v>155918</v>
      </c>
      <c r="F10915" s="89">
        <f>+D10915*E10915</f>
        <v>14391.231399999999</v>
      </c>
    </row>
    <row r="10916" spans="1:6" ht="409.6" hidden="1" customHeight="1" x14ac:dyDescent="0.2"/>
    <row r="10917" spans="1:6" ht="25.5" customHeight="1" x14ac:dyDescent="0.2">
      <c r="A10917" s="84" t="s">
        <v>5256</v>
      </c>
      <c r="B10917" s="85" t="s">
        <v>5257</v>
      </c>
      <c r="C10917" s="86" t="s">
        <v>9</v>
      </c>
      <c r="D10917" s="87">
        <v>1.7850000000000001E-2</v>
      </c>
      <c r="E10917" s="88">
        <v>262600</v>
      </c>
      <c r="F10917" s="89">
        <f>+D10917*E10917</f>
        <v>4687.4100000000008</v>
      </c>
    </row>
    <row r="10918" spans="1:6" ht="409.6" hidden="1" customHeight="1" x14ac:dyDescent="0.2"/>
    <row r="10919" spans="1:6" ht="25.5" customHeight="1" x14ac:dyDescent="0.2">
      <c r="A10919" s="84" t="s">
        <v>5190</v>
      </c>
      <c r="B10919" s="85" t="s">
        <v>5191</v>
      </c>
      <c r="C10919" s="86" t="s">
        <v>263</v>
      </c>
      <c r="D10919" s="87">
        <v>2.2999999999999998</v>
      </c>
      <c r="E10919" s="88">
        <v>1353</v>
      </c>
      <c r="F10919" s="89">
        <f>+D10919*E10919</f>
        <v>3111.8999999999996</v>
      </c>
    </row>
    <row r="10920" spans="1:6" ht="409.6" hidden="1" customHeight="1" x14ac:dyDescent="0.2"/>
    <row r="10921" spans="1:6" ht="25.5" customHeight="1" thickBot="1" x14ac:dyDescent="0.25">
      <c r="A10921" s="84" t="s">
        <v>5258</v>
      </c>
      <c r="B10921" s="85" t="s">
        <v>5259</v>
      </c>
      <c r="C10921" s="86" t="s">
        <v>7</v>
      </c>
      <c r="D10921" s="87">
        <v>0.79147000000000001</v>
      </c>
      <c r="E10921" s="88">
        <v>5242</v>
      </c>
      <c r="F10921" s="89">
        <f>+D10921*E10921</f>
        <v>4148.8857399999997</v>
      </c>
    </row>
    <row r="10922" spans="1:6" ht="409.6" hidden="1" customHeight="1" thickBot="1" x14ac:dyDescent="0.25"/>
    <row r="10923" spans="1:6" ht="13.5" customHeight="1" thickBot="1" x14ac:dyDescent="0.25">
      <c r="A10923" s="90" t="s">
        <v>4883</v>
      </c>
      <c r="B10923" s="91"/>
      <c r="C10923" s="92">
        <v>54.275835966438002</v>
      </c>
      <c r="D10923" s="91"/>
      <c r="E10923" s="93" t="s">
        <v>4884</v>
      </c>
      <c r="F10923" s="94">
        <v>127628</v>
      </c>
    </row>
    <row r="10924" spans="1:6" ht="0.2" customHeight="1" x14ac:dyDescent="0.2"/>
    <row r="10925" spans="1:6" ht="12.75" customHeight="1" x14ac:dyDescent="0.2">
      <c r="A10925" s="80" t="s">
        <v>4871</v>
      </c>
      <c r="B10925" s="81" t="s">
        <v>4885</v>
      </c>
      <c r="C10925" s="82" t="s">
        <v>4870</v>
      </c>
      <c r="D10925" s="82" t="s">
        <v>4873</v>
      </c>
      <c r="E10925" s="82" t="s">
        <v>4874</v>
      </c>
      <c r="F10925" s="83" t="s">
        <v>4875</v>
      </c>
    </row>
    <row r="10926" spans="1:6" ht="409.6" hidden="1" customHeight="1" x14ac:dyDescent="0.2"/>
    <row r="10927" spans="1:6" ht="25.5" customHeight="1" thickBot="1" x14ac:dyDescent="0.25">
      <c r="A10927" s="84" t="s">
        <v>5158</v>
      </c>
      <c r="B10927" s="85" t="s">
        <v>5159</v>
      </c>
      <c r="C10927" s="86" t="s">
        <v>4888</v>
      </c>
      <c r="D10927" s="87">
        <v>0.32172000000000001</v>
      </c>
      <c r="E10927" s="88">
        <v>266178</v>
      </c>
      <c r="F10927" s="89">
        <f>+D10927*E10927</f>
        <v>85634.786160000003</v>
      </c>
    </row>
    <row r="10928" spans="1:6" ht="409.6" hidden="1" customHeight="1" thickBot="1" x14ac:dyDescent="0.25"/>
    <row r="10929" spans="1:6" ht="13.5" customHeight="1" thickBot="1" x14ac:dyDescent="0.25">
      <c r="A10929" s="90" t="s">
        <v>4893</v>
      </c>
      <c r="B10929" s="91"/>
      <c r="C10929" s="92">
        <v>36.417645132619199</v>
      </c>
      <c r="D10929" s="91"/>
      <c r="E10929" s="93" t="s">
        <v>4884</v>
      </c>
      <c r="F10929" s="94">
        <v>85635</v>
      </c>
    </row>
    <row r="10930" spans="1:6" ht="0.2" customHeight="1" x14ac:dyDescent="0.2"/>
    <row r="10931" spans="1:6" ht="12.75" customHeight="1" x14ac:dyDescent="0.2">
      <c r="A10931" s="80" t="s">
        <v>4871</v>
      </c>
      <c r="B10931" s="81" t="s">
        <v>4894</v>
      </c>
      <c r="C10931" s="82" t="s">
        <v>4870</v>
      </c>
      <c r="D10931" s="82" t="s">
        <v>4873</v>
      </c>
      <c r="E10931" s="82" t="s">
        <v>4874</v>
      </c>
      <c r="F10931" s="83" t="s">
        <v>4875</v>
      </c>
    </row>
    <row r="10932" spans="1:6" ht="409.6" hidden="1" customHeight="1" x14ac:dyDescent="0.2"/>
    <row r="10933" spans="1:6" ht="25.5" customHeight="1" thickBot="1" x14ac:dyDescent="0.25">
      <c r="A10933" s="84" t="s">
        <v>4895</v>
      </c>
      <c r="B10933" s="85" t="s">
        <v>4896</v>
      </c>
      <c r="C10933" s="86" t="s">
        <v>4897</v>
      </c>
      <c r="D10933" s="87">
        <v>0.05</v>
      </c>
      <c r="E10933" s="88">
        <v>85635</v>
      </c>
      <c r="F10933" s="89">
        <f>+D10933*E10933</f>
        <v>4281.75</v>
      </c>
    </row>
    <row r="10934" spans="1:6" ht="409.6" hidden="1" customHeight="1" thickBot="1" x14ac:dyDescent="0.25"/>
    <row r="10935" spans="1:6" ht="13.5" customHeight="1" thickBot="1" x14ac:dyDescent="0.25">
      <c r="A10935" s="90" t="s">
        <v>4898</v>
      </c>
      <c r="B10935" s="91"/>
      <c r="C10935" s="92">
        <v>1.8209885731053299</v>
      </c>
      <c r="D10935" s="91"/>
      <c r="E10935" s="93" t="s">
        <v>4884</v>
      </c>
      <c r="F10935" s="94">
        <v>4282</v>
      </c>
    </row>
    <row r="10936" spans="1:6" ht="0.2" customHeight="1" x14ac:dyDescent="0.2"/>
    <row r="10937" spans="1:6" ht="12.75" customHeight="1" x14ac:dyDescent="0.2">
      <c r="A10937" s="80" t="s">
        <v>4871</v>
      </c>
      <c r="B10937" s="81" t="s">
        <v>4899</v>
      </c>
      <c r="C10937" s="82" t="s">
        <v>4870</v>
      </c>
      <c r="D10937" s="82" t="s">
        <v>4873</v>
      </c>
      <c r="E10937" s="82" t="s">
        <v>4874</v>
      </c>
      <c r="F10937" s="83" t="s">
        <v>4875</v>
      </c>
    </row>
    <row r="10938" spans="1:6" ht="409.6" hidden="1" customHeight="1" x14ac:dyDescent="0.2"/>
    <row r="10939" spans="1:6" ht="25.5" customHeight="1" x14ac:dyDescent="0.2">
      <c r="A10939" s="84" t="s">
        <v>5200</v>
      </c>
      <c r="B10939" s="85" t="s">
        <v>5201</v>
      </c>
      <c r="C10939" s="86" t="s">
        <v>109</v>
      </c>
      <c r="D10939" s="87">
        <v>32</v>
      </c>
      <c r="E10939" s="88">
        <v>158</v>
      </c>
      <c r="F10939" s="89">
        <f>+D10939*E10939</f>
        <v>5056</v>
      </c>
    </row>
    <row r="10940" spans="1:6" ht="409.6" hidden="1" customHeight="1" x14ac:dyDescent="0.2"/>
    <row r="10941" spans="1:6" ht="25.5" customHeight="1" x14ac:dyDescent="0.2">
      <c r="A10941" s="84" t="s">
        <v>5016</v>
      </c>
      <c r="B10941" s="85" t="s">
        <v>5017</v>
      </c>
      <c r="C10941" s="86" t="s">
        <v>109</v>
      </c>
      <c r="D10941" s="87">
        <v>1.3332999999999999</v>
      </c>
      <c r="E10941" s="88">
        <v>3482</v>
      </c>
      <c r="F10941" s="89">
        <f>+D10941*E10941</f>
        <v>4642.5505999999996</v>
      </c>
    </row>
    <row r="10942" spans="1:6" ht="409.6" hidden="1" customHeight="1" x14ac:dyDescent="0.2"/>
    <row r="10943" spans="1:6" ht="25.5" customHeight="1" x14ac:dyDescent="0.2">
      <c r="A10943" s="84" t="s">
        <v>5196</v>
      </c>
      <c r="B10943" s="85" t="s">
        <v>5197</v>
      </c>
      <c r="C10943" s="86" t="s">
        <v>109</v>
      </c>
      <c r="D10943" s="87">
        <v>2.6666699999999999</v>
      </c>
      <c r="E10943" s="88">
        <v>550</v>
      </c>
      <c r="F10943" s="89">
        <f>+D10943*E10943</f>
        <v>1466.6685</v>
      </c>
    </row>
    <row r="10944" spans="1:6" ht="409.6" hidden="1" customHeight="1" x14ac:dyDescent="0.2"/>
    <row r="10945" spans="1:6" ht="25.5" customHeight="1" x14ac:dyDescent="0.2">
      <c r="A10945" s="84" t="s">
        <v>5166</v>
      </c>
      <c r="B10945" s="85" t="s">
        <v>5167</v>
      </c>
      <c r="C10945" s="86" t="s">
        <v>109</v>
      </c>
      <c r="D10945" s="87">
        <v>0.14054</v>
      </c>
      <c r="E10945" s="88">
        <v>26925</v>
      </c>
      <c r="F10945" s="89">
        <f>+D10945*E10945</f>
        <v>3784.0394999999999</v>
      </c>
    </row>
    <row r="10946" spans="1:6" ht="409.6" hidden="1" customHeight="1" x14ac:dyDescent="0.2"/>
    <row r="10947" spans="1:6" ht="25.5" customHeight="1" x14ac:dyDescent="0.2">
      <c r="A10947" s="84" t="s">
        <v>5198</v>
      </c>
      <c r="B10947" s="85" t="s">
        <v>5199</v>
      </c>
      <c r="C10947" s="86" t="s">
        <v>109</v>
      </c>
      <c r="D10947" s="87">
        <v>0.14054</v>
      </c>
      <c r="E10947" s="88">
        <v>805</v>
      </c>
      <c r="F10947" s="89">
        <f>+D10947*E10947</f>
        <v>113.1347</v>
      </c>
    </row>
    <row r="10948" spans="1:6" ht="409.6" hidden="1" customHeight="1" x14ac:dyDescent="0.2"/>
    <row r="10949" spans="1:6" ht="25.5" customHeight="1" thickBot="1" x14ac:dyDescent="0.25">
      <c r="A10949" s="84" t="s">
        <v>5018</v>
      </c>
      <c r="B10949" s="85" t="s">
        <v>5019</v>
      </c>
      <c r="C10949" s="86" t="s">
        <v>109</v>
      </c>
      <c r="D10949" s="87">
        <v>0.66666999999999998</v>
      </c>
      <c r="E10949" s="88">
        <v>248</v>
      </c>
      <c r="F10949" s="89">
        <f>+D10949*E10949</f>
        <v>165.33416</v>
      </c>
    </row>
    <row r="10950" spans="1:6" ht="409.6" hidden="1" customHeight="1" thickBot="1" x14ac:dyDescent="0.25"/>
    <row r="10951" spans="1:6" ht="13.5" customHeight="1" thickBot="1" x14ac:dyDescent="0.25">
      <c r="A10951" s="90" t="s">
        <v>4904</v>
      </c>
      <c r="B10951" s="91"/>
      <c r="C10951" s="92">
        <v>6.4759490871667502</v>
      </c>
      <c r="D10951" s="91"/>
      <c r="E10951" s="93" t="s">
        <v>4884</v>
      </c>
      <c r="F10951" s="94">
        <v>15228</v>
      </c>
    </row>
    <row r="10952" spans="1:6" ht="0.2" customHeight="1" x14ac:dyDescent="0.2"/>
    <row r="10953" spans="1:6" ht="12.75" customHeight="1" x14ac:dyDescent="0.2">
      <c r="A10953" s="80" t="s">
        <v>4871</v>
      </c>
      <c r="B10953" s="81" t="s">
        <v>4905</v>
      </c>
      <c r="C10953" s="82" t="s">
        <v>4870</v>
      </c>
      <c r="D10953" s="82" t="s">
        <v>4873</v>
      </c>
      <c r="E10953" s="82" t="s">
        <v>4874</v>
      </c>
      <c r="F10953" s="83" t="s">
        <v>4875</v>
      </c>
    </row>
    <row r="10954" spans="1:6" ht="409.6" hidden="1" customHeight="1" x14ac:dyDescent="0.2"/>
    <row r="10955" spans="1:6" ht="25.5" customHeight="1" thickBot="1" x14ac:dyDescent="0.25">
      <c r="A10955" s="84" t="s">
        <v>4920</v>
      </c>
      <c r="B10955" s="85" t="s">
        <v>4921</v>
      </c>
      <c r="C10955" s="86" t="s">
        <v>106</v>
      </c>
      <c r="D10955" s="87">
        <v>0.16800000000000001</v>
      </c>
      <c r="E10955" s="88">
        <v>14128</v>
      </c>
      <c r="F10955" s="89">
        <f>+D10955*E10955</f>
        <v>2373.5040000000004</v>
      </c>
    </row>
    <row r="10956" spans="1:6" ht="409.6" hidden="1" customHeight="1" thickBot="1" x14ac:dyDescent="0.25"/>
    <row r="10957" spans="1:6" ht="13.5" customHeight="1" thickBot="1" x14ac:dyDescent="0.25">
      <c r="A10957" s="90" t="s">
        <v>4908</v>
      </c>
      <c r="B10957" s="91"/>
      <c r="C10957" s="92">
        <v>1.0095812406707301</v>
      </c>
      <c r="D10957" s="91"/>
      <c r="E10957" s="93" t="s">
        <v>4884</v>
      </c>
      <c r="F10957" s="94">
        <v>2374</v>
      </c>
    </row>
    <row r="10958" spans="1:6" ht="0.2" customHeight="1" thickBot="1" x14ac:dyDescent="0.25"/>
    <row r="10959" spans="1:6" ht="12.75" customHeight="1" thickBot="1" x14ac:dyDescent="0.3">
      <c r="A10959" s="157" t="s">
        <v>4909</v>
      </c>
      <c r="B10959" s="158"/>
      <c r="C10959" s="158"/>
      <c r="D10959" s="158"/>
      <c r="E10959" s="159">
        <v>235147</v>
      </c>
      <c r="F10959" s="160"/>
    </row>
    <row r="10960" spans="1:6" ht="12.75" customHeight="1" x14ac:dyDescent="0.2"/>
    <row r="10961" spans="1:6" ht="12.75" customHeight="1" x14ac:dyDescent="0.2"/>
    <row r="10962" spans="1:6" ht="409.6" hidden="1" customHeight="1" x14ac:dyDescent="0.2"/>
    <row r="10963" spans="1:6" ht="12.75" customHeight="1" x14ac:dyDescent="0.25">
      <c r="A10963" s="144" t="s">
        <v>4868</v>
      </c>
      <c r="B10963" s="145"/>
      <c r="C10963" s="145"/>
      <c r="D10963" s="145"/>
      <c r="E10963" s="146"/>
      <c r="F10963" s="147"/>
    </row>
    <row r="10964" spans="1:6" ht="12.75" customHeight="1" x14ac:dyDescent="0.2">
      <c r="A10964" s="138" t="s">
        <v>2968</v>
      </c>
      <c r="B10964" s="139"/>
      <c r="C10964" s="139"/>
      <c r="D10964" s="140"/>
      <c r="E10964" s="76" t="s">
        <v>4869</v>
      </c>
      <c r="F10964" s="77" t="s">
        <v>4870</v>
      </c>
    </row>
    <row r="10965" spans="1:6" ht="12.75" customHeight="1" x14ac:dyDescent="0.2">
      <c r="A10965" s="141"/>
      <c r="B10965" s="142"/>
      <c r="C10965" s="142"/>
      <c r="D10965" s="143"/>
      <c r="E10965" s="78" t="s">
        <v>2967</v>
      </c>
      <c r="F10965" s="79" t="s">
        <v>263</v>
      </c>
    </row>
    <row r="10966" spans="1:6" ht="409.6" hidden="1" customHeight="1" x14ac:dyDescent="0.2"/>
    <row r="10967" spans="1:6" ht="12.75" customHeight="1" x14ac:dyDescent="0.2">
      <c r="A10967" s="80" t="s">
        <v>4871</v>
      </c>
      <c r="B10967" s="81" t="s">
        <v>4872</v>
      </c>
      <c r="C10967" s="82" t="s">
        <v>4870</v>
      </c>
      <c r="D10967" s="82" t="s">
        <v>4873</v>
      </c>
      <c r="E10967" s="82" t="s">
        <v>4874</v>
      </c>
      <c r="F10967" s="83" t="s">
        <v>4875</v>
      </c>
    </row>
    <row r="10968" spans="1:6" ht="409.6" hidden="1" customHeight="1" x14ac:dyDescent="0.2"/>
    <row r="10969" spans="1:6" ht="25.5" customHeight="1" x14ac:dyDescent="0.2">
      <c r="A10969" s="84" t="s">
        <v>5154</v>
      </c>
      <c r="B10969" s="85" t="s">
        <v>5155</v>
      </c>
      <c r="C10969" s="86" t="s">
        <v>106</v>
      </c>
      <c r="D10969" s="87">
        <v>0.252</v>
      </c>
      <c r="E10969" s="88">
        <v>405694</v>
      </c>
      <c r="F10969" s="89">
        <f>+D10969*E10969</f>
        <v>102234.88800000001</v>
      </c>
    </row>
    <row r="10970" spans="1:6" ht="409.6" hidden="1" customHeight="1" x14ac:dyDescent="0.2"/>
    <row r="10971" spans="1:6" ht="25.5" customHeight="1" x14ac:dyDescent="0.2">
      <c r="A10971" s="84" t="s">
        <v>5254</v>
      </c>
      <c r="B10971" s="85" t="s">
        <v>5255</v>
      </c>
      <c r="C10971" s="86" t="s">
        <v>9</v>
      </c>
      <c r="D10971" s="87">
        <v>1.42</v>
      </c>
      <c r="E10971" s="88">
        <v>2030</v>
      </c>
      <c r="F10971" s="89">
        <f>+D10971*E10971</f>
        <v>2882.6</v>
      </c>
    </row>
    <row r="10972" spans="1:6" ht="409.6" hidden="1" customHeight="1" x14ac:dyDescent="0.2"/>
    <row r="10973" spans="1:6" ht="25.5" customHeight="1" x14ac:dyDescent="0.2">
      <c r="A10973" s="84" t="s">
        <v>4881</v>
      </c>
      <c r="B10973" s="85" t="s">
        <v>4882</v>
      </c>
      <c r="C10973" s="86" t="s">
        <v>9</v>
      </c>
      <c r="D10973" s="87">
        <v>1.63</v>
      </c>
      <c r="E10973" s="88">
        <v>8900</v>
      </c>
      <c r="F10973" s="89">
        <f>+D10973*E10973</f>
        <v>14506.999999999998</v>
      </c>
    </row>
    <row r="10974" spans="1:6" ht="409.6" hidden="1" customHeight="1" x14ac:dyDescent="0.2"/>
    <row r="10975" spans="1:6" ht="25.5" customHeight="1" x14ac:dyDescent="0.2">
      <c r="A10975" s="84" t="s">
        <v>4941</v>
      </c>
      <c r="B10975" s="85" t="s">
        <v>4942</v>
      </c>
      <c r="C10975" s="86" t="s">
        <v>7</v>
      </c>
      <c r="D10975" s="87">
        <v>0.24</v>
      </c>
      <c r="E10975" s="88">
        <v>8600</v>
      </c>
      <c r="F10975" s="89">
        <f>+D10975*E10975</f>
        <v>2064</v>
      </c>
    </row>
    <row r="10976" spans="1:6" ht="409.6" hidden="1" customHeight="1" x14ac:dyDescent="0.2"/>
    <row r="10977" spans="1:6" ht="25.5" customHeight="1" x14ac:dyDescent="0.2">
      <c r="A10977" s="84" t="s">
        <v>5101</v>
      </c>
      <c r="B10977" s="85" t="s">
        <v>5102</v>
      </c>
      <c r="C10977" s="86" t="s">
        <v>1212</v>
      </c>
      <c r="D10977" s="87">
        <v>0.39451999999999998</v>
      </c>
      <c r="E10977" s="88">
        <v>2550</v>
      </c>
      <c r="F10977" s="89">
        <f>+D10977*E10977</f>
        <v>1006.026</v>
      </c>
    </row>
    <row r="10978" spans="1:6" ht="409.6" hidden="1" customHeight="1" x14ac:dyDescent="0.2"/>
    <row r="10979" spans="1:6" ht="25.5" customHeight="1" x14ac:dyDescent="0.2">
      <c r="A10979" s="84" t="s">
        <v>5097</v>
      </c>
      <c r="B10979" s="85" t="s">
        <v>5098</v>
      </c>
      <c r="C10979" s="86" t="s">
        <v>9</v>
      </c>
      <c r="D10979" s="87">
        <v>1.9300000000000001E-3</v>
      </c>
      <c r="E10979" s="88">
        <v>295180</v>
      </c>
      <c r="F10979" s="89">
        <f>+D10979*E10979</f>
        <v>569.69740000000002</v>
      </c>
    </row>
    <row r="10980" spans="1:6" ht="409.6" hidden="1" customHeight="1" x14ac:dyDescent="0.2"/>
    <row r="10981" spans="1:6" ht="25.5" customHeight="1" x14ac:dyDescent="0.2">
      <c r="A10981" s="84" t="s">
        <v>5160</v>
      </c>
      <c r="B10981" s="85" t="s">
        <v>5161</v>
      </c>
      <c r="C10981" s="86" t="s">
        <v>9</v>
      </c>
      <c r="D10981" s="87">
        <v>0.10256</v>
      </c>
      <c r="E10981" s="88">
        <v>155918</v>
      </c>
      <c r="F10981" s="89">
        <f>+D10981*E10981</f>
        <v>15990.950080000001</v>
      </c>
    </row>
    <row r="10982" spans="1:6" ht="409.6" hidden="1" customHeight="1" x14ac:dyDescent="0.2"/>
    <row r="10983" spans="1:6" ht="25.5" customHeight="1" x14ac:dyDescent="0.2">
      <c r="A10983" s="84" t="s">
        <v>5256</v>
      </c>
      <c r="B10983" s="85" t="s">
        <v>5257</v>
      </c>
      <c r="C10983" s="86" t="s">
        <v>9</v>
      </c>
      <c r="D10983" s="87">
        <v>2.1420000000000002E-2</v>
      </c>
      <c r="E10983" s="88">
        <v>262600</v>
      </c>
      <c r="F10983" s="89">
        <f>+D10983*E10983</f>
        <v>5624.8920000000007</v>
      </c>
    </row>
    <row r="10984" spans="1:6" ht="409.6" hidden="1" customHeight="1" x14ac:dyDescent="0.2"/>
    <row r="10985" spans="1:6" ht="25.5" customHeight="1" x14ac:dyDescent="0.2">
      <c r="A10985" s="84" t="s">
        <v>5190</v>
      </c>
      <c r="B10985" s="85" t="s">
        <v>5191</v>
      </c>
      <c r="C10985" s="86" t="s">
        <v>263</v>
      </c>
      <c r="D10985" s="87">
        <v>2.2999999999999998</v>
      </c>
      <c r="E10985" s="88">
        <v>1353</v>
      </c>
      <c r="F10985" s="89">
        <f>+D10985*E10985</f>
        <v>3111.8999999999996</v>
      </c>
    </row>
    <row r="10986" spans="1:6" ht="409.6" hidden="1" customHeight="1" x14ac:dyDescent="0.2"/>
    <row r="10987" spans="1:6" ht="25.5" customHeight="1" thickBot="1" x14ac:dyDescent="0.25">
      <c r="A10987" s="84" t="s">
        <v>5258</v>
      </c>
      <c r="B10987" s="85" t="s">
        <v>5259</v>
      </c>
      <c r="C10987" s="86" t="s">
        <v>7</v>
      </c>
      <c r="D10987" s="87">
        <v>0.79147000000000001</v>
      </c>
      <c r="E10987" s="88">
        <v>5242</v>
      </c>
      <c r="F10987" s="89">
        <f>+D10987*E10987</f>
        <v>4148.8857399999997</v>
      </c>
    </row>
    <row r="10988" spans="1:6" ht="409.6" hidden="1" customHeight="1" thickBot="1" x14ac:dyDescent="0.25"/>
    <row r="10989" spans="1:6" ht="13.5" customHeight="1" thickBot="1" x14ac:dyDescent="0.25">
      <c r="A10989" s="90" t="s">
        <v>4883</v>
      </c>
      <c r="B10989" s="91"/>
      <c r="C10989" s="92">
        <v>58.830899156641898</v>
      </c>
      <c r="D10989" s="91"/>
      <c r="E10989" s="93" t="s">
        <v>4884</v>
      </c>
      <c r="F10989" s="94">
        <v>152142</v>
      </c>
    </row>
    <row r="10990" spans="1:6" ht="0.2" customHeight="1" x14ac:dyDescent="0.2"/>
    <row r="10991" spans="1:6" ht="12.75" customHeight="1" x14ac:dyDescent="0.2">
      <c r="A10991" s="80" t="s">
        <v>4871</v>
      </c>
      <c r="B10991" s="81" t="s">
        <v>4885</v>
      </c>
      <c r="C10991" s="82" t="s">
        <v>4870</v>
      </c>
      <c r="D10991" s="82" t="s">
        <v>4873</v>
      </c>
      <c r="E10991" s="82" t="s">
        <v>4874</v>
      </c>
      <c r="F10991" s="83" t="s">
        <v>4875</v>
      </c>
    </row>
    <row r="10992" spans="1:6" ht="409.6" hidden="1" customHeight="1" x14ac:dyDescent="0.2"/>
    <row r="10993" spans="1:6" ht="25.5" customHeight="1" thickBot="1" x14ac:dyDescent="0.25">
      <c r="A10993" s="84" t="s">
        <v>5158</v>
      </c>
      <c r="B10993" s="85" t="s">
        <v>5159</v>
      </c>
      <c r="C10993" s="86" t="s">
        <v>4888</v>
      </c>
      <c r="D10993" s="87">
        <v>0.30830000000000002</v>
      </c>
      <c r="E10993" s="88">
        <v>266178</v>
      </c>
      <c r="F10993" s="89">
        <f>+D10993*E10993</f>
        <v>82062.6774</v>
      </c>
    </row>
    <row r="10994" spans="1:6" ht="409.6" hidden="1" customHeight="1" thickBot="1" x14ac:dyDescent="0.25"/>
    <row r="10995" spans="1:6" ht="13.5" customHeight="1" thickBot="1" x14ac:dyDescent="0.25">
      <c r="A10995" s="90" t="s">
        <v>4893</v>
      </c>
      <c r="B10995" s="91"/>
      <c r="C10995" s="92">
        <v>31.7324609739027</v>
      </c>
      <c r="D10995" s="91"/>
      <c r="E10995" s="93" t="s">
        <v>4884</v>
      </c>
      <c r="F10995" s="94">
        <v>82063</v>
      </c>
    </row>
    <row r="10996" spans="1:6" ht="0.2" customHeight="1" x14ac:dyDescent="0.2"/>
    <row r="10997" spans="1:6" ht="12.75" customHeight="1" x14ac:dyDescent="0.2">
      <c r="A10997" s="80" t="s">
        <v>4871</v>
      </c>
      <c r="B10997" s="81" t="s">
        <v>4894</v>
      </c>
      <c r="C10997" s="82" t="s">
        <v>4870</v>
      </c>
      <c r="D10997" s="82" t="s">
        <v>4873</v>
      </c>
      <c r="E10997" s="82" t="s">
        <v>4874</v>
      </c>
      <c r="F10997" s="83" t="s">
        <v>4875</v>
      </c>
    </row>
    <row r="10998" spans="1:6" ht="409.6" hidden="1" customHeight="1" x14ac:dyDescent="0.2"/>
    <row r="10999" spans="1:6" ht="25.5" customHeight="1" thickBot="1" x14ac:dyDescent="0.25">
      <c r="A10999" s="84" t="s">
        <v>4895</v>
      </c>
      <c r="B10999" s="85" t="s">
        <v>4896</v>
      </c>
      <c r="C10999" s="86" t="s">
        <v>4897</v>
      </c>
      <c r="D10999" s="87">
        <v>0.05</v>
      </c>
      <c r="E10999" s="88">
        <v>82063</v>
      </c>
      <c r="F10999" s="89">
        <f>+D10999*E10999</f>
        <v>4103.1500000000005</v>
      </c>
    </row>
    <row r="11000" spans="1:6" ht="409.6" hidden="1" customHeight="1" thickBot="1" x14ac:dyDescent="0.25"/>
    <row r="11001" spans="1:6" ht="13.5" customHeight="1" thickBot="1" x14ac:dyDescent="0.25">
      <c r="A11001" s="90" t="s">
        <v>4898</v>
      </c>
      <c r="B11001" s="91"/>
      <c r="C11001" s="92">
        <v>1.58656504607342</v>
      </c>
      <c r="D11001" s="91"/>
      <c r="E11001" s="93" t="s">
        <v>4884</v>
      </c>
      <c r="F11001" s="94">
        <v>4103</v>
      </c>
    </row>
    <row r="11002" spans="1:6" ht="0.2" customHeight="1" x14ac:dyDescent="0.2"/>
    <row r="11003" spans="1:6" ht="12.75" customHeight="1" x14ac:dyDescent="0.2">
      <c r="A11003" s="80" t="s">
        <v>4871</v>
      </c>
      <c r="B11003" s="81" t="s">
        <v>4899</v>
      </c>
      <c r="C11003" s="82" t="s">
        <v>4870</v>
      </c>
      <c r="D11003" s="82" t="s">
        <v>4873</v>
      </c>
      <c r="E11003" s="82" t="s">
        <v>4874</v>
      </c>
      <c r="F11003" s="83" t="s">
        <v>4875</v>
      </c>
    </row>
    <row r="11004" spans="1:6" ht="409.6" hidden="1" customHeight="1" x14ac:dyDescent="0.2"/>
    <row r="11005" spans="1:6" ht="25.5" customHeight="1" x14ac:dyDescent="0.2">
      <c r="A11005" s="84" t="s">
        <v>5200</v>
      </c>
      <c r="B11005" s="85" t="s">
        <v>5201</v>
      </c>
      <c r="C11005" s="86" t="s">
        <v>109</v>
      </c>
      <c r="D11005" s="87">
        <v>32</v>
      </c>
      <c r="E11005" s="88">
        <v>158</v>
      </c>
      <c r="F11005" s="89">
        <f>+D11005*E11005</f>
        <v>5056</v>
      </c>
    </row>
    <row r="11006" spans="1:6" ht="409.6" hidden="1" customHeight="1" x14ac:dyDescent="0.2"/>
    <row r="11007" spans="1:6" ht="25.5" customHeight="1" x14ac:dyDescent="0.2">
      <c r="A11007" s="84" t="s">
        <v>5016</v>
      </c>
      <c r="B11007" s="85" t="s">
        <v>5017</v>
      </c>
      <c r="C11007" s="86" t="s">
        <v>109</v>
      </c>
      <c r="D11007" s="87">
        <v>1.3332999999999999</v>
      </c>
      <c r="E11007" s="88">
        <v>3482</v>
      </c>
      <c r="F11007" s="89">
        <f>+D11007*E11007</f>
        <v>4642.5505999999996</v>
      </c>
    </row>
    <row r="11008" spans="1:6" ht="409.6" hidden="1" customHeight="1" x14ac:dyDescent="0.2"/>
    <row r="11009" spans="1:6" ht="25.5" customHeight="1" x14ac:dyDescent="0.2">
      <c r="A11009" s="84" t="s">
        <v>5196</v>
      </c>
      <c r="B11009" s="85" t="s">
        <v>5197</v>
      </c>
      <c r="C11009" s="86" t="s">
        <v>109</v>
      </c>
      <c r="D11009" s="87">
        <v>4</v>
      </c>
      <c r="E11009" s="88">
        <v>550</v>
      </c>
      <c r="F11009" s="89">
        <f>+D11009*E11009</f>
        <v>2200</v>
      </c>
    </row>
    <row r="11010" spans="1:6" ht="409.6" hidden="1" customHeight="1" x14ac:dyDescent="0.2"/>
    <row r="11011" spans="1:6" ht="25.5" customHeight="1" x14ac:dyDescent="0.2">
      <c r="A11011" s="84" t="s">
        <v>5166</v>
      </c>
      <c r="B11011" s="85" t="s">
        <v>5167</v>
      </c>
      <c r="C11011" s="86" t="s">
        <v>109</v>
      </c>
      <c r="D11011" s="87">
        <v>0.16864999999999999</v>
      </c>
      <c r="E11011" s="88">
        <v>26925</v>
      </c>
      <c r="F11011" s="89">
        <f>+D11011*E11011</f>
        <v>4540.9012499999999</v>
      </c>
    </row>
    <row r="11012" spans="1:6" ht="409.6" hidden="1" customHeight="1" x14ac:dyDescent="0.2"/>
    <row r="11013" spans="1:6" ht="25.5" customHeight="1" x14ac:dyDescent="0.2">
      <c r="A11013" s="84" t="s">
        <v>5198</v>
      </c>
      <c r="B11013" s="85" t="s">
        <v>5199</v>
      </c>
      <c r="C11013" s="86" t="s">
        <v>109</v>
      </c>
      <c r="D11013" s="87">
        <v>0.16864999999999999</v>
      </c>
      <c r="E11013" s="88">
        <v>805</v>
      </c>
      <c r="F11013" s="89">
        <f>+D11013*E11013</f>
        <v>135.76325</v>
      </c>
    </row>
    <row r="11014" spans="1:6" ht="409.6" hidden="1" customHeight="1" x14ac:dyDescent="0.2"/>
    <row r="11015" spans="1:6" ht="25.5" customHeight="1" thickBot="1" x14ac:dyDescent="0.25">
      <c r="A11015" s="84" t="s">
        <v>5018</v>
      </c>
      <c r="B11015" s="85" t="s">
        <v>5019</v>
      </c>
      <c r="C11015" s="86" t="s">
        <v>109</v>
      </c>
      <c r="D11015" s="87">
        <v>0.66666999999999998</v>
      </c>
      <c r="E11015" s="88">
        <v>248</v>
      </c>
      <c r="F11015" s="89">
        <f>+D11015*E11015</f>
        <v>165.33416</v>
      </c>
    </row>
    <row r="11016" spans="1:6" ht="409.6" hidden="1" customHeight="1" thickBot="1" x14ac:dyDescent="0.25"/>
    <row r="11017" spans="1:6" ht="13.5" customHeight="1" thickBot="1" x14ac:dyDescent="0.25">
      <c r="A11017" s="90" t="s">
        <v>4904</v>
      </c>
      <c r="B11017" s="91"/>
      <c r="C11017" s="92">
        <v>6.4734792679295801</v>
      </c>
      <c r="D11017" s="91"/>
      <c r="E11017" s="93" t="s">
        <v>4884</v>
      </c>
      <c r="F11017" s="94">
        <v>16741</v>
      </c>
    </row>
    <row r="11018" spans="1:6" ht="0.2" customHeight="1" x14ac:dyDescent="0.2"/>
    <row r="11019" spans="1:6" ht="12.75" customHeight="1" x14ac:dyDescent="0.2">
      <c r="A11019" s="80" t="s">
        <v>4871</v>
      </c>
      <c r="B11019" s="81" t="s">
        <v>4905</v>
      </c>
      <c r="C11019" s="82" t="s">
        <v>4870</v>
      </c>
      <c r="D11019" s="82" t="s">
        <v>4873</v>
      </c>
      <c r="E11019" s="82" t="s">
        <v>4874</v>
      </c>
      <c r="F11019" s="83" t="s">
        <v>4875</v>
      </c>
    </row>
    <row r="11020" spans="1:6" ht="409.6" hidden="1" customHeight="1" x14ac:dyDescent="0.2"/>
    <row r="11021" spans="1:6" ht="25.5" customHeight="1" thickBot="1" x14ac:dyDescent="0.25">
      <c r="A11021" s="84" t="s">
        <v>4920</v>
      </c>
      <c r="B11021" s="85" t="s">
        <v>4921</v>
      </c>
      <c r="C11021" s="86" t="s">
        <v>106</v>
      </c>
      <c r="D11021" s="87">
        <v>0.252</v>
      </c>
      <c r="E11021" s="88">
        <v>14128</v>
      </c>
      <c r="F11021" s="89">
        <f>+D11021*E11021</f>
        <v>3560.2559999999999</v>
      </c>
    </row>
    <row r="11022" spans="1:6" ht="409.6" hidden="1" customHeight="1" thickBot="1" x14ac:dyDescent="0.25"/>
    <row r="11023" spans="1:6" ht="13.5" customHeight="1" thickBot="1" x14ac:dyDescent="0.25">
      <c r="A11023" s="90" t="s">
        <v>4908</v>
      </c>
      <c r="B11023" s="91"/>
      <c r="C11023" s="92">
        <v>1.3765955554524401</v>
      </c>
      <c r="D11023" s="91"/>
      <c r="E11023" s="93" t="s">
        <v>4884</v>
      </c>
      <c r="F11023" s="94">
        <v>3560</v>
      </c>
    </row>
    <row r="11024" spans="1:6" ht="0.2" customHeight="1" thickBot="1" x14ac:dyDescent="0.25"/>
    <row r="11025" spans="1:6" ht="12.75" customHeight="1" thickBot="1" x14ac:dyDescent="0.3">
      <c r="A11025" s="157" t="s">
        <v>4909</v>
      </c>
      <c r="B11025" s="158"/>
      <c r="C11025" s="158"/>
      <c r="D11025" s="158"/>
      <c r="E11025" s="159">
        <v>258609</v>
      </c>
      <c r="F11025" s="160"/>
    </row>
    <row r="11026" spans="1:6" ht="12.75" customHeight="1" x14ac:dyDescent="0.2"/>
    <row r="11027" spans="1:6" ht="12.75" customHeight="1" x14ac:dyDescent="0.2"/>
    <row r="11028" spans="1:6" ht="409.6" hidden="1" customHeight="1" x14ac:dyDescent="0.2"/>
    <row r="11029" spans="1:6" ht="12.75" customHeight="1" x14ac:dyDescent="0.25">
      <c r="A11029" s="144" t="s">
        <v>4868</v>
      </c>
      <c r="B11029" s="145"/>
      <c r="C11029" s="145"/>
      <c r="D11029" s="145"/>
      <c r="E11029" s="146"/>
      <c r="F11029" s="147"/>
    </row>
    <row r="11030" spans="1:6" ht="12.75" customHeight="1" x14ac:dyDescent="0.2">
      <c r="A11030" s="138" t="s">
        <v>2970</v>
      </c>
      <c r="B11030" s="139"/>
      <c r="C11030" s="139"/>
      <c r="D11030" s="140"/>
      <c r="E11030" s="76" t="s">
        <v>4869</v>
      </c>
      <c r="F11030" s="77" t="s">
        <v>4870</v>
      </c>
    </row>
    <row r="11031" spans="1:6" ht="12.75" customHeight="1" x14ac:dyDescent="0.2">
      <c r="A11031" s="141"/>
      <c r="B11031" s="142"/>
      <c r="C11031" s="142"/>
      <c r="D11031" s="143"/>
      <c r="E11031" s="78" t="s">
        <v>2969</v>
      </c>
      <c r="F11031" s="79" t="s">
        <v>263</v>
      </c>
    </row>
    <row r="11032" spans="1:6" ht="409.6" hidden="1" customHeight="1" x14ac:dyDescent="0.2"/>
    <row r="11033" spans="1:6" ht="12.75" customHeight="1" x14ac:dyDescent="0.2">
      <c r="A11033" s="80" t="s">
        <v>4871</v>
      </c>
      <c r="B11033" s="81" t="s">
        <v>4872</v>
      </c>
      <c r="C11033" s="82" t="s">
        <v>4870</v>
      </c>
      <c r="D11033" s="82" t="s">
        <v>4873</v>
      </c>
      <c r="E11033" s="82" t="s">
        <v>4874</v>
      </c>
      <c r="F11033" s="83" t="s">
        <v>4875</v>
      </c>
    </row>
    <row r="11034" spans="1:6" ht="409.6" hidden="1" customHeight="1" x14ac:dyDescent="0.2"/>
    <row r="11035" spans="1:6" ht="25.5" customHeight="1" x14ac:dyDescent="0.2">
      <c r="A11035" s="84" t="s">
        <v>5154</v>
      </c>
      <c r="B11035" s="85" t="s">
        <v>5155</v>
      </c>
      <c r="C11035" s="86" t="s">
        <v>106</v>
      </c>
      <c r="D11035" s="87">
        <v>0.29399999999999998</v>
      </c>
      <c r="E11035" s="88">
        <v>405694</v>
      </c>
      <c r="F11035" s="89">
        <f>+D11035*E11035</f>
        <v>119274.03599999999</v>
      </c>
    </row>
    <row r="11036" spans="1:6" ht="409.6" hidden="1" customHeight="1" x14ac:dyDescent="0.2"/>
    <row r="11037" spans="1:6" ht="25.5" customHeight="1" x14ac:dyDescent="0.2">
      <c r="A11037" s="84" t="s">
        <v>5254</v>
      </c>
      <c r="B11037" s="85" t="s">
        <v>5255</v>
      </c>
      <c r="C11037" s="86" t="s">
        <v>9</v>
      </c>
      <c r="D11037" s="87">
        <v>1.43</v>
      </c>
      <c r="E11037" s="88">
        <v>2030</v>
      </c>
      <c r="F11037" s="89">
        <f>+D11037*E11037</f>
        <v>2902.9</v>
      </c>
    </row>
    <row r="11038" spans="1:6" ht="409.6" hidden="1" customHeight="1" x14ac:dyDescent="0.2"/>
    <row r="11039" spans="1:6" ht="25.5" customHeight="1" x14ac:dyDescent="0.2">
      <c r="A11039" s="84" t="s">
        <v>4881</v>
      </c>
      <c r="B11039" s="85" t="s">
        <v>4882</v>
      </c>
      <c r="C11039" s="86" t="s">
        <v>9</v>
      </c>
      <c r="D11039" s="87">
        <v>1.64</v>
      </c>
      <c r="E11039" s="88">
        <v>8900</v>
      </c>
      <c r="F11039" s="89">
        <f>+D11039*E11039</f>
        <v>14596</v>
      </c>
    </row>
    <row r="11040" spans="1:6" ht="409.6" hidden="1" customHeight="1" x14ac:dyDescent="0.2"/>
    <row r="11041" spans="1:6" ht="25.5" customHeight="1" x14ac:dyDescent="0.2">
      <c r="A11041" s="84" t="s">
        <v>4941</v>
      </c>
      <c r="B11041" s="85" t="s">
        <v>4942</v>
      </c>
      <c r="C11041" s="86" t="s">
        <v>7</v>
      </c>
      <c r="D11041" s="87">
        <v>0.28000000000000003</v>
      </c>
      <c r="E11041" s="88">
        <v>8600</v>
      </c>
      <c r="F11041" s="89">
        <f>+D11041*E11041</f>
        <v>2408.0000000000005</v>
      </c>
    </row>
    <row r="11042" spans="1:6" ht="409.6" hidden="1" customHeight="1" x14ac:dyDescent="0.2"/>
    <row r="11043" spans="1:6" ht="25.5" customHeight="1" x14ac:dyDescent="0.2">
      <c r="A11043" s="84" t="s">
        <v>5101</v>
      </c>
      <c r="B11043" s="85" t="s">
        <v>5102</v>
      </c>
      <c r="C11043" s="86" t="s">
        <v>1212</v>
      </c>
      <c r="D11043" s="87">
        <v>0.43836000000000003</v>
      </c>
      <c r="E11043" s="88">
        <v>2550</v>
      </c>
      <c r="F11043" s="89">
        <f>+D11043*E11043</f>
        <v>1117.818</v>
      </c>
    </row>
    <row r="11044" spans="1:6" ht="409.6" hidden="1" customHeight="1" x14ac:dyDescent="0.2"/>
    <row r="11045" spans="1:6" ht="25.5" customHeight="1" x14ac:dyDescent="0.2">
      <c r="A11045" s="84" t="s">
        <v>5097</v>
      </c>
      <c r="B11045" s="85" t="s">
        <v>5098</v>
      </c>
      <c r="C11045" s="86" t="s">
        <v>9</v>
      </c>
      <c r="D11045" s="87">
        <v>2.1199999999999999E-3</v>
      </c>
      <c r="E11045" s="88">
        <v>295180</v>
      </c>
      <c r="F11045" s="89">
        <f>+D11045*E11045</f>
        <v>625.78160000000003</v>
      </c>
    </row>
    <row r="11046" spans="1:6" ht="409.6" hidden="1" customHeight="1" x14ac:dyDescent="0.2"/>
    <row r="11047" spans="1:6" ht="25.5" customHeight="1" x14ac:dyDescent="0.2">
      <c r="A11047" s="84" t="s">
        <v>5160</v>
      </c>
      <c r="B11047" s="85" t="s">
        <v>5161</v>
      </c>
      <c r="C11047" s="86" t="s">
        <v>9</v>
      </c>
      <c r="D11047" s="87">
        <v>0.11280999999999999</v>
      </c>
      <c r="E11047" s="88">
        <v>155918</v>
      </c>
      <c r="F11047" s="89">
        <f>+D11047*E11047</f>
        <v>17589.10958</v>
      </c>
    </row>
    <row r="11048" spans="1:6" ht="409.6" hidden="1" customHeight="1" x14ac:dyDescent="0.2"/>
    <row r="11049" spans="1:6" ht="25.5" customHeight="1" x14ac:dyDescent="0.2">
      <c r="A11049" s="84" t="s">
        <v>5256</v>
      </c>
      <c r="B11049" s="85" t="s">
        <v>5257</v>
      </c>
      <c r="C11049" s="86" t="s">
        <v>9</v>
      </c>
      <c r="D11049" s="87">
        <v>2.1420000000000002E-2</v>
      </c>
      <c r="E11049" s="88">
        <v>262600</v>
      </c>
      <c r="F11049" s="89">
        <f>+D11049*E11049</f>
        <v>5624.8920000000007</v>
      </c>
    </row>
    <row r="11050" spans="1:6" ht="409.6" hidden="1" customHeight="1" x14ac:dyDescent="0.2"/>
    <row r="11051" spans="1:6" ht="25.5" customHeight="1" x14ac:dyDescent="0.2">
      <c r="A11051" s="84" t="s">
        <v>5190</v>
      </c>
      <c r="B11051" s="85" t="s">
        <v>5191</v>
      </c>
      <c r="C11051" s="86" t="s">
        <v>263</v>
      </c>
      <c r="D11051" s="87">
        <v>2.2999999999999998</v>
      </c>
      <c r="E11051" s="88">
        <v>1353</v>
      </c>
      <c r="F11051" s="89">
        <f>+D11051*E11051</f>
        <v>3111.8999999999996</v>
      </c>
    </row>
    <row r="11052" spans="1:6" ht="409.6" hidden="1" customHeight="1" x14ac:dyDescent="0.2"/>
    <row r="11053" spans="1:6" ht="25.5" customHeight="1" x14ac:dyDescent="0.2">
      <c r="A11053" s="84" t="s">
        <v>5258</v>
      </c>
      <c r="B11053" s="85" t="s">
        <v>5259</v>
      </c>
      <c r="C11053" s="86" t="s">
        <v>7</v>
      </c>
      <c r="D11053" s="87">
        <v>1.1872</v>
      </c>
      <c r="E11053" s="88">
        <v>5242</v>
      </c>
      <c r="F11053" s="89">
        <f>+D11053*E11053</f>
        <v>6223.3024000000005</v>
      </c>
    </row>
    <row r="11054" spans="1:6" ht="409.6" hidden="1" customHeight="1" x14ac:dyDescent="0.2"/>
    <row r="11055" spans="1:6" ht="25.5" customHeight="1" thickBot="1" x14ac:dyDescent="0.25">
      <c r="A11055" s="84" t="s">
        <v>5264</v>
      </c>
      <c r="B11055" s="85" t="s">
        <v>5265</v>
      </c>
      <c r="C11055" s="86" t="s">
        <v>263</v>
      </c>
      <c r="D11055" s="87">
        <v>1.6</v>
      </c>
      <c r="E11055" s="88">
        <v>700</v>
      </c>
      <c r="F11055" s="89">
        <f>+D11055*E11055</f>
        <v>1120</v>
      </c>
    </row>
    <row r="11056" spans="1:6" ht="409.6" hidden="1" customHeight="1" thickBot="1" x14ac:dyDescent="0.25"/>
    <row r="11057" spans="1:6" ht="13.5" customHeight="1" thickBot="1" x14ac:dyDescent="0.25">
      <c r="A11057" s="90" t="s">
        <v>4883</v>
      </c>
      <c r="B11057" s="91"/>
      <c r="C11057" s="92">
        <v>60.591779224565201</v>
      </c>
      <c r="D11057" s="91"/>
      <c r="E11057" s="93" t="s">
        <v>4884</v>
      </c>
      <c r="F11057" s="94">
        <v>174594</v>
      </c>
    </row>
    <row r="11058" spans="1:6" ht="0.2" customHeight="1" x14ac:dyDescent="0.2"/>
    <row r="11059" spans="1:6" ht="12.75" customHeight="1" x14ac:dyDescent="0.2">
      <c r="A11059" s="80" t="s">
        <v>4871</v>
      </c>
      <c r="B11059" s="81" t="s">
        <v>4885</v>
      </c>
      <c r="C11059" s="82" t="s">
        <v>4870</v>
      </c>
      <c r="D11059" s="82" t="s">
        <v>4873</v>
      </c>
      <c r="E11059" s="82" t="s">
        <v>4874</v>
      </c>
      <c r="F11059" s="83" t="s">
        <v>4875</v>
      </c>
    </row>
    <row r="11060" spans="1:6" ht="409.6" hidden="1" customHeight="1" x14ac:dyDescent="0.2"/>
    <row r="11061" spans="1:6" ht="25.5" customHeight="1" thickBot="1" x14ac:dyDescent="0.25">
      <c r="A11061" s="84" t="s">
        <v>5158</v>
      </c>
      <c r="B11061" s="85" t="s">
        <v>5159</v>
      </c>
      <c r="C11061" s="86" t="s">
        <v>4888</v>
      </c>
      <c r="D11061" s="87">
        <v>0.31969999999999998</v>
      </c>
      <c r="E11061" s="88">
        <v>266178</v>
      </c>
      <c r="F11061" s="89">
        <f>+D11061*E11061</f>
        <v>85097.106599999999</v>
      </c>
    </row>
    <row r="11062" spans="1:6" ht="409.6" hidden="1" customHeight="1" thickBot="1" x14ac:dyDescent="0.25"/>
    <row r="11063" spans="1:6" ht="13.5" customHeight="1" thickBot="1" x14ac:dyDescent="0.25">
      <c r="A11063" s="90" t="s">
        <v>4893</v>
      </c>
      <c r="B11063" s="91"/>
      <c r="C11063" s="92">
        <v>29.532393075780501</v>
      </c>
      <c r="D11063" s="91"/>
      <c r="E11063" s="93" t="s">
        <v>4884</v>
      </c>
      <c r="F11063" s="94">
        <v>85097</v>
      </c>
    </row>
    <row r="11064" spans="1:6" ht="0.2" customHeight="1" x14ac:dyDescent="0.2"/>
    <row r="11065" spans="1:6" ht="12.75" customHeight="1" x14ac:dyDescent="0.2">
      <c r="A11065" s="80" t="s">
        <v>4871</v>
      </c>
      <c r="B11065" s="81" t="s">
        <v>4894</v>
      </c>
      <c r="C11065" s="82" t="s">
        <v>4870</v>
      </c>
      <c r="D11065" s="82" t="s">
        <v>4873</v>
      </c>
      <c r="E11065" s="82" t="s">
        <v>4874</v>
      </c>
      <c r="F11065" s="83" t="s">
        <v>4875</v>
      </c>
    </row>
    <row r="11066" spans="1:6" ht="409.6" hidden="1" customHeight="1" x14ac:dyDescent="0.2"/>
    <row r="11067" spans="1:6" ht="25.5" customHeight="1" thickBot="1" x14ac:dyDescent="0.25">
      <c r="A11067" s="84" t="s">
        <v>4895</v>
      </c>
      <c r="B11067" s="85" t="s">
        <v>4896</v>
      </c>
      <c r="C11067" s="86" t="s">
        <v>4897</v>
      </c>
      <c r="D11067" s="87">
        <v>0.05</v>
      </c>
      <c r="E11067" s="88">
        <v>85097</v>
      </c>
      <c r="F11067" s="89">
        <f>+D11067*E11067</f>
        <v>4254.8500000000004</v>
      </c>
    </row>
    <row r="11068" spans="1:6" ht="409.6" hidden="1" customHeight="1" thickBot="1" x14ac:dyDescent="0.25"/>
    <row r="11069" spans="1:6" ht="13.5" customHeight="1" thickBot="1" x14ac:dyDescent="0.25">
      <c r="A11069" s="90" t="s">
        <v>4898</v>
      </c>
      <c r="B11069" s="91"/>
      <c r="C11069" s="92">
        <v>1.47667171037106</v>
      </c>
      <c r="D11069" s="91"/>
      <c r="E11069" s="93" t="s">
        <v>4884</v>
      </c>
      <c r="F11069" s="94">
        <v>4255</v>
      </c>
    </row>
    <row r="11070" spans="1:6" ht="0.2" customHeight="1" x14ac:dyDescent="0.2"/>
    <row r="11071" spans="1:6" ht="12.75" customHeight="1" x14ac:dyDescent="0.2">
      <c r="A11071" s="80" t="s">
        <v>4871</v>
      </c>
      <c r="B11071" s="81" t="s">
        <v>4899</v>
      </c>
      <c r="C11071" s="82" t="s">
        <v>4870</v>
      </c>
      <c r="D11071" s="82" t="s">
        <v>4873</v>
      </c>
      <c r="E11071" s="82" t="s">
        <v>4874</v>
      </c>
      <c r="F11071" s="83" t="s">
        <v>4875</v>
      </c>
    </row>
    <row r="11072" spans="1:6" ht="409.6" hidden="1" customHeight="1" x14ac:dyDescent="0.2"/>
    <row r="11073" spans="1:6" ht="25.5" customHeight="1" x14ac:dyDescent="0.2">
      <c r="A11073" s="84" t="s">
        <v>5200</v>
      </c>
      <c r="B11073" s="85" t="s">
        <v>5201</v>
      </c>
      <c r="C11073" s="86" t="s">
        <v>109</v>
      </c>
      <c r="D11073" s="87">
        <v>48</v>
      </c>
      <c r="E11073" s="88">
        <v>158</v>
      </c>
      <c r="F11073" s="89">
        <f>+D11073*E11073</f>
        <v>7584</v>
      </c>
    </row>
    <row r="11074" spans="1:6" ht="409.6" hidden="1" customHeight="1" x14ac:dyDescent="0.2"/>
    <row r="11075" spans="1:6" ht="25.5" customHeight="1" x14ac:dyDescent="0.2">
      <c r="A11075" s="84" t="s">
        <v>5016</v>
      </c>
      <c r="B11075" s="85" t="s">
        <v>5017</v>
      </c>
      <c r="C11075" s="86" t="s">
        <v>109</v>
      </c>
      <c r="D11075" s="87">
        <v>1.3332999999999999</v>
      </c>
      <c r="E11075" s="88">
        <v>3482</v>
      </c>
      <c r="F11075" s="89">
        <f>+D11075*E11075</f>
        <v>4642.5505999999996</v>
      </c>
    </row>
    <row r="11076" spans="1:6" ht="409.6" hidden="1" customHeight="1" x14ac:dyDescent="0.2"/>
    <row r="11077" spans="1:6" ht="25.5" customHeight="1" x14ac:dyDescent="0.2">
      <c r="A11077" s="84" t="s">
        <v>5196</v>
      </c>
      <c r="B11077" s="85" t="s">
        <v>5197</v>
      </c>
      <c r="C11077" s="86" t="s">
        <v>109</v>
      </c>
      <c r="D11077" s="87">
        <v>4</v>
      </c>
      <c r="E11077" s="88">
        <v>550</v>
      </c>
      <c r="F11077" s="89">
        <f>+D11077*E11077</f>
        <v>2200</v>
      </c>
    </row>
    <row r="11078" spans="1:6" ht="409.6" hidden="1" customHeight="1" x14ac:dyDescent="0.2"/>
    <row r="11079" spans="1:6" ht="25.5" customHeight="1" x14ac:dyDescent="0.2">
      <c r="A11079" s="84" t="s">
        <v>5166</v>
      </c>
      <c r="B11079" s="85" t="s">
        <v>5167</v>
      </c>
      <c r="C11079" s="86" t="s">
        <v>109</v>
      </c>
      <c r="D11079" s="87">
        <v>0.19675999999999999</v>
      </c>
      <c r="E11079" s="88">
        <v>26925</v>
      </c>
      <c r="F11079" s="89">
        <f>+D11079*E11079</f>
        <v>5297.7629999999999</v>
      </c>
    </row>
    <row r="11080" spans="1:6" ht="409.6" hidden="1" customHeight="1" x14ac:dyDescent="0.2"/>
    <row r="11081" spans="1:6" ht="25.5" customHeight="1" x14ac:dyDescent="0.2">
      <c r="A11081" s="84" t="s">
        <v>5198</v>
      </c>
      <c r="B11081" s="85" t="s">
        <v>5199</v>
      </c>
      <c r="C11081" s="86" t="s">
        <v>109</v>
      </c>
      <c r="D11081" s="87">
        <v>0.19675999999999999</v>
      </c>
      <c r="E11081" s="88">
        <v>805</v>
      </c>
      <c r="F11081" s="89">
        <f>+D11081*E11081</f>
        <v>158.39179999999999</v>
      </c>
    </row>
    <row r="11082" spans="1:6" ht="409.6" hidden="1" customHeight="1" x14ac:dyDescent="0.2"/>
    <row r="11083" spans="1:6" ht="25.5" customHeight="1" thickBot="1" x14ac:dyDescent="0.25">
      <c r="A11083" s="84" t="s">
        <v>5018</v>
      </c>
      <c r="B11083" s="85" t="s">
        <v>5019</v>
      </c>
      <c r="C11083" s="86" t="s">
        <v>109</v>
      </c>
      <c r="D11083" s="87">
        <v>0.66666999999999998</v>
      </c>
      <c r="E11083" s="88">
        <v>248</v>
      </c>
      <c r="F11083" s="89">
        <f>+D11083*E11083</f>
        <v>165.33416</v>
      </c>
    </row>
    <row r="11084" spans="1:6" ht="409.6" hidden="1" customHeight="1" thickBot="1" x14ac:dyDescent="0.25"/>
    <row r="11085" spans="1:6" ht="13.5" customHeight="1" thickBot="1" x14ac:dyDescent="0.25">
      <c r="A11085" s="90" t="s">
        <v>4904</v>
      </c>
      <c r="B11085" s="91"/>
      <c r="C11085" s="92">
        <v>6.9575357108152804</v>
      </c>
      <c r="D11085" s="91"/>
      <c r="E11085" s="93" t="s">
        <v>4884</v>
      </c>
      <c r="F11085" s="94">
        <v>20048</v>
      </c>
    </row>
    <row r="11086" spans="1:6" ht="0.2" customHeight="1" x14ac:dyDescent="0.2"/>
    <row r="11087" spans="1:6" ht="12.75" customHeight="1" x14ac:dyDescent="0.2">
      <c r="A11087" s="80" t="s">
        <v>4871</v>
      </c>
      <c r="B11087" s="81" t="s">
        <v>4905</v>
      </c>
      <c r="C11087" s="82" t="s">
        <v>4870</v>
      </c>
      <c r="D11087" s="82" t="s">
        <v>4873</v>
      </c>
      <c r="E11087" s="82" t="s">
        <v>4874</v>
      </c>
      <c r="F11087" s="83" t="s">
        <v>4875</v>
      </c>
    </row>
    <row r="11088" spans="1:6" ht="409.6" hidden="1" customHeight="1" x14ac:dyDescent="0.2"/>
    <row r="11089" spans="1:6" ht="25.5" customHeight="1" thickBot="1" x14ac:dyDescent="0.25">
      <c r="A11089" s="84" t="s">
        <v>4920</v>
      </c>
      <c r="B11089" s="85" t="s">
        <v>4921</v>
      </c>
      <c r="C11089" s="86" t="s">
        <v>106</v>
      </c>
      <c r="D11089" s="87">
        <v>0.29399999999999998</v>
      </c>
      <c r="E11089" s="88">
        <v>14128</v>
      </c>
      <c r="F11089" s="89">
        <f>+D11089*E11089</f>
        <v>4153.6319999999996</v>
      </c>
    </row>
    <row r="11090" spans="1:6" ht="409.6" hidden="1" customHeight="1" thickBot="1" x14ac:dyDescent="0.25"/>
    <row r="11091" spans="1:6" ht="13.5" customHeight="1" thickBot="1" x14ac:dyDescent="0.25">
      <c r="A11091" s="90" t="s">
        <v>4908</v>
      </c>
      <c r="B11091" s="91"/>
      <c r="C11091" s="92">
        <v>1.4416202784680101</v>
      </c>
      <c r="D11091" s="91"/>
      <c r="E11091" s="93" t="s">
        <v>4884</v>
      </c>
      <c r="F11091" s="94">
        <v>4154</v>
      </c>
    </row>
    <row r="11092" spans="1:6" ht="0.2" customHeight="1" thickBot="1" x14ac:dyDescent="0.25"/>
    <row r="11093" spans="1:6" ht="12.75" customHeight="1" thickBot="1" x14ac:dyDescent="0.3">
      <c r="A11093" s="157" t="s">
        <v>4909</v>
      </c>
      <c r="B11093" s="158"/>
      <c r="C11093" s="158"/>
      <c r="D11093" s="158"/>
      <c r="E11093" s="159">
        <v>288148</v>
      </c>
      <c r="F11093" s="160"/>
    </row>
    <row r="11094" spans="1:6" ht="12.75" customHeight="1" x14ac:dyDescent="0.2"/>
    <row r="11095" spans="1:6" ht="12.75" customHeight="1" x14ac:dyDescent="0.2"/>
    <row r="11096" spans="1:6" ht="409.6" hidden="1" customHeight="1" x14ac:dyDescent="0.2"/>
    <row r="11097" spans="1:6" ht="12.75" customHeight="1" x14ac:dyDescent="0.25">
      <c r="A11097" s="144" t="s">
        <v>4868</v>
      </c>
      <c r="B11097" s="145"/>
      <c r="C11097" s="145"/>
      <c r="D11097" s="145"/>
      <c r="E11097" s="146"/>
      <c r="F11097" s="147"/>
    </row>
    <row r="11098" spans="1:6" ht="12.75" customHeight="1" x14ac:dyDescent="0.2">
      <c r="A11098" s="138" t="s">
        <v>2972</v>
      </c>
      <c r="B11098" s="139"/>
      <c r="C11098" s="139"/>
      <c r="D11098" s="140"/>
      <c r="E11098" s="76" t="s">
        <v>4869</v>
      </c>
      <c r="F11098" s="77" t="s">
        <v>4870</v>
      </c>
    </row>
    <row r="11099" spans="1:6" ht="12.75" customHeight="1" x14ac:dyDescent="0.2">
      <c r="A11099" s="141"/>
      <c r="B11099" s="142"/>
      <c r="C11099" s="142"/>
      <c r="D11099" s="143"/>
      <c r="E11099" s="78" t="s">
        <v>2971</v>
      </c>
      <c r="F11099" s="79" t="s">
        <v>263</v>
      </c>
    </row>
    <row r="11100" spans="1:6" ht="409.6" hidden="1" customHeight="1" x14ac:dyDescent="0.2"/>
    <row r="11101" spans="1:6" ht="12.75" customHeight="1" x14ac:dyDescent="0.2">
      <c r="A11101" s="80" t="s">
        <v>4871</v>
      </c>
      <c r="B11101" s="81" t="s">
        <v>4872</v>
      </c>
      <c r="C11101" s="82" t="s">
        <v>4870</v>
      </c>
      <c r="D11101" s="82" t="s">
        <v>4873</v>
      </c>
      <c r="E11101" s="82" t="s">
        <v>4874</v>
      </c>
      <c r="F11101" s="83" t="s">
        <v>4875</v>
      </c>
    </row>
    <row r="11102" spans="1:6" ht="409.6" hidden="1" customHeight="1" x14ac:dyDescent="0.2"/>
    <row r="11103" spans="1:6" ht="25.5" customHeight="1" x14ac:dyDescent="0.2">
      <c r="A11103" s="84" t="s">
        <v>5154</v>
      </c>
      <c r="B11103" s="85" t="s">
        <v>5155</v>
      </c>
      <c r="C11103" s="86" t="s">
        <v>106</v>
      </c>
      <c r="D11103" s="87">
        <v>0.33600000000000002</v>
      </c>
      <c r="E11103" s="88">
        <v>405694</v>
      </c>
      <c r="F11103" s="89">
        <f>+D11103*E11103</f>
        <v>136313.18400000001</v>
      </c>
    </row>
    <row r="11104" spans="1:6" ht="409.6" hidden="1" customHeight="1" x14ac:dyDescent="0.2"/>
    <row r="11105" spans="1:6" ht="25.5" customHeight="1" x14ac:dyDescent="0.2">
      <c r="A11105" s="84" t="s">
        <v>5254</v>
      </c>
      <c r="B11105" s="85" t="s">
        <v>5255</v>
      </c>
      <c r="C11105" s="86" t="s">
        <v>9</v>
      </c>
      <c r="D11105" s="87">
        <v>1.48</v>
      </c>
      <c r="E11105" s="88">
        <v>2030</v>
      </c>
      <c r="F11105" s="89">
        <f>+D11105*E11105</f>
        <v>3004.4</v>
      </c>
    </row>
    <row r="11106" spans="1:6" ht="409.6" hidden="1" customHeight="1" x14ac:dyDescent="0.2"/>
    <row r="11107" spans="1:6" ht="25.5" customHeight="1" x14ac:dyDescent="0.2">
      <c r="A11107" s="84" t="s">
        <v>4881</v>
      </c>
      <c r="B11107" s="85" t="s">
        <v>4882</v>
      </c>
      <c r="C11107" s="86" t="s">
        <v>9</v>
      </c>
      <c r="D11107" s="87">
        <v>1.7</v>
      </c>
      <c r="E11107" s="88">
        <v>8900</v>
      </c>
      <c r="F11107" s="89">
        <f>+D11107*E11107</f>
        <v>15130</v>
      </c>
    </row>
    <row r="11108" spans="1:6" ht="409.6" hidden="1" customHeight="1" x14ac:dyDescent="0.2"/>
    <row r="11109" spans="1:6" ht="25.5" customHeight="1" x14ac:dyDescent="0.2">
      <c r="A11109" s="84" t="s">
        <v>4941</v>
      </c>
      <c r="B11109" s="85" t="s">
        <v>4942</v>
      </c>
      <c r="C11109" s="86" t="s">
        <v>7</v>
      </c>
      <c r="D11109" s="87">
        <v>0.32</v>
      </c>
      <c r="E11109" s="88">
        <v>8600</v>
      </c>
      <c r="F11109" s="89">
        <f>+D11109*E11109</f>
        <v>2752</v>
      </c>
    </row>
    <row r="11110" spans="1:6" ht="409.6" hidden="1" customHeight="1" x14ac:dyDescent="0.2"/>
    <row r="11111" spans="1:6" ht="25.5" customHeight="1" x14ac:dyDescent="0.2">
      <c r="A11111" s="84" t="s">
        <v>5101</v>
      </c>
      <c r="B11111" s="85" t="s">
        <v>5102</v>
      </c>
      <c r="C11111" s="86" t="s">
        <v>1212</v>
      </c>
      <c r="D11111" s="87">
        <v>0.43836000000000003</v>
      </c>
      <c r="E11111" s="88">
        <v>2550</v>
      </c>
      <c r="F11111" s="89">
        <f>+D11111*E11111</f>
        <v>1117.818</v>
      </c>
    </row>
    <row r="11112" spans="1:6" ht="409.6" hidden="1" customHeight="1" x14ac:dyDescent="0.2"/>
    <row r="11113" spans="1:6" ht="25.5" customHeight="1" x14ac:dyDescent="0.2">
      <c r="A11113" s="84" t="s">
        <v>5097</v>
      </c>
      <c r="B11113" s="85" t="s">
        <v>5098</v>
      </c>
      <c r="C11113" s="86" t="s">
        <v>9</v>
      </c>
      <c r="D11113" s="87">
        <v>2.31E-3</v>
      </c>
      <c r="E11113" s="88">
        <v>295180</v>
      </c>
      <c r="F11113" s="89">
        <f>+D11113*E11113</f>
        <v>681.86580000000004</v>
      </c>
    </row>
    <row r="11114" spans="1:6" ht="409.6" hidden="1" customHeight="1" x14ac:dyDescent="0.2"/>
    <row r="11115" spans="1:6" ht="25.5" customHeight="1" x14ac:dyDescent="0.2">
      <c r="A11115" s="84" t="s">
        <v>5160</v>
      </c>
      <c r="B11115" s="85" t="s">
        <v>5161</v>
      </c>
      <c r="C11115" s="86" t="s">
        <v>9</v>
      </c>
      <c r="D11115" s="87">
        <v>0.12307</v>
      </c>
      <c r="E11115" s="88">
        <v>155918</v>
      </c>
      <c r="F11115" s="89">
        <f>+D11115*E11115</f>
        <v>19188.828259999998</v>
      </c>
    </row>
    <row r="11116" spans="1:6" ht="409.6" hidden="1" customHeight="1" x14ac:dyDescent="0.2"/>
    <row r="11117" spans="1:6" ht="25.5" customHeight="1" x14ac:dyDescent="0.2">
      <c r="A11117" s="84" t="s">
        <v>5256</v>
      </c>
      <c r="B11117" s="85" t="s">
        <v>5257</v>
      </c>
      <c r="C11117" s="86" t="s">
        <v>9</v>
      </c>
      <c r="D11117" s="87">
        <v>2.8559999999999999E-2</v>
      </c>
      <c r="E11117" s="88">
        <v>262600</v>
      </c>
      <c r="F11117" s="89">
        <f>+D11117*E11117</f>
        <v>7499.8559999999998</v>
      </c>
    </row>
    <row r="11118" spans="1:6" ht="409.6" hidden="1" customHeight="1" x14ac:dyDescent="0.2"/>
    <row r="11119" spans="1:6" ht="25.5" customHeight="1" x14ac:dyDescent="0.2">
      <c r="A11119" s="84" t="s">
        <v>5190</v>
      </c>
      <c r="B11119" s="85" t="s">
        <v>5191</v>
      </c>
      <c r="C11119" s="86" t="s">
        <v>263</v>
      </c>
      <c r="D11119" s="87">
        <v>2.2999999999999998</v>
      </c>
      <c r="E11119" s="88">
        <v>1353</v>
      </c>
      <c r="F11119" s="89">
        <f>+D11119*E11119</f>
        <v>3111.8999999999996</v>
      </c>
    </row>
    <row r="11120" spans="1:6" ht="409.6" hidden="1" customHeight="1" x14ac:dyDescent="0.2"/>
    <row r="11121" spans="1:6" ht="25.5" customHeight="1" x14ac:dyDescent="0.2">
      <c r="A11121" s="84" t="s">
        <v>5258</v>
      </c>
      <c r="B11121" s="85" t="s">
        <v>5259</v>
      </c>
      <c r="C11121" s="86" t="s">
        <v>7</v>
      </c>
      <c r="D11121" s="87">
        <v>1.1872</v>
      </c>
      <c r="E11121" s="88">
        <v>5242</v>
      </c>
      <c r="F11121" s="89">
        <f>+D11121*E11121</f>
        <v>6223.3024000000005</v>
      </c>
    </row>
    <row r="11122" spans="1:6" ht="409.6" hidden="1" customHeight="1" x14ac:dyDescent="0.2"/>
    <row r="11123" spans="1:6" ht="25.5" customHeight="1" thickBot="1" x14ac:dyDescent="0.25">
      <c r="A11123" s="84" t="s">
        <v>5264</v>
      </c>
      <c r="B11123" s="85" t="s">
        <v>5265</v>
      </c>
      <c r="C11123" s="86" t="s">
        <v>263</v>
      </c>
      <c r="D11123" s="87">
        <v>1.6</v>
      </c>
      <c r="E11123" s="88">
        <v>700</v>
      </c>
      <c r="F11123" s="89">
        <f>+D11123*E11123</f>
        <v>1120</v>
      </c>
    </row>
    <row r="11124" spans="1:6" ht="409.6" hidden="1" customHeight="1" thickBot="1" x14ac:dyDescent="0.25"/>
    <row r="11125" spans="1:6" ht="13.5" customHeight="1" thickBot="1" x14ac:dyDescent="0.25">
      <c r="A11125" s="90" t="s">
        <v>4883</v>
      </c>
      <c r="B11125" s="91"/>
      <c r="C11125" s="92">
        <v>60.795405234511598</v>
      </c>
      <c r="D11125" s="91"/>
      <c r="E11125" s="93" t="s">
        <v>4884</v>
      </c>
      <c r="F11125" s="94">
        <v>196143</v>
      </c>
    </row>
    <row r="11126" spans="1:6" ht="0.2" customHeight="1" x14ac:dyDescent="0.2"/>
    <row r="11127" spans="1:6" ht="12.75" customHeight="1" x14ac:dyDescent="0.2">
      <c r="A11127" s="80" t="s">
        <v>4871</v>
      </c>
      <c r="B11127" s="81" t="s">
        <v>4885</v>
      </c>
      <c r="C11127" s="82" t="s">
        <v>4870</v>
      </c>
      <c r="D11127" s="82" t="s">
        <v>4873</v>
      </c>
      <c r="E11127" s="82" t="s">
        <v>4874</v>
      </c>
      <c r="F11127" s="83" t="s">
        <v>4875</v>
      </c>
    </row>
    <row r="11128" spans="1:6" ht="409.6" hidden="1" customHeight="1" x14ac:dyDescent="0.2"/>
    <row r="11129" spans="1:6" ht="25.5" customHeight="1" thickBot="1" x14ac:dyDescent="0.25">
      <c r="A11129" s="84" t="s">
        <v>5158</v>
      </c>
      <c r="B11129" s="85" t="s">
        <v>5159</v>
      </c>
      <c r="C11129" s="86" t="s">
        <v>4888</v>
      </c>
      <c r="D11129" s="87">
        <v>0.36530000000000001</v>
      </c>
      <c r="E11129" s="88">
        <v>266178</v>
      </c>
      <c r="F11129" s="89">
        <f>+D11129*E11129</f>
        <v>97234.823400000008</v>
      </c>
    </row>
    <row r="11130" spans="1:6" ht="409.6" hidden="1" customHeight="1" thickBot="1" x14ac:dyDescent="0.25"/>
    <row r="11131" spans="1:6" ht="13.5" customHeight="1" thickBot="1" x14ac:dyDescent="0.25">
      <c r="A11131" s="90" t="s">
        <v>4893</v>
      </c>
      <c r="B11131" s="91"/>
      <c r="C11131" s="92">
        <v>30.138425679110298</v>
      </c>
      <c r="D11131" s="91"/>
      <c r="E11131" s="93" t="s">
        <v>4884</v>
      </c>
      <c r="F11131" s="94">
        <v>97235</v>
      </c>
    </row>
    <row r="11132" spans="1:6" ht="0.2" customHeight="1" x14ac:dyDescent="0.2"/>
    <row r="11133" spans="1:6" ht="12.75" customHeight="1" x14ac:dyDescent="0.2">
      <c r="A11133" s="80" t="s">
        <v>4871</v>
      </c>
      <c r="B11133" s="81" t="s">
        <v>4894</v>
      </c>
      <c r="C11133" s="82" t="s">
        <v>4870</v>
      </c>
      <c r="D11133" s="82" t="s">
        <v>4873</v>
      </c>
      <c r="E11133" s="82" t="s">
        <v>4874</v>
      </c>
      <c r="F11133" s="83" t="s">
        <v>4875</v>
      </c>
    </row>
    <row r="11134" spans="1:6" ht="409.6" hidden="1" customHeight="1" x14ac:dyDescent="0.2"/>
    <row r="11135" spans="1:6" ht="25.5" customHeight="1" thickBot="1" x14ac:dyDescent="0.25">
      <c r="A11135" s="84" t="s">
        <v>4895</v>
      </c>
      <c r="B11135" s="85" t="s">
        <v>4896</v>
      </c>
      <c r="C11135" s="86" t="s">
        <v>4897</v>
      </c>
      <c r="D11135" s="87">
        <v>0.05</v>
      </c>
      <c r="E11135" s="88">
        <v>97235</v>
      </c>
      <c r="F11135" s="89">
        <f>+D11135*E11135</f>
        <v>4861.75</v>
      </c>
    </row>
    <row r="11136" spans="1:6" ht="409.6" hidden="1" customHeight="1" thickBot="1" x14ac:dyDescent="0.25"/>
    <row r="11137" spans="1:6" ht="13.5" customHeight="1" thickBot="1" x14ac:dyDescent="0.25">
      <c r="A11137" s="90" t="s">
        <v>4898</v>
      </c>
      <c r="B11137" s="91"/>
      <c r="C11137" s="92">
        <v>1.5069987725801901</v>
      </c>
      <c r="D11137" s="91"/>
      <c r="E11137" s="93" t="s">
        <v>4884</v>
      </c>
      <c r="F11137" s="94">
        <v>4862</v>
      </c>
    </row>
    <row r="11138" spans="1:6" ht="0.2" customHeight="1" x14ac:dyDescent="0.2"/>
    <row r="11139" spans="1:6" ht="12.75" customHeight="1" x14ac:dyDescent="0.2">
      <c r="A11139" s="80" t="s">
        <v>4871</v>
      </c>
      <c r="B11139" s="81" t="s">
        <v>4899</v>
      </c>
      <c r="C11139" s="82" t="s">
        <v>4870</v>
      </c>
      <c r="D11139" s="82" t="s">
        <v>4873</v>
      </c>
      <c r="E11139" s="82" t="s">
        <v>4874</v>
      </c>
      <c r="F11139" s="83" t="s">
        <v>4875</v>
      </c>
    </row>
    <row r="11140" spans="1:6" ht="409.6" hidden="1" customHeight="1" x14ac:dyDescent="0.2"/>
    <row r="11141" spans="1:6" ht="25.5" customHeight="1" x14ac:dyDescent="0.2">
      <c r="A11141" s="84" t="s">
        <v>5200</v>
      </c>
      <c r="B11141" s="85" t="s">
        <v>5201</v>
      </c>
      <c r="C11141" s="86" t="s">
        <v>109</v>
      </c>
      <c r="D11141" s="87">
        <v>48</v>
      </c>
      <c r="E11141" s="88">
        <v>158</v>
      </c>
      <c r="F11141" s="89">
        <f>+D11141*E11141</f>
        <v>7584</v>
      </c>
    </row>
    <row r="11142" spans="1:6" ht="409.6" hidden="1" customHeight="1" x14ac:dyDescent="0.2"/>
    <row r="11143" spans="1:6" ht="25.5" customHeight="1" x14ac:dyDescent="0.2">
      <c r="A11143" s="84" t="s">
        <v>5016</v>
      </c>
      <c r="B11143" s="85" t="s">
        <v>5017</v>
      </c>
      <c r="C11143" s="86" t="s">
        <v>109</v>
      </c>
      <c r="D11143" s="87">
        <v>1.3332999999999999</v>
      </c>
      <c r="E11143" s="88">
        <v>3482</v>
      </c>
      <c r="F11143" s="89">
        <f>+D11143*E11143</f>
        <v>4642.5505999999996</v>
      </c>
    </row>
    <row r="11144" spans="1:6" ht="409.6" hidden="1" customHeight="1" x14ac:dyDescent="0.2"/>
    <row r="11145" spans="1:6" ht="25.5" customHeight="1" x14ac:dyDescent="0.2">
      <c r="A11145" s="84" t="s">
        <v>5196</v>
      </c>
      <c r="B11145" s="85" t="s">
        <v>5197</v>
      </c>
      <c r="C11145" s="86" t="s">
        <v>109</v>
      </c>
      <c r="D11145" s="87">
        <v>4</v>
      </c>
      <c r="E11145" s="88">
        <v>550</v>
      </c>
      <c r="F11145" s="89">
        <f>+D11145*E11145</f>
        <v>2200</v>
      </c>
    </row>
    <row r="11146" spans="1:6" ht="409.6" hidden="1" customHeight="1" x14ac:dyDescent="0.2"/>
    <row r="11147" spans="1:6" ht="25.5" customHeight="1" x14ac:dyDescent="0.2">
      <c r="A11147" s="84" t="s">
        <v>5166</v>
      </c>
      <c r="B11147" s="85" t="s">
        <v>5167</v>
      </c>
      <c r="C11147" s="86" t="s">
        <v>109</v>
      </c>
      <c r="D11147" s="87">
        <v>0.22486999999999999</v>
      </c>
      <c r="E11147" s="88">
        <v>26925</v>
      </c>
      <c r="F11147" s="89">
        <f>+D11147*E11147</f>
        <v>6054.6247499999999</v>
      </c>
    </row>
    <row r="11148" spans="1:6" ht="409.6" hidden="1" customHeight="1" x14ac:dyDescent="0.2"/>
    <row r="11149" spans="1:6" ht="25.5" customHeight="1" x14ac:dyDescent="0.2">
      <c r="A11149" s="84" t="s">
        <v>5198</v>
      </c>
      <c r="B11149" s="85" t="s">
        <v>5199</v>
      </c>
      <c r="C11149" s="86" t="s">
        <v>109</v>
      </c>
      <c r="D11149" s="87">
        <v>0.22486999999999999</v>
      </c>
      <c r="E11149" s="88">
        <v>805</v>
      </c>
      <c r="F11149" s="89">
        <f>+D11149*E11149</f>
        <v>181.02034999999998</v>
      </c>
    </row>
    <row r="11150" spans="1:6" ht="409.6" hidden="1" customHeight="1" x14ac:dyDescent="0.2"/>
    <row r="11151" spans="1:6" ht="25.5" customHeight="1" thickBot="1" x14ac:dyDescent="0.25">
      <c r="A11151" s="84" t="s">
        <v>5018</v>
      </c>
      <c r="B11151" s="85" t="s">
        <v>5019</v>
      </c>
      <c r="C11151" s="86" t="s">
        <v>109</v>
      </c>
      <c r="D11151" s="87">
        <v>0.66666999999999998</v>
      </c>
      <c r="E11151" s="88">
        <v>248</v>
      </c>
      <c r="F11151" s="89">
        <f>+D11151*E11151</f>
        <v>165.33416</v>
      </c>
    </row>
    <row r="11152" spans="1:6" ht="409.6" hidden="1" customHeight="1" thickBot="1" x14ac:dyDescent="0.25"/>
    <row r="11153" spans="1:6" ht="13.5" customHeight="1" thickBot="1" x14ac:dyDescent="0.25">
      <c r="A11153" s="90" t="s">
        <v>4904</v>
      </c>
      <c r="B11153" s="91"/>
      <c r="C11153" s="92">
        <v>6.4557322984985799</v>
      </c>
      <c r="D11153" s="91"/>
      <c r="E11153" s="93" t="s">
        <v>4884</v>
      </c>
      <c r="F11153" s="94">
        <v>20828</v>
      </c>
    </row>
    <row r="11154" spans="1:6" ht="0.2" customHeight="1" x14ac:dyDescent="0.2"/>
    <row r="11155" spans="1:6" ht="12.75" customHeight="1" x14ac:dyDescent="0.2">
      <c r="A11155" s="80" t="s">
        <v>4871</v>
      </c>
      <c r="B11155" s="81" t="s">
        <v>4905</v>
      </c>
      <c r="C11155" s="82" t="s">
        <v>4870</v>
      </c>
      <c r="D11155" s="82" t="s">
        <v>4873</v>
      </c>
      <c r="E11155" s="82" t="s">
        <v>4874</v>
      </c>
      <c r="F11155" s="83" t="s">
        <v>4875</v>
      </c>
    </row>
    <row r="11156" spans="1:6" ht="409.6" hidden="1" customHeight="1" x14ac:dyDescent="0.2"/>
    <row r="11157" spans="1:6" ht="25.5" customHeight="1" thickBot="1" x14ac:dyDescent="0.25">
      <c r="A11157" s="84" t="s">
        <v>4920</v>
      </c>
      <c r="B11157" s="85" t="s">
        <v>4921</v>
      </c>
      <c r="C11157" s="86" t="s">
        <v>106</v>
      </c>
      <c r="D11157" s="87">
        <v>0.252</v>
      </c>
      <c r="E11157" s="88">
        <v>14128</v>
      </c>
      <c r="F11157" s="89">
        <f>+D11157*E11157</f>
        <v>3560.2559999999999</v>
      </c>
    </row>
    <row r="11158" spans="1:6" ht="409.6" hidden="1" customHeight="1" thickBot="1" x14ac:dyDescent="0.25"/>
    <row r="11159" spans="1:6" ht="13.5" customHeight="1" thickBot="1" x14ac:dyDescent="0.25">
      <c r="A11159" s="90" t="s">
        <v>4908</v>
      </c>
      <c r="B11159" s="91"/>
      <c r="C11159" s="92">
        <v>1.1034380152993499</v>
      </c>
      <c r="D11159" s="91"/>
      <c r="E11159" s="93" t="s">
        <v>4884</v>
      </c>
      <c r="F11159" s="94">
        <v>3560</v>
      </c>
    </row>
    <row r="11160" spans="1:6" ht="0.2" customHeight="1" thickBot="1" x14ac:dyDescent="0.25"/>
    <row r="11161" spans="1:6" ht="12.75" customHeight="1" thickBot="1" x14ac:dyDescent="0.3">
      <c r="A11161" s="157" t="s">
        <v>4909</v>
      </c>
      <c r="B11161" s="158"/>
      <c r="C11161" s="158"/>
      <c r="D11161" s="158"/>
      <c r="E11161" s="159">
        <v>322628</v>
      </c>
      <c r="F11161" s="160"/>
    </row>
    <row r="11162" spans="1:6" ht="12.75" customHeight="1" x14ac:dyDescent="0.2"/>
    <row r="11163" spans="1:6" ht="12.75" customHeight="1" x14ac:dyDescent="0.2"/>
    <row r="11164" spans="1:6" ht="409.6" hidden="1" customHeight="1" x14ac:dyDescent="0.2"/>
    <row r="11165" spans="1:6" ht="12.75" customHeight="1" x14ac:dyDescent="0.25">
      <c r="A11165" s="144" t="s">
        <v>4868</v>
      </c>
      <c r="B11165" s="145"/>
      <c r="C11165" s="145"/>
      <c r="D11165" s="145"/>
      <c r="E11165" s="146"/>
      <c r="F11165" s="147"/>
    </row>
    <row r="11166" spans="1:6" ht="12.75" customHeight="1" x14ac:dyDescent="0.2">
      <c r="A11166" s="138" t="s">
        <v>2974</v>
      </c>
      <c r="B11166" s="139"/>
      <c r="C11166" s="139"/>
      <c r="D11166" s="140"/>
      <c r="E11166" s="76" t="s">
        <v>4869</v>
      </c>
      <c r="F11166" s="77" t="s">
        <v>4870</v>
      </c>
    </row>
    <row r="11167" spans="1:6" ht="12.75" customHeight="1" x14ac:dyDescent="0.2">
      <c r="A11167" s="141"/>
      <c r="B11167" s="142"/>
      <c r="C11167" s="142"/>
      <c r="D11167" s="143"/>
      <c r="E11167" s="78" t="s">
        <v>2973</v>
      </c>
      <c r="F11167" s="79" t="s">
        <v>263</v>
      </c>
    </row>
    <row r="11168" spans="1:6" ht="409.6" hidden="1" customHeight="1" x14ac:dyDescent="0.2"/>
    <row r="11169" spans="1:6" ht="12.75" customHeight="1" x14ac:dyDescent="0.2">
      <c r="A11169" s="80" t="s">
        <v>4871</v>
      </c>
      <c r="B11169" s="81" t="s">
        <v>4872</v>
      </c>
      <c r="C11169" s="82" t="s">
        <v>4870</v>
      </c>
      <c r="D11169" s="82" t="s">
        <v>4873</v>
      </c>
      <c r="E11169" s="82" t="s">
        <v>4874</v>
      </c>
      <c r="F11169" s="83" t="s">
        <v>4875</v>
      </c>
    </row>
    <row r="11170" spans="1:6" ht="409.6" hidden="1" customHeight="1" x14ac:dyDescent="0.2"/>
    <row r="11171" spans="1:6" ht="25.5" customHeight="1" x14ac:dyDescent="0.2">
      <c r="A11171" s="84" t="s">
        <v>5154</v>
      </c>
      <c r="B11171" s="85" t="s">
        <v>5155</v>
      </c>
      <c r="C11171" s="86" t="s">
        <v>106</v>
      </c>
      <c r="D11171" s="87">
        <v>0.42</v>
      </c>
      <c r="E11171" s="88">
        <v>405694</v>
      </c>
      <c r="F11171" s="89">
        <f>+D11171*E11171</f>
        <v>170391.47999999998</v>
      </c>
    </row>
    <row r="11172" spans="1:6" ht="409.6" hidden="1" customHeight="1" x14ac:dyDescent="0.2"/>
    <row r="11173" spans="1:6" ht="25.5" customHeight="1" x14ac:dyDescent="0.2">
      <c r="A11173" s="84" t="s">
        <v>5254</v>
      </c>
      <c r="B11173" s="85" t="s">
        <v>5255</v>
      </c>
      <c r="C11173" s="86" t="s">
        <v>9</v>
      </c>
      <c r="D11173" s="87">
        <v>1.57</v>
      </c>
      <c r="E11173" s="88">
        <v>2030</v>
      </c>
      <c r="F11173" s="89">
        <f>+D11173*E11173</f>
        <v>3187.1</v>
      </c>
    </row>
    <row r="11174" spans="1:6" ht="409.6" hidden="1" customHeight="1" x14ac:dyDescent="0.2"/>
    <row r="11175" spans="1:6" ht="25.5" customHeight="1" x14ac:dyDescent="0.2">
      <c r="A11175" s="84" t="s">
        <v>4881</v>
      </c>
      <c r="B11175" s="85" t="s">
        <v>4882</v>
      </c>
      <c r="C11175" s="86" t="s">
        <v>9</v>
      </c>
      <c r="D11175" s="87">
        <v>1.81</v>
      </c>
      <c r="E11175" s="88">
        <v>8900</v>
      </c>
      <c r="F11175" s="89">
        <f>+D11175*E11175</f>
        <v>16109</v>
      </c>
    </row>
    <row r="11176" spans="1:6" ht="409.6" hidden="1" customHeight="1" x14ac:dyDescent="0.2"/>
    <row r="11177" spans="1:6" ht="25.5" customHeight="1" x14ac:dyDescent="0.2">
      <c r="A11177" s="84" t="s">
        <v>4941</v>
      </c>
      <c r="B11177" s="85" t="s">
        <v>4942</v>
      </c>
      <c r="C11177" s="86" t="s">
        <v>7</v>
      </c>
      <c r="D11177" s="87">
        <v>0.4</v>
      </c>
      <c r="E11177" s="88">
        <v>8600</v>
      </c>
      <c r="F11177" s="89">
        <f>+D11177*E11177</f>
        <v>3440</v>
      </c>
    </row>
    <row r="11178" spans="1:6" ht="409.6" hidden="1" customHeight="1" x14ac:dyDescent="0.2"/>
    <row r="11179" spans="1:6" ht="25.5" customHeight="1" x14ac:dyDescent="0.2">
      <c r="A11179" s="84" t="s">
        <v>5101</v>
      </c>
      <c r="B11179" s="85" t="s">
        <v>5102</v>
      </c>
      <c r="C11179" s="86" t="s">
        <v>1212</v>
      </c>
      <c r="D11179" s="87">
        <v>0.43836000000000003</v>
      </c>
      <c r="E11179" s="88">
        <v>2550</v>
      </c>
      <c r="F11179" s="89">
        <f>+D11179*E11179</f>
        <v>1117.818</v>
      </c>
    </row>
    <row r="11180" spans="1:6" ht="409.6" hidden="1" customHeight="1" x14ac:dyDescent="0.2"/>
    <row r="11181" spans="1:6" ht="25.5" customHeight="1" x14ac:dyDescent="0.2">
      <c r="A11181" s="84" t="s">
        <v>5097</v>
      </c>
      <c r="B11181" s="85" t="s">
        <v>5098</v>
      </c>
      <c r="C11181" s="86" t="s">
        <v>9</v>
      </c>
      <c r="D11181" s="87">
        <v>2.7000000000000001E-3</v>
      </c>
      <c r="E11181" s="88">
        <v>295180</v>
      </c>
      <c r="F11181" s="89">
        <f>+D11181*E11181</f>
        <v>796.98599999999999</v>
      </c>
    </row>
    <row r="11182" spans="1:6" ht="409.6" hidden="1" customHeight="1" x14ac:dyDescent="0.2"/>
    <row r="11183" spans="1:6" ht="25.5" customHeight="1" x14ac:dyDescent="0.2">
      <c r="A11183" s="84" t="s">
        <v>5160</v>
      </c>
      <c r="B11183" s="85" t="s">
        <v>5161</v>
      </c>
      <c r="C11183" s="86" t="s">
        <v>9</v>
      </c>
      <c r="D11183" s="87">
        <v>0.14358000000000001</v>
      </c>
      <c r="E11183" s="88">
        <v>155918</v>
      </c>
      <c r="F11183" s="89">
        <f>+D11183*E11183</f>
        <v>22386.706440000002</v>
      </c>
    </row>
    <row r="11184" spans="1:6" ht="409.6" hidden="1" customHeight="1" x14ac:dyDescent="0.2"/>
    <row r="11185" spans="1:6" ht="25.5" customHeight="1" x14ac:dyDescent="0.2">
      <c r="A11185" s="84" t="s">
        <v>5256</v>
      </c>
      <c r="B11185" s="85" t="s">
        <v>5257</v>
      </c>
      <c r="C11185" s="86" t="s">
        <v>9</v>
      </c>
      <c r="D11185" s="87">
        <v>3.5700000000000003E-2</v>
      </c>
      <c r="E11185" s="88">
        <v>262600</v>
      </c>
      <c r="F11185" s="89">
        <f>+D11185*E11185</f>
        <v>9374.8200000000015</v>
      </c>
    </row>
    <row r="11186" spans="1:6" ht="409.6" hidden="1" customHeight="1" x14ac:dyDescent="0.2"/>
    <row r="11187" spans="1:6" ht="25.5" customHeight="1" x14ac:dyDescent="0.2">
      <c r="A11187" s="84" t="s">
        <v>5190</v>
      </c>
      <c r="B11187" s="85" t="s">
        <v>5191</v>
      </c>
      <c r="C11187" s="86" t="s">
        <v>263</v>
      </c>
      <c r="D11187" s="87">
        <v>2.2999999999999998</v>
      </c>
      <c r="E11187" s="88">
        <v>1353</v>
      </c>
      <c r="F11187" s="89">
        <f>+D11187*E11187</f>
        <v>3111.8999999999996</v>
      </c>
    </row>
    <row r="11188" spans="1:6" ht="409.6" hidden="1" customHeight="1" x14ac:dyDescent="0.2"/>
    <row r="11189" spans="1:6" ht="25.5" customHeight="1" x14ac:dyDescent="0.2">
      <c r="A11189" s="84" t="s">
        <v>5258</v>
      </c>
      <c r="B11189" s="85" t="s">
        <v>5259</v>
      </c>
      <c r="C11189" s="86" t="s">
        <v>7</v>
      </c>
      <c r="D11189" s="87">
        <v>1.1872</v>
      </c>
      <c r="E11189" s="88">
        <v>5242</v>
      </c>
      <c r="F11189" s="89">
        <f>+D11189*E11189</f>
        <v>6223.3024000000005</v>
      </c>
    </row>
    <row r="11190" spans="1:6" ht="409.6" hidden="1" customHeight="1" x14ac:dyDescent="0.2"/>
    <row r="11191" spans="1:6" ht="25.5" customHeight="1" thickBot="1" x14ac:dyDescent="0.25">
      <c r="A11191" s="84" t="s">
        <v>5264</v>
      </c>
      <c r="B11191" s="85" t="s">
        <v>5265</v>
      </c>
      <c r="C11191" s="86" t="s">
        <v>263</v>
      </c>
      <c r="D11191" s="87">
        <v>1.6</v>
      </c>
      <c r="E11191" s="88">
        <v>700</v>
      </c>
      <c r="F11191" s="89">
        <f>+D11191*E11191</f>
        <v>1120</v>
      </c>
    </row>
    <row r="11192" spans="1:6" ht="409.6" hidden="1" customHeight="1" thickBot="1" x14ac:dyDescent="0.25"/>
    <row r="11193" spans="1:6" ht="13.5" customHeight="1" thickBot="1" x14ac:dyDescent="0.25">
      <c r="A11193" s="90" t="s">
        <v>4883</v>
      </c>
      <c r="B11193" s="91"/>
      <c r="C11193" s="92">
        <v>60.345910749939598</v>
      </c>
      <c r="D11193" s="91"/>
      <c r="E11193" s="93" t="s">
        <v>4884</v>
      </c>
      <c r="F11193" s="94">
        <v>237259</v>
      </c>
    </row>
    <row r="11194" spans="1:6" ht="0.2" customHeight="1" x14ac:dyDescent="0.2"/>
    <row r="11195" spans="1:6" ht="12.75" customHeight="1" x14ac:dyDescent="0.2">
      <c r="A11195" s="80" t="s">
        <v>4871</v>
      </c>
      <c r="B11195" s="81" t="s">
        <v>4885</v>
      </c>
      <c r="C11195" s="82" t="s">
        <v>4870</v>
      </c>
      <c r="D11195" s="82" t="s">
        <v>4873</v>
      </c>
      <c r="E11195" s="82" t="s">
        <v>4874</v>
      </c>
      <c r="F11195" s="83" t="s">
        <v>4875</v>
      </c>
    </row>
    <row r="11196" spans="1:6" ht="409.6" hidden="1" customHeight="1" x14ac:dyDescent="0.2"/>
    <row r="11197" spans="1:6" ht="25.5" customHeight="1" thickBot="1" x14ac:dyDescent="0.25">
      <c r="A11197" s="84" t="s">
        <v>5158</v>
      </c>
      <c r="B11197" s="85" t="s">
        <v>5159</v>
      </c>
      <c r="C11197" s="86" t="s">
        <v>4888</v>
      </c>
      <c r="D11197" s="87">
        <v>0.45650000000000002</v>
      </c>
      <c r="E11197" s="88">
        <v>266178</v>
      </c>
      <c r="F11197" s="89">
        <f>+D11197*E11197</f>
        <v>121510.257</v>
      </c>
    </row>
    <row r="11198" spans="1:6" ht="409.6" hidden="1" customHeight="1" thickBot="1" x14ac:dyDescent="0.25"/>
    <row r="11199" spans="1:6" ht="13.5" customHeight="1" thickBot="1" x14ac:dyDescent="0.25">
      <c r="A11199" s="90" t="s">
        <v>4893</v>
      </c>
      <c r="B11199" s="91"/>
      <c r="C11199" s="92">
        <v>30.905599430264601</v>
      </c>
      <c r="D11199" s="91"/>
      <c r="E11199" s="93" t="s">
        <v>4884</v>
      </c>
      <c r="F11199" s="94">
        <v>121510</v>
      </c>
    </row>
    <row r="11200" spans="1:6" ht="0.2" customHeight="1" x14ac:dyDescent="0.2"/>
    <row r="11201" spans="1:6" ht="12.75" customHeight="1" x14ac:dyDescent="0.2">
      <c r="A11201" s="80" t="s">
        <v>4871</v>
      </c>
      <c r="B11201" s="81" t="s">
        <v>4894</v>
      </c>
      <c r="C11201" s="82" t="s">
        <v>4870</v>
      </c>
      <c r="D11201" s="82" t="s">
        <v>4873</v>
      </c>
      <c r="E11201" s="82" t="s">
        <v>4874</v>
      </c>
      <c r="F11201" s="83" t="s">
        <v>4875</v>
      </c>
    </row>
    <row r="11202" spans="1:6" ht="409.6" hidden="1" customHeight="1" x14ac:dyDescent="0.2"/>
    <row r="11203" spans="1:6" ht="25.5" customHeight="1" thickBot="1" x14ac:dyDescent="0.25">
      <c r="A11203" s="84" t="s">
        <v>4895</v>
      </c>
      <c r="B11203" s="85" t="s">
        <v>4896</v>
      </c>
      <c r="C11203" s="86" t="s">
        <v>4897</v>
      </c>
      <c r="D11203" s="87">
        <v>0.05</v>
      </c>
      <c r="E11203" s="88">
        <v>121510</v>
      </c>
      <c r="F11203" s="89">
        <f>+D11203*E11203</f>
        <v>6075.5</v>
      </c>
    </row>
    <row r="11204" spans="1:6" ht="409.6" hidden="1" customHeight="1" thickBot="1" x14ac:dyDescent="0.25"/>
    <row r="11205" spans="1:6" ht="13.5" customHeight="1" thickBot="1" x14ac:dyDescent="0.25">
      <c r="A11205" s="90" t="s">
        <v>4898</v>
      </c>
      <c r="B11205" s="91"/>
      <c r="C11205" s="92">
        <v>1.5454071445830599</v>
      </c>
      <c r="D11205" s="91"/>
      <c r="E11205" s="93" t="s">
        <v>4884</v>
      </c>
      <c r="F11205" s="94">
        <v>6076</v>
      </c>
    </row>
    <row r="11206" spans="1:6" ht="0.2" customHeight="1" x14ac:dyDescent="0.2"/>
    <row r="11207" spans="1:6" ht="12.75" customHeight="1" x14ac:dyDescent="0.2">
      <c r="A11207" s="80" t="s">
        <v>4871</v>
      </c>
      <c r="B11207" s="81" t="s">
        <v>4899</v>
      </c>
      <c r="C11207" s="82" t="s">
        <v>4870</v>
      </c>
      <c r="D11207" s="82" t="s">
        <v>4873</v>
      </c>
      <c r="E11207" s="82" t="s">
        <v>4874</v>
      </c>
      <c r="F11207" s="83" t="s">
        <v>4875</v>
      </c>
    </row>
    <row r="11208" spans="1:6" ht="409.6" hidden="1" customHeight="1" x14ac:dyDescent="0.2"/>
    <row r="11209" spans="1:6" ht="25.5" customHeight="1" x14ac:dyDescent="0.2">
      <c r="A11209" s="84" t="s">
        <v>5200</v>
      </c>
      <c r="B11209" s="85" t="s">
        <v>5201</v>
      </c>
      <c r="C11209" s="86" t="s">
        <v>109</v>
      </c>
      <c r="D11209" s="87">
        <v>48</v>
      </c>
      <c r="E11209" s="88">
        <v>158</v>
      </c>
      <c r="F11209" s="89">
        <f>+D11209*E11209</f>
        <v>7584</v>
      </c>
    </row>
    <row r="11210" spans="1:6" ht="409.6" hidden="1" customHeight="1" x14ac:dyDescent="0.2"/>
    <row r="11211" spans="1:6" ht="25.5" customHeight="1" x14ac:dyDescent="0.2">
      <c r="A11211" s="84" t="s">
        <v>5016</v>
      </c>
      <c r="B11211" s="85" t="s">
        <v>5017</v>
      </c>
      <c r="C11211" s="86" t="s">
        <v>109</v>
      </c>
      <c r="D11211" s="87">
        <v>1.3332999999999999</v>
      </c>
      <c r="E11211" s="88">
        <v>3482</v>
      </c>
      <c r="F11211" s="89">
        <f>+D11211*E11211</f>
        <v>4642.5505999999996</v>
      </c>
    </row>
    <row r="11212" spans="1:6" ht="409.6" hidden="1" customHeight="1" x14ac:dyDescent="0.2"/>
    <row r="11213" spans="1:6" ht="25.5" customHeight="1" x14ac:dyDescent="0.2">
      <c r="A11213" s="84" t="s">
        <v>5196</v>
      </c>
      <c r="B11213" s="85" t="s">
        <v>5197</v>
      </c>
      <c r="C11213" s="86" t="s">
        <v>109</v>
      </c>
      <c r="D11213" s="87">
        <v>4</v>
      </c>
      <c r="E11213" s="88">
        <v>550</v>
      </c>
      <c r="F11213" s="89">
        <f>+D11213*E11213</f>
        <v>2200</v>
      </c>
    </row>
    <row r="11214" spans="1:6" ht="409.6" hidden="1" customHeight="1" x14ac:dyDescent="0.2"/>
    <row r="11215" spans="1:6" ht="25.5" customHeight="1" x14ac:dyDescent="0.2">
      <c r="A11215" s="84" t="s">
        <v>5166</v>
      </c>
      <c r="B11215" s="85" t="s">
        <v>5167</v>
      </c>
      <c r="C11215" s="86" t="s">
        <v>109</v>
      </c>
      <c r="D11215" s="87">
        <v>0.28109000000000001</v>
      </c>
      <c r="E11215" s="88">
        <v>26925</v>
      </c>
      <c r="F11215" s="89">
        <f>+D11215*E11215</f>
        <v>7568.34825</v>
      </c>
    </row>
    <row r="11216" spans="1:6" ht="409.6" hidden="1" customHeight="1" x14ac:dyDescent="0.2"/>
    <row r="11217" spans="1:6" ht="25.5" customHeight="1" x14ac:dyDescent="0.2">
      <c r="A11217" s="84" t="s">
        <v>5198</v>
      </c>
      <c r="B11217" s="85" t="s">
        <v>5199</v>
      </c>
      <c r="C11217" s="86" t="s">
        <v>109</v>
      </c>
      <c r="D11217" s="87">
        <v>0.28109000000000001</v>
      </c>
      <c r="E11217" s="88">
        <v>805</v>
      </c>
      <c r="F11217" s="89">
        <f>+D11217*E11217</f>
        <v>226.27745000000002</v>
      </c>
    </row>
    <row r="11218" spans="1:6" ht="409.6" hidden="1" customHeight="1" x14ac:dyDescent="0.2"/>
    <row r="11219" spans="1:6" ht="25.5" customHeight="1" thickBot="1" x14ac:dyDescent="0.25">
      <c r="A11219" s="84" t="s">
        <v>5018</v>
      </c>
      <c r="B11219" s="85" t="s">
        <v>5019</v>
      </c>
      <c r="C11219" s="86" t="s">
        <v>109</v>
      </c>
      <c r="D11219" s="87">
        <v>0.66666999999999998</v>
      </c>
      <c r="E11219" s="88">
        <v>248</v>
      </c>
      <c r="F11219" s="89">
        <f>+D11219*E11219</f>
        <v>165.33416</v>
      </c>
    </row>
    <row r="11220" spans="1:6" ht="409.6" hidden="1" customHeight="1" thickBot="1" x14ac:dyDescent="0.25"/>
    <row r="11221" spans="1:6" ht="13.5" customHeight="1" thickBot="1" x14ac:dyDescent="0.25">
      <c r="A11221" s="90" t="s">
        <v>4904</v>
      </c>
      <c r="B11221" s="91"/>
      <c r="C11221" s="92">
        <v>5.6937926824615603</v>
      </c>
      <c r="D11221" s="91"/>
      <c r="E11221" s="93" t="s">
        <v>4884</v>
      </c>
      <c r="F11221" s="94">
        <v>22386</v>
      </c>
    </row>
    <row r="11222" spans="1:6" ht="0.2" customHeight="1" x14ac:dyDescent="0.2"/>
    <row r="11223" spans="1:6" ht="12.75" customHeight="1" x14ac:dyDescent="0.2">
      <c r="A11223" s="80" t="s">
        <v>4871</v>
      </c>
      <c r="B11223" s="81" t="s">
        <v>4905</v>
      </c>
      <c r="C11223" s="82" t="s">
        <v>4870</v>
      </c>
      <c r="D11223" s="82" t="s">
        <v>4873</v>
      </c>
      <c r="E11223" s="82" t="s">
        <v>4874</v>
      </c>
      <c r="F11223" s="83" t="s">
        <v>4875</v>
      </c>
    </row>
    <row r="11224" spans="1:6" ht="409.6" hidden="1" customHeight="1" x14ac:dyDescent="0.2"/>
    <row r="11225" spans="1:6" ht="25.5" customHeight="1" thickBot="1" x14ac:dyDescent="0.25">
      <c r="A11225" s="84" t="s">
        <v>4920</v>
      </c>
      <c r="B11225" s="85" t="s">
        <v>4921</v>
      </c>
      <c r="C11225" s="86" t="s">
        <v>106</v>
      </c>
      <c r="D11225" s="87">
        <v>0.42</v>
      </c>
      <c r="E11225" s="88">
        <v>14128</v>
      </c>
      <c r="F11225" s="89">
        <f>+D11225*E11225</f>
        <v>5933.76</v>
      </c>
    </row>
    <row r="11226" spans="1:6" ht="409.6" hidden="1" customHeight="1" thickBot="1" x14ac:dyDescent="0.25"/>
    <row r="11227" spans="1:6" ht="13.5" customHeight="1" thickBot="1" x14ac:dyDescent="0.25">
      <c r="A11227" s="90" t="s">
        <v>4908</v>
      </c>
      <c r="B11227" s="91"/>
      <c r="C11227" s="92">
        <v>1.5092899927511301</v>
      </c>
      <c r="D11227" s="91"/>
      <c r="E11227" s="93" t="s">
        <v>4884</v>
      </c>
      <c r="F11227" s="94">
        <v>5934</v>
      </c>
    </row>
    <row r="11228" spans="1:6" ht="0.2" customHeight="1" thickBot="1" x14ac:dyDescent="0.25"/>
    <row r="11229" spans="1:6" ht="12.75" customHeight="1" thickBot="1" x14ac:dyDescent="0.3">
      <c r="A11229" s="157" t="s">
        <v>4909</v>
      </c>
      <c r="B11229" s="158"/>
      <c r="C11229" s="158"/>
      <c r="D11229" s="158"/>
      <c r="E11229" s="159">
        <v>393165</v>
      </c>
      <c r="F11229" s="160"/>
    </row>
    <row r="11230" spans="1:6" ht="12.75" customHeight="1" x14ac:dyDescent="0.2"/>
    <row r="11231" spans="1:6" ht="12.75" customHeight="1" x14ac:dyDescent="0.2"/>
    <row r="11232" spans="1:6" ht="409.6" hidden="1" customHeight="1" x14ac:dyDescent="0.2"/>
    <row r="11233" spans="1:6" ht="12.75" customHeight="1" x14ac:dyDescent="0.25">
      <c r="A11233" s="144" t="s">
        <v>4868</v>
      </c>
      <c r="B11233" s="145"/>
      <c r="C11233" s="145"/>
      <c r="D11233" s="145"/>
      <c r="E11233" s="146"/>
      <c r="F11233" s="147"/>
    </row>
    <row r="11234" spans="1:6" ht="12.75" customHeight="1" x14ac:dyDescent="0.2">
      <c r="A11234" s="138" t="s">
        <v>2976</v>
      </c>
      <c r="B11234" s="139"/>
      <c r="C11234" s="139"/>
      <c r="D11234" s="140"/>
      <c r="E11234" s="76" t="s">
        <v>4869</v>
      </c>
      <c r="F11234" s="77" t="s">
        <v>4870</v>
      </c>
    </row>
    <row r="11235" spans="1:6" ht="12.75" customHeight="1" x14ac:dyDescent="0.2">
      <c r="A11235" s="141"/>
      <c r="B11235" s="142"/>
      <c r="C11235" s="142"/>
      <c r="D11235" s="143"/>
      <c r="E11235" s="78" t="s">
        <v>2975</v>
      </c>
      <c r="F11235" s="79" t="s">
        <v>263</v>
      </c>
    </row>
    <row r="11236" spans="1:6" ht="409.6" hidden="1" customHeight="1" x14ac:dyDescent="0.2"/>
    <row r="11237" spans="1:6" ht="12.75" customHeight="1" x14ac:dyDescent="0.2">
      <c r="A11237" s="80" t="s">
        <v>4871</v>
      </c>
      <c r="B11237" s="81" t="s">
        <v>4872</v>
      </c>
      <c r="C11237" s="82" t="s">
        <v>4870</v>
      </c>
      <c r="D11237" s="82" t="s">
        <v>4873</v>
      </c>
      <c r="E11237" s="82" t="s">
        <v>4874</v>
      </c>
      <c r="F11237" s="83" t="s">
        <v>4875</v>
      </c>
    </row>
    <row r="11238" spans="1:6" ht="409.6" hidden="1" customHeight="1" x14ac:dyDescent="0.2"/>
    <row r="11239" spans="1:6" ht="25.5" customHeight="1" x14ac:dyDescent="0.2">
      <c r="A11239" s="84" t="s">
        <v>5154</v>
      </c>
      <c r="B11239" s="85" t="s">
        <v>5155</v>
      </c>
      <c r="C11239" s="86" t="s">
        <v>106</v>
      </c>
      <c r="D11239" s="87">
        <v>0.26250000000000001</v>
      </c>
      <c r="E11239" s="88">
        <v>405694</v>
      </c>
      <c r="F11239" s="89">
        <f>+D11239*E11239</f>
        <v>106494.675</v>
      </c>
    </row>
    <row r="11240" spans="1:6" ht="409.6" hidden="1" customHeight="1" x14ac:dyDescent="0.2"/>
    <row r="11241" spans="1:6" ht="25.5" customHeight="1" x14ac:dyDescent="0.2">
      <c r="A11241" s="84" t="s">
        <v>5254</v>
      </c>
      <c r="B11241" s="85" t="s">
        <v>5255</v>
      </c>
      <c r="C11241" s="86" t="s">
        <v>9</v>
      </c>
      <c r="D11241" s="87">
        <v>0.55000000000000004</v>
      </c>
      <c r="E11241" s="88">
        <v>2030</v>
      </c>
      <c r="F11241" s="89">
        <f>+D11241*E11241</f>
        <v>1116.5</v>
      </c>
    </row>
    <row r="11242" spans="1:6" ht="409.6" hidden="1" customHeight="1" x14ac:dyDescent="0.2"/>
    <row r="11243" spans="1:6" ht="25.5" customHeight="1" x14ac:dyDescent="0.2">
      <c r="A11243" s="84" t="s">
        <v>4881</v>
      </c>
      <c r="B11243" s="85" t="s">
        <v>4882</v>
      </c>
      <c r="C11243" s="86" t="s">
        <v>9</v>
      </c>
      <c r="D11243" s="87">
        <v>0.57999999999999996</v>
      </c>
      <c r="E11243" s="88">
        <v>8900</v>
      </c>
      <c r="F11243" s="89">
        <f>+D11243*E11243</f>
        <v>5162</v>
      </c>
    </row>
    <row r="11244" spans="1:6" ht="409.6" hidden="1" customHeight="1" x14ac:dyDescent="0.2"/>
    <row r="11245" spans="1:6" ht="25.5" customHeight="1" x14ac:dyDescent="0.2">
      <c r="A11245" s="84" t="s">
        <v>4941</v>
      </c>
      <c r="B11245" s="85" t="s">
        <v>4942</v>
      </c>
      <c r="C11245" s="86" t="s">
        <v>7</v>
      </c>
      <c r="D11245" s="87">
        <v>0.1</v>
      </c>
      <c r="E11245" s="88">
        <v>8600</v>
      </c>
      <c r="F11245" s="89">
        <f>+D11245*E11245</f>
        <v>860</v>
      </c>
    </row>
    <row r="11246" spans="1:6" ht="409.6" hidden="1" customHeight="1" x14ac:dyDescent="0.2"/>
    <row r="11247" spans="1:6" ht="25.5" customHeight="1" x14ac:dyDescent="0.2">
      <c r="A11247" s="84" t="s">
        <v>5101</v>
      </c>
      <c r="B11247" s="85" t="s">
        <v>5102</v>
      </c>
      <c r="C11247" s="86" t="s">
        <v>1212</v>
      </c>
      <c r="D11247" s="87">
        <v>0.15</v>
      </c>
      <c r="E11247" s="88">
        <v>2550</v>
      </c>
      <c r="F11247" s="89">
        <f>+D11247*E11247</f>
        <v>382.5</v>
      </c>
    </row>
    <row r="11248" spans="1:6" ht="409.6" hidden="1" customHeight="1" x14ac:dyDescent="0.2"/>
    <row r="11249" spans="1:6" ht="25.5" customHeight="1" x14ac:dyDescent="0.2">
      <c r="A11249" s="84" t="s">
        <v>4876</v>
      </c>
      <c r="B11249" s="85" t="s">
        <v>4877</v>
      </c>
      <c r="C11249" s="86" t="s">
        <v>1212</v>
      </c>
      <c r="D11249" s="87">
        <v>6.6000000000000003E-2</v>
      </c>
      <c r="E11249" s="88">
        <v>3690</v>
      </c>
      <c r="F11249" s="89">
        <f>+D11249*E11249</f>
        <v>243.54000000000002</v>
      </c>
    </row>
    <row r="11250" spans="1:6" ht="409.6" hidden="1" customHeight="1" x14ac:dyDescent="0.2"/>
    <row r="11251" spans="1:6" ht="25.5" customHeight="1" x14ac:dyDescent="0.2">
      <c r="A11251" s="84" t="s">
        <v>5097</v>
      </c>
      <c r="B11251" s="85" t="s">
        <v>5098</v>
      </c>
      <c r="C11251" s="86" t="s">
        <v>9</v>
      </c>
      <c r="D11251" s="87">
        <v>2.7399999999999998E-3</v>
      </c>
      <c r="E11251" s="88">
        <v>295180</v>
      </c>
      <c r="F11251" s="89">
        <f>+D11251*E11251</f>
        <v>808.79319999999996</v>
      </c>
    </row>
    <row r="11252" spans="1:6" ht="409.6" hidden="1" customHeight="1" x14ac:dyDescent="0.2"/>
    <row r="11253" spans="1:6" ht="25.5" customHeight="1" x14ac:dyDescent="0.2">
      <c r="A11253" s="84" t="s">
        <v>5260</v>
      </c>
      <c r="B11253" s="85" t="s">
        <v>5261</v>
      </c>
      <c r="C11253" s="86" t="s">
        <v>9</v>
      </c>
      <c r="D11253" s="87">
        <v>0.11600000000000001</v>
      </c>
      <c r="E11253" s="88">
        <v>180900</v>
      </c>
      <c r="F11253" s="89">
        <f>+D11253*E11253</f>
        <v>20984.400000000001</v>
      </c>
    </row>
    <row r="11254" spans="1:6" ht="409.6" hidden="1" customHeight="1" x14ac:dyDescent="0.2"/>
    <row r="11255" spans="1:6" ht="25.5" customHeight="1" x14ac:dyDescent="0.2">
      <c r="A11255" s="84" t="s">
        <v>5256</v>
      </c>
      <c r="B11255" s="85" t="s">
        <v>5257</v>
      </c>
      <c r="C11255" s="86" t="s">
        <v>9</v>
      </c>
      <c r="D11255" s="87">
        <v>2.231E-2</v>
      </c>
      <c r="E11255" s="88">
        <v>262600</v>
      </c>
      <c r="F11255" s="89">
        <f>+D11255*E11255</f>
        <v>5858.6059999999998</v>
      </c>
    </row>
    <row r="11256" spans="1:6" ht="409.6" hidden="1" customHeight="1" x14ac:dyDescent="0.2"/>
    <row r="11257" spans="1:6" ht="25.5" customHeight="1" x14ac:dyDescent="0.2">
      <c r="A11257" s="84" t="s">
        <v>5190</v>
      </c>
      <c r="B11257" s="85" t="s">
        <v>5191</v>
      </c>
      <c r="C11257" s="86" t="s">
        <v>263</v>
      </c>
      <c r="D11257" s="87">
        <v>4</v>
      </c>
      <c r="E11257" s="88">
        <v>1353</v>
      </c>
      <c r="F11257" s="89">
        <f>+D11257*E11257</f>
        <v>5412</v>
      </c>
    </row>
    <row r="11258" spans="1:6" ht="409.6" hidden="1" customHeight="1" x14ac:dyDescent="0.2"/>
    <row r="11259" spans="1:6" ht="25.5" customHeight="1" thickBot="1" x14ac:dyDescent="0.25">
      <c r="A11259" s="84" t="s">
        <v>5262</v>
      </c>
      <c r="B11259" s="85" t="s">
        <v>5263</v>
      </c>
      <c r="C11259" s="86" t="s">
        <v>7</v>
      </c>
      <c r="D11259" s="87">
        <v>0.12</v>
      </c>
      <c r="E11259" s="88">
        <v>6637</v>
      </c>
      <c r="F11259" s="89">
        <f>+D11259*E11259</f>
        <v>796.43999999999994</v>
      </c>
    </row>
    <row r="11260" spans="1:6" ht="409.6" hidden="1" customHeight="1" thickBot="1" x14ac:dyDescent="0.25"/>
    <row r="11261" spans="1:6" ht="13.5" customHeight="1" thickBot="1" x14ac:dyDescent="0.25">
      <c r="A11261" s="90" t="s">
        <v>4883</v>
      </c>
      <c r="B11261" s="91"/>
      <c r="C11261" s="92">
        <v>78.314546146688102</v>
      </c>
      <c r="D11261" s="91"/>
      <c r="E11261" s="93" t="s">
        <v>4884</v>
      </c>
      <c r="F11261" s="94">
        <v>148121</v>
      </c>
    </row>
    <row r="11262" spans="1:6" ht="0.2" customHeight="1" x14ac:dyDescent="0.2"/>
    <row r="11263" spans="1:6" ht="12.75" customHeight="1" x14ac:dyDescent="0.2">
      <c r="A11263" s="80" t="s">
        <v>4871</v>
      </c>
      <c r="B11263" s="81" t="s">
        <v>4885</v>
      </c>
      <c r="C11263" s="82" t="s">
        <v>4870</v>
      </c>
      <c r="D11263" s="82" t="s">
        <v>4873</v>
      </c>
      <c r="E11263" s="82" t="s">
        <v>4874</v>
      </c>
      <c r="F11263" s="83" t="s">
        <v>4875</v>
      </c>
    </row>
    <row r="11264" spans="1:6" ht="409.6" hidden="1" customHeight="1" x14ac:dyDescent="0.2"/>
    <row r="11265" spans="1:6" ht="25.5" customHeight="1" thickBot="1" x14ac:dyDescent="0.25">
      <c r="A11265" s="84" t="s">
        <v>5158</v>
      </c>
      <c r="B11265" s="85" t="s">
        <v>5159</v>
      </c>
      <c r="C11265" s="86" t="s">
        <v>4888</v>
      </c>
      <c r="D11265" s="87">
        <v>0.12</v>
      </c>
      <c r="E11265" s="88">
        <v>266178</v>
      </c>
      <c r="F11265" s="89">
        <f>+D11265*E11265</f>
        <v>31941.360000000001</v>
      </c>
    </row>
    <row r="11266" spans="1:6" ht="409.6" hidden="1" customHeight="1" thickBot="1" x14ac:dyDescent="0.25"/>
    <row r="11267" spans="1:6" ht="13.5" customHeight="1" thickBot="1" x14ac:dyDescent="0.25">
      <c r="A11267" s="90" t="s">
        <v>4893</v>
      </c>
      <c r="B11267" s="91"/>
      <c r="C11267" s="92">
        <v>16.887847897808999</v>
      </c>
      <c r="D11267" s="91"/>
      <c r="E11267" s="93" t="s">
        <v>4884</v>
      </c>
      <c r="F11267" s="94">
        <v>31941</v>
      </c>
    </row>
    <row r="11268" spans="1:6" ht="0.2" customHeight="1" x14ac:dyDescent="0.2"/>
    <row r="11269" spans="1:6" ht="12.75" customHeight="1" x14ac:dyDescent="0.2">
      <c r="A11269" s="80" t="s">
        <v>4871</v>
      </c>
      <c r="B11269" s="81" t="s">
        <v>4894</v>
      </c>
      <c r="C11269" s="82" t="s">
        <v>4870</v>
      </c>
      <c r="D11269" s="82" t="s">
        <v>4873</v>
      </c>
      <c r="E11269" s="82" t="s">
        <v>4874</v>
      </c>
      <c r="F11269" s="83" t="s">
        <v>4875</v>
      </c>
    </row>
    <row r="11270" spans="1:6" ht="409.6" hidden="1" customHeight="1" x14ac:dyDescent="0.2"/>
    <row r="11271" spans="1:6" ht="25.5" customHeight="1" thickBot="1" x14ac:dyDescent="0.25">
      <c r="A11271" s="84" t="s">
        <v>4895</v>
      </c>
      <c r="B11271" s="85" t="s">
        <v>4896</v>
      </c>
      <c r="C11271" s="86" t="s">
        <v>4897</v>
      </c>
      <c r="D11271" s="87">
        <v>0.05</v>
      </c>
      <c r="E11271" s="88">
        <v>31941</v>
      </c>
      <c r="F11271" s="89">
        <f>+D11271*E11271</f>
        <v>1597.0500000000002</v>
      </c>
    </row>
    <row r="11272" spans="1:6" ht="409.6" hidden="1" customHeight="1" thickBot="1" x14ac:dyDescent="0.25"/>
    <row r="11273" spans="1:6" ht="13.5" customHeight="1" thickBot="1" x14ac:dyDescent="0.25">
      <c r="A11273" s="90" t="s">
        <v>4898</v>
      </c>
      <c r="B11273" s="91"/>
      <c r="C11273" s="92">
        <v>0.84436595888672705</v>
      </c>
      <c r="D11273" s="91"/>
      <c r="E11273" s="93" t="s">
        <v>4884</v>
      </c>
      <c r="F11273" s="94">
        <v>1597</v>
      </c>
    </row>
    <row r="11274" spans="1:6" ht="0.2" customHeight="1" x14ac:dyDescent="0.2"/>
    <row r="11275" spans="1:6" ht="12.75" customHeight="1" x14ac:dyDescent="0.2">
      <c r="A11275" s="80" t="s">
        <v>4871</v>
      </c>
      <c r="B11275" s="81" t="s">
        <v>4899</v>
      </c>
      <c r="C11275" s="82" t="s">
        <v>4870</v>
      </c>
      <c r="D11275" s="82" t="s">
        <v>4873</v>
      </c>
      <c r="E11275" s="82" t="s">
        <v>4874</v>
      </c>
      <c r="F11275" s="83" t="s">
        <v>4875</v>
      </c>
    </row>
    <row r="11276" spans="1:6" ht="409.6" hidden="1" customHeight="1" x14ac:dyDescent="0.2"/>
    <row r="11277" spans="1:6" ht="25.5" customHeight="1" x14ac:dyDescent="0.2">
      <c r="A11277" s="84" t="s">
        <v>5012</v>
      </c>
      <c r="B11277" s="85" t="s">
        <v>5013</v>
      </c>
      <c r="C11277" s="86" t="s">
        <v>109</v>
      </c>
      <c r="D11277" s="87">
        <v>8.3000000000000004E-2</v>
      </c>
      <c r="E11277" s="88">
        <v>23200</v>
      </c>
      <c r="F11277" s="89">
        <f>+D11277*E11277</f>
        <v>1925.6000000000001</v>
      </c>
    </row>
    <row r="11278" spans="1:6" ht="409.6" hidden="1" customHeight="1" x14ac:dyDescent="0.2"/>
    <row r="11279" spans="1:6" ht="25.5" customHeight="1" x14ac:dyDescent="0.2">
      <c r="A11279" s="84" t="s">
        <v>5228</v>
      </c>
      <c r="B11279" s="85" t="s">
        <v>5229</v>
      </c>
      <c r="C11279" s="86" t="s">
        <v>109</v>
      </c>
      <c r="D11279" s="87">
        <v>1.33</v>
      </c>
      <c r="E11279" s="88">
        <v>170</v>
      </c>
      <c r="F11279" s="89">
        <f>+D11279*E11279</f>
        <v>226.10000000000002</v>
      </c>
    </row>
    <row r="11280" spans="1:6" ht="409.6" hidden="1" customHeight="1" x14ac:dyDescent="0.2"/>
    <row r="11281" spans="1:6" ht="25.5" customHeight="1" thickBot="1" x14ac:dyDescent="0.25">
      <c r="A11281" s="84" t="s">
        <v>5166</v>
      </c>
      <c r="B11281" s="85" t="s">
        <v>5167</v>
      </c>
      <c r="C11281" s="86" t="s">
        <v>109</v>
      </c>
      <c r="D11281" s="87">
        <v>0.06</v>
      </c>
      <c r="E11281" s="88">
        <v>26925</v>
      </c>
      <c r="F11281" s="89">
        <f>+D11281*E11281</f>
        <v>1615.5</v>
      </c>
    </row>
    <row r="11282" spans="1:6" ht="409.6" hidden="1" customHeight="1" thickBot="1" x14ac:dyDescent="0.25"/>
    <row r="11283" spans="1:6" ht="13.5" customHeight="1" thickBot="1" x14ac:dyDescent="0.25">
      <c r="A11283" s="90" t="s">
        <v>4904</v>
      </c>
      <c r="B11283" s="91"/>
      <c r="C11283" s="92">
        <v>1.99221724050419</v>
      </c>
      <c r="D11283" s="91"/>
      <c r="E11283" s="93" t="s">
        <v>4884</v>
      </c>
      <c r="F11283" s="94">
        <v>3768</v>
      </c>
    </row>
    <row r="11284" spans="1:6" ht="0.2" customHeight="1" x14ac:dyDescent="0.2"/>
    <row r="11285" spans="1:6" ht="12.75" customHeight="1" x14ac:dyDescent="0.2">
      <c r="A11285" s="80" t="s">
        <v>4871</v>
      </c>
      <c r="B11285" s="81" t="s">
        <v>4905</v>
      </c>
      <c r="C11285" s="82" t="s">
        <v>4870</v>
      </c>
      <c r="D11285" s="82" t="s">
        <v>4873</v>
      </c>
      <c r="E11285" s="82" t="s">
        <v>4874</v>
      </c>
      <c r="F11285" s="83" t="s">
        <v>4875</v>
      </c>
    </row>
    <row r="11286" spans="1:6" ht="409.6" hidden="1" customHeight="1" x14ac:dyDescent="0.2"/>
    <row r="11287" spans="1:6" ht="25.5" customHeight="1" thickBot="1" x14ac:dyDescent="0.25">
      <c r="A11287" s="84" t="s">
        <v>4920</v>
      </c>
      <c r="B11287" s="85" t="s">
        <v>4921</v>
      </c>
      <c r="C11287" s="86" t="s">
        <v>106</v>
      </c>
      <c r="D11287" s="87">
        <v>0.26250000000000001</v>
      </c>
      <c r="E11287" s="88">
        <v>14128</v>
      </c>
      <c r="F11287" s="89">
        <f>+D11287*E11287</f>
        <v>3708.6000000000004</v>
      </c>
    </row>
    <row r="11288" spans="1:6" ht="409.6" hidden="1" customHeight="1" thickBot="1" x14ac:dyDescent="0.25"/>
    <row r="11289" spans="1:6" ht="13.5" customHeight="1" thickBot="1" x14ac:dyDescent="0.25">
      <c r="A11289" s="90" t="s">
        <v>4908</v>
      </c>
      <c r="B11289" s="91"/>
      <c r="C11289" s="92">
        <v>1.9610227561119999</v>
      </c>
      <c r="D11289" s="91"/>
      <c r="E11289" s="93" t="s">
        <v>4884</v>
      </c>
      <c r="F11289" s="94">
        <v>3709</v>
      </c>
    </row>
    <row r="11290" spans="1:6" ht="0.2" customHeight="1" thickBot="1" x14ac:dyDescent="0.25"/>
    <row r="11291" spans="1:6" ht="12.75" customHeight="1" thickBot="1" x14ac:dyDescent="0.3">
      <c r="A11291" s="157" t="s">
        <v>4909</v>
      </c>
      <c r="B11291" s="158"/>
      <c r="C11291" s="158"/>
      <c r="D11291" s="158"/>
      <c r="E11291" s="159">
        <v>189136</v>
      </c>
      <c r="F11291" s="160"/>
    </row>
    <row r="11292" spans="1:6" ht="12.75" customHeight="1" x14ac:dyDescent="0.2"/>
    <row r="11293" spans="1:6" ht="12.75" customHeight="1" x14ac:dyDescent="0.2"/>
    <row r="11294" spans="1:6" ht="409.6" hidden="1" customHeight="1" x14ac:dyDescent="0.2"/>
    <row r="11295" spans="1:6" ht="12.75" customHeight="1" x14ac:dyDescent="0.25">
      <c r="A11295" s="144" t="s">
        <v>4868</v>
      </c>
      <c r="B11295" s="145"/>
      <c r="C11295" s="145"/>
      <c r="D11295" s="145"/>
      <c r="E11295" s="146"/>
      <c r="F11295" s="147"/>
    </row>
    <row r="11296" spans="1:6" ht="12.75" customHeight="1" x14ac:dyDescent="0.2">
      <c r="A11296" s="138" t="s">
        <v>2978</v>
      </c>
      <c r="B11296" s="139"/>
      <c r="C11296" s="139"/>
      <c r="D11296" s="140"/>
      <c r="E11296" s="76" t="s">
        <v>4869</v>
      </c>
      <c r="F11296" s="77" t="s">
        <v>4870</v>
      </c>
    </row>
    <row r="11297" spans="1:6" ht="12.75" customHeight="1" x14ac:dyDescent="0.2">
      <c r="A11297" s="141"/>
      <c r="B11297" s="142"/>
      <c r="C11297" s="142"/>
      <c r="D11297" s="143"/>
      <c r="E11297" s="78" t="s">
        <v>2977</v>
      </c>
      <c r="F11297" s="79" t="s">
        <v>263</v>
      </c>
    </row>
    <row r="11298" spans="1:6" ht="409.6" hidden="1" customHeight="1" x14ac:dyDescent="0.2"/>
    <row r="11299" spans="1:6" ht="12.75" customHeight="1" x14ac:dyDescent="0.2">
      <c r="A11299" s="80" t="s">
        <v>4871</v>
      </c>
      <c r="B11299" s="81" t="s">
        <v>4872</v>
      </c>
      <c r="C11299" s="82" t="s">
        <v>4870</v>
      </c>
      <c r="D11299" s="82" t="s">
        <v>4873</v>
      </c>
      <c r="E11299" s="82" t="s">
        <v>4874</v>
      </c>
      <c r="F11299" s="83" t="s">
        <v>4875</v>
      </c>
    </row>
    <row r="11300" spans="1:6" ht="409.6" hidden="1" customHeight="1" x14ac:dyDescent="0.2"/>
    <row r="11301" spans="1:6" ht="25.5" customHeight="1" x14ac:dyDescent="0.2">
      <c r="A11301" s="84" t="s">
        <v>5154</v>
      </c>
      <c r="B11301" s="85" t="s">
        <v>5155</v>
      </c>
      <c r="C11301" s="86" t="s">
        <v>106</v>
      </c>
      <c r="D11301" s="87">
        <v>0.315</v>
      </c>
      <c r="E11301" s="88">
        <v>405694</v>
      </c>
      <c r="F11301" s="89">
        <f>+D11301*E11301</f>
        <v>127793.61</v>
      </c>
    </row>
    <row r="11302" spans="1:6" ht="409.6" hidden="1" customHeight="1" x14ac:dyDescent="0.2"/>
    <row r="11303" spans="1:6" ht="25.5" customHeight="1" x14ac:dyDescent="0.2">
      <c r="A11303" s="84" t="s">
        <v>5254</v>
      </c>
      <c r="B11303" s="85" t="s">
        <v>5255</v>
      </c>
      <c r="C11303" s="86" t="s">
        <v>9</v>
      </c>
      <c r="D11303" s="87">
        <v>1.46</v>
      </c>
      <c r="E11303" s="88">
        <v>2030</v>
      </c>
      <c r="F11303" s="89">
        <f>+D11303*E11303</f>
        <v>2963.7999999999997</v>
      </c>
    </row>
    <row r="11304" spans="1:6" ht="409.6" hidden="1" customHeight="1" x14ac:dyDescent="0.2"/>
    <row r="11305" spans="1:6" ht="25.5" customHeight="1" x14ac:dyDescent="0.2">
      <c r="A11305" s="84" t="s">
        <v>4881</v>
      </c>
      <c r="B11305" s="85" t="s">
        <v>4882</v>
      </c>
      <c r="C11305" s="86" t="s">
        <v>9</v>
      </c>
      <c r="D11305" s="87">
        <v>1.67</v>
      </c>
      <c r="E11305" s="88">
        <v>8900</v>
      </c>
      <c r="F11305" s="89">
        <f>+D11305*E11305</f>
        <v>14863</v>
      </c>
    </row>
    <row r="11306" spans="1:6" ht="409.6" hidden="1" customHeight="1" x14ac:dyDescent="0.2"/>
    <row r="11307" spans="1:6" ht="25.5" customHeight="1" x14ac:dyDescent="0.2">
      <c r="A11307" s="84" t="s">
        <v>4941</v>
      </c>
      <c r="B11307" s="85" t="s">
        <v>4942</v>
      </c>
      <c r="C11307" s="86" t="s">
        <v>7</v>
      </c>
      <c r="D11307" s="87">
        <v>0.3</v>
      </c>
      <c r="E11307" s="88">
        <v>8600</v>
      </c>
      <c r="F11307" s="89">
        <f>+D11307*E11307</f>
        <v>2580</v>
      </c>
    </row>
    <row r="11308" spans="1:6" ht="409.6" hidden="1" customHeight="1" x14ac:dyDescent="0.2"/>
    <row r="11309" spans="1:6" ht="25.5" customHeight="1" x14ac:dyDescent="0.2">
      <c r="A11309" s="84" t="s">
        <v>5101</v>
      </c>
      <c r="B11309" s="85" t="s">
        <v>5102</v>
      </c>
      <c r="C11309" s="86" t="s">
        <v>1212</v>
      </c>
      <c r="D11309" s="87">
        <v>0.39451999999999998</v>
      </c>
      <c r="E11309" s="88">
        <v>2550</v>
      </c>
      <c r="F11309" s="89">
        <f>+D11309*E11309</f>
        <v>1006.026</v>
      </c>
    </row>
    <row r="11310" spans="1:6" ht="409.6" hidden="1" customHeight="1" x14ac:dyDescent="0.2"/>
    <row r="11311" spans="1:6" ht="25.5" customHeight="1" x14ac:dyDescent="0.2">
      <c r="A11311" s="84" t="s">
        <v>5097</v>
      </c>
      <c r="B11311" s="85" t="s">
        <v>5098</v>
      </c>
      <c r="C11311" s="86" t="s">
        <v>9</v>
      </c>
      <c r="D11311" s="87">
        <v>2.1199999999999999E-3</v>
      </c>
      <c r="E11311" s="88">
        <v>295180</v>
      </c>
      <c r="F11311" s="89">
        <f>+D11311*E11311</f>
        <v>625.78160000000003</v>
      </c>
    </row>
    <row r="11312" spans="1:6" ht="409.6" hidden="1" customHeight="1" x14ac:dyDescent="0.2"/>
    <row r="11313" spans="1:6" ht="25.5" customHeight="1" x14ac:dyDescent="0.2">
      <c r="A11313" s="84" t="s">
        <v>5160</v>
      </c>
      <c r="B11313" s="85" t="s">
        <v>5161</v>
      </c>
      <c r="C11313" s="86" t="s">
        <v>9</v>
      </c>
      <c r="D11313" s="87">
        <v>0.11280999999999999</v>
      </c>
      <c r="E11313" s="88">
        <v>155918</v>
      </c>
      <c r="F11313" s="89">
        <f>+D11313*E11313</f>
        <v>17589.10958</v>
      </c>
    </row>
    <row r="11314" spans="1:6" ht="409.6" hidden="1" customHeight="1" x14ac:dyDescent="0.2"/>
    <row r="11315" spans="1:6" ht="25.5" customHeight="1" x14ac:dyDescent="0.2">
      <c r="A11315" s="84" t="s">
        <v>5256</v>
      </c>
      <c r="B11315" s="85" t="s">
        <v>5257</v>
      </c>
      <c r="C11315" s="86" t="s">
        <v>9</v>
      </c>
      <c r="D11315" s="87">
        <v>2.6780000000000002E-2</v>
      </c>
      <c r="E11315" s="88">
        <v>262600</v>
      </c>
      <c r="F11315" s="89">
        <f>+D11315*E11315</f>
        <v>7032.4280000000008</v>
      </c>
    </row>
    <row r="11316" spans="1:6" ht="409.6" hidden="1" customHeight="1" x14ac:dyDescent="0.2"/>
    <row r="11317" spans="1:6" ht="25.5" customHeight="1" x14ac:dyDescent="0.2">
      <c r="A11317" s="84" t="s">
        <v>5190</v>
      </c>
      <c r="B11317" s="85" t="s">
        <v>5191</v>
      </c>
      <c r="C11317" s="86" t="s">
        <v>263</v>
      </c>
      <c r="D11317" s="87">
        <v>2.2999999999999998</v>
      </c>
      <c r="E11317" s="88">
        <v>1353</v>
      </c>
      <c r="F11317" s="89">
        <f>+D11317*E11317</f>
        <v>3111.8999999999996</v>
      </c>
    </row>
    <row r="11318" spans="1:6" ht="409.6" hidden="1" customHeight="1" x14ac:dyDescent="0.2"/>
    <row r="11319" spans="1:6" ht="25.5" customHeight="1" thickBot="1" x14ac:dyDescent="0.25">
      <c r="A11319" s="84" t="s">
        <v>5258</v>
      </c>
      <c r="B11319" s="85" t="s">
        <v>5259</v>
      </c>
      <c r="C11319" s="86" t="s">
        <v>7</v>
      </c>
      <c r="D11319" s="87">
        <v>0.86612999999999996</v>
      </c>
      <c r="E11319" s="88">
        <v>5242</v>
      </c>
      <c r="F11319" s="89">
        <f>+D11319*E11319</f>
        <v>4540.2534599999999</v>
      </c>
    </row>
    <row r="11320" spans="1:6" ht="409.6" hidden="1" customHeight="1" thickBot="1" x14ac:dyDescent="0.25"/>
    <row r="11321" spans="1:6" ht="13.5" customHeight="1" thickBot="1" x14ac:dyDescent="0.25">
      <c r="A11321" s="90" t="s">
        <v>4883</v>
      </c>
      <c r="B11321" s="91"/>
      <c r="C11321" s="92">
        <v>60.663579732835899</v>
      </c>
      <c r="D11321" s="91"/>
      <c r="E11321" s="93" t="s">
        <v>4884</v>
      </c>
      <c r="F11321" s="94">
        <v>182106</v>
      </c>
    </row>
    <row r="11322" spans="1:6" ht="0.2" customHeight="1" x14ac:dyDescent="0.2"/>
    <row r="11323" spans="1:6" ht="12.75" customHeight="1" x14ac:dyDescent="0.2">
      <c r="A11323" s="80" t="s">
        <v>4871</v>
      </c>
      <c r="B11323" s="81" t="s">
        <v>4885</v>
      </c>
      <c r="C11323" s="82" t="s">
        <v>4870</v>
      </c>
      <c r="D11323" s="82" t="s">
        <v>4873</v>
      </c>
      <c r="E11323" s="82" t="s">
        <v>4874</v>
      </c>
      <c r="F11323" s="83" t="s">
        <v>4875</v>
      </c>
    </row>
    <row r="11324" spans="1:6" ht="409.6" hidden="1" customHeight="1" x14ac:dyDescent="0.2"/>
    <row r="11325" spans="1:6" ht="25.5" customHeight="1" thickBot="1" x14ac:dyDescent="0.25">
      <c r="A11325" s="84" t="s">
        <v>5158</v>
      </c>
      <c r="B11325" s="85" t="s">
        <v>5159</v>
      </c>
      <c r="C11325" s="86" t="s">
        <v>4888</v>
      </c>
      <c r="D11325" s="87">
        <v>0.34250000000000003</v>
      </c>
      <c r="E11325" s="88">
        <v>266178</v>
      </c>
      <c r="F11325" s="89">
        <f>+D11325*E11325</f>
        <v>91165.965000000011</v>
      </c>
    </row>
    <row r="11326" spans="1:6" ht="409.6" hidden="1" customHeight="1" thickBot="1" x14ac:dyDescent="0.25"/>
    <row r="11327" spans="1:6" ht="13.5" customHeight="1" thickBot="1" x14ac:dyDescent="0.25">
      <c r="A11327" s="90" t="s">
        <v>4893</v>
      </c>
      <c r="B11327" s="91"/>
      <c r="C11327" s="92">
        <v>30.369432692627999</v>
      </c>
      <c r="D11327" s="91"/>
      <c r="E11327" s="93" t="s">
        <v>4884</v>
      </c>
      <c r="F11327" s="94">
        <v>91166</v>
      </c>
    </row>
    <row r="11328" spans="1:6" ht="0.2" customHeight="1" x14ac:dyDescent="0.2"/>
    <row r="11329" spans="1:6" ht="12.75" customHeight="1" x14ac:dyDescent="0.2">
      <c r="A11329" s="80" t="s">
        <v>4871</v>
      </c>
      <c r="B11329" s="81" t="s">
        <v>4894</v>
      </c>
      <c r="C11329" s="82" t="s">
        <v>4870</v>
      </c>
      <c r="D11329" s="82" t="s">
        <v>4873</v>
      </c>
      <c r="E11329" s="82" t="s">
        <v>4874</v>
      </c>
      <c r="F11329" s="83" t="s">
        <v>4875</v>
      </c>
    </row>
    <row r="11330" spans="1:6" ht="409.6" hidden="1" customHeight="1" x14ac:dyDescent="0.2"/>
    <row r="11331" spans="1:6" ht="25.5" customHeight="1" thickBot="1" x14ac:dyDescent="0.25">
      <c r="A11331" s="84" t="s">
        <v>4895</v>
      </c>
      <c r="B11331" s="85" t="s">
        <v>4896</v>
      </c>
      <c r="C11331" s="86" t="s">
        <v>4897</v>
      </c>
      <c r="D11331" s="87">
        <v>0.05</v>
      </c>
      <c r="E11331" s="88">
        <v>91166</v>
      </c>
      <c r="F11331" s="89">
        <f>+D11331*E11331</f>
        <v>4558.3</v>
      </c>
    </row>
    <row r="11332" spans="1:6" ht="409.6" hidden="1" customHeight="1" thickBot="1" x14ac:dyDescent="0.25"/>
    <row r="11333" spans="1:6" ht="13.5" customHeight="1" thickBot="1" x14ac:dyDescent="0.25">
      <c r="A11333" s="90" t="s">
        <v>4898</v>
      </c>
      <c r="B11333" s="91"/>
      <c r="C11333" s="92">
        <v>1.51837169792465</v>
      </c>
      <c r="D11333" s="91"/>
      <c r="E11333" s="93" t="s">
        <v>4884</v>
      </c>
      <c r="F11333" s="94">
        <v>4558</v>
      </c>
    </row>
    <row r="11334" spans="1:6" ht="0.2" customHeight="1" x14ac:dyDescent="0.2"/>
    <row r="11335" spans="1:6" ht="12.75" customHeight="1" x14ac:dyDescent="0.2">
      <c r="A11335" s="80" t="s">
        <v>4871</v>
      </c>
      <c r="B11335" s="81" t="s">
        <v>4899</v>
      </c>
      <c r="C11335" s="82" t="s">
        <v>4870</v>
      </c>
      <c r="D11335" s="82" t="s">
        <v>4873</v>
      </c>
      <c r="E11335" s="82" t="s">
        <v>4874</v>
      </c>
      <c r="F11335" s="83" t="s">
        <v>4875</v>
      </c>
    </row>
    <row r="11336" spans="1:6" ht="409.6" hidden="1" customHeight="1" x14ac:dyDescent="0.2"/>
    <row r="11337" spans="1:6" ht="25.5" customHeight="1" x14ac:dyDescent="0.2">
      <c r="A11337" s="84" t="s">
        <v>5200</v>
      </c>
      <c r="B11337" s="85" t="s">
        <v>5201</v>
      </c>
      <c r="C11337" s="86" t="s">
        <v>109</v>
      </c>
      <c r="D11337" s="87">
        <v>32</v>
      </c>
      <c r="E11337" s="88">
        <v>158</v>
      </c>
      <c r="F11337" s="89">
        <f>+D11337*E11337</f>
        <v>5056</v>
      </c>
    </row>
    <row r="11338" spans="1:6" ht="409.6" hidden="1" customHeight="1" x14ac:dyDescent="0.2"/>
    <row r="11339" spans="1:6" ht="25.5" customHeight="1" x14ac:dyDescent="0.2">
      <c r="A11339" s="84" t="s">
        <v>5016</v>
      </c>
      <c r="B11339" s="85" t="s">
        <v>5017</v>
      </c>
      <c r="C11339" s="86" t="s">
        <v>109</v>
      </c>
      <c r="D11339" s="87">
        <v>1.3332999999999999</v>
      </c>
      <c r="E11339" s="88">
        <v>3482</v>
      </c>
      <c r="F11339" s="89">
        <f>+D11339*E11339</f>
        <v>4642.5505999999996</v>
      </c>
    </row>
    <row r="11340" spans="1:6" ht="409.6" hidden="1" customHeight="1" x14ac:dyDescent="0.2"/>
    <row r="11341" spans="1:6" ht="25.5" customHeight="1" x14ac:dyDescent="0.2">
      <c r="A11341" s="84" t="s">
        <v>5196</v>
      </c>
      <c r="B11341" s="85" t="s">
        <v>5197</v>
      </c>
      <c r="C11341" s="86" t="s">
        <v>109</v>
      </c>
      <c r="D11341" s="87">
        <v>4</v>
      </c>
      <c r="E11341" s="88">
        <v>550</v>
      </c>
      <c r="F11341" s="89">
        <f>+D11341*E11341</f>
        <v>2200</v>
      </c>
    </row>
    <row r="11342" spans="1:6" ht="409.6" hidden="1" customHeight="1" x14ac:dyDescent="0.2"/>
    <row r="11343" spans="1:6" ht="25.5" customHeight="1" x14ac:dyDescent="0.2">
      <c r="A11343" s="84" t="s">
        <v>5166</v>
      </c>
      <c r="B11343" s="85" t="s">
        <v>5167</v>
      </c>
      <c r="C11343" s="86" t="s">
        <v>109</v>
      </c>
      <c r="D11343" s="87">
        <v>0.21081</v>
      </c>
      <c r="E11343" s="88">
        <v>26925</v>
      </c>
      <c r="F11343" s="89">
        <f>+D11343*E11343</f>
        <v>5676.0592500000002</v>
      </c>
    </row>
    <row r="11344" spans="1:6" ht="409.6" hidden="1" customHeight="1" x14ac:dyDescent="0.2"/>
    <row r="11345" spans="1:6" ht="25.5" customHeight="1" x14ac:dyDescent="0.2">
      <c r="A11345" s="84" t="s">
        <v>5198</v>
      </c>
      <c r="B11345" s="85" t="s">
        <v>5199</v>
      </c>
      <c r="C11345" s="86" t="s">
        <v>109</v>
      </c>
      <c r="D11345" s="87">
        <v>0.21081</v>
      </c>
      <c r="E11345" s="88">
        <v>805</v>
      </c>
      <c r="F11345" s="89">
        <f>+D11345*E11345</f>
        <v>169.70204999999999</v>
      </c>
    </row>
    <row r="11346" spans="1:6" ht="409.6" hidden="1" customHeight="1" x14ac:dyDescent="0.2"/>
    <row r="11347" spans="1:6" ht="25.5" customHeight="1" thickBot="1" x14ac:dyDescent="0.25">
      <c r="A11347" s="84" t="s">
        <v>5018</v>
      </c>
      <c r="B11347" s="85" t="s">
        <v>5019</v>
      </c>
      <c r="C11347" s="86" t="s">
        <v>109</v>
      </c>
      <c r="D11347" s="87">
        <v>0.66666999999999998</v>
      </c>
      <c r="E11347" s="88">
        <v>248</v>
      </c>
      <c r="F11347" s="89">
        <f>+D11347*E11347</f>
        <v>165.33416</v>
      </c>
    </row>
    <row r="11348" spans="1:6" ht="409.6" hidden="1" customHeight="1" thickBot="1" x14ac:dyDescent="0.25"/>
    <row r="11349" spans="1:6" ht="13.5" customHeight="1" thickBot="1" x14ac:dyDescent="0.25">
      <c r="A11349" s="90" t="s">
        <v>4904</v>
      </c>
      <c r="B11349" s="91"/>
      <c r="C11349" s="92">
        <v>5.9662213931176904</v>
      </c>
      <c r="D11349" s="91"/>
      <c r="E11349" s="93" t="s">
        <v>4884</v>
      </c>
      <c r="F11349" s="94">
        <v>17910</v>
      </c>
    </row>
    <row r="11350" spans="1:6" ht="0.2" customHeight="1" x14ac:dyDescent="0.2"/>
    <row r="11351" spans="1:6" ht="12.75" customHeight="1" x14ac:dyDescent="0.2">
      <c r="A11351" s="80" t="s">
        <v>4871</v>
      </c>
      <c r="B11351" s="81" t="s">
        <v>4905</v>
      </c>
      <c r="C11351" s="82" t="s">
        <v>4870</v>
      </c>
      <c r="D11351" s="82" t="s">
        <v>4873</v>
      </c>
      <c r="E11351" s="82" t="s">
        <v>4874</v>
      </c>
      <c r="F11351" s="83" t="s">
        <v>4875</v>
      </c>
    </row>
    <row r="11352" spans="1:6" ht="409.6" hidden="1" customHeight="1" x14ac:dyDescent="0.2"/>
    <row r="11353" spans="1:6" ht="25.5" customHeight="1" thickBot="1" x14ac:dyDescent="0.25">
      <c r="A11353" s="84" t="s">
        <v>4920</v>
      </c>
      <c r="B11353" s="85" t="s">
        <v>4921</v>
      </c>
      <c r="C11353" s="86" t="s">
        <v>106</v>
      </c>
      <c r="D11353" s="87">
        <v>0.315</v>
      </c>
      <c r="E11353" s="88">
        <v>14128</v>
      </c>
      <c r="F11353" s="89">
        <f>+D11353*E11353</f>
        <v>4450.32</v>
      </c>
    </row>
    <row r="11354" spans="1:6" ht="409.6" hidden="1" customHeight="1" thickBot="1" x14ac:dyDescent="0.25"/>
    <row r="11355" spans="1:6" ht="13.5" customHeight="1" thickBot="1" x14ac:dyDescent="0.25">
      <c r="A11355" s="90" t="s">
        <v>4908</v>
      </c>
      <c r="B11355" s="91"/>
      <c r="C11355" s="92">
        <v>1.4823944834937901</v>
      </c>
      <c r="D11355" s="91"/>
      <c r="E11355" s="93" t="s">
        <v>4884</v>
      </c>
      <c r="F11355" s="94">
        <v>4450</v>
      </c>
    </row>
    <row r="11356" spans="1:6" ht="0.2" customHeight="1" thickBot="1" x14ac:dyDescent="0.25"/>
    <row r="11357" spans="1:6" ht="12.75" customHeight="1" thickBot="1" x14ac:dyDescent="0.3">
      <c r="A11357" s="157" t="s">
        <v>4909</v>
      </c>
      <c r="B11357" s="158"/>
      <c r="C11357" s="158"/>
      <c r="D11357" s="158"/>
      <c r="E11357" s="159">
        <v>300190</v>
      </c>
      <c r="F11357" s="160"/>
    </row>
    <row r="11358" spans="1:6" ht="12.75" customHeight="1" x14ac:dyDescent="0.2"/>
    <row r="11359" spans="1:6" ht="12.75" customHeight="1" x14ac:dyDescent="0.2"/>
    <row r="11360" spans="1:6" ht="409.6" hidden="1" customHeight="1" x14ac:dyDescent="0.2"/>
    <row r="11361" spans="1:6" ht="12.75" customHeight="1" x14ac:dyDescent="0.25">
      <c r="A11361" s="144" t="s">
        <v>4868</v>
      </c>
      <c r="B11361" s="145"/>
      <c r="C11361" s="145"/>
      <c r="D11361" s="145"/>
      <c r="E11361" s="146"/>
      <c r="F11361" s="147"/>
    </row>
    <row r="11362" spans="1:6" ht="12.75" customHeight="1" x14ac:dyDescent="0.2">
      <c r="A11362" s="138" t="s">
        <v>2980</v>
      </c>
      <c r="B11362" s="139"/>
      <c r="C11362" s="139"/>
      <c r="D11362" s="140"/>
      <c r="E11362" s="76" t="s">
        <v>4869</v>
      </c>
      <c r="F11362" s="77" t="s">
        <v>4870</v>
      </c>
    </row>
    <row r="11363" spans="1:6" ht="12.75" customHeight="1" x14ac:dyDescent="0.2">
      <c r="A11363" s="141"/>
      <c r="B11363" s="142"/>
      <c r="C11363" s="142"/>
      <c r="D11363" s="143"/>
      <c r="E11363" s="78" t="s">
        <v>2979</v>
      </c>
      <c r="F11363" s="79" t="s">
        <v>263</v>
      </c>
    </row>
    <row r="11364" spans="1:6" ht="409.6" hidden="1" customHeight="1" x14ac:dyDescent="0.2"/>
    <row r="11365" spans="1:6" ht="12.75" customHeight="1" x14ac:dyDescent="0.2">
      <c r="A11365" s="80" t="s">
        <v>4871</v>
      </c>
      <c r="B11365" s="81" t="s">
        <v>4872</v>
      </c>
      <c r="C11365" s="82" t="s">
        <v>4870</v>
      </c>
      <c r="D11365" s="82" t="s">
        <v>4873</v>
      </c>
      <c r="E11365" s="82" t="s">
        <v>4874</v>
      </c>
      <c r="F11365" s="83" t="s">
        <v>4875</v>
      </c>
    </row>
    <row r="11366" spans="1:6" ht="409.6" hidden="1" customHeight="1" x14ac:dyDescent="0.2"/>
    <row r="11367" spans="1:6" ht="25.5" customHeight="1" x14ac:dyDescent="0.2">
      <c r="A11367" s="84" t="s">
        <v>5154</v>
      </c>
      <c r="B11367" s="85" t="s">
        <v>5155</v>
      </c>
      <c r="C11367" s="86" t="s">
        <v>106</v>
      </c>
      <c r="D11367" s="87">
        <v>0.42</v>
      </c>
      <c r="E11367" s="88">
        <v>405694</v>
      </c>
      <c r="F11367" s="89">
        <f>+D11367*E11367</f>
        <v>170391.47999999998</v>
      </c>
    </row>
    <row r="11368" spans="1:6" ht="409.6" hidden="1" customHeight="1" x14ac:dyDescent="0.2"/>
    <row r="11369" spans="1:6" ht="25.5" customHeight="1" x14ac:dyDescent="0.2">
      <c r="A11369" s="84" t="s">
        <v>5254</v>
      </c>
      <c r="B11369" s="85" t="s">
        <v>5255</v>
      </c>
      <c r="C11369" s="86" t="s">
        <v>9</v>
      </c>
      <c r="D11369" s="87">
        <v>1.57</v>
      </c>
      <c r="E11369" s="88">
        <v>2030</v>
      </c>
      <c r="F11369" s="89">
        <f>+D11369*E11369</f>
        <v>3187.1</v>
      </c>
    </row>
    <row r="11370" spans="1:6" ht="409.6" hidden="1" customHeight="1" x14ac:dyDescent="0.2"/>
    <row r="11371" spans="1:6" ht="25.5" customHeight="1" x14ac:dyDescent="0.2">
      <c r="A11371" s="84" t="s">
        <v>4881</v>
      </c>
      <c r="B11371" s="85" t="s">
        <v>4882</v>
      </c>
      <c r="C11371" s="86" t="s">
        <v>9</v>
      </c>
      <c r="D11371" s="87">
        <v>1.81</v>
      </c>
      <c r="E11371" s="88">
        <v>8900</v>
      </c>
      <c r="F11371" s="89">
        <f>+D11371*E11371</f>
        <v>16109</v>
      </c>
    </row>
    <row r="11372" spans="1:6" ht="409.6" hidden="1" customHeight="1" x14ac:dyDescent="0.2"/>
    <row r="11373" spans="1:6" ht="25.5" customHeight="1" x14ac:dyDescent="0.2">
      <c r="A11373" s="84" t="s">
        <v>5097</v>
      </c>
      <c r="B11373" s="85" t="s">
        <v>5098</v>
      </c>
      <c r="C11373" s="86" t="s">
        <v>9</v>
      </c>
      <c r="D11373" s="87">
        <v>2.5000000000000001E-3</v>
      </c>
      <c r="E11373" s="88">
        <v>295180</v>
      </c>
      <c r="F11373" s="89">
        <f>+D11373*E11373</f>
        <v>737.95</v>
      </c>
    </row>
    <row r="11374" spans="1:6" ht="409.6" hidden="1" customHeight="1" x14ac:dyDescent="0.2"/>
    <row r="11375" spans="1:6" ht="25.5" customHeight="1" x14ac:dyDescent="0.2">
      <c r="A11375" s="84" t="s">
        <v>5160</v>
      </c>
      <c r="B11375" s="85" t="s">
        <v>5161</v>
      </c>
      <c r="C11375" s="86" t="s">
        <v>9</v>
      </c>
      <c r="D11375" s="87">
        <v>0.13331999999999999</v>
      </c>
      <c r="E11375" s="88">
        <v>155918</v>
      </c>
      <c r="F11375" s="89">
        <f>+D11375*E11375</f>
        <v>20786.98776</v>
      </c>
    </row>
    <row r="11376" spans="1:6" ht="409.6" hidden="1" customHeight="1" x14ac:dyDescent="0.2"/>
    <row r="11377" spans="1:6" ht="25.5" customHeight="1" x14ac:dyDescent="0.2">
      <c r="A11377" s="84" t="s">
        <v>5101</v>
      </c>
      <c r="B11377" s="85" t="s">
        <v>5102</v>
      </c>
      <c r="C11377" s="86" t="s">
        <v>1212</v>
      </c>
      <c r="D11377" s="87">
        <v>0.43836000000000003</v>
      </c>
      <c r="E11377" s="88">
        <v>2550</v>
      </c>
      <c r="F11377" s="89">
        <f>+D11377*E11377</f>
        <v>1117.818</v>
      </c>
    </row>
    <row r="11378" spans="1:6" ht="409.6" hidden="1" customHeight="1" x14ac:dyDescent="0.2"/>
    <row r="11379" spans="1:6" ht="25.5" customHeight="1" x14ac:dyDescent="0.2">
      <c r="A11379" s="84" t="s">
        <v>5190</v>
      </c>
      <c r="B11379" s="85" t="s">
        <v>5191</v>
      </c>
      <c r="C11379" s="86" t="s">
        <v>263</v>
      </c>
      <c r="D11379" s="87">
        <v>2.2999999999999998</v>
      </c>
      <c r="E11379" s="88">
        <v>1353</v>
      </c>
      <c r="F11379" s="89">
        <f>+D11379*E11379</f>
        <v>3111.8999999999996</v>
      </c>
    </row>
    <row r="11380" spans="1:6" ht="409.6" hidden="1" customHeight="1" x14ac:dyDescent="0.2"/>
    <row r="11381" spans="1:6" ht="25.5" customHeight="1" x14ac:dyDescent="0.2">
      <c r="A11381" s="84" t="s">
        <v>5258</v>
      </c>
      <c r="B11381" s="85" t="s">
        <v>5259</v>
      </c>
      <c r="C11381" s="86" t="s">
        <v>7</v>
      </c>
      <c r="D11381" s="87">
        <v>1.2991999999999999</v>
      </c>
      <c r="E11381" s="88">
        <v>5242</v>
      </c>
      <c r="F11381" s="89">
        <f>+D11381*E11381</f>
        <v>6810.4063999999998</v>
      </c>
    </row>
    <row r="11382" spans="1:6" ht="409.6" hidden="1" customHeight="1" x14ac:dyDescent="0.2"/>
    <row r="11383" spans="1:6" ht="25.5" customHeight="1" x14ac:dyDescent="0.2">
      <c r="A11383" s="84" t="s">
        <v>5256</v>
      </c>
      <c r="B11383" s="85" t="s">
        <v>5257</v>
      </c>
      <c r="C11383" s="86" t="s">
        <v>9</v>
      </c>
      <c r="D11383" s="87">
        <v>2.9399999999999999E-2</v>
      </c>
      <c r="E11383" s="88">
        <v>262600</v>
      </c>
      <c r="F11383" s="89">
        <f>+D11383*E11383</f>
        <v>7720.44</v>
      </c>
    </row>
    <row r="11384" spans="1:6" ht="409.6" hidden="1" customHeight="1" x14ac:dyDescent="0.2"/>
    <row r="11385" spans="1:6" ht="25.5" customHeight="1" thickBot="1" x14ac:dyDescent="0.25">
      <c r="A11385" s="84" t="s">
        <v>4941</v>
      </c>
      <c r="B11385" s="85" t="s">
        <v>4942</v>
      </c>
      <c r="C11385" s="86" t="s">
        <v>7</v>
      </c>
      <c r="D11385" s="87">
        <v>0.4</v>
      </c>
      <c r="E11385" s="88">
        <v>8600</v>
      </c>
      <c r="F11385" s="89">
        <f>+D11385*E11385</f>
        <v>3440</v>
      </c>
    </row>
    <row r="11386" spans="1:6" ht="409.6" hidden="1" customHeight="1" thickBot="1" x14ac:dyDescent="0.25"/>
    <row r="11387" spans="1:6" ht="13.5" customHeight="1" thickBot="1" x14ac:dyDescent="0.25">
      <c r="A11387" s="90" t="s">
        <v>4883</v>
      </c>
      <c r="B11387" s="91"/>
      <c r="C11387" s="92">
        <v>59.954073533717903</v>
      </c>
      <c r="D11387" s="91"/>
      <c r="E11387" s="93" t="s">
        <v>4884</v>
      </c>
      <c r="F11387" s="94">
        <v>233412</v>
      </c>
    </row>
    <row r="11388" spans="1:6" ht="0.2" customHeight="1" x14ac:dyDescent="0.2"/>
    <row r="11389" spans="1:6" ht="12.75" customHeight="1" x14ac:dyDescent="0.2">
      <c r="A11389" s="80" t="s">
        <v>4871</v>
      </c>
      <c r="B11389" s="81" t="s">
        <v>4885</v>
      </c>
      <c r="C11389" s="82" t="s">
        <v>4870</v>
      </c>
      <c r="D11389" s="82" t="s">
        <v>4873</v>
      </c>
      <c r="E11389" s="82" t="s">
        <v>4874</v>
      </c>
      <c r="F11389" s="83" t="s">
        <v>4875</v>
      </c>
    </row>
    <row r="11390" spans="1:6" ht="409.6" hidden="1" customHeight="1" x14ac:dyDescent="0.2"/>
    <row r="11391" spans="1:6" ht="25.5" customHeight="1" thickBot="1" x14ac:dyDescent="0.25">
      <c r="A11391" s="84" t="s">
        <v>5158</v>
      </c>
      <c r="B11391" s="85" t="s">
        <v>5159</v>
      </c>
      <c r="C11391" s="86" t="s">
        <v>4888</v>
      </c>
      <c r="D11391" s="87">
        <v>0.45650000000000002</v>
      </c>
      <c r="E11391" s="88">
        <v>266178</v>
      </c>
      <c r="F11391" s="89">
        <f>+D11391*E11391</f>
        <v>121510.257</v>
      </c>
    </row>
    <row r="11392" spans="1:6" ht="409.6" hidden="1" customHeight="1" thickBot="1" x14ac:dyDescent="0.25"/>
    <row r="11393" spans="1:6" ht="13.5" customHeight="1" thickBot="1" x14ac:dyDescent="0.25">
      <c r="A11393" s="90" t="s">
        <v>4893</v>
      </c>
      <c r="B11393" s="91"/>
      <c r="C11393" s="92">
        <v>31.210989473900501</v>
      </c>
      <c r="D11393" s="91"/>
      <c r="E11393" s="93" t="s">
        <v>4884</v>
      </c>
      <c r="F11393" s="94">
        <v>121510</v>
      </c>
    </row>
    <row r="11394" spans="1:6" ht="0.2" customHeight="1" x14ac:dyDescent="0.2"/>
    <row r="11395" spans="1:6" ht="12.75" customHeight="1" x14ac:dyDescent="0.2">
      <c r="A11395" s="80" t="s">
        <v>4871</v>
      </c>
      <c r="B11395" s="81" t="s">
        <v>4894</v>
      </c>
      <c r="C11395" s="82" t="s">
        <v>4870</v>
      </c>
      <c r="D11395" s="82" t="s">
        <v>4873</v>
      </c>
      <c r="E11395" s="82" t="s">
        <v>4874</v>
      </c>
      <c r="F11395" s="83" t="s">
        <v>4875</v>
      </c>
    </row>
    <row r="11396" spans="1:6" ht="409.6" hidden="1" customHeight="1" x14ac:dyDescent="0.2"/>
    <row r="11397" spans="1:6" ht="25.5" customHeight="1" thickBot="1" x14ac:dyDescent="0.25">
      <c r="A11397" s="84" t="s">
        <v>4895</v>
      </c>
      <c r="B11397" s="85" t="s">
        <v>4896</v>
      </c>
      <c r="C11397" s="86" t="s">
        <v>4897</v>
      </c>
      <c r="D11397" s="87">
        <v>0.05</v>
      </c>
      <c r="E11397" s="88">
        <v>121510</v>
      </c>
      <c r="F11397" s="89">
        <f>+D11397*E11397</f>
        <v>6075.5</v>
      </c>
    </row>
    <row r="11398" spans="1:6" ht="409.6" hidden="1" customHeight="1" thickBot="1" x14ac:dyDescent="0.25"/>
    <row r="11399" spans="1:6" ht="13.5" customHeight="1" thickBot="1" x14ac:dyDescent="0.25">
      <c r="A11399" s="90" t="s">
        <v>4898</v>
      </c>
      <c r="B11399" s="91"/>
      <c r="C11399" s="92">
        <v>1.56067790341058</v>
      </c>
      <c r="D11399" s="91"/>
      <c r="E11399" s="93" t="s">
        <v>4884</v>
      </c>
      <c r="F11399" s="94">
        <v>6076</v>
      </c>
    </row>
    <row r="11400" spans="1:6" ht="0.2" customHeight="1" x14ac:dyDescent="0.2"/>
    <row r="11401" spans="1:6" ht="12.75" customHeight="1" x14ac:dyDescent="0.2">
      <c r="A11401" s="80" t="s">
        <v>4871</v>
      </c>
      <c r="B11401" s="81" t="s">
        <v>4899</v>
      </c>
      <c r="C11401" s="82" t="s">
        <v>4870</v>
      </c>
      <c r="D11401" s="82" t="s">
        <v>4873</v>
      </c>
      <c r="E11401" s="82" t="s">
        <v>4874</v>
      </c>
      <c r="F11401" s="83" t="s">
        <v>4875</v>
      </c>
    </row>
    <row r="11402" spans="1:6" ht="409.6" hidden="1" customHeight="1" x14ac:dyDescent="0.2"/>
    <row r="11403" spans="1:6" ht="25.5" customHeight="1" x14ac:dyDescent="0.2">
      <c r="A11403" s="84" t="s">
        <v>5200</v>
      </c>
      <c r="B11403" s="85" t="s">
        <v>5201</v>
      </c>
      <c r="C11403" s="86" t="s">
        <v>109</v>
      </c>
      <c r="D11403" s="87">
        <v>48</v>
      </c>
      <c r="E11403" s="88">
        <v>158</v>
      </c>
      <c r="F11403" s="89">
        <f>+D11403*E11403</f>
        <v>7584</v>
      </c>
    </row>
    <row r="11404" spans="1:6" ht="409.6" hidden="1" customHeight="1" x14ac:dyDescent="0.2"/>
    <row r="11405" spans="1:6" ht="25.5" customHeight="1" x14ac:dyDescent="0.2">
      <c r="A11405" s="84" t="s">
        <v>5016</v>
      </c>
      <c r="B11405" s="85" t="s">
        <v>5017</v>
      </c>
      <c r="C11405" s="86" t="s">
        <v>109</v>
      </c>
      <c r="D11405" s="87">
        <v>1.3332999999999999</v>
      </c>
      <c r="E11405" s="88">
        <v>3482</v>
      </c>
      <c r="F11405" s="89">
        <f>+D11405*E11405</f>
        <v>4642.5505999999996</v>
      </c>
    </row>
    <row r="11406" spans="1:6" ht="409.6" hidden="1" customHeight="1" x14ac:dyDescent="0.2"/>
    <row r="11407" spans="1:6" ht="25.5" customHeight="1" x14ac:dyDescent="0.2">
      <c r="A11407" s="84" t="s">
        <v>5196</v>
      </c>
      <c r="B11407" s="85" t="s">
        <v>5197</v>
      </c>
      <c r="C11407" s="86" t="s">
        <v>109</v>
      </c>
      <c r="D11407" s="87">
        <v>4</v>
      </c>
      <c r="E11407" s="88">
        <v>550</v>
      </c>
      <c r="F11407" s="89">
        <f>+D11407*E11407</f>
        <v>2200</v>
      </c>
    </row>
    <row r="11408" spans="1:6" ht="409.6" hidden="1" customHeight="1" x14ac:dyDescent="0.2"/>
    <row r="11409" spans="1:6" ht="25.5" customHeight="1" x14ac:dyDescent="0.2">
      <c r="A11409" s="84" t="s">
        <v>5166</v>
      </c>
      <c r="B11409" s="85" t="s">
        <v>5167</v>
      </c>
      <c r="C11409" s="86" t="s">
        <v>109</v>
      </c>
      <c r="D11409" s="87">
        <v>0.28109000000000001</v>
      </c>
      <c r="E11409" s="88">
        <v>26925</v>
      </c>
      <c r="F11409" s="89">
        <f>+D11409*E11409</f>
        <v>7568.34825</v>
      </c>
    </row>
    <row r="11410" spans="1:6" ht="409.6" hidden="1" customHeight="1" x14ac:dyDescent="0.2"/>
    <row r="11411" spans="1:6" ht="25.5" customHeight="1" x14ac:dyDescent="0.2">
      <c r="A11411" s="84" t="s">
        <v>5198</v>
      </c>
      <c r="B11411" s="85" t="s">
        <v>5199</v>
      </c>
      <c r="C11411" s="86" t="s">
        <v>109</v>
      </c>
      <c r="D11411" s="87">
        <v>0.28109000000000001</v>
      </c>
      <c r="E11411" s="88">
        <v>805</v>
      </c>
      <c r="F11411" s="89">
        <f>+D11411*E11411</f>
        <v>226.27745000000002</v>
      </c>
    </row>
    <row r="11412" spans="1:6" ht="409.6" hidden="1" customHeight="1" x14ac:dyDescent="0.2"/>
    <row r="11413" spans="1:6" ht="25.5" customHeight="1" thickBot="1" x14ac:dyDescent="0.25">
      <c r="A11413" s="84" t="s">
        <v>5018</v>
      </c>
      <c r="B11413" s="85" t="s">
        <v>5019</v>
      </c>
      <c r="C11413" s="86" t="s">
        <v>109</v>
      </c>
      <c r="D11413" s="87">
        <v>0.66666999999999998</v>
      </c>
      <c r="E11413" s="88">
        <v>248</v>
      </c>
      <c r="F11413" s="89">
        <f>+D11413*E11413</f>
        <v>165.33416</v>
      </c>
    </row>
    <row r="11414" spans="1:6" ht="409.6" hidden="1" customHeight="1" thickBot="1" x14ac:dyDescent="0.25"/>
    <row r="11415" spans="1:6" ht="13.5" customHeight="1" thickBot="1" x14ac:dyDescent="0.25">
      <c r="A11415" s="90" t="s">
        <v>4904</v>
      </c>
      <c r="B11415" s="91"/>
      <c r="C11415" s="92">
        <v>5.7500552247776904</v>
      </c>
      <c r="D11415" s="91"/>
      <c r="E11415" s="93" t="s">
        <v>4884</v>
      </c>
      <c r="F11415" s="94">
        <v>22386</v>
      </c>
    </row>
    <row r="11416" spans="1:6" ht="0.2" customHeight="1" x14ac:dyDescent="0.2"/>
    <row r="11417" spans="1:6" ht="12.75" customHeight="1" x14ac:dyDescent="0.2">
      <c r="A11417" s="80" t="s">
        <v>4871</v>
      </c>
      <c r="B11417" s="81" t="s">
        <v>4905</v>
      </c>
      <c r="C11417" s="82" t="s">
        <v>4870</v>
      </c>
      <c r="D11417" s="82" t="s">
        <v>4873</v>
      </c>
      <c r="E11417" s="82" t="s">
        <v>4874</v>
      </c>
      <c r="F11417" s="83" t="s">
        <v>4875</v>
      </c>
    </row>
    <row r="11418" spans="1:6" ht="409.6" hidden="1" customHeight="1" x14ac:dyDescent="0.2"/>
    <row r="11419" spans="1:6" ht="25.5" customHeight="1" thickBot="1" x14ac:dyDescent="0.25">
      <c r="A11419" s="84" t="s">
        <v>4920</v>
      </c>
      <c r="B11419" s="85" t="s">
        <v>4921</v>
      </c>
      <c r="C11419" s="86" t="s">
        <v>106</v>
      </c>
      <c r="D11419" s="87">
        <v>0.42</v>
      </c>
      <c r="E11419" s="88">
        <v>14128</v>
      </c>
      <c r="F11419" s="89">
        <f>+D11419*E11419</f>
        <v>5933.76</v>
      </c>
    </row>
    <row r="11420" spans="1:6" ht="409.6" hidden="1" customHeight="1" thickBot="1" x14ac:dyDescent="0.25"/>
    <row r="11421" spans="1:6" ht="13.5" customHeight="1" thickBot="1" x14ac:dyDescent="0.25">
      <c r="A11421" s="90" t="s">
        <v>4908</v>
      </c>
      <c r="B11421" s="91"/>
      <c r="C11421" s="92">
        <v>1.52420386419328</v>
      </c>
      <c r="D11421" s="91"/>
      <c r="E11421" s="93" t="s">
        <v>4884</v>
      </c>
      <c r="F11421" s="94">
        <v>5934</v>
      </c>
    </row>
    <row r="11422" spans="1:6" ht="0.2" customHeight="1" thickBot="1" x14ac:dyDescent="0.25"/>
    <row r="11423" spans="1:6" ht="12.75" customHeight="1" thickBot="1" x14ac:dyDescent="0.3">
      <c r="A11423" s="157" t="s">
        <v>4909</v>
      </c>
      <c r="B11423" s="158"/>
      <c r="C11423" s="158"/>
      <c r="D11423" s="158"/>
      <c r="E11423" s="159">
        <v>389318</v>
      </c>
      <c r="F11423" s="160"/>
    </row>
    <row r="11424" spans="1:6" ht="12.75" customHeight="1" x14ac:dyDescent="0.2"/>
    <row r="11425" spans="1:6" ht="12.75" customHeight="1" x14ac:dyDescent="0.2"/>
    <row r="11426" spans="1:6" ht="409.6" hidden="1" customHeight="1" x14ac:dyDescent="0.2"/>
    <row r="11427" spans="1:6" ht="12.75" customHeight="1" x14ac:dyDescent="0.25">
      <c r="A11427" s="144" t="s">
        <v>4868</v>
      </c>
      <c r="B11427" s="145"/>
      <c r="C11427" s="145"/>
      <c r="D11427" s="145"/>
      <c r="E11427" s="146"/>
      <c r="F11427" s="147"/>
    </row>
    <row r="11428" spans="1:6" ht="12.75" customHeight="1" x14ac:dyDescent="0.2">
      <c r="A11428" s="138" t="s">
        <v>2982</v>
      </c>
      <c r="B11428" s="139"/>
      <c r="C11428" s="139"/>
      <c r="D11428" s="140"/>
      <c r="E11428" s="76" t="s">
        <v>4869</v>
      </c>
      <c r="F11428" s="77" t="s">
        <v>4870</v>
      </c>
    </row>
    <row r="11429" spans="1:6" ht="12.75" customHeight="1" x14ac:dyDescent="0.2">
      <c r="A11429" s="141"/>
      <c r="B11429" s="142"/>
      <c r="C11429" s="142"/>
      <c r="D11429" s="143"/>
      <c r="E11429" s="78" t="s">
        <v>2981</v>
      </c>
      <c r="F11429" s="79" t="s">
        <v>263</v>
      </c>
    </row>
    <row r="11430" spans="1:6" ht="409.6" hidden="1" customHeight="1" x14ac:dyDescent="0.2"/>
    <row r="11431" spans="1:6" ht="12.75" customHeight="1" x14ac:dyDescent="0.2">
      <c r="A11431" s="80" t="s">
        <v>4871</v>
      </c>
      <c r="B11431" s="81" t="s">
        <v>4872</v>
      </c>
      <c r="C11431" s="82" t="s">
        <v>4870</v>
      </c>
      <c r="D11431" s="82" t="s">
        <v>4873</v>
      </c>
      <c r="E11431" s="82" t="s">
        <v>4874</v>
      </c>
      <c r="F11431" s="83" t="s">
        <v>4875</v>
      </c>
    </row>
    <row r="11432" spans="1:6" ht="409.6" hidden="1" customHeight="1" x14ac:dyDescent="0.2"/>
    <row r="11433" spans="1:6" ht="25.5" customHeight="1" x14ac:dyDescent="0.2">
      <c r="A11433" s="84" t="s">
        <v>5154</v>
      </c>
      <c r="B11433" s="85" t="s">
        <v>5155</v>
      </c>
      <c r="C11433" s="86" t="s">
        <v>106</v>
      </c>
      <c r="D11433" s="87">
        <v>0.52500000000000002</v>
      </c>
      <c r="E11433" s="88">
        <v>405694</v>
      </c>
      <c r="F11433" s="89">
        <f>+D11433*E11433</f>
        <v>212989.35</v>
      </c>
    </row>
    <row r="11434" spans="1:6" ht="409.6" hidden="1" customHeight="1" x14ac:dyDescent="0.2"/>
    <row r="11435" spans="1:6" ht="25.5" customHeight="1" x14ac:dyDescent="0.2">
      <c r="A11435" s="84" t="s">
        <v>5254</v>
      </c>
      <c r="B11435" s="85" t="s">
        <v>5255</v>
      </c>
      <c r="C11435" s="86" t="s">
        <v>9</v>
      </c>
      <c r="D11435" s="87">
        <v>1.69</v>
      </c>
      <c r="E11435" s="88">
        <v>2030</v>
      </c>
      <c r="F11435" s="89">
        <f>+D11435*E11435</f>
        <v>3430.7</v>
      </c>
    </row>
    <row r="11436" spans="1:6" ht="409.6" hidden="1" customHeight="1" x14ac:dyDescent="0.2"/>
    <row r="11437" spans="1:6" ht="25.5" customHeight="1" x14ac:dyDescent="0.2">
      <c r="A11437" s="84" t="s">
        <v>4881</v>
      </c>
      <c r="B11437" s="85" t="s">
        <v>4882</v>
      </c>
      <c r="C11437" s="86" t="s">
        <v>9</v>
      </c>
      <c r="D11437" s="87">
        <v>1.96</v>
      </c>
      <c r="E11437" s="88">
        <v>8900</v>
      </c>
      <c r="F11437" s="89">
        <f>+D11437*E11437</f>
        <v>17444</v>
      </c>
    </row>
    <row r="11438" spans="1:6" ht="409.6" hidden="1" customHeight="1" x14ac:dyDescent="0.2"/>
    <row r="11439" spans="1:6" ht="25.5" customHeight="1" x14ac:dyDescent="0.2">
      <c r="A11439" s="84" t="s">
        <v>5097</v>
      </c>
      <c r="B11439" s="85" t="s">
        <v>5098</v>
      </c>
      <c r="C11439" s="86" t="s">
        <v>9</v>
      </c>
      <c r="D11439" s="87">
        <v>2.8900000000000002E-3</v>
      </c>
      <c r="E11439" s="88">
        <v>295180</v>
      </c>
      <c r="F11439" s="89">
        <f>+D11439*E11439</f>
        <v>853.07020000000011</v>
      </c>
    </row>
    <row r="11440" spans="1:6" ht="409.6" hidden="1" customHeight="1" x14ac:dyDescent="0.2"/>
    <row r="11441" spans="1:6" ht="25.5" customHeight="1" x14ac:dyDescent="0.2">
      <c r="A11441" s="84" t="s">
        <v>5160</v>
      </c>
      <c r="B11441" s="85" t="s">
        <v>5161</v>
      </c>
      <c r="C11441" s="86" t="s">
        <v>9</v>
      </c>
      <c r="D11441" s="87">
        <v>0.15382999999999999</v>
      </c>
      <c r="E11441" s="88">
        <v>155918</v>
      </c>
      <c r="F11441" s="89">
        <f>+D11441*E11441</f>
        <v>23984.86594</v>
      </c>
    </row>
    <row r="11442" spans="1:6" ht="409.6" hidden="1" customHeight="1" x14ac:dyDescent="0.2"/>
    <row r="11443" spans="1:6" ht="25.5" customHeight="1" x14ac:dyDescent="0.2">
      <c r="A11443" s="84" t="s">
        <v>5101</v>
      </c>
      <c r="B11443" s="85" t="s">
        <v>5102</v>
      </c>
      <c r="C11443" s="86" t="s">
        <v>1212</v>
      </c>
      <c r="D11443" s="87">
        <v>0.43836000000000003</v>
      </c>
      <c r="E11443" s="88">
        <v>2550</v>
      </c>
      <c r="F11443" s="89">
        <f>+D11443*E11443</f>
        <v>1117.818</v>
      </c>
    </row>
    <row r="11444" spans="1:6" ht="409.6" hidden="1" customHeight="1" x14ac:dyDescent="0.2"/>
    <row r="11445" spans="1:6" ht="25.5" customHeight="1" x14ac:dyDescent="0.2">
      <c r="A11445" s="84" t="s">
        <v>5190</v>
      </c>
      <c r="B11445" s="85" t="s">
        <v>5191</v>
      </c>
      <c r="C11445" s="86" t="s">
        <v>263</v>
      </c>
      <c r="D11445" s="87">
        <v>2.2999999999999998</v>
      </c>
      <c r="E11445" s="88">
        <v>1353</v>
      </c>
      <c r="F11445" s="89">
        <f>+D11445*E11445</f>
        <v>3111.8999999999996</v>
      </c>
    </row>
    <row r="11446" spans="1:6" ht="409.6" hidden="1" customHeight="1" x14ac:dyDescent="0.2"/>
    <row r="11447" spans="1:6" ht="25.5" customHeight="1" x14ac:dyDescent="0.2">
      <c r="A11447" s="84" t="s">
        <v>5258</v>
      </c>
      <c r="B11447" s="85" t="s">
        <v>5259</v>
      </c>
      <c r="C11447" s="86" t="s">
        <v>7</v>
      </c>
      <c r="D11447" s="87">
        <v>1.2991999999999999</v>
      </c>
      <c r="E11447" s="88">
        <v>5242</v>
      </c>
      <c r="F11447" s="89">
        <f>+D11447*E11447</f>
        <v>6810.4063999999998</v>
      </c>
    </row>
    <row r="11448" spans="1:6" ht="409.6" hidden="1" customHeight="1" x14ac:dyDescent="0.2"/>
    <row r="11449" spans="1:6" ht="25.5" customHeight="1" x14ac:dyDescent="0.2">
      <c r="A11449" s="84" t="s">
        <v>5256</v>
      </c>
      <c r="B11449" s="85" t="s">
        <v>5257</v>
      </c>
      <c r="C11449" s="86" t="s">
        <v>9</v>
      </c>
      <c r="D11449" s="87">
        <v>3.6749999999999998E-2</v>
      </c>
      <c r="E11449" s="88">
        <v>262600</v>
      </c>
      <c r="F11449" s="89">
        <f>+D11449*E11449</f>
        <v>9650.5499999999993</v>
      </c>
    </row>
    <row r="11450" spans="1:6" ht="409.6" hidden="1" customHeight="1" x14ac:dyDescent="0.2"/>
    <row r="11451" spans="1:6" ht="25.5" customHeight="1" x14ac:dyDescent="0.2">
      <c r="A11451" s="84" t="s">
        <v>4941</v>
      </c>
      <c r="B11451" s="85" t="s">
        <v>4942</v>
      </c>
      <c r="C11451" s="86" t="s">
        <v>7</v>
      </c>
      <c r="D11451" s="87">
        <v>0.5</v>
      </c>
      <c r="E11451" s="88">
        <v>8600</v>
      </c>
      <c r="F11451" s="89">
        <f>+D11451*E11451</f>
        <v>4300</v>
      </c>
    </row>
    <row r="11452" spans="1:6" ht="409.6" hidden="1" customHeight="1" x14ac:dyDescent="0.2"/>
    <row r="11453" spans="1:6" ht="25.5" customHeight="1" thickBot="1" x14ac:dyDescent="0.25">
      <c r="A11453" s="84" t="s">
        <v>5264</v>
      </c>
      <c r="B11453" s="85" t="s">
        <v>5265</v>
      </c>
      <c r="C11453" s="86" t="s">
        <v>263</v>
      </c>
      <c r="D11453" s="87">
        <v>2</v>
      </c>
      <c r="E11453" s="88">
        <v>700</v>
      </c>
      <c r="F11453" s="89">
        <f>+D11453*E11453</f>
        <v>1400</v>
      </c>
    </row>
    <row r="11454" spans="1:6" ht="409.6" hidden="1" customHeight="1" thickBot="1" x14ac:dyDescent="0.25"/>
    <row r="11455" spans="1:6" ht="13.5" customHeight="1" thickBot="1" x14ac:dyDescent="0.25">
      <c r="A11455" s="90" t="s">
        <v>4883</v>
      </c>
      <c r="B11455" s="91"/>
      <c r="C11455" s="92">
        <v>60.043596385922797</v>
      </c>
      <c r="D11455" s="91"/>
      <c r="E11455" s="93" t="s">
        <v>4884</v>
      </c>
      <c r="F11455" s="94">
        <v>285093</v>
      </c>
    </row>
    <row r="11456" spans="1:6" ht="0.2" customHeight="1" x14ac:dyDescent="0.2"/>
    <row r="11457" spans="1:6" ht="12.75" customHeight="1" x14ac:dyDescent="0.2">
      <c r="A11457" s="80" t="s">
        <v>4871</v>
      </c>
      <c r="B11457" s="81" t="s">
        <v>4885</v>
      </c>
      <c r="C11457" s="82" t="s">
        <v>4870</v>
      </c>
      <c r="D11457" s="82" t="s">
        <v>4873</v>
      </c>
      <c r="E11457" s="82" t="s">
        <v>4874</v>
      </c>
      <c r="F11457" s="83" t="s">
        <v>4875</v>
      </c>
    </row>
    <row r="11458" spans="1:6" ht="409.6" hidden="1" customHeight="1" x14ac:dyDescent="0.2"/>
    <row r="11459" spans="1:6" ht="25.5" customHeight="1" thickBot="1" x14ac:dyDescent="0.25">
      <c r="A11459" s="84" t="s">
        <v>5158</v>
      </c>
      <c r="B11459" s="85" t="s">
        <v>5159</v>
      </c>
      <c r="C11459" s="86" t="s">
        <v>4888</v>
      </c>
      <c r="D11459" s="87">
        <v>0.57050000000000001</v>
      </c>
      <c r="E11459" s="88">
        <v>266178</v>
      </c>
      <c r="F11459" s="89">
        <f>+D11459*E11459</f>
        <v>151854.549</v>
      </c>
    </row>
    <row r="11460" spans="1:6" ht="409.6" hidden="1" customHeight="1" thickBot="1" x14ac:dyDescent="0.25"/>
    <row r="11461" spans="1:6" ht="13.5" customHeight="1" thickBot="1" x14ac:dyDescent="0.25">
      <c r="A11461" s="90" t="s">
        <v>4893</v>
      </c>
      <c r="B11461" s="91"/>
      <c r="C11461" s="92">
        <v>31.982266590846901</v>
      </c>
      <c r="D11461" s="91"/>
      <c r="E11461" s="93" t="s">
        <v>4884</v>
      </c>
      <c r="F11461" s="94">
        <v>151855</v>
      </c>
    </row>
    <row r="11462" spans="1:6" ht="0.2" customHeight="1" x14ac:dyDescent="0.2"/>
    <row r="11463" spans="1:6" ht="12.75" customHeight="1" x14ac:dyDescent="0.2">
      <c r="A11463" s="80" t="s">
        <v>4871</v>
      </c>
      <c r="B11463" s="81" t="s">
        <v>4894</v>
      </c>
      <c r="C11463" s="82" t="s">
        <v>4870</v>
      </c>
      <c r="D11463" s="82" t="s">
        <v>4873</v>
      </c>
      <c r="E11463" s="82" t="s">
        <v>4874</v>
      </c>
      <c r="F11463" s="83" t="s">
        <v>4875</v>
      </c>
    </row>
    <row r="11464" spans="1:6" ht="409.6" hidden="1" customHeight="1" x14ac:dyDescent="0.2"/>
    <row r="11465" spans="1:6" ht="25.5" customHeight="1" thickBot="1" x14ac:dyDescent="0.25">
      <c r="A11465" s="84" t="s">
        <v>4895</v>
      </c>
      <c r="B11465" s="85" t="s">
        <v>4896</v>
      </c>
      <c r="C11465" s="86" t="s">
        <v>4897</v>
      </c>
      <c r="D11465" s="87">
        <v>0.05</v>
      </c>
      <c r="E11465" s="88">
        <v>151855</v>
      </c>
      <c r="F11465" s="89">
        <f>+D11465*E11465</f>
        <v>7592.75</v>
      </c>
    </row>
    <row r="11466" spans="1:6" ht="409.6" hidden="1" customHeight="1" thickBot="1" x14ac:dyDescent="0.25"/>
    <row r="11467" spans="1:6" ht="13.5" customHeight="1" thickBot="1" x14ac:dyDescent="0.25">
      <c r="A11467" s="90" t="s">
        <v>4898</v>
      </c>
      <c r="B11467" s="91"/>
      <c r="C11467" s="92">
        <v>1.5991659821823501</v>
      </c>
      <c r="D11467" s="91"/>
      <c r="E11467" s="93" t="s">
        <v>4884</v>
      </c>
      <c r="F11467" s="94">
        <v>7593</v>
      </c>
    </row>
    <row r="11468" spans="1:6" ht="0.2" customHeight="1" x14ac:dyDescent="0.2"/>
    <row r="11469" spans="1:6" ht="12.75" customHeight="1" x14ac:dyDescent="0.2">
      <c r="A11469" s="80" t="s">
        <v>4871</v>
      </c>
      <c r="B11469" s="81" t="s">
        <v>4899</v>
      </c>
      <c r="C11469" s="82" t="s">
        <v>4870</v>
      </c>
      <c r="D11469" s="82" t="s">
        <v>4873</v>
      </c>
      <c r="E11469" s="82" t="s">
        <v>4874</v>
      </c>
      <c r="F11469" s="83" t="s">
        <v>4875</v>
      </c>
    </row>
    <row r="11470" spans="1:6" ht="409.6" hidden="1" customHeight="1" x14ac:dyDescent="0.2"/>
    <row r="11471" spans="1:6" ht="25.5" customHeight="1" x14ac:dyDescent="0.2">
      <c r="A11471" s="84" t="s">
        <v>5200</v>
      </c>
      <c r="B11471" s="85" t="s">
        <v>5201</v>
      </c>
      <c r="C11471" s="86" t="s">
        <v>109</v>
      </c>
      <c r="D11471" s="87">
        <v>48</v>
      </c>
      <c r="E11471" s="88">
        <v>158</v>
      </c>
      <c r="F11471" s="89">
        <f>+D11471*E11471</f>
        <v>7584</v>
      </c>
    </row>
    <row r="11472" spans="1:6" ht="409.6" hidden="1" customHeight="1" x14ac:dyDescent="0.2"/>
    <row r="11473" spans="1:6" ht="25.5" customHeight="1" x14ac:dyDescent="0.2">
      <c r="A11473" s="84" t="s">
        <v>5016</v>
      </c>
      <c r="B11473" s="85" t="s">
        <v>5017</v>
      </c>
      <c r="C11473" s="86" t="s">
        <v>109</v>
      </c>
      <c r="D11473" s="87">
        <v>1.3332999999999999</v>
      </c>
      <c r="E11473" s="88">
        <v>3482</v>
      </c>
      <c r="F11473" s="89">
        <f>+D11473*E11473</f>
        <v>4642.5505999999996</v>
      </c>
    </row>
    <row r="11474" spans="1:6" ht="409.6" hidden="1" customHeight="1" x14ac:dyDescent="0.2"/>
    <row r="11475" spans="1:6" ht="25.5" customHeight="1" x14ac:dyDescent="0.2">
      <c r="A11475" s="84" t="s">
        <v>5196</v>
      </c>
      <c r="B11475" s="85" t="s">
        <v>5197</v>
      </c>
      <c r="C11475" s="86" t="s">
        <v>109</v>
      </c>
      <c r="D11475" s="87">
        <v>4</v>
      </c>
      <c r="E11475" s="88">
        <v>550</v>
      </c>
      <c r="F11475" s="89">
        <f>+D11475*E11475</f>
        <v>2200</v>
      </c>
    </row>
    <row r="11476" spans="1:6" ht="409.6" hidden="1" customHeight="1" x14ac:dyDescent="0.2"/>
    <row r="11477" spans="1:6" ht="25.5" customHeight="1" x14ac:dyDescent="0.2">
      <c r="A11477" s="84" t="s">
        <v>5166</v>
      </c>
      <c r="B11477" s="85" t="s">
        <v>5167</v>
      </c>
      <c r="C11477" s="86" t="s">
        <v>109</v>
      </c>
      <c r="D11477" s="87">
        <v>0.35136000000000001</v>
      </c>
      <c r="E11477" s="88">
        <v>26925</v>
      </c>
      <c r="F11477" s="89">
        <f>+D11477*E11477</f>
        <v>9460.3680000000004</v>
      </c>
    </row>
    <row r="11478" spans="1:6" ht="409.6" hidden="1" customHeight="1" x14ac:dyDescent="0.2"/>
    <row r="11479" spans="1:6" ht="25.5" customHeight="1" x14ac:dyDescent="0.2">
      <c r="A11479" s="84" t="s">
        <v>5198</v>
      </c>
      <c r="B11479" s="85" t="s">
        <v>5199</v>
      </c>
      <c r="C11479" s="86" t="s">
        <v>109</v>
      </c>
      <c r="D11479" s="87">
        <v>0.35136000000000001</v>
      </c>
      <c r="E11479" s="88">
        <v>805</v>
      </c>
      <c r="F11479" s="89">
        <f>+D11479*E11479</f>
        <v>282.84480000000002</v>
      </c>
    </row>
    <row r="11480" spans="1:6" ht="409.6" hidden="1" customHeight="1" x14ac:dyDescent="0.2"/>
    <row r="11481" spans="1:6" ht="25.5" customHeight="1" thickBot="1" x14ac:dyDescent="0.25">
      <c r="A11481" s="84" t="s">
        <v>5018</v>
      </c>
      <c r="B11481" s="85" t="s">
        <v>5019</v>
      </c>
      <c r="C11481" s="86" t="s">
        <v>109</v>
      </c>
      <c r="D11481" s="87">
        <v>0.66666999999999998</v>
      </c>
      <c r="E11481" s="88">
        <v>248</v>
      </c>
      <c r="F11481" s="89">
        <f>+D11481*E11481</f>
        <v>165.33416</v>
      </c>
    </row>
    <row r="11482" spans="1:6" ht="409.6" hidden="1" customHeight="1" thickBot="1" x14ac:dyDescent="0.25"/>
    <row r="11483" spans="1:6" ht="13.5" customHeight="1" thickBot="1" x14ac:dyDescent="0.25">
      <c r="A11483" s="90" t="s">
        <v>4904</v>
      </c>
      <c r="B11483" s="91"/>
      <c r="C11483" s="92">
        <v>5.1252079779280102</v>
      </c>
      <c r="D11483" s="91"/>
      <c r="E11483" s="93" t="s">
        <v>4884</v>
      </c>
      <c r="F11483" s="94">
        <v>24335</v>
      </c>
    </row>
    <row r="11484" spans="1:6" ht="0.2" customHeight="1" x14ac:dyDescent="0.2"/>
    <row r="11485" spans="1:6" ht="12.75" customHeight="1" x14ac:dyDescent="0.2">
      <c r="A11485" s="80" t="s">
        <v>4871</v>
      </c>
      <c r="B11485" s="81" t="s">
        <v>4905</v>
      </c>
      <c r="C11485" s="82" t="s">
        <v>4870</v>
      </c>
      <c r="D11485" s="82" t="s">
        <v>4873</v>
      </c>
      <c r="E11485" s="82" t="s">
        <v>4874</v>
      </c>
      <c r="F11485" s="83" t="s">
        <v>4875</v>
      </c>
    </row>
    <row r="11486" spans="1:6" ht="409.6" hidden="1" customHeight="1" x14ac:dyDescent="0.2"/>
    <row r="11487" spans="1:6" ht="25.5" customHeight="1" thickBot="1" x14ac:dyDescent="0.25">
      <c r="A11487" s="84" t="s">
        <v>4920</v>
      </c>
      <c r="B11487" s="85" t="s">
        <v>4921</v>
      </c>
      <c r="C11487" s="86" t="s">
        <v>106</v>
      </c>
      <c r="D11487" s="87">
        <v>0.42</v>
      </c>
      <c r="E11487" s="88">
        <v>14128</v>
      </c>
      <c r="F11487" s="89">
        <f>+D11487*E11487</f>
        <v>5933.76</v>
      </c>
    </row>
    <row r="11488" spans="1:6" ht="409.6" hidden="1" customHeight="1" thickBot="1" x14ac:dyDescent="0.25"/>
    <row r="11489" spans="1:6" ht="13.5" customHeight="1" thickBot="1" x14ac:dyDescent="0.25">
      <c r="A11489" s="90" t="s">
        <v>4908</v>
      </c>
      <c r="B11489" s="91"/>
      <c r="C11489" s="92">
        <v>1.2497630631199801</v>
      </c>
      <c r="D11489" s="91"/>
      <c r="E11489" s="93" t="s">
        <v>4884</v>
      </c>
      <c r="F11489" s="94">
        <v>5934</v>
      </c>
    </row>
    <row r="11490" spans="1:6" ht="0.2" customHeight="1" thickBot="1" x14ac:dyDescent="0.25"/>
    <row r="11491" spans="1:6" ht="12.75" customHeight="1" thickBot="1" x14ac:dyDescent="0.3">
      <c r="A11491" s="157" t="s">
        <v>4909</v>
      </c>
      <c r="B11491" s="158"/>
      <c r="C11491" s="158"/>
      <c r="D11491" s="158"/>
      <c r="E11491" s="159">
        <v>474810</v>
      </c>
      <c r="F11491" s="160"/>
    </row>
    <row r="11492" spans="1:6" ht="12.75" customHeight="1" x14ac:dyDescent="0.2"/>
    <row r="11493" spans="1:6" ht="12.75" customHeight="1" x14ac:dyDescent="0.2"/>
    <row r="11494" spans="1:6" ht="409.6" hidden="1" customHeight="1" x14ac:dyDescent="0.2"/>
    <row r="11495" spans="1:6" ht="12.75" customHeight="1" x14ac:dyDescent="0.25">
      <c r="A11495" s="144" t="s">
        <v>4868</v>
      </c>
      <c r="B11495" s="145"/>
      <c r="C11495" s="145"/>
      <c r="D11495" s="145"/>
      <c r="E11495" s="146"/>
      <c r="F11495" s="147"/>
    </row>
    <row r="11496" spans="1:6" ht="12.75" customHeight="1" x14ac:dyDescent="0.2">
      <c r="A11496" s="138" t="s">
        <v>2984</v>
      </c>
      <c r="B11496" s="139"/>
      <c r="C11496" s="139"/>
      <c r="D11496" s="140"/>
      <c r="E11496" s="76" t="s">
        <v>4869</v>
      </c>
      <c r="F11496" s="77" t="s">
        <v>4870</v>
      </c>
    </row>
    <row r="11497" spans="1:6" ht="12.75" customHeight="1" x14ac:dyDescent="0.2">
      <c r="A11497" s="141"/>
      <c r="B11497" s="142"/>
      <c r="C11497" s="142"/>
      <c r="D11497" s="143"/>
      <c r="E11497" s="78" t="s">
        <v>2983</v>
      </c>
      <c r="F11497" s="79" t="s">
        <v>263</v>
      </c>
    </row>
    <row r="11498" spans="1:6" ht="409.6" hidden="1" customHeight="1" x14ac:dyDescent="0.2"/>
    <row r="11499" spans="1:6" ht="12.75" customHeight="1" x14ac:dyDescent="0.2">
      <c r="A11499" s="80" t="s">
        <v>4871</v>
      </c>
      <c r="B11499" s="81" t="s">
        <v>4872</v>
      </c>
      <c r="C11499" s="82" t="s">
        <v>4870</v>
      </c>
      <c r="D11499" s="82" t="s">
        <v>4873</v>
      </c>
      <c r="E11499" s="82" t="s">
        <v>4874</v>
      </c>
      <c r="F11499" s="83" t="s">
        <v>4875</v>
      </c>
    </row>
    <row r="11500" spans="1:6" ht="409.6" hidden="1" customHeight="1" x14ac:dyDescent="0.2"/>
    <row r="11501" spans="1:6" ht="25.5" customHeight="1" x14ac:dyDescent="0.2">
      <c r="A11501" s="84" t="s">
        <v>5154</v>
      </c>
      <c r="B11501" s="85" t="s">
        <v>5155</v>
      </c>
      <c r="C11501" s="86" t="s">
        <v>106</v>
      </c>
      <c r="D11501" s="87">
        <v>0.378</v>
      </c>
      <c r="E11501" s="88">
        <v>405694</v>
      </c>
      <c r="F11501" s="89">
        <f>+D11501*E11501</f>
        <v>153352.33199999999</v>
      </c>
    </row>
    <row r="11502" spans="1:6" ht="409.6" hidden="1" customHeight="1" x14ac:dyDescent="0.2"/>
    <row r="11503" spans="1:6" ht="25.5" customHeight="1" x14ac:dyDescent="0.2">
      <c r="A11503" s="84" t="s">
        <v>5254</v>
      </c>
      <c r="B11503" s="85" t="s">
        <v>5255</v>
      </c>
      <c r="C11503" s="86" t="s">
        <v>9</v>
      </c>
      <c r="D11503" s="87">
        <v>1.53</v>
      </c>
      <c r="E11503" s="88">
        <v>2030</v>
      </c>
      <c r="F11503" s="89">
        <f>+D11503*E11503</f>
        <v>3105.9</v>
      </c>
    </row>
    <row r="11504" spans="1:6" ht="409.6" hidden="1" customHeight="1" x14ac:dyDescent="0.2"/>
    <row r="11505" spans="1:6" ht="25.5" customHeight="1" x14ac:dyDescent="0.2">
      <c r="A11505" s="84" t="s">
        <v>4881</v>
      </c>
      <c r="B11505" s="85" t="s">
        <v>4882</v>
      </c>
      <c r="C11505" s="86" t="s">
        <v>9</v>
      </c>
      <c r="D11505" s="87">
        <v>1.76</v>
      </c>
      <c r="E11505" s="88">
        <v>8900</v>
      </c>
      <c r="F11505" s="89">
        <f>+D11505*E11505</f>
        <v>15664</v>
      </c>
    </row>
    <row r="11506" spans="1:6" ht="409.6" hidden="1" customHeight="1" x14ac:dyDescent="0.2"/>
    <row r="11507" spans="1:6" ht="25.5" customHeight="1" x14ac:dyDescent="0.2">
      <c r="A11507" s="84" t="s">
        <v>5097</v>
      </c>
      <c r="B11507" s="85" t="s">
        <v>5098</v>
      </c>
      <c r="C11507" s="86" t="s">
        <v>9</v>
      </c>
      <c r="D11507" s="87">
        <v>2.31E-3</v>
      </c>
      <c r="E11507" s="88">
        <v>295180</v>
      </c>
      <c r="F11507" s="89">
        <f>+D11507*E11507</f>
        <v>681.86580000000004</v>
      </c>
    </row>
    <row r="11508" spans="1:6" ht="409.6" hidden="1" customHeight="1" x14ac:dyDescent="0.2"/>
    <row r="11509" spans="1:6" ht="25.5" customHeight="1" x14ac:dyDescent="0.2">
      <c r="A11509" s="84" t="s">
        <v>5160</v>
      </c>
      <c r="B11509" s="85" t="s">
        <v>5161</v>
      </c>
      <c r="C11509" s="86" t="s">
        <v>9</v>
      </c>
      <c r="D11509" s="87">
        <v>0.12307</v>
      </c>
      <c r="E11509" s="88">
        <v>155918</v>
      </c>
      <c r="F11509" s="89">
        <f>+D11509*E11509</f>
        <v>19188.828259999998</v>
      </c>
    </row>
    <row r="11510" spans="1:6" ht="409.6" hidden="1" customHeight="1" x14ac:dyDescent="0.2"/>
    <row r="11511" spans="1:6" ht="25.5" customHeight="1" x14ac:dyDescent="0.2">
      <c r="A11511" s="84" t="s">
        <v>5101</v>
      </c>
      <c r="B11511" s="85" t="s">
        <v>5102</v>
      </c>
      <c r="C11511" s="86" t="s">
        <v>1212</v>
      </c>
      <c r="D11511" s="87">
        <v>0.42374000000000001</v>
      </c>
      <c r="E11511" s="88">
        <v>2550</v>
      </c>
      <c r="F11511" s="89">
        <f>+D11511*E11511</f>
        <v>1080.537</v>
      </c>
    </row>
    <row r="11512" spans="1:6" ht="409.6" hidden="1" customHeight="1" x14ac:dyDescent="0.2"/>
    <row r="11513" spans="1:6" ht="25.5" customHeight="1" x14ac:dyDescent="0.2">
      <c r="A11513" s="84" t="s">
        <v>5190</v>
      </c>
      <c r="B11513" s="85" t="s">
        <v>5191</v>
      </c>
      <c r="C11513" s="86" t="s">
        <v>263</v>
      </c>
      <c r="D11513" s="87">
        <v>2.2999999999999998</v>
      </c>
      <c r="E11513" s="88">
        <v>1353</v>
      </c>
      <c r="F11513" s="89">
        <f>+D11513*E11513</f>
        <v>3111.8999999999996</v>
      </c>
    </row>
    <row r="11514" spans="1:6" ht="409.6" hidden="1" customHeight="1" x14ac:dyDescent="0.2"/>
    <row r="11515" spans="1:6" ht="25.5" customHeight="1" x14ac:dyDescent="0.2">
      <c r="A11515" s="84" t="s">
        <v>5258</v>
      </c>
      <c r="B11515" s="85" t="s">
        <v>5259</v>
      </c>
      <c r="C11515" s="86" t="s">
        <v>7</v>
      </c>
      <c r="D11515" s="87">
        <v>0.94079999999999997</v>
      </c>
      <c r="E11515" s="88">
        <v>5242</v>
      </c>
      <c r="F11515" s="89">
        <f>+D11515*E11515</f>
        <v>4931.6736000000001</v>
      </c>
    </row>
    <row r="11516" spans="1:6" ht="409.6" hidden="1" customHeight="1" x14ac:dyDescent="0.2"/>
    <row r="11517" spans="1:6" ht="25.5" customHeight="1" x14ac:dyDescent="0.2">
      <c r="A11517" s="84" t="s">
        <v>5256</v>
      </c>
      <c r="B11517" s="85" t="s">
        <v>5257</v>
      </c>
      <c r="C11517" s="86" t="s">
        <v>9</v>
      </c>
      <c r="D11517" s="87">
        <v>2.6460000000000001E-2</v>
      </c>
      <c r="E11517" s="88">
        <v>262600</v>
      </c>
      <c r="F11517" s="89">
        <f>+D11517*E11517</f>
        <v>6948.3960000000006</v>
      </c>
    </row>
    <row r="11518" spans="1:6" ht="409.6" hidden="1" customHeight="1" x14ac:dyDescent="0.2"/>
    <row r="11519" spans="1:6" ht="25.5" customHeight="1" thickBot="1" x14ac:dyDescent="0.25">
      <c r="A11519" s="84" t="s">
        <v>4941</v>
      </c>
      <c r="B11519" s="85" t="s">
        <v>4942</v>
      </c>
      <c r="C11519" s="86" t="s">
        <v>7</v>
      </c>
      <c r="D11519" s="87">
        <v>0.36</v>
      </c>
      <c r="E11519" s="88">
        <v>8600</v>
      </c>
      <c r="F11519" s="89">
        <f>+D11519*E11519</f>
        <v>3096</v>
      </c>
    </row>
    <row r="11520" spans="1:6" ht="409.6" hidden="1" customHeight="1" thickBot="1" x14ac:dyDescent="0.25"/>
    <row r="11521" spans="1:6" ht="13.5" customHeight="1" thickBot="1" x14ac:dyDescent="0.25">
      <c r="A11521" s="90" t="s">
        <v>4883</v>
      </c>
      <c r="B11521" s="91"/>
      <c r="C11521" s="92">
        <v>60.133559254460302</v>
      </c>
      <c r="D11521" s="91"/>
      <c r="E11521" s="93" t="s">
        <v>4884</v>
      </c>
      <c r="F11521" s="94">
        <v>211162</v>
      </c>
    </row>
    <row r="11522" spans="1:6" ht="0.2" customHeight="1" x14ac:dyDescent="0.2"/>
    <row r="11523" spans="1:6" ht="12.75" customHeight="1" x14ac:dyDescent="0.2">
      <c r="A11523" s="80" t="s">
        <v>4871</v>
      </c>
      <c r="B11523" s="81" t="s">
        <v>4885</v>
      </c>
      <c r="C11523" s="82" t="s">
        <v>4870</v>
      </c>
      <c r="D11523" s="82" t="s">
        <v>4873</v>
      </c>
      <c r="E11523" s="82" t="s">
        <v>4874</v>
      </c>
      <c r="F11523" s="83" t="s">
        <v>4875</v>
      </c>
    </row>
    <row r="11524" spans="1:6" ht="409.6" hidden="1" customHeight="1" x14ac:dyDescent="0.2"/>
    <row r="11525" spans="1:6" ht="25.5" customHeight="1" thickBot="1" x14ac:dyDescent="0.25">
      <c r="A11525" s="84" t="s">
        <v>5158</v>
      </c>
      <c r="B11525" s="85" t="s">
        <v>5159</v>
      </c>
      <c r="C11525" s="86" t="s">
        <v>4888</v>
      </c>
      <c r="D11525" s="87">
        <v>0.41089999999999999</v>
      </c>
      <c r="E11525" s="88">
        <v>266178</v>
      </c>
      <c r="F11525" s="89">
        <f>+D11525*E11525</f>
        <v>109372.5402</v>
      </c>
    </row>
    <row r="11526" spans="1:6" ht="409.6" hidden="1" customHeight="1" thickBot="1" x14ac:dyDescent="0.25"/>
    <row r="11527" spans="1:6" ht="13.5" customHeight="1" thickBot="1" x14ac:dyDescent="0.25">
      <c r="A11527" s="90" t="s">
        <v>4893</v>
      </c>
      <c r="B11527" s="91"/>
      <c r="C11527" s="92">
        <v>31.146644644102999</v>
      </c>
      <c r="D11527" s="91"/>
      <c r="E11527" s="93" t="s">
        <v>4884</v>
      </c>
      <c r="F11527" s="94">
        <v>109373</v>
      </c>
    </row>
    <row r="11528" spans="1:6" ht="0.2" customHeight="1" x14ac:dyDescent="0.2"/>
    <row r="11529" spans="1:6" ht="12.75" customHeight="1" x14ac:dyDescent="0.2">
      <c r="A11529" s="80" t="s">
        <v>4871</v>
      </c>
      <c r="B11529" s="81" t="s">
        <v>4894</v>
      </c>
      <c r="C11529" s="82" t="s">
        <v>4870</v>
      </c>
      <c r="D11529" s="82" t="s">
        <v>4873</v>
      </c>
      <c r="E11529" s="82" t="s">
        <v>4874</v>
      </c>
      <c r="F11529" s="83" t="s">
        <v>4875</v>
      </c>
    </row>
    <row r="11530" spans="1:6" ht="409.6" hidden="1" customHeight="1" x14ac:dyDescent="0.2"/>
    <row r="11531" spans="1:6" ht="25.5" customHeight="1" thickBot="1" x14ac:dyDescent="0.25">
      <c r="A11531" s="84" t="s">
        <v>4895</v>
      </c>
      <c r="B11531" s="85" t="s">
        <v>4896</v>
      </c>
      <c r="C11531" s="86" t="s">
        <v>4897</v>
      </c>
      <c r="D11531" s="87">
        <v>0.05</v>
      </c>
      <c r="E11531" s="88">
        <v>109373</v>
      </c>
      <c r="F11531" s="89">
        <f>+D11531*E11531</f>
        <v>5468.6500000000005</v>
      </c>
    </row>
    <row r="11532" spans="1:6" ht="409.6" hidden="1" customHeight="1" thickBot="1" x14ac:dyDescent="0.25"/>
    <row r="11533" spans="1:6" ht="13.5" customHeight="1" thickBot="1" x14ac:dyDescent="0.25">
      <c r="A11533" s="90" t="s">
        <v>4898</v>
      </c>
      <c r="B11533" s="91"/>
      <c r="C11533" s="92">
        <v>1.5574319032905699</v>
      </c>
      <c r="D11533" s="91"/>
      <c r="E11533" s="93" t="s">
        <v>4884</v>
      </c>
      <c r="F11533" s="94">
        <v>5469</v>
      </c>
    </row>
    <row r="11534" spans="1:6" ht="0.2" customHeight="1" x14ac:dyDescent="0.2"/>
    <row r="11535" spans="1:6" ht="12.75" customHeight="1" x14ac:dyDescent="0.2">
      <c r="A11535" s="80" t="s">
        <v>4871</v>
      </c>
      <c r="B11535" s="81" t="s">
        <v>4899</v>
      </c>
      <c r="C11535" s="82" t="s">
        <v>4870</v>
      </c>
      <c r="D11535" s="82" t="s">
        <v>4873</v>
      </c>
      <c r="E11535" s="82" t="s">
        <v>4874</v>
      </c>
      <c r="F11535" s="83" t="s">
        <v>4875</v>
      </c>
    </row>
    <row r="11536" spans="1:6" ht="409.6" hidden="1" customHeight="1" x14ac:dyDescent="0.2"/>
    <row r="11537" spans="1:6" ht="25.5" customHeight="1" x14ac:dyDescent="0.2">
      <c r="A11537" s="84" t="s">
        <v>5200</v>
      </c>
      <c r="B11537" s="85" t="s">
        <v>5201</v>
      </c>
      <c r="C11537" s="86" t="s">
        <v>109</v>
      </c>
      <c r="D11537" s="87">
        <v>32</v>
      </c>
      <c r="E11537" s="88">
        <v>158</v>
      </c>
      <c r="F11537" s="89">
        <f>+D11537*E11537</f>
        <v>5056</v>
      </c>
    </row>
    <row r="11538" spans="1:6" ht="409.6" hidden="1" customHeight="1" x14ac:dyDescent="0.2"/>
    <row r="11539" spans="1:6" ht="25.5" customHeight="1" x14ac:dyDescent="0.2">
      <c r="A11539" s="84" t="s">
        <v>5016</v>
      </c>
      <c r="B11539" s="85" t="s">
        <v>5017</v>
      </c>
      <c r="C11539" s="86" t="s">
        <v>109</v>
      </c>
      <c r="D11539" s="87">
        <v>1.3332999999999999</v>
      </c>
      <c r="E11539" s="88">
        <v>3482</v>
      </c>
      <c r="F11539" s="89">
        <f>+D11539*E11539</f>
        <v>4642.5505999999996</v>
      </c>
    </row>
    <row r="11540" spans="1:6" ht="409.6" hidden="1" customHeight="1" x14ac:dyDescent="0.2"/>
    <row r="11541" spans="1:6" ht="25.5" customHeight="1" x14ac:dyDescent="0.2">
      <c r="A11541" s="84" t="s">
        <v>5196</v>
      </c>
      <c r="B11541" s="85" t="s">
        <v>5197</v>
      </c>
      <c r="C11541" s="86" t="s">
        <v>109</v>
      </c>
      <c r="D11541" s="87">
        <v>5.33</v>
      </c>
      <c r="E11541" s="88">
        <v>550</v>
      </c>
      <c r="F11541" s="89">
        <f>+D11541*E11541</f>
        <v>2931.5</v>
      </c>
    </row>
    <row r="11542" spans="1:6" ht="409.6" hidden="1" customHeight="1" x14ac:dyDescent="0.2"/>
    <row r="11543" spans="1:6" ht="25.5" customHeight="1" x14ac:dyDescent="0.2">
      <c r="A11543" s="84" t="s">
        <v>5166</v>
      </c>
      <c r="B11543" s="85" t="s">
        <v>5167</v>
      </c>
      <c r="C11543" s="86" t="s">
        <v>109</v>
      </c>
      <c r="D11543" s="87">
        <v>0.25297999999999998</v>
      </c>
      <c r="E11543" s="88">
        <v>26925</v>
      </c>
      <c r="F11543" s="89">
        <f>+D11543*E11543</f>
        <v>6811.4865</v>
      </c>
    </row>
    <row r="11544" spans="1:6" ht="409.6" hidden="1" customHeight="1" x14ac:dyDescent="0.2"/>
    <row r="11545" spans="1:6" ht="25.5" customHeight="1" x14ac:dyDescent="0.2">
      <c r="A11545" s="84" t="s">
        <v>5198</v>
      </c>
      <c r="B11545" s="85" t="s">
        <v>5199</v>
      </c>
      <c r="C11545" s="86" t="s">
        <v>109</v>
      </c>
      <c r="D11545" s="87">
        <v>0.25297999999999998</v>
      </c>
      <c r="E11545" s="88">
        <v>805</v>
      </c>
      <c r="F11545" s="89">
        <f>+D11545*E11545</f>
        <v>203.6489</v>
      </c>
    </row>
    <row r="11546" spans="1:6" ht="409.6" hidden="1" customHeight="1" x14ac:dyDescent="0.2"/>
    <row r="11547" spans="1:6" ht="25.5" customHeight="1" thickBot="1" x14ac:dyDescent="0.25">
      <c r="A11547" s="84" t="s">
        <v>5018</v>
      </c>
      <c r="B11547" s="85" t="s">
        <v>5019</v>
      </c>
      <c r="C11547" s="86" t="s">
        <v>109</v>
      </c>
      <c r="D11547" s="87">
        <v>0.66666999999999998</v>
      </c>
      <c r="E11547" s="88">
        <v>248</v>
      </c>
      <c r="F11547" s="89">
        <f>+D11547*E11547</f>
        <v>165.33416</v>
      </c>
    </row>
    <row r="11548" spans="1:6" ht="409.6" hidden="1" customHeight="1" thickBot="1" x14ac:dyDescent="0.25"/>
    <row r="11549" spans="1:6" ht="13.5" customHeight="1" thickBot="1" x14ac:dyDescent="0.25">
      <c r="A11549" s="90" t="s">
        <v>4904</v>
      </c>
      <c r="B11549" s="91"/>
      <c r="C11549" s="92">
        <v>5.6416682091953696</v>
      </c>
      <c r="D11549" s="91"/>
      <c r="E11549" s="93" t="s">
        <v>4884</v>
      </c>
      <c r="F11549" s="94">
        <v>19811</v>
      </c>
    </row>
    <row r="11550" spans="1:6" ht="0.2" customHeight="1" x14ac:dyDescent="0.2"/>
    <row r="11551" spans="1:6" ht="12.75" customHeight="1" x14ac:dyDescent="0.2">
      <c r="A11551" s="80" t="s">
        <v>4871</v>
      </c>
      <c r="B11551" s="81" t="s">
        <v>4905</v>
      </c>
      <c r="C11551" s="82" t="s">
        <v>4870</v>
      </c>
      <c r="D11551" s="82" t="s">
        <v>4873</v>
      </c>
      <c r="E11551" s="82" t="s">
        <v>4874</v>
      </c>
      <c r="F11551" s="83" t="s">
        <v>4875</v>
      </c>
    </row>
    <row r="11552" spans="1:6" ht="409.6" hidden="1" customHeight="1" x14ac:dyDescent="0.2"/>
    <row r="11553" spans="1:6" ht="25.5" customHeight="1" thickBot="1" x14ac:dyDescent="0.25">
      <c r="A11553" s="84" t="s">
        <v>4920</v>
      </c>
      <c r="B11553" s="85" t="s">
        <v>4921</v>
      </c>
      <c r="C11553" s="86" t="s">
        <v>106</v>
      </c>
      <c r="D11553" s="87">
        <v>0.378</v>
      </c>
      <c r="E11553" s="88">
        <v>14128</v>
      </c>
      <c r="F11553" s="89">
        <f>+D11553*E11553</f>
        <v>5340.384</v>
      </c>
    </row>
    <row r="11554" spans="1:6" ht="409.6" hidden="1" customHeight="1" thickBot="1" x14ac:dyDescent="0.25"/>
    <row r="11555" spans="1:6" ht="13.5" customHeight="1" thickBot="1" x14ac:dyDescent="0.25">
      <c r="A11555" s="90" t="s">
        <v>4908</v>
      </c>
      <c r="B11555" s="91"/>
      <c r="C11555" s="92">
        <v>1.5206959889507501</v>
      </c>
      <c r="D11555" s="91"/>
      <c r="E11555" s="93" t="s">
        <v>4884</v>
      </c>
      <c r="F11555" s="94">
        <v>5340</v>
      </c>
    </row>
    <row r="11556" spans="1:6" ht="0.2" customHeight="1" thickBot="1" x14ac:dyDescent="0.25"/>
    <row r="11557" spans="1:6" ht="12.75" customHeight="1" thickBot="1" x14ac:dyDescent="0.3">
      <c r="A11557" s="157" t="s">
        <v>4909</v>
      </c>
      <c r="B11557" s="158"/>
      <c r="C11557" s="158"/>
      <c r="D11557" s="158"/>
      <c r="E11557" s="159">
        <v>351155</v>
      </c>
      <c r="F11557" s="160"/>
    </row>
    <row r="11558" spans="1:6" ht="12.75" customHeight="1" x14ac:dyDescent="0.2"/>
    <row r="11559" spans="1:6" ht="12.75" customHeight="1" x14ac:dyDescent="0.2"/>
    <row r="11560" spans="1:6" ht="409.6" hidden="1" customHeight="1" x14ac:dyDescent="0.2"/>
    <row r="11561" spans="1:6" ht="12.75" customHeight="1" x14ac:dyDescent="0.25">
      <c r="A11561" s="144" t="s">
        <v>4868</v>
      </c>
      <c r="B11561" s="145"/>
      <c r="C11561" s="145"/>
      <c r="D11561" s="145"/>
      <c r="E11561" s="146"/>
      <c r="F11561" s="147"/>
    </row>
    <row r="11562" spans="1:6" ht="12.75" customHeight="1" x14ac:dyDescent="0.2">
      <c r="A11562" s="138" t="s">
        <v>2986</v>
      </c>
      <c r="B11562" s="139"/>
      <c r="C11562" s="139"/>
      <c r="D11562" s="140"/>
      <c r="E11562" s="76" t="s">
        <v>4869</v>
      </c>
      <c r="F11562" s="77" t="s">
        <v>4870</v>
      </c>
    </row>
    <row r="11563" spans="1:6" ht="12.75" customHeight="1" x14ac:dyDescent="0.2">
      <c r="A11563" s="141"/>
      <c r="B11563" s="142"/>
      <c r="C11563" s="142"/>
      <c r="D11563" s="143"/>
      <c r="E11563" s="78" t="s">
        <v>2985</v>
      </c>
      <c r="F11563" s="79" t="s">
        <v>263</v>
      </c>
    </row>
    <row r="11564" spans="1:6" ht="409.6" hidden="1" customHeight="1" x14ac:dyDescent="0.2"/>
    <row r="11565" spans="1:6" ht="12.75" customHeight="1" x14ac:dyDescent="0.2">
      <c r="A11565" s="80" t="s">
        <v>4871</v>
      </c>
      <c r="B11565" s="81" t="s">
        <v>4872</v>
      </c>
      <c r="C11565" s="82" t="s">
        <v>4870</v>
      </c>
      <c r="D11565" s="82" t="s">
        <v>4873</v>
      </c>
      <c r="E11565" s="82" t="s">
        <v>4874</v>
      </c>
      <c r="F11565" s="83" t="s">
        <v>4875</v>
      </c>
    </row>
    <row r="11566" spans="1:6" ht="409.6" hidden="1" customHeight="1" x14ac:dyDescent="0.2"/>
    <row r="11567" spans="1:6" ht="25.5" customHeight="1" x14ac:dyDescent="0.2">
      <c r="A11567" s="84" t="s">
        <v>5154</v>
      </c>
      <c r="B11567" s="85" t="s">
        <v>5155</v>
      </c>
      <c r="C11567" s="86" t="s">
        <v>106</v>
      </c>
      <c r="D11567" s="87">
        <v>0.504</v>
      </c>
      <c r="E11567" s="88">
        <v>405694</v>
      </c>
      <c r="F11567" s="89">
        <f>+D11567*E11567</f>
        <v>204469.77600000001</v>
      </c>
    </row>
    <row r="11568" spans="1:6" ht="409.6" hidden="1" customHeight="1" x14ac:dyDescent="0.2"/>
    <row r="11569" spans="1:6" ht="25.5" customHeight="1" x14ac:dyDescent="0.2">
      <c r="A11569" s="84" t="s">
        <v>5254</v>
      </c>
      <c r="B11569" s="85" t="s">
        <v>5255</v>
      </c>
      <c r="C11569" s="86" t="s">
        <v>9</v>
      </c>
      <c r="D11569" s="87">
        <v>1.66</v>
      </c>
      <c r="E11569" s="88">
        <v>2030</v>
      </c>
      <c r="F11569" s="89">
        <f>+D11569*E11569</f>
        <v>3369.7999999999997</v>
      </c>
    </row>
    <row r="11570" spans="1:6" ht="409.6" hidden="1" customHeight="1" x14ac:dyDescent="0.2"/>
    <row r="11571" spans="1:6" ht="25.5" customHeight="1" x14ac:dyDescent="0.2">
      <c r="A11571" s="84" t="s">
        <v>4881</v>
      </c>
      <c r="B11571" s="85" t="s">
        <v>4882</v>
      </c>
      <c r="C11571" s="86" t="s">
        <v>9</v>
      </c>
      <c r="D11571" s="87">
        <v>1.93</v>
      </c>
      <c r="E11571" s="88">
        <v>8900</v>
      </c>
      <c r="F11571" s="89">
        <f>+D11571*E11571</f>
        <v>17177</v>
      </c>
    </row>
    <row r="11572" spans="1:6" ht="409.6" hidden="1" customHeight="1" x14ac:dyDescent="0.2"/>
    <row r="11573" spans="1:6" ht="25.5" customHeight="1" x14ac:dyDescent="0.2">
      <c r="A11573" s="84" t="s">
        <v>5097</v>
      </c>
      <c r="B11573" s="85" t="s">
        <v>5098</v>
      </c>
      <c r="C11573" s="86" t="s">
        <v>9</v>
      </c>
      <c r="D11573" s="87">
        <v>2.7000000000000001E-3</v>
      </c>
      <c r="E11573" s="88">
        <v>295180</v>
      </c>
      <c r="F11573" s="89">
        <f>+D11573*E11573</f>
        <v>796.98599999999999</v>
      </c>
    </row>
    <row r="11574" spans="1:6" ht="409.6" hidden="1" customHeight="1" x14ac:dyDescent="0.2"/>
    <row r="11575" spans="1:6" ht="25.5" customHeight="1" x14ac:dyDescent="0.2">
      <c r="A11575" s="84" t="s">
        <v>5160</v>
      </c>
      <c r="B11575" s="85" t="s">
        <v>5161</v>
      </c>
      <c r="C11575" s="86" t="s">
        <v>9</v>
      </c>
      <c r="D11575" s="87">
        <v>0.14358000000000001</v>
      </c>
      <c r="E11575" s="88">
        <v>155918</v>
      </c>
      <c r="F11575" s="89">
        <f>+D11575*E11575</f>
        <v>22386.706440000002</v>
      </c>
    </row>
    <row r="11576" spans="1:6" ht="409.6" hidden="1" customHeight="1" x14ac:dyDescent="0.2"/>
    <row r="11577" spans="1:6" ht="25.5" customHeight="1" x14ac:dyDescent="0.2">
      <c r="A11577" s="84" t="s">
        <v>5101</v>
      </c>
      <c r="B11577" s="85" t="s">
        <v>5102</v>
      </c>
      <c r="C11577" s="86" t="s">
        <v>1212</v>
      </c>
      <c r="D11577" s="87">
        <v>0.46758</v>
      </c>
      <c r="E11577" s="88">
        <v>2550</v>
      </c>
      <c r="F11577" s="89">
        <f>+D11577*E11577</f>
        <v>1192.329</v>
      </c>
    </row>
    <row r="11578" spans="1:6" ht="409.6" hidden="1" customHeight="1" x14ac:dyDescent="0.2"/>
    <row r="11579" spans="1:6" ht="25.5" customHeight="1" x14ac:dyDescent="0.2">
      <c r="A11579" s="84" t="s">
        <v>5190</v>
      </c>
      <c r="B11579" s="85" t="s">
        <v>5191</v>
      </c>
      <c r="C11579" s="86" t="s">
        <v>263</v>
      </c>
      <c r="D11579" s="87">
        <v>2.2999999999999998</v>
      </c>
      <c r="E11579" s="88">
        <v>1353</v>
      </c>
      <c r="F11579" s="89">
        <f>+D11579*E11579</f>
        <v>3111.8999999999996</v>
      </c>
    </row>
    <row r="11580" spans="1:6" ht="409.6" hidden="1" customHeight="1" x14ac:dyDescent="0.2"/>
    <row r="11581" spans="1:6" ht="25.5" customHeight="1" x14ac:dyDescent="0.2">
      <c r="A11581" s="84" t="s">
        <v>5258</v>
      </c>
      <c r="B11581" s="85" t="s">
        <v>5259</v>
      </c>
      <c r="C11581" s="86" t="s">
        <v>7</v>
      </c>
      <c r="D11581" s="87">
        <v>1.4112</v>
      </c>
      <c r="E11581" s="88">
        <v>5242</v>
      </c>
      <c r="F11581" s="89">
        <f>+D11581*E11581</f>
        <v>7397.5104000000001</v>
      </c>
    </row>
    <row r="11582" spans="1:6" ht="409.6" hidden="1" customHeight="1" x14ac:dyDescent="0.2"/>
    <row r="11583" spans="1:6" ht="25.5" customHeight="1" x14ac:dyDescent="0.2">
      <c r="A11583" s="84" t="s">
        <v>5256</v>
      </c>
      <c r="B11583" s="85" t="s">
        <v>5257</v>
      </c>
      <c r="C11583" s="86" t="s">
        <v>9</v>
      </c>
      <c r="D11583" s="87">
        <v>3.5279999999999999E-2</v>
      </c>
      <c r="E11583" s="88">
        <v>262600</v>
      </c>
      <c r="F11583" s="89">
        <f>+D11583*E11583</f>
        <v>9264.5280000000002</v>
      </c>
    </row>
    <row r="11584" spans="1:6" ht="409.6" hidden="1" customHeight="1" x14ac:dyDescent="0.2"/>
    <row r="11585" spans="1:6" ht="25.5" customHeight="1" x14ac:dyDescent="0.2">
      <c r="A11585" s="84" t="s">
        <v>4941</v>
      </c>
      <c r="B11585" s="85" t="s">
        <v>4942</v>
      </c>
      <c r="C11585" s="86" t="s">
        <v>7</v>
      </c>
      <c r="D11585" s="87">
        <v>0.48</v>
      </c>
      <c r="E11585" s="88">
        <v>8600</v>
      </c>
      <c r="F11585" s="89">
        <f>+D11585*E11585</f>
        <v>4128</v>
      </c>
    </row>
    <row r="11586" spans="1:6" ht="409.6" hidden="1" customHeight="1" x14ac:dyDescent="0.2"/>
    <row r="11587" spans="1:6" ht="25.5" customHeight="1" thickBot="1" x14ac:dyDescent="0.25">
      <c r="A11587" s="84" t="s">
        <v>5264</v>
      </c>
      <c r="B11587" s="85" t="s">
        <v>5265</v>
      </c>
      <c r="C11587" s="86" t="s">
        <v>263</v>
      </c>
      <c r="D11587" s="87">
        <v>2.4</v>
      </c>
      <c r="E11587" s="88">
        <v>700</v>
      </c>
      <c r="F11587" s="89">
        <f>+D11587*E11587</f>
        <v>1680</v>
      </c>
    </row>
    <row r="11588" spans="1:6" ht="409.6" hidden="1" customHeight="1" thickBot="1" x14ac:dyDescent="0.25"/>
    <row r="11589" spans="1:6" ht="13.5" customHeight="1" thickBot="1" x14ac:dyDescent="0.25">
      <c r="A11589" s="90" t="s">
        <v>4883</v>
      </c>
      <c r="B11589" s="91"/>
      <c r="C11589" s="92">
        <v>59.796890290312099</v>
      </c>
      <c r="D11589" s="91"/>
      <c r="E11589" s="93" t="s">
        <v>4884</v>
      </c>
      <c r="F11589" s="94">
        <v>274976</v>
      </c>
    </row>
    <row r="11590" spans="1:6" ht="0.2" customHeight="1" x14ac:dyDescent="0.2"/>
    <row r="11591" spans="1:6" ht="12.75" customHeight="1" x14ac:dyDescent="0.2">
      <c r="A11591" s="80" t="s">
        <v>4871</v>
      </c>
      <c r="B11591" s="81" t="s">
        <v>4885</v>
      </c>
      <c r="C11591" s="82" t="s">
        <v>4870</v>
      </c>
      <c r="D11591" s="82" t="s">
        <v>4873</v>
      </c>
      <c r="E11591" s="82" t="s">
        <v>4874</v>
      </c>
      <c r="F11591" s="83" t="s">
        <v>4875</v>
      </c>
    </row>
    <row r="11592" spans="1:6" ht="409.6" hidden="1" customHeight="1" x14ac:dyDescent="0.2"/>
    <row r="11593" spans="1:6" ht="25.5" customHeight="1" thickBot="1" x14ac:dyDescent="0.25">
      <c r="A11593" s="84" t="s">
        <v>5158</v>
      </c>
      <c r="B11593" s="85" t="s">
        <v>5159</v>
      </c>
      <c r="C11593" s="86" t="s">
        <v>4888</v>
      </c>
      <c r="D11593" s="87">
        <v>0.54769999999999996</v>
      </c>
      <c r="E11593" s="88">
        <v>266178</v>
      </c>
      <c r="F11593" s="89">
        <f>+D11593*E11593</f>
        <v>145785.6906</v>
      </c>
    </row>
    <row r="11594" spans="1:6" ht="409.6" hidden="1" customHeight="1" thickBot="1" x14ac:dyDescent="0.25"/>
    <row r="11595" spans="1:6" ht="13.5" customHeight="1" thickBot="1" x14ac:dyDescent="0.25">
      <c r="A11595" s="90" t="s">
        <v>4893</v>
      </c>
      <c r="B11595" s="91"/>
      <c r="C11595" s="92">
        <v>31.702946613026</v>
      </c>
      <c r="D11595" s="91"/>
      <c r="E11595" s="93" t="s">
        <v>4884</v>
      </c>
      <c r="F11595" s="94">
        <v>145786</v>
      </c>
    </row>
    <row r="11596" spans="1:6" ht="0.2" customHeight="1" x14ac:dyDescent="0.2"/>
    <row r="11597" spans="1:6" ht="12.75" customHeight="1" x14ac:dyDescent="0.2">
      <c r="A11597" s="80" t="s">
        <v>4871</v>
      </c>
      <c r="B11597" s="81" t="s">
        <v>4894</v>
      </c>
      <c r="C11597" s="82" t="s">
        <v>4870</v>
      </c>
      <c r="D11597" s="82" t="s">
        <v>4873</v>
      </c>
      <c r="E11597" s="82" t="s">
        <v>4874</v>
      </c>
      <c r="F11597" s="83" t="s">
        <v>4875</v>
      </c>
    </row>
    <row r="11598" spans="1:6" ht="409.6" hidden="1" customHeight="1" x14ac:dyDescent="0.2"/>
    <row r="11599" spans="1:6" ht="25.5" customHeight="1" thickBot="1" x14ac:dyDescent="0.25">
      <c r="A11599" s="84" t="s">
        <v>4895</v>
      </c>
      <c r="B11599" s="85" t="s">
        <v>4896</v>
      </c>
      <c r="C11599" s="86" t="s">
        <v>4897</v>
      </c>
      <c r="D11599" s="87">
        <v>0.05</v>
      </c>
      <c r="E11599" s="88">
        <v>145786</v>
      </c>
      <c r="F11599" s="89">
        <f>+D11599*E11599</f>
        <v>7289.3</v>
      </c>
    </row>
    <row r="11600" spans="1:6" ht="409.6" hidden="1" customHeight="1" thickBot="1" x14ac:dyDescent="0.25"/>
    <row r="11601" spans="1:6" ht="13.5" customHeight="1" thickBot="1" x14ac:dyDescent="0.25">
      <c r="A11601" s="90" t="s">
        <v>4898</v>
      </c>
      <c r="B11601" s="91"/>
      <c r="C11601" s="92">
        <v>1.5850820919865201</v>
      </c>
      <c r="D11601" s="91"/>
      <c r="E11601" s="93" t="s">
        <v>4884</v>
      </c>
      <c r="F11601" s="94">
        <v>7289</v>
      </c>
    </row>
    <row r="11602" spans="1:6" ht="0.2" customHeight="1" x14ac:dyDescent="0.2"/>
    <row r="11603" spans="1:6" ht="12.75" customHeight="1" x14ac:dyDescent="0.2">
      <c r="A11603" s="80" t="s">
        <v>4871</v>
      </c>
      <c r="B11603" s="81" t="s">
        <v>4899</v>
      </c>
      <c r="C11603" s="82" t="s">
        <v>4870</v>
      </c>
      <c r="D11603" s="82" t="s">
        <v>4873</v>
      </c>
      <c r="E11603" s="82" t="s">
        <v>4874</v>
      </c>
      <c r="F11603" s="83" t="s">
        <v>4875</v>
      </c>
    </row>
    <row r="11604" spans="1:6" ht="409.6" hidden="1" customHeight="1" x14ac:dyDescent="0.2"/>
    <row r="11605" spans="1:6" ht="25.5" customHeight="1" x14ac:dyDescent="0.2">
      <c r="A11605" s="84" t="s">
        <v>5200</v>
      </c>
      <c r="B11605" s="85" t="s">
        <v>5201</v>
      </c>
      <c r="C11605" s="86" t="s">
        <v>109</v>
      </c>
      <c r="D11605" s="87">
        <v>48</v>
      </c>
      <c r="E11605" s="88">
        <v>158</v>
      </c>
      <c r="F11605" s="89">
        <f>+D11605*E11605</f>
        <v>7584</v>
      </c>
    </row>
    <row r="11606" spans="1:6" ht="409.6" hidden="1" customHeight="1" x14ac:dyDescent="0.2"/>
    <row r="11607" spans="1:6" ht="25.5" customHeight="1" x14ac:dyDescent="0.2">
      <c r="A11607" s="84" t="s">
        <v>5016</v>
      </c>
      <c r="B11607" s="85" t="s">
        <v>5017</v>
      </c>
      <c r="C11607" s="86" t="s">
        <v>109</v>
      </c>
      <c r="D11607" s="87">
        <v>1.3332999999999999</v>
      </c>
      <c r="E11607" s="88">
        <v>3482</v>
      </c>
      <c r="F11607" s="89">
        <f>+D11607*E11607</f>
        <v>4642.5505999999996</v>
      </c>
    </row>
    <row r="11608" spans="1:6" ht="409.6" hidden="1" customHeight="1" x14ac:dyDescent="0.2"/>
    <row r="11609" spans="1:6" ht="25.5" customHeight="1" x14ac:dyDescent="0.2">
      <c r="A11609" s="84" t="s">
        <v>5196</v>
      </c>
      <c r="B11609" s="85" t="s">
        <v>5197</v>
      </c>
      <c r="C11609" s="86" t="s">
        <v>109</v>
      </c>
      <c r="D11609" s="87">
        <v>5.33</v>
      </c>
      <c r="E11609" s="88">
        <v>550</v>
      </c>
      <c r="F11609" s="89">
        <f>+D11609*E11609</f>
        <v>2931.5</v>
      </c>
    </row>
    <row r="11610" spans="1:6" ht="409.6" hidden="1" customHeight="1" x14ac:dyDescent="0.2"/>
    <row r="11611" spans="1:6" ht="25.5" customHeight="1" x14ac:dyDescent="0.2">
      <c r="A11611" s="84" t="s">
        <v>5166</v>
      </c>
      <c r="B11611" s="85" t="s">
        <v>5167</v>
      </c>
      <c r="C11611" s="86" t="s">
        <v>109</v>
      </c>
      <c r="D11611" s="87">
        <v>0.33729999999999999</v>
      </c>
      <c r="E11611" s="88">
        <v>26925</v>
      </c>
      <c r="F11611" s="89">
        <f>+D11611*E11611</f>
        <v>9081.8024999999998</v>
      </c>
    </row>
    <row r="11612" spans="1:6" ht="409.6" hidden="1" customHeight="1" x14ac:dyDescent="0.2"/>
    <row r="11613" spans="1:6" ht="25.5" customHeight="1" x14ac:dyDescent="0.2">
      <c r="A11613" s="84" t="s">
        <v>5198</v>
      </c>
      <c r="B11613" s="85" t="s">
        <v>5199</v>
      </c>
      <c r="C11613" s="86" t="s">
        <v>109</v>
      </c>
      <c r="D11613" s="87">
        <v>0.33729999999999999</v>
      </c>
      <c r="E11613" s="88">
        <v>805</v>
      </c>
      <c r="F11613" s="89">
        <f>+D11613*E11613</f>
        <v>271.5265</v>
      </c>
    </row>
    <row r="11614" spans="1:6" ht="409.6" hidden="1" customHeight="1" x14ac:dyDescent="0.2"/>
    <row r="11615" spans="1:6" ht="25.5" customHeight="1" thickBot="1" x14ac:dyDescent="0.25">
      <c r="A11615" s="84" t="s">
        <v>5018</v>
      </c>
      <c r="B11615" s="85" t="s">
        <v>5019</v>
      </c>
      <c r="C11615" s="86" t="s">
        <v>109</v>
      </c>
      <c r="D11615" s="87">
        <v>0.66666999999999998</v>
      </c>
      <c r="E11615" s="88">
        <v>248</v>
      </c>
      <c r="F11615" s="89">
        <f>+D11615*E11615</f>
        <v>165.33416</v>
      </c>
    </row>
    <row r="11616" spans="1:6" ht="409.6" hidden="1" customHeight="1" thickBot="1" x14ac:dyDescent="0.25"/>
    <row r="11617" spans="1:6" ht="13.5" customHeight="1" thickBot="1" x14ac:dyDescent="0.25">
      <c r="A11617" s="90" t="s">
        <v>4904</v>
      </c>
      <c r="B11617" s="91"/>
      <c r="C11617" s="92">
        <v>5.3665325649668398</v>
      </c>
      <c r="D11617" s="91"/>
      <c r="E11617" s="93" t="s">
        <v>4884</v>
      </c>
      <c r="F11617" s="94">
        <v>24678</v>
      </c>
    </row>
    <row r="11618" spans="1:6" ht="0.2" customHeight="1" x14ac:dyDescent="0.2"/>
    <row r="11619" spans="1:6" ht="12.75" customHeight="1" x14ac:dyDescent="0.2">
      <c r="A11619" s="80" t="s">
        <v>4871</v>
      </c>
      <c r="B11619" s="81" t="s">
        <v>4905</v>
      </c>
      <c r="C11619" s="82" t="s">
        <v>4870</v>
      </c>
      <c r="D11619" s="82" t="s">
        <v>4873</v>
      </c>
      <c r="E11619" s="82" t="s">
        <v>4874</v>
      </c>
      <c r="F11619" s="83" t="s">
        <v>4875</v>
      </c>
    </row>
    <row r="11620" spans="1:6" ht="409.6" hidden="1" customHeight="1" x14ac:dyDescent="0.2"/>
    <row r="11621" spans="1:6" ht="25.5" customHeight="1" thickBot="1" x14ac:dyDescent="0.25">
      <c r="A11621" s="84" t="s">
        <v>4920</v>
      </c>
      <c r="B11621" s="85" t="s">
        <v>4921</v>
      </c>
      <c r="C11621" s="86" t="s">
        <v>106</v>
      </c>
      <c r="D11621" s="87">
        <v>0.504</v>
      </c>
      <c r="E11621" s="88">
        <v>14128</v>
      </c>
      <c r="F11621" s="89">
        <f>+D11621*E11621</f>
        <v>7120.5119999999997</v>
      </c>
    </row>
    <row r="11622" spans="1:6" ht="409.6" hidden="1" customHeight="1" thickBot="1" x14ac:dyDescent="0.25"/>
    <row r="11623" spans="1:6" ht="13.5" customHeight="1" thickBot="1" x14ac:dyDescent="0.25">
      <c r="A11623" s="90" t="s">
        <v>4908</v>
      </c>
      <c r="B11623" s="91"/>
      <c r="C11623" s="92">
        <v>1.5485484397086</v>
      </c>
      <c r="D11623" s="91"/>
      <c r="E11623" s="93" t="s">
        <v>4884</v>
      </c>
      <c r="F11623" s="94">
        <v>7121</v>
      </c>
    </row>
    <row r="11624" spans="1:6" ht="0.2" customHeight="1" thickBot="1" x14ac:dyDescent="0.25"/>
    <row r="11625" spans="1:6" ht="12.75" customHeight="1" thickBot="1" x14ac:dyDescent="0.3">
      <c r="A11625" s="157" t="s">
        <v>4909</v>
      </c>
      <c r="B11625" s="158"/>
      <c r="C11625" s="158"/>
      <c r="D11625" s="158"/>
      <c r="E11625" s="159">
        <v>459850</v>
      </c>
      <c r="F11625" s="160"/>
    </row>
    <row r="11626" spans="1:6" ht="12.75" customHeight="1" x14ac:dyDescent="0.2"/>
    <row r="11627" spans="1:6" ht="12.75" customHeight="1" x14ac:dyDescent="0.2"/>
    <row r="11628" spans="1:6" ht="409.6" hidden="1" customHeight="1" x14ac:dyDescent="0.2"/>
    <row r="11629" spans="1:6" ht="12.75" customHeight="1" x14ac:dyDescent="0.25">
      <c r="A11629" s="144" t="s">
        <v>4868</v>
      </c>
      <c r="B11629" s="145"/>
      <c r="C11629" s="145"/>
      <c r="D11629" s="145"/>
      <c r="E11629" s="146"/>
      <c r="F11629" s="147"/>
    </row>
    <row r="11630" spans="1:6" ht="12.75" customHeight="1" x14ac:dyDescent="0.2">
      <c r="A11630" s="138" t="s">
        <v>2988</v>
      </c>
      <c r="B11630" s="139"/>
      <c r="C11630" s="139"/>
      <c r="D11630" s="140"/>
      <c r="E11630" s="76" t="s">
        <v>4869</v>
      </c>
      <c r="F11630" s="77" t="s">
        <v>4870</v>
      </c>
    </row>
    <row r="11631" spans="1:6" ht="12.75" customHeight="1" x14ac:dyDescent="0.2">
      <c r="A11631" s="141"/>
      <c r="B11631" s="142"/>
      <c r="C11631" s="142"/>
      <c r="D11631" s="143"/>
      <c r="E11631" s="78" t="s">
        <v>2987</v>
      </c>
      <c r="F11631" s="79" t="s">
        <v>263</v>
      </c>
    </row>
    <row r="11632" spans="1:6" ht="409.6" hidden="1" customHeight="1" x14ac:dyDescent="0.2"/>
    <row r="11633" spans="1:6" ht="12.75" customHeight="1" x14ac:dyDescent="0.2">
      <c r="A11633" s="80" t="s">
        <v>4871</v>
      </c>
      <c r="B11633" s="81" t="s">
        <v>4872</v>
      </c>
      <c r="C11633" s="82" t="s">
        <v>4870</v>
      </c>
      <c r="D11633" s="82" t="s">
        <v>4873</v>
      </c>
      <c r="E11633" s="82" t="s">
        <v>4874</v>
      </c>
      <c r="F11633" s="83" t="s">
        <v>4875</v>
      </c>
    </row>
    <row r="11634" spans="1:6" ht="409.6" hidden="1" customHeight="1" x14ac:dyDescent="0.2"/>
    <row r="11635" spans="1:6" ht="25.5" customHeight="1" x14ac:dyDescent="0.2">
      <c r="A11635" s="84" t="s">
        <v>5154</v>
      </c>
      <c r="B11635" s="85" t="s">
        <v>5155</v>
      </c>
      <c r="C11635" s="86" t="s">
        <v>106</v>
      </c>
      <c r="D11635" s="87">
        <v>0.63</v>
      </c>
      <c r="E11635" s="88">
        <v>405694</v>
      </c>
      <c r="F11635" s="89">
        <f>+D11635*E11635</f>
        <v>255587.22</v>
      </c>
    </row>
    <row r="11636" spans="1:6" ht="409.6" hidden="1" customHeight="1" x14ac:dyDescent="0.2"/>
    <row r="11637" spans="1:6" ht="25.5" customHeight="1" x14ac:dyDescent="0.2">
      <c r="A11637" s="84" t="s">
        <v>5254</v>
      </c>
      <c r="B11637" s="85" t="s">
        <v>5255</v>
      </c>
      <c r="C11637" s="86" t="s">
        <v>9</v>
      </c>
      <c r="D11637" s="87">
        <v>1.8</v>
      </c>
      <c r="E11637" s="88">
        <v>2030</v>
      </c>
      <c r="F11637" s="89">
        <f>+D11637*E11637</f>
        <v>3654</v>
      </c>
    </row>
    <row r="11638" spans="1:6" ht="409.6" hidden="1" customHeight="1" x14ac:dyDescent="0.2"/>
    <row r="11639" spans="1:6" ht="25.5" customHeight="1" x14ac:dyDescent="0.2">
      <c r="A11639" s="84" t="s">
        <v>4881</v>
      </c>
      <c r="B11639" s="85" t="s">
        <v>4882</v>
      </c>
      <c r="C11639" s="86" t="s">
        <v>9</v>
      </c>
      <c r="D11639" s="87">
        <v>2.1</v>
      </c>
      <c r="E11639" s="88">
        <v>8900</v>
      </c>
      <c r="F11639" s="89">
        <f>+D11639*E11639</f>
        <v>18690</v>
      </c>
    </row>
    <row r="11640" spans="1:6" ht="409.6" hidden="1" customHeight="1" x14ac:dyDescent="0.2"/>
    <row r="11641" spans="1:6" ht="25.5" customHeight="1" x14ac:dyDescent="0.2">
      <c r="A11641" s="84" t="s">
        <v>4941</v>
      </c>
      <c r="B11641" s="85" t="s">
        <v>4942</v>
      </c>
      <c r="C11641" s="86" t="s">
        <v>7</v>
      </c>
      <c r="D11641" s="87">
        <v>0.6</v>
      </c>
      <c r="E11641" s="88">
        <v>8600</v>
      </c>
      <c r="F11641" s="89">
        <f>+D11641*E11641</f>
        <v>5160</v>
      </c>
    </row>
    <row r="11642" spans="1:6" ht="409.6" hidden="1" customHeight="1" x14ac:dyDescent="0.2"/>
    <row r="11643" spans="1:6" ht="25.5" customHeight="1" x14ac:dyDescent="0.2">
      <c r="A11643" s="84" t="s">
        <v>5101</v>
      </c>
      <c r="B11643" s="85" t="s">
        <v>5102</v>
      </c>
      <c r="C11643" s="86" t="s">
        <v>1212</v>
      </c>
      <c r="D11643" s="87">
        <v>0.46758</v>
      </c>
      <c r="E11643" s="88">
        <v>2550</v>
      </c>
      <c r="F11643" s="89">
        <f>+D11643*E11643</f>
        <v>1192.329</v>
      </c>
    </row>
    <row r="11644" spans="1:6" ht="409.6" hidden="1" customHeight="1" x14ac:dyDescent="0.2"/>
    <row r="11645" spans="1:6" ht="25.5" customHeight="1" x14ac:dyDescent="0.2">
      <c r="A11645" s="84" t="s">
        <v>5097</v>
      </c>
      <c r="B11645" s="85" t="s">
        <v>5098</v>
      </c>
      <c r="C11645" s="86" t="s">
        <v>9</v>
      </c>
      <c r="D11645" s="87">
        <v>2.1199999999999999E-3</v>
      </c>
      <c r="E11645" s="88">
        <v>295180</v>
      </c>
      <c r="F11645" s="89">
        <f>+D11645*E11645</f>
        <v>625.78160000000003</v>
      </c>
    </row>
    <row r="11646" spans="1:6" ht="409.6" hidden="1" customHeight="1" x14ac:dyDescent="0.2"/>
    <row r="11647" spans="1:6" ht="25.5" customHeight="1" x14ac:dyDescent="0.2">
      <c r="A11647" s="84" t="s">
        <v>5160</v>
      </c>
      <c r="B11647" s="85" t="s">
        <v>5161</v>
      </c>
      <c r="C11647" s="86" t="s">
        <v>9</v>
      </c>
      <c r="D11647" s="87">
        <v>0.16409000000000001</v>
      </c>
      <c r="E11647" s="88">
        <v>155918</v>
      </c>
      <c r="F11647" s="89">
        <f>+D11647*E11647</f>
        <v>25584.584620000001</v>
      </c>
    </row>
    <row r="11648" spans="1:6" ht="409.6" hidden="1" customHeight="1" x14ac:dyDescent="0.2"/>
    <row r="11649" spans="1:6" ht="25.5" customHeight="1" x14ac:dyDescent="0.2">
      <c r="A11649" s="84" t="s">
        <v>5256</v>
      </c>
      <c r="B11649" s="85" t="s">
        <v>5257</v>
      </c>
      <c r="C11649" s="86" t="s">
        <v>9</v>
      </c>
      <c r="D11649" s="87">
        <v>4.41E-2</v>
      </c>
      <c r="E11649" s="88">
        <v>262600</v>
      </c>
      <c r="F11649" s="89">
        <f>+D11649*E11649</f>
        <v>11580.66</v>
      </c>
    </row>
    <row r="11650" spans="1:6" ht="409.6" hidden="1" customHeight="1" x14ac:dyDescent="0.2"/>
    <row r="11651" spans="1:6" ht="25.5" customHeight="1" x14ac:dyDescent="0.2">
      <c r="A11651" s="84" t="s">
        <v>5190</v>
      </c>
      <c r="B11651" s="85" t="s">
        <v>5191</v>
      </c>
      <c r="C11651" s="86" t="s">
        <v>263</v>
      </c>
      <c r="D11651" s="87">
        <v>2.2999999999999998</v>
      </c>
      <c r="E11651" s="88">
        <v>1353</v>
      </c>
      <c r="F11651" s="89">
        <f>+D11651*E11651</f>
        <v>3111.8999999999996</v>
      </c>
    </row>
    <row r="11652" spans="1:6" ht="409.6" hidden="1" customHeight="1" x14ac:dyDescent="0.2"/>
    <row r="11653" spans="1:6" ht="25.5" customHeight="1" x14ac:dyDescent="0.2">
      <c r="A11653" s="84" t="s">
        <v>5258</v>
      </c>
      <c r="B11653" s="85" t="s">
        <v>5259</v>
      </c>
      <c r="C11653" s="86" t="s">
        <v>7</v>
      </c>
      <c r="D11653" s="87">
        <v>1.4112</v>
      </c>
      <c r="E11653" s="88">
        <v>5242</v>
      </c>
      <c r="F11653" s="89">
        <f>+D11653*E11653</f>
        <v>7397.5104000000001</v>
      </c>
    </row>
    <row r="11654" spans="1:6" ht="409.6" hidden="1" customHeight="1" x14ac:dyDescent="0.2"/>
    <row r="11655" spans="1:6" ht="25.5" customHeight="1" thickBot="1" x14ac:dyDescent="0.25">
      <c r="A11655" s="84" t="s">
        <v>5264</v>
      </c>
      <c r="B11655" s="85" t="s">
        <v>5265</v>
      </c>
      <c r="C11655" s="86" t="s">
        <v>263</v>
      </c>
      <c r="D11655" s="87">
        <v>2.4</v>
      </c>
      <c r="E11655" s="88">
        <v>700</v>
      </c>
      <c r="F11655" s="89">
        <f>+D11655*E11655</f>
        <v>1680</v>
      </c>
    </row>
    <row r="11656" spans="1:6" ht="409.6" hidden="1" customHeight="1" thickBot="1" x14ac:dyDescent="0.25"/>
    <row r="11657" spans="1:6" ht="13.5" customHeight="1" thickBot="1" x14ac:dyDescent="0.25">
      <c r="A11657" s="90" t="s">
        <v>4883</v>
      </c>
      <c r="B11657" s="91"/>
      <c r="C11657" s="92">
        <v>59.531781509911099</v>
      </c>
      <c r="D11657" s="91"/>
      <c r="E11657" s="93" t="s">
        <v>4884</v>
      </c>
      <c r="F11657" s="94">
        <v>334265</v>
      </c>
    </row>
    <row r="11658" spans="1:6" ht="0.2" customHeight="1" x14ac:dyDescent="0.2"/>
    <row r="11659" spans="1:6" ht="12.75" customHeight="1" x14ac:dyDescent="0.2">
      <c r="A11659" s="80" t="s">
        <v>4871</v>
      </c>
      <c r="B11659" s="81" t="s">
        <v>4885</v>
      </c>
      <c r="C11659" s="82" t="s">
        <v>4870</v>
      </c>
      <c r="D11659" s="82" t="s">
        <v>4873</v>
      </c>
      <c r="E11659" s="82" t="s">
        <v>4874</v>
      </c>
      <c r="F11659" s="83" t="s">
        <v>4875</v>
      </c>
    </row>
    <row r="11660" spans="1:6" ht="409.6" hidden="1" customHeight="1" x14ac:dyDescent="0.2"/>
    <row r="11661" spans="1:6" ht="25.5" customHeight="1" thickBot="1" x14ac:dyDescent="0.25">
      <c r="A11661" s="84" t="s">
        <v>5158</v>
      </c>
      <c r="B11661" s="85" t="s">
        <v>5159</v>
      </c>
      <c r="C11661" s="86" t="s">
        <v>4888</v>
      </c>
      <c r="D11661" s="87">
        <v>0.6845</v>
      </c>
      <c r="E11661" s="88">
        <v>266178</v>
      </c>
      <c r="F11661" s="89">
        <f>+D11661*E11661</f>
        <v>182198.84099999999</v>
      </c>
    </row>
    <row r="11662" spans="1:6" ht="409.6" hidden="1" customHeight="1" thickBot="1" x14ac:dyDescent="0.25"/>
    <row r="11663" spans="1:6" ht="13.5" customHeight="1" thickBot="1" x14ac:dyDescent="0.25">
      <c r="A11663" s="90" t="s">
        <v>4893</v>
      </c>
      <c r="B11663" s="91"/>
      <c r="C11663" s="92">
        <v>32.449197670483898</v>
      </c>
      <c r="D11663" s="91"/>
      <c r="E11663" s="93" t="s">
        <v>4884</v>
      </c>
      <c r="F11663" s="94">
        <v>182199</v>
      </c>
    </row>
    <row r="11664" spans="1:6" ht="0.2" customHeight="1" x14ac:dyDescent="0.2"/>
    <row r="11665" spans="1:6" ht="12.75" customHeight="1" x14ac:dyDescent="0.2">
      <c r="A11665" s="80" t="s">
        <v>4871</v>
      </c>
      <c r="B11665" s="81" t="s">
        <v>4894</v>
      </c>
      <c r="C11665" s="82" t="s">
        <v>4870</v>
      </c>
      <c r="D11665" s="82" t="s">
        <v>4873</v>
      </c>
      <c r="E11665" s="82" t="s">
        <v>4874</v>
      </c>
      <c r="F11665" s="83" t="s">
        <v>4875</v>
      </c>
    </row>
    <row r="11666" spans="1:6" ht="409.6" hidden="1" customHeight="1" x14ac:dyDescent="0.2"/>
    <row r="11667" spans="1:6" ht="25.5" customHeight="1" thickBot="1" x14ac:dyDescent="0.25">
      <c r="A11667" s="84" t="s">
        <v>4895</v>
      </c>
      <c r="B11667" s="85" t="s">
        <v>4896</v>
      </c>
      <c r="C11667" s="86" t="s">
        <v>4897</v>
      </c>
      <c r="D11667" s="87">
        <v>0.05</v>
      </c>
      <c r="E11667" s="88">
        <v>182199</v>
      </c>
      <c r="F11667" s="89">
        <f>+D11667*E11667</f>
        <v>9109.9500000000007</v>
      </c>
    </row>
    <row r="11668" spans="1:6" ht="409.6" hidden="1" customHeight="1" thickBot="1" x14ac:dyDescent="0.25"/>
    <row r="11669" spans="1:6" ht="13.5" customHeight="1" thickBot="1" x14ac:dyDescent="0.25">
      <c r="A11669" s="90" t="s">
        <v>4898</v>
      </c>
      <c r="B11669" s="91"/>
      <c r="C11669" s="92">
        <v>1.6224687884022899</v>
      </c>
      <c r="D11669" s="91"/>
      <c r="E11669" s="93" t="s">
        <v>4884</v>
      </c>
      <c r="F11669" s="94">
        <v>9110</v>
      </c>
    </row>
    <row r="11670" spans="1:6" ht="0.2" customHeight="1" x14ac:dyDescent="0.2"/>
    <row r="11671" spans="1:6" ht="12.75" customHeight="1" x14ac:dyDescent="0.2">
      <c r="A11671" s="80" t="s">
        <v>4871</v>
      </c>
      <c r="B11671" s="81" t="s">
        <v>4899</v>
      </c>
      <c r="C11671" s="82" t="s">
        <v>4870</v>
      </c>
      <c r="D11671" s="82" t="s">
        <v>4873</v>
      </c>
      <c r="E11671" s="82" t="s">
        <v>4874</v>
      </c>
      <c r="F11671" s="83" t="s">
        <v>4875</v>
      </c>
    </row>
    <row r="11672" spans="1:6" ht="409.6" hidden="1" customHeight="1" x14ac:dyDescent="0.2"/>
    <row r="11673" spans="1:6" ht="25.5" customHeight="1" x14ac:dyDescent="0.2">
      <c r="A11673" s="84" t="s">
        <v>5200</v>
      </c>
      <c r="B11673" s="85" t="s">
        <v>5201</v>
      </c>
      <c r="C11673" s="86" t="s">
        <v>109</v>
      </c>
      <c r="D11673" s="87">
        <v>48</v>
      </c>
      <c r="E11673" s="88">
        <v>158</v>
      </c>
      <c r="F11673" s="89">
        <f>+D11673*E11673</f>
        <v>7584</v>
      </c>
    </row>
    <row r="11674" spans="1:6" ht="409.6" hidden="1" customHeight="1" x14ac:dyDescent="0.2"/>
    <row r="11675" spans="1:6" ht="25.5" customHeight="1" x14ac:dyDescent="0.2">
      <c r="A11675" s="84" t="s">
        <v>5016</v>
      </c>
      <c r="B11675" s="85" t="s">
        <v>5017</v>
      </c>
      <c r="C11675" s="86" t="s">
        <v>109</v>
      </c>
      <c r="D11675" s="87">
        <v>1.3332999999999999</v>
      </c>
      <c r="E11675" s="88">
        <v>3482</v>
      </c>
      <c r="F11675" s="89">
        <f>+D11675*E11675</f>
        <v>4642.5505999999996</v>
      </c>
    </row>
    <row r="11676" spans="1:6" ht="409.6" hidden="1" customHeight="1" x14ac:dyDescent="0.2"/>
    <row r="11677" spans="1:6" ht="25.5" customHeight="1" x14ac:dyDescent="0.2">
      <c r="A11677" s="84" t="s">
        <v>5196</v>
      </c>
      <c r="B11677" s="85" t="s">
        <v>5197</v>
      </c>
      <c r="C11677" s="86" t="s">
        <v>109</v>
      </c>
      <c r="D11677" s="87">
        <v>5.33</v>
      </c>
      <c r="E11677" s="88">
        <v>550</v>
      </c>
      <c r="F11677" s="89">
        <f>+D11677*E11677</f>
        <v>2931.5</v>
      </c>
    </row>
    <row r="11678" spans="1:6" ht="409.6" hidden="1" customHeight="1" x14ac:dyDescent="0.2"/>
    <row r="11679" spans="1:6" ht="25.5" customHeight="1" x14ac:dyDescent="0.2">
      <c r="A11679" s="84" t="s">
        <v>5166</v>
      </c>
      <c r="B11679" s="85" t="s">
        <v>5167</v>
      </c>
      <c r="C11679" s="86" t="s">
        <v>109</v>
      </c>
      <c r="D11679" s="87">
        <v>0.42163</v>
      </c>
      <c r="E11679" s="88">
        <v>26925</v>
      </c>
      <c r="F11679" s="89">
        <f>+D11679*E11679</f>
        <v>11352.38775</v>
      </c>
    </row>
    <row r="11680" spans="1:6" ht="409.6" hidden="1" customHeight="1" x14ac:dyDescent="0.2"/>
    <row r="11681" spans="1:6" ht="25.5" customHeight="1" x14ac:dyDescent="0.2">
      <c r="A11681" s="84" t="s">
        <v>5198</v>
      </c>
      <c r="B11681" s="85" t="s">
        <v>5199</v>
      </c>
      <c r="C11681" s="86" t="s">
        <v>109</v>
      </c>
      <c r="D11681" s="87">
        <v>0.42163</v>
      </c>
      <c r="E11681" s="88">
        <v>805</v>
      </c>
      <c r="F11681" s="89">
        <f>+D11681*E11681</f>
        <v>339.41215</v>
      </c>
    </row>
    <row r="11682" spans="1:6" ht="409.6" hidden="1" customHeight="1" x14ac:dyDescent="0.2"/>
    <row r="11683" spans="1:6" ht="25.5" customHeight="1" thickBot="1" x14ac:dyDescent="0.25">
      <c r="A11683" s="84" t="s">
        <v>5018</v>
      </c>
      <c r="B11683" s="85" t="s">
        <v>5019</v>
      </c>
      <c r="C11683" s="86" t="s">
        <v>109</v>
      </c>
      <c r="D11683" s="87">
        <v>0.66666999999999998</v>
      </c>
      <c r="E11683" s="88">
        <v>248</v>
      </c>
      <c r="F11683" s="89">
        <f>+D11683*E11683</f>
        <v>165.33416</v>
      </c>
    </row>
    <row r="11684" spans="1:6" ht="409.6" hidden="1" customHeight="1" thickBot="1" x14ac:dyDescent="0.25"/>
    <row r="11685" spans="1:6" ht="13.5" customHeight="1" thickBot="1" x14ac:dyDescent="0.25">
      <c r="A11685" s="90" t="s">
        <v>4904</v>
      </c>
      <c r="B11685" s="91"/>
      <c r="C11685" s="92">
        <v>4.8113056332258797</v>
      </c>
      <c r="D11685" s="91"/>
      <c r="E11685" s="93" t="s">
        <v>4884</v>
      </c>
      <c r="F11685" s="94">
        <v>27015</v>
      </c>
    </row>
    <row r="11686" spans="1:6" ht="0.2" customHeight="1" x14ac:dyDescent="0.2"/>
    <row r="11687" spans="1:6" ht="12.75" customHeight="1" x14ac:dyDescent="0.2">
      <c r="A11687" s="80" t="s">
        <v>4871</v>
      </c>
      <c r="B11687" s="81" t="s">
        <v>4905</v>
      </c>
      <c r="C11687" s="82" t="s">
        <v>4870</v>
      </c>
      <c r="D11687" s="82" t="s">
        <v>4873</v>
      </c>
      <c r="E11687" s="82" t="s">
        <v>4874</v>
      </c>
      <c r="F11687" s="83" t="s">
        <v>4875</v>
      </c>
    </row>
    <row r="11688" spans="1:6" ht="409.6" hidden="1" customHeight="1" x14ac:dyDescent="0.2"/>
    <row r="11689" spans="1:6" ht="25.5" customHeight="1" thickBot="1" x14ac:dyDescent="0.25">
      <c r="A11689" s="84" t="s">
        <v>4920</v>
      </c>
      <c r="B11689" s="85" t="s">
        <v>4921</v>
      </c>
      <c r="C11689" s="86" t="s">
        <v>106</v>
      </c>
      <c r="D11689" s="87">
        <v>0.63</v>
      </c>
      <c r="E11689" s="88">
        <v>14128</v>
      </c>
      <c r="F11689" s="89">
        <f>+D11689*E11689</f>
        <v>8900.64</v>
      </c>
    </row>
    <row r="11690" spans="1:6" ht="409.6" hidden="1" customHeight="1" thickBot="1" x14ac:dyDescent="0.25"/>
    <row r="11691" spans="1:6" ht="13.5" customHeight="1" thickBot="1" x14ac:dyDescent="0.25">
      <c r="A11691" s="90" t="s">
        <v>4908</v>
      </c>
      <c r="B11691" s="91"/>
      <c r="C11691" s="92">
        <v>1.5852463979768101</v>
      </c>
      <c r="D11691" s="91"/>
      <c r="E11691" s="93" t="s">
        <v>4884</v>
      </c>
      <c r="F11691" s="94">
        <v>8901</v>
      </c>
    </row>
    <row r="11692" spans="1:6" ht="0.2" customHeight="1" thickBot="1" x14ac:dyDescent="0.25"/>
    <row r="11693" spans="1:6" ht="12.75" customHeight="1" thickBot="1" x14ac:dyDescent="0.3">
      <c r="A11693" s="157" t="s">
        <v>4909</v>
      </c>
      <c r="B11693" s="158"/>
      <c r="C11693" s="158"/>
      <c r="D11693" s="158"/>
      <c r="E11693" s="159">
        <v>561490</v>
      </c>
      <c r="F11693" s="160"/>
    </row>
    <row r="11694" spans="1:6" ht="12.75" customHeight="1" x14ac:dyDescent="0.2"/>
    <row r="11695" spans="1:6" ht="12.75" customHeight="1" x14ac:dyDescent="0.2"/>
    <row r="11696" spans="1:6" ht="409.6" hidden="1" customHeight="1" x14ac:dyDescent="0.2"/>
    <row r="11697" spans="1:6" ht="12.75" customHeight="1" x14ac:dyDescent="0.25">
      <c r="A11697" s="144" t="s">
        <v>4868</v>
      </c>
      <c r="B11697" s="145"/>
      <c r="C11697" s="145"/>
      <c r="D11697" s="145"/>
      <c r="E11697" s="146"/>
      <c r="F11697" s="147"/>
    </row>
    <row r="11698" spans="1:6" ht="12.75" customHeight="1" x14ac:dyDescent="0.2">
      <c r="A11698" s="138" t="s">
        <v>2990</v>
      </c>
      <c r="B11698" s="139"/>
      <c r="C11698" s="139"/>
      <c r="D11698" s="140"/>
      <c r="E11698" s="76" t="s">
        <v>4869</v>
      </c>
      <c r="F11698" s="77" t="s">
        <v>4870</v>
      </c>
    </row>
    <row r="11699" spans="1:6" ht="12.75" customHeight="1" x14ac:dyDescent="0.2">
      <c r="A11699" s="141"/>
      <c r="B11699" s="142"/>
      <c r="C11699" s="142"/>
      <c r="D11699" s="143"/>
      <c r="E11699" s="78" t="s">
        <v>2989</v>
      </c>
      <c r="F11699" s="79" t="s">
        <v>263</v>
      </c>
    </row>
    <row r="11700" spans="1:6" ht="409.6" hidden="1" customHeight="1" x14ac:dyDescent="0.2"/>
    <row r="11701" spans="1:6" ht="12.75" customHeight="1" x14ac:dyDescent="0.2">
      <c r="A11701" s="80" t="s">
        <v>4871</v>
      </c>
      <c r="B11701" s="81" t="s">
        <v>4872</v>
      </c>
      <c r="C11701" s="82" t="s">
        <v>4870</v>
      </c>
      <c r="D11701" s="82" t="s">
        <v>4873</v>
      </c>
      <c r="E11701" s="82" t="s">
        <v>4874</v>
      </c>
      <c r="F11701" s="83" t="s">
        <v>4875</v>
      </c>
    </row>
    <row r="11702" spans="1:6" ht="409.6" hidden="1" customHeight="1" x14ac:dyDescent="0.2"/>
    <row r="11703" spans="1:6" ht="25.5" customHeight="1" x14ac:dyDescent="0.2">
      <c r="A11703" s="84" t="s">
        <v>5170</v>
      </c>
      <c r="B11703" s="85" t="s">
        <v>5171</v>
      </c>
      <c r="C11703" s="86" t="s">
        <v>106</v>
      </c>
      <c r="D11703" s="87">
        <v>6.3E-2</v>
      </c>
      <c r="E11703" s="88">
        <v>443220</v>
      </c>
      <c r="F11703" s="89">
        <f>+D11703*E11703</f>
        <v>27922.86</v>
      </c>
    </row>
    <row r="11704" spans="1:6" ht="409.6" hidden="1" customHeight="1" x14ac:dyDescent="0.2"/>
    <row r="11705" spans="1:6" ht="25.5" customHeight="1" x14ac:dyDescent="0.2">
      <c r="A11705" s="84" t="s">
        <v>5254</v>
      </c>
      <c r="B11705" s="85" t="s">
        <v>5255</v>
      </c>
      <c r="C11705" s="86" t="s">
        <v>9</v>
      </c>
      <c r="D11705" s="87">
        <v>0.55000000000000004</v>
      </c>
      <c r="E11705" s="88">
        <v>2030</v>
      </c>
      <c r="F11705" s="89">
        <f>+D11705*E11705</f>
        <v>1116.5</v>
      </c>
    </row>
    <row r="11706" spans="1:6" ht="409.6" hidden="1" customHeight="1" x14ac:dyDescent="0.2"/>
    <row r="11707" spans="1:6" ht="25.5" customHeight="1" x14ac:dyDescent="0.2">
      <c r="A11707" s="84" t="s">
        <v>4881</v>
      </c>
      <c r="B11707" s="85" t="s">
        <v>4882</v>
      </c>
      <c r="C11707" s="86" t="s">
        <v>9</v>
      </c>
      <c r="D11707" s="87">
        <v>0.8</v>
      </c>
      <c r="E11707" s="88">
        <v>8900</v>
      </c>
      <c r="F11707" s="89">
        <f>+D11707*E11707</f>
        <v>7120</v>
      </c>
    </row>
    <row r="11708" spans="1:6" ht="409.6" hidden="1" customHeight="1" x14ac:dyDescent="0.2"/>
    <row r="11709" spans="1:6" ht="25.5" customHeight="1" x14ac:dyDescent="0.2">
      <c r="A11709" s="84" t="s">
        <v>4941</v>
      </c>
      <c r="B11709" s="85" t="s">
        <v>4942</v>
      </c>
      <c r="C11709" s="86" t="s">
        <v>7</v>
      </c>
      <c r="D11709" s="87">
        <v>0.06</v>
      </c>
      <c r="E11709" s="88">
        <v>8600</v>
      </c>
      <c r="F11709" s="89">
        <f>+D11709*E11709</f>
        <v>516</v>
      </c>
    </row>
    <row r="11710" spans="1:6" ht="409.6" hidden="1" customHeight="1" x14ac:dyDescent="0.2"/>
    <row r="11711" spans="1:6" ht="25.5" customHeight="1" x14ac:dyDescent="0.2">
      <c r="A11711" s="84" t="s">
        <v>5101</v>
      </c>
      <c r="B11711" s="85" t="s">
        <v>5102</v>
      </c>
      <c r="C11711" s="86" t="s">
        <v>1212</v>
      </c>
      <c r="D11711" s="87">
        <v>0.36530000000000001</v>
      </c>
      <c r="E11711" s="88">
        <v>2550</v>
      </c>
      <c r="F11711" s="89">
        <f>+D11711*E11711</f>
        <v>931.51499999999999</v>
      </c>
    </row>
    <row r="11712" spans="1:6" ht="409.6" hidden="1" customHeight="1" x14ac:dyDescent="0.2"/>
    <row r="11713" spans="1:6" ht="25.5" customHeight="1" x14ac:dyDescent="0.2">
      <c r="A11713" s="84" t="s">
        <v>5097</v>
      </c>
      <c r="B11713" s="85" t="s">
        <v>5098</v>
      </c>
      <c r="C11713" s="86" t="s">
        <v>9</v>
      </c>
      <c r="D11713" s="87">
        <v>9.6000000000000002E-4</v>
      </c>
      <c r="E11713" s="88">
        <v>295180</v>
      </c>
      <c r="F11713" s="89">
        <f>+D11713*E11713</f>
        <v>283.37279999999998</v>
      </c>
    </row>
    <row r="11714" spans="1:6" ht="409.6" hidden="1" customHeight="1" x14ac:dyDescent="0.2"/>
    <row r="11715" spans="1:6" ht="25.5" customHeight="1" x14ac:dyDescent="0.2">
      <c r="A11715" s="84" t="s">
        <v>5160</v>
      </c>
      <c r="B11715" s="85" t="s">
        <v>5161</v>
      </c>
      <c r="C11715" s="86" t="s">
        <v>9</v>
      </c>
      <c r="D11715" s="87">
        <v>5.1279999999999999E-2</v>
      </c>
      <c r="E11715" s="88">
        <v>155918</v>
      </c>
      <c r="F11715" s="89">
        <f>+D11715*E11715</f>
        <v>7995.4750400000003</v>
      </c>
    </row>
    <row r="11716" spans="1:6" ht="409.6" hidden="1" customHeight="1" x14ac:dyDescent="0.2"/>
    <row r="11717" spans="1:6" ht="25.5" customHeight="1" x14ac:dyDescent="0.2">
      <c r="A11717" s="84" t="s">
        <v>5256</v>
      </c>
      <c r="B11717" s="85" t="s">
        <v>5257</v>
      </c>
      <c r="C11717" s="86" t="s">
        <v>9</v>
      </c>
      <c r="D11717" s="87">
        <v>4.4099999999999999E-3</v>
      </c>
      <c r="E11717" s="88">
        <v>262600</v>
      </c>
      <c r="F11717" s="89">
        <f>+D11717*E11717</f>
        <v>1158.066</v>
      </c>
    </row>
    <row r="11718" spans="1:6" ht="409.6" hidden="1" customHeight="1" x14ac:dyDescent="0.2"/>
    <row r="11719" spans="1:6" ht="25.5" customHeight="1" x14ac:dyDescent="0.2">
      <c r="A11719" s="84" t="s">
        <v>5190</v>
      </c>
      <c r="B11719" s="85" t="s">
        <v>5191</v>
      </c>
      <c r="C11719" s="86" t="s">
        <v>263</v>
      </c>
      <c r="D11719" s="87">
        <v>2.2999999999999998</v>
      </c>
      <c r="E11719" s="88">
        <v>1353</v>
      </c>
      <c r="F11719" s="89">
        <f>+D11719*E11719</f>
        <v>3111.8999999999996</v>
      </c>
    </row>
    <row r="11720" spans="1:6" ht="409.6" hidden="1" customHeight="1" x14ac:dyDescent="0.2"/>
    <row r="11721" spans="1:6" ht="25.5" customHeight="1" thickBot="1" x14ac:dyDescent="0.25">
      <c r="A11721" s="84" t="s">
        <v>5258</v>
      </c>
      <c r="B11721" s="85" t="s">
        <v>5259</v>
      </c>
      <c r="C11721" s="86" t="s">
        <v>7</v>
      </c>
      <c r="D11721" s="87">
        <v>0.54213</v>
      </c>
      <c r="E11721" s="88">
        <v>5242</v>
      </c>
      <c r="F11721" s="89">
        <f>+D11721*E11721</f>
        <v>2841.84546</v>
      </c>
    </row>
    <row r="11722" spans="1:6" ht="409.6" hidden="1" customHeight="1" thickBot="1" x14ac:dyDescent="0.25"/>
    <row r="11723" spans="1:6" ht="13.5" customHeight="1" thickBot="1" x14ac:dyDescent="0.25">
      <c r="A11723" s="90" t="s">
        <v>4883</v>
      </c>
      <c r="B11723" s="91"/>
      <c r="C11723" s="92">
        <v>61.499007855924397</v>
      </c>
      <c r="D11723" s="91"/>
      <c r="E11723" s="93" t="s">
        <v>4884</v>
      </c>
      <c r="F11723" s="94">
        <v>52998</v>
      </c>
    </row>
    <row r="11724" spans="1:6" ht="0.2" customHeight="1" x14ac:dyDescent="0.2"/>
    <row r="11725" spans="1:6" ht="12.75" customHeight="1" x14ac:dyDescent="0.2">
      <c r="A11725" s="80" t="s">
        <v>4871</v>
      </c>
      <c r="B11725" s="81" t="s">
        <v>4885</v>
      </c>
      <c r="C11725" s="82" t="s">
        <v>4870</v>
      </c>
      <c r="D11725" s="82" t="s">
        <v>4873</v>
      </c>
      <c r="E11725" s="82" t="s">
        <v>4874</v>
      </c>
      <c r="F11725" s="83" t="s">
        <v>4875</v>
      </c>
    </row>
    <row r="11726" spans="1:6" ht="409.6" hidden="1" customHeight="1" x14ac:dyDescent="0.2"/>
    <row r="11727" spans="1:6" ht="25.5" customHeight="1" thickBot="1" x14ac:dyDescent="0.25">
      <c r="A11727" s="84" t="s">
        <v>5158</v>
      </c>
      <c r="B11727" s="85" t="s">
        <v>5159</v>
      </c>
      <c r="C11727" s="86" t="s">
        <v>4888</v>
      </c>
      <c r="D11727" s="87">
        <v>7.9850000000000004E-2</v>
      </c>
      <c r="E11727" s="88">
        <v>266178</v>
      </c>
      <c r="F11727" s="89">
        <f>+D11727*E11727</f>
        <v>21254.313300000002</v>
      </c>
    </row>
    <row r="11728" spans="1:6" ht="409.6" hidden="1" customHeight="1" thickBot="1" x14ac:dyDescent="0.25"/>
    <row r="11729" spans="1:6" ht="13.5" customHeight="1" thickBot="1" x14ac:dyDescent="0.25">
      <c r="A11729" s="90" t="s">
        <v>4893</v>
      </c>
      <c r="B11729" s="91"/>
      <c r="C11729" s="92">
        <v>24.663193195400201</v>
      </c>
      <c r="D11729" s="91"/>
      <c r="E11729" s="93" t="s">
        <v>4884</v>
      </c>
      <c r="F11729" s="94">
        <v>21254</v>
      </c>
    </row>
    <row r="11730" spans="1:6" ht="0.2" customHeight="1" x14ac:dyDescent="0.2"/>
    <row r="11731" spans="1:6" ht="12.75" customHeight="1" x14ac:dyDescent="0.2">
      <c r="A11731" s="80" t="s">
        <v>4871</v>
      </c>
      <c r="B11731" s="81" t="s">
        <v>4894</v>
      </c>
      <c r="C11731" s="82" t="s">
        <v>4870</v>
      </c>
      <c r="D11731" s="82" t="s">
        <v>4873</v>
      </c>
      <c r="E11731" s="82" t="s">
        <v>4874</v>
      </c>
      <c r="F11731" s="83" t="s">
        <v>4875</v>
      </c>
    </row>
    <row r="11732" spans="1:6" ht="409.6" hidden="1" customHeight="1" x14ac:dyDescent="0.2"/>
    <row r="11733" spans="1:6" ht="25.5" customHeight="1" thickBot="1" x14ac:dyDescent="0.25">
      <c r="A11733" s="84" t="s">
        <v>4895</v>
      </c>
      <c r="B11733" s="85" t="s">
        <v>4896</v>
      </c>
      <c r="C11733" s="86" t="s">
        <v>4897</v>
      </c>
      <c r="D11733" s="87">
        <v>0.05</v>
      </c>
      <c r="E11733" s="88">
        <v>21254</v>
      </c>
      <c r="F11733" s="89">
        <f>+D11733*E11733</f>
        <v>1062.7</v>
      </c>
    </row>
    <row r="11734" spans="1:6" ht="409.6" hidden="1" customHeight="1" thickBot="1" x14ac:dyDescent="0.25"/>
    <row r="11735" spans="1:6" ht="13.5" customHeight="1" thickBot="1" x14ac:dyDescent="0.25">
      <c r="A11735" s="90" t="s">
        <v>4898</v>
      </c>
      <c r="B11735" s="91"/>
      <c r="C11735" s="92">
        <v>1.2335077804982799</v>
      </c>
      <c r="D11735" s="91"/>
      <c r="E11735" s="93" t="s">
        <v>4884</v>
      </c>
      <c r="F11735" s="94">
        <v>1063</v>
      </c>
    </row>
    <row r="11736" spans="1:6" ht="0.2" customHeight="1" x14ac:dyDescent="0.2"/>
    <row r="11737" spans="1:6" ht="12.75" customHeight="1" x14ac:dyDescent="0.2">
      <c r="A11737" s="80" t="s">
        <v>4871</v>
      </c>
      <c r="B11737" s="81" t="s">
        <v>4899</v>
      </c>
      <c r="C11737" s="82" t="s">
        <v>4870</v>
      </c>
      <c r="D11737" s="82" t="s">
        <v>4873</v>
      </c>
      <c r="E11737" s="82" t="s">
        <v>4874</v>
      </c>
      <c r="F11737" s="83" t="s">
        <v>4875</v>
      </c>
    </row>
    <row r="11738" spans="1:6" ht="409.6" hidden="1" customHeight="1" x14ac:dyDescent="0.2"/>
    <row r="11739" spans="1:6" ht="25.5" customHeight="1" x14ac:dyDescent="0.2">
      <c r="A11739" s="84" t="s">
        <v>5200</v>
      </c>
      <c r="B11739" s="85" t="s">
        <v>5201</v>
      </c>
      <c r="C11739" s="86" t="s">
        <v>109</v>
      </c>
      <c r="D11739" s="87">
        <v>16</v>
      </c>
      <c r="E11739" s="88">
        <v>158</v>
      </c>
      <c r="F11739" s="89">
        <f>+D11739*E11739</f>
        <v>2528</v>
      </c>
    </row>
    <row r="11740" spans="1:6" ht="409.6" hidden="1" customHeight="1" x14ac:dyDescent="0.2"/>
    <row r="11741" spans="1:6" ht="25.5" customHeight="1" x14ac:dyDescent="0.2">
      <c r="A11741" s="84" t="s">
        <v>5016</v>
      </c>
      <c r="B11741" s="85" t="s">
        <v>5017</v>
      </c>
      <c r="C11741" s="86" t="s">
        <v>109</v>
      </c>
      <c r="D11741" s="87">
        <v>1.3332999999999999</v>
      </c>
      <c r="E11741" s="88">
        <v>3482</v>
      </c>
      <c r="F11741" s="89">
        <f>+D11741*E11741</f>
        <v>4642.5505999999996</v>
      </c>
    </row>
    <row r="11742" spans="1:6" ht="409.6" hidden="1" customHeight="1" x14ac:dyDescent="0.2"/>
    <row r="11743" spans="1:6" ht="25.5" customHeight="1" x14ac:dyDescent="0.2">
      <c r="A11743" s="84" t="s">
        <v>5196</v>
      </c>
      <c r="B11743" s="85" t="s">
        <v>5197</v>
      </c>
      <c r="C11743" s="86" t="s">
        <v>109</v>
      </c>
      <c r="D11743" s="87">
        <v>2.6666699999999999</v>
      </c>
      <c r="E11743" s="88">
        <v>550</v>
      </c>
      <c r="F11743" s="89">
        <f>+D11743*E11743</f>
        <v>1466.6685</v>
      </c>
    </row>
    <row r="11744" spans="1:6" ht="409.6" hidden="1" customHeight="1" x14ac:dyDescent="0.2"/>
    <row r="11745" spans="1:6" ht="25.5" customHeight="1" x14ac:dyDescent="0.2">
      <c r="A11745" s="84" t="s">
        <v>5166</v>
      </c>
      <c r="B11745" s="85" t="s">
        <v>5167</v>
      </c>
      <c r="C11745" s="86" t="s">
        <v>109</v>
      </c>
      <c r="D11745" s="87">
        <v>4.2160000000000003E-2</v>
      </c>
      <c r="E11745" s="88">
        <v>26925</v>
      </c>
      <c r="F11745" s="89">
        <f>+D11745*E11745</f>
        <v>1135.1580000000001</v>
      </c>
    </row>
    <row r="11746" spans="1:6" ht="409.6" hidden="1" customHeight="1" x14ac:dyDescent="0.2"/>
    <row r="11747" spans="1:6" ht="25.5" customHeight="1" x14ac:dyDescent="0.2">
      <c r="A11747" s="84" t="s">
        <v>5198</v>
      </c>
      <c r="B11747" s="85" t="s">
        <v>5199</v>
      </c>
      <c r="C11747" s="86" t="s">
        <v>109</v>
      </c>
      <c r="D11747" s="87">
        <v>4.2160000000000003E-2</v>
      </c>
      <c r="E11747" s="88">
        <v>805</v>
      </c>
      <c r="F11747" s="89">
        <f>+D11747*E11747</f>
        <v>33.938800000000001</v>
      </c>
    </row>
    <row r="11748" spans="1:6" ht="409.6" hidden="1" customHeight="1" x14ac:dyDescent="0.2"/>
    <row r="11749" spans="1:6" ht="25.5" customHeight="1" thickBot="1" x14ac:dyDescent="0.25">
      <c r="A11749" s="84" t="s">
        <v>5018</v>
      </c>
      <c r="B11749" s="85" t="s">
        <v>5019</v>
      </c>
      <c r="C11749" s="86" t="s">
        <v>109</v>
      </c>
      <c r="D11749" s="87">
        <v>0.66666999999999998</v>
      </c>
      <c r="E11749" s="88">
        <v>248</v>
      </c>
      <c r="F11749" s="89">
        <f>+D11749*E11749</f>
        <v>165.33416</v>
      </c>
    </row>
    <row r="11750" spans="1:6" ht="409.6" hidden="1" customHeight="1" thickBot="1" x14ac:dyDescent="0.25"/>
    <row r="11751" spans="1:6" ht="13.5" customHeight="1" thickBot="1" x14ac:dyDescent="0.25">
      <c r="A11751" s="90" t="s">
        <v>4904</v>
      </c>
      <c r="B11751" s="91"/>
      <c r="C11751" s="92">
        <v>11.571533007647099</v>
      </c>
      <c r="D11751" s="91"/>
      <c r="E11751" s="93" t="s">
        <v>4884</v>
      </c>
      <c r="F11751" s="94">
        <v>9972</v>
      </c>
    </row>
    <row r="11752" spans="1:6" ht="0.2" customHeight="1" x14ac:dyDescent="0.2"/>
    <row r="11753" spans="1:6" ht="12.75" customHeight="1" x14ac:dyDescent="0.2">
      <c r="A11753" s="80" t="s">
        <v>4871</v>
      </c>
      <c r="B11753" s="81" t="s">
        <v>4905</v>
      </c>
      <c r="C11753" s="82" t="s">
        <v>4870</v>
      </c>
      <c r="D11753" s="82" t="s">
        <v>4873</v>
      </c>
      <c r="E11753" s="82" t="s">
        <v>4874</v>
      </c>
      <c r="F11753" s="83" t="s">
        <v>4875</v>
      </c>
    </row>
    <row r="11754" spans="1:6" ht="409.6" hidden="1" customHeight="1" x14ac:dyDescent="0.2"/>
    <row r="11755" spans="1:6" ht="25.5" customHeight="1" thickBot="1" x14ac:dyDescent="0.25">
      <c r="A11755" s="84" t="s">
        <v>4920</v>
      </c>
      <c r="B11755" s="85" t="s">
        <v>4921</v>
      </c>
      <c r="C11755" s="86" t="s">
        <v>106</v>
      </c>
      <c r="D11755" s="87">
        <v>6.3E-2</v>
      </c>
      <c r="E11755" s="88">
        <v>14128</v>
      </c>
      <c r="F11755" s="89">
        <f>+D11755*E11755</f>
        <v>890.06399999999996</v>
      </c>
    </row>
    <row r="11756" spans="1:6" ht="409.6" hidden="1" customHeight="1" thickBot="1" x14ac:dyDescent="0.25"/>
    <row r="11757" spans="1:6" ht="13.5" customHeight="1" thickBot="1" x14ac:dyDescent="0.25">
      <c r="A11757" s="90" t="s">
        <v>4908</v>
      </c>
      <c r="B11757" s="91"/>
      <c r="C11757" s="92">
        <v>1.03275816053007</v>
      </c>
      <c r="D11757" s="91"/>
      <c r="E11757" s="93" t="s">
        <v>4884</v>
      </c>
      <c r="F11757" s="94">
        <v>890</v>
      </c>
    </row>
    <row r="11758" spans="1:6" ht="0.2" customHeight="1" thickBot="1" x14ac:dyDescent="0.25"/>
    <row r="11759" spans="1:6" ht="12.75" customHeight="1" thickBot="1" x14ac:dyDescent="0.3">
      <c r="A11759" s="157" t="s">
        <v>4909</v>
      </c>
      <c r="B11759" s="158"/>
      <c r="C11759" s="158"/>
      <c r="D11759" s="158"/>
      <c r="E11759" s="159">
        <v>86177</v>
      </c>
      <c r="F11759" s="160"/>
    </row>
    <row r="11760" spans="1:6" ht="12.75" customHeight="1" x14ac:dyDescent="0.2"/>
    <row r="11761" spans="1:6" ht="12.75" customHeight="1" x14ac:dyDescent="0.2"/>
    <row r="11762" spans="1:6" ht="409.6" hidden="1" customHeight="1" x14ac:dyDescent="0.2"/>
    <row r="11763" spans="1:6" ht="12.75" customHeight="1" x14ac:dyDescent="0.25">
      <c r="A11763" s="144" t="s">
        <v>4868</v>
      </c>
      <c r="B11763" s="145"/>
      <c r="C11763" s="145"/>
      <c r="D11763" s="145"/>
      <c r="E11763" s="146"/>
      <c r="F11763" s="147"/>
    </row>
    <row r="11764" spans="1:6" ht="12.75" customHeight="1" x14ac:dyDescent="0.2">
      <c r="A11764" s="138" t="s">
        <v>2992</v>
      </c>
      <c r="B11764" s="139"/>
      <c r="C11764" s="139"/>
      <c r="D11764" s="140"/>
      <c r="E11764" s="76" t="s">
        <v>4869</v>
      </c>
      <c r="F11764" s="77" t="s">
        <v>4870</v>
      </c>
    </row>
    <row r="11765" spans="1:6" ht="12.75" customHeight="1" x14ac:dyDescent="0.2">
      <c r="A11765" s="141"/>
      <c r="B11765" s="142"/>
      <c r="C11765" s="142"/>
      <c r="D11765" s="143"/>
      <c r="E11765" s="78" t="s">
        <v>2991</v>
      </c>
      <c r="F11765" s="79" t="s">
        <v>263</v>
      </c>
    </row>
    <row r="11766" spans="1:6" ht="409.6" hidden="1" customHeight="1" x14ac:dyDescent="0.2"/>
    <row r="11767" spans="1:6" ht="12.75" customHeight="1" x14ac:dyDescent="0.2">
      <c r="A11767" s="80" t="s">
        <v>4871</v>
      </c>
      <c r="B11767" s="81" t="s">
        <v>4872</v>
      </c>
      <c r="C11767" s="82" t="s">
        <v>4870</v>
      </c>
      <c r="D11767" s="82" t="s">
        <v>4873</v>
      </c>
      <c r="E11767" s="82" t="s">
        <v>4874</v>
      </c>
      <c r="F11767" s="83" t="s">
        <v>4875</v>
      </c>
    </row>
    <row r="11768" spans="1:6" ht="409.6" hidden="1" customHeight="1" x14ac:dyDescent="0.2"/>
    <row r="11769" spans="1:6" ht="25.5" customHeight="1" x14ac:dyDescent="0.2">
      <c r="A11769" s="84" t="s">
        <v>5170</v>
      </c>
      <c r="B11769" s="85" t="s">
        <v>5171</v>
      </c>
      <c r="C11769" s="86" t="s">
        <v>106</v>
      </c>
      <c r="D11769" s="87">
        <v>8.4000000000000005E-2</v>
      </c>
      <c r="E11769" s="88">
        <v>443220</v>
      </c>
      <c r="F11769" s="89">
        <f>+D11769*E11769</f>
        <v>37230.480000000003</v>
      </c>
    </row>
    <row r="11770" spans="1:6" ht="409.6" hidden="1" customHeight="1" x14ac:dyDescent="0.2"/>
    <row r="11771" spans="1:6" ht="25.5" customHeight="1" x14ac:dyDescent="0.2">
      <c r="A11771" s="84" t="s">
        <v>5254</v>
      </c>
      <c r="B11771" s="85" t="s">
        <v>5255</v>
      </c>
      <c r="C11771" s="86" t="s">
        <v>9</v>
      </c>
      <c r="D11771" s="87">
        <v>0.78</v>
      </c>
      <c r="E11771" s="88">
        <v>2030</v>
      </c>
      <c r="F11771" s="89">
        <f>+D11771*E11771</f>
        <v>1583.4</v>
      </c>
    </row>
    <row r="11772" spans="1:6" ht="409.6" hidden="1" customHeight="1" x14ac:dyDescent="0.2"/>
    <row r="11773" spans="1:6" ht="25.5" customHeight="1" x14ac:dyDescent="0.2">
      <c r="A11773" s="84" t="s">
        <v>4881</v>
      </c>
      <c r="B11773" s="85" t="s">
        <v>4882</v>
      </c>
      <c r="C11773" s="86" t="s">
        <v>9</v>
      </c>
      <c r="D11773" s="87">
        <v>0.84</v>
      </c>
      <c r="E11773" s="88">
        <v>8900</v>
      </c>
      <c r="F11773" s="89">
        <f>+D11773*E11773</f>
        <v>7476</v>
      </c>
    </row>
    <row r="11774" spans="1:6" ht="409.6" hidden="1" customHeight="1" x14ac:dyDescent="0.2"/>
    <row r="11775" spans="1:6" ht="25.5" customHeight="1" x14ac:dyDescent="0.2">
      <c r="A11775" s="84" t="s">
        <v>5097</v>
      </c>
      <c r="B11775" s="85" t="s">
        <v>5098</v>
      </c>
      <c r="C11775" s="86" t="s">
        <v>9</v>
      </c>
      <c r="D11775" s="87">
        <v>1.16E-3</v>
      </c>
      <c r="E11775" s="88">
        <v>295180</v>
      </c>
      <c r="F11775" s="89">
        <f>+D11775*E11775</f>
        <v>342.40879999999999</v>
      </c>
    </row>
    <row r="11776" spans="1:6" ht="409.6" hidden="1" customHeight="1" x14ac:dyDescent="0.2"/>
    <row r="11777" spans="1:6" ht="25.5" customHeight="1" x14ac:dyDescent="0.2">
      <c r="A11777" s="84" t="s">
        <v>5160</v>
      </c>
      <c r="B11777" s="85" t="s">
        <v>5161</v>
      </c>
      <c r="C11777" s="86" t="s">
        <v>9</v>
      </c>
      <c r="D11777" s="87">
        <v>6.1530000000000001E-2</v>
      </c>
      <c r="E11777" s="88">
        <v>155918</v>
      </c>
      <c r="F11777" s="89">
        <f>+D11777*E11777</f>
        <v>9593.6345400000009</v>
      </c>
    </row>
    <row r="11778" spans="1:6" ht="409.6" hidden="1" customHeight="1" x14ac:dyDescent="0.2"/>
    <row r="11779" spans="1:6" ht="25.5" customHeight="1" x14ac:dyDescent="0.2">
      <c r="A11779" s="84" t="s">
        <v>5101</v>
      </c>
      <c r="B11779" s="85" t="s">
        <v>5102</v>
      </c>
      <c r="C11779" s="86" t="s">
        <v>1212</v>
      </c>
      <c r="D11779" s="87">
        <v>0.36530000000000001</v>
      </c>
      <c r="E11779" s="88">
        <v>2550</v>
      </c>
      <c r="F11779" s="89">
        <f>+D11779*E11779</f>
        <v>931.51499999999999</v>
      </c>
    </row>
    <row r="11780" spans="1:6" ht="409.6" hidden="1" customHeight="1" x14ac:dyDescent="0.2"/>
    <row r="11781" spans="1:6" ht="25.5" customHeight="1" x14ac:dyDescent="0.2">
      <c r="A11781" s="84" t="s">
        <v>5190</v>
      </c>
      <c r="B11781" s="85" t="s">
        <v>5191</v>
      </c>
      <c r="C11781" s="86" t="s">
        <v>263</v>
      </c>
      <c r="D11781" s="87">
        <v>2.2999999999999998</v>
      </c>
      <c r="E11781" s="88">
        <v>1353</v>
      </c>
      <c r="F11781" s="89">
        <f>+D11781*E11781</f>
        <v>3111.8999999999996</v>
      </c>
    </row>
    <row r="11782" spans="1:6" ht="409.6" hidden="1" customHeight="1" x14ac:dyDescent="0.2"/>
    <row r="11783" spans="1:6" ht="25.5" customHeight="1" x14ac:dyDescent="0.2">
      <c r="A11783" s="84" t="s">
        <v>5258</v>
      </c>
      <c r="B11783" s="85" t="s">
        <v>5259</v>
      </c>
      <c r="C11783" s="86" t="s">
        <v>7</v>
      </c>
      <c r="D11783" s="87">
        <v>0.64212999999999998</v>
      </c>
      <c r="E11783" s="88">
        <v>5242</v>
      </c>
      <c r="F11783" s="89">
        <f>+D11783*E11783</f>
        <v>3366.0454599999998</v>
      </c>
    </row>
    <row r="11784" spans="1:6" ht="409.6" hidden="1" customHeight="1" x14ac:dyDescent="0.2"/>
    <row r="11785" spans="1:6" ht="25.5" customHeight="1" x14ac:dyDescent="0.2">
      <c r="A11785" s="84" t="s">
        <v>5256</v>
      </c>
      <c r="B11785" s="85" t="s">
        <v>5257</v>
      </c>
      <c r="C11785" s="86" t="s">
        <v>9</v>
      </c>
      <c r="D11785" s="87">
        <v>5.8799999999999998E-3</v>
      </c>
      <c r="E11785" s="88">
        <v>262600</v>
      </c>
      <c r="F11785" s="89">
        <f>+D11785*E11785</f>
        <v>1544.088</v>
      </c>
    </row>
    <row r="11786" spans="1:6" ht="409.6" hidden="1" customHeight="1" x14ac:dyDescent="0.2"/>
    <row r="11787" spans="1:6" ht="25.5" customHeight="1" thickBot="1" x14ac:dyDescent="0.25">
      <c r="A11787" s="84" t="s">
        <v>4941</v>
      </c>
      <c r="B11787" s="85" t="s">
        <v>4942</v>
      </c>
      <c r="C11787" s="86" t="s">
        <v>7</v>
      </c>
      <c r="D11787" s="87">
        <v>0.08</v>
      </c>
      <c r="E11787" s="88">
        <v>8600</v>
      </c>
      <c r="F11787" s="89">
        <f>+D11787*E11787</f>
        <v>688</v>
      </c>
    </row>
    <row r="11788" spans="1:6" ht="409.6" hidden="1" customHeight="1" thickBot="1" x14ac:dyDescent="0.25"/>
    <row r="11789" spans="1:6" ht="13.5" customHeight="1" thickBot="1" x14ac:dyDescent="0.25">
      <c r="A11789" s="90" t="s">
        <v>4883</v>
      </c>
      <c r="B11789" s="91"/>
      <c r="C11789" s="92">
        <v>60.019317860820301</v>
      </c>
      <c r="D11789" s="91"/>
      <c r="E11789" s="93" t="s">
        <v>4884</v>
      </c>
      <c r="F11789" s="94">
        <v>65867</v>
      </c>
    </row>
    <row r="11790" spans="1:6" ht="0.2" customHeight="1" x14ac:dyDescent="0.2"/>
    <row r="11791" spans="1:6" ht="12.75" customHeight="1" x14ac:dyDescent="0.2">
      <c r="A11791" s="80" t="s">
        <v>4871</v>
      </c>
      <c r="B11791" s="81" t="s">
        <v>4885</v>
      </c>
      <c r="C11791" s="82" t="s">
        <v>4870</v>
      </c>
      <c r="D11791" s="82" t="s">
        <v>4873</v>
      </c>
      <c r="E11791" s="82" t="s">
        <v>4874</v>
      </c>
      <c r="F11791" s="83" t="s">
        <v>4875</v>
      </c>
    </row>
    <row r="11792" spans="1:6" ht="409.6" hidden="1" customHeight="1" x14ac:dyDescent="0.2"/>
    <row r="11793" spans="1:6" ht="25.5" customHeight="1" thickBot="1" x14ac:dyDescent="0.25">
      <c r="A11793" s="84" t="s">
        <v>5158</v>
      </c>
      <c r="B11793" s="85" t="s">
        <v>5159</v>
      </c>
      <c r="C11793" s="86" t="s">
        <v>4888</v>
      </c>
      <c r="D11793" s="87">
        <v>0.10662000000000001</v>
      </c>
      <c r="E11793" s="88">
        <v>266178</v>
      </c>
      <c r="F11793" s="89">
        <f>+D11793*E11793</f>
        <v>28379.898360000003</v>
      </c>
    </row>
    <row r="11794" spans="1:6" ht="409.6" hidden="1" customHeight="1" thickBot="1" x14ac:dyDescent="0.25"/>
    <row r="11795" spans="1:6" ht="13.5" customHeight="1" thickBot="1" x14ac:dyDescent="0.25">
      <c r="A11795" s="90" t="s">
        <v>4893</v>
      </c>
      <c r="B11795" s="91"/>
      <c r="C11795" s="92">
        <v>25.860419343375</v>
      </c>
      <c r="D11795" s="91"/>
      <c r="E11795" s="93" t="s">
        <v>4884</v>
      </c>
      <c r="F11795" s="94">
        <v>28380</v>
      </c>
    </row>
    <row r="11796" spans="1:6" ht="0.2" customHeight="1" x14ac:dyDescent="0.2"/>
    <row r="11797" spans="1:6" ht="12.75" customHeight="1" x14ac:dyDescent="0.2">
      <c r="A11797" s="80" t="s">
        <v>4871</v>
      </c>
      <c r="B11797" s="81" t="s">
        <v>4894</v>
      </c>
      <c r="C11797" s="82" t="s">
        <v>4870</v>
      </c>
      <c r="D11797" s="82" t="s">
        <v>4873</v>
      </c>
      <c r="E11797" s="82" t="s">
        <v>4874</v>
      </c>
      <c r="F11797" s="83" t="s">
        <v>4875</v>
      </c>
    </row>
    <row r="11798" spans="1:6" ht="409.6" hidden="1" customHeight="1" x14ac:dyDescent="0.2"/>
    <row r="11799" spans="1:6" ht="25.5" customHeight="1" thickBot="1" x14ac:dyDescent="0.25">
      <c r="A11799" s="84" t="s">
        <v>4895</v>
      </c>
      <c r="B11799" s="85" t="s">
        <v>4896</v>
      </c>
      <c r="C11799" s="86" t="s">
        <v>4897</v>
      </c>
      <c r="D11799" s="87">
        <v>0.05</v>
      </c>
      <c r="E11799" s="88">
        <v>28380</v>
      </c>
      <c r="F11799" s="89">
        <f>+D11799*E11799</f>
        <v>1419</v>
      </c>
    </row>
    <row r="11800" spans="1:6" ht="409.6" hidden="1" customHeight="1" thickBot="1" x14ac:dyDescent="0.25"/>
    <row r="11801" spans="1:6" ht="13.5" customHeight="1" thickBot="1" x14ac:dyDescent="0.25">
      <c r="A11801" s="90" t="s">
        <v>4898</v>
      </c>
      <c r="B11801" s="91"/>
      <c r="C11801" s="92">
        <v>1.29302096716875</v>
      </c>
      <c r="D11801" s="91"/>
      <c r="E11801" s="93" t="s">
        <v>4884</v>
      </c>
      <c r="F11801" s="94">
        <v>1419</v>
      </c>
    </row>
    <row r="11802" spans="1:6" ht="0.2" customHeight="1" x14ac:dyDescent="0.2"/>
    <row r="11803" spans="1:6" ht="12.75" customHeight="1" x14ac:dyDescent="0.2">
      <c r="A11803" s="80" t="s">
        <v>4871</v>
      </c>
      <c r="B11803" s="81" t="s">
        <v>4899</v>
      </c>
      <c r="C11803" s="82" t="s">
        <v>4870</v>
      </c>
      <c r="D11803" s="82" t="s">
        <v>4873</v>
      </c>
      <c r="E11803" s="82" t="s">
        <v>4874</v>
      </c>
      <c r="F11803" s="83" t="s">
        <v>4875</v>
      </c>
    </row>
    <row r="11804" spans="1:6" ht="409.6" hidden="1" customHeight="1" x14ac:dyDescent="0.2"/>
    <row r="11805" spans="1:6" ht="25.5" customHeight="1" x14ac:dyDescent="0.2">
      <c r="A11805" s="84" t="s">
        <v>5200</v>
      </c>
      <c r="B11805" s="85" t="s">
        <v>5201</v>
      </c>
      <c r="C11805" s="86" t="s">
        <v>109</v>
      </c>
      <c r="D11805" s="87">
        <v>32</v>
      </c>
      <c r="E11805" s="88">
        <v>158</v>
      </c>
      <c r="F11805" s="89">
        <f>+D11805*E11805</f>
        <v>5056</v>
      </c>
    </row>
    <row r="11806" spans="1:6" ht="409.6" hidden="1" customHeight="1" x14ac:dyDescent="0.2"/>
    <row r="11807" spans="1:6" ht="25.5" customHeight="1" x14ac:dyDescent="0.2">
      <c r="A11807" s="84" t="s">
        <v>5016</v>
      </c>
      <c r="B11807" s="85" t="s">
        <v>5017</v>
      </c>
      <c r="C11807" s="86" t="s">
        <v>109</v>
      </c>
      <c r="D11807" s="87">
        <v>1.3332999999999999</v>
      </c>
      <c r="E11807" s="88">
        <v>3482</v>
      </c>
      <c r="F11807" s="89">
        <f>+D11807*E11807</f>
        <v>4642.5505999999996</v>
      </c>
    </row>
    <row r="11808" spans="1:6" ht="409.6" hidden="1" customHeight="1" x14ac:dyDescent="0.2"/>
    <row r="11809" spans="1:6" ht="25.5" customHeight="1" x14ac:dyDescent="0.2">
      <c r="A11809" s="84" t="s">
        <v>5196</v>
      </c>
      <c r="B11809" s="85" t="s">
        <v>5197</v>
      </c>
      <c r="C11809" s="86" t="s">
        <v>109</v>
      </c>
      <c r="D11809" s="87">
        <v>2.6666699999999999</v>
      </c>
      <c r="E11809" s="88">
        <v>550</v>
      </c>
      <c r="F11809" s="89">
        <f>+D11809*E11809</f>
        <v>1466.6685</v>
      </c>
    </row>
    <row r="11810" spans="1:6" ht="409.6" hidden="1" customHeight="1" x14ac:dyDescent="0.2"/>
    <row r="11811" spans="1:6" ht="25.5" customHeight="1" x14ac:dyDescent="0.2">
      <c r="A11811" s="84" t="s">
        <v>5166</v>
      </c>
      <c r="B11811" s="85" t="s">
        <v>5167</v>
      </c>
      <c r="C11811" s="86" t="s">
        <v>109</v>
      </c>
      <c r="D11811" s="87">
        <v>5.6219999999999999E-2</v>
      </c>
      <c r="E11811" s="88">
        <v>26925</v>
      </c>
      <c r="F11811" s="89">
        <f>+D11811*E11811</f>
        <v>1513.7235000000001</v>
      </c>
    </row>
    <row r="11812" spans="1:6" ht="409.6" hidden="1" customHeight="1" x14ac:dyDescent="0.2"/>
    <row r="11813" spans="1:6" ht="25.5" customHeight="1" x14ac:dyDescent="0.2">
      <c r="A11813" s="84" t="s">
        <v>5198</v>
      </c>
      <c r="B11813" s="85" t="s">
        <v>5199</v>
      </c>
      <c r="C11813" s="86" t="s">
        <v>109</v>
      </c>
      <c r="D11813" s="87">
        <v>5.6219999999999999E-2</v>
      </c>
      <c r="E11813" s="88">
        <v>805</v>
      </c>
      <c r="F11813" s="89">
        <f>+D11813*E11813</f>
        <v>45.257100000000001</v>
      </c>
    </row>
    <row r="11814" spans="1:6" ht="409.6" hidden="1" customHeight="1" x14ac:dyDescent="0.2"/>
    <row r="11815" spans="1:6" ht="25.5" customHeight="1" thickBot="1" x14ac:dyDescent="0.25">
      <c r="A11815" s="84" t="s">
        <v>5018</v>
      </c>
      <c r="B11815" s="85" t="s">
        <v>5019</v>
      </c>
      <c r="C11815" s="86" t="s">
        <v>109</v>
      </c>
      <c r="D11815" s="87">
        <v>0.66666999999999998</v>
      </c>
      <c r="E11815" s="88">
        <v>248</v>
      </c>
      <c r="F11815" s="89">
        <f>+D11815*E11815</f>
        <v>165.33416</v>
      </c>
    </row>
    <row r="11816" spans="1:6" ht="409.6" hidden="1" customHeight="1" thickBot="1" x14ac:dyDescent="0.25"/>
    <row r="11817" spans="1:6" ht="13.5" customHeight="1" thickBot="1" x14ac:dyDescent="0.25">
      <c r="A11817" s="90" t="s">
        <v>4904</v>
      </c>
      <c r="B11817" s="91"/>
      <c r="C11817" s="92">
        <v>11.7456238666703</v>
      </c>
      <c r="D11817" s="91"/>
      <c r="E11817" s="93" t="s">
        <v>4884</v>
      </c>
      <c r="F11817" s="94">
        <v>12890</v>
      </c>
    </row>
    <row r="11818" spans="1:6" ht="0.2" customHeight="1" x14ac:dyDescent="0.2"/>
    <row r="11819" spans="1:6" ht="12.75" customHeight="1" x14ac:dyDescent="0.2">
      <c r="A11819" s="80" t="s">
        <v>4871</v>
      </c>
      <c r="B11819" s="81" t="s">
        <v>4905</v>
      </c>
      <c r="C11819" s="82" t="s">
        <v>4870</v>
      </c>
      <c r="D11819" s="82" t="s">
        <v>4873</v>
      </c>
      <c r="E11819" s="82" t="s">
        <v>4874</v>
      </c>
      <c r="F11819" s="83" t="s">
        <v>4875</v>
      </c>
    </row>
    <row r="11820" spans="1:6" ht="409.6" hidden="1" customHeight="1" x14ac:dyDescent="0.2"/>
    <row r="11821" spans="1:6" ht="25.5" customHeight="1" thickBot="1" x14ac:dyDescent="0.25">
      <c r="A11821" s="84" t="s">
        <v>4920</v>
      </c>
      <c r="B11821" s="85" t="s">
        <v>4921</v>
      </c>
      <c r="C11821" s="86" t="s">
        <v>106</v>
      </c>
      <c r="D11821" s="87">
        <v>8.4000000000000005E-2</v>
      </c>
      <c r="E11821" s="88">
        <v>14128</v>
      </c>
      <c r="F11821" s="89">
        <f>+D11821*E11821</f>
        <v>1186.7520000000002</v>
      </c>
    </row>
    <row r="11822" spans="1:6" ht="409.6" hidden="1" customHeight="1" thickBot="1" x14ac:dyDescent="0.25"/>
    <row r="11823" spans="1:6" ht="13.5" customHeight="1" thickBot="1" x14ac:dyDescent="0.25">
      <c r="A11823" s="90" t="s">
        <v>4908</v>
      </c>
      <c r="B11823" s="91"/>
      <c r="C11823" s="92">
        <v>1.0816179619656801</v>
      </c>
      <c r="D11823" s="91"/>
      <c r="E11823" s="93" t="s">
        <v>4884</v>
      </c>
      <c r="F11823" s="94">
        <v>1187</v>
      </c>
    </row>
    <row r="11824" spans="1:6" ht="0.2" customHeight="1" thickBot="1" x14ac:dyDescent="0.25"/>
    <row r="11825" spans="1:6" ht="12.75" customHeight="1" thickBot="1" x14ac:dyDescent="0.3">
      <c r="A11825" s="157" t="s">
        <v>4909</v>
      </c>
      <c r="B11825" s="158"/>
      <c r="C11825" s="158"/>
      <c r="D11825" s="158"/>
      <c r="E11825" s="159">
        <v>109743</v>
      </c>
      <c r="F11825" s="160"/>
    </row>
    <row r="11826" spans="1:6" ht="12.75" customHeight="1" x14ac:dyDescent="0.2"/>
    <row r="11827" spans="1:6" ht="12.75" customHeight="1" x14ac:dyDescent="0.2"/>
    <row r="11828" spans="1:6" ht="409.6" hidden="1" customHeight="1" x14ac:dyDescent="0.2"/>
    <row r="11829" spans="1:6" ht="12.75" customHeight="1" x14ac:dyDescent="0.25">
      <c r="A11829" s="144" t="s">
        <v>4868</v>
      </c>
      <c r="B11829" s="145"/>
      <c r="C11829" s="145"/>
      <c r="D11829" s="145"/>
      <c r="E11829" s="146"/>
      <c r="F11829" s="147"/>
    </row>
    <row r="11830" spans="1:6" ht="12.75" customHeight="1" x14ac:dyDescent="0.2">
      <c r="A11830" s="138" t="s">
        <v>2994</v>
      </c>
      <c r="B11830" s="139"/>
      <c r="C11830" s="139"/>
      <c r="D11830" s="140"/>
      <c r="E11830" s="76" t="s">
        <v>4869</v>
      </c>
      <c r="F11830" s="77" t="s">
        <v>4870</v>
      </c>
    </row>
    <row r="11831" spans="1:6" ht="12.75" customHeight="1" x14ac:dyDescent="0.2">
      <c r="A11831" s="141"/>
      <c r="B11831" s="142"/>
      <c r="C11831" s="142"/>
      <c r="D11831" s="143"/>
      <c r="E11831" s="78" t="s">
        <v>2993</v>
      </c>
      <c r="F11831" s="79" t="s">
        <v>263</v>
      </c>
    </row>
    <row r="11832" spans="1:6" ht="409.6" hidden="1" customHeight="1" x14ac:dyDescent="0.2"/>
    <row r="11833" spans="1:6" ht="12.75" customHeight="1" x14ac:dyDescent="0.2">
      <c r="A11833" s="80" t="s">
        <v>4871</v>
      </c>
      <c r="B11833" s="81" t="s">
        <v>4872</v>
      </c>
      <c r="C11833" s="82" t="s">
        <v>4870</v>
      </c>
      <c r="D11833" s="82" t="s">
        <v>4873</v>
      </c>
      <c r="E11833" s="82" t="s">
        <v>4874</v>
      </c>
      <c r="F11833" s="83" t="s">
        <v>4875</v>
      </c>
    </row>
    <row r="11834" spans="1:6" ht="409.6" hidden="1" customHeight="1" x14ac:dyDescent="0.2"/>
    <row r="11835" spans="1:6" ht="25.5" customHeight="1" x14ac:dyDescent="0.2">
      <c r="A11835" s="84" t="s">
        <v>5170</v>
      </c>
      <c r="B11835" s="85" t="s">
        <v>5171</v>
      </c>
      <c r="C11835" s="86" t="s">
        <v>106</v>
      </c>
      <c r="D11835" s="87">
        <v>9.4500000000000001E-2</v>
      </c>
      <c r="E11835" s="88">
        <v>443220</v>
      </c>
      <c r="F11835" s="89">
        <f>+D11835*E11835</f>
        <v>41884.29</v>
      </c>
    </row>
    <row r="11836" spans="1:6" ht="409.6" hidden="1" customHeight="1" x14ac:dyDescent="0.2"/>
    <row r="11837" spans="1:6" ht="25.5" customHeight="1" x14ac:dyDescent="0.2">
      <c r="A11837" s="84" t="s">
        <v>5254</v>
      </c>
      <c r="B11837" s="85" t="s">
        <v>5255</v>
      </c>
      <c r="C11837" s="86" t="s">
        <v>9</v>
      </c>
      <c r="D11837" s="87">
        <v>0.9</v>
      </c>
      <c r="E11837" s="88">
        <v>2030</v>
      </c>
      <c r="F11837" s="89">
        <f>+D11837*E11837</f>
        <v>1827</v>
      </c>
    </row>
    <row r="11838" spans="1:6" ht="409.6" hidden="1" customHeight="1" x14ac:dyDescent="0.2"/>
    <row r="11839" spans="1:6" ht="25.5" customHeight="1" x14ac:dyDescent="0.2">
      <c r="A11839" s="84" t="s">
        <v>4881</v>
      </c>
      <c r="B11839" s="85" t="s">
        <v>4882</v>
      </c>
      <c r="C11839" s="86" t="s">
        <v>9</v>
      </c>
      <c r="D11839" s="87">
        <v>0.85</v>
      </c>
      <c r="E11839" s="88">
        <v>8900</v>
      </c>
      <c r="F11839" s="89">
        <f>+D11839*E11839</f>
        <v>7565</v>
      </c>
    </row>
    <row r="11840" spans="1:6" ht="409.6" hidden="1" customHeight="1" x14ac:dyDescent="0.2"/>
    <row r="11841" spans="1:6" ht="25.5" customHeight="1" x14ac:dyDescent="0.2">
      <c r="A11841" s="84" t="s">
        <v>4941</v>
      </c>
      <c r="B11841" s="85" t="s">
        <v>4942</v>
      </c>
      <c r="C11841" s="86" t="s">
        <v>7</v>
      </c>
      <c r="D11841" s="87">
        <v>0.09</v>
      </c>
      <c r="E11841" s="88">
        <v>8600</v>
      </c>
      <c r="F11841" s="89">
        <f>+D11841*E11841</f>
        <v>774</v>
      </c>
    </row>
    <row r="11842" spans="1:6" ht="409.6" hidden="1" customHeight="1" x14ac:dyDescent="0.2"/>
    <row r="11843" spans="1:6" ht="25.5" customHeight="1" x14ac:dyDescent="0.2">
      <c r="A11843" s="84" t="s">
        <v>5101</v>
      </c>
      <c r="B11843" s="85" t="s">
        <v>5102</v>
      </c>
      <c r="C11843" s="86" t="s">
        <v>1212</v>
      </c>
      <c r="D11843" s="87">
        <v>0.36530000000000001</v>
      </c>
      <c r="E11843" s="88">
        <v>2550</v>
      </c>
      <c r="F11843" s="89">
        <f>+D11843*E11843</f>
        <v>931.51499999999999</v>
      </c>
    </row>
    <row r="11844" spans="1:6" ht="409.6" hidden="1" customHeight="1" x14ac:dyDescent="0.2"/>
    <row r="11845" spans="1:6" ht="25.5" customHeight="1" x14ac:dyDescent="0.2">
      <c r="A11845" s="84" t="s">
        <v>5097</v>
      </c>
      <c r="B11845" s="85" t="s">
        <v>5098</v>
      </c>
      <c r="C11845" s="86" t="s">
        <v>9</v>
      </c>
      <c r="D11845" s="87">
        <v>1.16E-3</v>
      </c>
      <c r="E11845" s="88">
        <v>295180</v>
      </c>
      <c r="F11845" s="89">
        <f>+D11845*E11845</f>
        <v>342.40879999999999</v>
      </c>
    </row>
    <row r="11846" spans="1:6" ht="409.6" hidden="1" customHeight="1" x14ac:dyDescent="0.2"/>
    <row r="11847" spans="1:6" ht="25.5" customHeight="1" x14ac:dyDescent="0.2">
      <c r="A11847" s="84" t="s">
        <v>5160</v>
      </c>
      <c r="B11847" s="85" t="s">
        <v>5161</v>
      </c>
      <c r="C11847" s="86" t="s">
        <v>9</v>
      </c>
      <c r="D11847" s="87">
        <v>6.1530000000000001E-2</v>
      </c>
      <c r="E11847" s="88">
        <v>155918</v>
      </c>
      <c r="F11847" s="89">
        <f>+D11847*E11847</f>
        <v>9593.6345400000009</v>
      </c>
    </row>
    <row r="11848" spans="1:6" ht="409.6" hidden="1" customHeight="1" x14ac:dyDescent="0.2"/>
    <row r="11849" spans="1:6" ht="25.5" customHeight="1" x14ac:dyDescent="0.2">
      <c r="A11849" s="84" t="s">
        <v>5256</v>
      </c>
      <c r="B11849" s="85" t="s">
        <v>5257</v>
      </c>
      <c r="C11849" s="86" t="s">
        <v>9</v>
      </c>
      <c r="D11849" s="87">
        <v>8.0300000000000007E-3</v>
      </c>
      <c r="E11849" s="88">
        <v>262600</v>
      </c>
      <c r="F11849" s="89">
        <f>+D11849*E11849</f>
        <v>2108.6780000000003</v>
      </c>
    </row>
    <row r="11850" spans="1:6" ht="409.6" hidden="1" customHeight="1" x14ac:dyDescent="0.2"/>
    <row r="11851" spans="1:6" ht="25.5" customHeight="1" x14ac:dyDescent="0.2">
      <c r="A11851" s="84" t="s">
        <v>5190</v>
      </c>
      <c r="B11851" s="85" t="s">
        <v>5191</v>
      </c>
      <c r="C11851" s="86" t="s">
        <v>263</v>
      </c>
      <c r="D11851" s="87">
        <v>2.2999999999999998</v>
      </c>
      <c r="E11851" s="88">
        <v>1353</v>
      </c>
      <c r="F11851" s="89">
        <f>+D11851*E11851</f>
        <v>3111.8999999999996</v>
      </c>
    </row>
    <row r="11852" spans="1:6" ht="409.6" hidden="1" customHeight="1" x14ac:dyDescent="0.2"/>
    <row r="11853" spans="1:6" ht="25.5" customHeight="1" thickBot="1" x14ac:dyDescent="0.25">
      <c r="A11853" s="84" t="s">
        <v>5258</v>
      </c>
      <c r="B11853" s="85" t="s">
        <v>5259</v>
      </c>
      <c r="C11853" s="86" t="s">
        <v>7</v>
      </c>
      <c r="D11853" s="87">
        <v>0.71679999999999999</v>
      </c>
      <c r="E11853" s="88">
        <v>5242</v>
      </c>
      <c r="F11853" s="89">
        <f>+D11853*E11853</f>
        <v>3757.4656</v>
      </c>
    </row>
    <row r="11854" spans="1:6" ht="409.6" hidden="1" customHeight="1" thickBot="1" x14ac:dyDescent="0.25"/>
    <row r="11855" spans="1:6" ht="13.5" customHeight="1" thickBot="1" x14ac:dyDescent="0.25">
      <c r="A11855" s="90" t="s">
        <v>4883</v>
      </c>
      <c r="B11855" s="91"/>
      <c r="C11855" s="92">
        <v>61.278829926870401</v>
      </c>
      <c r="D11855" s="91"/>
      <c r="E11855" s="93" t="s">
        <v>4884</v>
      </c>
      <c r="F11855" s="94">
        <v>71896</v>
      </c>
    </row>
    <row r="11856" spans="1:6" ht="0.2" customHeight="1" x14ac:dyDescent="0.2"/>
    <row r="11857" spans="1:6" ht="12.75" customHeight="1" x14ac:dyDescent="0.2">
      <c r="A11857" s="80" t="s">
        <v>4871</v>
      </c>
      <c r="B11857" s="81" t="s">
        <v>4885</v>
      </c>
      <c r="C11857" s="82" t="s">
        <v>4870</v>
      </c>
      <c r="D11857" s="82" t="s">
        <v>4873</v>
      </c>
      <c r="E11857" s="82" t="s">
        <v>4874</v>
      </c>
      <c r="F11857" s="83" t="s">
        <v>4875</v>
      </c>
    </row>
    <row r="11858" spans="1:6" ht="409.6" hidden="1" customHeight="1" x14ac:dyDescent="0.2"/>
    <row r="11859" spans="1:6" ht="25.5" customHeight="1" thickBot="1" x14ac:dyDescent="0.25">
      <c r="A11859" s="84" t="s">
        <v>5158</v>
      </c>
      <c r="B11859" s="85" t="s">
        <v>5159</v>
      </c>
      <c r="C11859" s="86" t="s">
        <v>4888</v>
      </c>
      <c r="D11859" s="87">
        <v>0.12</v>
      </c>
      <c r="E11859" s="88">
        <v>266178</v>
      </c>
      <c r="F11859" s="89">
        <f>+D11859*E11859</f>
        <v>31941.360000000001</v>
      </c>
    </row>
    <row r="11860" spans="1:6" ht="409.6" hidden="1" customHeight="1" thickBot="1" x14ac:dyDescent="0.25"/>
    <row r="11861" spans="1:6" ht="13.5" customHeight="1" thickBot="1" x14ac:dyDescent="0.25">
      <c r="A11861" s="90" t="s">
        <v>4893</v>
      </c>
      <c r="B11861" s="91"/>
      <c r="C11861" s="92">
        <v>27.224144690861401</v>
      </c>
      <c r="D11861" s="91"/>
      <c r="E11861" s="93" t="s">
        <v>4884</v>
      </c>
      <c r="F11861" s="94">
        <v>31941</v>
      </c>
    </row>
    <row r="11862" spans="1:6" ht="0.2" customHeight="1" x14ac:dyDescent="0.2"/>
    <row r="11863" spans="1:6" ht="12.75" customHeight="1" x14ac:dyDescent="0.2">
      <c r="A11863" s="80" t="s">
        <v>4871</v>
      </c>
      <c r="B11863" s="81" t="s">
        <v>4894</v>
      </c>
      <c r="C11863" s="82" t="s">
        <v>4870</v>
      </c>
      <c r="D11863" s="82" t="s">
        <v>4873</v>
      </c>
      <c r="E11863" s="82" t="s">
        <v>4874</v>
      </c>
      <c r="F11863" s="83" t="s">
        <v>4875</v>
      </c>
    </row>
    <row r="11864" spans="1:6" ht="409.6" hidden="1" customHeight="1" x14ac:dyDescent="0.2"/>
    <row r="11865" spans="1:6" ht="25.5" customHeight="1" thickBot="1" x14ac:dyDescent="0.25">
      <c r="A11865" s="84" t="s">
        <v>4895</v>
      </c>
      <c r="B11865" s="85" t="s">
        <v>4896</v>
      </c>
      <c r="C11865" s="86" t="s">
        <v>4897</v>
      </c>
      <c r="D11865" s="87">
        <v>0.05</v>
      </c>
      <c r="E11865" s="88">
        <v>31941</v>
      </c>
      <c r="F11865" s="89">
        <f>+D11865*E11865</f>
        <v>1597.0500000000002</v>
      </c>
    </row>
    <row r="11866" spans="1:6" ht="409.6" hidden="1" customHeight="1" thickBot="1" x14ac:dyDescent="0.25"/>
    <row r="11867" spans="1:6" ht="13.5" customHeight="1" thickBot="1" x14ac:dyDescent="0.25">
      <c r="A11867" s="90" t="s">
        <v>4898</v>
      </c>
      <c r="B11867" s="91"/>
      <c r="C11867" s="92">
        <v>1.36116461824319</v>
      </c>
      <c r="D11867" s="91"/>
      <c r="E11867" s="93" t="s">
        <v>4884</v>
      </c>
      <c r="F11867" s="94">
        <v>1597</v>
      </c>
    </row>
    <row r="11868" spans="1:6" ht="0.2" customHeight="1" x14ac:dyDescent="0.2"/>
    <row r="11869" spans="1:6" ht="12.75" customHeight="1" x14ac:dyDescent="0.2">
      <c r="A11869" s="80" t="s">
        <v>4871</v>
      </c>
      <c r="B11869" s="81" t="s">
        <v>4899</v>
      </c>
      <c r="C11869" s="82" t="s">
        <v>4870</v>
      </c>
      <c r="D11869" s="82" t="s">
        <v>4873</v>
      </c>
      <c r="E11869" s="82" t="s">
        <v>4874</v>
      </c>
      <c r="F11869" s="83" t="s">
        <v>4875</v>
      </c>
    </row>
    <row r="11870" spans="1:6" ht="409.6" hidden="1" customHeight="1" x14ac:dyDescent="0.2"/>
    <row r="11871" spans="1:6" ht="25.5" customHeight="1" x14ac:dyDescent="0.2">
      <c r="A11871" s="84" t="s">
        <v>5200</v>
      </c>
      <c r="B11871" s="85" t="s">
        <v>5201</v>
      </c>
      <c r="C11871" s="86" t="s">
        <v>109</v>
      </c>
      <c r="D11871" s="87">
        <v>16</v>
      </c>
      <c r="E11871" s="88">
        <v>158</v>
      </c>
      <c r="F11871" s="89">
        <f>+D11871*E11871</f>
        <v>2528</v>
      </c>
    </row>
    <row r="11872" spans="1:6" ht="409.6" hidden="1" customHeight="1" x14ac:dyDescent="0.2"/>
    <row r="11873" spans="1:6" ht="25.5" customHeight="1" x14ac:dyDescent="0.2">
      <c r="A11873" s="84" t="s">
        <v>5016</v>
      </c>
      <c r="B11873" s="85" t="s">
        <v>5017</v>
      </c>
      <c r="C11873" s="86" t="s">
        <v>109</v>
      </c>
      <c r="D11873" s="87">
        <v>1.3332999999999999</v>
      </c>
      <c r="E11873" s="88">
        <v>3482</v>
      </c>
      <c r="F11873" s="89">
        <f>+D11873*E11873</f>
        <v>4642.5505999999996</v>
      </c>
    </row>
    <row r="11874" spans="1:6" ht="409.6" hidden="1" customHeight="1" x14ac:dyDescent="0.2"/>
    <row r="11875" spans="1:6" ht="25.5" customHeight="1" x14ac:dyDescent="0.2">
      <c r="A11875" s="84" t="s">
        <v>5196</v>
      </c>
      <c r="B11875" s="85" t="s">
        <v>5197</v>
      </c>
      <c r="C11875" s="86" t="s">
        <v>109</v>
      </c>
      <c r="D11875" s="87">
        <v>2.6666699999999999</v>
      </c>
      <c r="E11875" s="88">
        <v>550</v>
      </c>
      <c r="F11875" s="89">
        <f>+D11875*E11875</f>
        <v>1466.6685</v>
      </c>
    </row>
    <row r="11876" spans="1:6" ht="409.6" hidden="1" customHeight="1" x14ac:dyDescent="0.2"/>
    <row r="11877" spans="1:6" ht="25.5" customHeight="1" x14ac:dyDescent="0.2">
      <c r="A11877" s="84" t="s">
        <v>5166</v>
      </c>
      <c r="B11877" s="85" t="s">
        <v>5167</v>
      </c>
      <c r="C11877" s="86" t="s">
        <v>109</v>
      </c>
      <c r="D11877" s="87">
        <v>6.3240000000000005E-2</v>
      </c>
      <c r="E11877" s="88">
        <v>26925</v>
      </c>
      <c r="F11877" s="89">
        <f>+D11877*E11877</f>
        <v>1702.7370000000001</v>
      </c>
    </row>
    <row r="11878" spans="1:6" ht="409.6" hidden="1" customHeight="1" x14ac:dyDescent="0.2"/>
    <row r="11879" spans="1:6" ht="25.5" customHeight="1" x14ac:dyDescent="0.2">
      <c r="A11879" s="84" t="s">
        <v>5198</v>
      </c>
      <c r="B11879" s="85" t="s">
        <v>5199</v>
      </c>
      <c r="C11879" s="86" t="s">
        <v>109</v>
      </c>
      <c r="D11879" s="87">
        <v>6.3240000000000005E-2</v>
      </c>
      <c r="E11879" s="88">
        <v>805</v>
      </c>
      <c r="F11879" s="89">
        <f>+D11879*E11879</f>
        <v>50.908200000000001</v>
      </c>
    </row>
    <row r="11880" spans="1:6" ht="409.6" hidden="1" customHeight="1" x14ac:dyDescent="0.2"/>
    <row r="11881" spans="1:6" ht="25.5" customHeight="1" thickBot="1" x14ac:dyDescent="0.25">
      <c r="A11881" s="84" t="s">
        <v>5018</v>
      </c>
      <c r="B11881" s="85" t="s">
        <v>5019</v>
      </c>
      <c r="C11881" s="86" t="s">
        <v>109</v>
      </c>
      <c r="D11881" s="87">
        <v>0.66666999999999998</v>
      </c>
      <c r="E11881" s="88">
        <v>248</v>
      </c>
      <c r="F11881" s="89">
        <f>+D11881*E11881</f>
        <v>165.33416</v>
      </c>
    </row>
    <row r="11882" spans="1:6" ht="409.6" hidden="1" customHeight="1" thickBot="1" x14ac:dyDescent="0.25"/>
    <row r="11883" spans="1:6" ht="13.5" customHeight="1" thickBot="1" x14ac:dyDescent="0.25">
      <c r="A11883" s="90" t="s">
        <v>4904</v>
      </c>
      <c r="B11883" s="91"/>
      <c r="C11883" s="92">
        <v>8.9980055571655004</v>
      </c>
      <c r="D11883" s="91"/>
      <c r="E11883" s="93" t="s">
        <v>4884</v>
      </c>
      <c r="F11883" s="94">
        <v>10557</v>
      </c>
    </row>
    <row r="11884" spans="1:6" ht="0.2" customHeight="1" x14ac:dyDescent="0.2"/>
    <row r="11885" spans="1:6" ht="12.75" customHeight="1" x14ac:dyDescent="0.2">
      <c r="A11885" s="80" t="s">
        <v>4871</v>
      </c>
      <c r="B11885" s="81" t="s">
        <v>4905</v>
      </c>
      <c r="C11885" s="82" t="s">
        <v>4870</v>
      </c>
      <c r="D11885" s="82" t="s">
        <v>4873</v>
      </c>
      <c r="E11885" s="82" t="s">
        <v>4874</v>
      </c>
      <c r="F11885" s="83" t="s">
        <v>4875</v>
      </c>
    </row>
    <row r="11886" spans="1:6" ht="409.6" hidden="1" customHeight="1" x14ac:dyDescent="0.2"/>
    <row r="11887" spans="1:6" ht="25.5" customHeight="1" thickBot="1" x14ac:dyDescent="0.25">
      <c r="A11887" s="84" t="s">
        <v>4920</v>
      </c>
      <c r="B11887" s="85" t="s">
        <v>4921</v>
      </c>
      <c r="C11887" s="86" t="s">
        <v>106</v>
      </c>
      <c r="D11887" s="87">
        <v>9.4500000000000001E-2</v>
      </c>
      <c r="E11887" s="88">
        <v>14128</v>
      </c>
      <c r="F11887" s="89">
        <f>+D11887*E11887</f>
        <v>1335.096</v>
      </c>
    </row>
    <row r="11888" spans="1:6" ht="409.6" hidden="1" customHeight="1" thickBot="1" x14ac:dyDescent="0.25"/>
    <row r="11889" spans="1:6" ht="13.5" customHeight="1" thickBot="1" x14ac:dyDescent="0.25">
      <c r="A11889" s="90" t="s">
        <v>4908</v>
      </c>
      <c r="B11889" s="91"/>
      <c r="C11889" s="92">
        <v>1.13785520685952</v>
      </c>
      <c r="D11889" s="91"/>
      <c r="E11889" s="93" t="s">
        <v>4884</v>
      </c>
      <c r="F11889" s="94">
        <v>1335</v>
      </c>
    </row>
    <row r="11890" spans="1:6" ht="0.2" customHeight="1" thickBot="1" x14ac:dyDescent="0.25"/>
    <row r="11891" spans="1:6" ht="12.75" customHeight="1" thickBot="1" x14ac:dyDescent="0.3">
      <c r="A11891" s="157" t="s">
        <v>4909</v>
      </c>
      <c r="B11891" s="158"/>
      <c r="C11891" s="158"/>
      <c r="D11891" s="158"/>
      <c r="E11891" s="159">
        <v>117326</v>
      </c>
      <c r="F11891" s="160"/>
    </row>
    <row r="11892" spans="1:6" ht="12.75" customHeight="1" x14ac:dyDescent="0.2"/>
    <row r="11893" spans="1:6" ht="12.75" customHeight="1" x14ac:dyDescent="0.2"/>
    <row r="11894" spans="1:6" ht="409.6" hidden="1" customHeight="1" x14ac:dyDescent="0.2"/>
    <row r="11895" spans="1:6" ht="12.75" customHeight="1" x14ac:dyDescent="0.25">
      <c r="A11895" s="144" t="s">
        <v>4868</v>
      </c>
      <c r="B11895" s="145"/>
      <c r="C11895" s="145"/>
      <c r="D11895" s="145"/>
      <c r="E11895" s="146"/>
      <c r="F11895" s="147"/>
    </row>
    <row r="11896" spans="1:6" ht="12.75" customHeight="1" x14ac:dyDescent="0.2">
      <c r="A11896" s="138" t="s">
        <v>2996</v>
      </c>
      <c r="B11896" s="139"/>
      <c r="C11896" s="139"/>
      <c r="D11896" s="140"/>
      <c r="E11896" s="76" t="s">
        <v>4869</v>
      </c>
      <c r="F11896" s="77" t="s">
        <v>4870</v>
      </c>
    </row>
    <row r="11897" spans="1:6" ht="12.75" customHeight="1" x14ac:dyDescent="0.2">
      <c r="A11897" s="141"/>
      <c r="B11897" s="142"/>
      <c r="C11897" s="142"/>
      <c r="D11897" s="143"/>
      <c r="E11897" s="78" t="s">
        <v>2995</v>
      </c>
      <c r="F11897" s="79" t="s">
        <v>263</v>
      </c>
    </row>
    <row r="11898" spans="1:6" ht="409.6" hidden="1" customHeight="1" x14ac:dyDescent="0.2"/>
    <row r="11899" spans="1:6" ht="12.75" customHeight="1" x14ac:dyDescent="0.2">
      <c r="A11899" s="80" t="s">
        <v>4871</v>
      </c>
      <c r="B11899" s="81" t="s">
        <v>4872</v>
      </c>
      <c r="C11899" s="82" t="s">
        <v>4870</v>
      </c>
      <c r="D11899" s="82" t="s">
        <v>4873</v>
      </c>
      <c r="E11899" s="82" t="s">
        <v>4874</v>
      </c>
      <c r="F11899" s="83" t="s">
        <v>4875</v>
      </c>
    </row>
    <row r="11900" spans="1:6" ht="409.6" hidden="1" customHeight="1" x14ac:dyDescent="0.2"/>
    <row r="11901" spans="1:6" ht="25.5" customHeight="1" x14ac:dyDescent="0.2">
      <c r="A11901" s="84" t="s">
        <v>5170</v>
      </c>
      <c r="B11901" s="85" t="s">
        <v>5171</v>
      </c>
      <c r="C11901" s="86" t="s">
        <v>106</v>
      </c>
      <c r="D11901" s="87">
        <v>0.126</v>
      </c>
      <c r="E11901" s="88">
        <v>443220</v>
      </c>
      <c r="F11901" s="89">
        <f>+D11901*E11901</f>
        <v>55845.72</v>
      </c>
    </row>
    <row r="11902" spans="1:6" ht="409.6" hidden="1" customHeight="1" x14ac:dyDescent="0.2"/>
    <row r="11903" spans="1:6" ht="25.5" customHeight="1" x14ac:dyDescent="0.2">
      <c r="A11903" s="84" t="s">
        <v>5254</v>
      </c>
      <c r="B11903" s="85" t="s">
        <v>5255</v>
      </c>
      <c r="C11903" s="86" t="s">
        <v>9</v>
      </c>
      <c r="D11903" s="87">
        <v>0.99</v>
      </c>
      <c r="E11903" s="88">
        <v>2030</v>
      </c>
      <c r="F11903" s="89">
        <f>+D11903*E11903</f>
        <v>2009.7</v>
      </c>
    </row>
    <row r="11904" spans="1:6" ht="409.6" hidden="1" customHeight="1" x14ac:dyDescent="0.2"/>
    <row r="11905" spans="1:6" ht="25.5" customHeight="1" x14ac:dyDescent="0.2">
      <c r="A11905" s="84" t="s">
        <v>4881</v>
      </c>
      <c r="B11905" s="85" t="s">
        <v>4882</v>
      </c>
      <c r="C11905" s="86" t="s">
        <v>9</v>
      </c>
      <c r="D11905" s="87">
        <v>0.94</v>
      </c>
      <c r="E11905" s="88">
        <v>8900</v>
      </c>
      <c r="F11905" s="89">
        <f>+D11905*E11905</f>
        <v>8366</v>
      </c>
    </row>
    <row r="11906" spans="1:6" ht="409.6" hidden="1" customHeight="1" x14ac:dyDescent="0.2"/>
    <row r="11907" spans="1:6" ht="25.5" customHeight="1" x14ac:dyDescent="0.2">
      <c r="A11907" s="84" t="s">
        <v>4941</v>
      </c>
      <c r="B11907" s="85" t="s">
        <v>4942</v>
      </c>
      <c r="C11907" s="86" t="s">
        <v>7</v>
      </c>
      <c r="D11907" s="87">
        <v>0.12</v>
      </c>
      <c r="E11907" s="88">
        <v>8600</v>
      </c>
      <c r="F11907" s="89">
        <f>+D11907*E11907</f>
        <v>1032</v>
      </c>
    </row>
    <row r="11908" spans="1:6" ht="409.6" hidden="1" customHeight="1" x14ac:dyDescent="0.2"/>
    <row r="11909" spans="1:6" ht="25.5" customHeight="1" x14ac:dyDescent="0.2">
      <c r="A11909" s="84" t="s">
        <v>5101</v>
      </c>
      <c r="B11909" s="85" t="s">
        <v>5102</v>
      </c>
      <c r="C11909" s="86" t="s">
        <v>1212</v>
      </c>
      <c r="D11909" s="87">
        <v>0.36530000000000001</v>
      </c>
      <c r="E11909" s="88">
        <v>2550</v>
      </c>
      <c r="F11909" s="89">
        <f>+D11909*E11909</f>
        <v>931.51499999999999</v>
      </c>
    </row>
    <row r="11910" spans="1:6" ht="409.6" hidden="1" customHeight="1" x14ac:dyDescent="0.2"/>
    <row r="11911" spans="1:6" ht="25.5" customHeight="1" x14ac:dyDescent="0.2">
      <c r="A11911" s="84" t="s">
        <v>5097</v>
      </c>
      <c r="B11911" s="85" t="s">
        <v>5098</v>
      </c>
      <c r="C11911" s="86" t="s">
        <v>9</v>
      </c>
      <c r="D11911" s="87">
        <v>1.3500000000000001E-3</v>
      </c>
      <c r="E11911" s="88">
        <v>295180</v>
      </c>
      <c r="F11911" s="89">
        <f>+D11911*E11911</f>
        <v>398.49299999999999</v>
      </c>
    </row>
    <row r="11912" spans="1:6" ht="409.6" hidden="1" customHeight="1" x14ac:dyDescent="0.2"/>
    <row r="11913" spans="1:6" ht="25.5" customHeight="1" x14ac:dyDescent="0.2">
      <c r="A11913" s="84" t="s">
        <v>5160</v>
      </c>
      <c r="B11913" s="85" t="s">
        <v>5161</v>
      </c>
      <c r="C11913" s="86" t="s">
        <v>9</v>
      </c>
      <c r="D11913" s="87">
        <v>7.1790000000000007E-2</v>
      </c>
      <c r="E11913" s="88">
        <v>155918</v>
      </c>
      <c r="F11913" s="89">
        <f>+D11913*E11913</f>
        <v>11193.353220000001</v>
      </c>
    </row>
    <row r="11914" spans="1:6" ht="409.6" hidden="1" customHeight="1" x14ac:dyDescent="0.2"/>
    <row r="11915" spans="1:6" ht="25.5" customHeight="1" x14ac:dyDescent="0.2">
      <c r="A11915" s="84" t="s">
        <v>5256</v>
      </c>
      <c r="B11915" s="85" t="s">
        <v>5257</v>
      </c>
      <c r="C11915" s="86" t="s">
        <v>9</v>
      </c>
      <c r="D11915" s="87">
        <v>1.0710000000000001E-2</v>
      </c>
      <c r="E11915" s="88">
        <v>262600</v>
      </c>
      <c r="F11915" s="89">
        <f>+D11915*E11915</f>
        <v>2812.4460000000004</v>
      </c>
    </row>
    <row r="11916" spans="1:6" ht="409.6" hidden="1" customHeight="1" x14ac:dyDescent="0.2"/>
    <row r="11917" spans="1:6" ht="25.5" customHeight="1" x14ac:dyDescent="0.2">
      <c r="A11917" s="84" t="s">
        <v>5190</v>
      </c>
      <c r="B11917" s="85" t="s">
        <v>5191</v>
      </c>
      <c r="C11917" s="86" t="s">
        <v>263</v>
      </c>
      <c r="D11917" s="87">
        <v>2.2999999999999998</v>
      </c>
      <c r="E11917" s="88">
        <v>1353</v>
      </c>
      <c r="F11917" s="89">
        <f>+D11917*E11917</f>
        <v>3111.8999999999996</v>
      </c>
    </row>
    <row r="11918" spans="1:6" ht="409.6" hidden="1" customHeight="1" x14ac:dyDescent="0.2"/>
    <row r="11919" spans="1:6" ht="25.5" customHeight="1" thickBot="1" x14ac:dyDescent="0.25">
      <c r="A11919" s="84" t="s">
        <v>5258</v>
      </c>
      <c r="B11919" s="85" t="s">
        <v>5259</v>
      </c>
      <c r="C11919" s="86" t="s">
        <v>7</v>
      </c>
      <c r="D11919" s="87">
        <v>0.71679999999999999</v>
      </c>
      <c r="E11919" s="88">
        <v>5242</v>
      </c>
      <c r="F11919" s="89">
        <f>+D11919*E11919</f>
        <v>3757.4656</v>
      </c>
    </row>
    <row r="11920" spans="1:6" ht="409.6" hidden="1" customHeight="1" thickBot="1" x14ac:dyDescent="0.25"/>
    <row r="11921" spans="1:6" ht="13.5" customHeight="1" thickBot="1" x14ac:dyDescent="0.25">
      <c r="A11921" s="90" t="s">
        <v>4883</v>
      </c>
      <c r="B11921" s="91"/>
      <c r="C11921" s="92">
        <v>60.4450030067771</v>
      </c>
      <c r="D11921" s="91"/>
      <c r="E11921" s="93" t="s">
        <v>4884</v>
      </c>
      <c r="F11921" s="94">
        <v>89458</v>
      </c>
    </row>
    <row r="11922" spans="1:6" ht="0.2" customHeight="1" x14ac:dyDescent="0.2"/>
    <row r="11923" spans="1:6" ht="12.75" customHeight="1" x14ac:dyDescent="0.2">
      <c r="A11923" s="80" t="s">
        <v>4871</v>
      </c>
      <c r="B11923" s="81" t="s">
        <v>4885</v>
      </c>
      <c r="C11923" s="82" t="s">
        <v>4870</v>
      </c>
      <c r="D11923" s="82" t="s">
        <v>4873</v>
      </c>
      <c r="E11923" s="82" t="s">
        <v>4874</v>
      </c>
      <c r="F11923" s="83" t="s">
        <v>4875</v>
      </c>
    </row>
    <row r="11924" spans="1:6" ht="409.6" hidden="1" customHeight="1" x14ac:dyDescent="0.2"/>
    <row r="11925" spans="1:6" ht="25.5" customHeight="1" thickBot="1" x14ac:dyDescent="0.25">
      <c r="A11925" s="84" t="s">
        <v>5158</v>
      </c>
      <c r="B11925" s="85" t="s">
        <v>5159</v>
      </c>
      <c r="C11925" s="86" t="s">
        <v>4888</v>
      </c>
      <c r="D11925" s="87">
        <v>0.15418000000000001</v>
      </c>
      <c r="E11925" s="88">
        <v>266178</v>
      </c>
      <c r="F11925" s="89">
        <f>+D11925*E11925</f>
        <v>41039.32404</v>
      </c>
    </row>
    <row r="11926" spans="1:6" ht="409.6" hidden="1" customHeight="1" thickBot="1" x14ac:dyDescent="0.25"/>
    <row r="11927" spans="1:6" ht="13.5" customHeight="1" thickBot="1" x14ac:dyDescent="0.25">
      <c r="A11927" s="90" t="s">
        <v>4893</v>
      </c>
      <c r="B11927" s="91"/>
      <c r="C11927" s="92">
        <v>27.7292414137933</v>
      </c>
      <c r="D11927" s="91"/>
      <c r="E11927" s="93" t="s">
        <v>4884</v>
      </c>
      <c r="F11927" s="94">
        <v>41039</v>
      </c>
    </row>
    <row r="11928" spans="1:6" ht="0.2" customHeight="1" x14ac:dyDescent="0.2"/>
    <row r="11929" spans="1:6" ht="12.75" customHeight="1" x14ac:dyDescent="0.2">
      <c r="A11929" s="80" t="s">
        <v>4871</v>
      </c>
      <c r="B11929" s="81" t="s">
        <v>4894</v>
      </c>
      <c r="C11929" s="82" t="s">
        <v>4870</v>
      </c>
      <c r="D11929" s="82" t="s">
        <v>4873</v>
      </c>
      <c r="E11929" s="82" t="s">
        <v>4874</v>
      </c>
      <c r="F11929" s="83" t="s">
        <v>4875</v>
      </c>
    </row>
    <row r="11930" spans="1:6" ht="409.6" hidden="1" customHeight="1" x14ac:dyDescent="0.2"/>
    <row r="11931" spans="1:6" ht="25.5" customHeight="1" thickBot="1" x14ac:dyDescent="0.25">
      <c r="A11931" s="84" t="s">
        <v>4895</v>
      </c>
      <c r="B11931" s="85" t="s">
        <v>4896</v>
      </c>
      <c r="C11931" s="86" t="s">
        <v>4897</v>
      </c>
      <c r="D11931" s="87">
        <v>0.05</v>
      </c>
      <c r="E11931" s="88">
        <v>41039</v>
      </c>
      <c r="F11931" s="89">
        <f>+D11931*E11931</f>
        <v>2051.9500000000003</v>
      </c>
    </row>
    <row r="11932" spans="1:6" ht="409.6" hidden="1" customHeight="1" thickBot="1" x14ac:dyDescent="0.25"/>
    <row r="11933" spans="1:6" ht="13.5" customHeight="1" thickBot="1" x14ac:dyDescent="0.25">
      <c r="A11933" s="90" t="s">
        <v>4898</v>
      </c>
      <c r="B11933" s="91"/>
      <c r="C11933" s="92">
        <v>1.3864958547017201</v>
      </c>
      <c r="D11933" s="91"/>
      <c r="E11933" s="93" t="s">
        <v>4884</v>
      </c>
      <c r="F11933" s="94">
        <v>2052</v>
      </c>
    </row>
    <row r="11934" spans="1:6" ht="0.2" customHeight="1" x14ac:dyDescent="0.2"/>
    <row r="11935" spans="1:6" ht="12.75" customHeight="1" x14ac:dyDescent="0.2">
      <c r="A11935" s="80" t="s">
        <v>4871</v>
      </c>
      <c r="B11935" s="81" t="s">
        <v>4899</v>
      </c>
      <c r="C11935" s="82" t="s">
        <v>4870</v>
      </c>
      <c r="D11935" s="82" t="s">
        <v>4873</v>
      </c>
      <c r="E11935" s="82" t="s">
        <v>4874</v>
      </c>
      <c r="F11935" s="83" t="s">
        <v>4875</v>
      </c>
    </row>
    <row r="11936" spans="1:6" ht="409.6" hidden="1" customHeight="1" x14ac:dyDescent="0.2"/>
    <row r="11937" spans="1:6" ht="25.5" customHeight="1" x14ac:dyDescent="0.2">
      <c r="A11937" s="84" t="s">
        <v>5200</v>
      </c>
      <c r="B11937" s="85" t="s">
        <v>5201</v>
      </c>
      <c r="C11937" s="86" t="s">
        <v>109</v>
      </c>
      <c r="D11937" s="87">
        <v>32</v>
      </c>
      <c r="E11937" s="88">
        <v>158</v>
      </c>
      <c r="F11937" s="89">
        <f>+D11937*E11937</f>
        <v>5056</v>
      </c>
    </row>
    <row r="11938" spans="1:6" ht="409.6" hidden="1" customHeight="1" x14ac:dyDescent="0.2"/>
    <row r="11939" spans="1:6" ht="25.5" customHeight="1" x14ac:dyDescent="0.2">
      <c r="A11939" s="84" t="s">
        <v>5016</v>
      </c>
      <c r="B11939" s="85" t="s">
        <v>5017</v>
      </c>
      <c r="C11939" s="86" t="s">
        <v>109</v>
      </c>
      <c r="D11939" s="87">
        <v>1.3332999999999999</v>
      </c>
      <c r="E11939" s="88">
        <v>3482</v>
      </c>
      <c r="F11939" s="89">
        <f>+D11939*E11939</f>
        <v>4642.5505999999996</v>
      </c>
    </row>
    <row r="11940" spans="1:6" ht="409.6" hidden="1" customHeight="1" x14ac:dyDescent="0.2"/>
    <row r="11941" spans="1:6" ht="25.5" customHeight="1" x14ac:dyDescent="0.2">
      <c r="A11941" s="84" t="s">
        <v>5196</v>
      </c>
      <c r="B11941" s="85" t="s">
        <v>5197</v>
      </c>
      <c r="C11941" s="86" t="s">
        <v>109</v>
      </c>
      <c r="D11941" s="87">
        <v>2.6666699999999999</v>
      </c>
      <c r="E11941" s="88">
        <v>550</v>
      </c>
      <c r="F11941" s="89">
        <f>+D11941*E11941</f>
        <v>1466.6685</v>
      </c>
    </row>
    <row r="11942" spans="1:6" ht="409.6" hidden="1" customHeight="1" x14ac:dyDescent="0.2"/>
    <row r="11943" spans="1:6" ht="25.5" customHeight="1" x14ac:dyDescent="0.2">
      <c r="A11943" s="84" t="s">
        <v>5166</v>
      </c>
      <c r="B11943" s="85" t="s">
        <v>5167</v>
      </c>
      <c r="C11943" s="86" t="s">
        <v>109</v>
      </c>
      <c r="D11943" s="87">
        <v>8.4330000000000002E-2</v>
      </c>
      <c r="E11943" s="88">
        <v>26925</v>
      </c>
      <c r="F11943" s="89">
        <f>+D11943*E11943</f>
        <v>2270.5852500000001</v>
      </c>
    </row>
    <row r="11944" spans="1:6" ht="409.6" hidden="1" customHeight="1" x14ac:dyDescent="0.2"/>
    <row r="11945" spans="1:6" ht="25.5" customHeight="1" x14ac:dyDescent="0.2">
      <c r="A11945" s="84" t="s">
        <v>5198</v>
      </c>
      <c r="B11945" s="85" t="s">
        <v>5199</v>
      </c>
      <c r="C11945" s="86" t="s">
        <v>109</v>
      </c>
      <c r="D11945" s="87">
        <v>8.4330000000000002E-2</v>
      </c>
      <c r="E11945" s="88">
        <v>805</v>
      </c>
      <c r="F11945" s="89">
        <f>+D11945*E11945</f>
        <v>67.885649999999998</v>
      </c>
    </row>
    <row r="11946" spans="1:6" ht="409.6" hidden="1" customHeight="1" x14ac:dyDescent="0.2"/>
    <row r="11947" spans="1:6" ht="25.5" customHeight="1" thickBot="1" x14ac:dyDescent="0.25">
      <c r="A11947" s="84" t="s">
        <v>5018</v>
      </c>
      <c r="B11947" s="85" t="s">
        <v>5019</v>
      </c>
      <c r="C11947" s="86" t="s">
        <v>109</v>
      </c>
      <c r="D11947" s="87">
        <v>0.66666999999999998</v>
      </c>
      <c r="E11947" s="88">
        <v>248</v>
      </c>
      <c r="F11947" s="89">
        <f>+D11947*E11947</f>
        <v>165.33416</v>
      </c>
    </row>
    <row r="11948" spans="1:6" ht="409.6" hidden="1" customHeight="1" thickBot="1" x14ac:dyDescent="0.25"/>
    <row r="11949" spans="1:6" ht="13.5" customHeight="1" thickBot="1" x14ac:dyDescent="0.25">
      <c r="A11949" s="90" t="s">
        <v>4904</v>
      </c>
      <c r="B11949" s="91"/>
      <c r="C11949" s="92">
        <v>9.2365488956006505</v>
      </c>
      <c r="D11949" s="91"/>
      <c r="E11949" s="93" t="s">
        <v>4884</v>
      </c>
      <c r="F11949" s="94">
        <v>13670</v>
      </c>
    </row>
    <row r="11950" spans="1:6" ht="0.2" customHeight="1" x14ac:dyDescent="0.2"/>
    <row r="11951" spans="1:6" ht="12.75" customHeight="1" x14ac:dyDescent="0.2">
      <c r="A11951" s="80" t="s">
        <v>4871</v>
      </c>
      <c r="B11951" s="81" t="s">
        <v>4905</v>
      </c>
      <c r="C11951" s="82" t="s">
        <v>4870</v>
      </c>
      <c r="D11951" s="82" t="s">
        <v>4873</v>
      </c>
      <c r="E11951" s="82" t="s">
        <v>4874</v>
      </c>
      <c r="F11951" s="83" t="s">
        <v>4875</v>
      </c>
    </row>
    <row r="11952" spans="1:6" ht="409.6" hidden="1" customHeight="1" x14ac:dyDescent="0.2"/>
    <row r="11953" spans="1:6" ht="25.5" customHeight="1" thickBot="1" x14ac:dyDescent="0.25">
      <c r="A11953" s="84" t="s">
        <v>4920</v>
      </c>
      <c r="B11953" s="85" t="s">
        <v>4921</v>
      </c>
      <c r="C11953" s="86" t="s">
        <v>106</v>
      </c>
      <c r="D11953" s="87">
        <v>0.126</v>
      </c>
      <c r="E11953" s="88">
        <v>14128</v>
      </c>
      <c r="F11953" s="89">
        <f>+D11953*E11953</f>
        <v>1780.1279999999999</v>
      </c>
    </row>
    <row r="11954" spans="1:6" ht="409.6" hidden="1" customHeight="1" thickBot="1" x14ac:dyDescent="0.25"/>
    <row r="11955" spans="1:6" ht="13.5" customHeight="1" thickBot="1" x14ac:dyDescent="0.25">
      <c r="A11955" s="90" t="s">
        <v>4908</v>
      </c>
      <c r="B11955" s="91"/>
      <c r="C11955" s="92">
        <v>1.2027108291272199</v>
      </c>
      <c r="D11955" s="91"/>
      <c r="E11955" s="93" t="s">
        <v>4884</v>
      </c>
      <c r="F11955" s="94">
        <v>1780</v>
      </c>
    </row>
    <row r="11956" spans="1:6" ht="0.2" customHeight="1" thickBot="1" x14ac:dyDescent="0.25"/>
    <row r="11957" spans="1:6" ht="12.75" customHeight="1" thickBot="1" x14ac:dyDescent="0.3">
      <c r="A11957" s="157" t="s">
        <v>4909</v>
      </c>
      <c r="B11957" s="158"/>
      <c r="C11957" s="158"/>
      <c r="D11957" s="158"/>
      <c r="E11957" s="159">
        <v>147999</v>
      </c>
      <c r="F11957" s="160"/>
    </row>
    <row r="11958" spans="1:6" ht="12.75" customHeight="1" x14ac:dyDescent="0.2"/>
    <row r="11959" spans="1:6" ht="12.75" customHeight="1" x14ac:dyDescent="0.2"/>
    <row r="11960" spans="1:6" ht="409.6" hidden="1" customHeight="1" x14ac:dyDescent="0.2"/>
    <row r="11961" spans="1:6" ht="12.75" customHeight="1" x14ac:dyDescent="0.25">
      <c r="A11961" s="144" t="s">
        <v>4868</v>
      </c>
      <c r="B11961" s="145"/>
      <c r="C11961" s="145"/>
      <c r="D11961" s="145"/>
      <c r="E11961" s="146"/>
      <c r="F11961" s="147"/>
    </row>
    <row r="11962" spans="1:6" ht="12.75" customHeight="1" x14ac:dyDescent="0.2">
      <c r="A11962" s="138" t="s">
        <v>2998</v>
      </c>
      <c r="B11962" s="139"/>
      <c r="C11962" s="139"/>
      <c r="D11962" s="140"/>
      <c r="E11962" s="76" t="s">
        <v>4869</v>
      </c>
      <c r="F11962" s="77" t="s">
        <v>4870</v>
      </c>
    </row>
    <row r="11963" spans="1:6" ht="12.75" customHeight="1" x14ac:dyDescent="0.2">
      <c r="A11963" s="141"/>
      <c r="B11963" s="142"/>
      <c r="C11963" s="142"/>
      <c r="D11963" s="143"/>
      <c r="E11963" s="78" t="s">
        <v>2997</v>
      </c>
      <c r="F11963" s="79" t="s">
        <v>263</v>
      </c>
    </row>
    <row r="11964" spans="1:6" ht="409.6" hidden="1" customHeight="1" x14ac:dyDescent="0.2"/>
    <row r="11965" spans="1:6" ht="12.75" customHeight="1" x14ac:dyDescent="0.2">
      <c r="A11965" s="80" t="s">
        <v>4871</v>
      </c>
      <c r="B11965" s="81" t="s">
        <v>4872</v>
      </c>
      <c r="C11965" s="82" t="s">
        <v>4870</v>
      </c>
      <c r="D11965" s="82" t="s">
        <v>4873</v>
      </c>
      <c r="E11965" s="82" t="s">
        <v>4874</v>
      </c>
      <c r="F11965" s="83" t="s">
        <v>4875</v>
      </c>
    </row>
    <row r="11966" spans="1:6" ht="409.6" hidden="1" customHeight="1" x14ac:dyDescent="0.2"/>
    <row r="11967" spans="1:6" ht="25.5" customHeight="1" x14ac:dyDescent="0.2">
      <c r="A11967" s="84" t="s">
        <v>5170</v>
      </c>
      <c r="B11967" s="85" t="s">
        <v>5171</v>
      </c>
      <c r="C11967" s="86" t="s">
        <v>106</v>
      </c>
      <c r="D11967" s="87">
        <v>0.1575</v>
      </c>
      <c r="E11967" s="88">
        <v>443220</v>
      </c>
      <c r="F11967" s="89">
        <f>+D11967*E11967</f>
        <v>69807.149999999994</v>
      </c>
    </row>
    <row r="11968" spans="1:6" ht="409.6" hidden="1" customHeight="1" x14ac:dyDescent="0.2"/>
    <row r="11969" spans="1:6" ht="25.5" customHeight="1" x14ac:dyDescent="0.2">
      <c r="A11969" s="84" t="s">
        <v>5254</v>
      </c>
      <c r="B11969" s="85" t="s">
        <v>5255</v>
      </c>
      <c r="C11969" s="86" t="s">
        <v>9</v>
      </c>
      <c r="D11969" s="87">
        <v>1.05</v>
      </c>
      <c r="E11969" s="88">
        <v>2030</v>
      </c>
      <c r="F11969" s="89">
        <f>+D11969*E11969</f>
        <v>2131.5</v>
      </c>
    </row>
    <row r="11970" spans="1:6" ht="409.6" hidden="1" customHeight="1" x14ac:dyDescent="0.2"/>
    <row r="11971" spans="1:6" ht="25.5" customHeight="1" x14ac:dyDescent="0.2">
      <c r="A11971" s="84" t="s">
        <v>4881</v>
      </c>
      <c r="B11971" s="85" t="s">
        <v>4882</v>
      </c>
      <c r="C11971" s="86" t="s">
        <v>9</v>
      </c>
      <c r="D11971" s="87">
        <v>1.03</v>
      </c>
      <c r="E11971" s="88">
        <v>8900</v>
      </c>
      <c r="F11971" s="89">
        <f>+D11971*E11971</f>
        <v>9167</v>
      </c>
    </row>
    <row r="11972" spans="1:6" ht="409.6" hidden="1" customHeight="1" x14ac:dyDescent="0.2"/>
    <row r="11973" spans="1:6" ht="25.5" customHeight="1" x14ac:dyDescent="0.2">
      <c r="A11973" s="84" t="s">
        <v>5097</v>
      </c>
      <c r="B11973" s="85" t="s">
        <v>5098</v>
      </c>
      <c r="C11973" s="86" t="s">
        <v>9</v>
      </c>
      <c r="D11973" s="87">
        <v>1.5399999999999999E-3</v>
      </c>
      <c r="E11973" s="88">
        <v>295180</v>
      </c>
      <c r="F11973" s="89">
        <f>+D11973*E11973</f>
        <v>454.57719999999995</v>
      </c>
    </row>
    <row r="11974" spans="1:6" ht="409.6" hidden="1" customHeight="1" x14ac:dyDescent="0.2"/>
    <row r="11975" spans="1:6" ht="25.5" customHeight="1" x14ac:dyDescent="0.2">
      <c r="A11975" s="84" t="s">
        <v>5160</v>
      </c>
      <c r="B11975" s="85" t="s">
        <v>5161</v>
      </c>
      <c r="C11975" s="86" t="s">
        <v>9</v>
      </c>
      <c r="D11975" s="87">
        <v>8.2040000000000002E-2</v>
      </c>
      <c r="E11975" s="88">
        <v>155918</v>
      </c>
      <c r="F11975" s="89">
        <f>+D11975*E11975</f>
        <v>12791.512720000001</v>
      </c>
    </row>
    <row r="11976" spans="1:6" ht="409.6" hidden="1" customHeight="1" x14ac:dyDescent="0.2"/>
    <row r="11977" spans="1:6" ht="25.5" customHeight="1" x14ac:dyDescent="0.2">
      <c r="A11977" s="84" t="s">
        <v>5101</v>
      </c>
      <c r="B11977" s="85" t="s">
        <v>5102</v>
      </c>
      <c r="C11977" s="86" t="s">
        <v>1212</v>
      </c>
      <c r="D11977" s="87">
        <v>0.36530000000000001</v>
      </c>
      <c r="E11977" s="88">
        <v>2550</v>
      </c>
      <c r="F11977" s="89">
        <f>+D11977*E11977</f>
        <v>931.51499999999999</v>
      </c>
    </row>
    <row r="11978" spans="1:6" ht="409.6" hidden="1" customHeight="1" x14ac:dyDescent="0.2"/>
    <row r="11979" spans="1:6" ht="25.5" customHeight="1" x14ac:dyDescent="0.2">
      <c r="A11979" s="84" t="s">
        <v>5190</v>
      </c>
      <c r="B11979" s="85" t="s">
        <v>5191</v>
      </c>
      <c r="C11979" s="86" t="s">
        <v>263</v>
      </c>
      <c r="D11979" s="87">
        <v>2.2999999999999998</v>
      </c>
      <c r="E11979" s="88">
        <v>1353</v>
      </c>
      <c r="F11979" s="89">
        <f>+D11979*E11979</f>
        <v>3111.8999999999996</v>
      </c>
    </row>
    <row r="11980" spans="1:6" ht="409.6" hidden="1" customHeight="1" x14ac:dyDescent="0.2"/>
    <row r="11981" spans="1:6" ht="25.5" customHeight="1" x14ac:dyDescent="0.2">
      <c r="A11981" s="84" t="s">
        <v>5258</v>
      </c>
      <c r="B11981" s="85" t="s">
        <v>5259</v>
      </c>
      <c r="C11981" s="86" t="s">
        <v>7</v>
      </c>
      <c r="D11981" s="87">
        <v>0.71679999999999999</v>
      </c>
      <c r="E11981" s="88">
        <v>5242</v>
      </c>
      <c r="F11981" s="89">
        <f>+D11981*E11981</f>
        <v>3757.4656</v>
      </c>
    </row>
    <row r="11982" spans="1:6" ht="409.6" hidden="1" customHeight="1" x14ac:dyDescent="0.2"/>
    <row r="11983" spans="1:6" ht="25.5" customHeight="1" x14ac:dyDescent="0.2">
      <c r="A11983" s="84" t="s">
        <v>5256</v>
      </c>
      <c r="B11983" s="85" t="s">
        <v>5257</v>
      </c>
      <c r="C11983" s="86" t="s">
        <v>9</v>
      </c>
      <c r="D11983" s="87">
        <v>1.3390000000000001E-2</v>
      </c>
      <c r="E11983" s="88">
        <v>262600</v>
      </c>
      <c r="F11983" s="89">
        <f>+D11983*E11983</f>
        <v>3516.2140000000004</v>
      </c>
    </row>
    <row r="11984" spans="1:6" ht="409.6" hidden="1" customHeight="1" x14ac:dyDescent="0.2"/>
    <row r="11985" spans="1:6" ht="25.5" customHeight="1" thickBot="1" x14ac:dyDescent="0.25">
      <c r="A11985" s="84" t="s">
        <v>4941</v>
      </c>
      <c r="B11985" s="85" t="s">
        <v>4942</v>
      </c>
      <c r="C11985" s="86" t="s">
        <v>7</v>
      </c>
      <c r="D11985" s="87">
        <v>0.15</v>
      </c>
      <c r="E11985" s="88">
        <v>8600</v>
      </c>
      <c r="F11985" s="89">
        <f>+D11985*E11985</f>
        <v>1290</v>
      </c>
    </row>
    <row r="11986" spans="1:6" ht="409.6" hidden="1" customHeight="1" thickBot="1" x14ac:dyDescent="0.25"/>
    <row r="11987" spans="1:6" ht="13.5" customHeight="1" thickBot="1" x14ac:dyDescent="0.25">
      <c r="A11987" s="90" t="s">
        <v>4883</v>
      </c>
      <c r="B11987" s="91"/>
      <c r="C11987" s="92">
        <v>60.898676808854702</v>
      </c>
      <c r="D11987" s="91"/>
      <c r="E11987" s="93" t="s">
        <v>4884</v>
      </c>
      <c r="F11987" s="94">
        <v>106960</v>
      </c>
    </row>
    <row r="11988" spans="1:6" ht="0.2" customHeight="1" x14ac:dyDescent="0.2"/>
    <row r="11989" spans="1:6" ht="12.75" customHeight="1" x14ac:dyDescent="0.2">
      <c r="A11989" s="80" t="s">
        <v>4871</v>
      </c>
      <c r="B11989" s="81" t="s">
        <v>4885</v>
      </c>
      <c r="C11989" s="82" t="s">
        <v>4870</v>
      </c>
      <c r="D11989" s="82" t="s">
        <v>4873</v>
      </c>
      <c r="E11989" s="82" t="s">
        <v>4874</v>
      </c>
      <c r="F11989" s="83" t="s">
        <v>4875</v>
      </c>
    </row>
    <row r="11990" spans="1:6" ht="409.6" hidden="1" customHeight="1" x14ac:dyDescent="0.2"/>
    <row r="11991" spans="1:6" ht="25.5" customHeight="1" thickBot="1" x14ac:dyDescent="0.25">
      <c r="A11991" s="84" t="s">
        <v>5158</v>
      </c>
      <c r="B11991" s="85" t="s">
        <v>5159</v>
      </c>
      <c r="C11991" s="86" t="s">
        <v>4888</v>
      </c>
      <c r="D11991" s="87">
        <v>0.18834999999999999</v>
      </c>
      <c r="E11991" s="88">
        <v>266178</v>
      </c>
      <c r="F11991" s="89">
        <f>+D11991*E11991</f>
        <v>50134.626299999996</v>
      </c>
    </row>
    <row r="11992" spans="1:6" ht="409.6" hidden="1" customHeight="1" thickBot="1" x14ac:dyDescent="0.25"/>
    <row r="11993" spans="1:6" ht="13.5" customHeight="1" thickBot="1" x14ac:dyDescent="0.25">
      <c r="A11993" s="90" t="s">
        <v>4893</v>
      </c>
      <c r="B11993" s="91"/>
      <c r="C11993" s="92">
        <v>28.5448313557585</v>
      </c>
      <c r="D11993" s="91"/>
      <c r="E11993" s="93" t="s">
        <v>4884</v>
      </c>
      <c r="F11993" s="94">
        <v>50135</v>
      </c>
    </row>
    <row r="11994" spans="1:6" ht="0.2" customHeight="1" x14ac:dyDescent="0.2"/>
    <row r="11995" spans="1:6" ht="12.75" customHeight="1" x14ac:dyDescent="0.2">
      <c r="A11995" s="80" t="s">
        <v>4871</v>
      </c>
      <c r="B11995" s="81" t="s">
        <v>4894</v>
      </c>
      <c r="C11995" s="82" t="s">
        <v>4870</v>
      </c>
      <c r="D11995" s="82" t="s">
        <v>4873</v>
      </c>
      <c r="E11995" s="82" t="s">
        <v>4874</v>
      </c>
      <c r="F11995" s="83" t="s">
        <v>4875</v>
      </c>
    </row>
    <row r="11996" spans="1:6" ht="409.6" hidden="1" customHeight="1" x14ac:dyDescent="0.2"/>
    <row r="11997" spans="1:6" ht="25.5" customHeight="1" thickBot="1" x14ac:dyDescent="0.25">
      <c r="A11997" s="84" t="s">
        <v>4895</v>
      </c>
      <c r="B11997" s="85" t="s">
        <v>4896</v>
      </c>
      <c r="C11997" s="86" t="s">
        <v>4897</v>
      </c>
      <c r="D11997" s="87">
        <v>0.05</v>
      </c>
      <c r="E11997" s="88">
        <v>50135</v>
      </c>
      <c r="F11997" s="89">
        <f>+D11997*E11997</f>
        <v>2506.75</v>
      </c>
    </row>
    <row r="11998" spans="1:6" ht="409.6" hidden="1" customHeight="1" thickBot="1" x14ac:dyDescent="0.25"/>
    <row r="11999" spans="1:6" ht="13.5" customHeight="1" thickBot="1" x14ac:dyDescent="0.25">
      <c r="A11999" s="90" t="s">
        <v>4898</v>
      </c>
      <c r="B11999" s="91"/>
      <c r="C11999" s="92">
        <v>1.42738390762714</v>
      </c>
      <c r="D11999" s="91"/>
      <c r="E11999" s="93" t="s">
        <v>4884</v>
      </c>
      <c r="F11999" s="94">
        <v>2507</v>
      </c>
    </row>
    <row r="12000" spans="1:6" ht="0.2" customHeight="1" x14ac:dyDescent="0.2"/>
    <row r="12001" spans="1:6" ht="12.75" customHeight="1" x14ac:dyDescent="0.2">
      <c r="A12001" s="80" t="s">
        <v>4871</v>
      </c>
      <c r="B12001" s="81" t="s">
        <v>4899</v>
      </c>
      <c r="C12001" s="82" t="s">
        <v>4870</v>
      </c>
      <c r="D12001" s="82" t="s">
        <v>4873</v>
      </c>
      <c r="E12001" s="82" t="s">
        <v>4874</v>
      </c>
      <c r="F12001" s="83" t="s">
        <v>4875</v>
      </c>
    </row>
    <row r="12002" spans="1:6" ht="409.6" hidden="1" customHeight="1" x14ac:dyDescent="0.2"/>
    <row r="12003" spans="1:6" ht="25.5" customHeight="1" x14ac:dyDescent="0.2">
      <c r="A12003" s="84" t="s">
        <v>5200</v>
      </c>
      <c r="B12003" s="85" t="s">
        <v>5201</v>
      </c>
      <c r="C12003" s="86" t="s">
        <v>109</v>
      </c>
      <c r="D12003" s="87">
        <v>32</v>
      </c>
      <c r="E12003" s="88">
        <v>158</v>
      </c>
      <c r="F12003" s="89">
        <f>+D12003*E12003</f>
        <v>5056</v>
      </c>
    </row>
    <row r="12004" spans="1:6" ht="409.6" hidden="1" customHeight="1" x14ac:dyDescent="0.2"/>
    <row r="12005" spans="1:6" ht="25.5" customHeight="1" x14ac:dyDescent="0.2">
      <c r="A12005" s="84" t="s">
        <v>5016</v>
      </c>
      <c r="B12005" s="85" t="s">
        <v>5017</v>
      </c>
      <c r="C12005" s="86" t="s">
        <v>109</v>
      </c>
      <c r="D12005" s="87">
        <v>1.3332999999999999</v>
      </c>
      <c r="E12005" s="88">
        <v>3482</v>
      </c>
      <c r="F12005" s="89">
        <f>+D12005*E12005</f>
        <v>4642.5505999999996</v>
      </c>
    </row>
    <row r="12006" spans="1:6" ht="409.6" hidden="1" customHeight="1" x14ac:dyDescent="0.2"/>
    <row r="12007" spans="1:6" ht="25.5" customHeight="1" x14ac:dyDescent="0.2">
      <c r="A12007" s="84" t="s">
        <v>5196</v>
      </c>
      <c r="B12007" s="85" t="s">
        <v>5197</v>
      </c>
      <c r="C12007" s="86" t="s">
        <v>109</v>
      </c>
      <c r="D12007" s="87">
        <v>2.6666699999999999</v>
      </c>
      <c r="E12007" s="88">
        <v>550</v>
      </c>
      <c r="F12007" s="89">
        <f>+D12007*E12007</f>
        <v>1466.6685</v>
      </c>
    </row>
    <row r="12008" spans="1:6" ht="409.6" hidden="1" customHeight="1" x14ac:dyDescent="0.2"/>
    <row r="12009" spans="1:6" ht="25.5" customHeight="1" x14ac:dyDescent="0.2">
      <c r="A12009" s="84" t="s">
        <v>5166</v>
      </c>
      <c r="B12009" s="85" t="s">
        <v>5167</v>
      </c>
      <c r="C12009" s="86" t="s">
        <v>109</v>
      </c>
      <c r="D12009" s="87">
        <v>0.10541</v>
      </c>
      <c r="E12009" s="88">
        <v>26925</v>
      </c>
      <c r="F12009" s="89">
        <f>+D12009*E12009</f>
        <v>2838.1642500000003</v>
      </c>
    </row>
    <row r="12010" spans="1:6" ht="409.6" hidden="1" customHeight="1" x14ac:dyDescent="0.2"/>
    <row r="12011" spans="1:6" ht="25.5" customHeight="1" x14ac:dyDescent="0.2">
      <c r="A12011" s="84" t="s">
        <v>5198</v>
      </c>
      <c r="B12011" s="85" t="s">
        <v>5199</v>
      </c>
      <c r="C12011" s="86" t="s">
        <v>109</v>
      </c>
      <c r="D12011" s="87">
        <v>0.10541</v>
      </c>
      <c r="E12011" s="88">
        <v>805</v>
      </c>
      <c r="F12011" s="89">
        <f>+D12011*E12011</f>
        <v>84.855050000000006</v>
      </c>
    </row>
    <row r="12012" spans="1:6" ht="409.6" hidden="1" customHeight="1" x14ac:dyDescent="0.2"/>
    <row r="12013" spans="1:6" ht="25.5" customHeight="1" thickBot="1" x14ac:dyDescent="0.25">
      <c r="A12013" s="84" t="s">
        <v>5018</v>
      </c>
      <c r="B12013" s="85" t="s">
        <v>5019</v>
      </c>
      <c r="C12013" s="86" t="s">
        <v>109</v>
      </c>
      <c r="D12013" s="87">
        <v>0.66666999999999998</v>
      </c>
      <c r="E12013" s="88">
        <v>248</v>
      </c>
      <c r="F12013" s="89">
        <f>+D12013*E12013</f>
        <v>165.33416</v>
      </c>
    </row>
    <row r="12014" spans="1:6" ht="409.6" hidden="1" customHeight="1" thickBot="1" x14ac:dyDescent="0.25"/>
    <row r="12015" spans="1:6" ht="13.5" customHeight="1" thickBot="1" x14ac:dyDescent="0.25">
      <c r="A12015" s="90" t="s">
        <v>4904</v>
      </c>
      <c r="B12015" s="91"/>
      <c r="C12015" s="92">
        <v>8.1156482725637105</v>
      </c>
      <c r="D12015" s="91"/>
      <c r="E12015" s="93" t="s">
        <v>4884</v>
      </c>
      <c r="F12015" s="94">
        <v>14254</v>
      </c>
    </row>
    <row r="12016" spans="1:6" ht="0.2" customHeight="1" x14ac:dyDescent="0.2"/>
    <row r="12017" spans="1:6" ht="12.75" customHeight="1" x14ac:dyDescent="0.2">
      <c r="A12017" s="80" t="s">
        <v>4871</v>
      </c>
      <c r="B12017" s="81" t="s">
        <v>4905</v>
      </c>
      <c r="C12017" s="82" t="s">
        <v>4870</v>
      </c>
      <c r="D12017" s="82" t="s">
        <v>4873</v>
      </c>
      <c r="E12017" s="82" t="s">
        <v>4874</v>
      </c>
      <c r="F12017" s="83" t="s">
        <v>4875</v>
      </c>
    </row>
    <row r="12018" spans="1:6" ht="409.6" hidden="1" customHeight="1" x14ac:dyDescent="0.2"/>
    <row r="12019" spans="1:6" ht="25.5" customHeight="1" thickBot="1" x14ac:dyDescent="0.25">
      <c r="A12019" s="84" t="s">
        <v>4920</v>
      </c>
      <c r="B12019" s="85" t="s">
        <v>4921</v>
      </c>
      <c r="C12019" s="86" t="s">
        <v>106</v>
      </c>
      <c r="D12019" s="87">
        <v>0.126</v>
      </c>
      <c r="E12019" s="88">
        <v>14128</v>
      </c>
      <c r="F12019" s="89">
        <f>+D12019*E12019</f>
        <v>1780.1279999999999</v>
      </c>
    </row>
    <row r="12020" spans="1:6" ht="409.6" hidden="1" customHeight="1" thickBot="1" x14ac:dyDescent="0.25"/>
    <row r="12021" spans="1:6" ht="13.5" customHeight="1" thickBot="1" x14ac:dyDescent="0.25">
      <c r="A12021" s="90" t="s">
        <v>4908</v>
      </c>
      <c r="B12021" s="91"/>
      <c r="C12021" s="92">
        <v>1.01345965519597</v>
      </c>
      <c r="D12021" s="91"/>
      <c r="E12021" s="93" t="s">
        <v>4884</v>
      </c>
      <c r="F12021" s="94">
        <v>1780</v>
      </c>
    </row>
    <row r="12022" spans="1:6" ht="0.2" customHeight="1" thickBot="1" x14ac:dyDescent="0.25"/>
    <row r="12023" spans="1:6" ht="12.75" customHeight="1" thickBot="1" x14ac:dyDescent="0.3">
      <c r="A12023" s="157" t="s">
        <v>4909</v>
      </c>
      <c r="B12023" s="158"/>
      <c r="C12023" s="158"/>
      <c r="D12023" s="158"/>
      <c r="E12023" s="159">
        <v>175636</v>
      </c>
      <c r="F12023" s="160"/>
    </row>
    <row r="12024" spans="1:6" ht="12.75" customHeight="1" x14ac:dyDescent="0.2"/>
    <row r="12025" spans="1:6" ht="12.75" customHeight="1" x14ac:dyDescent="0.2"/>
    <row r="12026" spans="1:6" ht="409.6" hidden="1" customHeight="1" x14ac:dyDescent="0.2"/>
    <row r="12027" spans="1:6" ht="12.75" customHeight="1" x14ac:dyDescent="0.25">
      <c r="A12027" s="144" t="s">
        <v>4868</v>
      </c>
      <c r="B12027" s="145"/>
      <c r="C12027" s="145"/>
      <c r="D12027" s="145"/>
      <c r="E12027" s="146"/>
      <c r="F12027" s="147"/>
    </row>
    <row r="12028" spans="1:6" ht="12.75" customHeight="1" x14ac:dyDescent="0.2">
      <c r="A12028" s="138" t="s">
        <v>3000</v>
      </c>
      <c r="B12028" s="139"/>
      <c r="C12028" s="139"/>
      <c r="D12028" s="140"/>
      <c r="E12028" s="76" t="s">
        <v>4869</v>
      </c>
      <c r="F12028" s="77" t="s">
        <v>4870</v>
      </c>
    </row>
    <row r="12029" spans="1:6" ht="12.75" customHeight="1" x14ac:dyDescent="0.2">
      <c r="A12029" s="141"/>
      <c r="B12029" s="142"/>
      <c r="C12029" s="142"/>
      <c r="D12029" s="143"/>
      <c r="E12029" s="78" t="s">
        <v>2999</v>
      </c>
      <c r="F12029" s="79" t="s">
        <v>263</v>
      </c>
    </row>
    <row r="12030" spans="1:6" ht="409.6" hidden="1" customHeight="1" x14ac:dyDescent="0.2"/>
    <row r="12031" spans="1:6" ht="12.75" customHeight="1" x14ac:dyDescent="0.2">
      <c r="A12031" s="80" t="s">
        <v>4871</v>
      </c>
      <c r="B12031" s="81" t="s">
        <v>4872</v>
      </c>
      <c r="C12031" s="82" t="s">
        <v>4870</v>
      </c>
      <c r="D12031" s="82" t="s">
        <v>4873</v>
      </c>
      <c r="E12031" s="82" t="s">
        <v>4874</v>
      </c>
      <c r="F12031" s="83" t="s">
        <v>4875</v>
      </c>
    </row>
    <row r="12032" spans="1:6" ht="409.6" hidden="1" customHeight="1" x14ac:dyDescent="0.2"/>
    <row r="12033" spans="1:6" ht="25.5" customHeight="1" x14ac:dyDescent="0.2">
      <c r="A12033" s="84" t="s">
        <v>5170</v>
      </c>
      <c r="B12033" s="85" t="s">
        <v>5171</v>
      </c>
      <c r="C12033" s="86" t="s">
        <v>106</v>
      </c>
      <c r="D12033" s="87">
        <v>0.189</v>
      </c>
      <c r="E12033" s="88">
        <v>443220</v>
      </c>
      <c r="F12033" s="89">
        <f>+D12033*E12033</f>
        <v>83768.58</v>
      </c>
    </row>
    <row r="12034" spans="1:6" ht="409.6" hidden="1" customHeight="1" x14ac:dyDescent="0.2"/>
    <row r="12035" spans="1:6" ht="25.5" customHeight="1" x14ac:dyDescent="0.2">
      <c r="A12035" s="84" t="s">
        <v>5254</v>
      </c>
      <c r="B12035" s="85" t="s">
        <v>5255</v>
      </c>
      <c r="C12035" s="86" t="s">
        <v>9</v>
      </c>
      <c r="D12035" s="87">
        <v>1.17</v>
      </c>
      <c r="E12035" s="88">
        <v>2030</v>
      </c>
      <c r="F12035" s="89">
        <f>+D12035*E12035</f>
        <v>2375.1</v>
      </c>
    </row>
    <row r="12036" spans="1:6" ht="409.6" hidden="1" customHeight="1" x14ac:dyDescent="0.2"/>
    <row r="12037" spans="1:6" ht="25.5" customHeight="1" x14ac:dyDescent="0.2">
      <c r="A12037" s="84" t="s">
        <v>4881</v>
      </c>
      <c r="B12037" s="85" t="s">
        <v>4882</v>
      </c>
      <c r="C12037" s="86" t="s">
        <v>9</v>
      </c>
      <c r="D12037" s="87">
        <v>1.1100000000000001</v>
      </c>
      <c r="E12037" s="88">
        <v>8900</v>
      </c>
      <c r="F12037" s="89">
        <f>+D12037*E12037</f>
        <v>9879</v>
      </c>
    </row>
    <row r="12038" spans="1:6" ht="409.6" hidden="1" customHeight="1" x14ac:dyDescent="0.2"/>
    <row r="12039" spans="1:6" ht="25.5" customHeight="1" x14ac:dyDescent="0.2">
      <c r="A12039" s="84" t="s">
        <v>5097</v>
      </c>
      <c r="B12039" s="85" t="s">
        <v>5098</v>
      </c>
      <c r="C12039" s="86" t="s">
        <v>9</v>
      </c>
      <c r="D12039" s="87">
        <v>1.73E-3</v>
      </c>
      <c r="E12039" s="88">
        <v>295180</v>
      </c>
      <c r="F12039" s="89">
        <f>+D12039*E12039</f>
        <v>510.66140000000001</v>
      </c>
    </row>
    <row r="12040" spans="1:6" ht="409.6" hidden="1" customHeight="1" x14ac:dyDescent="0.2"/>
    <row r="12041" spans="1:6" ht="25.5" customHeight="1" x14ac:dyDescent="0.2">
      <c r="A12041" s="84" t="s">
        <v>5160</v>
      </c>
      <c r="B12041" s="85" t="s">
        <v>5161</v>
      </c>
      <c r="C12041" s="86" t="s">
        <v>9</v>
      </c>
      <c r="D12041" s="87">
        <v>9.2299999999999993E-2</v>
      </c>
      <c r="E12041" s="88">
        <v>155918</v>
      </c>
      <c r="F12041" s="89">
        <f>+D12041*E12041</f>
        <v>14391.231399999999</v>
      </c>
    </row>
    <row r="12042" spans="1:6" ht="409.6" hidden="1" customHeight="1" x14ac:dyDescent="0.2"/>
    <row r="12043" spans="1:6" ht="25.5" customHeight="1" x14ac:dyDescent="0.2">
      <c r="A12043" s="84" t="s">
        <v>5101</v>
      </c>
      <c r="B12043" s="85" t="s">
        <v>5102</v>
      </c>
      <c r="C12043" s="86" t="s">
        <v>1212</v>
      </c>
      <c r="D12043" s="87">
        <v>0.39451999999999998</v>
      </c>
      <c r="E12043" s="88">
        <v>2550</v>
      </c>
      <c r="F12043" s="89">
        <f>+D12043*E12043</f>
        <v>1006.026</v>
      </c>
    </row>
    <row r="12044" spans="1:6" ht="409.6" hidden="1" customHeight="1" x14ac:dyDescent="0.2"/>
    <row r="12045" spans="1:6" ht="25.5" customHeight="1" x14ac:dyDescent="0.2">
      <c r="A12045" s="84" t="s">
        <v>5190</v>
      </c>
      <c r="B12045" s="85" t="s">
        <v>5191</v>
      </c>
      <c r="C12045" s="86" t="s">
        <v>263</v>
      </c>
      <c r="D12045" s="87">
        <v>2.2999999999999998</v>
      </c>
      <c r="E12045" s="88">
        <v>1353</v>
      </c>
      <c r="F12045" s="89">
        <f>+D12045*E12045</f>
        <v>3111.8999999999996</v>
      </c>
    </row>
    <row r="12046" spans="1:6" ht="409.6" hidden="1" customHeight="1" x14ac:dyDescent="0.2"/>
    <row r="12047" spans="1:6" ht="25.5" customHeight="1" x14ac:dyDescent="0.2">
      <c r="A12047" s="84" t="s">
        <v>5258</v>
      </c>
      <c r="B12047" s="85" t="s">
        <v>5259</v>
      </c>
      <c r="C12047" s="86" t="s">
        <v>7</v>
      </c>
      <c r="D12047" s="87">
        <v>0.71679999999999999</v>
      </c>
      <c r="E12047" s="88">
        <v>5242</v>
      </c>
      <c r="F12047" s="89">
        <f>+D12047*E12047</f>
        <v>3757.4656</v>
      </c>
    </row>
    <row r="12048" spans="1:6" ht="409.6" hidden="1" customHeight="1" x14ac:dyDescent="0.2"/>
    <row r="12049" spans="1:6" ht="25.5" customHeight="1" x14ac:dyDescent="0.2">
      <c r="A12049" s="84" t="s">
        <v>5256</v>
      </c>
      <c r="B12049" s="85" t="s">
        <v>5257</v>
      </c>
      <c r="C12049" s="86" t="s">
        <v>9</v>
      </c>
      <c r="D12049" s="87">
        <v>1.6070000000000001E-2</v>
      </c>
      <c r="E12049" s="88">
        <v>262600</v>
      </c>
      <c r="F12049" s="89">
        <f>+D12049*E12049</f>
        <v>4219.982</v>
      </c>
    </row>
    <row r="12050" spans="1:6" ht="409.6" hidden="1" customHeight="1" x14ac:dyDescent="0.2"/>
    <row r="12051" spans="1:6" ht="25.5" customHeight="1" thickBot="1" x14ac:dyDescent="0.25">
      <c r="A12051" s="84" t="s">
        <v>4941</v>
      </c>
      <c r="B12051" s="85" t="s">
        <v>4942</v>
      </c>
      <c r="C12051" s="86" t="s">
        <v>7</v>
      </c>
      <c r="D12051" s="87">
        <v>0.18</v>
      </c>
      <c r="E12051" s="88">
        <v>8600</v>
      </c>
      <c r="F12051" s="89">
        <f>+D12051*E12051</f>
        <v>1548</v>
      </c>
    </row>
    <row r="12052" spans="1:6" ht="409.6" hidden="1" customHeight="1" thickBot="1" x14ac:dyDescent="0.25"/>
    <row r="12053" spans="1:6" ht="13.5" customHeight="1" thickBot="1" x14ac:dyDescent="0.25">
      <c r="A12053" s="90" t="s">
        <v>4883</v>
      </c>
      <c r="B12053" s="91"/>
      <c r="C12053" s="92">
        <v>67.019965889587695</v>
      </c>
      <c r="D12053" s="91"/>
      <c r="E12053" s="93" t="s">
        <v>4884</v>
      </c>
      <c r="F12053" s="94">
        <v>124568</v>
      </c>
    </row>
    <row r="12054" spans="1:6" ht="0.2" customHeight="1" x14ac:dyDescent="0.2"/>
    <row r="12055" spans="1:6" ht="12.75" customHeight="1" x14ac:dyDescent="0.2">
      <c r="A12055" s="80" t="s">
        <v>4871</v>
      </c>
      <c r="B12055" s="81" t="s">
        <v>4885</v>
      </c>
      <c r="C12055" s="82" t="s">
        <v>4870</v>
      </c>
      <c r="D12055" s="82" t="s">
        <v>4873</v>
      </c>
      <c r="E12055" s="82" t="s">
        <v>4874</v>
      </c>
      <c r="F12055" s="83" t="s">
        <v>4875</v>
      </c>
    </row>
    <row r="12056" spans="1:6" ht="409.6" hidden="1" customHeight="1" x14ac:dyDescent="0.2"/>
    <row r="12057" spans="1:6" ht="25.5" customHeight="1" thickBot="1" x14ac:dyDescent="0.25">
      <c r="A12057" s="84" t="s">
        <v>4912</v>
      </c>
      <c r="B12057" s="85" t="s">
        <v>4913</v>
      </c>
      <c r="C12057" s="86" t="s">
        <v>4888</v>
      </c>
      <c r="D12057" s="87">
        <v>0.22253000000000001</v>
      </c>
      <c r="E12057" s="88">
        <v>184277</v>
      </c>
      <c r="F12057" s="89">
        <f>+D12057*E12057</f>
        <v>41007.160810000001</v>
      </c>
    </row>
    <row r="12058" spans="1:6" ht="409.6" hidden="1" customHeight="1" thickBot="1" x14ac:dyDescent="0.25"/>
    <row r="12059" spans="1:6" ht="13.5" customHeight="1" thickBot="1" x14ac:dyDescent="0.25">
      <c r="A12059" s="90" t="s">
        <v>4893</v>
      </c>
      <c r="B12059" s="91"/>
      <c r="C12059" s="92">
        <v>22.062550103030699</v>
      </c>
      <c r="D12059" s="91"/>
      <c r="E12059" s="93" t="s">
        <v>4884</v>
      </c>
      <c r="F12059" s="94">
        <v>41007</v>
      </c>
    </row>
    <row r="12060" spans="1:6" ht="0.2" customHeight="1" x14ac:dyDescent="0.2"/>
    <row r="12061" spans="1:6" ht="12.75" customHeight="1" x14ac:dyDescent="0.2">
      <c r="A12061" s="80" t="s">
        <v>4871</v>
      </c>
      <c r="B12061" s="81" t="s">
        <v>4894</v>
      </c>
      <c r="C12061" s="82" t="s">
        <v>4870</v>
      </c>
      <c r="D12061" s="82" t="s">
        <v>4873</v>
      </c>
      <c r="E12061" s="82" t="s">
        <v>4874</v>
      </c>
      <c r="F12061" s="83" t="s">
        <v>4875</v>
      </c>
    </row>
    <row r="12062" spans="1:6" ht="409.6" hidden="1" customHeight="1" x14ac:dyDescent="0.2"/>
    <row r="12063" spans="1:6" ht="25.5" customHeight="1" thickBot="1" x14ac:dyDescent="0.25">
      <c r="A12063" s="84" t="s">
        <v>4895</v>
      </c>
      <c r="B12063" s="85" t="s">
        <v>4896</v>
      </c>
      <c r="C12063" s="86" t="s">
        <v>4897</v>
      </c>
      <c r="D12063" s="87">
        <v>0.05</v>
      </c>
      <c r="E12063" s="88">
        <v>41007</v>
      </c>
      <c r="F12063" s="89">
        <f>+D12063*E12063</f>
        <v>2050.35</v>
      </c>
    </row>
    <row r="12064" spans="1:6" ht="409.6" hidden="1" customHeight="1" thickBot="1" x14ac:dyDescent="0.25"/>
    <row r="12065" spans="1:6" ht="13.5" customHeight="1" thickBot="1" x14ac:dyDescent="0.25">
      <c r="A12065" s="90" t="s">
        <v>4898</v>
      </c>
      <c r="B12065" s="91"/>
      <c r="C12065" s="92">
        <v>1.1029391984591099</v>
      </c>
      <c r="D12065" s="91"/>
      <c r="E12065" s="93" t="s">
        <v>4884</v>
      </c>
      <c r="F12065" s="94">
        <v>2050</v>
      </c>
    </row>
    <row r="12066" spans="1:6" ht="0.2" customHeight="1" x14ac:dyDescent="0.2"/>
    <row r="12067" spans="1:6" ht="12.75" customHeight="1" x14ac:dyDescent="0.2">
      <c r="A12067" s="80" t="s">
        <v>4871</v>
      </c>
      <c r="B12067" s="81" t="s">
        <v>4899</v>
      </c>
      <c r="C12067" s="82" t="s">
        <v>4870</v>
      </c>
      <c r="D12067" s="82" t="s">
        <v>4873</v>
      </c>
      <c r="E12067" s="82" t="s">
        <v>4874</v>
      </c>
      <c r="F12067" s="83" t="s">
        <v>4875</v>
      </c>
    </row>
    <row r="12068" spans="1:6" ht="409.6" hidden="1" customHeight="1" x14ac:dyDescent="0.2"/>
    <row r="12069" spans="1:6" ht="25.5" customHeight="1" x14ac:dyDescent="0.2">
      <c r="A12069" s="84" t="s">
        <v>5200</v>
      </c>
      <c r="B12069" s="85" t="s">
        <v>5201</v>
      </c>
      <c r="C12069" s="86" t="s">
        <v>109</v>
      </c>
      <c r="D12069" s="87">
        <v>32</v>
      </c>
      <c r="E12069" s="88">
        <v>158</v>
      </c>
      <c r="F12069" s="89">
        <f>+D12069*E12069</f>
        <v>5056</v>
      </c>
    </row>
    <row r="12070" spans="1:6" ht="409.6" hidden="1" customHeight="1" x14ac:dyDescent="0.2"/>
    <row r="12071" spans="1:6" ht="25.5" customHeight="1" x14ac:dyDescent="0.2">
      <c r="A12071" s="84" t="s">
        <v>5016</v>
      </c>
      <c r="B12071" s="85" t="s">
        <v>5017</v>
      </c>
      <c r="C12071" s="86" t="s">
        <v>109</v>
      </c>
      <c r="D12071" s="87">
        <v>1.3332999999999999</v>
      </c>
      <c r="E12071" s="88">
        <v>3482</v>
      </c>
      <c r="F12071" s="89">
        <f>+D12071*E12071</f>
        <v>4642.5505999999996</v>
      </c>
    </row>
    <row r="12072" spans="1:6" ht="409.6" hidden="1" customHeight="1" x14ac:dyDescent="0.2"/>
    <row r="12073" spans="1:6" ht="25.5" customHeight="1" x14ac:dyDescent="0.2">
      <c r="A12073" s="84" t="s">
        <v>5196</v>
      </c>
      <c r="B12073" s="85" t="s">
        <v>5197</v>
      </c>
      <c r="C12073" s="86" t="s">
        <v>109</v>
      </c>
      <c r="D12073" s="87">
        <v>4</v>
      </c>
      <c r="E12073" s="88">
        <v>550</v>
      </c>
      <c r="F12073" s="89">
        <f>+D12073*E12073</f>
        <v>2200</v>
      </c>
    </row>
    <row r="12074" spans="1:6" ht="409.6" hidden="1" customHeight="1" x14ac:dyDescent="0.2"/>
    <row r="12075" spans="1:6" ht="25.5" customHeight="1" x14ac:dyDescent="0.2">
      <c r="A12075" s="84" t="s">
        <v>5166</v>
      </c>
      <c r="B12075" s="85" t="s">
        <v>5167</v>
      </c>
      <c r="C12075" s="86" t="s">
        <v>109</v>
      </c>
      <c r="D12075" s="87">
        <v>0.12648999999999999</v>
      </c>
      <c r="E12075" s="88">
        <v>26925</v>
      </c>
      <c r="F12075" s="89">
        <f>+D12075*E12075</f>
        <v>3405.74325</v>
      </c>
    </row>
    <row r="12076" spans="1:6" ht="409.6" hidden="1" customHeight="1" x14ac:dyDescent="0.2"/>
    <row r="12077" spans="1:6" ht="25.5" customHeight="1" x14ac:dyDescent="0.2">
      <c r="A12077" s="84" t="s">
        <v>5198</v>
      </c>
      <c r="B12077" s="85" t="s">
        <v>5199</v>
      </c>
      <c r="C12077" s="86" t="s">
        <v>109</v>
      </c>
      <c r="D12077" s="87">
        <v>0.12648999999999999</v>
      </c>
      <c r="E12077" s="88">
        <v>805</v>
      </c>
      <c r="F12077" s="89">
        <f>+D12077*E12077</f>
        <v>101.82445</v>
      </c>
    </row>
    <row r="12078" spans="1:6" ht="409.6" hidden="1" customHeight="1" x14ac:dyDescent="0.2"/>
    <row r="12079" spans="1:6" ht="25.5" customHeight="1" thickBot="1" x14ac:dyDescent="0.25">
      <c r="A12079" s="84" t="s">
        <v>5018</v>
      </c>
      <c r="B12079" s="85" t="s">
        <v>5019</v>
      </c>
      <c r="C12079" s="86" t="s">
        <v>109</v>
      </c>
      <c r="D12079" s="87">
        <v>0.66666999999999998</v>
      </c>
      <c r="E12079" s="88">
        <v>248</v>
      </c>
      <c r="F12079" s="89">
        <f>+D12079*E12079</f>
        <v>165.33416</v>
      </c>
    </row>
    <row r="12080" spans="1:6" ht="409.6" hidden="1" customHeight="1" thickBot="1" x14ac:dyDescent="0.25"/>
    <row r="12081" spans="1:6" ht="13.5" customHeight="1" thickBot="1" x14ac:dyDescent="0.25">
      <c r="A12081" s="90" t="s">
        <v>4904</v>
      </c>
      <c r="B12081" s="91"/>
      <c r="C12081" s="92">
        <v>8.3780337553196595</v>
      </c>
      <c r="D12081" s="91"/>
      <c r="E12081" s="93" t="s">
        <v>4884</v>
      </c>
      <c r="F12081" s="94">
        <v>15572</v>
      </c>
    </row>
    <row r="12082" spans="1:6" ht="0.2" customHeight="1" x14ac:dyDescent="0.2"/>
    <row r="12083" spans="1:6" ht="12.75" customHeight="1" x14ac:dyDescent="0.2">
      <c r="A12083" s="80" t="s">
        <v>4871</v>
      </c>
      <c r="B12083" s="81" t="s">
        <v>4905</v>
      </c>
      <c r="C12083" s="82" t="s">
        <v>4870</v>
      </c>
      <c r="D12083" s="82" t="s">
        <v>4873</v>
      </c>
      <c r="E12083" s="82" t="s">
        <v>4874</v>
      </c>
      <c r="F12083" s="83" t="s">
        <v>4875</v>
      </c>
    </row>
    <row r="12084" spans="1:6" ht="409.6" hidden="1" customHeight="1" x14ac:dyDescent="0.2"/>
    <row r="12085" spans="1:6" ht="25.5" customHeight="1" thickBot="1" x14ac:dyDescent="0.25">
      <c r="A12085" s="84" t="s">
        <v>4920</v>
      </c>
      <c r="B12085" s="85" t="s">
        <v>4921</v>
      </c>
      <c r="C12085" s="86" t="s">
        <v>106</v>
      </c>
      <c r="D12085" s="87">
        <v>0.189</v>
      </c>
      <c r="E12085" s="88">
        <v>14128</v>
      </c>
      <c r="F12085" s="89">
        <f>+D12085*E12085</f>
        <v>2670.192</v>
      </c>
    </row>
    <row r="12086" spans="1:6" ht="409.6" hidden="1" customHeight="1" thickBot="1" x14ac:dyDescent="0.25"/>
    <row r="12087" spans="1:6" ht="13.5" customHeight="1" thickBot="1" x14ac:dyDescent="0.25">
      <c r="A12087" s="90" t="s">
        <v>4908</v>
      </c>
      <c r="B12087" s="91"/>
      <c r="C12087" s="92">
        <v>1.43651105360284</v>
      </c>
      <c r="D12087" s="91"/>
      <c r="E12087" s="93" t="s">
        <v>4884</v>
      </c>
      <c r="F12087" s="94">
        <v>2670</v>
      </c>
    </row>
    <row r="12088" spans="1:6" ht="0.2" customHeight="1" thickBot="1" x14ac:dyDescent="0.25"/>
    <row r="12089" spans="1:6" ht="12.75" customHeight="1" thickBot="1" x14ac:dyDescent="0.3">
      <c r="A12089" s="157" t="s">
        <v>4909</v>
      </c>
      <c r="B12089" s="158"/>
      <c r="C12089" s="158"/>
      <c r="D12089" s="158"/>
      <c r="E12089" s="159">
        <v>185867</v>
      </c>
      <c r="F12089" s="160"/>
    </row>
    <row r="12090" spans="1:6" ht="12.75" customHeight="1" x14ac:dyDescent="0.2"/>
    <row r="12091" spans="1:6" ht="12.75" customHeight="1" x14ac:dyDescent="0.2"/>
    <row r="12092" spans="1:6" ht="409.6" hidden="1" customHeight="1" x14ac:dyDescent="0.2"/>
    <row r="12093" spans="1:6" ht="12.75" customHeight="1" x14ac:dyDescent="0.25">
      <c r="A12093" s="144" t="s">
        <v>4868</v>
      </c>
      <c r="B12093" s="145"/>
      <c r="C12093" s="145"/>
      <c r="D12093" s="145"/>
      <c r="E12093" s="146"/>
      <c r="F12093" s="147"/>
    </row>
    <row r="12094" spans="1:6" ht="12.75" customHeight="1" x14ac:dyDescent="0.2">
      <c r="A12094" s="138" t="s">
        <v>3002</v>
      </c>
      <c r="B12094" s="139"/>
      <c r="C12094" s="139"/>
      <c r="D12094" s="140"/>
      <c r="E12094" s="76" t="s">
        <v>4869</v>
      </c>
      <c r="F12094" s="77" t="s">
        <v>4870</v>
      </c>
    </row>
    <row r="12095" spans="1:6" ht="12.75" customHeight="1" x14ac:dyDescent="0.2">
      <c r="A12095" s="141"/>
      <c r="B12095" s="142"/>
      <c r="C12095" s="142"/>
      <c r="D12095" s="143"/>
      <c r="E12095" s="78" t="s">
        <v>3001</v>
      </c>
      <c r="F12095" s="79" t="s">
        <v>263</v>
      </c>
    </row>
    <row r="12096" spans="1:6" ht="409.6" hidden="1" customHeight="1" x14ac:dyDescent="0.2"/>
    <row r="12097" spans="1:6" ht="12.75" customHeight="1" x14ac:dyDescent="0.2">
      <c r="A12097" s="80" t="s">
        <v>4871</v>
      </c>
      <c r="B12097" s="81" t="s">
        <v>4872</v>
      </c>
      <c r="C12097" s="82" t="s">
        <v>4870</v>
      </c>
      <c r="D12097" s="82" t="s">
        <v>4873</v>
      </c>
      <c r="E12097" s="82" t="s">
        <v>4874</v>
      </c>
      <c r="F12097" s="83" t="s">
        <v>4875</v>
      </c>
    </row>
    <row r="12098" spans="1:6" ht="409.6" hidden="1" customHeight="1" x14ac:dyDescent="0.2"/>
    <row r="12099" spans="1:6" ht="25.5" customHeight="1" x14ac:dyDescent="0.2">
      <c r="A12099" s="84" t="s">
        <v>5170</v>
      </c>
      <c r="B12099" s="85" t="s">
        <v>5171</v>
      </c>
      <c r="C12099" s="86" t="s">
        <v>106</v>
      </c>
      <c r="D12099" s="87">
        <v>0.2205</v>
      </c>
      <c r="E12099" s="88">
        <v>443220</v>
      </c>
      <c r="F12099" s="89">
        <f>+D12099*E12099</f>
        <v>97730.01</v>
      </c>
    </row>
    <row r="12100" spans="1:6" ht="409.6" hidden="1" customHeight="1" x14ac:dyDescent="0.2"/>
    <row r="12101" spans="1:6" ht="25.5" customHeight="1" x14ac:dyDescent="0.2">
      <c r="A12101" s="84" t="s">
        <v>5254</v>
      </c>
      <c r="B12101" s="85" t="s">
        <v>5255</v>
      </c>
      <c r="C12101" s="86" t="s">
        <v>9</v>
      </c>
      <c r="D12101" s="87">
        <v>1.28</v>
      </c>
      <c r="E12101" s="88">
        <v>2030</v>
      </c>
      <c r="F12101" s="89">
        <f>+D12101*E12101</f>
        <v>2598.4</v>
      </c>
    </row>
    <row r="12102" spans="1:6" ht="409.6" hidden="1" customHeight="1" x14ac:dyDescent="0.2"/>
    <row r="12103" spans="1:6" ht="25.5" customHeight="1" x14ac:dyDescent="0.2">
      <c r="A12103" s="84" t="s">
        <v>4881</v>
      </c>
      <c r="B12103" s="85" t="s">
        <v>4882</v>
      </c>
      <c r="C12103" s="86" t="s">
        <v>9</v>
      </c>
      <c r="D12103" s="87">
        <v>1.2</v>
      </c>
      <c r="E12103" s="88">
        <v>8900</v>
      </c>
      <c r="F12103" s="89">
        <f>+D12103*E12103</f>
        <v>10680</v>
      </c>
    </row>
    <row r="12104" spans="1:6" ht="409.6" hidden="1" customHeight="1" x14ac:dyDescent="0.2"/>
    <row r="12105" spans="1:6" ht="25.5" customHeight="1" x14ac:dyDescent="0.2">
      <c r="A12105" s="84" t="s">
        <v>4941</v>
      </c>
      <c r="B12105" s="85" t="s">
        <v>4942</v>
      </c>
      <c r="C12105" s="86" t="s">
        <v>7</v>
      </c>
      <c r="D12105" s="87">
        <v>0.21</v>
      </c>
      <c r="E12105" s="88">
        <v>8600</v>
      </c>
      <c r="F12105" s="89">
        <f>+D12105*E12105</f>
        <v>1806</v>
      </c>
    </row>
    <row r="12106" spans="1:6" ht="409.6" hidden="1" customHeight="1" x14ac:dyDescent="0.2"/>
    <row r="12107" spans="1:6" ht="25.5" customHeight="1" x14ac:dyDescent="0.2">
      <c r="A12107" s="84" t="s">
        <v>5101</v>
      </c>
      <c r="B12107" s="85" t="s">
        <v>5102</v>
      </c>
      <c r="C12107" s="86" t="s">
        <v>1212</v>
      </c>
      <c r="D12107" s="87">
        <v>0.43836000000000003</v>
      </c>
      <c r="E12107" s="88">
        <v>2550</v>
      </c>
      <c r="F12107" s="89">
        <f>+D12107*E12107</f>
        <v>1117.818</v>
      </c>
    </row>
    <row r="12108" spans="1:6" ht="409.6" hidden="1" customHeight="1" x14ac:dyDescent="0.2"/>
    <row r="12109" spans="1:6" ht="25.5" customHeight="1" x14ac:dyDescent="0.2">
      <c r="A12109" s="84" t="s">
        <v>5097</v>
      </c>
      <c r="B12109" s="85" t="s">
        <v>5098</v>
      </c>
      <c r="C12109" s="86" t="s">
        <v>9</v>
      </c>
      <c r="D12109" s="87">
        <v>1.9300000000000001E-3</v>
      </c>
      <c r="E12109" s="88">
        <v>295180</v>
      </c>
      <c r="F12109" s="89">
        <f>+D12109*E12109</f>
        <v>569.69740000000002</v>
      </c>
    </row>
    <row r="12110" spans="1:6" ht="409.6" hidden="1" customHeight="1" x14ac:dyDescent="0.2"/>
    <row r="12111" spans="1:6" ht="25.5" customHeight="1" x14ac:dyDescent="0.2">
      <c r="A12111" s="84" t="s">
        <v>5160</v>
      </c>
      <c r="B12111" s="85" t="s">
        <v>5161</v>
      </c>
      <c r="C12111" s="86" t="s">
        <v>9</v>
      </c>
      <c r="D12111" s="87">
        <v>0.10256</v>
      </c>
      <c r="E12111" s="88">
        <v>155918</v>
      </c>
      <c r="F12111" s="89">
        <f>+D12111*E12111</f>
        <v>15990.950080000001</v>
      </c>
    </row>
    <row r="12112" spans="1:6" ht="409.6" hidden="1" customHeight="1" x14ac:dyDescent="0.2"/>
    <row r="12113" spans="1:6" ht="25.5" customHeight="1" x14ac:dyDescent="0.2">
      <c r="A12113" s="84" t="s">
        <v>5256</v>
      </c>
      <c r="B12113" s="85" t="s">
        <v>5257</v>
      </c>
      <c r="C12113" s="86" t="s">
        <v>9</v>
      </c>
      <c r="D12113" s="87">
        <v>1.874E-2</v>
      </c>
      <c r="E12113" s="88">
        <v>262600</v>
      </c>
      <c r="F12113" s="89">
        <f>+D12113*E12113</f>
        <v>4921.1239999999998</v>
      </c>
    </row>
    <row r="12114" spans="1:6" ht="409.6" hidden="1" customHeight="1" x14ac:dyDescent="0.2"/>
    <row r="12115" spans="1:6" ht="25.5" customHeight="1" x14ac:dyDescent="0.2">
      <c r="A12115" s="84" t="s">
        <v>5190</v>
      </c>
      <c r="B12115" s="85" t="s">
        <v>5191</v>
      </c>
      <c r="C12115" s="86" t="s">
        <v>263</v>
      </c>
      <c r="D12115" s="87">
        <v>2.2999999999999998</v>
      </c>
      <c r="E12115" s="88">
        <v>1353</v>
      </c>
      <c r="F12115" s="89">
        <f>+D12115*E12115</f>
        <v>3111.8999999999996</v>
      </c>
    </row>
    <row r="12116" spans="1:6" ht="409.6" hidden="1" customHeight="1" x14ac:dyDescent="0.2"/>
    <row r="12117" spans="1:6" ht="25.5" customHeight="1" thickBot="1" x14ac:dyDescent="0.25">
      <c r="A12117" s="84" t="s">
        <v>5258</v>
      </c>
      <c r="B12117" s="85" t="s">
        <v>5259</v>
      </c>
      <c r="C12117" s="86" t="s">
        <v>7</v>
      </c>
      <c r="D12117" s="87">
        <v>1.0751999999999999</v>
      </c>
      <c r="E12117" s="88">
        <v>5242</v>
      </c>
      <c r="F12117" s="89">
        <f>+D12117*E12117</f>
        <v>5636.1983999999993</v>
      </c>
    </row>
    <row r="12118" spans="1:6" ht="409.6" hidden="1" customHeight="1" thickBot="1" x14ac:dyDescent="0.25"/>
    <row r="12119" spans="1:6" ht="13.5" customHeight="1" thickBot="1" x14ac:dyDescent="0.25">
      <c r="A12119" s="90" t="s">
        <v>4883</v>
      </c>
      <c r="B12119" s="91"/>
      <c r="C12119" s="92">
        <v>61.9654500986465</v>
      </c>
      <c r="D12119" s="91"/>
      <c r="E12119" s="93" t="s">
        <v>4884</v>
      </c>
      <c r="F12119" s="94">
        <v>144162</v>
      </c>
    </row>
    <row r="12120" spans="1:6" ht="0.2" customHeight="1" x14ac:dyDescent="0.2"/>
    <row r="12121" spans="1:6" ht="12.75" customHeight="1" x14ac:dyDescent="0.2">
      <c r="A12121" s="80" t="s">
        <v>4871</v>
      </c>
      <c r="B12121" s="81" t="s">
        <v>4885</v>
      </c>
      <c r="C12121" s="82" t="s">
        <v>4870</v>
      </c>
      <c r="D12121" s="82" t="s">
        <v>4873</v>
      </c>
      <c r="E12121" s="82" t="s">
        <v>4874</v>
      </c>
      <c r="F12121" s="83" t="s">
        <v>4875</v>
      </c>
    </row>
    <row r="12122" spans="1:6" ht="409.6" hidden="1" customHeight="1" x14ac:dyDescent="0.2"/>
    <row r="12123" spans="1:6" ht="25.5" customHeight="1" thickBot="1" x14ac:dyDescent="0.25">
      <c r="A12123" s="84" t="s">
        <v>5158</v>
      </c>
      <c r="B12123" s="85" t="s">
        <v>5159</v>
      </c>
      <c r="C12123" s="86" t="s">
        <v>4888</v>
      </c>
      <c r="D12123" s="87">
        <v>0.25669999999999998</v>
      </c>
      <c r="E12123" s="88">
        <v>266178</v>
      </c>
      <c r="F12123" s="89">
        <f>+D12123*E12123</f>
        <v>68327.892599999992</v>
      </c>
    </row>
    <row r="12124" spans="1:6" ht="409.6" hidden="1" customHeight="1" thickBot="1" x14ac:dyDescent="0.25"/>
    <row r="12125" spans="1:6" ht="13.5" customHeight="1" thickBot="1" x14ac:dyDescent="0.25">
      <c r="A12125" s="90" t="s">
        <v>4893</v>
      </c>
      <c r="B12125" s="91"/>
      <c r="C12125" s="92">
        <v>29.369565310833099</v>
      </c>
      <c r="D12125" s="91"/>
      <c r="E12125" s="93" t="s">
        <v>4884</v>
      </c>
      <c r="F12125" s="94">
        <v>68328</v>
      </c>
    </row>
    <row r="12126" spans="1:6" ht="0.2" customHeight="1" x14ac:dyDescent="0.2"/>
    <row r="12127" spans="1:6" ht="12.75" customHeight="1" x14ac:dyDescent="0.2">
      <c r="A12127" s="80" t="s">
        <v>4871</v>
      </c>
      <c r="B12127" s="81" t="s">
        <v>4894</v>
      </c>
      <c r="C12127" s="82" t="s">
        <v>4870</v>
      </c>
      <c r="D12127" s="82" t="s">
        <v>4873</v>
      </c>
      <c r="E12127" s="82" t="s">
        <v>4874</v>
      </c>
      <c r="F12127" s="83" t="s">
        <v>4875</v>
      </c>
    </row>
    <row r="12128" spans="1:6" ht="409.6" hidden="1" customHeight="1" x14ac:dyDescent="0.2"/>
    <row r="12129" spans="1:6" ht="25.5" customHeight="1" thickBot="1" x14ac:dyDescent="0.25">
      <c r="A12129" s="84" t="s">
        <v>4895</v>
      </c>
      <c r="B12129" s="85" t="s">
        <v>4896</v>
      </c>
      <c r="C12129" s="86" t="s">
        <v>4897</v>
      </c>
      <c r="D12129" s="87">
        <v>0.05</v>
      </c>
      <c r="E12129" s="88">
        <v>68328</v>
      </c>
      <c r="F12129" s="89">
        <f>+D12129*E12129</f>
        <v>3416.4</v>
      </c>
    </row>
    <row r="12130" spans="1:6" ht="409.6" hidden="1" customHeight="1" thickBot="1" x14ac:dyDescent="0.25"/>
    <row r="12131" spans="1:6" ht="13.5" customHeight="1" thickBot="1" x14ac:dyDescent="0.25">
      <c r="A12131" s="90" t="s">
        <v>4898</v>
      </c>
      <c r="B12131" s="91"/>
      <c r="C12131" s="92">
        <v>1.4683063327158099</v>
      </c>
      <c r="D12131" s="91"/>
      <c r="E12131" s="93" t="s">
        <v>4884</v>
      </c>
      <c r="F12131" s="94">
        <v>3416</v>
      </c>
    </row>
    <row r="12132" spans="1:6" ht="0.2" customHeight="1" x14ac:dyDescent="0.2"/>
    <row r="12133" spans="1:6" ht="12.75" customHeight="1" x14ac:dyDescent="0.2">
      <c r="A12133" s="80" t="s">
        <v>4871</v>
      </c>
      <c r="B12133" s="81" t="s">
        <v>4899</v>
      </c>
      <c r="C12133" s="82" t="s">
        <v>4870</v>
      </c>
      <c r="D12133" s="82" t="s">
        <v>4873</v>
      </c>
      <c r="E12133" s="82" t="s">
        <v>4874</v>
      </c>
      <c r="F12133" s="83" t="s">
        <v>4875</v>
      </c>
    </row>
    <row r="12134" spans="1:6" ht="409.6" hidden="1" customHeight="1" x14ac:dyDescent="0.2"/>
    <row r="12135" spans="1:6" ht="25.5" customHeight="1" x14ac:dyDescent="0.2">
      <c r="A12135" s="84" t="s">
        <v>5200</v>
      </c>
      <c r="B12135" s="85" t="s">
        <v>5201</v>
      </c>
      <c r="C12135" s="86" t="s">
        <v>109</v>
      </c>
      <c r="D12135" s="87">
        <v>16</v>
      </c>
      <c r="E12135" s="88">
        <v>158</v>
      </c>
      <c r="F12135" s="89">
        <f>+D12135*E12135</f>
        <v>2528</v>
      </c>
    </row>
    <row r="12136" spans="1:6" ht="409.6" hidden="1" customHeight="1" x14ac:dyDescent="0.2"/>
    <row r="12137" spans="1:6" ht="25.5" customHeight="1" x14ac:dyDescent="0.2">
      <c r="A12137" s="84" t="s">
        <v>5016</v>
      </c>
      <c r="B12137" s="85" t="s">
        <v>5017</v>
      </c>
      <c r="C12137" s="86" t="s">
        <v>109</v>
      </c>
      <c r="D12137" s="87">
        <v>1.3332999999999999</v>
      </c>
      <c r="E12137" s="88">
        <v>3482</v>
      </c>
      <c r="F12137" s="89">
        <f>+D12137*E12137</f>
        <v>4642.5505999999996</v>
      </c>
    </row>
    <row r="12138" spans="1:6" ht="409.6" hidden="1" customHeight="1" x14ac:dyDescent="0.2"/>
    <row r="12139" spans="1:6" ht="25.5" customHeight="1" x14ac:dyDescent="0.2">
      <c r="A12139" s="84" t="s">
        <v>5196</v>
      </c>
      <c r="B12139" s="85" t="s">
        <v>5197</v>
      </c>
      <c r="C12139" s="86" t="s">
        <v>109</v>
      </c>
      <c r="D12139" s="87">
        <v>4</v>
      </c>
      <c r="E12139" s="88">
        <v>550</v>
      </c>
      <c r="F12139" s="89">
        <f>+D12139*E12139</f>
        <v>2200</v>
      </c>
    </row>
    <row r="12140" spans="1:6" ht="409.6" hidden="1" customHeight="1" x14ac:dyDescent="0.2"/>
    <row r="12141" spans="1:6" ht="25.5" customHeight="1" x14ac:dyDescent="0.2">
      <c r="A12141" s="84" t="s">
        <v>5166</v>
      </c>
      <c r="B12141" s="85" t="s">
        <v>5167</v>
      </c>
      <c r="C12141" s="86" t="s">
        <v>109</v>
      </c>
      <c r="D12141" s="87">
        <v>0.14757000000000001</v>
      </c>
      <c r="E12141" s="88">
        <v>26925</v>
      </c>
      <c r="F12141" s="89">
        <f>+D12141*E12141</f>
        <v>3973.3222500000002</v>
      </c>
    </row>
    <row r="12142" spans="1:6" ht="409.6" hidden="1" customHeight="1" x14ac:dyDescent="0.2"/>
    <row r="12143" spans="1:6" ht="25.5" customHeight="1" x14ac:dyDescent="0.2">
      <c r="A12143" s="84" t="s">
        <v>5198</v>
      </c>
      <c r="B12143" s="85" t="s">
        <v>5199</v>
      </c>
      <c r="C12143" s="86" t="s">
        <v>109</v>
      </c>
      <c r="D12143" s="87">
        <v>0.14757000000000001</v>
      </c>
      <c r="E12143" s="88">
        <v>805</v>
      </c>
      <c r="F12143" s="89">
        <f>+D12143*E12143</f>
        <v>118.79385000000001</v>
      </c>
    </row>
    <row r="12144" spans="1:6" ht="409.6" hidden="1" customHeight="1" x14ac:dyDescent="0.2"/>
    <row r="12145" spans="1:6" ht="25.5" customHeight="1" thickBot="1" x14ac:dyDescent="0.25">
      <c r="A12145" s="84" t="s">
        <v>5018</v>
      </c>
      <c r="B12145" s="85" t="s">
        <v>5019</v>
      </c>
      <c r="C12145" s="86" t="s">
        <v>109</v>
      </c>
      <c r="D12145" s="87">
        <v>0.66666999999999998</v>
      </c>
      <c r="E12145" s="88">
        <v>248</v>
      </c>
      <c r="F12145" s="89">
        <f>+D12145*E12145</f>
        <v>165.33416</v>
      </c>
    </row>
    <row r="12146" spans="1:6" ht="409.6" hidden="1" customHeight="1" thickBot="1" x14ac:dyDescent="0.25"/>
    <row r="12147" spans="1:6" ht="13.5" customHeight="1" thickBot="1" x14ac:dyDescent="0.25">
      <c r="A12147" s="90" t="s">
        <v>4904</v>
      </c>
      <c r="B12147" s="91"/>
      <c r="C12147" s="92">
        <v>5.8577513765371902</v>
      </c>
      <c r="D12147" s="91"/>
      <c r="E12147" s="93" t="s">
        <v>4884</v>
      </c>
      <c r="F12147" s="94">
        <v>13628</v>
      </c>
    </row>
    <row r="12148" spans="1:6" ht="0.2" customHeight="1" x14ac:dyDescent="0.2"/>
    <row r="12149" spans="1:6" ht="12.75" customHeight="1" x14ac:dyDescent="0.2">
      <c r="A12149" s="80" t="s">
        <v>4871</v>
      </c>
      <c r="B12149" s="81" t="s">
        <v>4905</v>
      </c>
      <c r="C12149" s="82" t="s">
        <v>4870</v>
      </c>
      <c r="D12149" s="82" t="s">
        <v>4873</v>
      </c>
      <c r="E12149" s="82" t="s">
        <v>4874</v>
      </c>
      <c r="F12149" s="83" t="s">
        <v>4875</v>
      </c>
    </row>
    <row r="12150" spans="1:6" ht="409.6" hidden="1" customHeight="1" x14ac:dyDescent="0.2"/>
    <row r="12151" spans="1:6" ht="25.5" customHeight="1" thickBot="1" x14ac:dyDescent="0.25">
      <c r="A12151" s="84" t="s">
        <v>4920</v>
      </c>
      <c r="B12151" s="85" t="s">
        <v>4921</v>
      </c>
      <c r="C12151" s="86" t="s">
        <v>106</v>
      </c>
      <c r="D12151" s="87">
        <v>0.2205</v>
      </c>
      <c r="E12151" s="88">
        <v>14128</v>
      </c>
      <c r="F12151" s="89">
        <f>+D12151*E12151</f>
        <v>3115.2240000000002</v>
      </c>
    </row>
    <row r="12152" spans="1:6" ht="409.6" hidden="1" customHeight="1" thickBot="1" x14ac:dyDescent="0.25"/>
    <row r="12153" spans="1:6" ht="13.5" customHeight="1" thickBot="1" x14ac:dyDescent="0.25">
      <c r="A12153" s="90" t="s">
        <v>4908</v>
      </c>
      <c r="B12153" s="91"/>
      <c r="C12153" s="92">
        <v>1.3389268812674899</v>
      </c>
      <c r="D12153" s="91"/>
      <c r="E12153" s="93" t="s">
        <v>4884</v>
      </c>
      <c r="F12153" s="94">
        <v>3115</v>
      </c>
    </row>
    <row r="12154" spans="1:6" ht="0.2" customHeight="1" thickBot="1" x14ac:dyDescent="0.25"/>
    <row r="12155" spans="1:6" ht="12.75" customHeight="1" thickBot="1" x14ac:dyDescent="0.3">
      <c r="A12155" s="157" t="s">
        <v>4909</v>
      </c>
      <c r="B12155" s="158"/>
      <c r="C12155" s="158"/>
      <c r="D12155" s="158"/>
      <c r="E12155" s="159">
        <v>232649</v>
      </c>
      <c r="F12155" s="160"/>
    </row>
    <row r="12156" spans="1:6" ht="12.75" customHeight="1" x14ac:dyDescent="0.2"/>
    <row r="12157" spans="1:6" ht="12.75" customHeight="1" x14ac:dyDescent="0.2"/>
    <row r="12158" spans="1:6" ht="409.6" hidden="1" customHeight="1" x14ac:dyDescent="0.2"/>
    <row r="12159" spans="1:6" ht="12.75" customHeight="1" x14ac:dyDescent="0.25">
      <c r="A12159" s="144" t="s">
        <v>4868</v>
      </c>
      <c r="B12159" s="145"/>
      <c r="C12159" s="145"/>
      <c r="D12159" s="145"/>
      <c r="E12159" s="146"/>
      <c r="F12159" s="147"/>
    </row>
    <row r="12160" spans="1:6" ht="12.75" customHeight="1" x14ac:dyDescent="0.2">
      <c r="A12160" s="138" t="s">
        <v>3004</v>
      </c>
      <c r="B12160" s="139"/>
      <c r="C12160" s="139"/>
      <c r="D12160" s="140"/>
      <c r="E12160" s="76" t="s">
        <v>4869</v>
      </c>
      <c r="F12160" s="77" t="s">
        <v>4870</v>
      </c>
    </row>
    <row r="12161" spans="1:6" ht="12.75" customHeight="1" x14ac:dyDescent="0.2">
      <c r="A12161" s="141"/>
      <c r="B12161" s="142"/>
      <c r="C12161" s="142"/>
      <c r="D12161" s="143"/>
      <c r="E12161" s="78" t="s">
        <v>3003</v>
      </c>
      <c r="F12161" s="79" t="s">
        <v>263</v>
      </c>
    </row>
    <row r="12162" spans="1:6" ht="409.6" hidden="1" customHeight="1" x14ac:dyDescent="0.2"/>
    <row r="12163" spans="1:6" ht="12.75" customHeight="1" x14ac:dyDescent="0.2">
      <c r="A12163" s="80" t="s">
        <v>4871</v>
      </c>
      <c r="B12163" s="81" t="s">
        <v>4872</v>
      </c>
      <c r="C12163" s="82" t="s">
        <v>4870</v>
      </c>
      <c r="D12163" s="82" t="s">
        <v>4873</v>
      </c>
      <c r="E12163" s="82" t="s">
        <v>4874</v>
      </c>
      <c r="F12163" s="83" t="s">
        <v>4875</v>
      </c>
    </row>
    <row r="12164" spans="1:6" ht="409.6" hidden="1" customHeight="1" x14ac:dyDescent="0.2"/>
    <row r="12165" spans="1:6" ht="25.5" customHeight="1" x14ac:dyDescent="0.2">
      <c r="A12165" s="84" t="s">
        <v>5170</v>
      </c>
      <c r="B12165" s="85" t="s">
        <v>5171</v>
      </c>
      <c r="C12165" s="86" t="s">
        <v>106</v>
      </c>
      <c r="D12165" s="87">
        <v>0.252</v>
      </c>
      <c r="E12165" s="88">
        <v>443220</v>
      </c>
      <c r="F12165" s="89">
        <f>+D12165*E12165</f>
        <v>111691.44</v>
      </c>
    </row>
    <row r="12166" spans="1:6" ht="409.6" hidden="1" customHeight="1" x14ac:dyDescent="0.2"/>
    <row r="12167" spans="1:6" ht="25.5" customHeight="1" x14ac:dyDescent="0.2">
      <c r="A12167" s="84" t="s">
        <v>5254</v>
      </c>
      <c r="B12167" s="85" t="s">
        <v>5255</v>
      </c>
      <c r="C12167" s="86" t="s">
        <v>9</v>
      </c>
      <c r="D12167" s="87">
        <v>1.37</v>
      </c>
      <c r="E12167" s="88">
        <v>2030</v>
      </c>
      <c r="F12167" s="89">
        <f>+D12167*E12167</f>
        <v>2781.1000000000004</v>
      </c>
    </row>
    <row r="12168" spans="1:6" ht="409.6" hidden="1" customHeight="1" x14ac:dyDescent="0.2"/>
    <row r="12169" spans="1:6" ht="25.5" customHeight="1" x14ac:dyDescent="0.2">
      <c r="A12169" s="84" t="s">
        <v>4881</v>
      </c>
      <c r="B12169" s="85" t="s">
        <v>4882</v>
      </c>
      <c r="C12169" s="86" t="s">
        <v>9</v>
      </c>
      <c r="D12169" s="87">
        <v>1.51</v>
      </c>
      <c r="E12169" s="88">
        <v>8900</v>
      </c>
      <c r="F12169" s="89">
        <f>+D12169*E12169</f>
        <v>13439</v>
      </c>
    </row>
    <row r="12170" spans="1:6" ht="409.6" hidden="1" customHeight="1" x14ac:dyDescent="0.2"/>
    <row r="12171" spans="1:6" ht="25.5" customHeight="1" x14ac:dyDescent="0.2">
      <c r="A12171" s="84" t="s">
        <v>4941</v>
      </c>
      <c r="B12171" s="85" t="s">
        <v>4942</v>
      </c>
      <c r="C12171" s="86" t="s">
        <v>7</v>
      </c>
      <c r="D12171" s="87">
        <v>0.24</v>
      </c>
      <c r="E12171" s="88">
        <v>8600</v>
      </c>
      <c r="F12171" s="89">
        <f>+D12171*E12171</f>
        <v>2064</v>
      </c>
    </row>
    <row r="12172" spans="1:6" ht="409.6" hidden="1" customHeight="1" x14ac:dyDescent="0.2"/>
    <row r="12173" spans="1:6" ht="25.5" customHeight="1" x14ac:dyDescent="0.2">
      <c r="A12173" s="84" t="s">
        <v>5101</v>
      </c>
      <c r="B12173" s="85" t="s">
        <v>5102</v>
      </c>
      <c r="C12173" s="86" t="s">
        <v>1212</v>
      </c>
      <c r="D12173" s="87">
        <v>0.43836000000000003</v>
      </c>
      <c r="E12173" s="88">
        <v>2550</v>
      </c>
      <c r="F12173" s="89">
        <f>+D12173*E12173</f>
        <v>1117.818</v>
      </c>
    </row>
    <row r="12174" spans="1:6" ht="409.6" hidden="1" customHeight="1" x14ac:dyDescent="0.2"/>
    <row r="12175" spans="1:6" ht="25.5" customHeight="1" x14ac:dyDescent="0.2">
      <c r="A12175" s="84" t="s">
        <v>5097</v>
      </c>
      <c r="B12175" s="85" t="s">
        <v>5098</v>
      </c>
      <c r="C12175" s="86" t="s">
        <v>9</v>
      </c>
      <c r="D12175" s="87">
        <v>2.1199999999999999E-3</v>
      </c>
      <c r="E12175" s="88">
        <v>295180</v>
      </c>
      <c r="F12175" s="89">
        <f>+D12175*E12175</f>
        <v>625.78160000000003</v>
      </c>
    </row>
    <row r="12176" spans="1:6" ht="409.6" hidden="1" customHeight="1" x14ac:dyDescent="0.2"/>
    <row r="12177" spans="1:6" ht="25.5" customHeight="1" x14ac:dyDescent="0.2">
      <c r="A12177" s="84" t="s">
        <v>5160</v>
      </c>
      <c r="B12177" s="85" t="s">
        <v>5161</v>
      </c>
      <c r="C12177" s="86" t="s">
        <v>9</v>
      </c>
      <c r="D12177" s="87">
        <v>0.11280999999999999</v>
      </c>
      <c r="E12177" s="88">
        <v>155918</v>
      </c>
      <c r="F12177" s="89">
        <f>+D12177*E12177</f>
        <v>17589.10958</v>
      </c>
    </row>
    <row r="12178" spans="1:6" ht="409.6" hidden="1" customHeight="1" x14ac:dyDescent="0.2"/>
    <row r="12179" spans="1:6" ht="25.5" customHeight="1" x14ac:dyDescent="0.2">
      <c r="A12179" s="84" t="s">
        <v>5256</v>
      </c>
      <c r="B12179" s="85" t="s">
        <v>5257</v>
      </c>
      <c r="C12179" s="86" t="s">
        <v>9</v>
      </c>
      <c r="D12179" s="87">
        <v>2.1420000000000002E-2</v>
      </c>
      <c r="E12179" s="88">
        <v>262600</v>
      </c>
      <c r="F12179" s="89">
        <f>+D12179*E12179</f>
        <v>5624.8920000000007</v>
      </c>
    </row>
    <row r="12180" spans="1:6" ht="409.6" hidden="1" customHeight="1" x14ac:dyDescent="0.2"/>
    <row r="12181" spans="1:6" ht="25.5" customHeight="1" x14ac:dyDescent="0.2">
      <c r="A12181" s="84" t="s">
        <v>5190</v>
      </c>
      <c r="B12181" s="85" t="s">
        <v>5191</v>
      </c>
      <c r="C12181" s="86" t="s">
        <v>263</v>
      </c>
      <c r="D12181" s="87">
        <v>2.2999999999999998</v>
      </c>
      <c r="E12181" s="88">
        <v>1353</v>
      </c>
      <c r="F12181" s="89">
        <f>+D12181*E12181</f>
        <v>3111.8999999999996</v>
      </c>
    </row>
    <row r="12182" spans="1:6" ht="409.6" hidden="1" customHeight="1" x14ac:dyDescent="0.2"/>
    <row r="12183" spans="1:6" ht="25.5" customHeight="1" x14ac:dyDescent="0.2">
      <c r="A12183" s="84" t="s">
        <v>5258</v>
      </c>
      <c r="B12183" s="85" t="s">
        <v>5259</v>
      </c>
      <c r="C12183" s="86" t="s">
        <v>7</v>
      </c>
      <c r="D12183" s="87">
        <v>1.0751999999999999</v>
      </c>
      <c r="E12183" s="88">
        <v>5242</v>
      </c>
      <c r="F12183" s="89">
        <f>+D12183*E12183</f>
        <v>5636.1983999999993</v>
      </c>
    </row>
    <row r="12184" spans="1:6" ht="409.6" hidden="1" customHeight="1" x14ac:dyDescent="0.2"/>
    <row r="12185" spans="1:6" ht="25.5" customHeight="1" thickBot="1" x14ac:dyDescent="0.25">
      <c r="A12185" s="84" t="s">
        <v>5264</v>
      </c>
      <c r="B12185" s="85" t="s">
        <v>5265</v>
      </c>
      <c r="C12185" s="86" t="s">
        <v>263</v>
      </c>
      <c r="D12185" s="87">
        <v>1.2</v>
      </c>
      <c r="E12185" s="88">
        <v>700</v>
      </c>
      <c r="F12185" s="89">
        <f>+D12185*E12185</f>
        <v>840</v>
      </c>
    </row>
    <row r="12186" spans="1:6" ht="409.6" hidden="1" customHeight="1" thickBot="1" x14ac:dyDescent="0.25"/>
    <row r="12187" spans="1:6" ht="13.5" customHeight="1" thickBot="1" x14ac:dyDescent="0.25">
      <c r="A12187" s="90" t="s">
        <v>4883</v>
      </c>
      <c r="B12187" s="91"/>
      <c r="C12187" s="92">
        <v>62.107536136687102</v>
      </c>
      <c r="D12187" s="91"/>
      <c r="E12187" s="93" t="s">
        <v>4884</v>
      </c>
      <c r="F12187" s="94">
        <v>164521</v>
      </c>
    </row>
    <row r="12188" spans="1:6" ht="0.2" customHeight="1" x14ac:dyDescent="0.2"/>
    <row r="12189" spans="1:6" ht="12.75" customHeight="1" x14ac:dyDescent="0.2">
      <c r="A12189" s="80" t="s">
        <v>4871</v>
      </c>
      <c r="B12189" s="81" t="s">
        <v>4885</v>
      </c>
      <c r="C12189" s="82" t="s">
        <v>4870</v>
      </c>
      <c r="D12189" s="82" t="s">
        <v>4873</v>
      </c>
      <c r="E12189" s="82" t="s">
        <v>4874</v>
      </c>
      <c r="F12189" s="83" t="s">
        <v>4875</v>
      </c>
    </row>
    <row r="12190" spans="1:6" ht="409.6" hidden="1" customHeight="1" x14ac:dyDescent="0.2"/>
    <row r="12191" spans="1:6" ht="25.5" customHeight="1" thickBot="1" x14ac:dyDescent="0.25">
      <c r="A12191" s="84" t="s">
        <v>5158</v>
      </c>
      <c r="B12191" s="85" t="s">
        <v>5159</v>
      </c>
      <c r="C12191" s="86" t="s">
        <v>4888</v>
      </c>
      <c r="D12191" s="87">
        <v>0.27745999999999998</v>
      </c>
      <c r="E12191" s="88">
        <v>266178</v>
      </c>
      <c r="F12191" s="89">
        <f>+D12191*E12191</f>
        <v>73853.747879999995</v>
      </c>
    </row>
    <row r="12192" spans="1:6" ht="409.6" hidden="1" customHeight="1" thickBot="1" x14ac:dyDescent="0.25"/>
    <row r="12193" spans="1:6" ht="13.5" customHeight="1" thickBot="1" x14ac:dyDescent="0.25">
      <c r="A12193" s="90" t="s">
        <v>4893</v>
      </c>
      <c r="B12193" s="91"/>
      <c r="C12193" s="92">
        <v>27.880270444738901</v>
      </c>
      <c r="D12193" s="91"/>
      <c r="E12193" s="93" t="s">
        <v>4884</v>
      </c>
      <c r="F12193" s="94">
        <v>73854</v>
      </c>
    </row>
    <row r="12194" spans="1:6" ht="0.2" customHeight="1" x14ac:dyDescent="0.2"/>
    <row r="12195" spans="1:6" ht="12.75" customHeight="1" x14ac:dyDescent="0.2">
      <c r="A12195" s="80" t="s">
        <v>4871</v>
      </c>
      <c r="B12195" s="81" t="s">
        <v>4894</v>
      </c>
      <c r="C12195" s="82" t="s">
        <v>4870</v>
      </c>
      <c r="D12195" s="82" t="s">
        <v>4873</v>
      </c>
      <c r="E12195" s="82" t="s">
        <v>4874</v>
      </c>
      <c r="F12195" s="83" t="s">
        <v>4875</v>
      </c>
    </row>
    <row r="12196" spans="1:6" ht="409.6" hidden="1" customHeight="1" x14ac:dyDescent="0.2"/>
    <row r="12197" spans="1:6" ht="25.5" customHeight="1" thickBot="1" x14ac:dyDescent="0.25">
      <c r="A12197" s="84" t="s">
        <v>4895</v>
      </c>
      <c r="B12197" s="85" t="s">
        <v>4896</v>
      </c>
      <c r="C12197" s="86" t="s">
        <v>4897</v>
      </c>
      <c r="D12197" s="87">
        <v>0.05</v>
      </c>
      <c r="E12197" s="88">
        <v>73854</v>
      </c>
      <c r="F12197" s="89">
        <f>+D12197*E12197</f>
        <v>3692.7000000000003</v>
      </c>
    </row>
    <row r="12198" spans="1:6" ht="409.6" hidden="1" customHeight="1" thickBot="1" x14ac:dyDescent="0.25"/>
    <row r="12199" spans="1:6" ht="13.5" customHeight="1" thickBot="1" x14ac:dyDescent="0.25">
      <c r="A12199" s="90" t="s">
        <v>4898</v>
      </c>
      <c r="B12199" s="91"/>
      <c r="C12199" s="92">
        <v>1.3941267738026499</v>
      </c>
      <c r="D12199" s="91"/>
      <c r="E12199" s="93" t="s">
        <v>4884</v>
      </c>
      <c r="F12199" s="94">
        <v>3693</v>
      </c>
    </row>
    <row r="12200" spans="1:6" ht="0.2" customHeight="1" x14ac:dyDescent="0.2"/>
    <row r="12201" spans="1:6" ht="12.75" customHeight="1" x14ac:dyDescent="0.2">
      <c r="A12201" s="80" t="s">
        <v>4871</v>
      </c>
      <c r="B12201" s="81" t="s">
        <v>4899</v>
      </c>
      <c r="C12201" s="82" t="s">
        <v>4870</v>
      </c>
      <c r="D12201" s="82" t="s">
        <v>4873</v>
      </c>
      <c r="E12201" s="82" t="s">
        <v>4874</v>
      </c>
      <c r="F12201" s="83" t="s">
        <v>4875</v>
      </c>
    </row>
    <row r="12202" spans="1:6" ht="409.6" hidden="1" customHeight="1" x14ac:dyDescent="0.2"/>
    <row r="12203" spans="1:6" ht="25.5" customHeight="1" x14ac:dyDescent="0.2">
      <c r="A12203" s="84" t="s">
        <v>5200</v>
      </c>
      <c r="B12203" s="85" t="s">
        <v>5201</v>
      </c>
      <c r="C12203" s="86" t="s">
        <v>109</v>
      </c>
      <c r="D12203" s="87">
        <v>48</v>
      </c>
      <c r="E12203" s="88">
        <v>158</v>
      </c>
      <c r="F12203" s="89">
        <f>+D12203*E12203</f>
        <v>7584</v>
      </c>
    </row>
    <row r="12204" spans="1:6" ht="409.6" hidden="1" customHeight="1" x14ac:dyDescent="0.2"/>
    <row r="12205" spans="1:6" ht="25.5" customHeight="1" x14ac:dyDescent="0.2">
      <c r="A12205" s="84" t="s">
        <v>5016</v>
      </c>
      <c r="B12205" s="85" t="s">
        <v>5017</v>
      </c>
      <c r="C12205" s="86" t="s">
        <v>109</v>
      </c>
      <c r="D12205" s="87">
        <v>1.3332999999999999</v>
      </c>
      <c r="E12205" s="88">
        <v>3482</v>
      </c>
      <c r="F12205" s="89">
        <f>+D12205*E12205</f>
        <v>4642.5505999999996</v>
      </c>
    </row>
    <row r="12206" spans="1:6" ht="409.6" hidden="1" customHeight="1" x14ac:dyDescent="0.2"/>
    <row r="12207" spans="1:6" ht="25.5" customHeight="1" x14ac:dyDescent="0.2">
      <c r="A12207" s="84" t="s">
        <v>5196</v>
      </c>
      <c r="B12207" s="85" t="s">
        <v>5197</v>
      </c>
      <c r="C12207" s="86" t="s">
        <v>109</v>
      </c>
      <c r="D12207" s="87">
        <v>4</v>
      </c>
      <c r="E12207" s="88">
        <v>550</v>
      </c>
      <c r="F12207" s="89">
        <f>+D12207*E12207</f>
        <v>2200</v>
      </c>
    </row>
    <row r="12208" spans="1:6" ht="409.6" hidden="1" customHeight="1" x14ac:dyDescent="0.2"/>
    <row r="12209" spans="1:6" ht="25.5" customHeight="1" x14ac:dyDescent="0.2">
      <c r="A12209" s="84" t="s">
        <v>5166</v>
      </c>
      <c r="B12209" s="85" t="s">
        <v>5167</v>
      </c>
      <c r="C12209" s="86" t="s">
        <v>109</v>
      </c>
      <c r="D12209" s="87">
        <v>0.16864999999999999</v>
      </c>
      <c r="E12209" s="88">
        <v>26925</v>
      </c>
      <c r="F12209" s="89">
        <f>+D12209*E12209</f>
        <v>4540.9012499999999</v>
      </c>
    </row>
    <row r="12210" spans="1:6" ht="409.6" hidden="1" customHeight="1" x14ac:dyDescent="0.2"/>
    <row r="12211" spans="1:6" ht="25.5" customHeight="1" x14ac:dyDescent="0.2">
      <c r="A12211" s="84" t="s">
        <v>5198</v>
      </c>
      <c r="B12211" s="85" t="s">
        <v>5199</v>
      </c>
      <c r="C12211" s="86" t="s">
        <v>109</v>
      </c>
      <c r="D12211" s="87">
        <v>0.16864999999999999</v>
      </c>
      <c r="E12211" s="88">
        <v>805</v>
      </c>
      <c r="F12211" s="89">
        <f>+D12211*E12211</f>
        <v>135.76325</v>
      </c>
    </row>
    <row r="12212" spans="1:6" ht="409.6" hidden="1" customHeight="1" x14ac:dyDescent="0.2"/>
    <row r="12213" spans="1:6" ht="25.5" customHeight="1" thickBot="1" x14ac:dyDescent="0.25">
      <c r="A12213" s="84" t="s">
        <v>5018</v>
      </c>
      <c r="B12213" s="85" t="s">
        <v>5019</v>
      </c>
      <c r="C12213" s="86" t="s">
        <v>109</v>
      </c>
      <c r="D12213" s="87">
        <v>0.66666999999999998</v>
      </c>
      <c r="E12213" s="88">
        <v>248</v>
      </c>
      <c r="F12213" s="89">
        <f>+D12213*E12213</f>
        <v>165.33416</v>
      </c>
    </row>
    <row r="12214" spans="1:6" ht="409.6" hidden="1" customHeight="1" thickBot="1" x14ac:dyDescent="0.25"/>
    <row r="12215" spans="1:6" ht="13.5" customHeight="1" thickBot="1" x14ac:dyDescent="0.25">
      <c r="A12215" s="90" t="s">
        <v>4904</v>
      </c>
      <c r="B12215" s="91"/>
      <c r="C12215" s="92">
        <v>7.2741480650970001</v>
      </c>
      <c r="D12215" s="91"/>
      <c r="E12215" s="93" t="s">
        <v>4884</v>
      </c>
      <c r="F12215" s="94">
        <v>19269</v>
      </c>
    </row>
    <row r="12216" spans="1:6" ht="0.2" customHeight="1" x14ac:dyDescent="0.2"/>
    <row r="12217" spans="1:6" ht="12.75" customHeight="1" x14ac:dyDescent="0.2">
      <c r="A12217" s="80" t="s">
        <v>4871</v>
      </c>
      <c r="B12217" s="81" t="s">
        <v>4905</v>
      </c>
      <c r="C12217" s="82" t="s">
        <v>4870</v>
      </c>
      <c r="D12217" s="82" t="s">
        <v>4873</v>
      </c>
      <c r="E12217" s="82" t="s">
        <v>4874</v>
      </c>
      <c r="F12217" s="83" t="s">
        <v>4875</v>
      </c>
    </row>
    <row r="12218" spans="1:6" ht="409.6" hidden="1" customHeight="1" x14ac:dyDescent="0.2"/>
    <row r="12219" spans="1:6" ht="25.5" customHeight="1" thickBot="1" x14ac:dyDescent="0.25">
      <c r="A12219" s="84" t="s">
        <v>4920</v>
      </c>
      <c r="B12219" s="85" t="s">
        <v>4921</v>
      </c>
      <c r="C12219" s="86" t="s">
        <v>106</v>
      </c>
      <c r="D12219" s="87">
        <v>0.252</v>
      </c>
      <c r="E12219" s="88">
        <v>14128</v>
      </c>
      <c r="F12219" s="89">
        <f>+D12219*E12219</f>
        <v>3560.2559999999999</v>
      </c>
    </row>
    <row r="12220" spans="1:6" ht="409.6" hidden="1" customHeight="1" thickBot="1" x14ac:dyDescent="0.25"/>
    <row r="12221" spans="1:6" ht="13.5" customHeight="1" thickBot="1" x14ac:dyDescent="0.25">
      <c r="A12221" s="90" t="s">
        <v>4908</v>
      </c>
      <c r="B12221" s="91"/>
      <c r="C12221" s="92">
        <v>1.34391857967436</v>
      </c>
      <c r="D12221" s="91"/>
      <c r="E12221" s="93" t="s">
        <v>4884</v>
      </c>
      <c r="F12221" s="94">
        <v>3560</v>
      </c>
    </row>
    <row r="12222" spans="1:6" ht="0.2" customHeight="1" thickBot="1" x14ac:dyDescent="0.25"/>
    <row r="12223" spans="1:6" ht="12.75" customHeight="1" thickBot="1" x14ac:dyDescent="0.3">
      <c r="A12223" s="157" t="s">
        <v>4909</v>
      </c>
      <c r="B12223" s="158"/>
      <c r="C12223" s="158"/>
      <c r="D12223" s="158"/>
      <c r="E12223" s="159">
        <v>264897</v>
      </c>
      <c r="F12223" s="160"/>
    </row>
    <row r="12224" spans="1:6" ht="12.75" customHeight="1" x14ac:dyDescent="0.2"/>
    <row r="12225" spans="1:6" ht="12.75" customHeight="1" x14ac:dyDescent="0.2"/>
    <row r="12226" spans="1:6" ht="409.6" hidden="1" customHeight="1" x14ac:dyDescent="0.2"/>
    <row r="12227" spans="1:6" ht="12.75" customHeight="1" x14ac:dyDescent="0.25">
      <c r="A12227" s="144" t="s">
        <v>4868</v>
      </c>
      <c r="B12227" s="145"/>
      <c r="C12227" s="145"/>
      <c r="D12227" s="145"/>
      <c r="E12227" s="146"/>
      <c r="F12227" s="147"/>
    </row>
    <row r="12228" spans="1:6" ht="12.75" customHeight="1" x14ac:dyDescent="0.2">
      <c r="A12228" s="138" t="s">
        <v>3006</v>
      </c>
      <c r="B12228" s="139"/>
      <c r="C12228" s="139"/>
      <c r="D12228" s="140"/>
      <c r="E12228" s="76" t="s">
        <v>4869</v>
      </c>
      <c r="F12228" s="77" t="s">
        <v>4870</v>
      </c>
    </row>
    <row r="12229" spans="1:6" ht="12.75" customHeight="1" x14ac:dyDescent="0.2">
      <c r="A12229" s="141"/>
      <c r="B12229" s="142"/>
      <c r="C12229" s="142"/>
      <c r="D12229" s="143"/>
      <c r="E12229" s="78" t="s">
        <v>3005</v>
      </c>
      <c r="F12229" s="79" t="s">
        <v>263</v>
      </c>
    </row>
    <row r="12230" spans="1:6" ht="409.6" hidden="1" customHeight="1" x14ac:dyDescent="0.2"/>
    <row r="12231" spans="1:6" ht="12.75" customHeight="1" x14ac:dyDescent="0.2">
      <c r="A12231" s="80" t="s">
        <v>4871</v>
      </c>
      <c r="B12231" s="81" t="s">
        <v>4872</v>
      </c>
      <c r="C12231" s="82" t="s">
        <v>4870</v>
      </c>
      <c r="D12231" s="82" t="s">
        <v>4873</v>
      </c>
      <c r="E12231" s="82" t="s">
        <v>4874</v>
      </c>
      <c r="F12231" s="83" t="s">
        <v>4875</v>
      </c>
    </row>
    <row r="12232" spans="1:6" ht="409.6" hidden="1" customHeight="1" x14ac:dyDescent="0.2"/>
    <row r="12233" spans="1:6" ht="25.5" customHeight="1" x14ac:dyDescent="0.2">
      <c r="A12233" s="84" t="s">
        <v>5170</v>
      </c>
      <c r="B12233" s="85" t="s">
        <v>5171</v>
      </c>
      <c r="C12233" s="86" t="s">
        <v>106</v>
      </c>
      <c r="D12233" s="87">
        <v>0.315</v>
      </c>
      <c r="E12233" s="88">
        <v>443220</v>
      </c>
      <c r="F12233" s="89">
        <f>+D12233*E12233</f>
        <v>139614.29999999999</v>
      </c>
    </row>
    <row r="12234" spans="1:6" ht="409.6" hidden="1" customHeight="1" x14ac:dyDescent="0.2"/>
    <row r="12235" spans="1:6" ht="25.5" customHeight="1" x14ac:dyDescent="0.2">
      <c r="A12235" s="84" t="s">
        <v>5254</v>
      </c>
      <c r="B12235" s="85" t="s">
        <v>5255</v>
      </c>
      <c r="C12235" s="86" t="s">
        <v>9</v>
      </c>
      <c r="D12235" s="87">
        <v>1.46</v>
      </c>
      <c r="E12235" s="88">
        <v>2030</v>
      </c>
      <c r="F12235" s="89">
        <f>+D12235*E12235</f>
        <v>2963.7999999999997</v>
      </c>
    </row>
    <row r="12236" spans="1:6" ht="409.6" hidden="1" customHeight="1" x14ac:dyDescent="0.2"/>
    <row r="12237" spans="1:6" ht="25.5" customHeight="1" x14ac:dyDescent="0.2">
      <c r="A12237" s="84" t="s">
        <v>4881</v>
      </c>
      <c r="B12237" s="85" t="s">
        <v>4882</v>
      </c>
      <c r="C12237" s="86" t="s">
        <v>9</v>
      </c>
      <c r="D12237" s="87">
        <v>1.67</v>
      </c>
      <c r="E12237" s="88">
        <v>8900</v>
      </c>
      <c r="F12237" s="89">
        <f>+D12237*E12237</f>
        <v>14863</v>
      </c>
    </row>
    <row r="12238" spans="1:6" ht="409.6" hidden="1" customHeight="1" x14ac:dyDescent="0.2"/>
    <row r="12239" spans="1:6" ht="25.5" customHeight="1" x14ac:dyDescent="0.2">
      <c r="A12239" s="84" t="s">
        <v>5097</v>
      </c>
      <c r="B12239" s="85" t="s">
        <v>5098</v>
      </c>
      <c r="C12239" s="86" t="s">
        <v>9</v>
      </c>
      <c r="D12239" s="87">
        <v>2.5000000000000001E-3</v>
      </c>
      <c r="E12239" s="88">
        <v>295180</v>
      </c>
      <c r="F12239" s="89">
        <f>+D12239*E12239</f>
        <v>737.95</v>
      </c>
    </row>
    <row r="12240" spans="1:6" ht="409.6" hidden="1" customHeight="1" x14ac:dyDescent="0.2"/>
    <row r="12241" spans="1:6" ht="25.5" customHeight="1" x14ac:dyDescent="0.2">
      <c r="A12241" s="84" t="s">
        <v>5160</v>
      </c>
      <c r="B12241" s="85" t="s">
        <v>5161</v>
      </c>
      <c r="C12241" s="86" t="s">
        <v>9</v>
      </c>
      <c r="D12241" s="87">
        <v>0.13331999999999999</v>
      </c>
      <c r="E12241" s="88">
        <v>155918</v>
      </c>
      <c r="F12241" s="89">
        <f>+D12241*E12241</f>
        <v>20786.98776</v>
      </c>
    </row>
    <row r="12242" spans="1:6" ht="409.6" hidden="1" customHeight="1" x14ac:dyDescent="0.2"/>
    <row r="12243" spans="1:6" ht="25.5" customHeight="1" x14ac:dyDescent="0.2">
      <c r="A12243" s="84" t="s">
        <v>5101</v>
      </c>
      <c r="B12243" s="85" t="s">
        <v>5102</v>
      </c>
      <c r="C12243" s="86" t="s">
        <v>1212</v>
      </c>
      <c r="D12243" s="87">
        <v>0.43836000000000003</v>
      </c>
      <c r="E12243" s="88">
        <v>2550</v>
      </c>
      <c r="F12243" s="89">
        <f>+D12243*E12243</f>
        <v>1117.818</v>
      </c>
    </row>
    <row r="12244" spans="1:6" ht="409.6" hidden="1" customHeight="1" x14ac:dyDescent="0.2"/>
    <row r="12245" spans="1:6" ht="25.5" customHeight="1" x14ac:dyDescent="0.2">
      <c r="A12245" s="84" t="s">
        <v>5190</v>
      </c>
      <c r="B12245" s="85" t="s">
        <v>5191</v>
      </c>
      <c r="C12245" s="86" t="s">
        <v>263</v>
      </c>
      <c r="D12245" s="87">
        <v>2.2999999999999998</v>
      </c>
      <c r="E12245" s="88">
        <v>1353</v>
      </c>
      <c r="F12245" s="89">
        <f>+D12245*E12245</f>
        <v>3111.8999999999996</v>
      </c>
    </row>
    <row r="12246" spans="1:6" ht="409.6" hidden="1" customHeight="1" x14ac:dyDescent="0.2"/>
    <row r="12247" spans="1:6" ht="25.5" customHeight="1" x14ac:dyDescent="0.2">
      <c r="A12247" s="84" t="s">
        <v>5258</v>
      </c>
      <c r="B12247" s="85" t="s">
        <v>5259</v>
      </c>
      <c r="C12247" s="86" t="s">
        <v>7</v>
      </c>
      <c r="D12247" s="87">
        <v>1.0751999999999999</v>
      </c>
      <c r="E12247" s="88">
        <v>5242</v>
      </c>
      <c r="F12247" s="89">
        <f>+D12247*E12247</f>
        <v>5636.1983999999993</v>
      </c>
    </row>
    <row r="12248" spans="1:6" ht="409.6" hidden="1" customHeight="1" x14ac:dyDescent="0.2"/>
    <row r="12249" spans="1:6" ht="25.5" customHeight="1" x14ac:dyDescent="0.2">
      <c r="A12249" s="84" t="s">
        <v>5256</v>
      </c>
      <c r="B12249" s="85" t="s">
        <v>5257</v>
      </c>
      <c r="C12249" s="86" t="s">
        <v>9</v>
      </c>
      <c r="D12249" s="87">
        <v>2.6780000000000002E-2</v>
      </c>
      <c r="E12249" s="88">
        <v>262600</v>
      </c>
      <c r="F12249" s="89">
        <f>+D12249*E12249</f>
        <v>7032.4280000000008</v>
      </c>
    </row>
    <row r="12250" spans="1:6" ht="409.6" hidden="1" customHeight="1" x14ac:dyDescent="0.2"/>
    <row r="12251" spans="1:6" ht="25.5" customHeight="1" x14ac:dyDescent="0.2">
      <c r="A12251" s="84" t="s">
        <v>4941</v>
      </c>
      <c r="B12251" s="85" t="s">
        <v>4942</v>
      </c>
      <c r="C12251" s="86" t="s">
        <v>7</v>
      </c>
      <c r="D12251" s="87">
        <v>0.3</v>
      </c>
      <c r="E12251" s="88">
        <v>8600</v>
      </c>
      <c r="F12251" s="89">
        <f>+D12251*E12251</f>
        <v>2580</v>
      </c>
    </row>
    <row r="12252" spans="1:6" ht="409.6" hidden="1" customHeight="1" x14ac:dyDescent="0.2"/>
    <row r="12253" spans="1:6" ht="25.5" customHeight="1" thickBot="1" x14ac:dyDescent="0.25">
      <c r="A12253" s="84" t="s">
        <v>5264</v>
      </c>
      <c r="B12253" s="85" t="s">
        <v>5265</v>
      </c>
      <c r="C12253" s="86" t="s">
        <v>263</v>
      </c>
      <c r="D12253" s="87">
        <v>1.2</v>
      </c>
      <c r="E12253" s="88">
        <v>700</v>
      </c>
      <c r="F12253" s="89">
        <f>+D12253*E12253</f>
        <v>840</v>
      </c>
    </row>
    <row r="12254" spans="1:6" ht="409.6" hidden="1" customHeight="1" thickBot="1" x14ac:dyDescent="0.25"/>
    <row r="12255" spans="1:6" ht="13.5" customHeight="1" thickBot="1" x14ac:dyDescent="0.25">
      <c r="A12255" s="90" t="s">
        <v>4883</v>
      </c>
      <c r="B12255" s="91"/>
      <c r="C12255" s="92">
        <v>62.296496361317402</v>
      </c>
      <c r="D12255" s="91"/>
      <c r="E12255" s="93" t="s">
        <v>4884</v>
      </c>
      <c r="F12255" s="94">
        <v>199284</v>
      </c>
    </row>
    <row r="12256" spans="1:6" ht="0.2" customHeight="1" x14ac:dyDescent="0.2"/>
    <row r="12257" spans="1:6" ht="12.75" customHeight="1" x14ac:dyDescent="0.2">
      <c r="A12257" s="80" t="s">
        <v>4871</v>
      </c>
      <c r="B12257" s="81" t="s">
        <v>4885</v>
      </c>
      <c r="C12257" s="82" t="s">
        <v>4870</v>
      </c>
      <c r="D12257" s="82" t="s">
        <v>4873</v>
      </c>
      <c r="E12257" s="82" t="s">
        <v>4874</v>
      </c>
      <c r="F12257" s="83" t="s">
        <v>4875</v>
      </c>
    </row>
    <row r="12258" spans="1:6" ht="409.6" hidden="1" customHeight="1" x14ac:dyDescent="0.2"/>
    <row r="12259" spans="1:6" ht="25.5" customHeight="1" thickBot="1" x14ac:dyDescent="0.25">
      <c r="A12259" s="84" t="s">
        <v>5158</v>
      </c>
      <c r="B12259" s="85" t="s">
        <v>5159</v>
      </c>
      <c r="C12259" s="86" t="s">
        <v>4888</v>
      </c>
      <c r="D12259" s="87">
        <v>0.34250000000000003</v>
      </c>
      <c r="E12259" s="88">
        <v>266178</v>
      </c>
      <c r="F12259" s="89">
        <f>+D12259*E12259</f>
        <v>91165.965000000011</v>
      </c>
    </row>
    <row r="12260" spans="1:6" ht="409.6" hidden="1" customHeight="1" thickBot="1" x14ac:dyDescent="0.25"/>
    <row r="12261" spans="1:6" ht="13.5" customHeight="1" thickBot="1" x14ac:dyDescent="0.25">
      <c r="A12261" s="90" t="s">
        <v>4893</v>
      </c>
      <c r="B12261" s="91"/>
      <c r="C12261" s="92">
        <v>28.498637057043499</v>
      </c>
      <c r="D12261" s="91"/>
      <c r="E12261" s="93" t="s">
        <v>4884</v>
      </c>
      <c r="F12261" s="94">
        <v>91166</v>
      </c>
    </row>
    <row r="12262" spans="1:6" ht="0.2" customHeight="1" x14ac:dyDescent="0.2"/>
    <row r="12263" spans="1:6" ht="12.75" customHeight="1" x14ac:dyDescent="0.2">
      <c r="A12263" s="80" t="s">
        <v>4871</v>
      </c>
      <c r="B12263" s="81" t="s">
        <v>4894</v>
      </c>
      <c r="C12263" s="82" t="s">
        <v>4870</v>
      </c>
      <c r="D12263" s="82" t="s">
        <v>4873</v>
      </c>
      <c r="E12263" s="82" t="s">
        <v>4874</v>
      </c>
      <c r="F12263" s="83" t="s">
        <v>4875</v>
      </c>
    </row>
    <row r="12264" spans="1:6" ht="409.6" hidden="1" customHeight="1" x14ac:dyDescent="0.2"/>
    <row r="12265" spans="1:6" ht="25.5" customHeight="1" thickBot="1" x14ac:dyDescent="0.25">
      <c r="A12265" s="84" t="s">
        <v>4895</v>
      </c>
      <c r="B12265" s="85" t="s">
        <v>4896</v>
      </c>
      <c r="C12265" s="86" t="s">
        <v>4897</v>
      </c>
      <c r="D12265" s="87">
        <v>0.05</v>
      </c>
      <c r="E12265" s="88">
        <v>91166</v>
      </c>
      <c r="F12265" s="89">
        <f>+D12265*E12265</f>
        <v>4558.3</v>
      </c>
    </row>
    <row r="12266" spans="1:6" ht="409.6" hidden="1" customHeight="1" thickBot="1" x14ac:dyDescent="0.25"/>
    <row r="12267" spans="1:6" ht="13.5" customHeight="1" thickBot="1" x14ac:dyDescent="0.25">
      <c r="A12267" s="90" t="s">
        <v>4898</v>
      </c>
      <c r="B12267" s="91"/>
      <c r="C12267" s="92">
        <v>1.4248380723735199</v>
      </c>
      <c r="D12267" s="91"/>
      <c r="E12267" s="93" t="s">
        <v>4884</v>
      </c>
      <c r="F12267" s="94">
        <v>4558</v>
      </c>
    </row>
    <row r="12268" spans="1:6" ht="0.2" customHeight="1" x14ac:dyDescent="0.2"/>
    <row r="12269" spans="1:6" ht="12.75" customHeight="1" x14ac:dyDescent="0.2">
      <c r="A12269" s="80" t="s">
        <v>4871</v>
      </c>
      <c r="B12269" s="81" t="s">
        <v>4899</v>
      </c>
      <c r="C12269" s="82" t="s">
        <v>4870</v>
      </c>
      <c r="D12269" s="82" t="s">
        <v>4873</v>
      </c>
      <c r="E12269" s="82" t="s">
        <v>4874</v>
      </c>
      <c r="F12269" s="83" t="s">
        <v>4875</v>
      </c>
    </row>
    <row r="12270" spans="1:6" ht="409.6" hidden="1" customHeight="1" x14ac:dyDescent="0.2"/>
    <row r="12271" spans="1:6" ht="25.5" customHeight="1" x14ac:dyDescent="0.2">
      <c r="A12271" s="84" t="s">
        <v>5200</v>
      </c>
      <c r="B12271" s="85" t="s">
        <v>5201</v>
      </c>
      <c r="C12271" s="86" t="s">
        <v>109</v>
      </c>
      <c r="D12271" s="87">
        <v>48</v>
      </c>
      <c r="E12271" s="88">
        <v>158</v>
      </c>
      <c r="F12271" s="89">
        <f>+D12271*E12271</f>
        <v>7584</v>
      </c>
    </row>
    <row r="12272" spans="1:6" ht="409.6" hidden="1" customHeight="1" x14ac:dyDescent="0.2"/>
    <row r="12273" spans="1:6" ht="25.5" customHeight="1" x14ac:dyDescent="0.2">
      <c r="A12273" s="84" t="s">
        <v>5016</v>
      </c>
      <c r="B12273" s="85" t="s">
        <v>5017</v>
      </c>
      <c r="C12273" s="86" t="s">
        <v>109</v>
      </c>
      <c r="D12273" s="87">
        <v>1.3332999999999999</v>
      </c>
      <c r="E12273" s="88">
        <v>3482</v>
      </c>
      <c r="F12273" s="89">
        <f>+D12273*E12273</f>
        <v>4642.5505999999996</v>
      </c>
    </row>
    <row r="12274" spans="1:6" ht="409.6" hidden="1" customHeight="1" x14ac:dyDescent="0.2"/>
    <row r="12275" spans="1:6" ht="25.5" customHeight="1" x14ac:dyDescent="0.2">
      <c r="A12275" s="84" t="s">
        <v>5196</v>
      </c>
      <c r="B12275" s="85" t="s">
        <v>5197</v>
      </c>
      <c r="C12275" s="86" t="s">
        <v>109</v>
      </c>
      <c r="D12275" s="87">
        <v>4</v>
      </c>
      <c r="E12275" s="88">
        <v>550</v>
      </c>
      <c r="F12275" s="89">
        <f>+D12275*E12275</f>
        <v>2200</v>
      </c>
    </row>
    <row r="12276" spans="1:6" ht="409.6" hidden="1" customHeight="1" x14ac:dyDescent="0.2"/>
    <row r="12277" spans="1:6" ht="25.5" customHeight="1" x14ac:dyDescent="0.2">
      <c r="A12277" s="84" t="s">
        <v>5166</v>
      </c>
      <c r="B12277" s="85" t="s">
        <v>5167</v>
      </c>
      <c r="C12277" s="86" t="s">
        <v>109</v>
      </c>
      <c r="D12277" s="87">
        <v>0.21081</v>
      </c>
      <c r="E12277" s="88">
        <v>26925</v>
      </c>
      <c r="F12277" s="89">
        <f>+D12277*E12277</f>
        <v>5676.0592500000002</v>
      </c>
    </row>
    <row r="12278" spans="1:6" ht="409.6" hidden="1" customHeight="1" x14ac:dyDescent="0.2"/>
    <row r="12279" spans="1:6" ht="25.5" customHeight="1" x14ac:dyDescent="0.2">
      <c r="A12279" s="84" t="s">
        <v>5198</v>
      </c>
      <c r="B12279" s="85" t="s">
        <v>5199</v>
      </c>
      <c r="C12279" s="86" t="s">
        <v>109</v>
      </c>
      <c r="D12279" s="87">
        <v>0.21081</v>
      </c>
      <c r="E12279" s="88">
        <v>805</v>
      </c>
      <c r="F12279" s="89">
        <f>+D12279*E12279</f>
        <v>169.70204999999999</v>
      </c>
    </row>
    <row r="12280" spans="1:6" ht="409.6" hidden="1" customHeight="1" x14ac:dyDescent="0.2"/>
    <row r="12281" spans="1:6" ht="25.5" customHeight="1" thickBot="1" x14ac:dyDescent="0.25">
      <c r="A12281" s="84" t="s">
        <v>5018</v>
      </c>
      <c r="B12281" s="85" t="s">
        <v>5019</v>
      </c>
      <c r="C12281" s="86" t="s">
        <v>109</v>
      </c>
      <c r="D12281" s="87">
        <v>0.66666999999999998</v>
      </c>
      <c r="E12281" s="88">
        <v>248</v>
      </c>
      <c r="F12281" s="89">
        <f>+D12281*E12281</f>
        <v>165.33416</v>
      </c>
    </row>
    <row r="12282" spans="1:6" ht="409.6" hidden="1" customHeight="1" thickBot="1" x14ac:dyDescent="0.25"/>
    <row r="12283" spans="1:6" ht="13.5" customHeight="1" thickBot="1" x14ac:dyDescent="0.25">
      <c r="A12283" s="90" t="s">
        <v>4904</v>
      </c>
      <c r="B12283" s="91"/>
      <c r="C12283" s="92">
        <v>6.3889514092079898</v>
      </c>
      <c r="D12283" s="91"/>
      <c r="E12283" s="93" t="s">
        <v>4884</v>
      </c>
      <c r="F12283" s="94">
        <v>20438</v>
      </c>
    </row>
    <row r="12284" spans="1:6" ht="0.2" customHeight="1" x14ac:dyDescent="0.2"/>
    <row r="12285" spans="1:6" ht="12.75" customHeight="1" x14ac:dyDescent="0.2">
      <c r="A12285" s="80" t="s">
        <v>4871</v>
      </c>
      <c r="B12285" s="81" t="s">
        <v>4905</v>
      </c>
      <c r="C12285" s="82" t="s">
        <v>4870</v>
      </c>
      <c r="D12285" s="82" t="s">
        <v>4873</v>
      </c>
      <c r="E12285" s="82" t="s">
        <v>4874</v>
      </c>
      <c r="F12285" s="83" t="s">
        <v>4875</v>
      </c>
    </row>
    <row r="12286" spans="1:6" ht="409.6" hidden="1" customHeight="1" x14ac:dyDescent="0.2"/>
    <row r="12287" spans="1:6" ht="25.5" customHeight="1" thickBot="1" x14ac:dyDescent="0.25">
      <c r="A12287" s="84" t="s">
        <v>4920</v>
      </c>
      <c r="B12287" s="85" t="s">
        <v>4921</v>
      </c>
      <c r="C12287" s="86" t="s">
        <v>106</v>
      </c>
      <c r="D12287" s="87">
        <v>0.315</v>
      </c>
      <c r="E12287" s="88">
        <v>14128</v>
      </c>
      <c r="F12287" s="89">
        <f>+D12287*E12287</f>
        <v>4450.32</v>
      </c>
    </row>
    <row r="12288" spans="1:6" ht="409.6" hidden="1" customHeight="1" thickBot="1" x14ac:dyDescent="0.25"/>
    <row r="12289" spans="1:6" ht="13.5" customHeight="1" thickBot="1" x14ac:dyDescent="0.25">
      <c r="A12289" s="90" t="s">
        <v>4908</v>
      </c>
      <c r="B12289" s="91"/>
      <c r="C12289" s="92">
        <v>1.3910771000575199</v>
      </c>
      <c r="D12289" s="91"/>
      <c r="E12289" s="93" t="s">
        <v>4884</v>
      </c>
      <c r="F12289" s="94">
        <v>4450</v>
      </c>
    </row>
    <row r="12290" spans="1:6" ht="0.2" customHeight="1" thickBot="1" x14ac:dyDescent="0.25"/>
    <row r="12291" spans="1:6" ht="12.75" customHeight="1" thickBot="1" x14ac:dyDescent="0.3">
      <c r="A12291" s="157" t="s">
        <v>4909</v>
      </c>
      <c r="B12291" s="158"/>
      <c r="C12291" s="158"/>
      <c r="D12291" s="158"/>
      <c r="E12291" s="159">
        <v>319896</v>
      </c>
      <c r="F12291" s="160"/>
    </row>
    <row r="12292" spans="1:6" ht="12.75" customHeight="1" x14ac:dyDescent="0.2"/>
    <row r="12293" spans="1:6" ht="12.75" customHeight="1" x14ac:dyDescent="0.2"/>
    <row r="12294" spans="1:6" ht="409.6" hidden="1" customHeight="1" x14ac:dyDescent="0.2"/>
    <row r="12295" spans="1:6" ht="12.75" customHeight="1" x14ac:dyDescent="0.25">
      <c r="A12295" s="144" t="s">
        <v>4868</v>
      </c>
      <c r="B12295" s="145"/>
      <c r="C12295" s="145"/>
      <c r="D12295" s="145"/>
      <c r="E12295" s="146"/>
      <c r="F12295" s="147"/>
    </row>
    <row r="12296" spans="1:6" ht="12.75" customHeight="1" x14ac:dyDescent="0.2">
      <c r="A12296" s="138" t="s">
        <v>3008</v>
      </c>
      <c r="B12296" s="139"/>
      <c r="C12296" s="139"/>
      <c r="D12296" s="140"/>
      <c r="E12296" s="76" t="s">
        <v>4869</v>
      </c>
      <c r="F12296" s="77" t="s">
        <v>4870</v>
      </c>
    </row>
    <row r="12297" spans="1:6" ht="12.75" customHeight="1" x14ac:dyDescent="0.2">
      <c r="A12297" s="141"/>
      <c r="B12297" s="142"/>
      <c r="C12297" s="142"/>
      <c r="D12297" s="143"/>
      <c r="E12297" s="78" t="s">
        <v>3007</v>
      </c>
      <c r="F12297" s="79" t="s">
        <v>263</v>
      </c>
    </row>
    <row r="12298" spans="1:6" ht="409.6" hidden="1" customHeight="1" x14ac:dyDescent="0.2"/>
    <row r="12299" spans="1:6" ht="12.75" customHeight="1" x14ac:dyDescent="0.2">
      <c r="A12299" s="80" t="s">
        <v>4871</v>
      </c>
      <c r="B12299" s="81" t="s">
        <v>4872</v>
      </c>
      <c r="C12299" s="82" t="s">
        <v>4870</v>
      </c>
      <c r="D12299" s="82" t="s">
        <v>4873</v>
      </c>
      <c r="E12299" s="82" t="s">
        <v>4874</v>
      </c>
      <c r="F12299" s="83" t="s">
        <v>4875</v>
      </c>
    </row>
    <row r="12300" spans="1:6" ht="409.6" hidden="1" customHeight="1" x14ac:dyDescent="0.2"/>
    <row r="12301" spans="1:6" ht="25.5" customHeight="1" x14ac:dyDescent="0.2">
      <c r="A12301" s="84" t="s">
        <v>5170</v>
      </c>
      <c r="B12301" s="85" t="s">
        <v>5171</v>
      </c>
      <c r="C12301" s="86" t="s">
        <v>106</v>
      </c>
      <c r="D12301" s="87">
        <v>0.16800000000000001</v>
      </c>
      <c r="E12301" s="88">
        <v>443220</v>
      </c>
      <c r="F12301" s="89">
        <f>+D12301*E12301</f>
        <v>74460.960000000006</v>
      </c>
    </row>
    <row r="12302" spans="1:6" ht="409.6" hidden="1" customHeight="1" x14ac:dyDescent="0.2"/>
    <row r="12303" spans="1:6" ht="25.5" customHeight="1" x14ac:dyDescent="0.2">
      <c r="A12303" s="84" t="s">
        <v>5254</v>
      </c>
      <c r="B12303" s="85" t="s">
        <v>5255</v>
      </c>
      <c r="C12303" s="86" t="s">
        <v>9</v>
      </c>
      <c r="D12303" s="87">
        <v>1.0900000000000001</v>
      </c>
      <c r="E12303" s="88">
        <v>2030</v>
      </c>
      <c r="F12303" s="89">
        <f>+D12303*E12303</f>
        <v>2212.7000000000003</v>
      </c>
    </row>
    <row r="12304" spans="1:6" ht="409.6" hidden="1" customHeight="1" x14ac:dyDescent="0.2"/>
    <row r="12305" spans="1:6" ht="25.5" customHeight="1" x14ac:dyDescent="0.2">
      <c r="A12305" s="84" t="s">
        <v>4881</v>
      </c>
      <c r="B12305" s="85" t="s">
        <v>4882</v>
      </c>
      <c r="C12305" s="86" t="s">
        <v>9</v>
      </c>
      <c r="D12305" s="87">
        <v>1.05</v>
      </c>
      <c r="E12305" s="88">
        <v>8900</v>
      </c>
      <c r="F12305" s="89">
        <f>+D12305*E12305</f>
        <v>9345</v>
      </c>
    </row>
    <row r="12306" spans="1:6" ht="409.6" hidden="1" customHeight="1" x14ac:dyDescent="0.2"/>
    <row r="12307" spans="1:6" ht="25.5" customHeight="1" x14ac:dyDescent="0.2">
      <c r="A12307" s="84" t="s">
        <v>4941</v>
      </c>
      <c r="B12307" s="85" t="s">
        <v>4942</v>
      </c>
      <c r="C12307" s="86" t="s">
        <v>7</v>
      </c>
      <c r="D12307" s="87">
        <v>0.16</v>
      </c>
      <c r="E12307" s="88">
        <v>8600</v>
      </c>
      <c r="F12307" s="89">
        <f>+D12307*E12307</f>
        <v>1376</v>
      </c>
    </row>
    <row r="12308" spans="1:6" ht="409.6" hidden="1" customHeight="1" x14ac:dyDescent="0.2"/>
    <row r="12309" spans="1:6" ht="25.5" customHeight="1" x14ac:dyDescent="0.2">
      <c r="A12309" s="84" t="s">
        <v>5101</v>
      </c>
      <c r="B12309" s="85" t="s">
        <v>5102</v>
      </c>
      <c r="C12309" s="86" t="s">
        <v>1212</v>
      </c>
      <c r="D12309" s="87">
        <v>0.36530000000000001</v>
      </c>
      <c r="E12309" s="88">
        <v>2550</v>
      </c>
      <c r="F12309" s="89">
        <f>+D12309*E12309</f>
        <v>931.51499999999999</v>
      </c>
    </row>
    <row r="12310" spans="1:6" ht="409.6" hidden="1" customHeight="1" x14ac:dyDescent="0.2"/>
    <row r="12311" spans="1:6" ht="25.5" customHeight="1" x14ac:dyDescent="0.2">
      <c r="A12311" s="84" t="s">
        <v>5097</v>
      </c>
      <c r="B12311" s="85" t="s">
        <v>5098</v>
      </c>
      <c r="C12311" s="86" t="s">
        <v>9</v>
      </c>
      <c r="D12311" s="87">
        <v>1.5399999999999999E-3</v>
      </c>
      <c r="E12311" s="88">
        <v>295180</v>
      </c>
      <c r="F12311" s="89">
        <f>+D12311*E12311</f>
        <v>454.57719999999995</v>
      </c>
    </row>
    <row r="12312" spans="1:6" ht="409.6" hidden="1" customHeight="1" x14ac:dyDescent="0.2"/>
    <row r="12313" spans="1:6" ht="25.5" customHeight="1" x14ac:dyDescent="0.2">
      <c r="A12313" s="84" t="s">
        <v>5160</v>
      </c>
      <c r="B12313" s="85" t="s">
        <v>5161</v>
      </c>
      <c r="C12313" s="86" t="s">
        <v>9</v>
      </c>
      <c r="D12313" s="87">
        <v>8.2040000000000002E-2</v>
      </c>
      <c r="E12313" s="88">
        <v>155918</v>
      </c>
      <c r="F12313" s="89">
        <f>+D12313*E12313</f>
        <v>12791.512720000001</v>
      </c>
    </row>
    <row r="12314" spans="1:6" ht="409.6" hidden="1" customHeight="1" x14ac:dyDescent="0.2"/>
    <row r="12315" spans="1:6" ht="25.5" customHeight="1" x14ac:dyDescent="0.2">
      <c r="A12315" s="84" t="s">
        <v>5256</v>
      </c>
      <c r="B12315" s="85" t="s">
        <v>5257</v>
      </c>
      <c r="C12315" s="86" t="s">
        <v>9</v>
      </c>
      <c r="D12315" s="87">
        <v>1.4279999999999999E-2</v>
      </c>
      <c r="E12315" s="88">
        <v>262600</v>
      </c>
      <c r="F12315" s="89">
        <f>+D12315*E12315</f>
        <v>3749.9279999999999</v>
      </c>
    </row>
    <row r="12316" spans="1:6" ht="409.6" hidden="1" customHeight="1" x14ac:dyDescent="0.2"/>
    <row r="12317" spans="1:6" ht="25.5" customHeight="1" x14ac:dyDescent="0.2">
      <c r="A12317" s="84" t="s">
        <v>5190</v>
      </c>
      <c r="B12317" s="85" t="s">
        <v>5191</v>
      </c>
      <c r="C12317" s="86" t="s">
        <v>263</v>
      </c>
      <c r="D12317" s="87">
        <v>2.2999999999999998</v>
      </c>
      <c r="E12317" s="88">
        <v>1353</v>
      </c>
      <c r="F12317" s="89">
        <f>+D12317*E12317</f>
        <v>3111.8999999999996</v>
      </c>
    </row>
    <row r="12318" spans="1:6" ht="409.6" hidden="1" customHeight="1" x14ac:dyDescent="0.2"/>
    <row r="12319" spans="1:6" ht="25.5" customHeight="1" thickBot="1" x14ac:dyDescent="0.25">
      <c r="A12319" s="84" t="s">
        <v>5258</v>
      </c>
      <c r="B12319" s="85" t="s">
        <v>5259</v>
      </c>
      <c r="C12319" s="86" t="s">
        <v>7</v>
      </c>
      <c r="D12319" s="87">
        <v>0.79147000000000001</v>
      </c>
      <c r="E12319" s="88">
        <v>5242</v>
      </c>
      <c r="F12319" s="89">
        <f>+D12319*E12319</f>
        <v>4148.8857399999997</v>
      </c>
    </row>
    <row r="12320" spans="1:6" ht="409.6" hidden="1" customHeight="1" thickBot="1" x14ac:dyDescent="0.25"/>
    <row r="12321" spans="1:6" ht="13.5" customHeight="1" thickBot="1" x14ac:dyDescent="0.25">
      <c r="A12321" s="90" t="s">
        <v>4883</v>
      </c>
      <c r="B12321" s="91"/>
      <c r="C12321" s="92">
        <v>60.780534680832702</v>
      </c>
      <c r="D12321" s="91"/>
      <c r="E12321" s="93" t="s">
        <v>4884</v>
      </c>
      <c r="F12321" s="94">
        <v>112585</v>
      </c>
    </row>
    <row r="12322" spans="1:6" ht="0.2" customHeight="1" x14ac:dyDescent="0.2"/>
    <row r="12323" spans="1:6" ht="12.75" customHeight="1" x14ac:dyDescent="0.2">
      <c r="A12323" s="80" t="s">
        <v>4871</v>
      </c>
      <c r="B12323" s="81" t="s">
        <v>4885</v>
      </c>
      <c r="C12323" s="82" t="s">
        <v>4870</v>
      </c>
      <c r="D12323" s="82" t="s">
        <v>4873</v>
      </c>
      <c r="E12323" s="82" t="s">
        <v>4874</v>
      </c>
      <c r="F12323" s="83" t="s">
        <v>4875</v>
      </c>
    </row>
    <row r="12324" spans="1:6" ht="409.6" hidden="1" customHeight="1" x14ac:dyDescent="0.2"/>
    <row r="12325" spans="1:6" ht="25.5" customHeight="1" thickBot="1" x14ac:dyDescent="0.25">
      <c r="A12325" s="84" t="s">
        <v>5158</v>
      </c>
      <c r="B12325" s="85" t="s">
        <v>5159</v>
      </c>
      <c r="C12325" s="86" t="s">
        <v>4888</v>
      </c>
      <c r="D12325" s="87">
        <v>0.19974</v>
      </c>
      <c r="E12325" s="88">
        <v>266178</v>
      </c>
      <c r="F12325" s="89">
        <f>+D12325*E12325</f>
        <v>53166.39372</v>
      </c>
    </row>
    <row r="12326" spans="1:6" ht="409.6" hidden="1" customHeight="1" thickBot="1" x14ac:dyDescent="0.25"/>
    <row r="12327" spans="1:6" ht="13.5" customHeight="1" thickBot="1" x14ac:dyDescent="0.25">
      <c r="A12327" s="90" t="s">
        <v>4893</v>
      </c>
      <c r="B12327" s="91"/>
      <c r="C12327" s="92">
        <v>28.702384037315401</v>
      </c>
      <c r="D12327" s="91"/>
      <c r="E12327" s="93" t="s">
        <v>4884</v>
      </c>
      <c r="F12327" s="94">
        <v>53166</v>
      </c>
    </row>
    <row r="12328" spans="1:6" ht="0.2" customHeight="1" x14ac:dyDescent="0.2"/>
    <row r="12329" spans="1:6" ht="12.75" customHeight="1" x14ac:dyDescent="0.2">
      <c r="A12329" s="80" t="s">
        <v>4871</v>
      </c>
      <c r="B12329" s="81" t="s">
        <v>4894</v>
      </c>
      <c r="C12329" s="82" t="s">
        <v>4870</v>
      </c>
      <c r="D12329" s="82" t="s">
        <v>4873</v>
      </c>
      <c r="E12329" s="82" t="s">
        <v>4874</v>
      </c>
      <c r="F12329" s="83" t="s">
        <v>4875</v>
      </c>
    </row>
    <row r="12330" spans="1:6" ht="409.6" hidden="1" customHeight="1" x14ac:dyDescent="0.2"/>
    <row r="12331" spans="1:6" ht="25.5" customHeight="1" thickBot="1" x14ac:dyDescent="0.25">
      <c r="A12331" s="84" t="s">
        <v>4895</v>
      </c>
      <c r="B12331" s="85" t="s">
        <v>4896</v>
      </c>
      <c r="C12331" s="86" t="s">
        <v>4897</v>
      </c>
      <c r="D12331" s="87">
        <v>0.05</v>
      </c>
      <c r="E12331" s="88">
        <v>53166</v>
      </c>
      <c r="F12331" s="89">
        <f>+D12331*E12331</f>
        <v>2658.3</v>
      </c>
    </row>
    <row r="12332" spans="1:6" ht="409.6" hidden="1" customHeight="1" thickBot="1" x14ac:dyDescent="0.25"/>
    <row r="12333" spans="1:6" ht="13.5" customHeight="1" thickBot="1" x14ac:dyDescent="0.25">
      <c r="A12333" s="90" t="s">
        <v>4898</v>
      </c>
      <c r="B12333" s="91"/>
      <c r="C12333" s="92">
        <v>1.43495724280902</v>
      </c>
      <c r="D12333" s="91"/>
      <c r="E12333" s="93" t="s">
        <v>4884</v>
      </c>
      <c r="F12333" s="94">
        <v>2658</v>
      </c>
    </row>
    <row r="12334" spans="1:6" ht="0.2" customHeight="1" x14ac:dyDescent="0.2"/>
    <row r="12335" spans="1:6" ht="12.75" customHeight="1" x14ac:dyDescent="0.2">
      <c r="A12335" s="80" t="s">
        <v>4871</v>
      </c>
      <c r="B12335" s="81" t="s">
        <v>4899</v>
      </c>
      <c r="C12335" s="82" t="s">
        <v>4870</v>
      </c>
      <c r="D12335" s="82" t="s">
        <v>4873</v>
      </c>
      <c r="E12335" s="82" t="s">
        <v>4874</v>
      </c>
      <c r="F12335" s="83" t="s">
        <v>4875</v>
      </c>
    </row>
    <row r="12336" spans="1:6" ht="409.6" hidden="1" customHeight="1" x14ac:dyDescent="0.2"/>
    <row r="12337" spans="1:6" ht="25.5" customHeight="1" x14ac:dyDescent="0.2">
      <c r="A12337" s="84" t="s">
        <v>5200</v>
      </c>
      <c r="B12337" s="85" t="s">
        <v>5201</v>
      </c>
      <c r="C12337" s="86" t="s">
        <v>109</v>
      </c>
      <c r="D12337" s="87">
        <v>32</v>
      </c>
      <c r="E12337" s="88">
        <v>158</v>
      </c>
      <c r="F12337" s="89">
        <f>+D12337*E12337</f>
        <v>5056</v>
      </c>
    </row>
    <row r="12338" spans="1:6" ht="409.6" hidden="1" customHeight="1" x14ac:dyDescent="0.2"/>
    <row r="12339" spans="1:6" ht="25.5" customHeight="1" x14ac:dyDescent="0.2">
      <c r="A12339" s="84" t="s">
        <v>5016</v>
      </c>
      <c r="B12339" s="85" t="s">
        <v>5017</v>
      </c>
      <c r="C12339" s="86" t="s">
        <v>109</v>
      </c>
      <c r="D12339" s="87">
        <v>1.3332999999999999</v>
      </c>
      <c r="E12339" s="88">
        <v>3482</v>
      </c>
      <c r="F12339" s="89">
        <f>+D12339*E12339</f>
        <v>4642.5505999999996</v>
      </c>
    </row>
    <row r="12340" spans="1:6" ht="409.6" hidden="1" customHeight="1" x14ac:dyDescent="0.2"/>
    <row r="12341" spans="1:6" ht="25.5" customHeight="1" x14ac:dyDescent="0.2">
      <c r="A12341" s="84" t="s">
        <v>5196</v>
      </c>
      <c r="B12341" s="85" t="s">
        <v>5197</v>
      </c>
      <c r="C12341" s="86" t="s">
        <v>109</v>
      </c>
      <c r="D12341" s="87">
        <v>2.6666699999999999</v>
      </c>
      <c r="E12341" s="88">
        <v>550</v>
      </c>
      <c r="F12341" s="89">
        <f>+D12341*E12341</f>
        <v>1466.6685</v>
      </c>
    </row>
    <row r="12342" spans="1:6" ht="409.6" hidden="1" customHeight="1" x14ac:dyDescent="0.2"/>
    <row r="12343" spans="1:6" ht="25.5" customHeight="1" x14ac:dyDescent="0.2">
      <c r="A12343" s="84" t="s">
        <v>5166</v>
      </c>
      <c r="B12343" s="85" t="s">
        <v>5167</v>
      </c>
      <c r="C12343" s="86" t="s">
        <v>109</v>
      </c>
      <c r="D12343" s="87">
        <v>0.11243</v>
      </c>
      <c r="E12343" s="88">
        <v>26925</v>
      </c>
      <c r="F12343" s="89">
        <f>+D12343*E12343</f>
        <v>3027.1777499999998</v>
      </c>
    </row>
    <row r="12344" spans="1:6" ht="409.6" hidden="1" customHeight="1" x14ac:dyDescent="0.2"/>
    <row r="12345" spans="1:6" ht="25.5" customHeight="1" x14ac:dyDescent="0.2">
      <c r="A12345" s="84" t="s">
        <v>5198</v>
      </c>
      <c r="B12345" s="85" t="s">
        <v>5199</v>
      </c>
      <c r="C12345" s="86" t="s">
        <v>109</v>
      </c>
      <c r="D12345" s="87">
        <v>0.11243</v>
      </c>
      <c r="E12345" s="88">
        <v>805</v>
      </c>
      <c r="F12345" s="89">
        <f>+D12345*E12345</f>
        <v>90.506150000000005</v>
      </c>
    </row>
    <row r="12346" spans="1:6" ht="409.6" hidden="1" customHeight="1" x14ac:dyDescent="0.2"/>
    <row r="12347" spans="1:6" ht="25.5" customHeight="1" thickBot="1" x14ac:dyDescent="0.25">
      <c r="A12347" s="84" t="s">
        <v>5018</v>
      </c>
      <c r="B12347" s="85" t="s">
        <v>5019</v>
      </c>
      <c r="C12347" s="86" t="s">
        <v>109</v>
      </c>
      <c r="D12347" s="87">
        <v>0.66666999999999998</v>
      </c>
      <c r="E12347" s="88">
        <v>248</v>
      </c>
      <c r="F12347" s="89">
        <f>+D12347*E12347</f>
        <v>165.33416</v>
      </c>
    </row>
    <row r="12348" spans="1:6" ht="409.6" hidden="1" customHeight="1" thickBot="1" x14ac:dyDescent="0.25"/>
    <row r="12349" spans="1:6" ht="13.5" customHeight="1" thickBot="1" x14ac:dyDescent="0.25">
      <c r="A12349" s="90" t="s">
        <v>4904</v>
      </c>
      <c r="B12349" s="91"/>
      <c r="C12349" s="92">
        <v>7.8004880366243396</v>
      </c>
      <c r="D12349" s="91"/>
      <c r="E12349" s="93" t="s">
        <v>4884</v>
      </c>
      <c r="F12349" s="94">
        <v>14449</v>
      </c>
    </row>
    <row r="12350" spans="1:6" ht="0.2" customHeight="1" x14ac:dyDescent="0.2"/>
    <row r="12351" spans="1:6" ht="12.75" customHeight="1" x14ac:dyDescent="0.2">
      <c r="A12351" s="80" t="s">
        <v>4871</v>
      </c>
      <c r="B12351" s="81" t="s">
        <v>4905</v>
      </c>
      <c r="C12351" s="82" t="s">
        <v>4870</v>
      </c>
      <c r="D12351" s="82" t="s">
        <v>4873</v>
      </c>
      <c r="E12351" s="82" t="s">
        <v>4874</v>
      </c>
      <c r="F12351" s="83" t="s">
        <v>4875</v>
      </c>
    </row>
    <row r="12352" spans="1:6" ht="409.6" hidden="1" customHeight="1" x14ac:dyDescent="0.2"/>
    <row r="12353" spans="1:6" ht="25.5" customHeight="1" thickBot="1" x14ac:dyDescent="0.25">
      <c r="A12353" s="84" t="s">
        <v>4920</v>
      </c>
      <c r="B12353" s="85" t="s">
        <v>4921</v>
      </c>
      <c r="C12353" s="86" t="s">
        <v>106</v>
      </c>
      <c r="D12353" s="87">
        <v>0.16800000000000001</v>
      </c>
      <c r="E12353" s="88">
        <v>14128</v>
      </c>
      <c r="F12353" s="89">
        <f>+D12353*E12353</f>
        <v>2373.5040000000004</v>
      </c>
    </row>
    <row r="12354" spans="1:6" ht="409.6" hidden="1" customHeight="1" thickBot="1" x14ac:dyDescent="0.25"/>
    <row r="12355" spans="1:6" ht="13.5" customHeight="1" thickBot="1" x14ac:dyDescent="0.25">
      <c r="A12355" s="90" t="s">
        <v>4908</v>
      </c>
      <c r="B12355" s="91"/>
      <c r="C12355" s="92">
        <v>1.28163600241859</v>
      </c>
      <c r="D12355" s="91"/>
      <c r="E12355" s="93" t="s">
        <v>4884</v>
      </c>
      <c r="F12355" s="94">
        <v>2374</v>
      </c>
    </row>
    <row r="12356" spans="1:6" ht="0.2" customHeight="1" thickBot="1" x14ac:dyDescent="0.25"/>
    <row r="12357" spans="1:6" ht="12.75" customHeight="1" thickBot="1" x14ac:dyDescent="0.3">
      <c r="A12357" s="157" t="s">
        <v>4909</v>
      </c>
      <c r="B12357" s="158"/>
      <c r="C12357" s="158"/>
      <c r="D12357" s="158"/>
      <c r="E12357" s="159">
        <v>185232</v>
      </c>
      <c r="F12357" s="160"/>
    </row>
    <row r="12358" spans="1:6" ht="12.75" customHeight="1" x14ac:dyDescent="0.2"/>
    <row r="12359" spans="1:6" ht="12.75" customHeight="1" x14ac:dyDescent="0.2"/>
    <row r="12360" spans="1:6" ht="409.6" hidden="1" customHeight="1" x14ac:dyDescent="0.2"/>
    <row r="12361" spans="1:6" ht="12.75" customHeight="1" x14ac:dyDescent="0.25">
      <c r="A12361" s="144" t="s">
        <v>4868</v>
      </c>
      <c r="B12361" s="145"/>
      <c r="C12361" s="145"/>
      <c r="D12361" s="145"/>
      <c r="E12361" s="146"/>
      <c r="F12361" s="147"/>
    </row>
    <row r="12362" spans="1:6" ht="12.75" customHeight="1" x14ac:dyDescent="0.2">
      <c r="A12362" s="138" t="s">
        <v>3010</v>
      </c>
      <c r="B12362" s="139"/>
      <c r="C12362" s="139"/>
      <c r="D12362" s="140"/>
      <c r="E12362" s="76" t="s">
        <v>4869</v>
      </c>
      <c r="F12362" s="77" t="s">
        <v>4870</v>
      </c>
    </row>
    <row r="12363" spans="1:6" ht="12.75" customHeight="1" x14ac:dyDescent="0.2">
      <c r="A12363" s="141"/>
      <c r="B12363" s="142"/>
      <c r="C12363" s="142"/>
      <c r="D12363" s="143"/>
      <c r="E12363" s="78" t="s">
        <v>3009</v>
      </c>
      <c r="F12363" s="79" t="s">
        <v>263</v>
      </c>
    </row>
    <row r="12364" spans="1:6" ht="409.6" hidden="1" customHeight="1" x14ac:dyDescent="0.2"/>
    <row r="12365" spans="1:6" ht="12.75" customHeight="1" x14ac:dyDescent="0.2">
      <c r="A12365" s="80" t="s">
        <v>4871</v>
      </c>
      <c r="B12365" s="81" t="s">
        <v>4872</v>
      </c>
      <c r="C12365" s="82" t="s">
        <v>4870</v>
      </c>
      <c r="D12365" s="82" t="s">
        <v>4873</v>
      </c>
      <c r="E12365" s="82" t="s">
        <v>4874</v>
      </c>
      <c r="F12365" s="83" t="s">
        <v>4875</v>
      </c>
    </row>
    <row r="12366" spans="1:6" ht="409.6" hidden="1" customHeight="1" x14ac:dyDescent="0.2"/>
    <row r="12367" spans="1:6" ht="25.5" customHeight="1" x14ac:dyDescent="0.2">
      <c r="A12367" s="84" t="s">
        <v>5170</v>
      </c>
      <c r="B12367" s="85" t="s">
        <v>5171</v>
      </c>
      <c r="C12367" s="86" t="s">
        <v>106</v>
      </c>
      <c r="D12367" s="87">
        <v>0.21</v>
      </c>
      <c r="E12367" s="88">
        <v>443220</v>
      </c>
      <c r="F12367" s="89">
        <f>+D12367*E12367</f>
        <v>93076.2</v>
      </c>
    </row>
    <row r="12368" spans="1:6" ht="409.6" hidden="1" customHeight="1" x14ac:dyDescent="0.2"/>
    <row r="12369" spans="1:6" ht="25.5" customHeight="1" x14ac:dyDescent="0.2">
      <c r="A12369" s="84" t="s">
        <v>5254</v>
      </c>
      <c r="B12369" s="85" t="s">
        <v>5255</v>
      </c>
      <c r="C12369" s="86" t="s">
        <v>9</v>
      </c>
      <c r="D12369" s="87">
        <v>1.24</v>
      </c>
      <c r="E12369" s="88">
        <v>2030</v>
      </c>
      <c r="F12369" s="89">
        <f>+D12369*E12369</f>
        <v>2517.1999999999998</v>
      </c>
    </row>
    <row r="12370" spans="1:6" ht="409.6" hidden="1" customHeight="1" x14ac:dyDescent="0.2"/>
    <row r="12371" spans="1:6" ht="25.5" customHeight="1" x14ac:dyDescent="0.2">
      <c r="A12371" s="84" t="s">
        <v>4881</v>
      </c>
      <c r="B12371" s="85" t="s">
        <v>4882</v>
      </c>
      <c r="C12371" s="86" t="s">
        <v>9</v>
      </c>
      <c r="D12371" s="87">
        <v>1.17</v>
      </c>
      <c r="E12371" s="88">
        <v>8900</v>
      </c>
      <c r="F12371" s="89">
        <f>+D12371*E12371</f>
        <v>10413</v>
      </c>
    </row>
    <row r="12372" spans="1:6" ht="409.6" hidden="1" customHeight="1" x14ac:dyDescent="0.2"/>
    <row r="12373" spans="1:6" ht="25.5" customHeight="1" x14ac:dyDescent="0.2">
      <c r="A12373" s="84" t="s">
        <v>4941</v>
      </c>
      <c r="B12373" s="85" t="s">
        <v>4942</v>
      </c>
      <c r="C12373" s="86" t="s">
        <v>7</v>
      </c>
      <c r="D12373" s="87">
        <v>0.2</v>
      </c>
      <c r="E12373" s="88">
        <v>8600</v>
      </c>
      <c r="F12373" s="89">
        <f>+D12373*E12373</f>
        <v>1720</v>
      </c>
    </row>
    <row r="12374" spans="1:6" ht="409.6" hidden="1" customHeight="1" x14ac:dyDescent="0.2"/>
    <row r="12375" spans="1:6" ht="25.5" customHeight="1" x14ac:dyDescent="0.2">
      <c r="A12375" s="84" t="s">
        <v>5101</v>
      </c>
      <c r="B12375" s="85" t="s">
        <v>5102</v>
      </c>
      <c r="C12375" s="86" t="s">
        <v>1212</v>
      </c>
      <c r="D12375" s="87">
        <v>0.36530000000000001</v>
      </c>
      <c r="E12375" s="88">
        <v>2550</v>
      </c>
      <c r="F12375" s="89">
        <f>+D12375*E12375</f>
        <v>931.51499999999999</v>
      </c>
    </row>
    <row r="12376" spans="1:6" ht="409.6" hidden="1" customHeight="1" x14ac:dyDescent="0.2"/>
    <row r="12377" spans="1:6" ht="25.5" customHeight="1" x14ac:dyDescent="0.2">
      <c r="A12377" s="84" t="s">
        <v>5097</v>
      </c>
      <c r="B12377" s="85" t="s">
        <v>5098</v>
      </c>
      <c r="C12377" s="86" t="s">
        <v>9</v>
      </c>
      <c r="D12377" s="87">
        <v>1.73E-3</v>
      </c>
      <c r="E12377" s="88">
        <v>295180</v>
      </c>
      <c r="F12377" s="89">
        <f>+D12377*E12377</f>
        <v>510.66140000000001</v>
      </c>
    </row>
    <row r="12378" spans="1:6" ht="409.6" hidden="1" customHeight="1" x14ac:dyDescent="0.2"/>
    <row r="12379" spans="1:6" ht="25.5" customHeight="1" x14ac:dyDescent="0.2">
      <c r="A12379" s="84" t="s">
        <v>5160</v>
      </c>
      <c r="B12379" s="85" t="s">
        <v>5161</v>
      </c>
      <c r="C12379" s="86" t="s">
        <v>9</v>
      </c>
      <c r="D12379" s="87">
        <v>9.2299999999999993E-2</v>
      </c>
      <c r="E12379" s="88">
        <v>155918</v>
      </c>
      <c r="F12379" s="89">
        <f>+D12379*E12379</f>
        <v>14391.231399999999</v>
      </c>
    </row>
    <row r="12380" spans="1:6" ht="409.6" hidden="1" customHeight="1" x14ac:dyDescent="0.2"/>
    <row r="12381" spans="1:6" ht="25.5" customHeight="1" x14ac:dyDescent="0.2">
      <c r="A12381" s="84" t="s">
        <v>5256</v>
      </c>
      <c r="B12381" s="85" t="s">
        <v>5257</v>
      </c>
      <c r="C12381" s="86" t="s">
        <v>9</v>
      </c>
      <c r="D12381" s="87">
        <v>1.7850000000000001E-2</v>
      </c>
      <c r="E12381" s="88">
        <v>262600</v>
      </c>
      <c r="F12381" s="89">
        <f>+D12381*E12381</f>
        <v>4687.4100000000008</v>
      </c>
    </row>
    <row r="12382" spans="1:6" ht="409.6" hidden="1" customHeight="1" x14ac:dyDescent="0.2"/>
    <row r="12383" spans="1:6" ht="25.5" customHeight="1" x14ac:dyDescent="0.2">
      <c r="A12383" s="84" t="s">
        <v>5190</v>
      </c>
      <c r="B12383" s="85" t="s">
        <v>5191</v>
      </c>
      <c r="C12383" s="86" t="s">
        <v>263</v>
      </c>
      <c r="D12383" s="87">
        <v>2.2999999999999998</v>
      </c>
      <c r="E12383" s="88">
        <v>1353</v>
      </c>
      <c r="F12383" s="89">
        <f>+D12383*E12383</f>
        <v>3111.8999999999996</v>
      </c>
    </row>
    <row r="12384" spans="1:6" ht="409.6" hidden="1" customHeight="1" x14ac:dyDescent="0.2"/>
    <row r="12385" spans="1:6" ht="25.5" customHeight="1" x14ac:dyDescent="0.2">
      <c r="A12385" s="84" t="s">
        <v>5258</v>
      </c>
      <c r="B12385" s="85" t="s">
        <v>5259</v>
      </c>
      <c r="C12385" s="86" t="s">
        <v>7</v>
      </c>
      <c r="D12385" s="87">
        <v>0.79147000000000001</v>
      </c>
      <c r="E12385" s="88">
        <v>5242</v>
      </c>
      <c r="F12385" s="89">
        <f>+D12385*E12385</f>
        <v>4148.8857399999997</v>
      </c>
    </row>
    <row r="12386" spans="1:6" ht="409.6" hidden="1" customHeight="1" x14ac:dyDescent="0.2"/>
    <row r="12387" spans="1:6" ht="25.5" customHeight="1" thickBot="1" x14ac:dyDescent="0.25">
      <c r="A12387" s="84" t="s">
        <v>4941</v>
      </c>
      <c r="B12387" s="85" t="s">
        <v>4942</v>
      </c>
      <c r="C12387" s="86" t="s">
        <v>7</v>
      </c>
      <c r="D12387" s="87">
        <v>0.2</v>
      </c>
      <c r="E12387" s="88">
        <v>8600</v>
      </c>
      <c r="F12387" s="89">
        <f>+D12387*E12387</f>
        <v>1720</v>
      </c>
    </row>
    <row r="12388" spans="1:6" ht="409.6" hidden="1" customHeight="1" thickBot="1" x14ac:dyDescent="0.25"/>
    <row r="12389" spans="1:6" ht="13.5" customHeight="1" thickBot="1" x14ac:dyDescent="0.25">
      <c r="A12389" s="90" t="s">
        <v>4883</v>
      </c>
      <c r="B12389" s="91"/>
      <c r="C12389" s="92">
        <v>56.069328735387998</v>
      </c>
      <c r="D12389" s="91"/>
      <c r="E12389" s="93" t="s">
        <v>4884</v>
      </c>
      <c r="F12389" s="94">
        <v>137228</v>
      </c>
    </row>
    <row r="12390" spans="1:6" ht="0.2" customHeight="1" x14ac:dyDescent="0.2"/>
    <row r="12391" spans="1:6" ht="12.75" customHeight="1" x14ac:dyDescent="0.2">
      <c r="A12391" s="80" t="s">
        <v>4871</v>
      </c>
      <c r="B12391" s="81" t="s">
        <v>4885</v>
      </c>
      <c r="C12391" s="82" t="s">
        <v>4870</v>
      </c>
      <c r="D12391" s="82" t="s">
        <v>4873</v>
      </c>
      <c r="E12391" s="82" t="s">
        <v>4874</v>
      </c>
      <c r="F12391" s="83" t="s">
        <v>4875</v>
      </c>
    </row>
    <row r="12392" spans="1:6" ht="409.6" hidden="1" customHeight="1" x14ac:dyDescent="0.2"/>
    <row r="12393" spans="1:6" ht="25.5" customHeight="1" thickBot="1" x14ac:dyDescent="0.25">
      <c r="A12393" s="84" t="s">
        <v>5158</v>
      </c>
      <c r="B12393" s="85" t="s">
        <v>5159</v>
      </c>
      <c r="C12393" s="86" t="s">
        <v>4888</v>
      </c>
      <c r="D12393" s="87">
        <v>0.32172000000000001</v>
      </c>
      <c r="E12393" s="88">
        <v>266178</v>
      </c>
      <c r="F12393" s="89">
        <f>+D12393*E12393</f>
        <v>85634.786160000003</v>
      </c>
    </row>
    <row r="12394" spans="1:6" ht="409.6" hidden="1" customHeight="1" thickBot="1" x14ac:dyDescent="0.25"/>
    <row r="12395" spans="1:6" ht="13.5" customHeight="1" thickBot="1" x14ac:dyDescent="0.25">
      <c r="A12395" s="90" t="s">
        <v>4893</v>
      </c>
      <c r="B12395" s="91"/>
      <c r="C12395" s="92">
        <v>34.989192921670103</v>
      </c>
      <c r="D12395" s="91"/>
      <c r="E12395" s="93" t="s">
        <v>4884</v>
      </c>
      <c r="F12395" s="94">
        <v>85635</v>
      </c>
    </row>
    <row r="12396" spans="1:6" ht="0.2" customHeight="1" x14ac:dyDescent="0.2"/>
    <row r="12397" spans="1:6" ht="12.75" customHeight="1" x14ac:dyDescent="0.2">
      <c r="A12397" s="80" t="s">
        <v>4871</v>
      </c>
      <c r="B12397" s="81" t="s">
        <v>4894</v>
      </c>
      <c r="C12397" s="82" t="s">
        <v>4870</v>
      </c>
      <c r="D12397" s="82" t="s">
        <v>4873</v>
      </c>
      <c r="E12397" s="82" t="s">
        <v>4874</v>
      </c>
      <c r="F12397" s="83" t="s">
        <v>4875</v>
      </c>
    </row>
    <row r="12398" spans="1:6" ht="409.6" hidden="1" customHeight="1" x14ac:dyDescent="0.2"/>
    <row r="12399" spans="1:6" ht="25.5" customHeight="1" thickBot="1" x14ac:dyDescent="0.25">
      <c r="A12399" s="84" t="s">
        <v>4895</v>
      </c>
      <c r="B12399" s="85" t="s">
        <v>4896</v>
      </c>
      <c r="C12399" s="86" t="s">
        <v>4897</v>
      </c>
      <c r="D12399" s="87">
        <v>0.05</v>
      </c>
      <c r="E12399" s="88">
        <v>85635</v>
      </c>
      <c r="F12399" s="89">
        <f>+D12399*E12399</f>
        <v>4281.75</v>
      </c>
    </row>
    <row r="12400" spans="1:6" ht="409.6" hidden="1" customHeight="1" thickBot="1" x14ac:dyDescent="0.25"/>
    <row r="12401" spans="1:6" ht="13.5" customHeight="1" thickBot="1" x14ac:dyDescent="0.25">
      <c r="A12401" s="90" t="s">
        <v>4898</v>
      </c>
      <c r="B12401" s="91"/>
      <c r="C12401" s="92">
        <v>1.7495617923815201</v>
      </c>
      <c r="D12401" s="91"/>
      <c r="E12401" s="93" t="s">
        <v>4884</v>
      </c>
      <c r="F12401" s="94">
        <v>4282</v>
      </c>
    </row>
    <row r="12402" spans="1:6" ht="0.2" customHeight="1" x14ac:dyDescent="0.2"/>
    <row r="12403" spans="1:6" ht="12.75" customHeight="1" x14ac:dyDescent="0.2">
      <c r="A12403" s="80" t="s">
        <v>4871</v>
      </c>
      <c r="B12403" s="81" t="s">
        <v>4899</v>
      </c>
      <c r="C12403" s="82" t="s">
        <v>4870</v>
      </c>
      <c r="D12403" s="82" t="s">
        <v>4873</v>
      </c>
      <c r="E12403" s="82" t="s">
        <v>4874</v>
      </c>
      <c r="F12403" s="83" t="s">
        <v>4875</v>
      </c>
    </row>
    <row r="12404" spans="1:6" ht="409.6" hidden="1" customHeight="1" x14ac:dyDescent="0.2"/>
    <row r="12405" spans="1:6" ht="25.5" customHeight="1" x14ac:dyDescent="0.2">
      <c r="A12405" s="84" t="s">
        <v>5200</v>
      </c>
      <c r="B12405" s="85" t="s">
        <v>5201</v>
      </c>
      <c r="C12405" s="86" t="s">
        <v>109</v>
      </c>
      <c r="D12405" s="87">
        <v>32</v>
      </c>
      <c r="E12405" s="88">
        <v>158</v>
      </c>
      <c r="F12405" s="89">
        <f>+D12405*E12405</f>
        <v>5056</v>
      </c>
    </row>
    <row r="12406" spans="1:6" ht="409.6" hidden="1" customHeight="1" x14ac:dyDescent="0.2"/>
    <row r="12407" spans="1:6" ht="25.5" customHeight="1" x14ac:dyDescent="0.2">
      <c r="A12407" s="84" t="s">
        <v>5016</v>
      </c>
      <c r="B12407" s="85" t="s">
        <v>5017</v>
      </c>
      <c r="C12407" s="86" t="s">
        <v>109</v>
      </c>
      <c r="D12407" s="87">
        <v>1.3332999999999999</v>
      </c>
      <c r="E12407" s="88">
        <v>3482</v>
      </c>
      <c r="F12407" s="89">
        <f>+D12407*E12407</f>
        <v>4642.5505999999996</v>
      </c>
    </row>
    <row r="12408" spans="1:6" ht="409.6" hidden="1" customHeight="1" x14ac:dyDescent="0.2"/>
    <row r="12409" spans="1:6" ht="25.5" customHeight="1" x14ac:dyDescent="0.2">
      <c r="A12409" s="84" t="s">
        <v>5196</v>
      </c>
      <c r="B12409" s="85" t="s">
        <v>5197</v>
      </c>
      <c r="C12409" s="86" t="s">
        <v>109</v>
      </c>
      <c r="D12409" s="87">
        <v>2.6666699999999999</v>
      </c>
      <c r="E12409" s="88">
        <v>550</v>
      </c>
      <c r="F12409" s="89">
        <f>+D12409*E12409</f>
        <v>1466.6685</v>
      </c>
    </row>
    <row r="12410" spans="1:6" ht="409.6" hidden="1" customHeight="1" x14ac:dyDescent="0.2"/>
    <row r="12411" spans="1:6" ht="25.5" customHeight="1" x14ac:dyDescent="0.2">
      <c r="A12411" s="84" t="s">
        <v>5166</v>
      </c>
      <c r="B12411" s="85" t="s">
        <v>5167</v>
      </c>
      <c r="C12411" s="86" t="s">
        <v>109</v>
      </c>
      <c r="D12411" s="87">
        <v>0.14054</v>
      </c>
      <c r="E12411" s="88">
        <v>26925</v>
      </c>
      <c r="F12411" s="89">
        <f>+D12411*E12411</f>
        <v>3784.0394999999999</v>
      </c>
    </row>
    <row r="12412" spans="1:6" ht="409.6" hidden="1" customHeight="1" x14ac:dyDescent="0.2"/>
    <row r="12413" spans="1:6" ht="25.5" customHeight="1" x14ac:dyDescent="0.2">
      <c r="A12413" s="84" t="s">
        <v>5198</v>
      </c>
      <c r="B12413" s="85" t="s">
        <v>5199</v>
      </c>
      <c r="C12413" s="86" t="s">
        <v>109</v>
      </c>
      <c r="D12413" s="87">
        <v>0.14054</v>
      </c>
      <c r="E12413" s="88">
        <v>805</v>
      </c>
      <c r="F12413" s="89">
        <f>+D12413*E12413</f>
        <v>113.1347</v>
      </c>
    </row>
    <row r="12414" spans="1:6" ht="409.6" hidden="1" customHeight="1" x14ac:dyDescent="0.2"/>
    <row r="12415" spans="1:6" ht="25.5" customHeight="1" thickBot="1" x14ac:dyDescent="0.25">
      <c r="A12415" s="84" t="s">
        <v>5018</v>
      </c>
      <c r="B12415" s="85" t="s">
        <v>5019</v>
      </c>
      <c r="C12415" s="86" t="s">
        <v>109</v>
      </c>
      <c r="D12415" s="87">
        <v>0.66666999999999998</v>
      </c>
      <c r="E12415" s="88">
        <v>248</v>
      </c>
      <c r="F12415" s="89">
        <f>+D12415*E12415</f>
        <v>165.33416</v>
      </c>
    </row>
    <row r="12416" spans="1:6" ht="409.6" hidden="1" customHeight="1" thickBot="1" x14ac:dyDescent="0.25"/>
    <row r="12417" spans="1:6" ht="13.5" customHeight="1" thickBot="1" x14ac:dyDescent="0.25">
      <c r="A12417" s="90" t="s">
        <v>4904</v>
      </c>
      <c r="B12417" s="91"/>
      <c r="C12417" s="92">
        <v>6.2219353046206898</v>
      </c>
      <c r="D12417" s="91"/>
      <c r="E12417" s="93" t="s">
        <v>4884</v>
      </c>
      <c r="F12417" s="94">
        <v>15228</v>
      </c>
    </row>
    <row r="12418" spans="1:6" ht="0.2" customHeight="1" x14ac:dyDescent="0.2"/>
    <row r="12419" spans="1:6" ht="12.75" customHeight="1" x14ac:dyDescent="0.2">
      <c r="A12419" s="80" t="s">
        <v>4871</v>
      </c>
      <c r="B12419" s="81" t="s">
        <v>4905</v>
      </c>
      <c r="C12419" s="82" t="s">
        <v>4870</v>
      </c>
      <c r="D12419" s="82" t="s">
        <v>4873</v>
      </c>
      <c r="E12419" s="82" t="s">
        <v>4874</v>
      </c>
      <c r="F12419" s="83" t="s">
        <v>4875</v>
      </c>
    </row>
    <row r="12420" spans="1:6" ht="409.6" hidden="1" customHeight="1" x14ac:dyDescent="0.2"/>
    <row r="12421" spans="1:6" ht="25.5" customHeight="1" thickBot="1" x14ac:dyDescent="0.25">
      <c r="A12421" s="84" t="s">
        <v>4920</v>
      </c>
      <c r="B12421" s="85" t="s">
        <v>4921</v>
      </c>
      <c r="C12421" s="86" t="s">
        <v>106</v>
      </c>
      <c r="D12421" s="87">
        <v>0.16800000000000001</v>
      </c>
      <c r="E12421" s="88">
        <v>14128</v>
      </c>
      <c r="F12421" s="89">
        <f>+D12421*E12421</f>
        <v>2373.5040000000004</v>
      </c>
    </row>
    <row r="12422" spans="1:6" ht="409.6" hidden="1" customHeight="1" thickBot="1" x14ac:dyDescent="0.25"/>
    <row r="12423" spans="1:6" ht="13.5" customHeight="1" thickBot="1" x14ac:dyDescent="0.25">
      <c r="A12423" s="90" t="s">
        <v>4908</v>
      </c>
      <c r="B12423" s="91"/>
      <c r="C12423" s="92">
        <v>0.96998124593968504</v>
      </c>
      <c r="D12423" s="91"/>
      <c r="E12423" s="93" t="s">
        <v>4884</v>
      </c>
      <c r="F12423" s="94">
        <v>2374</v>
      </c>
    </row>
    <row r="12424" spans="1:6" ht="0.2" customHeight="1" thickBot="1" x14ac:dyDescent="0.25"/>
    <row r="12425" spans="1:6" ht="12.75" customHeight="1" thickBot="1" x14ac:dyDescent="0.3">
      <c r="A12425" s="157" t="s">
        <v>4909</v>
      </c>
      <c r="B12425" s="158"/>
      <c r="C12425" s="158"/>
      <c r="D12425" s="158"/>
      <c r="E12425" s="159">
        <v>244747</v>
      </c>
      <c r="F12425" s="160"/>
    </row>
    <row r="12426" spans="1:6" ht="12.75" customHeight="1" x14ac:dyDescent="0.2"/>
    <row r="12427" spans="1:6" ht="12.75" customHeight="1" x14ac:dyDescent="0.2"/>
    <row r="12428" spans="1:6" ht="409.6" hidden="1" customHeight="1" x14ac:dyDescent="0.2"/>
    <row r="12429" spans="1:6" ht="12.75" customHeight="1" x14ac:dyDescent="0.25">
      <c r="A12429" s="144" t="s">
        <v>4868</v>
      </c>
      <c r="B12429" s="145"/>
      <c r="C12429" s="145"/>
      <c r="D12429" s="145"/>
      <c r="E12429" s="146"/>
      <c r="F12429" s="147"/>
    </row>
    <row r="12430" spans="1:6" ht="12.75" customHeight="1" x14ac:dyDescent="0.2">
      <c r="A12430" s="138" t="s">
        <v>3012</v>
      </c>
      <c r="B12430" s="139"/>
      <c r="C12430" s="139"/>
      <c r="D12430" s="140"/>
      <c r="E12430" s="76" t="s">
        <v>4869</v>
      </c>
      <c r="F12430" s="77" t="s">
        <v>4870</v>
      </c>
    </row>
    <row r="12431" spans="1:6" ht="12.75" customHeight="1" x14ac:dyDescent="0.2">
      <c r="A12431" s="141"/>
      <c r="B12431" s="142"/>
      <c r="C12431" s="142"/>
      <c r="D12431" s="143"/>
      <c r="E12431" s="78" t="s">
        <v>3011</v>
      </c>
      <c r="F12431" s="79" t="s">
        <v>263</v>
      </c>
    </row>
    <row r="12432" spans="1:6" ht="409.6" hidden="1" customHeight="1" x14ac:dyDescent="0.2"/>
    <row r="12433" spans="1:6" ht="12.75" customHeight="1" x14ac:dyDescent="0.2">
      <c r="A12433" s="80" t="s">
        <v>4871</v>
      </c>
      <c r="B12433" s="81" t="s">
        <v>4872</v>
      </c>
      <c r="C12433" s="82" t="s">
        <v>4870</v>
      </c>
      <c r="D12433" s="82" t="s">
        <v>4873</v>
      </c>
      <c r="E12433" s="82" t="s">
        <v>4874</v>
      </c>
      <c r="F12433" s="83" t="s">
        <v>4875</v>
      </c>
    </row>
    <row r="12434" spans="1:6" ht="409.6" hidden="1" customHeight="1" x14ac:dyDescent="0.2"/>
    <row r="12435" spans="1:6" ht="25.5" customHeight="1" x14ac:dyDescent="0.2">
      <c r="A12435" s="84" t="s">
        <v>5170</v>
      </c>
      <c r="B12435" s="85" t="s">
        <v>5171</v>
      </c>
      <c r="C12435" s="86" t="s">
        <v>106</v>
      </c>
      <c r="D12435" s="87">
        <v>0.252</v>
      </c>
      <c r="E12435" s="88">
        <v>443220</v>
      </c>
      <c r="F12435" s="89">
        <f>+D12435*E12435</f>
        <v>111691.44</v>
      </c>
    </row>
    <row r="12436" spans="1:6" ht="409.6" hidden="1" customHeight="1" x14ac:dyDescent="0.2"/>
    <row r="12437" spans="1:6" ht="25.5" customHeight="1" x14ac:dyDescent="0.2">
      <c r="A12437" s="84" t="s">
        <v>5254</v>
      </c>
      <c r="B12437" s="85" t="s">
        <v>5255</v>
      </c>
      <c r="C12437" s="86" t="s">
        <v>9</v>
      </c>
      <c r="D12437" s="87">
        <v>1.42</v>
      </c>
      <c r="E12437" s="88">
        <v>2030</v>
      </c>
      <c r="F12437" s="89">
        <f>+D12437*E12437</f>
        <v>2882.6</v>
      </c>
    </row>
    <row r="12438" spans="1:6" ht="409.6" hidden="1" customHeight="1" x14ac:dyDescent="0.2"/>
    <row r="12439" spans="1:6" ht="25.5" customHeight="1" x14ac:dyDescent="0.2">
      <c r="A12439" s="84" t="s">
        <v>4881</v>
      </c>
      <c r="B12439" s="85" t="s">
        <v>4882</v>
      </c>
      <c r="C12439" s="86" t="s">
        <v>9</v>
      </c>
      <c r="D12439" s="87">
        <v>1.63</v>
      </c>
      <c r="E12439" s="88">
        <v>8900</v>
      </c>
      <c r="F12439" s="89">
        <f>+D12439*E12439</f>
        <v>14506.999999999998</v>
      </c>
    </row>
    <row r="12440" spans="1:6" ht="409.6" hidden="1" customHeight="1" x14ac:dyDescent="0.2"/>
    <row r="12441" spans="1:6" ht="25.5" customHeight="1" x14ac:dyDescent="0.2">
      <c r="A12441" s="84" t="s">
        <v>4941</v>
      </c>
      <c r="B12441" s="85" t="s">
        <v>4942</v>
      </c>
      <c r="C12441" s="86" t="s">
        <v>7</v>
      </c>
      <c r="D12441" s="87">
        <v>0.24</v>
      </c>
      <c r="E12441" s="88">
        <v>8600</v>
      </c>
      <c r="F12441" s="89">
        <f>+D12441*E12441</f>
        <v>2064</v>
      </c>
    </row>
    <row r="12442" spans="1:6" ht="409.6" hidden="1" customHeight="1" x14ac:dyDescent="0.2"/>
    <row r="12443" spans="1:6" ht="25.5" customHeight="1" x14ac:dyDescent="0.2">
      <c r="A12443" s="84" t="s">
        <v>5101</v>
      </c>
      <c r="B12443" s="85" t="s">
        <v>5102</v>
      </c>
      <c r="C12443" s="86" t="s">
        <v>1212</v>
      </c>
      <c r="D12443" s="87">
        <v>0.39451999999999998</v>
      </c>
      <c r="E12443" s="88">
        <v>2550</v>
      </c>
      <c r="F12443" s="89">
        <f>+D12443*E12443</f>
        <v>1006.026</v>
      </c>
    </row>
    <row r="12444" spans="1:6" ht="409.6" hidden="1" customHeight="1" x14ac:dyDescent="0.2"/>
    <row r="12445" spans="1:6" ht="25.5" customHeight="1" x14ac:dyDescent="0.2">
      <c r="A12445" s="84" t="s">
        <v>5097</v>
      </c>
      <c r="B12445" s="85" t="s">
        <v>5098</v>
      </c>
      <c r="C12445" s="86" t="s">
        <v>9</v>
      </c>
      <c r="D12445" s="87">
        <v>1.9300000000000001E-3</v>
      </c>
      <c r="E12445" s="88">
        <v>295180</v>
      </c>
      <c r="F12445" s="89">
        <f>+D12445*E12445</f>
        <v>569.69740000000002</v>
      </c>
    </row>
    <row r="12446" spans="1:6" ht="409.6" hidden="1" customHeight="1" x14ac:dyDescent="0.2"/>
    <row r="12447" spans="1:6" ht="25.5" customHeight="1" x14ac:dyDescent="0.2">
      <c r="A12447" s="84" t="s">
        <v>5160</v>
      </c>
      <c r="B12447" s="85" t="s">
        <v>5161</v>
      </c>
      <c r="C12447" s="86" t="s">
        <v>9</v>
      </c>
      <c r="D12447" s="87">
        <v>0.10256</v>
      </c>
      <c r="E12447" s="88">
        <v>155918</v>
      </c>
      <c r="F12447" s="89">
        <f>+D12447*E12447</f>
        <v>15990.950080000001</v>
      </c>
    </row>
    <row r="12448" spans="1:6" ht="409.6" hidden="1" customHeight="1" x14ac:dyDescent="0.2"/>
    <row r="12449" spans="1:6" ht="25.5" customHeight="1" x14ac:dyDescent="0.2">
      <c r="A12449" s="84" t="s">
        <v>5256</v>
      </c>
      <c r="B12449" s="85" t="s">
        <v>5257</v>
      </c>
      <c r="C12449" s="86" t="s">
        <v>9</v>
      </c>
      <c r="D12449" s="87">
        <v>2.1420000000000002E-2</v>
      </c>
      <c r="E12449" s="88">
        <v>262600</v>
      </c>
      <c r="F12449" s="89">
        <f>+D12449*E12449</f>
        <v>5624.8920000000007</v>
      </c>
    </row>
    <row r="12450" spans="1:6" ht="409.6" hidden="1" customHeight="1" x14ac:dyDescent="0.2"/>
    <row r="12451" spans="1:6" ht="25.5" customHeight="1" x14ac:dyDescent="0.2">
      <c r="A12451" s="84" t="s">
        <v>5190</v>
      </c>
      <c r="B12451" s="85" t="s">
        <v>5191</v>
      </c>
      <c r="C12451" s="86" t="s">
        <v>263</v>
      </c>
      <c r="D12451" s="87">
        <v>2.2999999999999998</v>
      </c>
      <c r="E12451" s="88">
        <v>1353</v>
      </c>
      <c r="F12451" s="89">
        <f>+D12451*E12451</f>
        <v>3111.8999999999996</v>
      </c>
    </row>
    <row r="12452" spans="1:6" ht="409.6" hidden="1" customHeight="1" x14ac:dyDescent="0.2"/>
    <row r="12453" spans="1:6" ht="25.5" customHeight="1" thickBot="1" x14ac:dyDescent="0.25">
      <c r="A12453" s="84" t="s">
        <v>5258</v>
      </c>
      <c r="B12453" s="85" t="s">
        <v>5259</v>
      </c>
      <c r="C12453" s="86" t="s">
        <v>7</v>
      </c>
      <c r="D12453" s="87">
        <v>0.79147000000000001</v>
      </c>
      <c r="E12453" s="88">
        <v>5242</v>
      </c>
      <c r="F12453" s="89">
        <f>+D12453*E12453</f>
        <v>4148.8857399999997</v>
      </c>
    </row>
    <row r="12454" spans="1:6" ht="409.6" hidden="1" customHeight="1" thickBot="1" x14ac:dyDescent="0.25"/>
    <row r="12455" spans="1:6" ht="13.5" customHeight="1" thickBot="1" x14ac:dyDescent="0.25">
      <c r="A12455" s="90" t="s">
        <v>4883</v>
      </c>
      <c r="B12455" s="91"/>
      <c r="C12455" s="92">
        <v>60.283140283140298</v>
      </c>
      <c r="D12455" s="91"/>
      <c r="E12455" s="93" t="s">
        <v>4884</v>
      </c>
      <c r="F12455" s="94">
        <v>161598</v>
      </c>
    </row>
    <row r="12456" spans="1:6" ht="0.2" customHeight="1" x14ac:dyDescent="0.2"/>
    <row r="12457" spans="1:6" ht="12.75" customHeight="1" x14ac:dyDescent="0.2">
      <c r="A12457" s="80" t="s">
        <v>4871</v>
      </c>
      <c r="B12457" s="81" t="s">
        <v>4885</v>
      </c>
      <c r="C12457" s="82" t="s">
        <v>4870</v>
      </c>
      <c r="D12457" s="82" t="s">
        <v>4873</v>
      </c>
      <c r="E12457" s="82" t="s">
        <v>4874</v>
      </c>
      <c r="F12457" s="83" t="s">
        <v>4875</v>
      </c>
    </row>
    <row r="12458" spans="1:6" ht="409.6" hidden="1" customHeight="1" x14ac:dyDescent="0.2"/>
    <row r="12459" spans="1:6" ht="25.5" customHeight="1" thickBot="1" x14ac:dyDescent="0.25">
      <c r="A12459" s="84" t="s">
        <v>5158</v>
      </c>
      <c r="B12459" s="85" t="s">
        <v>5159</v>
      </c>
      <c r="C12459" s="86" t="s">
        <v>4888</v>
      </c>
      <c r="D12459" s="87">
        <v>0.30830000000000002</v>
      </c>
      <c r="E12459" s="88">
        <v>266178</v>
      </c>
      <c r="F12459" s="89">
        <f>+D12459*E12459</f>
        <v>82062.6774</v>
      </c>
    </row>
    <row r="12460" spans="1:6" ht="409.6" hidden="1" customHeight="1" thickBot="1" x14ac:dyDescent="0.25"/>
    <row r="12461" spans="1:6" ht="13.5" customHeight="1" thickBot="1" x14ac:dyDescent="0.25">
      <c r="A12461" s="90" t="s">
        <v>4893</v>
      </c>
      <c r="B12461" s="91"/>
      <c r="C12461" s="92">
        <v>30.613097569619299</v>
      </c>
      <c r="D12461" s="91"/>
      <c r="E12461" s="93" t="s">
        <v>4884</v>
      </c>
      <c r="F12461" s="94">
        <v>82063</v>
      </c>
    </row>
    <row r="12462" spans="1:6" ht="0.2" customHeight="1" x14ac:dyDescent="0.2"/>
    <row r="12463" spans="1:6" ht="12.75" customHeight="1" x14ac:dyDescent="0.2">
      <c r="A12463" s="80" t="s">
        <v>4871</v>
      </c>
      <c r="B12463" s="81" t="s">
        <v>4894</v>
      </c>
      <c r="C12463" s="82" t="s">
        <v>4870</v>
      </c>
      <c r="D12463" s="82" t="s">
        <v>4873</v>
      </c>
      <c r="E12463" s="82" t="s">
        <v>4874</v>
      </c>
      <c r="F12463" s="83" t="s">
        <v>4875</v>
      </c>
    </row>
    <row r="12464" spans="1:6" ht="409.6" hidden="1" customHeight="1" x14ac:dyDescent="0.2"/>
    <row r="12465" spans="1:6" ht="25.5" customHeight="1" thickBot="1" x14ac:dyDescent="0.25">
      <c r="A12465" s="84" t="s">
        <v>4895</v>
      </c>
      <c r="B12465" s="85" t="s">
        <v>4896</v>
      </c>
      <c r="C12465" s="86" t="s">
        <v>4897</v>
      </c>
      <c r="D12465" s="87">
        <v>0.05</v>
      </c>
      <c r="E12465" s="88">
        <v>82063</v>
      </c>
      <c r="F12465" s="89">
        <f>+D12465*E12465</f>
        <v>4103.1500000000005</v>
      </c>
    </row>
    <row r="12466" spans="1:6" ht="409.6" hidden="1" customHeight="1" thickBot="1" x14ac:dyDescent="0.25"/>
    <row r="12467" spans="1:6" ht="13.5" customHeight="1" thickBot="1" x14ac:dyDescent="0.25">
      <c r="A12467" s="90" t="s">
        <v>4898</v>
      </c>
      <c r="B12467" s="91"/>
      <c r="C12467" s="92">
        <v>1.5305989219032701</v>
      </c>
      <c r="D12467" s="91"/>
      <c r="E12467" s="93" t="s">
        <v>4884</v>
      </c>
      <c r="F12467" s="94">
        <v>4103</v>
      </c>
    </row>
    <row r="12468" spans="1:6" ht="0.2" customHeight="1" x14ac:dyDescent="0.2"/>
    <row r="12469" spans="1:6" ht="12.75" customHeight="1" x14ac:dyDescent="0.2">
      <c r="A12469" s="80" t="s">
        <v>4871</v>
      </c>
      <c r="B12469" s="81" t="s">
        <v>4899</v>
      </c>
      <c r="C12469" s="82" t="s">
        <v>4870</v>
      </c>
      <c r="D12469" s="82" t="s">
        <v>4873</v>
      </c>
      <c r="E12469" s="82" t="s">
        <v>4874</v>
      </c>
      <c r="F12469" s="83" t="s">
        <v>4875</v>
      </c>
    </row>
    <row r="12470" spans="1:6" ht="409.6" hidden="1" customHeight="1" x14ac:dyDescent="0.2"/>
    <row r="12471" spans="1:6" ht="25.5" customHeight="1" x14ac:dyDescent="0.2">
      <c r="A12471" s="84" t="s">
        <v>5200</v>
      </c>
      <c r="B12471" s="85" t="s">
        <v>5201</v>
      </c>
      <c r="C12471" s="86" t="s">
        <v>109</v>
      </c>
      <c r="D12471" s="87">
        <v>32</v>
      </c>
      <c r="E12471" s="88">
        <v>158</v>
      </c>
      <c r="F12471" s="89">
        <f>+D12471*E12471</f>
        <v>5056</v>
      </c>
    </row>
    <row r="12472" spans="1:6" ht="409.6" hidden="1" customHeight="1" x14ac:dyDescent="0.2"/>
    <row r="12473" spans="1:6" ht="25.5" customHeight="1" x14ac:dyDescent="0.2">
      <c r="A12473" s="84" t="s">
        <v>5016</v>
      </c>
      <c r="B12473" s="85" t="s">
        <v>5017</v>
      </c>
      <c r="C12473" s="86" t="s">
        <v>109</v>
      </c>
      <c r="D12473" s="87">
        <v>1.3332999999999999</v>
      </c>
      <c r="E12473" s="88">
        <v>3482</v>
      </c>
      <c r="F12473" s="89">
        <f>+D12473*E12473</f>
        <v>4642.5505999999996</v>
      </c>
    </row>
    <row r="12474" spans="1:6" ht="409.6" hidden="1" customHeight="1" x14ac:dyDescent="0.2"/>
    <row r="12475" spans="1:6" ht="25.5" customHeight="1" x14ac:dyDescent="0.2">
      <c r="A12475" s="84" t="s">
        <v>5196</v>
      </c>
      <c r="B12475" s="85" t="s">
        <v>5197</v>
      </c>
      <c r="C12475" s="86" t="s">
        <v>109</v>
      </c>
      <c r="D12475" s="87">
        <v>4</v>
      </c>
      <c r="E12475" s="88">
        <v>550</v>
      </c>
      <c r="F12475" s="89">
        <f>+D12475*E12475</f>
        <v>2200</v>
      </c>
    </row>
    <row r="12476" spans="1:6" ht="409.6" hidden="1" customHeight="1" x14ac:dyDescent="0.2"/>
    <row r="12477" spans="1:6" ht="25.5" customHeight="1" x14ac:dyDescent="0.2">
      <c r="A12477" s="84" t="s">
        <v>5166</v>
      </c>
      <c r="B12477" s="85" t="s">
        <v>5167</v>
      </c>
      <c r="C12477" s="86" t="s">
        <v>109</v>
      </c>
      <c r="D12477" s="87">
        <v>0.16864999999999999</v>
      </c>
      <c r="E12477" s="88">
        <v>26925</v>
      </c>
      <c r="F12477" s="89">
        <f>+D12477*E12477</f>
        <v>4540.9012499999999</v>
      </c>
    </row>
    <row r="12478" spans="1:6" ht="409.6" hidden="1" customHeight="1" x14ac:dyDescent="0.2"/>
    <row r="12479" spans="1:6" ht="25.5" customHeight="1" x14ac:dyDescent="0.2">
      <c r="A12479" s="84" t="s">
        <v>5198</v>
      </c>
      <c r="B12479" s="85" t="s">
        <v>5199</v>
      </c>
      <c r="C12479" s="86" t="s">
        <v>109</v>
      </c>
      <c r="D12479" s="87">
        <v>0.16864999999999999</v>
      </c>
      <c r="E12479" s="88">
        <v>805</v>
      </c>
      <c r="F12479" s="89">
        <f>+D12479*E12479</f>
        <v>135.76325</v>
      </c>
    </row>
    <row r="12480" spans="1:6" ht="409.6" hidden="1" customHeight="1" x14ac:dyDescent="0.2"/>
    <row r="12481" spans="1:6" ht="25.5" customHeight="1" thickBot="1" x14ac:dyDescent="0.25">
      <c r="A12481" s="84" t="s">
        <v>5018</v>
      </c>
      <c r="B12481" s="85" t="s">
        <v>5019</v>
      </c>
      <c r="C12481" s="86" t="s">
        <v>109</v>
      </c>
      <c r="D12481" s="87">
        <v>0.66666999999999998</v>
      </c>
      <c r="E12481" s="88">
        <v>248</v>
      </c>
      <c r="F12481" s="89">
        <f>+D12481*E12481</f>
        <v>165.33416</v>
      </c>
    </row>
    <row r="12482" spans="1:6" ht="409.6" hidden="1" customHeight="1" thickBot="1" x14ac:dyDescent="0.25"/>
    <row r="12483" spans="1:6" ht="13.5" customHeight="1" thickBot="1" x14ac:dyDescent="0.25">
      <c r="A12483" s="90" t="s">
        <v>4904</v>
      </c>
      <c r="B12483" s="91"/>
      <c r="C12483" s="92">
        <v>6.2451271146923304</v>
      </c>
      <c r="D12483" s="91"/>
      <c r="E12483" s="93" t="s">
        <v>4884</v>
      </c>
      <c r="F12483" s="94">
        <v>16741</v>
      </c>
    </row>
    <row r="12484" spans="1:6" ht="0.2" customHeight="1" x14ac:dyDescent="0.2"/>
    <row r="12485" spans="1:6" ht="12.75" customHeight="1" x14ac:dyDescent="0.2">
      <c r="A12485" s="80" t="s">
        <v>4871</v>
      </c>
      <c r="B12485" s="81" t="s">
        <v>4905</v>
      </c>
      <c r="C12485" s="82" t="s">
        <v>4870</v>
      </c>
      <c r="D12485" s="82" t="s">
        <v>4873</v>
      </c>
      <c r="E12485" s="82" t="s">
        <v>4874</v>
      </c>
      <c r="F12485" s="83" t="s">
        <v>4875</v>
      </c>
    </row>
    <row r="12486" spans="1:6" ht="409.6" hidden="1" customHeight="1" x14ac:dyDescent="0.2"/>
    <row r="12487" spans="1:6" ht="25.5" customHeight="1" thickBot="1" x14ac:dyDescent="0.25">
      <c r="A12487" s="84" t="s">
        <v>4920</v>
      </c>
      <c r="B12487" s="85" t="s">
        <v>4921</v>
      </c>
      <c r="C12487" s="86" t="s">
        <v>106</v>
      </c>
      <c r="D12487" s="87">
        <v>0.252</v>
      </c>
      <c r="E12487" s="88">
        <v>14128</v>
      </c>
      <c r="F12487" s="89">
        <f>+D12487*E12487</f>
        <v>3560.2559999999999</v>
      </c>
    </row>
    <row r="12488" spans="1:6" ht="409.6" hidden="1" customHeight="1" thickBot="1" x14ac:dyDescent="0.25"/>
    <row r="12489" spans="1:6" ht="13.5" customHeight="1" thickBot="1" x14ac:dyDescent="0.25">
      <c r="A12489" s="90" t="s">
        <v>4908</v>
      </c>
      <c r="B12489" s="91"/>
      <c r="C12489" s="92">
        <v>1.32803611064481</v>
      </c>
      <c r="D12489" s="91"/>
      <c r="E12489" s="93" t="s">
        <v>4884</v>
      </c>
      <c r="F12489" s="94">
        <v>3560</v>
      </c>
    </row>
    <row r="12490" spans="1:6" ht="0.2" customHeight="1" thickBot="1" x14ac:dyDescent="0.25"/>
    <row r="12491" spans="1:6" ht="12.75" customHeight="1" thickBot="1" x14ac:dyDescent="0.3">
      <c r="A12491" s="157" t="s">
        <v>4909</v>
      </c>
      <c r="B12491" s="158"/>
      <c r="C12491" s="158"/>
      <c r="D12491" s="158"/>
      <c r="E12491" s="159">
        <v>268065</v>
      </c>
      <c r="F12491" s="160"/>
    </row>
    <row r="12492" spans="1:6" ht="12.75" customHeight="1" x14ac:dyDescent="0.2"/>
    <row r="12493" spans="1:6" ht="12.75" customHeight="1" x14ac:dyDescent="0.2"/>
    <row r="12494" spans="1:6" ht="409.6" hidden="1" customHeight="1" x14ac:dyDescent="0.2"/>
    <row r="12495" spans="1:6" ht="12.75" customHeight="1" x14ac:dyDescent="0.25">
      <c r="A12495" s="144" t="s">
        <v>4868</v>
      </c>
      <c r="B12495" s="145"/>
      <c r="C12495" s="145"/>
      <c r="D12495" s="145"/>
      <c r="E12495" s="146"/>
      <c r="F12495" s="147"/>
    </row>
    <row r="12496" spans="1:6" ht="12.75" customHeight="1" x14ac:dyDescent="0.2">
      <c r="A12496" s="138" t="s">
        <v>3014</v>
      </c>
      <c r="B12496" s="139"/>
      <c r="C12496" s="139"/>
      <c r="D12496" s="140"/>
      <c r="E12496" s="76" t="s">
        <v>4869</v>
      </c>
      <c r="F12496" s="77" t="s">
        <v>4870</v>
      </c>
    </row>
    <row r="12497" spans="1:6" ht="12.75" customHeight="1" x14ac:dyDescent="0.2">
      <c r="A12497" s="141"/>
      <c r="B12497" s="142"/>
      <c r="C12497" s="142"/>
      <c r="D12497" s="143"/>
      <c r="E12497" s="78" t="s">
        <v>3013</v>
      </c>
      <c r="F12497" s="79" t="s">
        <v>263</v>
      </c>
    </row>
    <row r="12498" spans="1:6" ht="409.6" hidden="1" customHeight="1" x14ac:dyDescent="0.2"/>
    <row r="12499" spans="1:6" ht="12.75" customHeight="1" x14ac:dyDescent="0.2">
      <c r="A12499" s="80" t="s">
        <v>4871</v>
      </c>
      <c r="B12499" s="81" t="s">
        <v>4872</v>
      </c>
      <c r="C12499" s="82" t="s">
        <v>4870</v>
      </c>
      <c r="D12499" s="82" t="s">
        <v>4873</v>
      </c>
      <c r="E12499" s="82" t="s">
        <v>4874</v>
      </c>
      <c r="F12499" s="83" t="s">
        <v>4875</v>
      </c>
    </row>
    <row r="12500" spans="1:6" ht="409.6" hidden="1" customHeight="1" x14ac:dyDescent="0.2"/>
    <row r="12501" spans="1:6" ht="25.5" customHeight="1" x14ac:dyDescent="0.2">
      <c r="A12501" s="84" t="s">
        <v>5170</v>
      </c>
      <c r="B12501" s="85" t="s">
        <v>5171</v>
      </c>
      <c r="C12501" s="86" t="s">
        <v>106</v>
      </c>
      <c r="D12501" s="87">
        <v>0.29399999999999998</v>
      </c>
      <c r="E12501" s="88">
        <v>443220</v>
      </c>
      <c r="F12501" s="89">
        <f>+D12501*E12501</f>
        <v>130306.68</v>
      </c>
    </row>
    <row r="12502" spans="1:6" ht="409.6" hidden="1" customHeight="1" x14ac:dyDescent="0.2"/>
    <row r="12503" spans="1:6" ht="25.5" customHeight="1" x14ac:dyDescent="0.2">
      <c r="A12503" s="84" t="s">
        <v>5254</v>
      </c>
      <c r="B12503" s="85" t="s">
        <v>5255</v>
      </c>
      <c r="C12503" s="86" t="s">
        <v>9</v>
      </c>
      <c r="D12503" s="87">
        <v>1.43</v>
      </c>
      <c r="E12503" s="88">
        <v>2030</v>
      </c>
      <c r="F12503" s="89">
        <f>+D12503*E12503</f>
        <v>2902.9</v>
      </c>
    </row>
    <row r="12504" spans="1:6" ht="409.6" hidden="1" customHeight="1" x14ac:dyDescent="0.2"/>
    <row r="12505" spans="1:6" ht="25.5" customHeight="1" x14ac:dyDescent="0.2">
      <c r="A12505" s="84" t="s">
        <v>4881</v>
      </c>
      <c r="B12505" s="85" t="s">
        <v>4882</v>
      </c>
      <c r="C12505" s="86" t="s">
        <v>9</v>
      </c>
      <c r="D12505" s="87">
        <v>1.64</v>
      </c>
      <c r="E12505" s="88">
        <v>8900</v>
      </c>
      <c r="F12505" s="89">
        <f>+D12505*E12505</f>
        <v>14596</v>
      </c>
    </row>
    <row r="12506" spans="1:6" ht="409.6" hidden="1" customHeight="1" x14ac:dyDescent="0.2"/>
    <row r="12507" spans="1:6" ht="25.5" customHeight="1" x14ac:dyDescent="0.2">
      <c r="A12507" s="84" t="s">
        <v>4941</v>
      </c>
      <c r="B12507" s="85" t="s">
        <v>4942</v>
      </c>
      <c r="C12507" s="86" t="s">
        <v>7</v>
      </c>
      <c r="D12507" s="87">
        <v>0.28000000000000003</v>
      </c>
      <c r="E12507" s="88">
        <v>8600</v>
      </c>
      <c r="F12507" s="89">
        <f>+D12507*E12507</f>
        <v>2408.0000000000005</v>
      </c>
    </row>
    <row r="12508" spans="1:6" ht="409.6" hidden="1" customHeight="1" x14ac:dyDescent="0.2"/>
    <row r="12509" spans="1:6" ht="25.5" customHeight="1" x14ac:dyDescent="0.2">
      <c r="A12509" s="84" t="s">
        <v>5101</v>
      </c>
      <c r="B12509" s="85" t="s">
        <v>5102</v>
      </c>
      <c r="C12509" s="86" t="s">
        <v>1212</v>
      </c>
      <c r="D12509" s="87">
        <v>0.43836000000000003</v>
      </c>
      <c r="E12509" s="88">
        <v>2550</v>
      </c>
      <c r="F12509" s="89">
        <f>+D12509*E12509</f>
        <v>1117.818</v>
      </c>
    </row>
    <row r="12510" spans="1:6" ht="409.6" hidden="1" customHeight="1" x14ac:dyDescent="0.2"/>
    <row r="12511" spans="1:6" ht="25.5" customHeight="1" x14ac:dyDescent="0.2">
      <c r="A12511" s="84" t="s">
        <v>5097</v>
      </c>
      <c r="B12511" s="85" t="s">
        <v>5098</v>
      </c>
      <c r="C12511" s="86" t="s">
        <v>9</v>
      </c>
      <c r="D12511" s="87">
        <v>2.1199999999999999E-3</v>
      </c>
      <c r="E12511" s="88">
        <v>295180</v>
      </c>
      <c r="F12511" s="89">
        <f>+D12511*E12511</f>
        <v>625.78160000000003</v>
      </c>
    </row>
    <row r="12512" spans="1:6" ht="409.6" hidden="1" customHeight="1" x14ac:dyDescent="0.2"/>
    <row r="12513" spans="1:6" ht="25.5" customHeight="1" x14ac:dyDescent="0.2">
      <c r="A12513" s="84" t="s">
        <v>5160</v>
      </c>
      <c r="B12513" s="85" t="s">
        <v>5161</v>
      </c>
      <c r="C12513" s="86" t="s">
        <v>9</v>
      </c>
      <c r="D12513" s="87">
        <v>0.11280999999999999</v>
      </c>
      <c r="E12513" s="88">
        <v>155918</v>
      </c>
      <c r="F12513" s="89">
        <f>+D12513*E12513</f>
        <v>17589.10958</v>
      </c>
    </row>
    <row r="12514" spans="1:6" ht="409.6" hidden="1" customHeight="1" x14ac:dyDescent="0.2"/>
    <row r="12515" spans="1:6" ht="25.5" customHeight="1" x14ac:dyDescent="0.2">
      <c r="A12515" s="84" t="s">
        <v>5256</v>
      </c>
      <c r="B12515" s="85" t="s">
        <v>5257</v>
      </c>
      <c r="C12515" s="86" t="s">
        <v>9</v>
      </c>
      <c r="D12515" s="87">
        <v>2.1420000000000002E-2</v>
      </c>
      <c r="E12515" s="88">
        <v>262600</v>
      </c>
      <c r="F12515" s="89">
        <f>+D12515*E12515</f>
        <v>5624.8920000000007</v>
      </c>
    </row>
    <row r="12516" spans="1:6" ht="409.6" hidden="1" customHeight="1" x14ac:dyDescent="0.2"/>
    <row r="12517" spans="1:6" ht="25.5" customHeight="1" x14ac:dyDescent="0.2">
      <c r="A12517" s="84" t="s">
        <v>5190</v>
      </c>
      <c r="B12517" s="85" t="s">
        <v>5191</v>
      </c>
      <c r="C12517" s="86" t="s">
        <v>263</v>
      </c>
      <c r="D12517" s="87">
        <v>2.2999999999999998</v>
      </c>
      <c r="E12517" s="88">
        <v>1353</v>
      </c>
      <c r="F12517" s="89">
        <f>+D12517*E12517</f>
        <v>3111.8999999999996</v>
      </c>
    </row>
    <row r="12518" spans="1:6" ht="409.6" hidden="1" customHeight="1" x14ac:dyDescent="0.2"/>
    <row r="12519" spans="1:6" ht="25.5" customHeight="1" x14ac:dyDescent="0.2">
      <c r="A12519" s="84" t="s">
        <v>5258</v>
      </c>
      <c r="B12519" s="85" t="s">
        <v>5259</v>
      </c>
      <c r="C12519" s="86" t="s">
        <v>7</v>
      </c>
      <c r="D12519" s="87">
        <v>1.1872</v>
      </c>
      <c r="E12519" s="88">
        <v>5242</v>
      </c>
      <c r="F12519" s="89">
        <f>+D12519*E12519</f>
        <v>6223.3024000000005</v>
      </c>
    </row>
    <row r="12520" spans="1:6" ht="409.6" hidden="1" customHeight="1" x14ac:dyDescent="0.2"/>
    <row r="12521" spans="1:6" ht="25.5" customHeight="1" thickBot="1" x14ac:dyDescent="0.25">
      <c r="A12521" s="84" t="s">
        <v>5264</v>
      </c>
      <c r="B12521" s="85" t="s">
        <v>5265</v>
      </c>
      <c r="C12521" s="86" t="s">
        <v>263</v>
      </c>
      <c r="D12521" s="87">
        <v>1.6</v>
      </c>
      <c r="E12521" s="88">
        <v>700</v>
      </c>
      <c r="F12521" s="89">
        <f>+D12521*E12521</f>
        <v>1120</v>
      </c>
    </row>
    <row r="12522" spans="1:6" ht="409.6" hidden="1" customHeight="1" thickBot="1" x14ac:dyDescent="0.25"/>
    <row r="12523" spans="1:6" ht="13.5" customHeight="1" thickBot="1" x14ac:dyDescent="0.25">
      <c r="A12523" s="90" t="s">
        <v>4883</v>
      </c>
      <c r="B12523" s="91"/>
      <c r="C12523" s="92">
        <v>62.045049652217202</v>
      </c>
      <c r="D12523" s="91"/>
      <c r="E12523" s="93" t="s">
        <v>4884</v>
      </c>
      <c r="F12523" s="94">
        <v>185627</v>
      </c>
    </row>
    <row r="12524" spans="1:6" ht="0.2" customHeight="1" x14ac:dyDescent="0.2"/>
    <row r="12525" spans="1:6" ht="12.75" customHeight="1" x14ac:dyDescent="0.2">
      <c r="A12525" s="80" t="s">
        <v>4871</v>
      </c>
      <c r="B12525" s="81" t="s">
        <v>4885</v>
      </c>
      <c r="C12525" s="82" t="s">
        <v>4870</v>
      </c>
      <c r="D12525" s="82" t="s">
        <v>4873</v>
      </c>
      <c r="E12525" s="82" t="s">
        <v>4874</v>
      </c>
      <c r="F12525" s="83" t="s">
        <v>4875</v>
      </c>
    </row>
    <row r="12526" spans="1:6" ht="409.6" hidden="1" customHeight="1" x14ac:dyDescent="0.2"/>
    <row r="12527" spans="1:6" ht="25.5" customHeight="1" thickBot="1" x14ac:dyDescent="0.25">
      <c r="A12527" s="84" t="s">
        <v>5158</v>
      </c>
      <c r="B12527" s="85" t="s">
        <v>5159</v>
      </c>
      <c r="C12527" s="86" t="s">
        <v>4888</v>
      </c>
      <c r="D12527" s="87">
        <v>0.31969999999999998</v>
      </c>
      <c r="E12527" s="88">
        <v>266178</v>
      </c>
      <c r="F12527" s="89">
        <f>+D12527*E12527</f>
        <v>85097.106599999999</v>
      </c>
    </row>
    <row r="12528" spans="1:6" ht="409.6" hidden="1" customHeight="1" thickBot="1" x14ac:dyDescent="0.25"/>
    <row r="12529" spans="1:6" ht="13.5" customHeight="1" thickBot="1" x14ac:dyDescent="0.25">
      <c r="A12529" s="90" t="s">
        <v>4893</v>
      </c>
      <c r="B12529" s="91"/>
      <c r="C12529" s="92">
        <v>28.443316921863399</v>
      </c>
      <c r="D12529" s="91"/>
      <c r="E12529" s="93" t="s">
        <v>4884</v>
      </c>
      <c r="F12529" s="94">
        <v>85097</v>
      </c>
    </row>
    <row r="12530" spans="1:6" ht="0.2" customHeight="1" x14ac:dyDescent="0.2"/>
    <row r="12531" spans="1:6" ht="12.75" customHeight="1" x14ac:dyDescent="0.2">
      <c r="A12531" s="80" t="s">
        <v>4871</v>
      </c>
      <c r="B12531" s="81" t="s">
        <v>4894</v>
      </c>
      <c r="C12531" s="82" t="s">
        <v>4870</v>
      </c>
      <c r="D12531" s="82" t="s">
        <v>4873</v>
      </c>
      <c r="E12531" s="82" t="s">
        <v>4874</v>
      </c>
      <c r="F12531" s="83" t="s">
        <v>4875</v>
      </c>
    </row>
    <row r="12532" spans="1:6" ht="409.6" hidden="1" customHeight="1" x14ac:dyDescent="0.2"/>
    <row r="12533" spans="1:6" ht="25.5" customHeight="1" thickBot="1" x14ac:dyDescent="0.25">
      <c r="A12533" s="84" t="s">
        <v>4895</v>
      </c>
      <c r="B12533" s="85" t="s">
        <v>4896</v>
      </c>
      <c r="C12533" s="86" t="s">
        <v>4897</v>
      </c>
      <c r="D12533" s="87">
        <v>0.05</v>
      </c>
      <c r="E12533" s="88">
        <v>85097</v>
      </c>
      <c r="F12533" s="89">
        <f>+D12533*E12533</f>
        <v>4254.8500000000004</v>
      </c>
    </row>
    <row r="12534" spans="1:6" ht="409.6" hidden="1" customHeight="1" thickBot="1" x14ac:dyDescent="0.25"/>
    <row r="12535" spans="1:6" ht="13.5" customHeight="1" thickBot="1" x14ac:dyDescent="0.25">
      <c r="A12535" s="90" t="s">
        <v>4898</v>
      </c>
      <c r="B12535" s="91"/>
      <c r="C12535" s="92">
        <v>1.4222159829668299</v>
      </c>
      <c r="D12535" s="91"/>
      <c r="E12535" s="93" t="s">
        <v>4884</v>
      </c>
      <c r="F12535" s="94">
        <v>4255</v>
      </c>
    </row>
    <row r="12536" spans="1:6" ht="0.2" customHeight="1" x14ac:dyDescent="0.2"/>
    <row r="12537" spans="1:6" ht="12.75" customHeight="1" x14ac:dyDescent="0.2">
      <c r="A12537" s="80" t="s">
        <v>4871</v>
      </c>
      <c r="B12537" s="81" t="s">
        <v>4899</v>
      </c>
      <c r="C12537" s="82" t="s">
        <v>4870</v>
      </c>
      <c r="D12537" s="82" t="s">
        <v>4873</v>
      </c>
      <c r="E12537" s="82" t="s">
        <v>4874</v>
      </c>
      <c r="F12537" s="83" t="s">
        <v>4875</v>
      </c>
    </row>
    <row r="12538" spans="1:6" ht="409.6" hidden="1" customHeight="1" x14ac:dyDescent="0.2"/>
    <row r="12539" spans="1:6" ht="25.5" customHeight="1" x14ac:dyDescent="0.2">
      <c r="A12539" s="84" t="s">
        <v>5200</v>
      </c>
      <c r="B12539" s="85" t="s">
        <v>5201</v>
      </c>
      <c r="C12539" s="86" t="s">
        <v>109</v>
      </c>
      <c r="D12539" s="87">
        <v>48</v>
      </c>
      <c r="E12539" s="88">
        <v>158</v>
      </c>
      <c r="F12539" s="89">
        <f>+D12539*E12539</f>
        <v>7584</v>
      </c>
    </row>
    <row r="12540" spans="1:6" ht="409.6" hidden="1" customHeight="1" x14ac:dyDescent="0.2"/>
    <row r="12541" spans="1:6" ht="25.5" customHeight="1" x14ac:dyDescent="0.2">
      <c r="A12541" s="84" t="s">
        <v>5016</v>
      </c>
      <c r="B12541" s="85" t="s">
        <v>5017</v>
      </c>
      <c r="C12541" s="86" t="s">
        <v>109</v>
      </c>
      <c r="D12541" s="87">
        <v>1.3332999999999999</v>
      </c>
      <c r="E12541" s="88">
        <v>3482</v>
      </c>
      <c r="F12541" s="89">
        <f>+D12541*E12541</f>
        <v>4642.5505999999996</v>
      </c>
    </row>
    <row r="12542" spans="1:6" ht="409.6" hidden="1" customHeight="1" x14ac:dyDescent="0.2"/>
    <row r="12543" spans="1:6" ht="25.5" customHeight="1" x14ac:dyDescent="0.2">
      <c r="A12543" s="84" t="s">
        <v>5196</v>
      </c>
      <c r="B12543" s="85" t="s">
        <v>5197</v>
      </c>
      <c r="C12543" s="86" t="s">
        <v>109</v>
      </c>
      <c r="D12543" s="87">
        <v>4</v>
      </c>
      <c r="E12543" s="88">
        <v>550</v>
      </c>
      <c r="F12543" s="89">
        <f>+D12543*E12543</f>
        <v>2200</v>
      </c>
    </row>
    <row r="12544" spans="1:6" ht="409.6" hidden="1" customHeight="1" x14ac:dyDescent="0.2"/>
    <row r="12545" spans="1:6" ht="25.5" customHeight="1" x14ac:dyDescent="0.2">
      <c r="A12545" s="84" t="s">
        <v>5166</v>
      </c>
      <c r="B12545" s="85" t="s">
        <v>5167</v>
      </c>
      <c r="C12545" s="86" t="s">
        <v>109</v>
      </c>
      <c r="D12545" s="87">
        <v>0.19675999999999999</v>
      </c>
      <c r="E12545" s="88">
        <v>26925</v>
      </c>
      <c r="F12545" s="89">
        <f>+D12545*E12545</f>
        <v>5297.7629999999999</v>
      </c>
    </row>
    <row r="12546" spans="1:6" ht="409.6" hidden="1" customHeight="1" x14ac:dyDescent="0.2"/>
    <row r="12547" spans="1:6" ht="25.5" customHeight="1" x14ac:dyDescent="0.2">
      <c r="A12547" s="84" t="s">
        <v>5198</v>
      </c>
      <c r="B12547" s="85" t="s">
        <v>5199</v>
      </c>
      <c r="C12547" s="86" t="s">
        <v>109</v>
      </c>
      <c r="D12547" s="87">
        <v>0.19675999999999999</v>
      </c>
      <c r="E12547" s="88">
        <v>805</v>
      </c>
      <c r="F12547" s="89">
        <f>+D12547*E12547</f>
        <v>158.39179999999999</v>
      </c>
    </row>
    <row r="12548" spans="1:6" ht="409.6" hidden="1" customHeight="1" x14ac:dyDescent="0.2"/>
    <row r="12549" spans="1:6" ht="25.5" customHeight="1" thickBot="1" x14ac:dyDescent="0.25">
      <c r="A12549" s="84" t="s">
        <v>5018</v>
      </c>
      <c r="B12549" s="85" t="s">
        <v>5019</v>
      </c>
      <c r="C12549" s="86" t="s">
        <v>109</v>
      </c>
      <c r="D12549" s="87">
        <v>0.66666999999999998</v>
      </c>
      <c r="E12549" s="88">
        <v>248</v>
      </c>
      <c r="F12549" s="89">
        <f>+D12549*E12549</f>
        <v>165.33416</v>
      </c>
    </row>
    <row r="12550" spans="1:6" ht="409.6" hidden="1" customHeight="1" thickBot="1" x14ac:dyDescent="0.25"/>
    <row r="12551" spans="1:6" ht="13.5" customHeight="1" thickBot="1" x14ac:dyDescent="0.25">
      <c r="A12551" s="90" t="s">
        <v>4904</v>
      </c>
      <c r="B12551" s="91"/>
      <c r="C12551" s="92">
        <v>6.7009602882535999</v>
      </c>
      <c r="D12551" s="91"/>
      <c r="E12551" s="93" t="s">
        <v>4884</v>
      </c>
      <c r="F12551" s="94">
        <v>20048</v>
      </c>
    </row>
    <row r="12552" spans="1:6" ht="0.2" customHeight="1" x14ac:dyDescent="0.2"/>
    <row r="12553" spans="1:6" ht="12.75" customHeight="1" x14ac:dyDescent="0.2">
      <c r="A12553" s="80" t="s">
        <v>4871</v>
      </c>
      <c r="B12553" s="81" t="s">
        <v>4905</v>
      </c>
      <c r="C12553" s="82" t="s">
        <v>4870</v>
      </c>
      <c r="D12553" s="82" t="s">
        <v>4873</v>
      </c>
      <c r="E12553" s="82" t="s">
        <v>4874</v>
      </c>
      <c r="F12553" s="83" t="s">
        <v>4875</v>
      </c>
    </row>
    <row r="12554" spans="1:6" ht="409.6" hidden="1" customHeight="1" x14ac:dyDescent="0.2"/>
    <row r="12555" spans="1:6" ht="25.5" customHeight="1" thickBot="1" x14ac:dyDescent="0.25">
      <c r="A12555" s="84" t="s">
        <v>4920</v>
      </c>
      <c r="B12555" s="85" t="s">
        <v>4921</v>
      </c>
      <c r="C12555" s="86" t="s">
        <v>106</v>
      </c>
      <c r="D12555" s="87">
        <v>0.29399999999999998</v>
      </c>
      <c r="E12555" s="88">
        <v>14128</v>
      </c>
      <c r="F12555" s="89">
        <f>+D12555*E12555</f>
        <v>4153.6319999999996</v>
      </c>
    </row>
    <row r="12556" spans="1:6" ht="409.6" hidden="1" customHeight="1" thickBot="1" x14ac:dyDescent="0.25"/>
    <row r="12557" spans="1:6" ht="13.5" customHeight="1" thickBot="1" x14ac:dyDescent="0.25">
      <c r="A12557" s="90" t="s">
        <v>4908</v>
      </c>
      <c r="B12557" s="91"/>
      <c r="C12557" s="92">
        <v>1.3884571546990001</v>
      </c>
      <c r="D12557" s="91"/>
      <c r="E12557" s="93" t="s">
        <v>4884</v>
      </c>
      <c r="F12557" s="94">
        <v>4154</v>
      </c>
    </row>
    <row r="12558" spans="1:6" ht="0.2" customHeight="1" thickBot="1" x14ac:dyDescent="0.25"/>
    <row r="12559" spans="1:6" ht="12.75" customHeight="1" thickBot="1" x14ac:dyDescent="0.3">
      <c r="A12559" s="157" t="s">
        <v>4909</v>
      </c>
      <c r="B12559" s="158"/>
      <c r="C12559" s="158"/>
      <c r="D12559" s="158"/>
      <c r="E12559" s="159">
        <v>299181</v>
      </c>
      <c r="F12559" s="160"/>
    </row>
    <row r="12560" spans="1:6" ht="12.75" customHeight="1" x14ac:dyDescent="0.2"/>
    <row r="12561" spans="1:6" ht="12.75" customHeight="1" x14ac:dyDescent="0.2"/>
    <row r="12562" spans="1:6" ht="409.6" hidden="1" customHeight="1" x14ac:dyDescent="0.2"/>
    <row r="12563" spans="1:6" ht="12.75" customHeight="1" x14ac:dyDescent="0.25">
      <c r="A12563" s="144" t="s">
        <v>4868</v>
      </c>
      <c r="B12563" s="145"/>
      <c r="C12563" s="145"/>
      <c r="D12563" s="145"/>
      <c r="E12563" s="146"/>
      <c r="F12563" s="147"/>
    </row>
    <row r="12564" spans="1:6" ht="12.75" customHeight="1" x14ac:dyDescent="0.2">
      <c r="A12564" s="138" t="s">
        <v>3016</v>
      </c>
      <c r="B12564" s="139"/>
      <c r="C12564" s="139"/>
      <c r="D12564" s="140"/>
      <c r="E12564" s="76" t="s">
        <v>4869</v>
      </c>
      <c r="F12564" s="77" t="s">
        <v>4870</v>
      </c>
    </row>
    <row r="12565" spans="1:6" ht="12.75" customHeight="1" x14ac:dyDescent="0.2">
      <c r="A12565" s="141"/>
      <c r="B12565" s="142"/>
      <c r="C12565" s="142"/>
      <c r="D12565" s="143"/>
      <c r="E12565" s="78" t="s">
        <v>3015</v>
      </c>
      <c r="F12565" s="79" t="s">
        <v>263</v>
      </c>
    </row>
    <row r="12566" spans="1:6" ht="409.6" hidden="1" customHeight="1" x14ac:dyDescent="0.2"/>
    <row r="12567" spans="1:6" ht="12.75" customHeight="1" x14ac:dyDescent="0.2">
      <c r="A12567" s="80" t="s">
        <v>4871</v>
      </c>
      <c r="B12567" s="81" t="s">
        <v>4872</v>
      </c>
      <c r="C12567" s="82" t="s">
        <v>4870</v>
      </c>
      <c r="D12567" s="82" t="s">
        <v>4873</v>
      </c>
      <c r="E12567" s="82" t="s">
        <v>4874</v>
      </c>
      <c r="F12567" s="83" t="s">
        <v>4875</v>
      </c>
    </row>
    <row r="12568" spans="1:6" ht="409.6" hidden="1" customHeight="1" x14ac:dyDescent="0.2"/>
    <row r="12569" spans="1:6" ht="25.5" customHeight="1" x14ac:dyDescent="0.2">
      <c r="A12569" s="84" t="s">
        <v>5170</v>
      </c>
      <c r="B12569" s="85" t="s">
        <v>5171</v>
      </c>
      <c r="C12569" s="86" t="s">
        <v>106</v>
      </c>
      <c r="D12569" s="87">
        <v>0.33600000000000002</v>
      </c>
      <c r="E12569" s="88">
        <v>443220</v>
      </c>
      <c r="F12569" s="89">
        <f>+D12569*E12569</f>
        <v>148921.92000000001</v>
      </c>
    </row>
    <row r="12570" spans="1:6" ht="409.6" hidden="1" customHeight="1" x14ac:dyDescent="0.2"/>
    <row r="12571" spans="1:6" ht="25.5" customHeight="1" x14ac:dyDescent="0.2">
      <c r="A12571" s="84" t="s">
        <v>5254</v>
      </c>
      <c r="B12571" s="85" t="s">
        <v>5255</v>
      </c>
      <c r="C12571" s="86" t="s">
        <v>9</v>
      </c>
      <c r="D12571" s="87">
        <v>1.48</v>
      </c>
      <c r="E12571" s="88">
        <v>2030</v>
      </c>
      <c r="F12571" s="89">
        <f>+D12571*E12571</f>
        <v>3004.4</v>
      </c>
    </row>
    <row r="12572" spans="1:6" ht="409.6" hidden="1" customHeight="1" x14ac:dyDescent="0.2"/>
    <row r="12573" spans="1:6" ht="25.5" customHeight="1" x14ac:dyDescent="0.2">
      <c r="A12573" s="84" t="s">
        <v>4881</v>
      </c>
      <c r="B12573" s="85" t="s">
        <v>4882</v>
      </c>
      <c r="C12573" s="86" t="s">
        <v>9</v>
      </c>
      <c r="D12573" s="87">
        <v>1.7</v>
      </c>
      <c r="E12573" s="88">
        <v>8900</v>
      </c>
      <c r="F12573" s="89">
        <f>+D12573*E12573</f>
        <v>15130</v>
      </c>
    </row>
    <row r="12574" spans="1:6" ht="409.6" hidden="1" customHeight="1" x14ac:dyDescent="0.2"/>
    <row r="12575" spans="1:6" ht="25.5" customHeight="1" x14ac:dyDescent="0.2">
      <c r="A12575" s="84" t="s">
        <v>4941</v>
      </c>
      <c r="B12575" s="85" t="s">
        <v>4942</v>
      </c>
      <c r="C12575" s="86" t="s">
        <v>7</v>
      </c>
      <c r="D12575" s="87">
        <v>0.32</v>
      </c>
      <c r="E12575" s="88">
        <v>8600</v>
      </c>
      <c r="F12575" s="89">
        <f>+D12575*E12575</f>
        <v>2752</v>
      </c>
    </row>
    <row r="12576" spans="1:6" ht="409.6" hidden="1" customHeight="1" x14ac:dyDescent="0.2"/>
    <row r="12577" spans="1:6" ht="25.5" customHeight="1" x14ac:dyDescent="0.2">
      <c r="A12577" s="84" t="s">
        <v>5101</v>
      </c>
      <c r="B12577" s="85" t="s">
        <v>5102</v>
      </c>
      <c r="C12577" s="86" t="s">
        <v>1212</v>
      </c>
      <c r="D12577" s="87">
        <v>0.43836000000000003</v>
      </c>
      <c r="E12577" s="88">
        <v>2550</v>
      </c>
      <c r="F12577" s="89">
        <f>+D12577*E12577</f>
        <v>1117.818</v>
      </c>
    </row>
    <row r="12578" spans="1:6" ht="409.6" hidden="1" customHeight="1" x14ac:dyDescent="0.2"/>
    <row r="12579" spans="1:6" ht="25.5" customHeight="1" x14ac:dyDescent="0.2">
      <c r="A12579" s="84" t="s">
        <v>5097</v>
      </c>
      <c r="B12579" s="85" t="s">
        <v>5098</v>
      </c>
      <c r="C12579" s="86" t="s">
        <v>9</v>
      </c>
      <c r="D12579" s="87">
        <v>2.31E-3</v>
      </c>
      <c r="E12579" s="88">
        <v>295180</v>
      </c>
      <c r="F12579" s="89">
        <f>+D12579*E12579</f>
        <v>681.86580000000004</v>
      </c>
    </row>
    <row r="12580" spans="1:6" ht="409.6" hidden="1" customHeight="1" x14ac:dyDescent="0.2"/>
    <row r="12581" spans="1:6" ht="25.5" customHeight="1" x14ac:dyDescent="0.2">
      <c r="A12581" s="84" t="s">
        <v>5160</v>
      </c>
      <c r="B12581" s="85" t="s">
        <v>5161</v>
      </c>
      <c r="C12581" s="86" t="s">
        <v>9</v>
      </c>
      <c r="D12581" s="87">
        <v>0.12307</v>
      </c>
      <c r="E12581" s="88">
        <v>155918</v>
      </c>
      <c r="F12581" s="89">
        <f>+D12581*E12581</f>
        <v>19188.828259999998</v>
      </c>
    </row>
    <row r="12582" spans="1:6" ht="409.6" hidden="1" customHeight="1" x14ac:dyDescent="0.2"/>
    <row r="12583" spans="1:6" ht="25.5" customHeight="1" x14ac:dyDescent="0.2">
      <c r="A12583" s="84" t="s">
        <v>5256</v>
      </c>
      <c r="B12583" s="85" t="s">
        <v>5257</v>
      </c>
      <c r="C12583" s="86" t="s">
        <v>9</v>
      </c>
      <c r="D12583" s="87">
        <v>2.8559999999999999E-2</v>
      </c>
      <c r="E12583" s="88">
        <v>262600</v>
      </c>
      <c r="F12583" s="89">
        <f>+D12583*E12583</f>
        <v>7499.8559999999998</v>
      </c>
    </row>
    <row r="12584" spans="1:6" ht="409.6" hidden="1" customHeight="1" x14ac:dyDescent="0.2"/>
    <row r="12585" spans="1:6" ht="25.5" customHeight="1" x14ac:dyDescent="0.2">
      <c r="A12585" s="84" t="s">
        <v>5190</v>
      </c>
      <c r="B12585" s="85" t="s">
        <v>5191</v>
      </c>
      <c r="C12585" s="86" t="s">
        <v>263</v>
      </c>
      <c r="D12585" s="87">
        <v>2.2999999999999998</v>
      </c>
      <c r="E12585" s="88">
        <v>1353</v>
      </c>
      <c r="F12585" s="89">
        <f>+D12585*E12585</f>
        <v>3111.8999999999996</v>
      </c>
    </row>
    <row r="12586" spans="1:6" ht="409.6" hidden="1" customHeight="1" x14ac:dyDescent="0.2"/>
    <row r="12587" spans="1:6" ht="25.5" customHeight="1" x14ac:dyDescent="0.2">
      <c r="A12587" s="84" t="s">
        <v>5258</v>
      </c>
      <c r="B12587" s="85" t="s">
        <v>5259</v>
      </c>
      <c r="C12587" s="86" t="s">
        <v>7</v>
      </c>
      <c r="D12587" s="87">
        <v>1.1872</v>
      </c>
      <c r="E12587" s="88">
        <v>5242</v>
      </c>
      <c r="F12587" s="89">
        <f>+D12587*E12587</f>
        <v>6223.3024000000005</v>
      </c>
    </row>
    <row r="12588" spans="1:6" ht="409.6" hidden="1" customHeight="1" x14ac:dyDescent="0.2"/>
    <row r="12589" spans="1:6" ht="25.5" customHeight="1" thickBot="1" x14ac:dyDescent="0.25">
      <c r="A12589" s="84" t="s">
        <v>5264</v>
      </c>
      <c r="B12589" s="85" t="s">
        <v>5265</v>
      </c>
      <c r="C12589" s="86" t="s">
        <v>263</v>
      </c>
      <c r="D12589" s="87">
        <v>1.6</v>
      </c>
      <c r="E12589" s="88">
        <v>700</v>
      </c>
      <c r="F12589" s="89">
        <f>+D12589*E12589</f>
        <v>1120</v>
      </c>
    </row>
    <row r="12590" spans="1:6" ht="409.6" hidden="1" customHeight="1" thickBot="1" x14ac:dyDescent="0.25"/>
    <row r="12591" spans="1:6" ht="13.5" customHeight="1" thickBot="1" x14ac:dyDescent="0.25">
      <c r="A12591" s="90" t="s">
        <v>4883</v>
      </c>
      <c r="B12591" s="91"/>
      <c r="C12591" s="92">
        <v>62.269976166115299</v>
      </c>
      <c r="D12591" s="91"/>
      <c r="E12591" s="93" t="s">
        <v>4884</v>
      </c>
      <c r="F12591" s="94">
        <v>208752</v>
      </c>
    </row>
    <row r="12592" spans="1:6" ht="0.2" customHeight="1" x14ac:dyDescent="0.2"/>
    <row r="12593" spans="1:6" ht="12.75" customHeight="1" x14ac:dyDescent="0.2">
      <c r="A12593" s="80" t="s">
        <v>4871</v>
      </c>
      <c r="B12593" s="81" t="s">
        <v>4885</v>
      </c>
      <c r="C12593" s="82" t="s">
        <v>4870</v>
      </c>
      <c r="D12593" s="82" t="s">
        <v>4873</v>
      </c>
      <c r="E12593" s="82" t="s">
        <v>4874</v>
      </c>
      <c r="F12593" s="83" t="s">
        <v>4875</v>
      </c>
    </row>
    <row r="12594" spans="1:6" ht="409.6" hidden="1" customHeight="1" x14ac:dyDescent="0.2"/>
    <row r="12595" spans="1:6" ht="25.5" customHeight="1" thickBot="1" x14ac:dyDescent="0.25">
      <c r="A12595" s="84" t="s">
        <v>5158</v>
      </c>
      <c r="B12595" s="85" t="s">
        <v>5159</v>
      </c>
      <c r="C12595" s="86" t="s">
        <v>4888</v>
      </c>
      <c r="D12595" s="87">
        <v>0.36530000000000001</v>
      </c>
      <c r="E12595" s="88">
        <v>266178</v>
      </c>
      <c r="F12595" s="89">
        <f>+D12595*E12595</f>
        <v>97234.823400000008</v>
      </c>
    </row>
    <row r="12596" spans="1:6" ht="409.6" hidden="1" customHeight="1" thickBot="1" x14ac:dyDescent="0.25"/>
    <row r="12597" spans="1:6" ht="13.5" customHeight="1" thickBot="1" x14ac:dyDescent="0.25">
      <c r="A12597" s="90" t="s">
        <v>4893</v>
      </c>
      <c r="B12597" s="91"/>
      <c r="C12597" s="92">
        <v>29.004853282901401</v>
      </c>
      <c r="D12597" s="91"/>
      <c r="E12597" s="93" t="s">
        <v>4884</v>
      </c>
      <c r="F12597" s="94">
        <v>97235</v>
      </c>
    </row>
    <row r="12598" spans="1:6" ht="0.2" customHeight="1" x14ac:dyDescent="0.2"/>
    <row r="12599" spans="1:6" ht="12.75" customHeight="1" x14ac:dyDescent="0.2">
      <c r="A12599" s="80" t="s">
        <v>4871</v>
      </c>
      <c r="B12599" s="81" t="s">
        <v>4894</v>
      </c>
      <c r="C12599" s="82" t="s">
        <v>4870</v>
      </c>
      <c r="D12599" s="82" t="s">
        <v>4873</v>
      </c>
      <c r="E12599" s="82" t="s">
        <v>4874</v>
      </c>
      <c r="F12599" s="83" t="s">
        <v>4875</v>
      </c>
    </row>
    <row r="12600" spans="1:6" ht="409.6" hidden="1" customHeight="1" x14ac:dyDescent="0.2"/>
    <row r="12601" spans="1:6" ht="25.5" customHeight="1" thickBot="1" x14ac:dyDescent="0.25">
      <c r="A12601" s="84" t="s">
        <v>4895</v>
      </c>
      <c r="B12601" s="85" t="s">
        <v>4896</v>
      </c>
      <c r="C12601" s="86" t="s">
        <v>4897</v>
      </c>
      <c r="D12601" s="87">
        <v>0.05</v>
      </c>
      <c r="E12601" s="88">
        <v>97235</v>
      </c>
      <c r="F12601" s="89">
        <f>+D12601*E12601</f>
        <v>4861.75</v>
      </c>
    </row>
    <row r="12602" spans="1:6" ht="409.6" hidden="1" customHeight="1" thickBot="1" x14ac:dyDescent="0.25"/>
    <row r="12603" spans="1:6" ht="13.5" customHeight="1" thickBot="1" x14ac:dyDescent="0.25">
      <c r="A12603" s="90" t="s">
        <v>4898</v>
      </c>
      <c r="B12603" s="91"/>
      <c r="C12603" s="92">
        <v>1.4503172382523399</v>
      </c>
      <c r="D12603" s="91"/>
      <c r="E12603" s="93" t="s">
        <v>4884</v>
      </c>
      <c r="F12603" s="94">
        <v>4862</v>
      </c>
    </row>
    <row r="12604" spans="1:6" ht="0.2" customHeight="1" x14ac:dyDescent="0.2"/>
    <row r="12605" spans="1:6" ht="12.75" customHeight="1" x14ac:dyDescent="0.2">
      <c r="A12605" s="80" t="s">
        <v>4871</v>
      </c>
      <c r="B12605" s="81" t="s">
        <v>4899</v>
      </c>
      <c r="C12605" s="82" t="s">
        <v>4870</v>
      </c>
      <c r="D12605" s="82" t="s">
        <v>4873</v>
      </c>
      <c r="E12605" s="82" t="s">
        <v>4874</v>
      </c>
      <c r="F12605" s="83" t="s">
        <v>4875</v>
      </c>
    </row>
    <row r="12606" spans="1:6" ht="409.6" hidden="1" customHeight="1" x14ac:dyDescent="0.2"/>
    <row r="12607" spans="1:6" ht="25.5" customHeight="1" x14ac:dyDescent="0.2">
      <c r="A12607" s="84" t="s">
        <v>5200</v>
      </c>
      <c r="B12607" s="85" t="s">
        <v>5201</v>
      </c>
      <c r="C12607" s="86" t="s">
        <v>109</v>
      </c>
      <c r="D12607" s="87">
        <v>48</v>
      </c>
      <c r="E12607" s="88">
        <v>158</v>
      </c>
      <c r="F12607" s="89">
        <f>+D12607*E12607</f>
        <v>7584</v>
      </c>
    </row>
    <row r="12608" spans="1:6" ht="409.6" hidden="1" customHeight="1" x14ac:dyDescent="0.2"/>
    <row r="12609" spans="1:6" ht="25.5" customHeight="1" x14ac:dyDescent="0.2">
      <c r="A12609" s="84" t="s">
        <v>5016</v>
      </c>
      <c r="B12609" s="85" t="s">
        <v>5017</v>
      </c>
      <c r="C12609" s="86" t="s">
        <v>109</v>
      </c>
      <c r="D12609" s="87">
        <v>1.3332999999999999</v>
      </c>
      <c r="E12609" s="88">
        <v>3482</v>
      </c>
      <c r="F12609" s="89">
        <f>+D12609*E12609</f>
        <v>4642.5505999999996</v>
      </c>
    </row>
    <row r="12610" spans="1:6" ht="409.6" hidden="1" customHeight="1" x14ac:dyDescent="0.2"/>
    <row r="12611" spans="1:6" ht="25.5" customHeight="1" x14ac:dyDescent="0.2">
      <c r="A12611" s="84" t="s">
        <v>5196</v>
      </c>
      <c r="B12611" s="85" t="s">
        <v>5197</v>
      </c>
      <c r="C12611" s="86" t="s">
        <v>109</v>
      </c>
      <c r="D12611" s="87">
        <v>4</v>
      </c>
      <c r="E12611" s="88">
        <v>550</v>
      </c>
      <c r="F12611" s="89">
        <f>+D12611*E12611</f>
        <v>2200</v>
      </c>
    </row>
    <row r="12612" spans="1:6" ht="409.6" hidden="1" customHeight="1" x14ac:dyDescent="0.2"/>
    <row r="12613" spans="1:6" ht="25.5" customHeight="1" x14ac:dyDescent="0.2">
      <c r="A12613" s="84" t="s">
        <v>5166</v>
      </c>
      <c r="B12613" s="85" t="s">
        <v>5167</v>
      </c>
      <c r="C12613" s="86" t="s">
        <v>109</v>
      </c>
      <c r="D12613" s="87">
        <v>0.22486999999999999</v>
      </c>
      <c r="E12613" s="88">
        <v>26925</v>
      </c>
      <c r="F12613" s="89">
        <f>+D12613*E12613</f>
        <v>6054.6247499999999</v>
      </c>
    </row>
    <row r="12614" spans="1:6" ht="409.6" hidden="1" customHeight="1" x14ac:dyDescent="0.2"/>
    <row r="12615" spans="1:6" ht="25.5" customHeight="1" x14ac:dyDescent="0.2">
      <c r="A12615" s="84" t="s">
        <v>5198</v>
      </c>
      <c r="B12615" s="85" t="s">
        <v>5199</v>
      </c>
      <c r="C12615" s="86" t="s">
        <v>109</v>
      </c>
      <c r="D12615" s="87">
        <v>0.22486999999999999</v>
      </c>
      <c r="E12615" s="88">
        <v>805</v>
      </c>
      <c r="F12615" s="89">
        <f>+D12615*E12615</f>
        <v>181.02034999999998</v>
      </c>
    </row>
    <row r="12616" spans="1:6" ht="409.6" hidden="1" customHeight="1" x14ac:dyDescent="0.2"/>
    <row r="12617" spans="1:6" ht="25.5" customHeight="1" thickBot="1" x14ac:dyDescent="0.25">
      <c r="A12617" s="84" t="s">
        <v>5018</v>
      </c>
      <c r="B12617" s="85" t="s">
        <v>5019</v>
      </c>
      <c r="C12617" s="86" t="s">
        <v>109</v>
      </c>
      <c r="D12617" s="87">
        <v>0.66666999999999998</v>
      </c>
      <c r="E12617" s="88">
        <v>248</v>
      </c>
      <c r="F12617" s="89">
        <f>+D12617*E12617</f>
        <v>165.33416</v>
      </c>
    </row>
    <row r="12618" spans="1:6" ht="409.6" hidden="1" customHeight="1" thickBot="1" x14ac:dyDescent="0.25"/>
    <row r="12619" spans="1:6" ht="13.5" customHeight="1" thickBot="1" x14ac:dyDescent="0.25">
      <c r="A12619" s="90" t="s">
        <v>4904</v>
      </c>
      <c r="B12619" s="91"/>
      <c r="C12619" s="92">
        <v>6.21291802515832</v>
      </c>
      <c r="D12619" s="91"/>
      <c r="E12619" s="93" t="s">
        <v>4884</v>
      </c>
      <c r="F12619" s="94">
        <v>20828</v>
      </c>
    </row>
    <row r="12620" spans="1:6" ht="0.2" customHeight="1" x14ac:dyDescent="0.2"/>
    <row r="12621" spans="1:6" ht="12.75" customHeight="1" x14ac:dyDescent="0.2">
      <c r="A12621" s="80" t="s">
        <v>4871</v>
      </c>
      <c r="B12621" s="81" t="s">
        <v>4905</v>
      </c>
      <c r="C12621" s="82" t="s">
        <v>4870</v>
      </c>
      <c r="D12621" s="82" t="s">
        <v>4873</v>
      </c>
      <c r="E12621" s="82" t="s">
        <v>4874</v>
      </c>
      <c r="F12621" s="83" t="s">
        <v>4875</v>
      </c>
    </row>
    <row r="12622" spans="1:6" ht="409.6" hidden="1" customHeight="1" x14ac:dyDescent="0.2"/>
    <row r="12623" spans="1:6" ht="25.5" customHeight="1" thickBot="1" x14ac:dyDescent="0.25">
      <c r="A12623" s="84" t="s">
        <v>4920</v>
      </c>
      <c r="B12623" s="85" t="s">
        <v>4921</v>
      </c>
      <c r="C12623" s="86" t="s">
        <v>106</v>
      </c>
      <c r="D12623" s="87">
        <v>0.252</v>
      </c>
      <c r="E12623" s="88">
        <v>14128</v>
      </c>
      <c r="F12623" s="89">
        <f>+D12623*E12623</f>
        <v>3560.2559999999999</v>
      </c>
    </row>
    <row r="12624" spans="1:6" ht="409.6" hidden="1" customHeight="1" thickBot="1" x14ac:dyDescent="0.25"/>
    <row r="12625" spans="1:6" ht="13.5" customHeight="1" thickBot="1" x14ac:dyDescent="0.25">
      <c r="A12625" s="90" t="s">
        <v>4908</v>
      </c>
      <c r="B12625" s="91"/>
      <c r="C12625" s="92">
        <v>1.06193528757267</v>
      </c>
      <c r="D12625" s="91"/>
      <c r="E12625" s="93" t="s">
        <v>4884</v>
      </c>
      <c r="F12625" s="94">
        <v>3560</v>
      </c>
    </row>
    <row r="12626" spans="1:6" ht="0.2" customHeight="1" thickBot="1" x14ac:dyDescent="0.25"/>
    <row r="12627" spans="1:6" ht="12.75" customHeight="1" thickBot="1" x14ac:dyDescent="0.3">
      <c r="A12627" s="157" t="s">
        <v>4909</v>
      </c>
      <c r="B12627" s="158"/>
      <c r="C12627" s="158"/>
      <c r="D12627" s="158"/>
      <c r="E12627" s="159">
        <v>335237</v>
      </c>
      <c r="F12627" s="160"/>
    </row>
    <row r="12628" spans="1:6" ht="12.75" customHeight="1" x14ac:dyDescent="0.2"/>
    <row r="12629" spans="1:6" ht="12.75" customHeight="1" x14ac:dyDescent="0.2"/>
    <row r="12630" spans="1:6" ht="409.6" hidden="1" customHeight="1" x14ac:dyDescent="0.2"/>
    <row r="12631" spans="1:6" ht="12.75" customHeight="1" x14ac:dyDescent="0.25">
      <c r="A12631" s="144" t="s">
        <v>4868</v>
      </c>
      <c r="B12631" s="145"/>
      <c r="C12631" s="145"/>
      <c r="D12631" s="145"/>
      <c r="E12631" s="146"/>
      <c r="F12631" s="147"/>
    </row>
    <row r="12632" spans="1:6" ht="12.75" customHeight="1" x14ac:dyDescent="0.2">
      <c r="A12632" s="138" t="s">
        <v>3018</v>
      </c>
      <c r="B12632" s="139"/>
      <c r="C12632" s="139"/>
      <c r="D12632" s="140"/>
      <c r="E12632" s="76" t="s">
        <v>4869</v>
      </c>
      <c r="F12632" s="77" t="s">
        <v>4870</v>
      </c>
    </row>
    <row r="12633" spans="1:6" ht="12.75" customHeight="1" x14ac:dyDescent="0.2">
      <c r="A12633" s="141"/>
      <c r="B12633" s="142"/>
      <c r="C12633" s="142"/>
      <c r="D12633" s="143"/>
      <c r="E12633" s="78" t="s">
        <v>3017</v>
      </c>
      <c r="F12633" s="79" t="s">
        <v>263</v>
      </c>
    </row>
    <row r="12634" spans="1:6" ht="409.6" hidden="1" customHeight="1" x14ac:dyDescent="0.2"/>
    <row r="12635" spans="1:6" ht="12.75" customHeight="1" x14ac:dyDescent="0.2">
      <c r="A12635" s="80" t="s">
        <v>4871</v>
      </c>
      <c r="B12635" s="81" t="s">
        <v>4872</v>
      </c>
      <c r="C12635" s="82" t="s">
        <v>4870</v>
      </c>
      <c r="D12635" s="82" t="s">
        <v>4873</v>
      </c>
      <c r="E12635" s="82" t="s">
        <v>4874</v>
      </c>
      <c r="F12635" s="83" t="s">
        <v>4875</v>
      </c>
    </row>
    <row r="12636" spans="1:6" ht="409.6" hidden="1" customHeight="1" x14ac:dyDescent="0.2"/>
    <row r="12637" spans="1:6" ht="25.5" customHeight="1" x14ac:dyDescent="0.2">
      <c r="A12637" s="84" t="s">
        <v>5170</v>
      </c>
      <c r="B12637" s="85" t="s">
        <v>5171</v>
      </c>
      <c r="C12637" s="86" t="s">
        <v>106</v>
      </c>
      <c r="D12637" s="87">
        <v>0.42</v>
      </c>
      <c r="E12637" s="88">
        <v>443220</v>
      </c>
      <c r="F12637" s="89">
        <f>+D12637*E12637</f>
        <v>186152.4</v>
      </c>
    </row>
    <row r="12638" spans="1:6" ht="409.6" hidden="1" customHeight="1" x14ac:dyDescent="0.2"/>
    <row r="12639" spans="1:6" ht="25.5" customHeight="1" x14ac:dyDescent="0.2">
      <c r="A12639" s="84" t="s">
        <v>5254</v>
      </c>
      <c r="B12639" s="85" t="s">
        <v>5255</v>
      </c>
      <c r="C12639" s="86" t="s">
        <v>9</v>
      </c>
      <c r="D12639" s="87">
        <v>1.57</v>
      </c>
      <c r="E12639" s="88">
        <v>2030</v>
      </c>
      <c r="F12639" s="89">
        <f>+D12639*E12639</f>
        <v>3187.1</v>
      </c>
    </row>
    <row r="12640" spans="1:6" ht="409.6" hidden="1" customHeight="1" x14ac:dyDescent="0.2"/>
    <row r="12641" spans="1:6" ht="25.5" customHeight="1" x14ac:dyDescent="0.2">
      <c r="A12641" s="84" t="s">
        <v>4881</v>
      </c>
      <c r="B12641" s="85" t="s">
        <v>4882</v>
      </c>
      <c r="C12641" s="86" t="s">
        <v>9</v>
      </c>
      <c r="D12641" s="87">
        <v>1.81</v>
      </c>
      <c r="E12641" s="88">
        <v>8900</v>
      </c>
      <c r="F12641" s="89">
        <f>+D12641*E12641</f>
        <v>16109</v>
      </c>
    </row>
    <row r="12642" spans="1:6" ht="409.6" hidden="1" customHeight="1" x14ac:dyDescent="0.2"/>
    <row r="12643" spans="1:6" ht="25.5" customHeight="1" x14ac:dyDescent="0.2">
      <c r="A12643" s="84" t="s">
        <v>4941</v>
      </c>
      <c r="B12643" s="85" t="s">
        <v>4942</v>
      </c>
      <c r="C12643" s="86" t="s">
        <v>7</v>
      </c>
      <c r="D12643" s="87">
        <v>0.4</v>
      </c>
      <c r="E12643" s="88">
        <v>8600</v>
      </c>
      <c r="F12643" s="89">
        <f>+D12643*E12643</f>
        <v>3440</v>
      </c>
    </row>
    <row r="12644" spans="1:6" ht="409.6" hidden="1" customHeight="1" x14ac:dyDescent="0.2"/>
    <row r="12645" spans="1:6" ht="25.5" customHeight="1" x14ac:dyDescent="0.2">
      <c r="A12645" s="84" t="s">
        <v>5101</v>
      </c>
      <c r="B12645" s="85" t="s">
        <v>5102</v>
      </c>
      <c r="C12645" s="86" t="s">
        <v>1212</v>
      </c>
      <c r="D12645" s="87">
        <v>0.43836000000000003</v>
      </c>
      <c r="E12645" s="88">
        <v>2550</v>
      </c>
      <c r="F12645" s="89">
        <f>+D12645*E12645</f>
        <v>1117.818</v>
      </c>
    </row>
    <row r="12646" spans="1:6" ht="409.6" hidden="1" customHeight="1" x14ac:dyDescent="0.2"/>
    <row r="12647" spans="1:6" ht="25.5" customHeight="1" x14ac:dyDescent="0.2">
      <c r="A12647" s="84" t="s">
        <v>5097</v>
      </c>
      <c r="B12647" s="85" t="s">
        <v>5098</v>
      </c>
      <c r="C12647" s="86" t="s">
        <v>9</v>
      </c>
      <c r="D12647" s="87">
        <v>2.7000000000000001E-3</v>
      </c>
      <c r="E12647" s="88">
        <v>295180</v>
      </c>
      <c r="F12647" s="89">
        <f>+D12647*E12647</f>
        <v>796.98599999999999</v>
      </c>
    </row>
    <row r="12648" spans="1:6" ht="409.6" hidden="1" customHeight="1" x14ac:dyDescent="0.2"/>
    <row r="12649" spans="1:6" ht="25.5" customHeight="1" x14ac:dyDescent="0.2">
      <c r="A12649" s="84" t="s">
        <v>5160</v>
      </c>
      <c r="B12649" s="85" t="s">
        <v>5161</v>
      </c>
      <c r="C12649" s="86" t="s">
        <v>9</v>
      </c>
      <c r="D12649" s="87">
        <v>0.14358000000000001</v>
      </c>
      <c r="E12649" s="88">
        <v>155918</v>
      </c>
      <c r="F12649" s="89">
        <f>+D12649*E12649</f>
        <v>22386.706440000002</v>
      </c>
    </row>
    <row r="12650" spans="1:6" ht="409.6" hidden="1" customHeight="1" x14ac:dyDescent="0.2"/>
    <row r="12651" spans="1:6" ht="25.5" customHeight="1" x14ac:dyDescent="0.2">
      <c r="A12651" s="84" t="s">
        <v>5256</v>
      </c>
      <c r="B12651" s="85" t="s">
        <v>5257</v>
      </c>
      <c r="C12651" s="86" t="s">
        <v>9</v>
      </c>
      <c r="D12651" s="87">
        <v>3.5700000000000003E-2</v>
      </c>
      <c r="E12651" s="88">
        <v>262600</v>
      </c>
      <c r="F12651" s="89">
        <f>+D12651*E12651</f>
        <v>9374.8200000000015</v>
      </c>
    </row>
    <row r="12652" spans="1:6" ht="409.6" hidden="1" customHeight="1" x14ac:dyDescent="0.2"/>
    <row r="12653" spans="1:6" ht="25.5" customHeight="1" x14ac:dyDescent="0.2">
      <c r="A12653" s="84" t="s">
        <v>5190</v>
      </c>
      <c r="B12653" s="85" t="s">
        <v>5191</v>
      </c>
      <c r="C12653" s="86" t="s">
        <v>263</v>
      </c>
      <c r="D12653" s="87">
        <v>2.2999999999999998</v>
      </c>
      <c r="E12653" s="88">
        <v>1353</v>
      </c>
      <c r="F12653" s="89">
        <f>+D12653*E12653</f>
        <v>3111.8999999999996</v>
      </c>
    </row>
    <row r="12654" spans="1:6" ht="409.6" hidden="1" customHeight="1" x14ac:dyDescent="0.2"/>
    <row r="12655" spans="1:6" ht="25.5" customHeight="1" x14ac:dyDescent="0.2">
      <c r="A12655" s="84" t="s">
        <v>5258</v>
      </c>
      <c r="B12655" s="85" t="s">
        <v>5259</v>
      </c>
      <c r="C12655" s="86" t="s">
        <v>7</v>
      </c>
      <c r="D12655" s="87">
        <v>1.1872</v>
      </c>
      <c r="E12655" s="88">
        <v>5242</v>
      </c>
      <c r="F12655" s="89">
        <f>+D12655*E12655</f>
        <v>6223.3024000000005</v>
      </c>
    </row>
    <row r="12656" spans="1:6" ht="409.6" hidden="1" customHeight="1" x14ac:dyDescent="0.2"/>
    <row r="12657" spans="1:6" ht="25.5" customHeight="1" thickBot="1" x14ac:dyDescent="0.25">
      <c r="A12657" s="84" t="s">
        <v>5264</v>
      </c>
      <c r="B12657" s="85" t="s">
        <v>5265</v>
      </c>
      <c r="C12657" s="86" t="s">
        <v>263</v>
      </c>
      <c r="D12657" s="87">
        <v>1.6</v>
      </c>
      <c r="E12657" s="88">
        <v>700</v>
      </c>
      <c r="F12657" s="89">
        <f>+D12657*E12657</f>
        <v>1120</v>
      </c>
    </row>
    <row r="12658" spans="1:6" ht="409.6" hidden="1" customHeight="1" thickBot="1" x14ac:dyDescent="0.25"/>
    <row r="12659" spans="1:6" ht="13.5" customHeight="1" thickBot="1" x14ac:dyDescent="0.25">
      <c r="A12659" s="90" t="s">
        <v>4883</v>
      </c>
      <c r="B12659" s="91"/>
      <c r="C12659" s="92">
        <v>61.874275541296001</v>
      </c>
      <c r="D12659" s="91"/>
      <c r="E12659" s="93" t="s">
        <v>4884</v>
      </c>
      <c r="F12659" s="94">
        <v>253020</v>
      </c>
    </row>
    <row r="12660" spans="1:6" ht="0.2" customHeight="1" x14ac:dyDescent="0.2"/>
    <row r="12661" spans="1:6" ht="12.75" customHeight="1" x14ac:dyDescent="0.2">
      <c r="A12661" s="80" t="s">
        <v>4871</v>
      </c>
      <c r="B12661" s="81" t="s">
        <v>4885</v>
      </c>
      <c r="C12661" s="82" t="s">
        <v>4870</v>
      </c>
      <c r="D12661" s="82" t="s">
        <v>4873</v>
      </c>
      <c r="E12661" s="82" t="s">
        <v>4874</v>
      </c>
      <c r="F12661" s="83" t="s">
        <v>4875</v>
      </c>
    </row>
    <row r="12662" spans="1:6" ht="409.6" hidden="1" customHeight="1" x14ac:dyDescent="0.2"/>
    <row r="12663" spans="1:6" ht="25.5" customHeight="1" thickBot="1" x14ac:dyDescent="0.25">
      <c r="A12663" s="84" t="s">
        <v>5158</v>
      </c>
      <c r="B12663" s="85" t="s">
        <v>5159</v>
      </c>
      <c r="C12663" s="86" t="s">
        <v>4888</v>
      </c>
      <c r="D12663" s="87">
        <v>0.45650000000000002</v>
      </c>
      <c r="E12663" s="88">
        <v>266178</v>
      </c>
      <c r="F12663" s="89">
        <f>+D12663*E12663</f>
        <v>121510.257</v>
      </c>
    </row>
    <row r="12664" spans="1:6" ht="409.6" hidden="1" customHeight="1" thickBot="1" x14ac:dyDescent="0.25"/>
    <row r="12665" spans="1:6" ht="13.5" customHeight="1" thickBot="1" x14ac:dyDescent="0.25">
      <c r="A12665" s="90" t="s">
        <v>4893</v>
      </c>
      <c r="B12665" s="91"/>
      <c r="C12665" s="92">
        <v>29.7144226583783</v>
      </c>
      <c r="D12665" s="91"/>
      <c r="E12665" s="93" t="s">
        <v>4884</v>
      </c>
      <c r="F12665" s="94">
        <v>121510</v>
      </c>
    </row>
    <row r="12666" spans="1:6" ht="0.2" customHeight="1" x14ac:dyDescent="0.2"/>
    <row r="12667" spans="1:6" ht="12.75" customHeight="1" x14ac:dyDescent="0.2">
      <c r="A12667" s="80" t="s">
        <v>4871</v>
      </c>
      <c r="B12667" s="81" t="s">
        <v>4894</v>
      </c>
      <c r="C12667" s="82" t="s">
        <v>4870</v>
      </c>
      <c r="D12667" s="82" t="s">
        <v>4873</v>
      </c>
      <c r="E12667" s="82" t="s">
        <v>4874</v>
      </c>
      <c r="F12667" s="83" t="s">
        <v>4875</v>
      </c>
    </row>
    <row r="12668" spans="1:6" ht="409.6" hidden="1" customHeight="1" x14ac:dyDescent="0.2"/>
    <row r="12669" spans="1:6" ht="25.5" customHeight="1" thickBot="1" x14ac:dyDescent="0.25">
      <c r="A12669" s="84" t="s">
        <v>4895</v>
      </c>
      <c r="B12669" s="85" t="s">
        <v>4896</v>
      </c>
      <c r="C12669" s="86" t="s">
        <v>4897</v>
      </c>
      <c r="D12669" s="87">
        <v>0.05</v>
      </c>
      <c r="E12669" s="88">
        <v>121510</v>
      </c>
      <c r="F12669" s="89">
        <f>+D12669*E12669</f>
        <v>6075.5</v>
      </c>
    </row>
    <row r="12670" spans="1:6" ht="409.6" hidden="1" customHeight="1" thickBot="1" x14ac:dyDescent="0.25"/>
    <row r="12671" spans="1:6" ht="13.5" customHeight="1" thickBot="1" x14ac:dyDescent="0.25">
      <c r="A12671" s="90" t="s">
        <v>4898</v>
      </c>
      <c r="B12671" s="91"/>
      <c r="C12671" s="92">
        <v>1.4858434044301401</v>
      </c>
      <c r="D12671" s="91"/>
      <c r="E12671" s="93" t="s">
        <v>4884</v>
      </c>
      <c r="F12671" s="94">
        <v>6076</v>
      </c>
    </row>
    <row r="12672" spans="1:6" ht="0.2" customHeight="1" x14ac:dyDescent="0.2"/>
    <row r="12673" spans="1:6" ht="12.75" customHeight="1" x14ac:dyDescent="0.2">
      <c r="A12673" s="80" t="s">
        <v>4871</v>
      </c>
      <c r="B12673" s="81" t="s">
        <v>4899</v>
      </c>
      <c r="C12673" s="82" t="s">
        <v>4870</v>
      </c>
      <c r="D12673" s="82" t="s">
        <v>4873</v>
      </c>
      <c r="E12673" s="82" t="s">
        <v>4874</v>
      </c>
      <c r="F12673" s="83" t="s">
        <v>4875</v>
      </c>
    </row>
    <row r="12674" spans="1:6" ht="409.6" hidden="1" customHeight="1" x14ac:dyDescent="0.2"/>
    <row r="12675" spans="1:6" ht="25.5" customHeight="1" x14ac:dyDescent="0.2">
      <c r="A12675" s="84" t="s">
        <v>5200</v>
      </c>
      <c r="B12675" s="85" t="s">
        <v>5201</v>
      </c>
      <c r="C12675" s="86" t="s">
        <v>109</v>
      </c>
      <c r="D12675" s="87">
        <v>48</v>
      </c>
      <c r="E12675" s="88">
        <v>158</v>
      </c>
      <c r="F12675" s="89">
        <f>+D12675*E12675</f>
        <v>7584</v>
      </c>
    </row>
    <row r="12676" spans="1:6" ht="409.6" hidden="1" customHeight="1" x14ac:dyDescent="0.2"/>
    <row r="12677" spans="1:6" ht="25.5" customHeight="1" x14ac:dyDescent="0.2">
      <c r="A12677" s="84" t="s">
        <v>5016</v>
      </c>
      <c r="B12677" s="85" t="s">
        <v>5017</v>
      </c>
      <c r="C12677" s="86" t="s">
        <v>109</v>
      </c>
      <c r="D12677" s="87">
        <v>1.3332999999999999</v>
      </c>
      <c r="E12677" s="88">
        <v>3482</v>
      </c>
      <c r="F12677" s="89">
        <f>+D12677*E12677</f>
        <v>4642.5505999999996</v>
      </c>
    </row>
    <row r="12678" spans="1:6" ht="409.6" hidden="1" customHeight="1" x14ac:dyDescent="0.2"/>
    <row r="12679" spans="1:6" ht="25.5" customHeight="1" x14ac:dyDescent="0.2">
      <c r="A12679" s="84" t="s">
        <v>5196</v>
      </c>
      <c r="B12679" s="85" t="s">
        <v>5197</v>
      </c>
      <c r="C12679" s="86" t="s">
        <v>109</v>
      </c>
      <c r="D12679" s="87">
        <v>4</v>
      </c>
      <c r="E12679" s="88">
        <v>550</v>
      </c>
      <c r="F12679" s="89">
        <f>+D12679*E12679</f>
        <v>2200</v>
      </c>
    </row>
    <row r="12680" spans="1:6" ht="409.6" hidden="1" customHeight="1" x14ac:dyDescent="0.2"/>
    <row r="12681" spans="1:6" ht="25.5" customHeight="1" x14ac:dyDescent="0.2">
      <c r="A12681" s="84" t="s">
        <v>5166</v>
      </c>
      <c r="B12681" s="85" t="s">
        <v>5167</v>
      </c>
      <c r="C12681" s="86" t="s">
        <v>109</v>
      </c>
      <c r="D12681" s="87">
        <v>0.28109000000000001</v>
      </c>
      <c r="E12681" s="88">
        <v>26925</v>
      </c>
      <c r="F12681" s="89">
        <f>+D12681*E12681</f>
        <v>7568.34825</v>
      </c>
    </row>
    <row r="12682" spans="1:6" ht="409.6" hidden="1" customHeight="1" x14ac:dyDescent="0.2"/>
    <row r="12683" spans="1:6" ht="25.5" customHeight="1" x14ac:dyDescent="0.2">
      <c r="A12683" s="84" t="s">
        <v>5198</v>
      </c>
      <c r="B12683" s="85" t="s">
        <v>5199</v>
      </c>
      <c r="C12683" s="86" t="s">
        <v>109</v>
      </c>
      <c r="D12683" s="87">
        <v>0.28109000000000001</v>
      </c>
      <c r="E12683" s="88">
        <v>805</v>
      </c>
      <c r="F12683" s="89">
        <f>+D12683*E12683</f>
        <v>226.27745000000002</v>
      </c>
    </row>
    <row r="12684" spans="1:6" ht="409.6" hidden="1" customHeight="1" x14ac:dyDescent="0.2"/>
    <row r="12685" spans="1:6" ht="25.5" customHeight="1" thickBot="1" x14ac:dyDescent="0.25">
      <c r="A12685" s="84" t="s">
        <v>5018</v>
      </c>
      <c r="B12685" s="85" t="s">
        <v>5019</v>
      </c>
      <c r="C12685" s="86" t="s">
        <v>109</v>
      </c>
      <c r="D12685" s="87">
        <v>0.66666999999999998</v>
      </c>
      <c r="E12685" s="88">
        <v>248</v>
      </c>
      <c r="F12685" s="89">
        <f>+D12685*E12685</f>
        <v>165.33416</v>
      </c>
    </row>
    <row r="12686" spans="1:6" ht="409.6" hidden="1" customHeight="1" thickBot="1" x14ac:dyDescent="0.25"/>
    <row r="12687" spans="1:6" ht="13.5" customHeight="1" thickBot="1" x14ac:dyDescent="0.25">
      <c r="A12687" s="90" t="s">
        <v>4904</v>
      </c>
      <c r="B12687" s="91"/>
      <c r="C12687" s="92">
        <v>5.4743401006539099</v>
      </c>
      <c r="D12687" s="91"/>
      <c r="E12687" s="93" t="s">
        <v>4884</v>
      </c>
      <c r="F12687" s="94">
        <v>22386</v>
      </c>
    </row>
    <row r="12688" spans="1:6" ht="0.2" customHeight="1" x14ac:dyDescent="0.2"/>
    <row r="12689" spans="1:6" ht="12.75" customHeight="1" x14ac:dyDescent="0.2">
      <c r="A12689" s="80" t="s">
        <v>4871</v>
      </c>
      <c r="B12689" s="81" t="s">
        <v>4905</v>
      </c>
      <c r="C12689" s="82" t="s">
        <v>4870</v>
      </c>
      <c r="D12689" s="82" t="s">
        <v>4873</v>
      </c>
      <c r="E12689" s="82" t="s">
        <v>4874</v>
      </c>
      <c r="F12689" s="83" t="s">
        <v>4875</v>
      </c>
    </row>
    <row r="12690" spans="1:6" ht="409.6" hidden="1" customHeight="1" x14ac:dyDescent="0.2"/>
    <row r="12691" spans="1:6" ht="25.5" customHeight="1" thickBot="1" x14ac:dyDescent="0.25">
      <c r="A12691" s="84" t="s">
        <v>4920</v>
      </c>
      <c r="B12691" s="85" t="s">
        <v>4921</v>
      </c>
      <c r="C12691" s="86" t="s">
        <v>106</v>
      </c>
      <c r="D12691" s="87">
        <v>0.42</v>
      </c>
      <c r="E12691" s="88">
        <v>14128</v>
      </c>
      <c r="F12691" s="89">
        <f>+D12691*E12691</f>
        <v>5933.76</v>
      </c>
    </row>
    <row r="12692" spans="1:6" ht="409.6" hidden="1" customHeight="1" thickBot="1" x14ac:dyDescent="0.25"/>
    <row r="12693" spans="1:6" ht="13.5" customHeight="1" thickBot="1" x14ac:dyDescent="0.25">
      <c r="A12693" s="90" t="s">
        <v>4908</v>
      </c>
      <c r="B12693" s="91"/>
      <c r="C12693" s="92">
        <v>1.4511182952416799</v>
      </c>
      <c r="D12693" s="91"/>
      <c r="E12693" s="93" t="s">
        <v>4884</v>
      </c>
      <c r="F12693" s="94">
        <v>5934</v>
      </c>
    </row>
    <row r="12694" spans="1:6" ht="0.2" customHeight="1" x14ac:dyDescent="0.2"/>
    <row r="12695" spans="1:6" ht="12.75" customHeight="1" thickBot="1" x14ac:dyDescent="0.3">
      <c r="A12695" s="157" t="s">
        <v>4909</v>
      </c>
      <c r="B12695" s="158"/>
      <c r="C12695" s="158"/>
      <c r="D12695" s="158"/>
      <c r="E12695" s="159">
        <v>408926</v>
      </c>
      <c r="F12695" s="160"/>
    </row>
    <row r="12696" spans="1:6" ht="12.75" customHeight="1" x14ac:dyDescent="0.2"/>
    <row r="12697" spans="1:6" ht="12.75" customHeight="1" x14ac:dyDescent="0.2"/>
    <row r="12698" spans="1:6" ht="409.6" hidden="1" customHeight="1" x14ac:dyDescent="0.2"/>
    <row r="12699" spans="1:6" ht="12.75" customHeight="1" x14ac:dyDescent="0.25">
      <c r="A12699" s="144" t="s">
        <v>4868</v>
      </c>
      <c r="B12699" s="145"/>
      <c r="C12699" s="145"/>
      <c r="D12699" s="145"/>
      <c r="E12699" s="146"/>
      <c r="F12699" s="147"/>
    </row>
    <row r="12700" spans="1:6" ht="12.75" customHeight="1" x14ac:dyDescent="0.2">
      <c r="A12700" s="138" t="s">
        <v>3020</v>
      </c>
      <c r="B12700" s="139"/>
      <c r="C12700" s="139"/>
      <c r="D12700" s="140"/>
      <c r="E12700" s="76" t="s">
        <v>4869</v>
      </c>
      <c r="F12700" s="77" t="s">
        <v>4870</v>
      </c>
    </row>
    <row r="12701" spans="1:6" ht="12.75" customHeight="1" x14ac:dyDescent="0.2">
      <c r="A12701" s="141"/>
      <c r="B12701" s="142"/>
      <c r="C12701" s="142"/>
      <c r="D12701" s="143"/>
      <c r="E12701" s="78" t="s">
        <v>3019</v>
      </c>
      <c r="F12701" s="79" t="s">
        <v>263</v>
      </c>
    </row>
    <row r="12702" spans="1:6" ht="409.6" hidden="1" customHeight="1" x14ac:dyDescent="0.2"/>
    <row r="12703" spans="1:6" ht="12.75" customHeight="1" x14ac:dyDescent="0.2">
      <c r="A12703" s="80" t="s">
        <v>4871</v>
      </c>
      <c r="B12703" s="81" t="s">
        <v>4872</v>
      </c>
      <c r="C12703" s="82" t="s">
        <v>4870</v>
      </c>
      <c r="D12703" s="82" t="s">
        <v>4873</v>
      </c>
      <c r="E12703" s="82" t="s">
        <v>4874</v>
      </c>
      <c r="F12703" s="83" t="s">
        <v>4875</v>
      </c>
    </row>
    <row r="12704" spans="1:6" ht="409.6" hidden="1" customHeight="1" x14ac:dyDescent="0.2"/>
    <row r="12705" spans="1:6" ht="25.5" customHeight="1" x14ac:dyDescent="0.2">
      <c r="A12705" s="84" t="s">
        <v>5170</v>
      </c>
      <c r="B12705" s="85" t="s">
        <v>5171</v>
      </c>
      <c r="C12705" s="86" t="s">
        <v>106</v>
      </c>
      <c r="D12705" s="87">
        <v>0.26250000000000001</v>
      </c>
      <c r="E12705" s="88">
        <v>443220</v>
      </c>
      <c r="F12705" s="89">
        <f>+D12705*E12705</f>
        <v>116345.25</v>
      </c>
    </row>
    <row r="12706" spans="1:6" ht="409.6" hidden="1" customHeight="1" x14ac:dyDescent="0.2"/>
    <row r="12707" spans="1:6" ht="25.5" customHeight="1" x14ac:dyDescent="0.2">
      <c r="A12707" s="84" t="s">
        <v>5254</v>
      </c>
      <c r="B12707" s="85" t="s">
        <v>5255</v>
      </c>
      <c r="C12707" s="86" t="s">
        <v>9</v>
      </c>
      <c r="D12707" s="87">
        <v>1.4</v>
      </c>
      <c r="E12707" s="88">
        <v>2030</v>
      </c>
      <c r="F12707" s="89">
        <f>+D12707*E12707</f>
        <v>2842</v>
      </c>
    </row>
    <row r="12708" spans="1:6" ht="409.6" hidden="1" customHeight="1" x14ac:dyDescent="0.2"/>
    <row r="12709" spans="1:6" ht="25.5" customHeight="1" x14ac:dyDescent="0.2">
      <c r="A12709" s="84" t="s">
        <v>4881</v>
      </c>
      <c r="B12709" s="85" t="s">
        <v>4882</v>
      </c>
      <c r="C12709" s="86" t="s">
        <v>9</v>
      </c>
      <c r="D12709" s="87">
        <v>1.6</v>
      </c>
      <c r="E12709" s="88">
        <v>8900</v>
      </c>
      <c r="F12709" s="89">
        <f>+D12709*E12709</f>
        <v>14240</v>
      </c>
    </row>
    <row r="12710" spans="1:6" ht="409.6" hidden="1" customHeight="1" x14ac:dyDescent="0.2"/>
    <row r="12711" spans="1:6" ht="25.5" customHeight="1" x14ac:dyDescent="0.2">
      <c r="A12711" s="84" t="s">
        <v>4941</v>
      </c>
      <c r="B12711" s="85" t="s">
        <v>4942</v>
      </c>
      <c r="C12711" s="86" t="s">
        <v>7</v>
      </c>
      <c r="D12711" s="87">
        <v>0.25</v>
      </c>
      <c r="E12711" s="88">
        <v>8600</v>
      </c>
      <c r="F12711" s="89">
        <f>+D12711*E12711</f>
        <v>2150</v>
      </c>
    </row>
    <row r="12712" spans="1:6" ht="409.6" hidden="1" customHeight="1" x14ac:dyDescent="0.2"/>
    <row r="12713" spans="1:6" ht="25.5" customHeight="1" x14ac:dyDescent="0.2">
      <c r="A12713" s="84" t="s">
        <v>5101</v>
      </c>
      <c r="B12713" s="85" t="s">
        <v>5102</v>
      </c>
      <c r="C12713" s="86" t="s">
        <v>1212</v>
      </c>
      <c r="D12713" s="87">
        <v>0.36530000000000001</v>
      </c>
      <c r="E12713" s="88">
        <v>2550</v>
      </c>
      <c r="F12713" s="89">
        <f>+D12713*E12713</f>
        <v>931.51499999999999</v>
      </c>
    </row>
    <row r="12714" spans="1:6" ht="409.6" hidden="1" customHeight="1" x14ac:dyDescent="0.2"/>
    <row r="12715" spans="1:6" ht="25.5" customHeight="1" x14ac:dyDescent="0.2">
      <c r="A12715" s="84" t="s">
        <v>5097</v>
      </c>
      <c r="B12715" s="85" t="s">
        <v>5098</v>
      </c>
      <c r="C12715" s="86" t="s">
        <v>9</v>
      </c>
      <c r="D12715" s="87">
        <v>1.9300000000000001E-3</v>
      </c>
      <c r="E12715" s="88">
        <v>295180</v>
      </c>
      <c r="F12715" s="89">
        <f>+D12715*E12715</f>
        <v>569.69740000000002</v>
      </c>
    </row>
    <row r="12716" spans="1:6" ht="409.6" hidden="1" customHeight="1" x14ac:dyDescent="0.2"/>
    <row r="12717" spans="1:6" ht="25.5" customHeight="1" x14ac:dyDescent="0.2">
      <c r="A12717" s="84" t="s">
        <v>5160</v>
      </c>
      <c r="B12717" s="85" t="s">
        <v>5161</v>
      </c>
      <c r="C12717" s="86" t="s">
        <v>9</v>
      </c>
      <c r="D12717" s="87">
        <v>0.10256</v>
      </c>
      <c r="E12717" s="88">
        <v>155918</v>
      </c>
      <c r="F12717" s="89">
        <f>+D12717*E12717</f>
        <v>15990.950080000001</v>
      </c>
    </row>
    <row r="12718" spans="1:6" ht="409.6" hidden="1" customHeight="1" x14ac:dyDescent="0.2"/>
    <row r="12719" spans="1:6" ht="25.5" customHeight="1" x14ac:dyDescent="0.2">
      <c r="A12719" s="84" t="s">
        <v>5256</v>
      </c>
      <c r="B12719" s="85" t="s">
        <v>5257</v>
      </c>
      <c r="C12719" s="86" t="s">
        <v>9</v>
      </c>
      <c r="D12719" s="87">
        <v>2.231E-2</v>
      </c>
      <c r="E12719" s="88">
        <v>262600</v>
      </c>
      <c r="F12719" s="89">
        <f>+D12719*E12719</f>
        <v>5858.6059999999998</v>
      </c>
    </row>
    <row r="12720" spans="1:6" ht="409.6" hidden="1" customHeight="1" x14ac:dyDescent="0.2"/>
    <row r="12721" spans="1:6" ht="25.5" customHeight="1" x14ac:dyDescent="0.2">
      <c r="A12721" s="84" t="s">
        <v>5190</v>
      </c>
      <c r="B12721" s="85" t="s">
        <v>5191</v>
      </c>
      <c r="C12721" s="86" t="s">
        <v>263</v>
      </c>
      <c r="D12721" s="87">
        <v>2.2999999999999998</v>
      </c>
      <c r="E12721" s="88">
        <v>1353</v>
      </c>
      <c r="F12721" s="89">
        <f>+D12721*E12721</f>
        <v>3111.8999999999996</v>
      </c>
    </row>
    <row r="12722" spans="1:6" ht="409.6" hidden="1" customHeight="1" x14ac:dyDescent="0.2"/>
    <row r="12723" spans="1:6" ht="25.5" customHeight="1" thickBot="1" x14ac:dyDescent="0.25">
      <c r="A12723" s="84" t="s">
        <v>5258</v>
      </c>
      <c r="B12723" s="85" t="s">
        <v>5259</v>
      </c>
      <c r="C12723" s="86" t="s">
        <v>7</v>
      </c>
      <c r="D12723" s="87">
        <v>0.86612999999999996</v>
      </c>
      <c r="E12723" s="88">
        <v>5242</v>
      </c>
      <c r="F12723" s="89">
        <f>+D12723*E12723</f>
        <v>4540.2534599999999</v>
      </c>
    </row>
    <row r="12724" spans="1:6" ht="409.6" hidden="1" customHeight="1" thickBot="1" x14ac:dyDescent="0.25"/>
    <row r="12725" spans="1:6" ht="13.5" customHeight="1" thickBot="1" x14ac:dyDescent="0.25">
      <c r="A12725" s="90" t="s">
        <v>4883</v>
      </c>
      <c r="B12725" s="91"/>
      <c r="C12725" s="92">
        <v>62.558115081004303</v>
      </c>
      <c r="D12725" s="91"/>
      <c r="E12725" s="93" t="s">
        <v>4884</v>
      </c>
      <c r="F12725" s="94">
        <v>166581</v>
      </c>
    </row>
    <row r="12726" spans="1:6" ht="0.2" customHeight="1" x14ac:dyDescent="0.2"/>
    <row r="12727" spans="1:6" ht="12.75" customHeight="1" x14ac:dyDescent="0.2">
      <c r="A12727" s="80" t="s">
        <v>4871</v>
      </c>
      <c r="B12727" s="81" t="s">
        <v>4885</v>
      </c>
      <c r="C12727" s="82" t="s">
        <v>4870</v>
      </c>
      <c r="D12727" s="82" t="s">
        <v>4873</v>
      </c>
      <c r="E12727" s="82" t="s">
        <v>4874</v>
      </c>
      <c r="F12727" s="83" t="s">
        <v>4875</v>
      </c>
    </row>
    <row r="12728" spans="1:6" ht="409.6" hidden="1" customHeight="1" x14ac:dyDescent="0.2"/>
    <row r="12729" spans="1:6" ht="25.5" customHeight="1" thickBot="1" x14ac:dyDescent="0.25">
      <c r="A12729" s="84" t="s">
        <v>5158</v>
      </c>
      <c r="B12729" s="85" t="s">
        <v>5159</v>
      </c>
      <c r="C12729" s="86" t="s">
        <v>4888</v>
      </c>
      <c r="D12729" s="87">
        <v>0.28549999999999998</v>
      </c>
      <c r="E12729" s="88">
        <v>266178</v>
      </c>
      <c r="F12729" s="89">
        <f>+D12729*E12729</f>
        <v>75993.818999999989</v>
      </c>
    </row>
    <row r="12730" spans="1:6" ht="409.6" hidden="1" customHeight="1" thickBot="1" x14ac:dyDescent="0.25"/>
    <row r="12731" spans="1:6" ht="13.5" customHeight="1" thickBot="1" x14ac:dyDescent="0.25">
      <c r="A12731" s="90" t="s">
        <v>4893</v>
      </c>
      <c r="B12731" s="91"/>
      <c r="C12731" s="92">
        <v>28.538917388332699</v>
      </c>
      <c r="D12731" s="91"/>
      <c r="E12731" s="93" t="s">
        <v>4884</v>
      </c>
      <c r="F12731" s="94">
        <v>75994</v>
      </c>
    </row>
    <row r="12732" spans="1:6" ht="0.2" customHeight="1" x14ac:dyDescent="0.2"/>
    <row r="12733" spans="1:6" ht="12.75" customHeight="1" x14ac:dyDescent="0.2">
      <c r="A12733" s="80" t="s">
        <v>4871</v>
      </c>
      <c r="B12733" s="81" t="s">
        <v>4894</v>
      </c>
      <c r="C12733" s="82" t="s">
        <v>4870</v>
      </c>
      <c r="D12733" s="82" t="s">
        <v>4873</v>
      </c>
      <c r="E12733" s="82" t="s">
        <v>4874</v>
      </c>
      <c r="F12733" s="83" t="s">
        <v>4875</v>
      </c>
    </row>
    <row r="12734" spans="1:6" ht="409.6" hidden="1" customHeight="1" x14ac:dyDescent="0.2"/>
    <row r="12735" spans="1:6" ht="25.5" customHeight="1" thickBot="1" x14ac:dyDescent="0.25">
      <c r="A12735" s="84" t="s">
        <v>4895</v>
      </c>
      <c r="B12735" s="85" t="s">
        <v>4896</v>
      </c>
      <c r="C12735" s="86" t="s">
        <v>4897</v>
      </c>
      <c r="D12735" s="87">
        <v>0.05</v>
      </c>
      <c r="E12735" s="88">
        <v>75994</v>
      </c>
      <c r="F12735" s="89">
        <f>+D12735*E12735</f>
        <v>3799.7000000000003</v>
      </c>
    </row>
    <row r="12736" spans="1:6" ht="409.6" hidden="1" customHeight="1" thickBot="1" x14ac:dyDescent="0.25"/>
    <row r="12737" spans="1:6" ht="13.5" customHeight="1" thickBot="1" x14ac:dyDescent="0.25">
      <c r="A12737" s="90" t="s">
        <v>4898</v>
      </c>
      <c r="B12737" s="91"/>
      <c r="C12737" s="92">
        <v>1.4270585319323099</v>
      </c>
      <c r="D12737" s="91"/>
      <c r="E12737" s="93" t="s">
        <v>4884</v>
      </c>
      <c r="F12737" s="94">
        <v>3800</v>
      </c>
    </row>
    <row r="12738" spans="1:6" ht="0.2" customHeight="1" x14ac:dyDescent="0.2"/>
    <row r="12739" spans="1:6" ht="12.75" customHeight="1" x14ac:dyDescent="0.2">
      <c r="A12739" s="80" t="s">
        <v>4871</v>
      </c>
      <c r="B12739" s="81" t="s">
        <v>4899</v>
      </c>
      <c r="C12739" s="82" t="s">
        <v>4870</v>
      </c>
      <c r="D12739" s="82" t="s">
        <v>4873</v>
      </c>
      <c r="E12739" s="82" t="s">
        <v>4874</v>
      </c>
      <c r="F12739" s="83" t="s">
        <v>4875</v>
      </c>
    </row>
    <row r="12740" spans="1:6" ht="409.6" hidden="1" customHeight="1" x14ac:dyDescent="0.2"/>
    <row r="12741" spans="1:6" ht="25.5" customHeight="1" x14ac:dyDescent="0.2">
      <c r="A12741" s="84" t="s">
        <v>5200</v>
      </c>
      <c r="B12741" s="85" t="s">
        <v>5201</v>
      </c>
      <c r="C12741" s="86" t="s">
        <v>109</v>
      </c>
      <c r="D12741" s="87">
        <v>32</v>
      </c>
      <c r="E12741" s="88">
        <v>158</v>
      </c>
      <c r="F12741" s="89">
        <f>+D12741*E12741</f>
        <v>5056</v>
      </c>
    </row>
    <row r="12742" spans="1:6" ht="409.6" hidden="1" customHeight="1" x14ac:dyDescent="0.2"/>
    <row r="12743" spans="1:6" ht="25.5" customHeight="1" x14ac:dyDescent="0.2">
      <c r="A12743" s="84" t="s">
        <v>5016</v>
      </c>
      <c r="B12743" s="85" t="s">
        <v>5017</v>
      </c>
      <c r="C12743" s="86" t="s">
        <v>109</v>
      </c>
      <c r="D12743" s="87">
        <v>1.3332999999999999</v>
      </c>
      <c r="E12743" s="88">
        <v>3482</v>
      </c>
      <c r="F12743" s="89">
        <f>+D12743*E12743</f>
        <v>4642.5505999999996</v>
      </c>
    </row>
    <row r="12744" spans="1:6" ht="409.6" hidden="1" customHeight="1" x14ac:dyDescent="0.2"/>
    <row r="12745" spans="1:6" ht="25.5" customHeight="1" x14ac:dyDescent="0.2">
      <c r="A12745" s="84" t="s">
        <v>5198</v>
      </c>
      <c r="B12745" s="85" t="s">
        <v>5199</v>
      </c>
      <c r="C12745" s="86" t="s">
        <v>109</v>
      </c>
      <c r="D12745" s="87">
        <v>0.17568</v>
      </c>
      <c r="E12745" s="88">
        <v>805</v>
      </c>
      <c r="F12745" s="89">
        <f>+D12745*E12745</f>
        <v>141.42240000000001</v>
      </c>
    </row>
    <row r="12746" spans="1:6" ht="409.6" hidden="1" customHeight="1" x14ac:dyDescent="0.2"/>
    <row r="12747" spans="1:6" ht="25.5" customHeight="1" x14ac:dyDescent="0.2">
      <c r="A12747" s="84" t="s">
        <v>5196</v>
      </c>
      <c r="B12747" s="85" t="s">
        <v>5197</v>
      </c>
      <c r="C12747" s="86" t="s">
        <v>109</v>
      </c>
      <c r="D12747" s="87">
        <v>2.66</v>
      </c>
      <c r="E12747" s="88">
        <v>550</v>
      </c>
      <c r="F12747" s="89">
        <f>+D12747*E12747</f>
        <v>1463</v>
      </c>
    </row>
    <row r="12748" spans="1:6" ht="409.6" hidden="1" customHeight="1" x14ac:dyDescent="0.2"/>
    <row r="12749" spans="1:6" ht="25.5" customHeight="1" x14ac:dyDescent="0.2">
      <c r="A12749" s="84" t="s">
        <v>5018</v>
      </c>
      <c r="B12749" s="85" t="s">
        <v>5019</v>
      </c>
      <c r="C12749" s="86" t="s">
        <v>109</v>
      </c>
      <c r="D12749" s="87">
        <v>0.66666999999999998</v>
      </c>
      <c r="E12749" s="88">
        <v>248</v>
      </c>
      <c r="F12749" s="89">
        <f>+D12749*E12749</f>
        <v>165.33416</v>
      </c>
    </row>
    <row r="12750" spans="1:6" ht="409.6" hidden="1" customHeight="1" x14ac:dyDescent="0.2"/>
    <row r="12751" spans="1:6" ht="25.5" customHeight="1" thickBot="1" x14ac:dyDescent="0.25">
      <c r="A12751" s="84" t="s">
        <v>5166</v>
      </c>
      <c r="B12751" s="85" t="s">
        <v>5167</v>
      </c>
      <c r="C12751" s="86" t="s">
        <v>109</v>
      </c>
      <c r="D12751" s="87">
        <v>0.17568</v>
      </c>
      <c r="E12751" s="88">
        <v>26925</v>
      </c>
      <c r="F12751" s="89">
        <f>+D12751*E12751</f>
        <v>4730.1840000000002</v>
      </c>
    </row>
    <row r="12752" spans="1:6" ht="409.6" hidden="1" customHeight="1" thickBot="1" x14ac:dyDescent="0.25"/>
    <row r="12753" spans="1:6" ht="13.5" customHeight="1" thickBot="1" x14ac:dyDescent="0.25">
      <c r="A12753" s="90" t="s">
        <v>4904</v>
      </c>
      <c r="B12753" s="91"/>
      <c r="C12753" s="92">
        <v>6.0830247632209504</v>
      </c>
      <c r="D12753" s="91"/>
      <c r="E12753" s="93" t="s">
        <v>4884</v>
      </c>
      <c r="F12753" s="94">
        <v>16198</v>
      </c>
    </row>
    <row r="12754" spans="1:6" ht="0.2" customHeight="1" x14ac:dyDescent="0.2"/>
    <row r="12755" spans="1:6" ht="12.75" customHeight="1" x14ac:dyDescent="0.2">
      <c r="A12755" s="80" t="s">
        <v>4871</v>
      </c>
      <c r="B12755" s="81" t="s">
        <v>4905</v>
      </c>
      <c r="C12755" s="82" t="s">
        <v>4870</v>
      </c>
      <c r="D12755" s="82" t="s">
        <v>4873</v>
      </c>
      <c r="E12755" s="82" t="s">
        <v>4874</v>
      </c>
      <c r="F12755" s="83" t="s">
        <v>4875</v>
      </c>
    </row>
    <row r="12756" spans="1:6" ht="409.6" hidden="1" customHeight="1" x14ac:dyDescent="0.2"/>
    <row r="12757" spans="1:6" ht="25.5" customHeight="1" thickBot="1" x14ac:dyDescent="0.25">
      <c r="A12757" s="84" t="s">
        <v>4920</v>
      </c>
      <c r="B12757" s="85" t="s">
        <v>4921</v>
      </c>
      <c r="C12757" s="86" t="s">
        <v>106</v>
      </c>
      <c r="D12757" s="87">
        <v>0.26250000000000001</v>
      </c>
      <c r="E12757" s="88">
        <v>14128</v>
      </c>
      <c r="F12757" s="89">
        <f>+D12757*E12757</f>
        <v>3708.6000000000004</v>
      </c>
    </row>
    <row r="12758" spans="1:6" ht="409.6" hidden="1" customHeight="1" thickBot="1" x14ac:dyDescent="0.25"/>
    <row r="12759" spans="1:6" ht="13.5" customHeight="1" thickBot="1" x14ac:dyDescent="0.25">
      <c r="A12759" s="90" t="s">
        <v>4908</v>
      </c>
      <c r="B12759" s="91"/>
      <c r="C12759" s="92">
        <v>1.39288423550972</v>
      </c>
      <c r="D12759" s="91"/>
      <c r="E12759" s="93" t="s">
        <v>4884</v>
      </c>
      <c r="F12759" s="94">
        <v>3709</v>
      </c>
    </row>
    <row r="12760" spans="1:6" ht="0.2" customHeight="1" x14ac:dyDescent="0.2"/>
    <row r="12761" spans="1:6" ht="12.75" customHeight="1" thickBot="1" x14ac:dyDescent="0.3">
      <c r="A12761" s="157" t="s">
        <v>4909</v>
      </c>
      <c r="B12761" s="158"/>
      <c r="C12761" s="158"/>
      <c r="D12761" s="158"/>
      <c r="E12761" s="159">
        <v>266282</v>
      </c>
      <c r="F12761" s="160"/>
    </row>
    <row r="12762" spans="1:6" ht="12.75" customHeight="1" x14ac:dyDescent="0.2"/>
    <row r="12763" spans="1:6" ht="12.75" customHeight="1" x14ac:dyDescent="0.2"/>
    <row r="12764" spans="1:6" ht="409.6" hidden="1" customHeight="1" x14ac:dyDescent="0.2"/>
    <row r="12765" spans="1:6" ht="12.75" customHeight="1" x14ac:dyDescent="0.25">
      <c r="A12765" s="144" t="s">
        <v>4868</v>
      </c>
      <c r="B12765" s="145"/>
      <c r="C12765" s="145"/>
      <c r="D12765" s="145"/>
      <c r="E12765" s="146"/>
      <c r="F12765" s="147"/>
    </row>
    <row r="12766" spans="1:6" ht="12.75" customHeight="1" x14ac:dyDescent="0.2">
      <c r="A12766" s="138" t="s">
        <v>3022</v>
      </c>
      <c r="B12766" s="139"/>
      <c r="C12766" s="139"/>
      <c r="D12766" s="140"/>
      <c r="E12766" s="76" t="s">
        <v>4869</v>
      </c>
      <c r="F12766" s="77" t="s">
        <v>4870</v>
      </c>
    </row>
    <row r="12767" spans="1:6" ht="12.75" customHeight="1" x14ac:dyDescent="0.2">
      <c r="A12767" s="141"/>
      <c r="B12767" s="142"/>
      <c r="C12767" s="142"/>
      <c r="D12767" s="143"/>
      <c r="E12767" s="78" t="s">
        <v>3021</v>
      </c>
      <c r="F12767" s="79" t="s">
        <v>263</v>
      </c>
    </row>
    <row r="12768" spans="1:6" ht="409.6" hidden="1" customHeight="1" x14ac:dyDescent="0.2"/>
    <row r="12769" spans="1:6" ht="12.75" customHeight="1" x14ac:dyDescent="0.2">
      <c r="A12769" s="80" t="s">
        <v>4871</v>
      </c>
      <c r="B12769" s="81" t="s">
        <v>4872</v>
      </c>
      <c r="C12769" s="82" t="s">
        <v>4870</v>
      </c>
      <c r="D12769" s="82" t="s">
        <v>4873</v>
      </c>
      <c r="E12769" s="82" t="s">
        <v>4874</v>
      </c>
      <c r="F12769" s="83" t="s">
        <v>4875</v>
      </c>
    </row>
    <row r="12770" spans="1:6" ht="409.6" hidden="1" customHeight="1" x14ac:dyDescent="0.2"/>
    <row r="12771" spans="1:6" ht="25.5" customHeight="1" x14ac:dyDescent="0.2">
      <c r="A12771" s="84" t="s">
        <v>5170</v>
      </c>
      <c r="B12771" s="85" t="s">
        <v>5171</v>
      </c>
      <c r="C12771" s="86" t="s">
        <v>106</v>
      </c>
      <c r="D12771" s="87">
        <v>0.315</v>
      </c>
      <c r="E12771" s="88">
        <v>443220</v>
      </c>
      <c r="F12771" s="89">
        <f>+D12771*E12771</f>
        <v>139614.29999999999</v>
      </c>
    </row>
    <row r="12772" spans="1:6" ht="409.6" hidden="1" customHeight="1" x14ac:dyDescent="0.2"/>
    <row r="12773" spans="1:6" ht="25.5" customHeight="1" x14ac:dyDescent="0.2">
      <c r="A12773" s="84" t="s">
        <v>5254</v>
      </c>
      <c r="B12773" s="85" t="s">
        <v>5255</v>
      </c>
      <c r="C12773" s="86" t="s">
        <v>9</v>
      </c>
      <c r="D12773" s="87">
        <v>1.46</v>
      </c>
      <c r="E12773" s="88">
        <v>2030</v>
      </c>
      <c r="F12773" s="89">
        <f>+D12773*E12773</f>
        <v>2963.7999999999997</v>
      </c>
    </row>
    <row r="12774" spans="1:6" ht="409.6" hidden="1" customHeight="1" x14ac:dyDescent="0.2"/>
    <row r="12775" spans="1:6" ht="25.5" customHeight="1" x14ac:dyDescent="0.2">
      <c r="A12775" s="84" t="s">
        <v>4881</v>
      </c>
      <c r="B12775" s="85" t="s">
        <v>4882</v>
      </c>
      <c r="C12775" s="86" t="s">
        <v>9</v>
      </c>
      <c r="D12775" s="87">
        <v>1.67</v>
      </c>
      <c r="E12775" s="88">
        <v>8900</v>
      </c>
      <c r="F12775" s="89">
        <f>+D12775*E12775</f>
        <v>14863</v>
      </c>
    </row>
    <row r="12776" spans="1:6" ht="409.6" hidden="1" customHeight="1" x14ac:dyDescent="0.2"/>
    <row r="12777" spans="1:6" ht="25.5" customHeight="1" x14ac:dyDescent="0.2">
      <c r="A12777" s="84" t="s">
        <v>4941</v>
      </c>
      <c r="B12777" s="85" t="s">
        <v>4942</v>
      </c>
      <c r="C12777" s="86" t="s">
        <v>7</v>
      </c>
      <c r="D12777" s="87">
        <v>0.3</v>
      </c>
      <c r="E12777" s="88">
        <v>8600</v>
      </c>
      <c r="F12777" s="89">
        <f>+D12777*E12777</f>
        <v>2580</v>
      </c>
    </row>
    <row r="12778" spans="1:6" ht="409.6" hidden="1" customHeight="1" x14ac:dyDescent="0.2"/>
    <row r="12779" spans="1:6" ht="25.5" customHeight="1" x14ac:dyDescent="0.2">
      <c r="A12779" s="84" t="s">
        <v>5101</v>
      </c>
      <c r="B12779" s="85" t="s">
        <v>5102</v>
      </c>
      <c r="C12779" s="86" t="s">
        <v>1212</v>
      </c>
      <c r="D12779" s="87">
        <v>0.39451999999999998</v>
      </c>
      <c r="E12779" s="88">
        <v>2550</v>
      </c>
      <c r="F12779" s="89">
        <f>+D12779*E12779</f>
        <v>1006.026</v>
      </c>
    </row>
    <row r="12780" spans="1:6" ht="409.6" hidden="1" customHeight="1" x14ac:dyDescent="0.2"/>
    <row r="12781" spans="1:6" ht="25.5" customHeight="1" x14ac:dyDescent="0.2">
      <c r="A12781" s="84" t="s">
        <v>5097</v>
      </c>
      <c r="B12781" s="85" t="s">
        <v>5098</v>
      </c>
      <c r="C12781" s="86" t="s">
        <v>9</v>
      </c>
      <c r="D12781" s="87">
        <v>2.1199999999999999E-3</v>
      </c>
      <c r="E12781" s="88">
        <v>295180</v>
      </c>
      <c r="F12781" s="89">
        <f>+D12781*E12781</f>
        <v>625.78160000000003</v>
      </c>
    </row>
    <row r="12782" spans="1:6" ht="409.6" hidden="1" customHeight="1" x14ac:dyDescent="0.2"/>
    <row r="12783" spans="1:6" ht="25.5" customHeight="1" x14ac:dyDescent="0.2">
      <c r="A12783" s="84" t="s">
        <v>5160</v>
      </c>
      <c r="B12783" s="85" t="s">
        <v>5161</v>
      </c>
      <c r="C12783" s="86" t="s">
        <v>9</v>
      </c>
      <c r="D12783" s="87">
        <v>0.11280999999999999</v>
      </c>
      <c r="E12783" s="88">
        <v>155918</v>
      </c>
      <c r="F12783" s="89">
        <f>+D12783*E12783</f>
        <v>17589.10958</v>
      </c>
    </row>
    <row r="12784" spans="1:6" ht="409.6" hidden="1" customHeight="1" x14ac:dyDescent="0.2"/>
    <row r="12785" spans="1:6" ht="25.5" customHeight="1" x14ac:dyDescent="0.2">
      <c r="A12785" s="84" t="s">
        <v>5256</v>
      </c>
      <c r="B12785" s="85" t="s">
        <v>5257</v>
      </c>
      <c r="C12785" s="86" t="s">
        <v>9</v>
      </c>
      <c r="D12785" s="87">
        <v>2.6780000000000002E-2</v>
      </c>
      <c r="E12785" s="88">
        <v>262600</v>
      </c>
      <c r="F12785" s="89">
        <f>+D12785*E12785</f>
        <v>7032.4280000000008</v>
      </c>
    </row>
    <row r="12786" spans="1:6" ht="409.6" hidden="1" customHeight="1" x14ac:dyDescent="0.2"/>
    <row r="12787" spans="1:6" ht="25.5" customHeight="1" x14ac:dyDescent="0.2">
      <c r="A12787" s="84" t="s">
        <v>5190</v>
      </c>
      <c r="B12787" s="85" t="s">
        <v>5191</v>
      </c>
      <c r="C12787" s="86" t="s">
        <v>263</v>
      </c>
      <c r="D12787" s="87">
        <v>2.2999999999999998</v>
      </c>
      <c r="E12787" s="88">
        <v>1353</v>
      </c>
      <c r="F12787" s="89">
        <f>+D12787*E12787</f>
        <v>3111.8999999999996</v>
      </c>
    </row>
    <row r="12788" spans="1:6" ht="409.6" hidden="1" customHeight="1" x14ac:dyDescent="0.2"/>
    <row r="12789" spans="1:6" ht="25.5" customHeight="1" thickBot="1" x14ac:dyDescent="0.25">
      <c r="A12789" s="84" t="s">
        <v>5258</v>
      </c>
      <c r="B12789" s="85" t="s">
        <v>5259</v>
      </c>
      <c r="C12789" s="86" t="s">
        <v>7</v>
      </c>
      <c r="D12789" s="87">
        <v>0.86612999999999996</v>
      </c>
      <c r="E12789" s="88">
        <v>5242</v>
      </c>
      <c r="F12789" s="89">
        <f>+D12789*E12789</f>
        <v>4540.2534599999999</v>
      </c>
    </row>
    <row r="12790" spans="1:6" ht="409.6" hidden="1" customHeight="1" thickBot="1" x14ac:dyDescent="0.25"/>
    <row r="12791" spans="1:6" ht="13.5" customHeight="1" thickBot="1" x14ac:dyDescent="0.25">
      <c r="A12791" s="90" t="s">
        <v>4883</v>
      </c>
      <c r="B12791" s="91"/>
      <c r="C12791" s="92">
        <v>62.153777122528098</v>
      </c>
      <c r="D12791" s="91"/>
      <c r="E12791" s="93" t="s">
        <v>4884</v>
      </c>
      <c r="F12791" s="94">
        <v>193926</v>
      </c>
    </row>
    <row r="12792" spans="1:6" ht="0.2" customHeight="1" x14ac:dyDescent="0.2"/>
    <row r="12793" spans="1:6" ht="12.75" customHeight="1" x14ac:dyDescent="0.2">
      <c r="A12793" s="80" t="s">
        <v>4871</v>
      </c>
      <c r="B12793" s="81" t="s">
        <v>4885</v>
      </c>
      <c r="C12793" s="82" t="s">
        <v>4870</v>
      </c>
      <c r="D12793" s="82" t="s">
        <v>4873</v>
      </c>
      <c r="E12793" s="82" t="s">
        <v>4874</v>
      </c>
      <c r="F12793" s="83" t="s">
        <v>4875</v>
      </c>
    </row>
    <row r="12794" spans="1:6" ht="409.6" hidden="1" customHeight="1" x14ac:dyDescent="0.2"/>
    <row r="12795" spans="1:6" ht="25.5" customHeight="1" thickBot="1" x14ac:dyDescent="0.25">
      <c r="A12795" s="84" t="s">
        <v>5158</v>
      </c>
      <c r="B12795" s="85" t="s">
        <v>5159</v>
      </c>
      <c r="C12795" s="86" t="s">
        <v>4888</v>
      </c>
      <c r="D12795" s="87">
        <v>0.34250000000000003</v>
      </c>
      <c r="E12795" s="88">
        <v>266178</v>
      </c>
      <c r="F12795" s="89">
        <f>+D12795*E12795</f>
        <v>91165.965000000011</v>
      </c>
    </row>
    <row r="12796" spans="1:6" ht="409.6" hidden="1" customHeight="1" thickBot="1" x14ac:dyDescent="0.25"/>
    <row r="12797" spans="1:6" ht="13.5" customHeight="1" thickBot="1" x14ac:dyDescent="0.25">
      <c r="A12797" s="90" t="s">
        <v>4893</v>
      </c>
      <c r="B12797" s="91"/>
      <c r="C12797" s="92">
        <v>29.218935290535601</v>
      </c>
      <c r="D12797" s="91"/>
      <c r="E12797" s="93" t="s">
        <v>4884</v>
      </c>
      <c r="F12797" s="94">
        <v>91166</v>
      </c>
    </row>
    <row r="12798" spans="1:6" ht="0.2" customHeight="1" x14ac:dyDescent="0.2"/>
    <row r="12799" spans="1:6" ht="12.75" customHeight="1" x14ac:dyDescent="0.2">
      <c r="A12799" s="80" t="s">
        <v>4871</v>
      </c>
      <c r="B12799" s="81" t="s">
        <v>4894</v>
      </c>
      <c r="C12799" s="82" t="s">
        <v>4870</v>
      </c>
      <c r="D12799" s="82" t="s">
        <v>4873</v>
      </c>
      <c r="E12799" s="82" t="s">
        <v>4874</v>
      </c>
      <c r="F12799" s="83" t="s">
        <v>4875</v>
      </c>
    </row>
    <row r="12800" spans="1:6" ht="409.6" hidden="1" customHeight="1" x14ac:dyDescent="0.2"/>
    <row r="12801" spans="1:6" ht="25.5" customHeight="1" thickBot="1" x14ac:dyDescent="0.25">
      <c r="A12801" s="84" t="s">
        <v>4895</v>
      </c>
      <c r="B12801" s="85" t="s">
        <v>4896</v>
      </c>
      <c r="C12801" s="86" t="s">
        <v>4897</v>
      </c>
      <c r="D12801" s="87">
        <v>0.05</v>
      </c>
      <c r="E12801" s="88">
        <v>91166</v>
      </c>
      <c r="F12801" s="89">
        <f>+D12801*E12801</f>
        <v>4558.3</v>
      </c>
    </row>
    <row r="12802" spans="1:6" ht="409.6" hidden="1" customHeight="1" thickBot="1" x14ac:dyDescent="0.25"/>
    <row r="12803" spans="1:6" ht="13.5" customHeight="1" thickBot="1" x14ac:dyDescent="0.25">
      <c r="A12803" s="90" t="s">
        <v>4898</v>
      </c>
      <c r="B12803" s="91"/>
      <c r="C12803" s="92">
        <v>1.46085061376238</v>
      </c>
      <c r="D12803" s="91"/>
      <c r="E12803" s="93" t="s">
        <v>4884</v>
      </c>
      <c r="F12803" s="94">
        <v>4558</v>
      </c>
    </row>
    <row r="12804" spans="1:6" ht="0.2" customHeight="1" x14ac:dyDescent="0.2"/>
    <row r="12805" spans="1:6" ht="12.75" customHeight="1" x14ac:dyDescent="0.2">
      <c r="A12805" s="80" t="s">
        <v>4871</v>
      </c>
      <c r="B12805" s="81" t="s">
        <v>4899</v>
      </c>
      <c r="C12805" s="82" t="s">
        <v>4870</v>
      </c>
      <c r="D12805" s="82" t="s">
        <v>4873</v>
      </c>
      <c r="E12805" s="82" t="s">
        <v>4874</v>
      </c>
      <c r="F12805" s="83" t="s">
        <v>4875</v>
      </c>
    </row>
    <row r="12806" spans="1:6" ht="409.6" hidden="1" customHeight="1" x14ac:dyDescent="0.2"/>
    <row r="12807" spans="1:6" ht="25.5" customHeight="1" x14ac:dyDescent="0.2">
      <c r="A12807" s="84" t="s">
        <v>5200</v>
      </c>
      <c r="B12807" s="85" t="s">
        <v>5201</v>
      </c>
      <c r="C12807" s="86" t="s">
        <v>109</v>
      </c>
      <c r="D12807" s="87">
        <v>32</v>
      </c>
      <c r="E12807" s="88">
        <v>158</v>
      </c>
      <c r="F12807" s="89">
        <f>+D12807*E12807</f>
        <v>5056</v>
      </c>
    </row>
    <row r="12808" spans="1:6" ht="409.6" hidden="1" customHeight="1" x14ac:dyDescent="0.2"/>
    <row r="12809" spans="1:6" ht="25.5" customHeight="1" x14ac:dyDescent="0.2">
      <c r="A12809" s="84" t="s">
        <v>5016</v>
      </c>
      <c r="B12809" s="85" t="s">
        <v>5017</v>
      </c>
      <c r="C12809" s="86" t="s">
        <v>109</v>
      </c>
      <c r="D12809" s="87">
        <v>1.3332999999999999</v>
      </c>
      <c r="E12809" s="88">
        <v>3482</v>
      </c>
      <c r="F12809" s="89">
        <f>+D12809*E12809</f>
        <v>4642.5505999999996</v>
      </c>
    </row>
    <row r="12810" spans="1:6" ht="409.6" hidden="1" customHeight="1" x14ac:dyDescent="0.2"/>
    <row r="12811" spans="1:6" ht="25.5" customHeight="1" x14ac:dyDescent="0.2">
      <c r="A12811" s="84" t="s">
        <v>5196</v>
      </c>
      <c r="B12811" s="85" t="s">
        <v>5197</v>
      </c>
      <c r="C12811" s="86" t="s">
        <v>109</v>
      </c>
      <c r="D12811" s="87">
        <v>4</v>
      </c>
      <c r="E12811" s="88">
        <v>550</v>
      </c>
      <c r="F12811" s="89">
        <f>+D12811*E12811</f>
        <v>2200</v>
      </c>
    </row>
    <row r="12812" spans="1:6" ht="409.6" hidden="1" customHeight="1" x14ac:dyDescent="0.2"/>
    <row r="12813" spans="1:6" ht="25.5" customHeight="1" x14ac:dyDescent="0.2">
      <c r="A12813" s="84" t="s">
        <v>5166</v>
      </c>
      <c r="B12813" s="85" t="s">
        <v>5167</v>
      </c>
      <c r="C12813" s="86" t="s">
        <v>109</v>
      </c>
      <c r="D12813" s="87">
        <v>0.21081</v>
      </c>
      <c r="E12813" s="88">
        <v>26925</v>
      </c>
      <c r="F12813" s="89">
        <f>+D12813*E12813</f>
        <v>5676.0592500000002</v>
      </c>
    </row>
    <row r="12814" spans="1:6" ht="409.6" hidden="1" customHeight="1" x14ac:dyDescent="0.2"/>
    <row r="12815" spans="1:6" ht="25.5" customHeight="1" x14ac:dyDescent="0.2">
      <c r="A12815" s="84" t="s">
        <v>5198</v>
      </c>
      <c r="B12815" s="85" t="s">
        <v>5199</v>
      </c>
      <c r="C12815" s="86" t="s">
        <v>109</v>
      </c>
      <c r="D12815" s="87">
        <v>0.21081</v>
      </c>
      <c r="E12815" s="88">
        <v>805</v>
      </c>
      <c r="F12815" s="89">
        <f>+D12815*E12815</f>
        <v>169.70204999999999</v>
      </c>
    </row>
    <row r="12816" spans="1:6" ht="409.6" hidden="1" customHeight="1" x14ac:dyDescent="0.2"/>
    <row r="12817" spans="1:6" ht="25.5" customHeight="1" thickBot="1" x14ac:dyDescent="0.25">
      <c r="A12817" s="84" t="s">
        <v>5018</v>
      </c>
      <c r="B12817" s="85" t="s">
        <v>5019</v>
      </c>
      <c r="C12817" s="86" t="s">
        <v>109</v>
      </c>
      <c r="D12817" s="87">
        <v>0.66666999999999998</v>
      </c>
      <c r="E12817" s="88">
        <v>248</v>
      </c>
      <c r="F12817" s="89">
        <f>+D12817*E12817</f>
        <v>165.33416</v>
      </c>
    </row>
    <row r="12818" spans="1:6" ht="409.6" hidden="1" customHeight="1" thickBot="1" x14ac:dyDescent="0.25"/>
    <row r="12819" spans="1:6" ht="13.5" customHeight="1" thickBot="1" x14ac:dyDescent="0.25">
      <c r="A12819" s="90" t="s">
        <v>4904</v>
      </c>
      <c r="B12819" s="91"/>
      <c r="C12819" s="92">
        <v>5.74020063459505</v>
      </c>
      <c r="D12819" s="91"/>
      <c r="E12819" s="93" t="s">
        <v>4884</v>
      </c>
      <c r="F12819" s="94">
        <v>17910</v>
      </c>
    </row>
    <row r="12820" spans="1:6" ht="0.2" customHeight="1" x14ac:dyDescent="0.2"/>
    <row r="12821" spans="1:6" ht="12.75" customHeight="1" x14ac:dyDescent="0.2">
      <c r="A12821" s="80" t="s">
        <v>4871</v>
      </c>
      <c r="B12821" s="81" t="s">
        <v>4905</v>
      </c>
      <c r="C12821" s="82" t="s">
        <v>4870</v>
      </c>
      <c r="D12821" s="82" t="s">
        <v>4873</v>
      </c>
      <c r="E12821" s="82" t="s">
        <v>4874</v>
      </c>
      <c r="F12821" s="83" t="s">
        <v>4875</v>
      </c>
    </row>
    <row r="12822" spans="1:6" ht="409.6" hidden="1" customHeight="1" x14ac:dyDescent="0.2"/>
    <row r="12823" spans="1:6" ht="25.5" customHeight="1" thickBot="1" x14ac:dyDescent="0.25">
      <c r="A12823" s="84" t="s">
        <v>4920</v>
      </c>
      <c r="B12823" s="85" t="s">
        <v>4921</v>
      </c>
      <c r="C12823" s="86" t="s">
        <v>106</v>
      </c>
      <c r="D12823" s="87">
        <v>0.315</v>
      </c>
      <c r="E12823" s="88">
        <v>14128</v>
      </c>
      <c r="F12823" s="89">
        <f>+D12823*E12823</f>
        <v>4450.32</v>
      </c>
    </row>
    <row r="12824" spans="1:6" ht="409.6" hidden="1" customHeight="1" thickBot="1" x14ac:dyDescent="0.25"/>
    <row r="12825" spans="1:6" ht="13.5" customHeight="1" thickBot="1" x14ac:dyDescent="0.25">
      <c r="A12825" s="90" t="s">
        <v>4908</v>
      </c>
      <c r="B12825" s="91"/>
      <c r="C12825" s="92">
        <v>1.4262363385788901</v>
      </c>
      <c r="D12825" s="91"/>
      <c r="E12825" s="93" t="s">
        <v>4884</v>
      </c>
      <c r="F12825" s="94">
        <v>4450</v>
      </c>
    </row>
    <row r="12826" spans="1:6" ht="0.2" customHeight="1" x14ac:dyDescent="0.2"/>
    <row r="12827" spans="1:6" ht="12.75" customHeight="1" thickBot="1" x14ac:dyDescent="0.3">
      <c r="A12827" s="157" t="s">
        <v>4909</v>
      </c>
      <c r="B12827" s="158"/>
      <c r="C12827" s="158"/>
      <c r="D12827" s="158"/>
      <c r="E12827" s="159">
        <v>312010</v>
      </c>
      <c r="F12827" s="160"/>
    </row>
    <row r="12828" spans="1:6" ht="12.75" customHeight="1" x14ac:dyDescent="0.2"/>
    <row r="12829" spans="1:6" ht="12.75" customHeight="1" x14ac:dyDescent="0.2"/>
    <row r="12830" spans="1:6" ht="409.6" hidden="1" customHeight="1" x14ac:dyDescent="0.2"/>
    <row r="12831" spans="1:6" ht="12.75" customHeight="1" x14ac:dyDescent="0.25">
      <c r="A12831" s="144" t="s">
        <v>4868</v>
      </c>
      <c r="B12831" s="145"/>
      <c r="C12831" s="145"/>
      <c r="D12831" s="145"/>
      <c r="E12831" s="146"/>
      <c r="F12831" s="147"/>
    </row>
    <row r="12832" spans="1:6" ht="12.75" customHeight="1" x14ac:dyDescent="0.2">
      <c r="A12832" s="138" t="s">
        <v>3024</v>
      </c>
      <c r="B12832" s="139"/>
      <c r="C12832" s="139"/>
      <c r="D12832" s="140"/>
      <c r="E12832" s="76" t="s">
        <v>4869</v>
      </c>
      <c r="F12832" s="77" t="s">
        <v>4870</v>
      </c>
    </row>
    <row r="12833" spans="1:6" ht="12.75" customHeight="1" x14ac:dyDescent="0.2">
      <c r="A12833" s="141"/>
      <c r="B12833" s="142"/>
      <c r="C12833" s="142"/>
      <c r="D12833" s="143"/>
      <c r="E12833" s="78" t="s">
        <v>3023</v>
      </c>
      <c r="F12833" s="79" t="s">
        <v>106</v>
      </c>
    </row>
    <row r="12834" spans="1:6" ht="409.6" hidden="1" customHeight="1" x14ac:dyDescent="0.2"/>
    <row r="12835" spans="1:6" ht="12.75" customHeight="1" x14ac:dyDescent="0.2">
      <c r="A12835" s="80" t="s">
        <v>4871</v>
      </c>
      <c r="B12835" s="81" t="s">
        <v>4872</v>
      </c>
      <c r="C12835" s="82" t="s">
        <v>4870</v>
      </c>
      <c r="D12835" s="82" t="s">
        <v>4873</v>
      </c>
      <c r="E12835" s="82" t="s">
        <v>4874</v>
      </c>
      <c r="F12835" s="83" t="s">
        <v>4875</v>
      </c>
    </row>
    <row r="12836" spans="1:6" ht="409.6" hidden="1" customHeight="1" x14ac:dyDescent="0.2"/>
    <row r="12837" spans="1:6" ht="25.5" customHeight="1" x14ac:dyDescent="0.2">
      <c r="A12837" s="84" t="s">
        <v>5154</v>
      </c>
      <c r="B12837" s="85" t="s">
        <v>5155</v>
      </c>
      <c r="C12837" s="86" t="s">
        <v>106</v>
      </c>
      <c r="D12837" s="87">
        <v>1.05</v>
      </c>
      <c r="E12837" s="88">
        <v>405694</v>
      </c>
      <c r="F12837" s="89">
        <f>+D12837*E12837</f>
        <v>425978.7</v>
      </c>
    </row>
    <row r="12838" spans="1:6" ht="409.6" hidden="1" customHeight="1" x14ac:dyDescent="0.2"/>
    <row r="12839" spans="1:6" ht="25.5" customHeight="1" x14ac:dyDescent="0.2">
      <c r="A12839" s="84" t="s">
        <v>5254</v>
      </c>
      <c r="B12839" s="85" t="s">
        <v>5255</v>
      </c>
      <c r="C12839" s="86" t="s">
        <v>9</v>
      </c>
      <c r="D12839" s="87">
        <v>1.7</v>
      </c>
      <c r="E12839" s="88">
        <v>2030</v>
      </c>
      <c r="F12839" s="89">
        <f>+D12839*E12839</f>
        <v>3451</v>
      </c>
    </row>
    <row r="12840" spans="1:6" ht="409.6" hidden="1" customHeight="1" x14ac:dyDescent="0.2"/>
    <row r="12841" spans="1:6" ht="25.5" customHeight="1" x14ac:dyDescent="0.2">
      <c r="A12841" s="84" t="s">
        <v>4881</v>
      </c>
      <c r="B12841" s="85" t="s">
        <v>4882</v>
      </c>
      <c r="C12841" s="86" t="s">
        <v>9</v>
      </c>
      <c r="D12841" s="87">
        <v>3.6764700000000001</v>
      </c>
      <c r="E12841" s="88">
        <v>8900</v>
      </c>
      <c r="F12841" s="89">
        <f>+D12841*E12841</f>
        <v>32720.583000000002</v>
      </c>
    </row>
    <row r="12842" spans="1:6" ht="409.6" hidden="1" customHeight="1" x14ac:dyDescent="0.2"/>
    <row r="12843" spans="1:6" ht="25.5" customHeight="1" x14ac:dyDescent="0.2">
      <c r="A12843" s="84" t="s">
        <v>4876</v>
      </c>
      <c r="B12843" s="85" t="s">
        <v>4877</v>
      </c>
      <c r="C12843" s="86" t="s">
        <v>1212</v>
      </c>
      <c r="D12843" s="87">
        <v>1.3</v>
      </c>
      <c r="E12843" s="88">
        <v>3690</v>
      </c>
      <c r="F12843" s="89">
        <f>+D12843*E12843</f>
        <v>4797</v>
      </c>
    </row>
    <row r="12844" spans="1:6" ht="409.6" hidden="1" customHeight="1" x14ac:dyDescent="0.2"/>
    <row r="12845" spans="1:6" ht="25.5" customHeight="1" x14ac:dyDescent="0.2">
      <c r="A12845" s="84" t="s">
        <v>4941</v>
      </c>
      <c r="B12845" s="85" t="s">
        <v>4942</v>
      </c>
      <c r="C12845" s="86" t="s">
        <v>7</v>
      </c>
      <c r="D12845" s="87">
        <v>0.5</v>
      </c>
      <c r="E12845" s="88">
        <v>8600</v>
      </c>
      <c r="F12845" s="89">
        <f>+D12845*E12845</f>
        <v>4300</v>
      </c>
    </row>
    <row r="12846" spans="1:6" ht="409.6" hidden="1" customHeight="1" x14ac:dyDescent="0.2"/>
    <row r="12847" spans="1:6" ht="25.5" customHeight="1" x14ac:dyDescent="0.2">
      <c r="A12847" s="84" t="s">
        <v>5097</v>
      </c>
      <c r="B12847" s="85" t="s">
        <v>5098</v>
      </c>
      <c r="C12847" s="86" t="s">
        <v>9</v>
      </c>
      <c r="D12847" s="87">
        <v>7.8799999999999999E-3</v>
      </c>
      <c r="E12847" s="88">
        <v>295180</v>
      </c>
      <c r="F12847" s="89">
        <f>+D12847*E12847</f>
        <v>2326.0183999999999</v>
      </c>
    </row>
    <row r="12848" spans="1:6" ht="409.6" hidden="1" customHeight="1" x14ac:dyDescent="0.2"/>
    <row r="12849" spans="1:6" ht="25.5" customHeight="1" x14ac:dyDescent="0.2">
      <c r="A12849" s="84" t="s">
        <v>5160</v>
      </c>
      <c r="B12849" s="85" t="s">
        <v>5161</v>
      </c>
      <c r="C12849" s="86" t="s">
        <v>9</v>
      </c>
      <c r="D12849" s="87">
        <v>0.40425</v>
      </c>
      <c r="E12849" s="88">
        <v>155918</v>
      </c>
      <c r="F12849" s="89">
        <f>+D12849*E12849</f>
        <v>63029.851499999997</v>
      </c>
    </row>
    <row r="12850" spans="1:6" ht="409.6" hidden="1" customHeight="1" x14ac:dyDescent="0.2"/>
    <row r="12851" spans="1:6" ht="25.5" customHeight="1" x14ac:dyDescent="0.2">
      <c r="A12851" s="84" t="s">
        <v>5190</v>
      </c>
      <c r="B12851" s="85" t="s">
        <v>5191</v>
      </c>
      <c r="C12851" s="86" t="s">
        <v>263</v>
      </c>
      <c r="D12851" s="87">
        <v>5.39</v>
      </c>
      <c r="E12851" s="88">
        <v>1353</v>
      </c>
      <c r="F12851" s="89">
        <f>+D12851*E12851</f>
        <v>7292.6699999999992</v>
      </c>
    </row>
    <row r="12852" spans="1:6" ht="409.6" hidden="1" customHeight="1" x14ac:dyDescent="0.2"/>
    <row r="12853" spans="1:6" ht="25.5" customHeight="1" x14ac:dyDescent="0.2">
      <c r="A12853" s="84" t="s">
        <v>5258</v>
      </c>
      <c r="B12853" s="85" t="s">
        <v>5259</v>
      </c>
      <c r="C12853" s="86" t="s">
        <v>7</v>
      </c>
      <c r="D12853" s="87">
        <v>2.9281000000000001</v>
      </c>
      <c r="E12853" s="88">
        <v>5242</v>
      </c>
      <c r="F12853" s="89">
        <f>+D12853*E12853</f>
        <v>15349.100200000001</v>
      </c>
    </row>
    <row r="12854" spans="1:6" ht="409.6" hidden="1" customHeight="1" x14ac:dyDescent="0.2"/>
    <row r="12855" spans="1:6" ht="25.5" customHeight="1" thickBot="1" x14ac:dyDescent="0.25">
      <c r="A12855" s="84" t="s">
        <v>5264</v>
      </c>
      <c r="B12855" s="85" t="s">
        <v>5265</v>
      </c>
      <c r="C12855" s="86" t="s">
        <v>263</v>
      </c>
      <c r="D12855" s="87">
        <v>7.0588199999999999</v>
      </c>
      <c r="E12855" s="88">
        <v>700</v>
      </c>
      <c r="F12855" s="89">
        <f>+D12855*E12855</f>
        <v>4941.174</v>
      </c>
    </row>
    <row r="12856" spans="1:6" ht="409.6" hidden="1" customHeight="1" thickBot="1" x14ac:dyDescent="0.25"/>
    <row r="12857" spans="1:6" ht="13.5" customHeight="1" thickBot="1" x14ac:dyDescent="0.25">
      <c r="A12857" s="90" t="s">
        <v>4883</v>
      </c>
      <c r="B12857" s="91"/>
      <c r="C12857" s="92">
        <v>73.234326688179706</v>
      </c>
      <c r="D12857" s="91"/>
      <c r="E12857" s="93" t="s">
        <v>4884</v>
      </c>
      <c r="F12857" s="94">
        <v>564187</v>
      </c>
    </row>
    <row r="12858" spans="1:6" ht="0.2" customHeight="1" x14ac:dyDescent="0.2"/>
    <row r="12859" spans="1:6" ht="12.75" customHeight="1" x14ac:dyDescent="0.2">
      <c r="A12859" s="80" t="s">
        <v>4871</v>
      </c>
      <c r="B12859" s="81" t="s">
        <v>4885</v>
      </c>
      <c r="C12859" s="82" t="s">
        <v>4870</v>
      </c>
      <c r="D12859" s="82" t="s">
        <v>4873</v>
      </c>
      <c r="E12859" s="82" t="s">
        <v>4874</v>
      </c>
      <c r="F12859" s="83" t="s">
        <v>4875</v>
      </c>
    </row>
    <row r="12860" spans="1:6" ht="409.6" hidden="1" customHeight="1" x14ac:dyDescent="0.2"/>
    <row r="12861" spans="1:6" ht="25.5" customHeight="1" thickBot="1" x14ac:dyDescent="0.25">
      <c r="A12861" s="84" t="s">
        <v>5158</v>
      </c>
      <c r="B12861" s="85" t="s">
        <v>5159</v>
      </c>
      <c r="C12861" s="86" t="s">
        <v>4888</v>
      </c>
      <c r="D12861" s="87">
        <v>0.58099999999999996</v>
      </c>
      <c r="E12861" s="88">
        <v>266178</v>
      </c>
      <c r="F12861" s="89">
        <f>+D12861*E12861</f>
        <v>154649.41799999998</v>
      </c>
    </row>
    <row r="12862" spans="1:6" ht="409.6" hidden="1" customHeight="1" thickBot="1" x14ac:dyDescent="0.25"/>
    <row r="12863" spans="1:6" ht="13.5" customHeight="1" thickBot="1" x14ac:dyDescent="0.25">
      <c r="A12863" s="90" t="s">
        <v>4893</v>
      </c>
      <c r="B12863" s="91"/>
      <c r="C12863" s="92">
        <v>20.074222532600501</v>
      </c>
      <c r="D12863" s="91"/>
      <c r="E12863" s="93" t="s">
        <v>4884</v>
      </c>
      <c r="F12863" s="94">
        <v>154649</v>
      </c>
    </row>
    <row r="12864" spans="1:6" ht="0.2" customHeight="1" x14ac:dyDescent="0.2"/>
    <row r="12865" spans="1:6" ht="12.75" customHeight="1" x14ac:dyDescent="0.2">
      <c r="A12865" s="80" t="s">
        <v>4871</v>
      </c>
      <c r="B12865" s="81" t="s">
        <v>4894</v>
      </c>
      <c r="C12865" s="82" t="s">
        <v>4870</v>
      </c>
      <c r="D12865" s="82" t="s">
        <v>4873</v>
      </c>
      <c r="E12865" s="82" t="s">
        <v>4874</v>
      </c>
      <c r="F12865" s="83" t="s">
        <v>4875</v>
      </c>
    </row>
    <row r="12866" spans="1:6" ht="409.6" hidden="1" customHeight="1" x14ac:dyDescent="0.2"/>
    <row r="12867" spans="1:6" ht="25.5" customHeight="1" thickBot="1" x14ac:dyDescent="0.25">
      <c r="A12867" s="84" t="s">
        <v>4895</v>
      </c>
      <c r="B12867" s="85" t="s">
        <v>4896</v>
      </c>
      <c r="C12867" s="86" t="s">
        <v>4897</v>
      </c>
      <c r="D12867" s="87">
        <v>0.05</v>
      </c>
      <c r="E12867" s="88">
        <v>154649</v>
      </c>
      <c r="F12867" s="89">
        <f>+D12867*E12867</f>
        <v>7732.4500000000007</v>
      </c>
    </row>
    <row r="12868" spans="1:6" ht="409.6" hidden="1" customHeight="1" thickBot="1" x14ac:dyDescent="0.25"/>
    <row r="12869" spans="1:6" ht="13.5" customHeight="1" thickBot="1" x14ac:dyDescent="0.25">
      <c r="A12869" s="90" t="s">
        <v>4898</v>
      </c>
      <c r="B12869" s="91"/>
      <c r="C12869" s="92">
        <v>1.0036527143535801</v>
      </c>
      <c r="D12869" s="91"/>
      <c r="E12869" s="93" t="s">
        <v>4884</v>
      </c>
      <c r="F12869" s="94">
        <v>7732</v>
      </c>
    </row>
    <row r="12870" spans="1:6" ht="0.2" customHeight="1" x14ac:dyDescent="0.2"/>
    <row r="12871" spans="1:6" ht="12.75" customHeight="1" x14ac:dyDescent="0.2">
      <c r="A12871" s="80" t="s">
        <v>4871</v>
      </c>
      <c r="B12871" s="81" t="s">
        <v>4899</v>
      </c>
      <c r="C12871" s="82" t="s">
        <v>4870</v>
      </c>
      <c r="D12871" s="82" t="s">
        <v>4873</v>
      </c>
      <c r="E12871" s="82" t="s">
        <v>4874</v>
      </c>
      <c r="F12871" s="83" t="s">
        <v>4875</v>
      </c>
    </row>
    <row r="12872" spans="1:6" ht="409.6" hidden="1" customHeight="1" x14ac:dyDescent="0.2"/>
    <row r="12873" spans="1:6" ht="25.5" customHeight="1" x14ac:dyDescent="0.2">
      <c r="A12873" s="84" t="s">
        <v>5200</v>
      </c>
      <c r="B12873" s="85" t="s">
        <v>5201</v>
      </c>
      <c r="C12873" s="86" t="s">
        <v>109</v>
      </c>
      <c r="D12873" s="87">
        <v>78</v>
      </c>
      <c r="E12873" s="88">
        <v>158</v>
      </c>
      <c r="F12873" s="89">
        <f>+D12873*E12873</f>
        <v>12324</v>
      </c>
    </row>
    <row r="12874" spans="1:6" ht="409.6" hidden="1" customHeight="1" x14ac:dyDescent="0.2"/>
    <row r="12875" spans="1:6" ht="25.5" customHeight="1" x14ac:dyDescent="0.2">
      <c r="A12875" s="84" t="s">
        <v>5016</v>
      </c>
      <c r="B12875" s="85" t="s">
        <v>5017</v>
      </c>
      <c r="C12875" s="86" t="s">
        <v>109</v>
      </c>
      <c r="D12875" s="87">
        <v>1.3725000000000001</v>
      </c>
      <c r="E12875" s="88">
        <v>3482</v>
      </c>
      <c r="F12875" s="89">
        <f>+D12875*E12875</f>
        <v>4779.0450000000001</v>
      </c>
    </row>
    <row r="12876" spans="1:6" ht="409.6" hidden="1" customHeight="1" x14ac:dyDescent="0.2"/>
    <row r="12877" spans="1:6" ht="25.5" customHeight="1" x14ac:dyDescent="0.2">
      <c r="A12877" s="84" t="s">
        <v>5018</v>
      </c>
      <c r="B12877" s="85" t="s">
        <v>5019</v>
      </c>
      <c r="C12877" s="86" t="s">
        <v>109</v>
      </c>
      <c r="D12877" s="87">
        <v>2.7450000000000001</v>
      </c>
      <c r="E12877" s="88">
        <v>248</v>
      </c>
      <c r="F12877" s="89">
        <f>+D12877*E12877</f>
        <v>680.76</v>
      </c>
    </row>
    <row r="12878" spans="1:6" ht="409.6" hidden="1" customHeight="1" x14ac:dyDescent="0.2"/>
    <row r="12879" spans="1:6" ht="25.5" customHeight="1" x14ac:dyDescent="0.2">
      <c r="A12879" s="84" t="s">
        <v>5198</v>
      </c>
      <c r="B12879" s="85" t="s">
        <v>5199</v>
      </c>
      <c r="C12879" s="86" t="s">
        <v>109</v>
      </c>
      <c r="D12879" s="87">
        <v>0.66666999999999998</v>
      </c>
      <c r="E12879" s="88">
        <v>805</v>
      </c>
      <c r="F12879" s="89">
        <f>+D12879*E12879</f>
        <v>536.66935000000001</v>
      </c>
    </row>
    <row r="12880" spans="1:6" ht="409.6" hidden="1" customHeight="1" x14ac:dyDescent="0.2"/>
    <row r="12881" spans="1:6" ht="25.5" customHeight="1" x14ac:dyDescent="0.2">
      <c r="A12881" s="84" t="s">
        <v>5228</v>
      </c>
      <c r="B12881" s="85" t="s">
        <v>5229</v>
      </c>
      <c r="C12881" s="86" t="s">
        <v>109</v>
      </c>
      <c r="D12881" s="87">
        <v>10.457520000000001</v>
      </c>
      <c r="E12881" s="88">
        <v>170</v>
      </c>
      <c r="F12881" s="89">
        <f>+D12881*E12881</f>
        <v>1777.7784000000001</v>
      </c>
    </row>
    <row r="12882" spans="1:6" ht="409.6" hidden="1" customHeight="1" x14ac:dyDescent="0.2"/>
    <row r="12883" spans="1:6" ht="25.5" customHeight="1" thickBot="1" x14ac:dyDescent="0.25">
      <c r="A12883" s="84" t="s">
        <v>5166</v>
      </c>
      <c r="B12883" s="85" t="s">
        <v>5167</v>
      </c>
      <c r="C12883" s="86" t="s">
        <v>109</v>
      </c>
      <c r="D12883" s="87">
        <v>0.33</v>
      </c>
      <c r="E12883" s="88">
        <v>26925</v>
      </c>
      <c r="F12883" s="89">
        <f>+D12883*E12883</f>
        <v>8885.25</v>
      </c>
    </row>
    <row r="12884" spans="1:6" ht="409.6" hidden="1" customHeight="1" thickBot="1" x14ac:dyDescent="0.25"/>
    <row r="12885" spans="1:6" ht="13.5" customHeight="1" thickBot="1" x14ac:dyDescent="0.25">
      <c r="A12885" s="90" t="s">
        <v>4904</v>
      </c>
      <c r="B12885" s="91"/>
      <c r="C12885" s="92">
        <v>3.7622698231795502</v>
      </c>
      <c r="D12885" s="91"/>
      <c r="E12885" s="93" t="s">
        <v>4884</v>
      </c>
      <c r="F12885" s="94">
        <v>28984</v>
      </c>
    </row>
    <row r="12886" spans="1:6" ht="0.2" customHeight="1" x14ac:dyDescent="0.2"/>
    <row r="12887" spans="1:6" ht="12.75" customHeight="1" x14ac:dyDescent="0.2">
      <c r="A12887" s="80" t="s">
        <v>4871</v>
      </c>
      <c r="B12887" s="81" t="s">
        <v>4905</v>
      </c>
      <c r="C12887" s="82" t="s">
        <v>4870</v>
      </c>
      <c r="D12887" s="82" t="s">
        <v>4873</v>
      </c>
      <c r="E12887" s="82" t="s">
        <v>4874</v>
      </c>
      <c r="F12887" s="83" t="s">
        <v>4875</v>
      </c>
    </row>
    <row r="12888" spans="1:6" ht="409.6" hidden="1" customHeight="1" x14ac:dyDescent="0.2"/>
    <row r="12889" spans="1:6" ht="25.5" customHeight="1" thickBot="1" x14ac:dyDescent="0.25">
      <c r="A12889" s="84" t="s">
        <v>4920</v>
      </c>
      <c r="B12889" s="85" t="s">
        <v>4921</v>
      </c>
      <c r="C12889" s="86" t="s">
        <v>106</v>
      </c>
      <c r="D12889" s="87">
        <v>1.05</v>
      </c>
      <c r="E12889" s="88">
        <v>14128</v>
      </c>
      <c r="F12889" s="89">
        <f>+D12889*E12889</f>
        <v>14834.400000000001</v>
      </c>
    </row>
    <row r="12890" spans="1:6" ht="409.6" hidden="1" customHeight="1" thickBot="1" x14ac:dyDescent="0.25"/>
    <row r="12891" spans="1:6" ht="13.5" customHeight="1" thickBot="1" x14ac:dyDescent="0.25">
      <c r="A12891" s="90" t="s">
        <v>4908</v>
      </c>
      <c r="B12891" s="91"/>
      <c r="C12891" s="92">
        <v>1.9255282416866399</v>
      </c>
      <c r="D12891" s="91"/>
      <c r="E12891" s="93" t="s">
        <v>4884</v>
      </c>
      <c r="F12891" s="94">
        <v>14834</v>
      </c>
    </row>
    <row r="12892" spans="1:6" ht="0.2" customHeight="1" x14ac:dyDescent="0.2"/>
    <row r="12893" spans="1:6" ht="12.75" customHeight="1" thickBot="1" x14ac:dyDescent="0.3">
      <c r="A12893" s="157" t="s">
        <v>4909</v>
      </c>
      <c r="B12893" s="158"/>
      <c r="C12893" s="158"/>
      <c r="D12893" s="158"/>
      <c r="E12893" s="159">
        <v>770386</v>
      </c>
      <c r="F12893" s="160"/>
    </row>
    <row r="12894" spans="1:6" ht="12.75" customHeight="1" x14ac:dyDescent="0.2"/>
    <row r="12895" spans="1:6" ht="12.75" customHeight="1" x14ac:dyDescent="0.2"/>
    <row r="12896" spans="1:6" ht="409.6" hidden="1" customHeight="1" x14ac:dyDescent="0.2"/>
    <row r="12897" spans="1:6" ht="12.75" customHeight="1" x14ac:dyDescent="0.25">
      <c r="A12897" s="144" t="s">
        <v>4868</v>
      </c>
      <c r="B12897" s="145"/>
      <c r="C12897" s="145"/>
      <c r="D12897" s="145"/>
      <c r="E12897" s="146"/>
      <c r="F12897" s="147"/>
    </row>
    <row r="12898" spans="1:6" ht="12.75" customHeight="1" x14ac:dyDescent="0.2">
      <c r="A12898" s="138" t="s">
        <v>3026</v>
      </c>
      <c r="B12898" s="139"/>
      <c r="C12898" s="139"/>
      <c r="D12898" s="140"/>
      <c r="E12898" s="76" t="s">
        <v>4869</v>
      </c>
      <c r="F12898" s="77" t="s">
        <v>4870</v>
      </c>
    </row>
    <row r="12899" spans="1:6" ht="12.75" customHeight="1" x14ac:dyDescent="0.2">
      <c r="A12899" s="141"/>
      <c r="B12899" s="142"/>
      <c r="C12899" s="142"/>
      <c r="D12899" s="143"/>
      <c r="E12899" s="78" t="s">
        <v>3025</v>
      </c>
      <c r="F12899" s="79" t="s">
        <v>106</v>
      </c>
    </row>
    <row r="12900" spans="1:6" ht="409.6" hidden="1" customHeight="1" x14ac:dyDescent="0.2"/>
    <row r="12901" spans="1:6" ht="12.75" customHeight="1" x14ac:dyDescent="0.2">
      <c r="A12901" s="80" t="s">
        <v>4871</v>
      </c>
      <c r="B12901" s="81" t="s">
        <v>4872</v>
      </c>
      <c r="C12901" s="82" t="s">
        <v>4870</v>
      </c>
      <c r="D12901" s="82" t="s">
        <v>4873</v>
      </c>
      <c r="E12901" s="82" t="s">
        <v>4874</v>
      </c>
      <c r="F12901" s="83" t="s">
        <v>4875</v>
      </c>
    </row>
    <row r="12902" spans="1:6" ht="409.6" hidden="1" customHeight="1" x14ac:dyDescent="0.2"/>
    <row r="12903" spans="1:6" ht="25.5" customHeight="1" x14ac:dyDescent="0.2">
      <c r="A12903" s="84" t="s">
        <v>4931</v>
      </c>
      <c r="B12903" s="85" t="s">
        <v>4932</v>
      </c>
      <c r="C12903" s="86" t="s">
        <v>106</v>
      </c>
      <c r="D12903" s="87">
        <v>1.05</v>
      </c>
      <c r="E12903" s="88">
        <v>376410</v>
      </c>
      <c r="F12903" s="89">
        <f>+D12903*E12903</f>
        <v>395230.5</v>
      </c>
    </row>
    <row r="12904" spans="1:6" ht="409.6" hidden="1" customHeight="1" x14ac:dyDescent="0.2"/>
    <row r="12905" spans="1:6" ht="25.5" customHeight="1" x14ac:dyDescent="0.2">
      <c r="A12905" s="84" t="s">
        <v>5160</v>
      </c>
      <c r="B12905" s="85" t="s">
        <v>5161</v>
      </c>
      <c r="C12905" s="86" t="s">
        <v>9</v>
      </c>
      <c r="D12905" s="87">
        <v>1.5402</v>
      </c>
      <c r="E12905" s="88">
        <v>155918</v>
      </c>
      <c r="F12905" s="89">
        <f>+D12905*E12905</f>
        <v>240144.90359999999</v>
      </c>
    </row>
    <row r="12906" spans="1:6" ht="409.6" hidden="1" customHeight="1" x14ac:dyDescent="0.2"/>
    <row r="12907" spans="1:6" ht="25.5" customHeight="1" x14ac:dyDescent="0.2">
      <c r="A12907" s="84" t="s">
        <v>5264</v>
      </c>
      <c r="B12907" s="85" t="s">
        <v>5265</v>
      </c>
      <c r="C12907" s="86" t="s">
        <v>263</v>
      </c>
      <c r="D12907" s="87">
        <v>10</v>
      </c>
      <c r="E12907" s="88">
        <v>700</v>
      </c>
      <c r="F12907" s="89">
        <f>+D12907*E12907</f>
        <v>7000</v>
      </c>
    </row>
    <row r="12908" spans="1:6" ht="409.6" hidden="1" customHeight="1" x14ac:dyDescent="0.2"/>
    <row r="12909" spans="1:6" ht="25.5" customHeight="1" x14ac:dyDescent="0.2">
      <c r="A12909" s="84" t="s">
        <v>5258</v>
      </c>
      <c r="B12909" s="85" t="s">
        <v>5259</v>
      </c>
      <c r="C12909" s="86" t="s">
        <v>7</v>
      </c>
      <c r="D12909" s="87">
        <v>9.3332999999999995</v>
      </c>
      <c r="E12909" s="88">
        <v>5242</v>
      </c>
      <c r="F12909" s="89">
        <f>+D12909*E12909</f>
        <v>48925.158599999995</v>
      </c>
    </row>
    <row r="12910" spans="1:6" ht="409.6" hidden="1" customHeight="1" x14ac:dyDescent="0.2"/>
    <row r="12911" spans="1:6" ht="25.5" customHeight="1" x14ac:dyDescent="0.2">
      <c r="A12911" s="84" t="s">
        <v>5097</v>
      </c>
      <c r="B12911" s="85" t="s">
        <v>5098</v>
      </c>
      <c r="C12911" s="86" t="s">
        <v>9</v>
      </c>
      <c r="D12911" s="87">
        <v>2.8879999999999999E-2</v>
      </c>
      <c r="E12911" s="88">
        <v>295180</v>
      </c>
      <c r="F12911" s="89">
        <f>+D12911*E12911</f>
        <v>8524.7983999999997</v>
      </c>
    </row>
    <row r="12912" spans="1:6" ht="409.6" hidden="1" customHeight="1" x14ac:dyDescent="0.2"/>
    <row r="12913" spans="1:6" ht="25.5" customHeight="1" thickBot="1" x14ac:dyDescent="0.25">
      <c r="A12913" s="84" t="s">
        <v>5256</v>
      </c>
      <c r="B12913" s="85" t="s">
        <v>5257</v>
      </c>
      <c r="C12913" s="86" t="s">
        <v>9</v>
      </c>
      <c r="D12913" s="87">
        <v>0.06</v>
      </c>
      <c r="E12913" s="88">
        <v>262600</v>
      </c>
      <c r="F12913" s="89">
        <f>+D12913*E12913</f>
        <v>15756</v>
      </c>
    </row>
    <row r="12914" spans="1:6" ht="409.6" hidden="1" customHeight="1" thickBot="1" x14ac:dyDescent="0.25"/>
    <row r="12915" spans="1:6" ht="13.5" customHeight="1" thickBot="1" x14ac:dyDescent="0.25">
      <c r="A12915" s="90" t="s">
        <v>4883</v>
      </c>
      <c r="B12915" s="91"/>
      <c r="C12915" s="92">
        <v>53.207869847123902</v>
      </c>
      <c r="D12915" s="91"/>
      <c r="E12915" s="93" t="s">
        <v>4884</v>
      </c>
      <c r="F12915" s="94">
        <v>715582</v>
      </c>
    </row>
    <row r="12916" spans="1:6" ht="0.2" customHeight="1" x14ac:dyDescent="0.2"/>
    <row r="12917" spans="1:6" ht="12.75" customHeight="1" x14ac:dyDescent="0.2">
      <c r="A12917" s="80" t="s">
        <v>4871</v>
      </c>
      <c r="B12917" s="81" t="s">
        <v>4885</v>
      </c>
      <c r="C12917" s="82" t="s">
        <v>4870</v>
      </c>
      <c r="D12917" s="82" t="s">
        <v>4873</v>
      </c>
      <c r="E12917" s="82" t="s">
        <v>4874</v>
      </c>
      <c r="F12917" s="83" t="s">
        <v>4875</v>
      </c>
    </row>
    <row r="12918" spans="1:6" ht="409.6" hidden="1" customHeight="1" x14ac:dyDescent="0.2"/>
    <row r="12919" spans="1:6" ht="25.5" customHeight="1" thickBot="1" x14ac:dyDescent="0.25">
      <c r="A12919" s="84" t="s">
        <v>5158</v>
      </c>
      <c r="B12919" s="85" t="s">
        <v>5159</v>
      </c>
      <c r="C12919" s="86" t="s">
        <v>4888</v>
      </c>
      <c r="D12919" s="87">
        <v>1.6067</v>
      </c>
      <c r="E12919" s="88">
        <v>266178</v>
      </c>
      <c r="F12919" s="89">
        <f>+D12919*E12919</f>
        <v>427668.19260000001</v>
      </c>
    </row>
    <row r="12920" spans="1:6" ht="409.6" hidden="1" customHeight="1" thickBot="1" x14ac:dyDescent="0.25"/>
    <row r="12921" spans="1:6" ht="13.5" customHeight="1" thickBot="1" x14ac:dyDescent="0.25">
      <c r="A12921" s="90" t="s">
        <v>4893</v>
      </c>
      <c r="B12921" s="91"/>
      <c r="C12921" s="92">
        <v>31.7997144726667</v>
      </c>
      <c r="D12921" s="91"/>
      <c r="E12921" s="93" t="s">
        <v>4884</v>
      </c>
      <c r="F12921" s="94">
        <v>427668</v>
      </c>
    </row>
    <row r="12922" spans="1:6" ht="0.2" customHeight="1" x14ac:dyDescent="0.2"/>
    <row r="12923" spans="1:6" ht="12.75" customHeight="1" x14ac:dyDescent="0.2">
      <c r="A12923" s="80" t="s">
        <v>4871</v>
      </c>
      <c r="B12923" s="81" t="s">
        <v>4894</v>
      </c>
      <c r="C12923" s="82" t="s">
        <v>4870</v>
      </c>
      <c r="D12923" s="82" t="s">
        <v>4873</v>
      </c>
      <c r="E12923" s="82" t="s">
        <v>4874</v>
      </c>
      <c r="F12923" s="83" t="s">
        <v>4875</v>
      </c>
    </row>
    <row r="12924" spans="1:6" ht="409.6" hidden="1" customHeight="1" x14ac:dyDescent="0.2"/>
    <row r="12925" spans="1:6" ht="25.5" customHeight="1" thickBot="1" x14ac:dyDescent="0.25">
      <c r="A12925" s="84" t="s">
        <v>4895</v>
      </c>
      <c r="B12925" s="85" t="s">
        <v>4896</v>
      </c>
      <c r="C12925" s="86" t="s">
        <v>4897</v>
      </c>
      <c r="D12925" s="87">
        <v>0.05</v>
      </c>
      <c r="E12925" s="88">
        <v>427668</v>
      </c>
      <c r="F12925" s="89">
        <f>+D12925*E12925</f>
        <v>21383.4</v>
      </c>
    </row>
    <row r="12926" spans="1:6" ht="409.6" hidden="1" customHeight="1" thickBot="1" x14ac:dyDescent="0.25"/>
    <row r="12927" spans="1:6" ht="13.5" customHeight="1" thickBot="1" x14ac:dyDescent="0.25">
      <c r="A12927" s="90" t="s">
        <v>4898</v>
      </c>
      <c r="B12927" s="91"/>
      <c r="C12927" s="92">
        <v>1.5899559812027799</v>
      </c>
      <c r="D12927" s="91"/>
      <c r="E12927" s="93" t="s">
        <v>4884</v>
      </c>
      <c r="F12927" s="94">
        <v>21383</v>
      </c>
    </row>
    <row r="12928" spans="1:6" ht="0.2" customHeight="1" x14ac:dyDescent="0.2"/>
    <row r="12929" spans="1:6" ht="12.75" customHeight="1" x14ac:dyDescent="0.2">
      <c r="A12929" s="80" t="s">
        <v>4871</v>
      </c>
      <c r="B12929" s="81" t="s">
        <v>4899</v>
      </c>
      <c r="C12929" s="82" t="s">
        <v>4870</v>
      </c>
      <c r="D12929" s="82" t="s">
        <v>4873</v>
      </c>
      <c r="E12929" s="82" t="s">
        <v>4874</v>
      </c>
      <c r="F12929" s="83" t="s">
        <v>4875</v>
      </c>
    </row>
    <row r="12930" spans="1:6" ht="409.6" hidden="1" customHeight="1" x14ac:dyDescent="0.2"/>
    <row r="12931" spans="1:6" ht="25.5" customHeight="1" x14ac:dyDescent="0.2">
      <c r="A12931" s="84" t="s">
        <v>5198</v>
      </c>
      <c r="B12931" s="85" t="s">
        <v>5199</v>
      </c>
      <c r="C12931" s="86" t="s">
        <v>109</v>
      </c>
      <c r="D12931" s="87">
        <v>0.67</v>
      </c>
      <c r="E12931" s="88">
        <v>805</v>
      </c>
      <c r="F12931" s="89">
        <f>+D12931*E12931</f>
        <v>539.35</v>
      </c>
    </row>
    <row r="12932" spans="1:6" ht="409.6" hidden="1" customHeight="1" x14ac:dyDescent="0.2"/>
    <row r="12933" spans="1:6" ht="25.5" customHeight="1" x14ac:dyDescent="0.2">
      <c r="A12933" s="84" t="s">
        <v>5075</v>
      </c>
      <c r="B12933" s="85" t="s">
        <v>5076</v>
      </c>
      <c r="C12933" s="86" t="s">
        <v>109</v>
      </c>
      <c r="D12933" s="87">
        <v>2.0833300000000001</v>
      </c>
      <c r="E12933" s="88">
        <v>30495</v>
      </c>
      <c r="F12933" s="89">
        <f>+D12933*E12933</f>
        <v>63531.148350000003</v>
      </c>
    </row>
    <row r="12934" spans="1:6" ht="409.6" hidden="1" customHeight="1" x14ac:dyDescent="0.2"/>
    <row r="12935" spans="1:6" ht="25.5" customHeight="1" x14ac:dyDescent="0.2">
      <c r="A12935" s="84" t="s">
        <v>5200</v>
      </c>
      <c r="B12935" s="85" t="s">
        <v>5201</v>
      </c>
      <c r="C12935" s="86" t="s">
        <v>109</v>
      </c>
      <c r="D12935" s="87">
        <v>400</v>
      </c>
      <c r="E12935" s="88">
        <v>158</v>
      </c>
      <c r="F12935" s="89">
        <f>+D12935*E12935</f>
        <v>63200</v>
      </c>
    </row>
    <row r="12936" spans="1:6" ht="409.6" hidden="1" customHeight="1" x14ac:dyDescent="0.2"/>
    <row r="12937" spans="1:6" ht="25.5" customHeight="1" x14ac:dyDescent="0.2">
      <c r="A12937" s="84" t="s">
        <v>5166</v>
      </c>
      <c r="B12937" s="85" t="s">
        <v>5167</v>
      </c>
      <c r="C12937" s="86" t="s">
        <v>109</v>
      </c>
      <c r="D12937" s="87">
        <v>1</v>
      </c>
      <c r="E12937" s="88">
        <v>26925</v>
      </c>
      <c r="F12937" s="89">
        <f>+D12937*E12937</f>
        <v>26925</v>
      </c>
    </row>
    <row r="12938" spans="1:6" ht="409.6" hidden="1" customHeight="1" x14ac:dyDescent="0.2"/>
    <row r="12939" spans="1:6" ht="25.5" customHeight="1" x14ac:dyDescent="0.2">
      <c r="A12939" s="84" t="s">
        <v>5018</v>
      </c>
      <c r="B12939" s="85" t="s">
        <v>5019</v>
      </c>
      <c r="C12939" s="86" t="s">
        <v>109</v>
      </c>
      <c r="D12939" s="87">
        <v>5.64</v>
      </c>
      <c r="E12939" s="88">
        <v>248</v>
      </c>
      <c r="F12939" s="89">
        <f>+D12939*E12939</f>
        <v>1398.72</v>
      </c>
    </row>
    <row r="12940" spans="1:6" ht="409.6" hidden="1" customHeight="1" x14ac:dyDescent="0.2"/>
    <row r="12941" spans="1:6" ht="25.5" customHeight="1" thickBot="1" x14ac:dyDescent="0.25">
      <c r="A12941" s="84" t="s">
        <v>5016</v>
      </c>
      <c r="B12941" s="85" t="s">
        <v>5017</v>
      </c>
      <c r="C12941" s="86" t="s">
        <v>109</v>
      </c>
      <c r="D12941" s="87">
        <v>2.82</v>
      </c>
      <c r="E12941" s="88">
        <v>3482</v>
      </c>
      <c r="F12941" s="89">
        <f>+D12941*E12941</f>
        <v>9819.24</v>
      </c>
    </row>
    <row r="12942" spans="1:6" ht="409.6" hidden="1" customHeight="1" thickBot="1" x14ac:dyDescent="0.25"/>
    <row r="12943" spans="1:6" ht="13.5" customHeight="1" thickBot="1" x14ac:dyDescent="0.25">
      <c r="A12943" s="90" t="s">
        <v>4904</v>
      </c>
      <c r="B12943" s="91"/>
      <c r="C12943" s="92">
        <v>12.299461662006999</v>
      </c>
      <c r="D12943" s="91"/>
      <c r="E12943" s="93" t="s">
        <v>4884</v>
      </c>
      <c r="F12943" s="94">
        <v>165413</v>
      </c>
    </row>
    <row r="12944" spans="1:6" ht="0.2" customHeight="1" x14ac:dyDescent="0.2"/>
    <row r="12945" spans="1:6" ht="12.75" customHeight="1" x14ac:dyDescent="0.2">
      <c r="A12945" s="80" t="s">
        <v>4871</v>
      </c>
      <c r="B12945" s="81" t="s">
        <v>4905</v>
      </c>
      <c r="C12945" s="82" t="s">
        <v>4870</v>
      </c>
      <c r="D12945" s="82" t="s">
        <v>4873</v>
      </c>
      <c r="E12945" s="82" t="s">
        <v>4874</v>
      </c>
      <c r="F12945" s="83" t="s">
        <v>4875</v>
      </c>
    </row>
    <row r="12946" spans="1:6" ht="409.6" hidden="1" customHeight="1" x14ac:dyDescent="0.2"/>
    <row r="12947" spans="1:6" ht="25.5" customHeight="1" thickBot="1" x14ac:dyDescent="0.25">
      <c r="A12947" s="84" t="s">
        <v>4920</v>
      </c>
      <c r="B12947" s="85" t="s">
        <v>4921</v>
      </c>
      <c r="C12947" s="86" t="s">
        <v>106</v>
      </c>
      <c r="D12947" s="87">
        <v>1.05</v>
      </c>
      <c r="E12947" s="88">
        <v>14128</v>
      </c>
      <c r="F12947" s="89">
        <f>+D12947*E12947</f>
        <v>14834.400000000001</v>
      </c>
    </row>
    <row r="12948" spans="1:6" ht="409.6" hidden="1" customHeight="1" thickBot="1" x14ac:dyDescent="0.25"/>
    <row r="12949" spans="1:6" ht="13.5" customHeight="1" thickBot="1" x14ac:dyDescent="0.25">
      <c r="A12949" s="90" t="s">
        <v>4908</v>
      </c>
      <c r="B12949" s="91"/>
      <c r="C12949" s="92">
        <v>1.10299803699958</v>
      </c>
      <c r="D12949" s="91"/>
      <c r="E12949" s="93" t="s">
        <v>4884</v>
      </c>
      <c r="F12949" s="94">
        <v>14834</v>
      </c>
    </row>
    <row r="12950" spans="1:6" ht="0.2" customHeight="1" thickBot="1" x14ac:dyDescent="0.25"/>
    <row r="12951" spans="1:6" ht="12.75" customHeight="1" thickBot="1" x14ac:dyDescent="0.3">
      <c r="A12951" s="157" t="s">
        <v>4909</v>
      </c>
      <c r="B12951" s="158"/>
      <c r="C12951" s="158"/>
      <c r="D12951" s="158"/>
      <c r="E12951" s="159">
        <v>1344880</v>
      </c>
      <c r="F12951" s="160"/>
    </row>
    <row r="12952" spans="1:6" ht="12.75" customHeight="1" x14ac:dyDescent="0.2"/>
    <row r="12953" spans="1:6" ht="12.75" customHeight="1" x14ac:dyDescent="0.2"/>
    <row r="12954" spans="1:6" ht="409.6" hidden="1" customHeight="1" x14ac:dyDescent="0.2"/>
    <row r="12955" spans="1:6" ht="12.75" customHeight="1" x14ac:dyDescent="0.25">
      <c r="A12955" s="144" t="s">
        <v>4868</v>
      </c>
      <c r="B12955" s="145"/>
      <c r="C12955" s="145"/>
      <c r="D12955" s="145"/>
      <c r="E12955" s="146"/>
      <c r="F12955" s="147"/>
    </row>
    <row r="12956" spans="1:6" ht="12.75" customHeight="1" x14ac:dyDescent="0.2">
      <c r="A12956" s="138" t="s">
        <v>3028</v>
      </c>
      <c r="B12956" s="139"/>
      <c r="C12956" s="139"/>
      <c r="D12956" s="140"/>
      <c r="E12956" s="76" t="s">
        <v>4869</v>
      </c>
      <c r="F12956" s="77" t="s">
        <v>4870</v>
      </c>
    </row>
    <row r="12957" spans="1:6" ht="12.75" customHeight="1" x14ac:dyDescent="0.2">
      <c r="A12957" s="141"/>
      <c r="B12957" s="142"/>
      <c r="C12957" s="142"/>
      <c r="D12957" s="143"/>
      <c r="E12957" s="78" t="s">
        <v>3027</v>
      </c>
      <c r="F12957" s="79" t="s">
        <v>263</v>
      </c>
    </row>
    <row r="12958" spans="1:6" ht="409.6" hidden="1" customHeight="1" x14ac:dyDescent="0.2"/>
    <row r="12959" spans="1:6" ht="12.75" customHeight="1" x14ac:dyDescent="0.2">
      <c r="A12959" s="80" t="s">
        <v>4871</v>
      </c>
      <c r="B12959" s="81" t="s">
        <v>4872</v>
      </c>
      <c r="C12959" s="82" t="s">
        <v>4870</v>
      </c>
      <c r="D12959" s="82" t="s">
        <v>4873</v>
      </c>
      <c r="E12959" s="82" t="s">
        <v>4874</v>
      </c>
      <c r="F12959" s="83" t="s">
        <v>4875</v>
      </c>
    </row>
    <row r="12960" spans="1:6" ht="409.6" hidden="1" customHeight="1" x14ac:dyDescent="0.2"/>
    <row r="12961" spans="1:6" ht="25.5" customHeight="1" x14ac:dyDescent="0.2">
      <c r="A12961" s="84" t="s">
        <v>5154</v>
      </c>
      <c r="B12961" s="85" t="s">
        <v>5155</v>
      </c>
      <c r="C12961" s="86" t="s">
        <v>106</v>
      </c>
      <c r="D12961" s="87">
        <v>5.1549999999999999E-2</v>
      </c>
      <c r="E12961" s="88">
        <v>405694</v>
      </c>
      <c r="F12961" s="89">
        <f>+D12961*E12961</f>
        <v>20913.525699999998</v>
      </c>
    </row>
    <row r="12962" spans="1:6" ht="409.6" hidden="1" customHeight="1" x14ac:dyDescent="0.2"/>
    <row r="12963" spans="1:6" ht="25.5" customHeight="1" x14ac:dyDescent="0.2">
      <c r="A12963" s="84" t="s">
        <v>5254</v>
      </c>
      <c r="B12963" s="85" t="s">
        <v>5255</v>
      </c>
      <c r="C12963" s="86" t="s">
        <v>9</v>
      </c>
      <c r="D12963" s="87">
        <v>0.13744000000000001</v>
      </c>
      <c r="E12963" s="88">
        <v>2030</v>
      </c>
      <c r="F12963" s="89">
        <f>+D12963*E12963</f>
        <v>279.00319999999999</v>
      </c>
    </row>
    <row r="12964" spans="1:6" ht="409.6" hidden="1" customHeight="1" x14ac:dyDescent="0.2"/>
    <row r="12965" spans="1:6" ht="25.5" customHeight="1" x14ac:dyDescent="0.2">
      <c r="A12965" s="84" t="s">
        <v>5097</v>
      </c>
      <c r="B12965" s="85" t="s">
        <v>5098</v>
      </c>
      <c r="C12965" s="86" t="s">
        <v>9</v>
      </c>
      <c r="D12965" s="87">
        <v>2.6900000000000001E-3</v>
      </c>
      <c r="E12965" s="88">
        <v>295180</v>
      </c>
      <c r="F12965" s="89">
        <f>+D12965*E12965</f>
        <v>794.03420000000006</v>
      </c>
    </row>
    <row r="12966" spans="1:6" ht="409.6" hidden="1" customHeight="1" x14ac:dyDescent="0.2"/>
    <row r="12967" spans="1:6" ht="25.5" customHeight="1" thickBot="1" x14ac:dyDescent="0.25">
      <c r="A12967" s="84" t="s">
        <v>5256</v>
      </c>
      <c r="B12967" s="85" t="s">
        <v>5257</v>
      </c>
      <c r="C12967" s="86" t="s">
        <v>9</v>
      </c>
      <c r="D12967" s="87">
        <v>3.6099999999999999E-3</v>
      </c>
      <c r="E12967" s="88">
        <v>262600</v>
      </c>
      <c r="F12967" s="89">
        <f>+D12967*E12967</f>
        <v>947.98599999999999</v>
      </c>
    </row>
    <row r="12968" spans="1:6" ht="409.6" hidden="1" customHeight="1" thickBot="1" x14ac:dyDescent="0.25"/>
    <row r="12969" spans="1:6" ht="13.5" customHeight="1" thickBot="1" x14ac:dyDescent="0.25">
      <c r="A12969" s="90" t="s">
        <v>4883</v>
      </c>
      <c r="B12969" s="91"/>
      <c r="C12969" s="92">
        <v>40.1101783840504</v>
      </c>
      <c r="D12969" s="91"/>
      <c r="E12969" s="93" t="s">
        <v>4884</v>
      </c>
      <c r="F12969" s="94">
        <v>22935</v>
      </c>
    </row>
    <row r="12970" spans="1:6" ht="0.2" customHeight="1" x14ac:dyDescent="0.2"/>
    <row r="12971" spans="1:6" ht="12.75" customHeight="1" x14ac:dyDescent="0.2">
      <c r="A12971" s="80" t="s">
        <v>4871</v>
      </c>
      <c r="B12971" s="81" t="s">
        <v>4885</v>
      </c>
      <c r="C12971" s="82" t="s">
        <v>4870</v>
      </c>
      <c r="D12971" s="82" t="s">
        <v>4873</v>
      </c>
      <c r="E12971" s="82" t="s">
        <v>4874</v>
      </c>
      <c r="F12971" s="83" t="s">
        <v>4875</v>
      </c>
    </row>
    <row r="12972" spans="1:6" ht="409.6" hidden="1" customHeight="1" x14ac:dyDescent="0.2"/>
    <row r="12973" spans="1:6" ht="25.5" customHeight="1" thickBot="1" x14ac:dyDescent="0.25">
      <c r="A12973" s="84" t="s">
        <v>5178</v>
      </c>
      <c r="B12973" s="85" t="s">
        <v>5179</v>
      </c>
      <c r="C12973" s="86" t="s">
        <v>4888</v>
      </c>
      <c r="D12973" s="87">
        <v>5.1999999999999998E-2</v>
      </c>
      <c r="E12973" s="88">
        <v>294454</v>
      </c>
      <c r="F12973" s="89">
        <f>+D12973*E12973</f>
        <v>15311.608</v>
      </c>
    </row>
    <row r="12974" spans="1:6" ht="409.6" hidden="1" customHeight="1" thickBot="1" x14ac:dyDescent="0.25"/>
    <row r="12975" spans="1:6" ht="13.5" customHeight="1" thickBot="1" x14ac:dyDescent="0.25">
      <c r="A12975" s="90" t="s">
        <v>4893</v>
      </c>
      <c r="B12975" s="91"/>
      <c r="C12975" s="92">
        <v>26.778593913955898</v>
      </c>
      <c r="D12975" s="91"/>
      <c r="E12975" s="93" t="s">
        <v>4884</v>
      </c>
      <c r="F12975" s="94">
        <v>15312</v>
      </c>
    </row>
    <row r="12976" spans="1:6" ht="0.2" customHeight="1" x14ac:dyDescent="0.2"/>
    <row r="12977" spans="1:6" ht="12.75" customHeight="1" x14ac:dyDescent="0.2">
      <c r="A12977" s="80" t="s">
        <v>4871</v>
      </c>
      <c r="B12977" s="81" t="s">
        <v>4894</v>
      </c>
      <c r="C12977" s="82" t="s">
        <v>4870</v>
      </c>
      <c r="D12977" s="82" t="s">
        <v>4873</v>
      </c>
      <c r="E12977" s="82" t="s">
        <v>4874</v>
      </c>
      <c r="F12977" s="83" t="s">
        <v>4875</v>
      </c>
    </row>
    <row r="12978" spans="1:6" ht="409.6" hidden="1" customHeight="1" x14ac:dyDescent="0.2"/>
    <row r="12979" spans="1:6" ht="25.5" customHeight="1" thickBot="1" x14ac:dyDescent="0.25">
      <c r="A12979" s="84" t="s">
        <v>4895</v>
      </c>
      <c r="B12979" s="85" t="s">
        <v>4896</v>
      </c>
      <c r="C12979" s="86" t="s">
        <v>4897</v>
      </c>
      <c r="D12979" s="87">
        <v>0.05</v>
      </c>
      <c r="E12979" s="88">
        <v>15312</v>
      </c>
      <c r="F12979" s="89">
        <f>+D12979*E12979</f>
        <v>765.6</v>
      </c>
    </row>
    <row r="12980" spans="1:6" ht="409.6" hidden="1" customHeight="1" thickBot="1" x14ac:dyDescent="0.25"/>
    <row r="12981" spans="1:6" ht="13.5" customHeight="1" thickBot="1" x14ac:dyDescent="0.25">
      <c r="A12981" s="90" t="s">
        <v>4898</v>
      </c>
      <c r="B12981" s="91"/>
      <c r="C12981" s="92">
        <v>1.3396292409933499</v>
      </c>
      <c r="D12981" s="91"/>
      <c r="E12981" s="93" t="s">
        <v>4884</v>
      </c>
      <c r="F12981" s="94">
        <v>766</v>
      </c>
    </row>
    <row r="12982" spans="1:6" ht="0.2" customHeight="1" x14ac:dyDescent="0.2"/>
    <row r="12983" spans="1:6" ht="12.75" customHeight="1" x14ac:dyDescent="0.2">
      <c r="A12983" s="80" t="s">
        <v>4871</v>
      </c>
      <c r="B12983" s="81" t="s">
        <v>4899</v>
      </c>
      <c r="C12983" s="82" t="s">
        <v>4870</v>
      </c>
      <c r="D12983" s="82" t="s">
        <v>4873</v>
      </c>
      <c r="E12983" s="82" t="s">
        <v>4874</v>
      </c>
      <c r="F12983" s="83" t="s">
        <v>4875</v>
      </c>
    </row>
    <row r="12984" spans="1:6" ht="409.6" hidden="1" customHeight="1" x14ac:dyDescent="0.2"/>
    <row r="12985" spans="1:6" ht="25.5" customHeight="1" x14ac:dyDescent="0.2">
      <c r="A12985" s="84" t="s">
        <v>5266</v>
      </c>
      <c r="B12985" s="85" t="s">
        <v>5267</v>
      </c>
      <c r="C12985" s="86" t="s">
        <v>109</v>
      </c>
      <c r="D12985" s="87">
        <v>0.83333000000000002</v>
      </c>
      <c r="E12985" s="88">
        <v>9278</v>
      </c>
      <c r="F12985" s="89">
        <f>+D12985*E12985</f>
        <v>7731.6357399999997</v>
      </c>
    </row>
    <row r="12986" spans="1:6" ht="409.6" hidden="1" customHeight="1" x14ac:dyDescent="0.2"/>
    <row r="12987" spans="1:6" ht="25.5" customHeight="1" x14ac:dyDescent="0.2">
      <c r="A12987" s="84" t="s">
        <v>5016</v>
      </c>
      <c r="B12987" s="85" t="s">
        <v>5017</v>
      </c>
      <c r="C12987" s="86" t="s">
        <v>109</v>
      </c>
      <c r="D12987" s="87">
        <v>0.83333000000000002</v>
      </c>
      <c r="E12987" s="88">
        <v>3482</v>
      </c>
      <c r="F12987" s="89">
        <f>+D12987*E12987</f>
        <v>2901.65506</v>
      </c>
    </row>
    <row r="12988" spans="1:6" ht="409.6" hidden="1" customHeight="1" x14ac:dyDescent="0.2"/>
    <row r="12989" spans="1:6" ht="25.5" customHeight="1" x14ac:dyDescent="0.2">
      <c r="A12989" s="84" t="s">
        <v>5222</v>
      </c>
      <c r="B12989" s="85" t="s">
        <v>5223</v>
      </c>
      <c r="C12989" s="86" t="s">
        <v>109</v>
      </c>
      <c r="D12989" s="87">
        <v>26.66667</v>
      </c>
      <c r="E12989" s="88">
        <v>48</v>
      </c>
      <c r="F12989" s="89">
        <f>+D12989*E12989</f>
        <v>1280.0001600000001</v>
      </c>
    </row>
    <row r="12990" spans="1:6" ht="409.6" hidden="1" customHeight="1" x14ac:dyDescent="0.2"/>
    <row r="12991" spans="1:6" ht="25.5" customHeight="1" x14ac:dyDescent="0.2">
      <c r="A12991" s="84" t="s">
        <v>5198</v>
      </c>
      <c r="B12991" s="85" t="s">
        <v>5199</v>
      </c>
      <c r="C12991" s="86" t="s">
        <v>109</v>
      </c>
      <c r="D12991" s="87">
        <v>0.2</v>
      </c>
      <c r="E12991" s="88">
        <v>805</v>
      </c>
      <c r="F12991" s="89">
        <f>+D12991*E12991</f>
        <v>161</v>
      </c>
    </row>
    <row r="12992" spans="1:6" ht="409.6" hidden="1" customHeight="1" x14ac:dyDescent="0.2"/>
    <row r="12993" spans="1:6" ht="25.5" customHeight="1" x14ac:dyDescent="0.2">
      <c r="A12993" s="84" t="s">
        <v>5208</v>
      </c>
      <c r="B12993" s="85" t="s">
        <v>5209</v>
      </c>
      <c r="C12993" s="86" t="s">
        <v>109</v>
      </c>
      <c r="D12993" s="87">
        <v>3.3333300000000001</v>
      </c>
      <c r="E12993" s="88">
        <v>139</v>
      </c>
      <c r="F12993" s="89">
        <f>+D12993*E12993</f>
        <v>463.33287000000001</v>
      </c>
    </row>
    <row r="12994" spans="1:6" ht="409.6" hidden="1" customHeight="1" x14ac:dyDescent="0.2"/>
    <row r="12995" spans="1:6" ht="25.5" customHeight="1" x14ac:dyDescent="0.2">
      <c r="A12995" s="84" t="s">
        <v>5166</v>
      </c>
      <c r="B12995" s="85" t="s">
        <v>5167</v>
      </c>
      <c r="C12995" s="86" t="s">
        <v>109</v>
      </c>
      <c r="D12995" s="87">
        <v>0.16667000000000001</v>
      </c>
      <c r="E12995" s="88">
        <v>26925</v>
      </c>
      <c r="F12995" s="89">
        <f>+D12995*E12995</f>
        <v>4487.5897500000001</v>
      </c>
    </row>
    <row r="12996" spans="1:6" ht="409.6" hidden="1" customHeight="1" x14ac:dyDescent="0.2"/>
    <row r="12997" spans="1:6" ht="25.5" customHeight="1" thickBot="1" x14ac:dyDescent="0.25">
      <c r="A12997" s="84" t="s">
        <v>5018</v>
      </c>
      <c r="B12997" s="85" t="s">
        <v>5019</v>
      </c>
      <c r="C12997" s="86" t="s">
        <v>109</v>
      </c>
      <c r="D12997" s="87">
        <v>1.6666700000000001</v>
      </c>
      <c r="E12997" s="88">
        <v>248</v>
      </c>
      <c r="F12997" s="89">
        <f>+D12997*E12997</f>
        <v>413.33416</v>
      </c>
    </row>
    <row r="12998" spans="1:6" ht="409.6" hidden="1" customHeight="1" thickBot="1" x14ac:dyDescent="0.25"/>
    <row r="12999" spans="1:6" ht="13.5" customHeight="1" thickBot="1" x14ac:dyDescent="0.25">
      <c r="A12999" s="90" t="s">
        <v>4904</v>
      </c>
      <c r="B12999" s="91"/>
      <c r="C12999" s="92">
        <v>30.498426023084999</v>
      </c>
      <c r="D12999" s="91"/>
      <c r="E12999" s="93" t="s">
        <v>4884</v>
      </c>
      <c r="F12999" s="94">
        <v>17439</v>
      </c>
    </row>
    <row r="13000" spans="1:6" ht="0.2" customHeight="1" x14ac:dyDescent="0.2"/>
    <row r="13001" spans="1:6" ht="12.75" customHeight="1" x14ac:dyDescent="0.2">
      <c r="A13001" s="80" t="s">
        <v>4871</v>
      </c>
      <c r="B13001" s="81" t="s">
        <v>4905</v>
      </c>
      <c r="C13001" s="82" t="s">
        <v>4870</v>
      </c>
      <c r="D13001" s="82" t="s">
        <v>4873</v>
      </c>
      <c r="E13001" s="82" t="s">
        <v>4874</v>
      </c>
      <c r="F13001" s="83" t="s">
        <v>4875</v>
      </c>
    </row>
    <row r="13002" spans="1:6" ht="409.6" hidden="1" customHeight="1" x14ac:dyDescent="0.2"/>
    <row r="13003" spans="1:6" ht="25.5" customHeight="1" thickBot="1" x14ac:dyDescent="0.25">
      <c r="A13003" s="84" t="s">
        <v>4920</v>
      </c>
      <c r="B13003" s="85" t="s">
        <v>4921</v>
      </c>
      <c r="C13003" s="86" t="s">
        <v>106</v>
      </c>
      <c r="D13003" s="87">
        <v>5.1540000000000002E-2</v>
      </c>
      <c r="E13003" s="88">
        <v>14128</v>
      </c>
      <c r="F13003" s="89">
        <f>+D13003*E13003</f>
        <v>728.15712000000008</v>
      </c>
    </row>
    <row r="13004" spans="1:6" ht="409.6" hidden="1" customHeight="1" thickBot="1" x14ac:dyDescent="0.25"/>
    <row r="13005" spans="1:6" ht="13.5" customHeight="1" thickBot="1" x14ac:dyDescent="0.25">
      <c r="A13005" s="90" t="s">
        <v>4908</v>
      </c>
      <c r="B13005" s="91"/>
      <c r="C13005" s="92">
        <v>1.2731724379153599</v>
      </c>
      <c r="D13005" s="91"/>
      <c r="E13005" s="93" t="s">
        <v>4884</v>
      </c>
      <c r="F13005" s="94">
        <v>728</v>
      </c>
    </row>
    <row r="13006" spans="1:6" ht="0.2" customHeight="1" thickBot="1" x14ac:dyDescent="0.25"/>
    <row r="13007" spans="1:6" ht="12.75" customHeight="1" thickBot="1" x14ac:dyDescent="0.3">
      <c r="A13007" s="157" t="s">
        <v>4909</v>
      </c>
      <c r="B13007" s="158"/>
      <c r="C13007" s="158"/>
      <c r="D13007" s="158"/>
      <c r="E13007" s="159">
        <v>57180</v>
      </c>
      <c r="F13007" s="160"/>
    </row>
    <row r="13008" spans="1:6" ht="12.75" customHeight="1" x14ac:dyDescent="0.2"/>
    <row r="13009" spans="1:6" ht="12.75" customHeight="1" x14ac:dyDescent="0.2"/>
    <row r="13010" spans="1:6" ht="409.6" hidden="1" customHeight="1" x14ac:dyDescent="0.2"/>
    <row r="13011" spans="1:6" ht="12.75" customHeight="1" x14ac:dyDescent="0.25">
      <c r="A13011" s="144" t="s">
        <v>4868</v>
      </c>
      <c r="B13011" s="145"/>
      <c r="C13011" s="145"/>
      <c r="D13011" s="145"/>
      <c r="E13011" s="146"/>
      <c r="F13011" s="147"/>
    </row>
    <row r="13012" spans="1:6" ht="12.75" customHeight="1" x14ac:dyDescent="0.2">
      <c r="A13012" s="138" t="s">
        <v>3030</v>
      </c>
      <c r="B13012" s="139"/>
      <c r="C13012" s="139"/>
      <c r="D13012" s="140"/>
      <c r="E13012" s="76" t="s">
        <v>4869</v>
      </c>
      <c r="F13012" s="77" t="s">
        <v>4870</v>
      </c>
    </row>
    <row r="13013" spans="1:6" ht="12.75" customHeight="1" x14ac:dyDescent="0.2">
      <c r="A13013" s="141"/>
      <c r="B13013" s="142"/>
      <c r="C13013" s="142"/>
      <c r="D13013" s="143"/>
      <c r="E13013" s="78" t="s">
        <v>3029</v>
      </c>
      <c r="F13013" s="79" t="s">
        <v>263</v>
      </c>
    </row>
    <row r="13014" spans="1:6" ht="409.6" hidden="1" customHeight="1" x14ac:dyDescent="0.2"/>
    <row r="13015" spans="1:6" ht="12.75" customHeight="1" x14ac:dyDescent="0.2">
      <c r="A13015" s="80" t="s">
        <v>4871</v>
      </c>
      <c r="B13015" s="81" t="s">
        <v>4872</v>
      </c>
      <c r="C13015" s="82" t="s">
        <v>4870</v>
      </c>
      <c r="D13015" s="82" t="s">
        <v>4873</v>
      </c>
      <c r="E13015" s="82" t="s">
        <v>4874</v>
      </c>
      <c r="F13015" s="83" t="s">
        <v>4875</v>
      </c>
    </row>
    <row r="13016" spans="1:6" ht="409.6" hidden="1" customHeight="1" x14ac:dyDescent="0.2"/>
    <row r="13017" spans="1:6" ht="25.5" customHeight="1" x14ac:dyDescent="0.2">
      <c r="A13017" s="84" t="s">
        <v>5154</v>
      </c>
      <c r="B13017" s="85" t="s">
        <v>5155</v>
      </c>
      <c r="C13017" s="86" t="s">
        <v>106</v>
      </c>
      <c r="D13017" s="87">
        <v>7.4219999999999994E-2</v>
      </c>
      <c r="E13017" s="88">
        <v>405694</v>
      </c>
      <c r="F13017" s="89">
        <f>+D13017*E13017</f>
        <v>30110.608679999998</v>
      </c>
    </row>
    <row r="13018" spans="1:6" ht="409.6" hidden="1" customHeight="1" x14ac:dyDescent="0.2"/>
    <row r="13019" spans="1:6" ht="25.5" customHeight="1" x14ac:dyDescent="0.2">
      <c r="A13019" s="84" t="s">
        <v>5254</v>
      </c>
      <c r="B13019" s="85" t="s">
        <v>5255</v>
      </c>
      <c r="C13019" s="86" t="s">
        <v>9</v>
      </c>
      <c r="D13019" s="87">
        <v>0.16492999999999999</v>
      </c>
      <c r="E13019" s="88">
        <v>2030</v>
      </c>
      <c r="F13019" s="89">
        <f>+D13019*E13019</f>
        <v>334.80789999999996</v>
      </c>
    </row>
    <row r="13020" spans="1:6" ht="409.6" hidden="1" customHeight="1" x14ac:dyDescent="0.2"/>
    <row r="13021" spans="1:6" ht="25.5" customHeight="1" x14ac:dyDescent="0.2">
      <c r="A13021" s="84" t="s">
        <v>5097</v>
      </c>
      <c r="B13021" s="85" t="s">
        <v>5098</v>
      </c>
      <c r="C13021" s="86" t="s">
        <v>9</v>
      </c>
      <c r="D13021" s="87">
        <v>2.97E-3</v>
      </c>
      <c r="E13021" s="88">
        <v>295180</v>
      </c>
      <c r="F13021" s="89">
        <f>+D13021*E13021</f>
        <v>876.68460000000005</v>
      </c>
    </row>
    <row r="13022" spans="1:6" ht="409.6" hidden="1" customHeight="1" x14ac:dyDescent="0.2"/>
    <row r="13023" spans="1:6" ht="25.5" customHeight="1" thickBot="1" x14ac:dyDescent="0.25">
      <c r="A13023" s="84" t="s">
        <v>5256</v>
      </c>
      <c r="B13023" s="85" t="s">
        <v>5257</v>
      </c>
      <c r="C13023" s="86" t="s">
        <v>9</v>
      </c>
      <c r="D13023" s="87">
        <v>5.1999999999999998E-3</v>
      </c>
      <c r="E13023" s="88">
        <v>262600</v>
      </c>
      <c r="F13023" s="89">
        <f>+D13023*E13023</f>
        <v>1365.52</v>
      </c>
    </row>
    <row r="13024" spans="1:6" ht="409.6" hidden="1" customHeight="1" thickBot="1" x14ac:dyDescent="0.25"/>
    <row r="13025" spans="1:6" ht="13.5" customHeight="1" thickBot="1" x14ac:dyDescent="0.25">
      <c r="A13025" s="90" t="s">
        <v>4883</v>
      </c>
      <c r="B13025" s="91"/>
      <c r="C13025" s="92">
        <v>44.882743848857601</v>
      </c>
      <c r="D13025" s="91"/>
      <c r="E13025" s="93" t="s">
        <v>4884</v>
      </c>
      <c r="F13025" s="94">
        <v>32689</v>
      </c>
    </row>
    <row r="13026" spans="1:6" ht="0.2" customHeight="1" x14ac:dyDescent="0.2"/>
    <row r="13027" spans="1:6" ht="12.75" customHeight="1" x14ac:dyDescent="0.2">
      <c r="A13027" s="80" t="s">
        <v>4871</v>
      </c>
      <c r="B13027" s="81" t="s">
        <v>4885</v>
      </c>
      <c r="C13027" s="82" t="s">
        <v>4870</v>
      </c>
      <c r="D13027" s="82" t="s">
        <v>4873</v>
      </c>
      <c r="E13027" s="82" t="s">
        <v>4874</v>
      </c>
      <c r="F13027" s="83" t="s">
        <v>4875</v>
      </c>
    </row>
    <row r="13028" spans="1:6" ht="409.6" hidden="1" customHeight="1" x14ac:dyDescent="0.2"/>
    <row r="13029" spans="1:6" ht="25.5" customHeight="1" thickBot="1" x14ac:dyDescent="0.25">
      <c r="A13029" s="84" t="s">
        <v>5178</v>
      </c>
      <c r="B13029" s="85" t="s">
        <v>5179</v>
      </c>
      <c r="C13029" s="86" t="s">
        <v>4888</v>
      </c>
      <c r="D13029" s="87">
        <v>7.0010000000000003E-2</v>
      </c>
      <c r="E13029" s="88">
        <v>294454</v>
      </c>
      <c r="F13029" s="89">
        <f>+D13029*E13029</f>
        <v>20614.724539999999</v>
      </c>
    </row>
    <row r="13030" spans="1:6" ht="409.6" hidden="1" customHeight="1" thickBot="1" x14ac:dyDescent="0.25"/>
    <row r="13031" spans="1:6" ht="13.5" customHeight="1" thickBot="1" x14ac:dyDescent="0.25">
      <c r="A13031" s="90" t="s">
        <v>4893</v>
      </c>
      <c r="B13031" s="91"/>
      <c r="C13031" s="92">
        <v>28.3048659929701</v>
      </c>
      <c r="D13031" s="91"/>
      <c r="E13031" s="93" t="s">
        <v>4884</v>
      </c>
      <c r="F13031" s="94">
        <v>20615</v>
      </c>
    </row>
    <row r="13032" spans="1:6" ht="0.2" customHeight="1" x14ac:dyDescent="0.2"/>
    <row r="13033" spans="1:6" ht="12.75" customHeight="1" x14ac:dyDescent="0.2">
      <c r="A13033" s="80" t="s">
        <v>4871</v>
      </c>
      <c r="B13033" s="81" t="s">
        <v>4894</v>
      </c>
      <c r="C13033" s="82" t="s">
        <v>4870</v>
      </c>
      <c r="D13033" s="82" t="s">
        <v>4873</v>
      </c>
      <c r="E13033" s="82" t="s">
        <v>4874</v>
      </c>
      <c r="F13033" s="83" t="s">
        <v>4875</v>
      </c>
    </row>
    <row r="13034" spans="1:6" ht="409.6" hidden="1" customHeight="1" x14ac:dyDescent="0.2"/>
    <row r="13035" spans="1:6" ht="25.5" customHeight="1" thickBot="1" x14ac:dyDescent="0.25">
      <c r="A13035" s="84" t="s">
        <v>4895</v>
      </c>
      <c r="B13035" s="85" t="s">
        <v>4896</v>
      </c>
      <c r="C13035" s="86" t="s">
        <v>4897</v>
      </c>
      <c r="D13035" s="87">
        <v>0.05</v>
      </c>
      <c r="E13035" s="88">
        <v>20615</v>
      </c>
      <c r="F13035" s="89">
        <f>+D13035*E13035</f>
        <v>1030.75</v>
      </c>
    </row>
    <row r="13036" spans="1:6" ht="409.6" hidden="1" customHeight="1" thickBot="1" x14ac:dyDescent="0.25"/>
    <row r="13037" spans="1:6" ht="13.5" customHeight="1" thickBot="1" x14ac:dyDescent="0.25">
      <c r="A13037" s="90" t="s">
        <v>4898</v>
      </c>
      <c r="B13037" s="91"/>
      <c r="C13037" s="92">
        <v>1.41558655536028</v>
      </c>
      <c r="D13037" s="91"/>
      <c r="E13037" s="93" t="s">
        <v>4884</v>
      </c>
      <c r="F13037" s="94">
        <v>1031</v>
      </c>
    </row>
    <row r="13038" spans="1:6" ht="0.2" customHeight="1" x14ac:dyDescent="0.2"/>
    <row r="13039" spans="1:6" ht="12.75" customHeight="1" x14ac:dyDescent="0.2">
      <c r="A13039" s="80" t="s">
        <v>4871</v>
      </c>
      <c r="B13039" s="81" t="s">
        <v>4899</v>
      </c>
      <c r="C13039" s="82" t="s">
        <v>4870</v>
      </c>
      <c r="D13039" s="82" t="s">
        <v>4873</v>
      </c>
      <c r="E13039" s="82" t="s">
        <v>4874</v>
      </c>
      <c r="F13039" s="83" t="s">
        <v>4875</v>
      </c>
    </row>
    <row r="13040" spans="1:6" ht="409.6" hidden="1" customHeight="1" x14ac:dyDescent="0.2"/>
    <row r="13041" spans="1:6" ht="25.5" customHeight="1" x14ac:dyDescent="0.2">
      <c r="A13041" s="84" t="s">
        <v>5266</v>
      </c>
      <c r="B13041" s="85" t="s">
        <v>5267</v>
      </c>
      <c r="C13041" s="86" t="s">
        <v>109</v>
      </c>
      <c r="D13041" s="87">
        <v>0.83333000000000002</v>
      </c>
      <c r="E13041" s="88">
        <v>9278</v>
      </c>
      <c r="F13041" s="89">
        <f>+D13041*E13041</f>
        <v>7731.6357399999997</v>
      </c>
    </row>
    <row r="13042" spans="1:6" ht="409.6" hidden="1" customHeight="1" x14ac:dyDescent="0.2"/>
    <row r="13043" spans="1:6" ht="25.5" customHeight="1" x14ac:dyDescent="0.2">
      <c r="A13043" s="84" t="s">
        <v>5016</v>
      </c>
      <c r="B13043" s="85" t="s">
        <v>5017</v>
      </c>
      <c r="C13043" s="86" t="s">
        <v>109</v>
      </c>
      <c r="D13043" s="87">
        <v>0.83333000000000002</v>
      </c>
      <c r="E13043" s="88">
        <v>3482</v>
      </c>
      <c r="F13043" s="89">
        <f>+D13043*E13043</f>
        <v>2901.65506</v>
      </c>
    </row>
    <row r="13044" spans="1:6" ht="409.6" hidden="1" customHeight="1" x14ac:dyDescent="0.2"/>
    <row r="13045" spans="1:6" ht="25.5" customHeight="1" x14ac:dyDescent="0.2">
      <c r="A13045" s="84" t="s">
        <v>5222</v>
      </c>
      <c r="B13045" s="85" t="s">
        <v>5223</v>
      </c>
      <c r="C13045" s="86" t="s">
        <v>109</v>
      </c>
      <c r="D13045" s="87">
        <v>26.66667</v>
      </c>
      <c r="E13045" s="88">
        <v>48</v>
      </c>
      <c r="F13045" s="89">
        <f>+D13045*E13045</f>
        <v>1280.0001600000001</v>
      </c>
    </row>
    <row r="13046" spans="1:6" ht="409.6" hidden="1" customHeight="1" x14ac:dyDescent="0.2"/>
    <row r="13047" spans="1:6" ht="25.5" customHeight="1" x14ac:dyDescent="0.2">
      <c r="A13047" s="84" t="s">
        <v>5198</v>
      </c>
      <c r="B13047" s="85" t="s">
        <v>5199</v>
      </c>
      <c r="C13047" s="86" t="s">
        <v>109</v>
      </c>
      <c r="D13047" s="87">
        <v>0.21081</v>
      </c>
      <c r="E13047" s="88">
        <v>805</v>
      </c>
      <c r="F13047" s="89">
        <f>+D13047*E13047</f>
        <v>169.70204999999999</v>
      </c>
    </row>
    <row r="13048" spans="1:6" ht="409.6" hidden="1" customHeight="1" x14ac:dyDescent="0.2"/>
    <row r="13049" spans="1:6" ht="25.5" customHeight="1" x14ac:dyDescent="0.2">
      <c r="A13049" s="84" t="s">
        <v>5208</v>
      </c>
      <c r="B13049" s="85" t="s">
        <v>5209</v>
      </c>
      <c r="C13049" s="86" t="s">
        <v>109</v>
      </c>
      <c r="D13049" s="87">
        <v>3.3333300000000001</v>
      </c>
      <c r="E13049" s="88">
        <v>139</v>
      </c>
      <c r="F13049" s="89">
        <f>+D13049*E13049</f>
        <v>463.33287000000001</v>
      </c>
    </row>
    <row r="13050" spans="1:6" ht="409.6" hidden="1" customHeight="1" x14ac:dyDescent="0.2"/>
    <row r="13051" spans="1:6" ht="25.5" customHeight="1" x14ac:dyDescent="0.2">
      <c r="A13051" s="84" t="s">
        <v>5166</v>
      </c>
      <c r="B13051" s="85" t="s">
        <v>5167</v>
      </c>
      <c r="C13051" s="86" t="s">
        <v>109</v>
      </c>
      <c r="D13051" s="87">
        <v>0.16667000000000001</v>
      </c>
      <c r="E13051" s="88">
        <v>26925</v>
      </c>
      <c r="F13051" s="89">
        <f>+D13051*E13051</f>
        <v>4487.5897500000001</v>
      </c>
    </row>
    <row r="13052" spans="1:6" ht="409.6" hidden="1" customHeight="1" x14ac:dyDescent="0.2"/>
    <row r="13053" spans="1:6" ht="25.5" customHeight="1" thickBot="1" x14ac:dyDescent="0.25">
      <c r="A13053" s="84" t="s">
        <v>5018</v>
      </c>
      <c r="B13053" s="85" t="s">
        <v>5019</v>
      </c>
      <c r="C13053" s="86" t="s">
        <v>109</v>
      </c>
      <c r="D13053" s="87">
        <v>1.6666700000000001</v>
      </c>
      <c r="E13053" s="88">
        <v>248</v>
      </c>
      <c r="F13053" s="89">
        <f>+D13053*E13053</f>
        <v>413.33416</v>
      </c>
    </row>
    <row r="13054" spans="1:6" ht="409.6" hidden="1" customHeight="1" thickBot="1" x14ac:dyDescent="0.25"/>
    <row r="13055" spans="1:6" ht="13.5" customHeight="1" thickBot="1" x14ac:dyDescent="0.25">
      <c r="A13055" s="90" t="s">
        <v>4904</v>
      </c>
      <c r="B13055" s="91"/>
      <c r="C13055" s="92">
        <v>23.956502636203901</v>
      </c>
      <c r="D13055" s="91"/>
      <c r="E13055" s="93" t="s">
        <v>4884</v>
      </c>
      <c r="F13055" s="94">
        <v>17448</v>
      </c>
    </row>
    <row r="13056" spans="1:6" ht="0.2" customHeight="1" x14ac:dyDescent="0.2"/>
    <row r="13057" spans="1:6" ht="12.75" customHeight="1" x14ac:dyDescent="0.2">
      <c r="A13057" s="80" t="s">
        <v>4871</v>
      </c>
      <c r="B13057" s="81" t="s">
        <v>4905</v>
      </c>
      <c r="C13057" s="82" t="s">
        <v>4870</v>
      </c>
      <c r="D13057" s="82" t="s">
        <v>4873</v>
      </c>
      <c r="E13057" s="82" t="s">
        <v>4874</v>
      </c>
      <c r="F13057" s="83" t="s">
        <v>4875</v>
      </c>
    </row>
    <row r="13058" spans="1:6" ht="409.6" hidden="1" customHeight="1" x14ac:dyDescent="0.2"/>
    <row r="13059" spans="1:6" ht="25.5" customHeight="1" thickBot="1" x14ac:dyDescent="0.25">
      <c r="A13059" s="84" t="s">
        <v>4920</v>
      </c>
      <c r="B13059" s="85" t="s">
        <v>4921</v>
      </c>
      <c r="C13059" s="86" t="s">
        <v>106</v>
      </c>
      <c r="D13059" s="87">
        <v>7.4219999999999994E-2</v>
      </c>
      <c r="E13059" s="88">
        <v>14128</v>
      </c>
      <c r="F13059" s="89">
        <f>+D13059*E13059</f>
        <v>1048.58016</v>
      </c>
    </row>
    <row r="13060" spans="1:6" ht="409.6" hidden="1" customHeight="1" thickBot="1" x14ac:dyDescent="0.25"/>
    <row r="13061" spans="1:6" ht="13.5" customHeight="1" thickBot="1" x14ac:dyDescent="0.25">
      <c r="A13061" s="90" t="s">
        <v>4908</v>
      </c>
      <c r="B13061" s="91"/>
      <c r="C13061" s="92">
        <v>1.4403009666080799</v>
      </c>
      <c r="D13061" s="91"/>
      <c r="E13061" s="93" t="s">
        <v>4884</v>
      </c>
      <c r="F13061" s="94">
        <v>1049</v>
      </c>
    </row>
    <row r="13062" spans="1:6" ht="0.2" customHeight="1" thickBot="1" x14ac:dyDescent="0.25"/>
    <row r="13063" spans="1:6" ht="12.75" customHeight="1" thickBot="1" x14ac:dyDescent="0.3">
      <c r="A13063" s="157" t="s">
        <v>4909</v>
      </c>
      <c r="B13063" s="158"/>
      <c r="C13063" s="158"/>
      <c r="D13063" s="158"/>
      <c r="E13063" s="159">
        <v>72832</v>
      </c>
      <c r="F13063" s="160"/>
    </row>
    <row r="13064" spans="1:6" ht="12.75" customHeight="1" x14ac:dyDescent="0.2"/>
    <row r="13065" spans="1:6" ht="12.75" customHeight="1" x14ac:dyDescent="0.2"/>
    <row r="13066" spans="1:6" ht="409.6" hidden="1" customHeight="1" x14ac:dyDescent="0.2"/>
    <row r="13067" spans="1:6" ht="12.75" customHeight="1" x14ac:dyDescent="0.25">
      <c r="A13067" s="144" t="s">
        <v>4868</v>
      </c>
      <c r="B13067" s="145"/>
      <c r="C13067" s="145"/>
      <c r="D13067" s="145"/>
      <c r="E13067" s="146"/>
      <c r="F13067" s="147"/>
    </row>
    <row r="13068" spans="1:6" ht="12.75" customHeight="1" x14ac:dyDescent="0.2">
      <c r="A13068" s="138" t="s">
        <v>3032</v>
      </c>
      <c r="B13068" s="139"/>
      <c r="C13068" s="139"/>
      <c r="D13068" s="140"/>
      <c r="E13068" s="76" t="s">
        <v>4869</v>
      </c>
      <c r="F13068" s="77" t="s">
        <v>4870</v>
      </c>
    </row>
    <row r="13069" spans="1:6" ht="12.75" customHeight="1" x14ac:dyDescent="0.2">
      <c r="A13069" s="141"/>
      <c r="B13069" s="142"/>
      <c r="C13069" s="142"/>
      <c r="D13069" s="143"/>
      <c r="E13069" s="78" t="s">
        <v>3031</v>
      </c>
      <c r="F13069" s="79" t="s">
        <v>263</v>
      </c>
    </row>
    <row r="13070" spans="1:6" ht="409.6" hidden="1" customHeight="1" x14ac:dyDescent="0.2"/>
    <row r="13071" spans="1:6" ht="12.75" customHeight="1" x14ac:dyDescent="0.2">
      <c r="A13071" s="80" t="s">
        <v>4871</v>
      </c>
      <c r="B13071" s="81" t="s">
        <v>4872</v>
      </c>
      <c r="C13071" s="82" t="s">
        <v>4870</v>
      </c>
      <c r="D13071" s="82" t="s">
        <v>4873</v>
      </c>
      <c r="E13071" s="82" t="s">
        <v>4874</v>
      </c>
      <c r="F13071" s="83" t="s">
        <v>4875</v>
      </c>
    </row>
    <row r="13072" spans="1:6" ht="409.6" hidden="1" customHeight="1" x14ac:dyDescent="0.2"/>
    <row r="13073" spans="1:6" ht="25.5" customHeight="1" x14ac:dyDescent="0.2">
      <c r="A13073" s="84" t="s">
        <v>5154</v>
      </c>
      <c r="B13073" s="85" t="s">
        <v>5155</v>
      </c>
      <c r="C13073" s="86" t="s">
        <v>106</v>
      </c>
      <c r="D13073" s="87">
        <v>0.10102</v>
      </c>
      <c r="E13073" s="88">
        <v>405694</v>
      </c>
      <c r="F13073" s="89">
        <f>+D13073*E13073</f>
        <v>40983.207880000002</v>
      </c>
    </row>
    <row r="13074" spans="1:6" ht="409.6" hidden="1" customHeight="1" x14ac:dyDescent="0.2"/>
    <row r="13075" spans="1:6" ht="25.5" customHeight="1" x14ac:dyDescent="0.2">
      <c r="A13075" s="84" t="s">
        <v>5097</v>
      </c>
      <c r="B13075" s="85" t="s">
        <v>5098</v>
      </c>
      <c r="C13075" s="86" t="s">
        <v>9</v>
      </c>
      <c r="D13075" s="87">
        <v>3.46E-3</v>
      </c>
      <c r="E13075" s="88">
        <v>295180</v>
      </c>
      <c r="F13075" s="89">
        <f>+D13075*E13075</f>
        <v>1021.3228</v>
      </c>
    </row>
    <row r="13076" spans="1:6" ht="409.6" hidden="1" customHeight="1" x14ac:dyDescent="0.2"/>
    <row r="13077" spans="1:6" ht="25.5" customHeight="1" x14ac:dyDescent="0.2">
      <c r="A13077" s="84" t="s">
        <v>5254</v>
      </c>
      <c r="B13077" s="85" t="s">
        <v>5255</v>
      </c>
      <c r="C13077" s="86" t="s">
        <v>9</v>
      </c>
      <c r="D13077" s="87">
        <v>0.19242000000000001</v>
      </c>
      <c r="E13077" s="88">
        <v>2030</v>
      </c>
      <c r="F13077" s="89">
        <f>+D13077*E13077</f>
        <v>390.61260000000004</v>
      </c>
    </row>
    <row r="13078" spans="1:6" ht="409.6" hidden="1" customHeight="1" x14ac:dyDescent="0.2"/>
    <row r="13079" spans="1:6" ht="25.5" customHeight="1" thickBot="1" x14ac:dyDescent="0.25">
      <c r="A13079" s="84" t="s">
        <v>5256</v>
      </c>
      <c r="B13079" s="85" t="s">
        <v>5257</v>
      </c>
      <c r="C13079" s="86" t="s">
        <v>9</v>
      </c>
      <c r="D13079" s="87">
        <v>7.0699999999999999E-3</v>
      </c>
      <c r="E13079" s="88">
        <v>262600</v>
      </c>
      <c r="F13079" s="89">
        <f>+D13079*E13079</f>
        <v>1856.5819999999999</v>
      </c>
    </row>
    <row r="13080" spans="1:6" ht="409.6" hidden="1" customHeight="1" thickBot="1" x14ac:dyDescent="0.25"/>
    <row r="13081" spans="1:6" ht="13.5" customHeight="1" thickBot="1" x14ac:dyDescent="0.25">
      <c r="A13081" s="90" t="s">
        <v>4883</v>
      </c>
      <c r="B13081" s="91"/>
      <c r="C13081" s="92">
        <v>47.229841507017397</v>
      </c>
      <c r="D13081" s="91"/>
      <c r="E13081" s="93" t="s">
        <v>4884</v>
      </c>
      <c r="F13081" s="94">
        <v>44252</v>
      </c>
    </row>
    <row r="13082" spans="1:6" ht="0.2" customHeight="1" x14ac:dyDescent="0.2"/>
    <row r="13083" spans="1:6" ht="12.75" customHeight="1" x14ac:dyDescent="0.2">
      <c r="A13083" s="80" t="s">
        <v>4871</v>
      </c>
      <c r="B13083" s="81" t="s">
        <v>4885</v>
      </c>
      <c r="C13083" s="82" t="s">
        <v>4870</v>
      </c>
      <c r="D13083" s="82" t="s">
        <v>4873</v>
      </c>
      <c r="E13083" s="82" t="s">
        <v>4874</v>
      </c>
      <c r="F13083" s="83" t="s">
        <v>4875</v>
      </c>
    </row>
    <row r="13084" spans="1:6" ht="409.6" hidden="1" customHeight="1" x14ac:dyDescent="0.2"/>
    <row r="13085" spans="1:6" ht="25.5" customHeight="1" thickBot="1" x14ac:dyDescent="0.25">
      <c r="A13085" s="84" t="s">
        <v>5178</v>
      </c>
      <c r="B13085" s="85" t="s">
        <v>5179</v>
      </c>
      <c r="C13085" s="86" t="s">
        <v>4888</v>
      </c>
      <c r="D13085" s="87">
        <v>9.529E-2</v>
      </c>
      <c r="E13085" s="88">
        <v>294454</v>
      </c>
      <c r="F13085" s="89">
        <f>+D13085*E13085</f>
        <v>28058.521659999999</v>
      </c>
    </row>
    <row r="13086" spans="1:6" ht="409.6" hidden="1" customHeight="1" x14ac:dyDescent="0.2"/>
    <row r="13087" spans="1:6" ht="13.5" customHeight="1" thickBot="1" x14ac:dyDescent="0.25">
      <c r="A13087" s="90" t="s">
        <v>4893</v>
      </c>
      <c r="B13087" s="91"/>
      <c r="C13087" s="92">
        <v>29.947169005816701</v>
      </c>
      <c r="D13087" s="91"/>
      <c r="E13087" s="93" t="s">
        <v>4884</v>
      </c>
      <c r="F13087" s="94">
        <v>28059</v>
      </c>
    </row>
    <row r="13088" spans="1:6" ht="0.2" customHeight="1" x14ac:dyDescent="0.2"/>
    <row r="13089" spans="1:6" ht="12.75" customHeight="1" x14ac:dyDescent="0.2">
      <c r="A13089" s="80" t="s">
        <v>4871</v>
      </c>
      <c r="B13089" s="81" t="s">
        <v>4894</v>
      </c>
      <c r="C13089" s="82" t="s">
        <v>4870</v>
      </c>
      <c r="D13089" s="82" t="s">
        <v>4873</v>
      </c>
      <c r="E13089" s="82" t="s">
        <v>4874</v>
      </c>
      <c r="F13089" s="83" t="s">
        <v>4875</v>
      </c>
    </row>
    <row r="13090" spans="1:6" ht="409.6" hidden="1" customHeight="1" x14ac:dyDescent="0.2"/>
    <row r="13091" spans="1:6" ht="25.5" customHeight="1" thickBot="1" x14ac:dyDescent="0.25">
      <c r="A13091" s="84" t="s">
        <v>4895</v>
      </c>
      <c r="B13091" s="85" t="s">
        <v>4896</v>
      </c>
      <c r="C13091" s="86" t="s">
        <v>4897</v>
      </c>
      <c r="D13091" s="87">
        <v>0.05</v>
      </c>
      <c r="E13091" s="88">
        <v>28059</v>
      </c>
      <c r="F13091" s="89">
        <f>+D13091*E13091</f>
        <v>1402.95</v>
      </c>
    </row>
    <row r="13092" spans="1:6" ht="409.6" hidden="1" customHeight="1" thickBot="1" x14ac:dyDescent="0.25"/>
    <row r="13093" spans="1:6" ht="13.5" customHeight="1" thickBot="1" x14ac:dyDescent="0.25">
      <c r="A13093" s="90" t="s">
        <v>4898</v>
      </c>
      <c r="B13093" s="91"/>
      <c r="C13093" s="92">
        <v>1.4974118149314299</v>
      </c>
      <c r="D13093" s="91"/>
      <c r="E13093" s="93" t="s">
        <v>4884</v>
      </c>
      <c r="F13093" s="94">
        <v>1403</v>
      </c>
    </row>
    <row r="13094" spans="1:6" ht="0.2" customHeight="1" x14ac:dyDescent="0.2"/>
    <row r="13095" spans="1:6" ht="12.75" customHeight="1" x14ac:dyDescent="0.2">
      <c r="A13095" s="80" t="s">
        <v>4871</v>
      </c>
      <c r="B13095" s="81" t="s">
        <v>4899</v>
      </c>
      <c r="C13095" s="82" t="s">
        <v>4870</v>
      </c>
      <c r="D13095" s="82" t="s">
        <v>4873</v>
      </c>
      <c r="E13095" s="82" t="s">
        <v>4874</v>
      </c>
      <c r="F13095" s="83" t="s">
        <v>4875</v>
      </c>
    </row>
    <row r="13096" spans="1:6" ht="409.6" hidden="1" customHeight="1" x14ac:dyDescent="0.2"/>
    <row r="13097" spans="1:6" ht="25.5" customHeight="1" x14ac:dyDescent="0.2">
      <c r="A13097" s="84" t="s">
        <v>5268</v>
      </c>
      <c r="B13097" s="85" t="s">
        <v>5269</v>
      </c>
      <c r="C13097" s="86" t="s">
        <v>109</v>
      </c>
      <c r="D13097" s="87">
        <v>0.83333000000000002</v>
      </c>
      <c r="E13097" s="88">
        <v>10616</v>
      </c>
      <c r="F13097" s="89">
        <f>+D13097*E13097</f>
        <v>8846.6312799999996</v>
      </c>
    </row>
    <row r="13098" spans="1:6" ht="409.6" hidden="1" customHeight="1" x14ac:dyDescent="0.2"/>
    <row r="13099" spans="1:6" ht="25.5" customHeight="1" x14ac:dyDescent="0.2">
      <c r="A13099" s="84" t="s">
        <v>5222</v>
      </c>
      <c r="B13099" s="85" t="s">
        <v>5223</v>
      </c>
      <c r="C13099" s="86" t="s">
        <v>109</v>
      </c>
      <c r="D13099" s="87">
        <v>26.66667</v>
      </c>
      <c r="E13099" s="88">
        <v>48</v>
      </c>
      <c r="F13099" s="89">
        <f>+D13099*E13099</f>
        <v>1280.0001600000001</v>
      </c>
    </row>
    <row r="13100" spans="1:6" ht="409.6" hidden="1" customHeight="1" x14ac:dyDescent="0.2"/>
    <row r="13101" spans="1:6" ht="25.5" customHeight="1" x14ac:dyDescent="0.2">
      <c r="A13101" s="84" t="s">
        <v>5016</v>
      </c>
      <c r="B13101" s="85" t="s">
        <v>5017</v>
      </c>
      <c r="C13101" s="86" t="s">
        <v>109</v>
      </c>
      <c r="D13101" s="87">
        <v>0.83333000000000002</v>
      </c>
      <c r="E13101" s="88">
        <v>3482</v>
      </c>
      <c r="F13101" s="89">
        <f>+D13101*E13101</f>
        <v>2901.65506</v>
      </c>
    </row>
    <row r="13102" spans="1:6" ht="409.6" hidden="1" customHeight="1" x14ac:dyDescent="0.2"/>
    <row r="13103" spans="1:6" ht="25.5" customHeight="1" x14ac:dyDescent="0.2">
      <c r="A13103" s="84" t="s">
        <v>5208</v>
      </c>
      <c r="B13103" s="85" t="s">
        <v>5209</v>
      </c>
      <c r="C13103" s="86" t="s">
        <v>109</v>
      </c>
      <c r="D13103" s="87">
        <v>3.3333300000000001</v>
      </c>
      <c r="E13103" s="88">
        <v>139</v>
      </c>
      <c r="F13103" s="89">
        <f>+D13103*E13103</f>
        <v>463.33287000000001</v>
      </c>
    </row>
    <row r="13104" spans="1:6" ht="409.6" hidden="1" customHeight="1" x14ac:dyDescent="0.2"/>
    <row r="13105" spans="1:6" ht="25.5" customHeight="1" x14ac:dyDescent="0.2">
      <c r="A13105" s="84" t="s">
        <v>5166</v>
      </c>
      <c r="B13105" s="85" t="s">
        <v>5167</v>
      </c>
      <c r="C13105" s="86" t="s">
        <v>109</v>
      </c>
      <c r="D13105" s="87">
        <v>0.16667000000000001</v>
      </c>
      <c r="E13105" s="88">
        <v>26925</v>
      </c>
      <c r="F13105" s="89">
        <f>+D13105*E13105</f>
        <v>4487.5897500000001</v>
      </c>
    </row>
    <row r="13106" spans="1:6" ht="409.6" hidden="1" customHeight="1" x14ac:dyDescent="0.2"/>
    <row r="13107" spans="1:6" ht="25.5" customHeight="1" x14ac:dyDescent="0.2">
      <c r="A13107" s="84" t="s">
        <v>5018</v>
      </c>
      <c r="B13107" s="85" t="s">
        <v>5019</v>
      </c>
      <c r="C13107" s="86" t="s">
        <v>109</v>
      </c>
      <c r="D13107" s="87">
        <v>1.6666700000000001</v>
      </c>
      <c r="E13107" s="88">
        <v>248</v>
      </c>
      <c r="F13107" s="89">
        <f>+D13107*E13107</f>
        <v>413.33416</v>
      </c>
    </row>
    <row r="13108" spans="1:6" ht="409.6" hidden="1" customHeight="1" x14ac:dyDescent="0.2"/>
    <row r="13109" spans="1:6" ht="25.5" customHeight="1" thickBot="1" x14ac:dyDescent="0.25">
      <c r="A13109" s="84" t="s">
        <v>5198</v>
      </c>
      <c r="B13109" s="85" t="s">
        <v>5199</v>
      </c>
      <c r="C13109" s="86" t="s">
        <v>109</v>
      </c>
      <c r="D13109" s="87">
        <v>0.2</v>
      </c>
      <c r="E13109" s="88">
        <v>805</v>
      </c>
      <c r="F13109" s="89">
        <f>+D13109*E13109</f>
        <v>161</v>
      </c>
    </row>
    <row r="13110" spans="1:6" ht="409.6" hidden="1" customHeight="1" thickBot="1" x14ac:dyDescent="0.25"/>
    <row r="13111" spans="1:6" ht="13.5" customHeight="1" thickBot="1" x14ac:dyDescent="0.25">
      <c r="A13111" s="90" t="s">
        <v>4904</v>
      </c>
      <c r="B13111" s="91"/>
      <c r="C13111" s="92">
        <v>19.802550829820198</v>
      </c>
      <c r="D13111" s="91"/>
      <c r="E13111" s="93" t="s">
        <v>4884</v>
      </c>
      <c r="F13111" s="94">
        <v>18554</v>
      </c>
    </row>
    <row r="13112" spans="1:6" ht="0.2" customHeight="1" x14ac:dyDescent="0.2"/>
    <row r="13113" spans="1:6" ht="12.75" customHeight="1" x14ac:dyDescent="0.2">
      <c r="A13113" s="80" t="s">
        <v>4871</v>
      </c>
      <c r="B13113" s="81" t="s">
        <v>4905</v>
      </c>
      <c r="C13113" s="82" t="s">
        <v>4870</v>
      </c>
      <c r="D13113" s="82" t="s">
        <v>4873</v>
      </c>
      <c r="E13113" s="82" t="s">
        <v>4874</v>
      </c>
      <c r="F13113" s="83" t="s">
        <v>4875</v>
      </c>
    </row>
    <row r="13114" spans="1:6" ht="409.6" hidden="1" customHeight="1" x14ac:dyDescent="0.2"/>
    <row r="13115" spans="1:6" ht="25.5" customHeight="1" thickBot="1" x14ac:dyDescent="0.25">
      <c r="A13115" s="84" t="s">
        <v>4920</v>
      </c>
      <c r="B13115" s="85" t="s">
        <v>4921</v>
      </c>
      <c r="C13115" s="86" t="s">
        <v>106</v>
      </c>
      <c r="D13115" s="87">
        <v>0.10102</v>
      </c>
      <c r="E13115" s="88">
        <v>14128</v>
      </c>
      <c r="F13115" s="89">
        <f>+D13115*E13115</f>
        <v>1427.21056</v>
      </c>
    </row>
    <row r="13116" spans="1:6" ht="409.6" hidden="1" customHeight="1" thickBot="1" x14ac:dyDescent="0.25"/>
    <row r="13117" spans="1:6" ht="13.5" customHeight="1" thickBot="1" x14ac:dyDescent="0.25">
      <c r="A13117" s="90" t="s">
        <v>4908</v>
      </c>
      <c r="B13117" s="91"/>
      <c r="C13117" s="92">
        <v>1.5230268424142199</v>
      </c>
      <c r="D13117" s="91"/>
      <c r="E13117" s="93" t="s">
        <v>4884</v>
      </c>
      <c r="F13117" s="94">
        <v>1427</v>
      </c>
    </row>
    <row r="13118" spans="1:6" ht="0.2" customHeight="1" thickBot="1" x14ac:dyDescent="0.25"/>
    <row r="13119" spans="1:6" ht="12.75" customHeight="1" thickBot="1" x14ac:dyDescent="0.3">
      <c r="A13119" s="157" t="s">
        <v>4909</v>
      </c>
      <c r="B13119" s="158"/>
      <c r="C13119" s="158"/>
      <c r="D13119" s="158"/>
      <c r="E13119" s="159">
        <v>93695</v>
      </c>
      <c r="F13119" s="160"/>
    </row>
    <row r="13120" spans="1:6" ht="12.75" customHeight="1" x14ac:dyDescent="0.2"/>
    <row r="13121" spans="1:6" ht="12.75" customHeight="1" x14ac:dyDescent="0.2"/>
    <row r="13122" spans="1:6" ht="409.6" hidden="1" customHeight="1" x14ac:dyDescent="0.2"/>
    <row r="13123" spans="1:6" ht="12.75" customHeight="1" x14ac:dyDescent="0.25">
      <c r="A13123" s="144" t="s">
        <v>4868</v>
      </c>
      <c r="B13123" s="145"/>
      <c r="C13123" s="145"/>
      <c r="D13123" s="145"/>
      <c r="E13123" s="146"/>
      <c r="F13123" s="147"/>
    </row>
    <row r="13124" spans="1:6" ht="12.75" customHeight="1" x14ac:dyDescent="0.2">
      <c r="A13124" s="138" t="s">
        <v>3034</v>
      </c>
      <c r="B13124" s="139"/>
      <c r="C13124" s="139"/>
      <c r="D13124" s="140"/>
      <c r="E13124" s="76" t="s">
        <v>4869</v>
      </c>
      <c r="F13124" s="77" t="s">
        <v>4870</v>
      </c>
    </row>
    <row r="13125" spans="1:6" ht="12.75" customHeight="1" x14ac:dyDescent="0.2">
      <c r="A13125" s="141"/>
      <c r="B13125" s="142"/>
      <c r="C13125" s="142"/>
      <c r="D13125" s="143"/>
      <c r="E13125" s="78" t="s">
        <v>3033</v>
      </c>
      <c r="F13125" s="79" t="s">
        <v>263</v>
      </c>
    </row>
    <row r="13126" spans="1:6" ht="409.6" hidden="1" customHeight="1" x14ac:dyDescent="0.2"/>
    <row r="13127" spans="1:6" ht="12.75" customHeight="1" x14ac:dyDescent="0.2">
      <c r="A13127" s="80" t="s">
        <v>4871</v>
      </c>
      <c r="B13127" s="81" t="s">
        <v>4872</v>
      </c>
      <c r="C13127" s="82" t="s">
        <v>4870</v>
      </c>
      <c r="D13127" s="82" t="s">
        <v>4873</v>
      </c>
      <c r="E13127" s="82" t="s">
        <v>4874</v>
      </c>
      <c r="F13127" s="83" t="s">
        <v>4875</v>
      </c>
    </row>
    <row r="13128" spans="1:6" ht="409.6" hidden="1" customHeight="1" x14ac:dyDescent="0.2"/>
    <row r="13129" spans="1:6" ht="25.5" customHeight="1" x14ac:dyDescent="0.2">
      <c r="A13129" s="84" t="s">
        <v>5154</v>
      </c>
      <c r="B13129" s="85" t="s">
        <v>5155</v>
      </c>
      <c r="C13129" s="86" t="s">
        <v>106</v>
      </c>
      <c r="D13129" s="87">
        <v>0.13195000000000001</v>
      </c>
      <c r="E13129" s="88">
        <v>405694</v>
      </c>
      <c r="F13129" s="89">
        <f>+D13129*E13129</f>
        <v>53531.323300000004</v>
      </c>
    </row>
    <row r="13130" spans="1:6" ht="409.6" hidden="1" customHeight="1" x14ac:dyDescent="0.2"/>
    <row r="13131" spans="1:6" ht="25.5" customHeight="1" x14ac:dyDescent="0.2">
      <c r="A13131" s="84" t="s">
        <v>5097</v>
      </c>
      <c r="B13131" s="85" t="s">
        <v>5098</v>
      </c>
      <c r="C13131" s="86" t="s">
        <v>9</v>
      </c>
      <c r="D13131" s="87">
        <v>3.96E-3</v>
      </c>
      <c r="E13131" s="88">
        <v>295180</v>
      </c>
      <c r="F13131" s="89">
        <f>+D13131*E13131</f>
        <v>1168.9128000000001</v>
      </c>
    </row>
    <row r="13132" spans="1:6" ht="409.6" hidden="1" customHeight="1" x14ac:dyDescent="0.2"/>
    <row r="13133" spans="1:6" ht="25.5" customHeight="1" x14ac:dyDescent="0.2">
      <c r="A13133" s="84" t="s">
        <v>5254</v>
      </c>
      <c r="B13133" s="85" t="s">
        <v>5255</v>
      </c>
      <c r="C13133" s="86" t="s">
        <v>9</v>
      </c>
      <c r="D13133" s="87">
        <v>0.21990999999999999</v>
      </c>
      <c r="E13133" s="88">
        <v>2030</v>
      </c>
      <c r="F13133" s="89">
        <f>+D13133*E13133</f>
        <v>446.41730000000001</v>
      </c>
    </row>
    <row r="13134" spans="1:6" ht="409.6" hidden="1" customHeight="1" x14ac:dyDescent="0.2"/>
    <row r="13135" spans="1:6" ht="25.5" customHeight="1" thickBot="1" x14ac:dyDescent="0.25">
      <c r="A13135" s="84" t="s">
        <v>5256</v>
      </c>
      <c r="B13135" s="85" t="s">
        <v>5257</v>
      </c>
      <c r="C13135" s="86" t="s">
        <v>9</v>
      </c>
      <c r="D13135" s="87">
        <v>9.2399999999999999E-3</v>
      </c>
      <c r="E13135" s="88">
        <v>262600</v>
      </c>
      <c r="F13135" s="89">
        <f>+D13135*E13135</f>
        <v>2426.424</v>
      </c>
    </row>
    <row r="13136" spans="1:6" ht="409.6" hidden="1" customHeight="1" x14ac:dyDescent="0.2"/>
    <row r="13137" spans="1:6" ht="13.5" customHeight="1" thickBot="1" x14ac:dyDescent="0.25">
      <c r="A13137" s="90" t="s">
        <v>4883</v>
      </c>
      <c r="B13137" s="91"/>
      <c r="C13137" s="92">
        <v>49.4307547007813</v>
      </c>
      <c r="D13137" s="91"/>
      <c r="E13137" s="93" t="s">
        <v>4884</v>
      </c>
      <c r="F13137" s="94">
        <v>57572</v>
      </c>
    </row>
    <row r="13138" spans="1:6" ht="0.2" customHeight="1" x14ac:dyDescent="0.2"/>
    <row r="13139" spans="1:6" ht="12.75" customHeight="1" x14ac:dyDescent="0.2">
      <c r="A13139" s="80" t="s">
        <v>4871</v>
      </c>
      <c r="B13139" s="81" t="s">
        <v>4885</v>
      </c>
      <c r="C13139" s="82" t="s">
        <v>4870</v>
      </c>
      <c r="D13139" s="82" t="s">
        <v>4873</v>
      </c>
      <c r="E13139" s="82" t="s">
        <v>4874</v>
      </c>
      <c r="F13139" s="83" t="s">
        <v>4875</v>
      </c>
    </row>
    <row r="13140" spans="1:6" ht="409.6" hidden="1" customHeight="1" x14ac:dyDescent="0.2"/>
    <row r="13141" spans="1:6" ht="25.5" customHeight="1" thickBot="1" x14ac:dyDescent="0.25">
      <c r="A13141" s="84" t="s">
        <v>5178</v>
      </c>
      <c r="B13141" s="85" t="s">
        <v>5179</v>
      </c>
      <c r="C13141" s="86" t="s">
        <v>4888</v>
      </c>
      <c r="D13141" s="87">
        <v>0.12446</v>
      </c>
      <c r="E13141" s="88">
        <v>294454</v>
      </c>
      <c r="F13141" s="89">
        <f>+D13141*E13141</f>
        <v>36647.744839999999</v>
      </c>
    </row>
    <row r="13142" spans="1:6" ht="409.6" hidden="1" customHeight="1" thickBot="1" x14ac:dyDescent="0.25"/>
    <row r="13143" spans="1:6" ht="13.5" customHeight="1" thickBot="1" x14ac:dyDescent="0.25">
      <c r="A13143" s="90" t="s">
        <v>4893</v>
      </c>
      <c r="B13143" s="91"/>
      <c r="C13143" s="92">
        <v>31.4656134626943</v>
      </c>
      <c r="D13143" s="91"/>
      <c r="E13143" s="93" t="s">
        <v>4884</v>
      </c>
      <c r="F13143" s="94">
        <v>36648</v>
      </c>
    </row>
    <row r="13144" spans="1:6" ht="0.2" customHeight="1" x14ac:dyDescent="0.2"/>
    <row r="13145" spans="1:6" ht="12.75" customHeight="1" x14ac:dyDescent="0.2">
      <c r="A13145" s="80" t="s">
        <v>4871</v>
      </c>
      <c r="B13145" s="81" t="s">
        <v>4894</v>
      </c>
      <c r="C13145" s="82" t="s">
        <v>4870</v>
      </c>
      <c r="D13145" s="82" t="s">
        <v>4873</v>
      </c>
      <c r="E13145" s="82" t="s">
        <v>4874</v>
      </c>
      <c r="F13145" s="83" t="s">
        <v>4875</v>
      </c>
    </row>
    <row r="13146" spans="1:6" ht="409.6" hidden="1" customHeight="1" x14ac:dyDescent="0.2"/>
    <row r="13147" spans="1:6" ht="25.5" customHeight="1" thickBot="1" x14ac:dyDescent="0.25">
      <c r="A13147" s="84" t="s">
        <v>4895</v>
      </c>
      <c r="B13147" s="85" t="s">
        <v>4896</v>
      </c>
      <c r="C13147" s="86" t="s">
        <v>4897</v>
      </c>
      <c r="D13147" s="87">
        <v>0.05</v>
      </c>
      <c r="E13147" s="88">
        <v>36648</v>
      </c>
      <c r="F13147" s="89">
        <f>+D13147*E13147</f>
        <v>1832.4</v>
      </c>
    </row>
    <row r="13148" spans="1:6" ht="409.6" hidden="1" customHeight="1" thickBot="1" x14ac:dyDescent="0.25"/>
    <row r="13149" spans="1:6" ht="13.5" customHeight="1" thickBot="1" x14ac:dyDescent="0.25">
      <c r="A13149" s="90" t="s">
        <v>4898</v>
      </c>
      <c r="B13149" s="91"/>
      <c r="C13149" s="92">
        <v>1.57293723705675</v>
      </c>
      <c r="D13149" s="91"/>
      <c r="E13149" s="93" t="s">
        <v>4884</v>
      </c>
      <c r="F13149" s="94">
        <v>1832</v>
      </c>
    </row>
    <row r="13150" spans="1:6" ht="0.2" customHeight="1" x14ac:dyDescent="0.2"/>
    <row r="13151" spans="1:6" ht="12.75" customHeight="1" x14ac:dyDescent="0.2">
      <c r="A13151" s="80" t="s">
        <v>4871</v>
      </c>
      <c r="B13151" s="81" t="s">
        <v>4899</v>
      </c>
      <c r="C13151" s="82" t="s">
        <v>4870</v>
      </c>
      <c r="D13151" s="82" t="s">
        <v>4873</v>
      </c>
      <c r="E13151" s="82" t="s">
        <v>4874</v>
      </c>
      <c r="F13151" s="83" t="s">
        <v>4875</v>
      </c>
    </row>
    <row r="13152" spans="1:6" ht="409.6" hidden="1" customHeight="1" x14ac:dyDescent="0.2"/>
    <row r="13153" spans="1:6" ht="25.5" customHeight="1" x14ac:dyDescent="0.2">
      <c r="A13153" s="84" t="s">
        <v>5268</v>
      </c>
      <c r="B13153" s="85" t="s">
        <v>5269</v>
      </c>
      <c r="C13153" s="86" t="s">
        <v>109</v>
      </c>
      <c r="D13153" s="87">
        <v>0.83333000000000002</v>
      </c>
      <c r="E13153" s="88">
        <v>10616</v>
      </c>
      <c r="F13153" s="89">
        <f>+D13153*E13153</f>
        <v>8846.6312799999996</v>
      </c>
    </row>
    <row r="13154" spans="1:6" ht="409.6" hidden="1" customHeight="1" x14ac:dyDescent="0.2"/>
    <row r="13155" spans="1:6" ht="25.5" customHeight="1" x14ac:dyDescent="0.2">
      <c r="A13155" s="84" t="s">
        <v>5222</v>
      </c>
      <c r="B13155" s="85" t="s">
        <v>5223</v>
      </c>
      <c r="C13155" s="86" t="s">
        <v>109</v>
      </c>
      <c r="D13155" s="87">
        <v>26.66667</v>
      </c>
      <c r="E13155" s="88">
        <v>48</v>
      </c>
      <c r="F13155" s="89">
        <f>+D13155*E13155</f>
        <v>1280.0001600000001</v>
      </c>
    </row>
    <row r="13156" spans="1:6" ht="409.6" hidden="1" customHeight="1" x14ac:dyDescent="0.2"/>
    <row r="13157" spans="1:6" ht="25.5" customHeight="1" x14ac:dyDescent="0.2">
      <c r="A13157" s="84" t="s">
        <v>5016</v>
      </c>
      <c r="B13157" s="85" t="s">
        <v>5017</v>
      </c>
      <c r="C13157" s="86" t="s">
        <v>109</v>
      </c>
      <c r="D13157" s="87">
        <v>0.83333000000000002</v>
      </c>
      <c r="E13157" s="88">
        <v>3482</v>
      </c>
      <c r="F13157" s="89">
        <f>+D13157*E13157</f>
        <v>2901.65506</v>
      </c>
    </row>
    <row r="13158" spans="1:6" ht="409.6" hidden="1" customHeight="1" x14ac:dyDescent="0.2"/>
    <row r="13159" spans="1:6" ht="25.5" customHeight="1" x14ac:dyDescent="0.2">
      <c r="A13159" s="84" t="s">
        <v>5208</v>
      </c>
      <c r="B13159" s="85" t="s">
        <v>5209</v>
      </c>
      <c r="C13159" s="86" t="s">
        <v>109</v>
      </c>
      <c r="D13159" s="87">
        <v>3.3333300000000001</v>
      </c>
      <c r="E13159" s="88">
        <v>139</v>
      </c>
      <c r="F13159" s="89">
        <f>+D13159*E13159</f>
        <v>463.33287000000001</v>
      </c>
    </row>
    <row r="13160" spans="1:6" ht="409.6" hidden="1" customHeight="1" x14ac:dyDescent="0.2"/>
    <row r="13161" spans="1:6" ht="25.5" customHeight="1" x14ac:dyDescent="0.2">
      <c r="A13161" s="84" t="s">
        <v>5166</v>
      </c>
      <c r="B13161" s="85" t="s">
        <v>5167</v>
      </c>
      <c r="C13161" s="86" t="s">
        <v>109</v>
      </c>
      <c r="D13161" s="87">
        <v>0.16667000000000001</v>
      </c>
      <c r="E13161" s="88">
        <v>26925</v>
      </c>
      <c r="F13161" s="89">
        <f>+D13161*E13161</f>
        <v>4487.5897500000001</v>
      </c>
    </row>
    <row r="13162" spans="1:6" ht="409.6" hidden="1" customHeight="1" x14ac:dyDescent="0.2"/>
    <row r="13163" spans="1:6" ht="25.5" customHeight="1" x14ac:dyDescent="0.2">
      <c r="A13163" s="84" t="s">
        <v>5018</v>
      </c>
      <c r="B13163" s="85" t="s">
        <v>5019</v>
      </c>
      <c r="C13163" s="86" t="s">
        <v>109</v>
      </c>
      <c r="D13163" s="87">
        <v>1.6666700000000001</v>
      </c>
      <c r="E13163" s="88">
        <v>248</v>
      </c>
      <c r="F13163" s="89">
        <f>+D13163*E13163</f>
        <v>413.33416</v>
      </c>
    </row>
    <row r="13164" spans="1:6" ht="409.6" hidden="1" customHeight="1" x14ac:dyDescent="0.2"/>
    <row r="13165" spans="1:6" ht="25.5" customHeight="1" thickBot="1" x14ac:dyDescent="0.25">
      <c r="A13165" s="84" t="s">
        <v>5198</v>
      </c>
      <c r="B13165" s="85" t="s">
        <v>5199</v>
      </c>
      <c r="C13165" s="86" t="s">
        <v>109</v>
      </c>
      <c r="D13165" s="87">
        <v>0.2</v>
      </c>
      <c r="E13165" s="88">
        <v>805</v>
      </c>
      <c r="F13165" s="89">
        <f>+D13165*E13165</f>
        <v>161</v>
      </c>
    </row>
    <row r="13166" spans="1:6" ht="409.6" hidden="1" customHeight="1" thickBot="1" x14ac:dyDescent="0.25"/>
    <row r="13167" spans="1:6" ht="13.5" customHeight="1" thickBot="1" x14ac:dyDescent="0.25">
      <c r="A13167" s="90" t="s">
        <v>4904</v>
      </c>
      <c r="B13167" s="91"/>
      <c r="C13167" s="92">
        <v>15.930282476174099</v>
      </c>
      <c r="D13167" s="91"/>
      <c r="E13167" s="93" t="s">
        <v>4884</v>
      </c>
      <c r="F13167" s="94">
        <v>18554</v>
      </c>
    </row>
    <row r="13168" spans="1:6" ht="0.2" customHeight="1" x14ac:dyDescent="0.2"/>
    <row r="13169" spans="1:6" ht="12.75" customHeight="1" x14ac:dyDescent="0.2">
      <c r="A13169" s="80" t="s">
        <v>4871</v>
      </c>
      <c r="B13169" s="81" t="s">
        <v>4905</v>
      </c>
      <c r="C13169" s="82" t="s">
        <v>4870</v>
      </c>
      <c r="D13169" s="82" t="s">
        <v>4873</v>
      </c>
      <c r="E13169" s="82" t="s">
        <v>4874</v>
      </c>
      <c r="F13169" s="83" t="s">
        <v>4875</v>
      </c>
    </row>
    <row r="13170" spans="1:6" ht="409.6" hidden="1" customHeight="1" x14ac:dyDescent="0.2"/>
    <row r="13171" spans="1:6" ht="25.5" customHeight="1" thickBot="1" x14ac:dyDescent="0.25">
      <c r="A13171" s="84" t="s">
        <v>4920</v>
      </c>
      <c r="B13171" s="85" t="s">
        <v>4921</v>
      </c>
      <c r="C13171" s="86" t="s">
        <v>106</v>
      </c>
      <c r="D13171" s="87">
        <v>0.13195000000000001</v>
      </c>
      <c r="E13171" s="88">
        <v>14128</v>
      </c>
      <c r="F13171" s="89">
        <f>+D13171*E13171</f>
        <v>1864.1896000000002</v>
      </c>
    </row>
    <row r="13172" spans="1:6" ht="409.6" hidden="1" customHeight="1" thickBot="1" x14ac:dyDescent="0.25"/>
    <row r="13173" spans="1:6" ht="13.5" customHeight="1" thickBot="1" x14ac:dyDescent="0.25">
      <c r="A13173" s="90" t="s">
        <v>4908</v>
      </c>
      <c r="B13173" s="91"/>
      <c r="C13173" s="92">
        <v>1.60041212329355</v>
      </c>
      <c r="D13173" s="91"/>
      <c r="E13173" s="93" t="s">
        <v>4884</v>
      </c>
      <c r="F13173" s="94">
        <v>1864</v>
      </c>
    </row>
    <row r="13174" spans="1:6" ht="0.2" customHeight="1" thickBot="1" x14ac:dyDescent="0.25"/>
    <row r="13175" spans="1:6" ht="12.75" customHeight="1" thickBot="1" x14ac:dyDescent="0.3">
      <c r="A13175" s="157" t="s">
        <v>4909</v>
      </c>
      <c r="B13175" s="158"/>
      <c r="C13175" s="158"/>
      <c r="D13175" s="158"/>
      <c r="E13175" s="159">
        <v>116470</v>
      </c>
      <c r="F13175" s="160"/>
    </row>
    <row r="13176" spans="1:6" ht="12.75" customHeight="1" x14ac:dyDescent="0.2"/>
    <row r="13177" spans="1:6" ht="12.75" customHeight="1" x14ac:dyDescent="0.2"/>
    <row r="13178" spans="1:6" ht="409.6" hidden="1" customHeight="1" x14ac:dyDescent="0.2"/>
    <row r="13179" spans="1:6" ht="12.75" customHeight="1" x14ac:dyDescent="0.25">
      <c r="A13179" s="144" t="s">
        <v>4868</v>
      </c>
      <c r="B13179" s="145"/>
      <c r="C13179" s="145"/>
      <c r="D13179" s="145"/>
      <c r="E13179" s="146"/>
      <c r="F13179" s="147"/>
    </row>
    <row r="13180" spans="1:6" ht="12.75" customHeight="1" x14ac:dyDescent="0.2">
      <c r="A13180" s="138" t="s">
        <v>3036</v>
      </c>
      <c r="B13180" s="139"/>
      <c r="C13180" s="139"/>
      <c r="D13180" s="140"/>
      <c r="E13180" s="76" t="s">
        <v>4869</v>
      </c>
      <c r="F13180" s="77" t="s">
        <v>4870</v>
      </c>
    </row>
    <row r="13181" spans="1:6" ht="12.75" customHeight="1" x14ac:dyDescent="0.2">
      <c r="A13181" s="141"/>
      <c r="B13181" s="142"/>
      <c r="C13181" s="142"/>
      <c r="D13181" s="143"/>
      <c r="E13181" s="78" t="s">
        <v>3035</v>
      </c>
      <c r="F13181" s="79" t="s">
        <v>263</v>
      </c>
    </row>
    <row r="13182" spans="1:6" ht="409.6" hidden="1" customHeight="1" x14ac:dyDescent="0.2"/>
    <row r="13183" spans="1:6" ht="12.75" customHeight="1" x14ac:dyDescent="0.2">
      <c r="A13183" s="80" t="s">
        <v>4871</v>
      </c>
      <c r="B13183" s="81" t="s">
        <v>4872</v>
      </c>
      <c r="C13183" s="82" t="s">
        <v>4870</v>
      </c>
      <c r="D13183" s="82" t="s">
        <v>4873</v>
      </c>
      <c r="E13183" s="82" t="s">
        <v>4874</v>
      </c>
      <c r="F13183" s="83" t="s">
        <v>4875</v>
      </c>
    </row>
    <row r="13184" spans="1:6" ht="409.6" hidden="1" customHeight="1" x14ac:dyDescent="0.2"/>
    <row r="13185" spans="1:6" ht="25.5" customHeight="1" x14ac:dyDescent="0.2">
      <c r="A13185" s="84" t="s">
        <v>5154</v>
      </c>
      <c r="B13185" s="85" t="s">
        <v>5155</v>
      </c>
      <c r="C13185" s="86" t="s">
        <v>106</v>
      </c>
      <c r="D13185" s="87">
        <v>0.20616999999999999</v>
      </c>
      <c r="E13185" s="88">
        <v>405694</v>
      </c>
      <c r="F13185" s="89">
        <f>+D13185*E13185</f>
        <v>83641.931979999994</v>
      </c>
    </row>
    <row r="13186" spans="1:6" ht="409.6" hidden="1" customHeight="1" x14ac:dyDescent="0.2"/>
    <row r="13187" spans="1:6" ht="25.5" customHeight="1" x14ac:dyDescent="0.2">
      <c r="A13187" s="84" t="s">
        <v>5097</v>
      </c>
      <c r="B13187" s="85" t="s">
        <v>5098</v>
      </c>
      <c r="C13187" s="86" t="s">
        <v>9</v>
      </c>
      <c r="D13187" s="87">
        <v>4.9500000000000004E-3</v>
      </c>
      <c r="E13187" s="88">
        <v>295180</v>
      </c>
      <c r="F13187" s="89">
        <f>+D13187*E13187</f>
        <v>1461.1410000000001</v>
      </c>
    </row>
    <row r="13188" spans="1:6" ht="409.6" hidden="1" customHeight="1" x14ac:dyDescent="0.2"/>
    <row r="13189" spans="1:6" ht="25.5" customHeight="1" x14ac:dyDescent="0.2">
      <c r="A13189" s="84" t="s">
        <v>5254</v>
      </c>
      <c r="B13189" s="85" t="s">
        <v>5255</v>
      </c>
      <c r="C13189" s="86" t="s">
        <v>9</v>
      </c>
      <c r="D13189" s="87">
        <v>0.27489000000000002</v>
      </c>
      <c r="E13189" s="88">
        <v>2030</v>
      </c>
      <c r="F13189" s="89">
        <f>+D13189*E13189</f>
        <v>558.02670000000001</v>
      </c>
    </row>
    <row r="13190" spans="1:6" ht="409.6" hidden="1" customHeight="1" x14ac:dyDescent="0.2"/>
    <row r="13191" spans="1:6" ht="25.5" customHeight="1" thickBot="1" x14ac:dyDescent="0.25">
      <c r="A13191" s="84" t="s">
        <v>5256</v>
      </c>
      <c r="B13191" s="85" t="s">
        <v>5257</v>
      </c>
      <c r="C13191" s="86" t="s">
        <v>9</v>
      </c>
      <c r="D13191" s="87">
        <v>1.443E-2</v>
      </c>
      <c r="E13191" s="88">
        <v>262600</v>
      </c>
      <c r="F13191" s="89">
        <f>+D13191*E13191</f>
        <v>3789.3180000000002</v>
      </c>
    </row>
    <row r="13192" spans="1:6" ht="409.6" hidden="1" customHeight="1" thickBot="1" x14ac:dyDescent="0.25"/>
    <row r="13193" spans="1:6" ht="13.5" customHeight="1" thickBot="1" x14ac:dyDescent="0.25">
      <c r="A13193" s="90" t="s">
        <v>4883</v>
      </c>
      <c r="B13193" s="91"/>
      <c r="C13193" s="92">
        <v>51.649074993648497</v>
      </c>
      <c r="D13193" s="91"/>
      <c r="E13193" s="93" t="s">
        <v>4884</v>
      </c>
      <c r="F13193" s="94">
        <v>89450</v>
      </c>
    </row>
    <row r="13194" spans="1:6" ht="0.2" customHeight="1" x14ac:dyDescent="0.2"/>
    <row r="13195" spans="1:6" ht="12.75" customHeight="1" x14ac:dyDescent="0.2">
      <c r="A13195" s="80" t="s">
        <v>4871</v>
      </c>
      <c r="B13195" s="81" t="s">
        <v>4885</v>
      </c>
      <c r="C13195" s="82" t="s">
        <v>4870</v>
      </c>
      <c r="D13195" s="82" t="s">
        <v>4873</v>
      </c>
      <c r="E13195" s="82" t="s">
        <v>4874</v>
      </c>
      <c r="F13195" s="83" t="s">
        <v>4875</v>
      </c>
    </row>
    <row r="13196" spans="1:6" ht="409.6" hidden="1" customHeight="1" x14ac:dyDescent="0.2"/>
    <row r="13197" spans="1:6" ht="25.5" customHeight="1" thickBot="1" x14ac:dyDescent="0.25">
      <c r="A13197" s="84" t="s">
        <v>5178</v>
      </c>
      <c r="B13197" s="85" t="s">
        <v>5179</v>
      </c>
      <c r="C13197" s="86" t="s">
        <v>4888</v>
      </c>
      <c r="D13197" s="87">
        <v>0.19445999999999999</v>
      </c>
      <c r="E13197" s="88">
        <v>294454</v>
      </c>
      <c r="F13197" s="89">
        <f>+D13197*E13197</f>
        <v>57259.524839999998</v>
      </c>
    </row>
    <row r="13198" spans="1:6" ht="409.6" hidden="1" customHeight="1" thickBot="1" x14ac:dyDescent="0.25"/>
    <row r="13199" spans="1:6" ht="13.5" customHeight="1" thickBot="1" x14ac:dyDescent="0.25">
      <c r="A13199" s="90" t="s">
        <v>4893</v>
      </c>
      <c r="B13199" s="91"/>
      <c r="C13199" s="92">
        <v>33.062336882463001</v>
      </c>
      <c r="D13199" s="91"/>
      <c r="E13199" s="93" t="s">
        <v>4884</v>
      </c>
      <c r="F13199" s="94">
        <v>57260</v>
      </c>
    </row>
    <row r="13200" spans="1:6" ht="0.2" customHeight="1" x14ac:dyDescent="0.2"/>
    <row r="13201" spans="1:6" ht="12.75" customHeight="1" x14ac:dyDescent="0.2">
      <c r="A13201" s="80" t="s">
        <v>4871</v>
      </c>
      <c r="B13201" s="81" t="s">
        <v>4894</v>
      </c>
      <c r="C13201" s="82" t="s">
        <v>4870</v>
      </c>
      <c r="D13201" s="82" t="s">
        <v>4873</v>
      </c>
      <c r="E13201" s="82" t="s">
        <v>4874</v>
      </c>
      <c r="F13201" s="83" t="s">
        <v>4875</v>
      </c>
    </row>
    <row r="13202" spans="1:6" ht="409.6" hidden="1" customHeight="1" x14ac:dyDescent="0.2"/>
    <row r="13203" spans="1:6" ht="25.5" customHeight="1" thickBot="1" x14ac:dyDescent="0.25">
      <c r="A13203" s="84" t="s">
        <v>4895</v>
      </c>
      <c r="B13203" s="85" t="s">
        <v>4896</v>
      </c>
      <c r="C13203" s="86" t="s">
        <v>4897</v>
      </c>
      <c r="D13203" s="87">
        <v>0.05</v>
      </c>
      <c r="E13203" s="88">
        <v>57260</v>
      </c>
      <c r="F13203" s="89">
        <f>+D13203*E13203</f>
        <v>2863</v>
      </c>
    </row>
    <row r="13204" spans="1:6" ht="409.6" hidden="1" customHeight="1" thickBot="1" x14ac:dyDescent="0.25"/>
    <row r="13205" spans="1:6" ht="13.5" customHeight="1" thickBot="1" x14ac:dyDescent="0.25">
      <c r="A13205" s="90" t="s">
        <v>4898</v>
      </c>
      <c r="B13205" s="91"/>
      <c r="C13205" s="92">
        <v>1.6531168441231501</v>
      </c>
      <c r="D13205" s="91"/>
      <c r="E13205" s="93" t="s">
        <v>4884</v>
      </c>
      <c r="F13205" s="94">
        <v>2863</v>
      </c>
    </row>
    <row r="13206" spans="1:6" ht="0.2" customHeight="1" x14ac:dyDescent="0.2"/>
    <row r="13207" spans="1:6" ht="12.75" customHeight="1" x14ac:dyDescent="0.2">
      <c r="A13207" s="80" t="s">
        <v>4871</v>
      </c>
      <c r="B13207" s="81" t="s">
        <v>4899</v>
      </c>
      <c r="C13207" s="82" t="s">
        <v>4870</v>
      </c>
      <c r="D13207" s="82" t="s">
        <v>4873</v>
      </c>
      <c r="E13207" s="82" t="s">
        <v>4874</v>
      </c>
      <c r="F13207" s="83" t="s">
        <v>4875</v>
      </c>
    </row>
    <row r="13208" spans="1:6" ht="409.6" hidden="1" customHeight="1" x14ac:dyDescent="0.2"/>
    <row r="13209" spans="1:6" ht="25.5" customHeight="1" x14ac:dyDescent="0.2">
      <c r="A13209" s="84" t="s">
        <v>5270</v>
      </c>
      <c r="B13209" s="85" t="s">
        <v>5271</v>
      </c>
      <c r="C13209" s="86" t="s">
        <v>109</v>
      </c>
      <c r="D13209" s="87">
        <v>0.83333000000000002</v>
      </c>
      <c r="E13209" s="88">
        <v>13194</v>
      </c>
      <c r="F13209" s="89">
        <f>+D13209*E13209</f>
        <v>10994.95602</v>
      </c>
    </row>
    <row r="13210" spans="1:6" ht="409.6" hidden="1" customHeight="1" x14ac:dyDescent="0.2"/>
    <row r="13211" spans="1:6" ht="25.5" customHeight="1" x14ac:dyDescent="0.2">
      <c r="A13211" s="84" t="s">
        <v>5222</v>
      </c>
      <c r="B13211" s="85" t="s">
        <v>5223</v>
      </c>
      <c r="C13211" s="86" t="s">
        <v>109</v>
      </c>
      <c r="D13211" s="87">
        <v>26.66667</v>
      </c>
      <c r="E13211" s="88">
        <v>48</v>
      </c>
      <c r="F13211" s="89">
        <f>+D13211*E13211</f>
        <v>1280.0001600000001</v>
      </c>
    </row>
    <row r="13212" spans="1:6" ht="409.6" hidden="1" customHeight="1" x14ac:dyDescent="0.2"/>
    <row r="13213" spans="1:6" ht="25.5" customHeight="1" x14ac:dyDescent="0.2">
      <c r="A13213" s="84" t="s">
        <v>5016</v>
      </c>
      <c r="B13213" s="85" t="s">
        <v>5017</v>
      </c>
      <c r="C13213" s="86" t="s">
        <v>109</v>
      </c>
      <c r="D13213" s="87">
        <v>0.83333000000000002</v>
      </c>
      <c r="E13213" s="88">
        <v>3482</v>
      </c>
      <c r="F13213" s="89">
        <f>+D13213*E13213</f>
        <v>2901.65506</v>
      </c>
    </row>
    <row r="13214" spans="1:6" ht="409.6" hidden="1" customHeight="1" x14ac:dyDescent="0.2"/>
    <row r="13215" spans="1:6" ht="25.5" customHeight="1" x14ac:dyDescent="0.2">
      <c r="A13215" s="84" t="s">
        <v>5208</v>
      </c>
      <c r="B13215" s="85" t="s">
        <v>5209</v>
      </c>
      <c r="C13215" s="86" t="s">
        <v>109</v>
      </c>
      <c r="D13215" s="87">
        <v>3.3333300000000001</v>
      </c>
      <c r="E13215" s="88">
        <v>139</v>
      </c>
      <c r="F13215" s="89">
        <f>+D13215*E13215</f>
        <v>463.33287000000001</v>
      </c>
    </row>
    <row r="13216" spans="1:6" ht="409.6" hidden="1" customHeight="1" x14ac:dyDescent="0.2"/>
    <row r="13217" spans="1:6" ht="25.5" customHeight="1" x14ac:dyDescent="0.2">
      <c r="A13217" s="84" t="s">
        <v>5166</v>
      </c>
      <c r="B13217" s="85" t="s">
        <v>5167</v>
      </c>
      <c r="C13217" s="86" t="s">
        <v>109</v>
      </c>
      <c r="D13217" s="87">
        <v>0.16667000000000001</v>
      </c>
      <c r="E13217" s="88">
        <v>26925</v>
      </c>
      <c r="F13217" s="89">
        <f>+D13217*E13217</f>
        <v>4487.5897500000001</v>
      </c>
    </row>
    <row r="13218" spans="1:6" ht="409.6" hidden="1" customHeight="1" x14ac:dyDescent="0.2"/>
    <row r="13219" spans="1:6" ht="25.5" customHeight="1" x14ac:dyDescent="0.2">
      <c r="A13219" s="84" t="s">
        <v>5018</v>
      </c>
      <c r="B13219" s="85" t="s">
        <v>5019</v>
      </c>
      <c r="C13219" s="86" t="s">
        <v>109</v>
      </c>
      <c r="D13219" s="87">
        <v>1.6666700000000001</v>
      </c>
      <c r="E13219" s="88">
        <v>248</v>
      </c>
      <c r="F13219" s="89">
        <f>+D13219*E13219</f>
        <v>413.33416</v>
      </c>
    </row>
    <row r="13220" spans="1:6" ht="409.6" hidden="1" customHeight="1" x14ac:dyDescent="0.2"/>
    <row r="13221" spans="1:6" ht="25.5" customHeight="1" thickBot="1" x14ac:dyDescent="0.25">
      <c r="A13221" s="84" t="s">
        <v>5198</v>
      </c>
      <c r="B13221" s="85" t="s">
        <v>5199</v>
      </c>
      <c r="C13221" s="86" t="s">
        <v>109</v>
      </c>
      <c r="D13221" s="87">
        <v>0.2</v>
      </c>
      <c r="E13221" s="88">
        <v>805</v>
      </c>
      <c r="F13221" s="89">
        <f>+D13221*E13221</f>
        <v>161</v>
      </c>
    </row>
    <row r="13222" spans="1:6" ht="409.6" hidden="1" customHeight="1" thickBot="1" x14ac:dyDescent="0.25"/>
    <row r="13223" spans="1:6" ht="13.5" customHeight="1" thickBot="1" x14ac:dyDescent="0.25">
      <c r="A13223" s="90" t="s">
        <v>4904</v>
      </c>
      <c r="B13223" s="91"/>
      <c r="C13223" s="92">
        <v>11.953484075109101</v>
      </c>
      <c r="D13223" s="91"/>
      <c r="E13223" s="93" t="s">
        <v>4884</v>
      </c>
      <c r="F13223" s="94">
        <v>20702</v>
      </c>
    </row>
    <row r="13224" spans="1:6" ht="0.2" customHeight="1" x14ac:dyDescent="0.2"/>
    <row r="13225" spans="1:6" ht="12.75" customHeight="1" x14ac:dyDescent="0.2">
      <c r="A13225" s="80" t="s">
        <v>4871</v>
      </c>
      <c r="B13225" s="81" t="s">
        <v>4905</v>
      </c>
      <c r="C13225" s="82" t="s">
        <v>4870</v>
      </c>
      <c r="D13225" s="82" t="s">
        <v>4873</v>
      </c>
      <c r="E13225" s="82" t="s">
        <v>4874</v>
      </c>
      <c r="F13225" s="83" t="s">
        <v>4875</v>
      </c>
    </row>
    <row r="13226" spans="1:6" ht="409.6" hidden="1" customHeight="1" x14ac:dyDescent="0.2"/>
    <row r="13227" spans="1:6" ht="25.5" customHeight="1" thickBot="1" x14ac:dyDescent="0.25">
      <c r="A13227" s="84" t="s">
        <v>4920</v>
      </c>
      <c r="B13227" s="85" t="s">
        <v>4921</v>
      </c>
      <c r="C13227" s="86" t="s">
        <v>106</v>
      </c>
      <c r="D13227" s="87">
        <v>0.20616999999999999</v>
      </c>
      <c r="E13227" s="88">
        <v>14128</v>
      </c>
      <c r="F13227" s="89">
        <f>+D13227*E13227</f>
        <v>2912.7697599999997</v>
      </c>
    </row>
    <row r="13228" spans="1:6" ht="409.6" hidden="1" customHeight="1" thickBot="1" x14ac:dyDescent="0.25"/>
    <row r="13229" spans="1:6" ht="13.5" customHeight="1" thickBot="1" x14ac:dyDescent="0.25">
      <c r="A13229" s="90" t="s">
        <v>4908</v>
      </c>
      <c r="B13229" s="91"/>
      <c r="C13229" s="92">
        <v>1.6819872046562101</v>
      </c>
      <c r="D13229" s="91"/>
      <c r="E13229" s="93" t="s">
        <v>4884</v>
      </c>
      <c r="F13229" s="94">
        <v>2913</v>
      </c>
    </row>
    <row r="13230" spans="1:6" ht="0.2" customHeight="1" thickBot="1" x14ac:dyDescent="0.25"/>
    <row r="13231" spans="1:6" ht="12.75" customHeight="1" thickBot="1" x14ac:dyDescent="0.3">
      <c r="A13231" s="157" t="s">
        <v>4909</v>
      </c>
      <c r="B13231" s="158"/>
      <c r="C13231" s="158"/>
      <c r="D13231" s="158"/>
      <c r="E13231" s="159">
        <v>173188</v>
      </c>
      <c r="F13231" s="160"/>
    </row>
    <row r="13232" spans="1:6" ht="12.75" customHeight="1" x14ac:dyDescent="0.2"/>
    <row r="13233" spans="1:6" ht="12.75" customHeight="1" x14ac:dyDescent="0.2"/>
    <row r="13234" spans="1:6" ht="409.6" hidden="1" customHeight="1" x14ac:dyDescent="0.2"/>
    <row r="13235" spans="1:6" ht="12.75" customHeight="1" x14ac:dyDescent="0.25">
      <c r="A13235" s="144" t="s">
        <v>4868</v>
      </c>
      <c r="B13235" s="145"/>
      <c r="C13235" s="145"/>
      <c r="D13235" s="145"/>
      <c r="E13235" s="146"/>
      <c r="F13235" s="147"/>
    </row>
    <row r="13236" spans="1:6" ht="12.75" customHeight="1" x14ac:dyDescent="0.2">
      <c r="A13236" s="138" t="s">
        <v>3038</v>
      </c>
      <c r="B13236" s="139"/>
      <c r="C13236" s="139"/>
      <c r="D13236" s="140"/>
      <c r="E13236" s="76" t="s">
        <v>4869</v>
      </c>
      <c r="F13236" s="77" t="s">
        <v>4870</v>
      </c>
    </row>
    <row r="13237" spans="1:6" ht="12.75" customHeight="1" x14ac:dyDescent="0.2">
      <c r="A13237" s="141"/>
      <c r="B13237" s="142"/>
      <c r="C13237" s="142"/>
      <c r="D13237" s="143"/>
      <c r="E13237" s="78" t="s">
        <v>3037</v>
      </c>
      <c r="F13237" s="79" t="s">
        <v>263</v>
      </c>
    </row>
    <row r="13238" spans="1:6" ht="409.6" hidden="1" customHeight="1" x14ac:dyDescent="0.2"/>
    <row r="13239" spans="1:6" ht="12.75" customHeight="1" x14ac:dyDescent="0.2">
      <c r="A13239" s="80" t="s">
        <v>4871</v>
      </c>
      <c r="B13239" s="81" t="s">
        <v>4872</v>
      </c>
      <c r="C13239" s="82" t="s">
        <v>4870</v>
      </c>
      <c r="D13239" s="82" t="s">
        <v>4873</v>
      </c>
      <c r="E13239" s="82" t="s">
        <v>4874</v>
      </c>
      <c r="F13239" s="83" t="s">
        <v>4875</v>
      </c>
    </row>
    <row r="13240" spans="1:6" ht="409.6" hidden="1" customHeight="1" x14ac:dyDescent="0.2"/>
    <row r="13241" spans="1:6" ht="25.5" customHeight="1" x14ac:dyDescent="0.2">
      <c r="A13241" s="84" t="s">
        <v>5154</v>
      </c>
      <c r="B13241" s="85" t="s">
        <v>5155</v>
      </c>
      <c r="C13241" s="86" t="s">
        <v>106</v>
      </c>
      <c r="D13241" s="87">
        <v>0.29687999999999998</v>
      </c>
      <c r="E13241" s="88">
        <v>405694</v>
      </c>
      <c r="F13241" s="89">
        <f>+D13241*E13241</f>
        <v>120442.43471999999</v>
      </c>
    </row>
    <row r="13242" spans="1:6" ht="409.6" hidden="1" customHeight="1" x14ac:dyDescent="0.2"/>
    <row r="13243" spans="1:6" ht="25.5" customHeight="1" x14ac:dyDescent="0.2">
      <c r="A13243" s="84" t="s">
        <v>5254</v>
      </c>
      <c r="B13243" s="85" t="s">
        <v>5255</v>
      </c>
      <c r="C13243" s="86" t="s">
        <v>9</v>
      </c>
      <c r="D13243" s="87">
        <v>0.32987</v>
      </c>
      <c r="E13243" s="88">
        <v>2030</v>
      </c>
      <c r="F13243" s="89">
        <f>+D13243*E13243</f>
        <v>669.63609999999994</v>
      </c>
    </row>
    <row r="13244" spans="1:6" ht="409.6" hidden="1" customHeight="1" x14ac:dyDescent="0.2"/>
    <row r="13245" spans="1:6" ht="25.5" customHeight="1" x14ac:dyDescent="0.2">
      <c r="A13245" s="84" t="s">
        <v>5097</v>
      </c>
      <c r="B13245" s="85" t="s">
        <v>5098</v>
      </c>
      <c r="C13245" s="86" t="s">
        <v>9</v>
      </c>
      <c r="D13245" s="87">
        <v>2.078E-2</v>
      </c>
      <c r="E13245" s="88">
        <v>295180</v>
      </c>
      <c r="F13245" s="89">
        <f>+D13245*E13245</f>
        <v>6133.8404</v>
      </c>
    </row>
    <row r="13246" spans="1:6" ht="409.6" hidden="1" customHeight="1" x14ac:dyDescent="0.2"/>
    <row r="13247" spans="1:6" ht="25.5" customHeight="1" thickBot="1" x14ac:dyDescent="0.25">
      <c r="A13247" s="84" t="s">
        <v>5256</v>
      </c>
      <c r="B13247" s="85" t="s">
        <v>5257</v>
      </c>
      <c r="C13247" s="86" t="s">
        <v>9</v>
      </c>
      <c r="D13247" s="87">
        <v>2.078E-2</v>
      </c>
      <c r="E13247" s="88">
        <v>262600</v>
      </c>
      <c r="F13247" s="89">
        <f>+D13247*E13247</f>
        <v>5456.8279999999995</v>
      </c>
    </row>
    <row r="13248" spans="1:6" ht="409.6" hidden="1" customHeight="1" thickBot="1" x14ac:dyDescent="0.25"/>
    <row r="13249" spans="1:6" ht="13.5" customHeight="1" thickBot="1" x14ac:dyDescent="0.25">
      <c r="A13249" s="90" t="s">
        <v>4883</v>
      </c>
      <c r="B13249" s="91"/>
      <c r="C13249" s="92">
        <v>53.472404108457503</v>
      </c>
      <c r="D13249" s="91"/>
      <c r="E13249" s="93" t="s">
        <v>4884</v>
      </c>
      <c r="F13249" s="94">
        <v>132703</v>
      </c>
    </row>
    <row r="13250" spans="1:6" ht="0.2" customHeight="1" x14ac:dyDescent="0.2"/>
    <row r="13251" spans="1:6" ht="12.75" customHeight="1" x14ac:dyDescent="0.2">
      <c r="A13251" s="80" t="s">
        <v>4871</v>
      </c>
      <c r="B13251" s="81" t="s">
        <v>4885</v>
      </c>
      <c r="C13251" s="82" t="s">
        <v>4870</v>
      </c>
      <c r="D13251" s="82" t="s">
        <v>4873</v>
      </c>
      <c r="E13251" s="82" t="s">
        <v>4874</v>
      </c>
      <c r="F13251" s="83" t="s">
        <v>4875</v>
      </c>
    </row>
    <row r="13252" spans="1:6" ht="409.6" hidden="1" customHeight="1" x14ac:dyDescent="0.2"/>
    <row r="13253" spans="1:6" ht="25.5" customHeight="1" thickBot="1" x14ac:dyDescent="0.25">
      <c r="A13253" s="84" t="s">
        <v>5178</v>
      </c>
      <c r="B13253" s="85" t="s">
        <v>5179</v>
      </c>
      <c r="C13253" s="86" t="s">
        <v>4888</v>
      </c>
      <c r="D13253" s="87">
        <v>0.28001999999999999</v>
      </c>
      <c r="E13253" s="88">
        <v>294454</v>
      </c>
      <c r="F13253" s="89">
        <f>+D13253*E13253</f>
        <v>82453.009080000003</v>
      </c>
    </row>
    <row r="13254" spans="1:6" ht="409.6" hidden="1" customHeight="1" thickBot="1" x14ac:dyDescent="0.25"/>
    <row r="13255" spans="1:6" ht="13.5" customHeight="1" thickBot="1" x14ac:dyDescent="0.25">
      <c r="A13255" s="90" t="s">
        <v>4893</v>
      </c>
      <c r="B13255" s="91"/>
      <c r="C13255" s="92">
        <v>33.2242687501763</v>
      </c>
      <c r="D13255" s="91"/>
      <c r="E13255" s="93" t="s">
        <v>4884</v>
      </c>
      <c r="F13255" s="94">
        <v>82453</v>
      </c>
    </row>
    <row r="13256" spans="1:6" ht="0.2" customHeight="1" x14ac:dyDescent="0.2"/>
    <row r="13257" spans="1:6" ht="12.75" customHeight="1" x14ac:dyDescent="0.2">
      <c r="A13257" s="80" t="s">
        <v>4871</v>
      </c>
      <c r="B13257" s="81" t="s">
        <v>4894</v>
      </c>
      <c r="C13257" s="82" t="s">
        <v>4870</v>
      </c>
      <c r="D13257" s="82" t="s">
        <v>4873</v>
      </c>
      <c r="E13257" s="82" t="s">
        <v>4874</v>
      </c>
      <c r="F13257" s="83" t="s">
        <v>4875</v>
      </c>
    </row>
    <row r="13258" spans="1:6" ht="409.6" hidden="1" customHeight="1" x14ac:dyDescent="0.2"/>
    <row r="13259" spans="1:6" ht="25.5" customHeight="1" thickBot="1" x14ac:dyDescent="0.25">
      <c r="A13259" s="84" t="s">
        <v>4895</v>
      </c>
      <c r="B13259" s="85" t="s">
        <v>4896</v>
      </c>
      <c r="C13259" s="86" t="s">
        <v>4897</v>
      </c>
      <c r="D13259" s="87">
        <v>0.05</v>
      </c>
      <c r="E13259" s="88">
        <v>82453</v>
      </c>
      <c r="F13259" s="89">
        <f>+D13259*E13259</f>
        <v>4122.6500000000005</v>
      </c>
    </row>
    <row r="13260" spans="1:6" ht="409.6" hidden="1" customHeight="1" thickBot="1" x14ac:dyDescent="0.25"/>
    <row r="13261" spans="1:6" ht="13.5" customHeight="1" thickBot="1" x14ac:dyDescent="0.25">
      <c r="A13261" s="90" t="s">
        <v>4898</v>
      </c>
      <c r="B13261" s="91"/>
      <c r="C13261" s="92">
        <v>1.6613544692973801</v>
      </c>
      <c r="D13261" s="91"/>
      <c r="E13261" s="93" t="s">
        <v>4884</v>
      </c>
      <c r="F13261" s="94">
        <v>4123</v>
      </c>
    </row>
    <row r="13262" spans="1:6" ht="0.2" customHeight="1" x14ac:dyDescent="0.2"/>
    <row r="13263" spans="1:6" ht="12.75" customHeight="1" x14ac:dyDescent="0.2">
      <c r="A13263" s="80" t="s">
        <v>4871</v>
      </c>
      <c r="B13263" s="81" t="s">
        <v>4899</v>
      </c>
      <c r="C13263" s="82" t="s">
        <v>4870</v>
      </c>
      <c r="D13263" s="82" t="s">
        <v>4873</v>
      </c>
      <c r="E13263" s="82" t="s">
        <v>4874</v>
      </c>
      <c r="F13263" s="83" t="s">
        <v>4875</v>
      </c>
    </row>
    <row r="13264" spans="1:6" ht="409.6" hidden="1" customHeight="1" x14ac:dyDescent="0.2"/>
    <row r="13265" spans="1:6" ht="25.5" customHeight="1" x14ac:dyDescent="0.2">
      <c r="A13265" s="84" t="s">
        <v>5272</v>
      </c>
      <c r="B13265" s="85" t="s">
        <v>5273</v>
      </c>
      <c r="C13265" s="86" t="s">
        <v>109</v>
      </c>
      <c r="D13265" s="87">
        <v>0.83333000000000002</v>
      </c>
      <c r="E13265" s="88">
        <v>15900</v>
      </c>
      <c r="F13265" s="89">
        <f>+D13265*E13265</f>
        <v>13249.947</v>
      </c>
    </row>
    <row r="13266" spans="1:6" ht="409.6" hidden="1" customHeight="1" x14ac:dyDescent="0.2"/>
    <row r="13267" spans="1:6" ht="25.5" customHeight="1" x14ac:dyDescent="0.2">
      <c r="A13267" s="84" t="s">
        <v>5016</v>
      </c>
      <c r="B13267" s="85" t="s">
        <v>5017</v>
      </c>
      <c r="C13267" s="86" t="s">
        <v>109</v>
      </c>
      <c r="D13267" s="87">
        <v>1.3333299999999999</v>
      </c>
      <c r="E13267" s="88">
        <v>3482</v>
      </c>
      <c r="F13267" s="89">
        <f>+D13267*E13267</f>
        <v>4642.65506</v>
      </c>
    </row>
    <row r="13268" spans="1:6" ht="409.6" hidden="1" customHeight="1" x14ac:dyDescent="0.2"/>
    <row r="13269" spans="1:6" ht="25.5" customHeight="1" x14ac:dyDescent="0.2">
      <c r="A13269" s="84" t="s">
        <v>5222</v>
      </c>
      <c r="B13269" s="85" t="s">
        <v>5223</v>
      </c>
      <c r="C13269" s="86" t="s">
        <v>109</v>
      </c>
      <c r="D13269" s="87">
        <v>26.66667</v>
      </c>
      <c r="E13269" s="88">
        <v>48</v>
      </c>
      <c r="F13269" s="89">
        <f>+D13269*E13269</f>
        <v>1280.0001600000001</v>
      </c>
    </row>
    <row r="13270" spans="1:6" ht="409.6" hidden="1" customHeight="1" x14ac:dyDescent="0.2"/>
    <row r="13271" spans="1:6" ht="25.5" customHeight="1" x14ac:dyDescent="0.2">
      <c r="A13271" s="84" t="s">
        <v>5198</v>
      </c>
      <c r="B13271" s="85" t="s">
        <v>5199</v>
      </c>
      <c r="C13271" s="86" t="s">
        <v>109</v>
      </c>
      <c r="D13271" s="87">
        <v>0.2</v>
      </c>
      <c r="E13271" s="88">
        <v>805</v>
      </c>
      <c r="F13271" s="89">
        <f>+D13271*E13271</f>
        <v>161</v>
      </c>
    </row>
    <row r="13272" spans="1:6" ht="409.6" hidden="1" customHeight="1" x14ac:dyDescent="0.2"/>
    <row r="13273" spans="1:6" ht="25.5" customHeight="1" x14ac:dyDescent="0.2">
      <c r="A13273" s="84" t="s">
        <v>5018</v>
      </c>
      <c r="B13273" s="85" t="s">
        <v>5019</v>
      </c>
      <c r="C13273" s="86" t="s">
        <v>109</v>
      </c>
      <c r="D13273" s="87">
        <v>1.6666700000000001</v>
      </c>
      <c r="E13273" s="88">
        <v>248</v>
      </c>
      <c r="F13273" s="89">
        <f>+D13273*E13273</f>
        <v>413.33416</v>
      </c>
    </row>
    <row r="13274" spans="1:6" ht="409.6" hidden="1" customHeight="1" x14ac:dyDescent="0.2"/>
    <row r="13275" spans="1:6" ht="25.5" customHeight="1" x14ac:dyDescent="0.2">
      <c r="A13275" s="84" t="s">
        <v>5166</v>
      </c>
      <c r="B13275" s="85" t="s">
        <v>5167</v>
      </c>
      <c r="C13275" s="86" t="s">
        <v>109</v>
      </c>
      <c r="D13275" s="87">
        <v>0.16667000000000001</v>
      </c>
      <c r="E13275" s="88">
        <v>26925</v>
      </c>
      <c r="F13275" s="89">
        <f>+D13275*E13275</f>
        <v>4487.5897500000001</v>
      </c>
    </row>
    <row r="13276" spans="1:6" ht="409.6" hidden="1" customHeight="1" x14ac:dyDescent="0.2"/>
    <row r="13277" spans="1:6" ht="25.5" customHeight="1" thickBot="1" x14ac:dyDescent="0.25">
      <c r="A13277" s="84" t="s">
        <v>5208</v>
      </c>
      <c r="B13277" s="85" t="s">
        <v>5209</v>
      </c>
      <c r="C13277" s="86" t="s">
        <v>109</v>
      </c>
      <c r="D13277" s="87">
        <v>3.3333300000000001</v>
      </c>
      <c r="E13277" s="88">
        <v>139</v>
      </c>
      <c r="F13277" s="89">
        <f>+D13277*E13277</f>
        <v>463.33287000000001</v>
      </c>
    </row>
    <row r="13278" spans="1:6" ht="409.6" hidden="1" customHeight="1" thickBot="1" x14ac:dyDescent="0.25"/>
    <row r="13279" spans="1:6" ht="13.5" customHeight="1" thickBot="1" x14ac:dyDescent="0.25">
      <c r="A13279" s="90" t="s">
        <v>4904</v>
      </c>
      <c r="B13279" s="91"/>
      <c r="C13279" s="92">
        <v>9.9520088970911207</v>
      </c>
      <c r="D13279" s="91"/>
      <c r="E13279" s="93" t="s">
        <v>4884</v>
      </c>
      <c r="F13279" s="94">
        <v>24698</v>
      </c>
    </row>
    <row r="13280" spans="1:6" ht="0.2" customHeight="1" x14ac:dyDescent="0.2"/>
    <row r="13281" spans="1:6" ht="12.75" customHeight="1" x14ac:dyDescent="0.2">
      <c r="A13281" s="80" t="s">
        <v>4871</v>
      </c>
      <c r="B13281" s="81" t="s">
        <v>4905</v>
      </c>
      <c r="C13281" s="82" t="s">
        <v>4870</v>
      </c>
      <c r="D13281" s="82" t="s">
        <v>4873</v>
      </c>
      <c r="E13281" s="82" t="s">
        <v>4874</v>
      </c>
      <c r="F13281" s="83" t="s">
        <v>4875</v>
      </c>
    </row>
    <row r="13282" spans="1:6" ht="409.6" hidden="1" customHeight="1" x14ac:dyDescent="0.2"/>
    <row r="13283" spans="1:6" ht="25.5" customHeight="1" thickBot="1" x14ac:dyDescent="0.25">
      <c r="A13283" s="84" t="s">
        <v>4920</v>
      </c>
      <c r="B13283" s="85" t="s">
        <v>4921</v>
      </c>
      <c r="C13283" s="86" t="s">
        <v>106</v>
      </c>
      <c r="D13283" s="87">
        <v>0.29687999999999998</v>
      </c>
      <c r="E13283" s="88">
        <v>14128</v>
      </c>
      <c r="F13283" s="89">
        <f>+D13283*E13283</f>
        <v>4194.3206399999999</v>
      </c>
    </row>
    <row r="13284" spans="1:6" ht="409.6" hidden="1" customHeight="1" thickBot="1" x14ac:dyDescent="0.25"/>
    <row r="13285" spans="1:6" ht="13.5" customHeight="1" thickBot="1" x14ac:dyDescent="0.25">
      <c r="A13285" s="90" t="s">
        <v>4908</v>
      </c>
      <c r="B13285" s="91"/>
      <c r="C13285" s="92">
        <v>1.6899637749777401</v>
      </c>
      <c r="D13285" s="91"/>
      <c r="E13285" s="93" t="s">
        <v>4884</v>
      </c>
      <c r="F13285" s="94">
        <v>4194</v>
      </c>
    </row>
    <row r="13286" spans="1:6" ht="0.2" customHeight="1" thickBot="1" x14ac:dyDescent="0.25"/>
    <row r="13287" spans="1:6" ht="12.75" customHeight="1" thickBot="1" x14ac:dyDescent="0.3">
      <c r="A13287" s="157" t="s">
        <v>4909</v>
      </c>
      <c r="B13287" s="158"/>
      <c r="C13287" s="158"/>
      <c r="D13287" s="158"/>
      <c r="E13287" s="159">
        <v>248171</v>
      </c>
      <c r="F13287" s="160"/>
    </row>
    <row r="13288" spans="1:6" ht="12.75" customHeight="1" x14ac:dyDescent="0.2"/>
    <row r="13289" spans="1:6" ht="12.75" customHeight="1" x14ac:dyDescent="0.2"/>
    <row r="13290" spans="1:6" ht="409.6" hidden="1" customHeight="1" x14ac:dyDescent="0.2"/>
    <row r="13291" spans="1:6" ht="12.75" customHeight="1" x14ac:dyDescent="0.25">
      <c r="A13291" s="144" t="s">
        <v>4868</v>
      </c>
      <c r="B13291" s="145"/>
      <c r="C13291" s="145"/>
      <c r="D13291" s="145"/>
      <c r="E13291" s="146"/>
      <c r="F13291" s="147"/>
    </row>
    <row r="13292" spans="1:6" ht="12.75" customHeight="1" x14ac:dyDescent="0.2">
      <c r="A13292" s="138" t="s">
        <v>3040</v>
      </c>
      <c r="B13292" s="139"/>
      <c r="C13292" s="139"/>
      <c r="D13292" s="140"/>
      <c r="E13292" s="76" t="s">
        <v>4869</v>
      </c>
      <c r="F13292" s="77" t="s">
        <v>4870</v>
      </c>
    </row>
    <row r="13293" spans="1:6" ht="12.75" customHeight="1" x14ac:dyDescent="0.2">
      <c r="A13293" s="141"/>
      <c r="B13293" s="142"/>
      <c r="C13293" s="142"/>
      <c r="D13293" s="143"/>
      <c r="E13293" s="78" t="s">
        <v>3039</v>
      </c>
      <c r="F13293" s="79" t="s">
        <v>263</v>
      </c>
    </row>
    <row r="13294" spans="1:6" ht="409.6" hidden="1" customHeight="1" x14ac:dyDescent="0.2"/>
    <row r="13295" spans="1:6" ht="12.75" customHeight="1" x14ac:dyDescent="0.2">
      <c r="A13295" s="80" t="s">
        <v>4871</v>
      </c>
      <c r="B13295" s="81" t="s">
        <v>4872</v>
      </c>
      <c r="C13295" s="82" t="s">
        <v>4870</v>
      </c>
      <c r="D13295" s="82" t="s">
        <v>4873</v>
      </c>
      <c r="E13295" s="82" t="s">
        <v>4874</v>
      </c>
      <c r="F13295" s="83" t="s">
        <v>4875</v>
      </c>
    </row>
    <row r="13296" spans="1:6" ht="409.6" hidden="1" customHeight="1" x14ac:dyDescent="0.2"/>
    <row r="13297" spans="1:6" ht="25.5" customHeight="1" x14ac:dyDescent="0.2">
      <c r="A13297" s="84" t="s">
        <v>5154</v>
      </c>
      <c r="B13297" s="85" t="s">
        <v>5155</v>
      </c>
      <c r="C13297" s="86" t="s">
        <v>106</v>
      </c>
      <c r="D13297" s="87">
        <v>0.40409</v>
      </c>
      <c r="E13297" s="88">
        <v>405694</v>
      </c>
      <c r="F13297" s="89">
        <f>+D13297*E13297</f>
        <v>163936.88845999999</v>
      </c>
    </row>
    <row r="13298" spans="1:6" ht="409.6" hidden="1" customHeight="1" x14ac:dyDescent="0.2"/>
    <row r="13299" spans="1:6" ht="25.5" customHeight="1" x14ac:dyDescent="0.2">
      <c r="A13299" s="84" t="s">
        <v>5097</v>
      </c>
      <c r="B13299" s="85" t="s">
        <v>5098</v>
      </c>
      <c r="C13299" s="86" t="s">
        <v>9</v>
      </c>
      <c r="D13299" s="87">
        <v>6.9300000000000004E-3</v>
      </c>
      <c r="E13299" s="88">
        <v>295180</v>
      </c>
      <c r="F13299" s="89">
        <f>+D13299*E13299</f>
        <v>2045.5974000000001</v>
      </c>
    </row>
    <row r="13300" spans="1:6" ht="409.6" hidden="1" customHeight="1" x14ac:dyDescent="0.2"/>
    <row r="13301" spans="1:6" ht="25.5" customHeight="1" x14ac:dyDescent="0.2">
      <c r="A13301" s="84" t="s">
        <v>5254</v>
      </c>
      <c r="B13301" s="85" t="s">
        <v>5255</v>
      </c>
      <c r="C13301" s="86" t="s">
        <v>9</v>
      </c>
      <c r="D13301" s="87">
        <v>0.38485000000000003</v>
      </c>
      <c r="E13301" s="88">
        <v>2030</v>
      </c>
      <c r="F13301" s="89">
        <f>+D13301*E13301</f>
        <v>781.24550000000011</v>
      </c>
    </row>
    <row r="13302" spans="1:6" ht="409.6" hidden="1" customHeight="1" x14ac:dyDescent="0.2"/>
    <row r="13303" spans="1:6" ht="25.5" customHeight="1" thickBot="1" x14ac:dyDescent="0.25">
      <c r="A13303" s="84" t="s">
        <v>5256</v>
      </c>
      <c r="B13303" s="85" t="s">
        <v>5257</v>
      </c>
      <c r="C13303" s="86" t="s">
        <v>9</v>
      </c>
      <c r="D13303" s="87">
        <v>2.8289999999999999E-2</v>
      </c>
      <c r="E13303" s="88">
        <v>262600</v>
      </c>
      <c r="F13303" s="89">
        <f>+D13303*E13303</f>
        <v>7428.9539999999997</v>
      </c>
    </row>
    <row r="13304" spans="1:6" ht="409.6" hidden="1" customHeight="1" thickBot="1" x14ac:dyDescent="0.25"/>
    <row r="13305" spans="1:6" ht="13.5" customHeight="1" thickBot="1" x14ac:dyDescent="0.25">
      <c r="A13305" s="90" t="s">
        <v>4883</v>
      </c>
      <c r="B13305" s="91"/>
      <c r="C13305" s="92">
        <v>54.561485936227498</v>
      </c>
      <c r="D13305" s="91"/>
      <c r="E13305" s="93" t="s">
        <v>4884</v>
      </c>
      <c r="F13305" s="94">
        <v>174193</v>
      </c>
    </row>
    <row r="13306" spans="1:6" ht="0.2" customHeight="1" x14ac:dyDescent="0.2"/>
    <row r="13307" spans="1:6" ht="12.75" customHeight="1" x14ac:dyDescent="0.2">
      <c r="A13307" s="80" t="s">
        <v>4871</v>
      </c>
      <c r="B13307" s="81" t="s">
        <v>4885</v>
      </c>
      <c r="C13307" s="82" t="s">
        <v>4870</v>
      </c>
      <c r="D13307" s="82" t="s">
        <v>4873</v>
      </c>
      <c r="E13307" s="82" t="s">
        <v>4874</v>
      </c>
      <c r="F13307" s="83" t="s">
        <v>4875</v>
      </c>
    </row>
    <row r="13308" spans="1:6" ht="409.6" hidden="1" customHeight="1" x14ac:dyDescent="0.2"/>
    <row r="13309" spans="1:6" ht="25.5" customHeight="1" thickBot="1" x14ac:dyDescent="0.25">
      <c r="A13309" s="84" t="s">
        <v>5178</v>
      </c>
      <c r="B13309" s="85" t="s">
        <v>5179</v>
      </c>
      <c r="C13309" s="86" t="s">
        <v>4888</v>
      </c>
      <c r="D13309" s="87">
        <v>0.38114999999999999</v>
      </c>
      <c r="E13309" s="88">
        <v>294454</v>
      </c>
      <c r="F13309" s="89">
        <f>+D13309*E13309</f>
        <v>112231.1421</v>
      </c>
    </row>
    <row r="13310" spans="1:6" ht="409.6" hidden="1" customHeight="1" thickBot="1" x14ac:dyDescent="0.25"/>
    <row r="13311" spans="1:6" ht="13.5" customHeight="1" thickBot="1" x14ac:dyDescent="0.25">
      <c r="A13311" s="90" t="s">
        <v>4893</v>
      </c>
      <c r="B13311" s="91"/>
      <c r="C13311" s="92">
        <v>35.1534799223204</v>
      </c>
      <c r="D13311" s="91"/>
      <c r="E13311" s="93" t="s">
        <v>4884</v>
      </c>
      <c r="F13311" s="94">
        <v>112231</v>
      </c>
    </row>
    <row r="13312" spans="1:6" ht="0.2" customHeight="1" x14ac:dyDescent="0.2"/>
    <row r="13313" spans="1:6" ht="12.75" customHeight="1" x14ac:dyDescent="0.2">
      <c r="A13313" s="80" t="s">
        <v>4871</v>
      </c>
      <c r="B13313" s="81" t="s">
        <v>4894</v>
      </c>
      <c r="C13313" s="82" t="s">
        <v>4870</v>
      </c>
      <c r="D13313" s="82" t="s">
        <v>4873</v>
      </c>
      <c r="E13313" s="82" t="s">
        <v>4874</v>
      </c>
      <c r="F13313" s="83" t="s">
        <v>4875</v>
      </c>
    </row>
    <row r="13314" spans="1:6" ht="409.6" hidden="1" customHeight="1" x14ac:dyDescent="0.2"/>
    <row r="13315" spans="1:6" ht="25.5" customHeight="1" thickBot="1" x14ac:dyDescent="0.25">
      <c r="A13315" s="84" t="s">
        <v>4895</v>
      </c>
      <c r="B13315" s="85" t="s">
        <v>4896</v>
      </c>
      <c r="C13315" s="86" t="s">
        <v>4897</v>
      </c>
      <c r="D13315" s="87">
        <v>0.05</v>
      </c>
      <c r="E13315" s="88">
        <v>112231</v>
      </c>
      <c r="F13315" s="89">
        <f>+D13315*E13315</f>
        <v>5611.55</v>
      </c>
    </row>
    <row r="13316" spans="1:6" ht="409.6" hidden="1" customHeight="1" thickBot="1" x14ac:dyDescent="0.25"/>
    <row r="13317" spans="1:6" ht="13.5" customHeight="1" thickBot="1" x14ac:dyDescent="0.25">
      <c r="A13317" s="90" t="s">
        <v>4898</v>
      </c>
      <c r="B13317" s="91"/>
      <c r="C13317" s="92">
        <v>1.7578149470650899</v>
      </c>
      <c r="D13317" s="91"/>
      <c r="E13317" s="93" t="s">
        <v>4884</v>
      </c>
      <c r="F13317" s="94">
        <v>5612</v>
      </c>
    </row>
    <row r="13318" spans="1:6" ht="0.2" customHeight="1" x14ac:dyDescent="0.2"/>
    <row r="13319" spans="1:6" ht="12.75" customHeight="1" x14ac:dyDescent="0.2">
      <c r="A13319" s="80" t="s">
        <v>4871</v>
      </c>
      <c r="B13319" s="81" t="s">
        <v>4899</v>
      </c>
      <c r="C13319" s="82" t="s">
        <v>4870</v>
      </c>
      <c r="D13319" s="82" t="s">
        <v>4873</v>
      </c>
      <c r="E13319" s="82" t="s">
        <v>4874</v>
      </c>
      <c r="F13319" s="83" t="s">
        <v>4875</v>
      </c>
    </row>
    <row r="13320" spans="1:6" ht="409.6" hidden="1" customHeight="1" x14ac:dyDescent="0.2"/>
    <row r="13321" spans="1:6" ht="25.5" customHeight="1" x14ac:dyDescent="0.2">
      <c r="A13321" s="84" t="s">
        <v>5274</v>
      </c>
      <c r="B13321" s="85" t="s">
        <v>5275</v>
      </c>
      <c r="C13321" s="86" t="s">
        <v>109</v>
      </c>
      <c r="D13321" s="87">
        <v>0.83333000000000002</v>
      </c>
      <c r="E13321" s="88">
        <v>14170</v>
      </c>
      <c r="F13321" s="89">
        <f>+D13321*E13321</f>
        <v>11808.286099999999</v>
      </c>
    </row>
    <row r="13322" spans="1:6" ht="409.6" hidden="1" customHeight="1" x14ac:dyDescent="0.2"/>
    <row r="13323" spans="1:6" ht="25.5" customHeight="1" x14ac:dyDescent="0.2">
      <c r="A13323" s="84" t="s">
        <v>5222</v>
      </c>
      <c r="B13323" s="85" t="s">
        <v>5223</v>
      </c>
      <c r="C13323" s="86" t="s">
        <v>109</v>
      </c>
      <c r="D13323" s="87">
        <v>26.66667</v>
      </c>
      <c r="E13323" s="88">
        <v>48</v>
      </c>
      <c r="F13323" s="89">
        <f>+D13323*E13323</f>
        <v>1280.0001600000001</v>
      </c>
    </row>
    <row r="13324" spans="1:6" ht="409.6" hidden="1" customHeight="1" x14ac:dyDescent="0.2"/>
    <row r="13325" spans="1:6" ht="25.5" customHeight="1" x14ac:dyDescent="0.2">
      <c r="A13325" s="84" t="s">
        <v>5016</v>
      </c>
      <c r="B13325" s="85" t="s">
        <v>5017</v>
      </c>
      <c r="C13325" s="86" t="s">
        <v>109</v>
      </c>
      <c r="D13325" s="87">
        <v>0.83333000000000002</v>
      </c>
      <c r="E13325" s="88">
        <v>3482</v>
      </c>
      <c r="F13325" s="89">
        <f>+D13325*E13325</f>
        <v>2901.65506</v>
      </c>
    </row>
    <row r="13326" spans="1:6" ht="409.6" hidden="1" customHeight="1" x14ac:dyDescent="0.2"/>
    <row r="13327" spans="1:6" ht="25.5" customHeight="1" x14ac:dyDescent="0.2">
      <c r="A13327" s="84" t="s">
        <v>5208</v>
      </c>
      <c r="B13327" s="85" t="s">
        <v>5209</v>
      </c>
      <c r="C13327" s="86" t="s">
        <v>109</v>
      </c>
      <c r="D13327" s="87">
        <v>3.3333300000000001</v>
      </c>
      <c r="E13327" s="88">
        <v>139</v>
      </c>
      <c r="F13327" s="89">
        <f>+D13327*E13327</f>
        <v>463.33287000000001</v>
      </c>
    </row>
    <row r="13328" spans="1:6" ht="409.6" hidden="1" customHeight="1" x14ac:dyDescent="0.2"/>
    <row r="13329" spans="1:6" ht="25.5" customHeight="1" x14ac:dyDescent="0.2">
      <c r="A13329" s="84" t="s">
        <v>5166</v>
      </c>
      <c r="B13329" s="85" t="s">
        <v>5167</v>
      </c>
      <c r="C13329" s="86" t="s">
        <v>109</v>
      </c>
      <c r="D13329" s="87">
        <v>0.16667000000000001</v>
      </c>
      <c r="E13329" s="88">
        <v>26925</v>
      </c>
      <c r="F13329" s="89">
        <f>+D13329*E13329</f>
        <v>4487.5897500000001</v>
      </c>
    </row>
    <row r="13330" spans="1:6" ht="409.6" hidden="1" customHeight="1" x14ac:dyDescent="0.2"/>
    <row r="13331" spans="1:6" ht="25.5" customHeight="1" x14ac:dyDescent="0.2">
      <c r="A13331" s="84" t="s">
        <v>5018</v>
      </c>
      <c r="B13331" s="85" t="s">
        <v>5019</v>
      </c>
      <c r="C13331" s="86" t="s">
        <v>109</v>
      </c>
      <c r="D13331" s="87">
        <v>1.6666700000000001</v>
      </c>
      <c r="E13331" s="88">
        <v>248</v>
      </c>
      <c r="F13331" s="89">
        <f>+D13331*E13331</f>
        <v>413.33416</v>
      </c>
    </row>
    <row r="13332" spans="1:6" ht="409.6" hidden="1" customHeight="1" x14ac:dyDescent="0.2"/>
    <row r="13333" spans="1:6" ht="25.5" customHeight="1" thickBot="1" x14ac:dyDescent="0.25">
      <c r="A13333" s="84" t="s">
        <v>5198</v>
      </c>
      <c r="B13333" s="85" t="s">
        <v>5199</v>
      </c>
      <c r="C13333" s="86" t="s">
        <v>109</v>
      </c>
      <c r="D13333" s="87">
        <v>0.2</v>
      </c>
      <c r="E13333" s="88">
        <v>805</v>
      </c>
      <c r="F13333" s="89">
        <f>+D13333*E13333</f>
        <v>161</v>
      </c>
    </row>
    <row r="13334" spans="1:6" ht="409.6" hidden="1" customHeight="1" thickBot="1" x14ac:dyDescent="0.25"/>
    <row r="13335" spans="1:6" ht="13.5" customHeight="1" thickBot="1" x14ac:dyDescent="0.25">
      <c r="A13335" s="90" t="s">
        <v>4904</v>
      </c>
      <c r="B13335" s="91"/>
      <c r="C13335" s="92">
        <v>6.7390214871891203</v>
      </c>
      <c r="D13335" s="91"/>
      <c r="E13335" s="93" t="s">
        <v>4884</v>
      </c>
      <c r="F13335" s="94">
        <v>21515</v>
      </c>
    </row>
    <row r="13336" spans="1:6" ht="0.2" customHeight="1" x14ac:dyDescent="0.2"/>
    <row r="13337" spans="1:6" ht="12.75" customHeight="1" x14ac:dyDescent="0.2">
      <c r="A13337" s="80" t="s">
        <v>4871</v>
      </c>
      <c r="B13337" s="81" t="s">
        <v>4905</v>
      </c>
      <c r="C13337" s="82" t="s">
        <v>4870</v>
      </c>
      <c r="D13337" s="82" t="s">
        <v>4873</v>
      </c>
      <c r="E13337" s="82" t="s">
        <v>4874</v>
      </c>
      <c r="F13337" s="83" t="s">
        <v>4875</v>
      </c>
    </row>
    <row r="13338" spans="1:6" ht="409.6" hidden="1" customHeight="1" x14ac:dyDescent="0.2"/>
    <row r="13339" spans="1:6" ht="25.5" customHeight="1" thickBot="1" x14ac:dyDescent="0.25">
      <c r="A13339" s="84" t="s">
        <v>4920</v>
      </c>
      <c r="B13339" s="85" t="s">
        <v>4921</v>
      </c>
      <c r="C13339" s="86" t="s">
        <v>106</v>
      </c>
      <c r="D13339" s="87">
        <v>0.40409</v>
      </c>
      <c r="E13339" s="88">
        <v>14128</v>
      </c>
      <c r="F13339" s="89">
        <f>+D13339*E13339</f>
        <v>5708.9835199999998</v>
      </c>
    </row>
    <row r="13340" spans="1:6" ht="409.6" hidden="1" customHeight="1" thickBot="1" x14ac:dyDescent="0.25"/>
    <row r="13341" spans="1:6" ht="13.5" customHeight="1" thickBot="1" x14ac:dyDescent="0.25">
      <c r="A13341" s="90" t="s">
        <v>4908</v>
      </c>
      <c r="B13341" s="91"/>
      <c r="C13341" s="92">
        <v>1.7881977071979001</v>
      </c>
      <c r="D13341" s="91"/>
      <c r="E13341" s="93" t="s">
        <v>4884</v>
      </c>
      <c r="F13341" s="94">
        <v>5709</v>
      </c>
    </row>
    <row r="13342" spans="1:6" ht="0.2" customHeight="1" thickBot="1" x14ac:dyDescent="0.25"/>
    <row r="13343" spans="1:6" ht="12.75" customHeight="1" thickBot="1" x14ac:dyDescent="0.3">
      <c r="A13343" s="157" t="s">
        <v>4909</v>
      </c>
      <c r="B13343" s="158"/>
      <c r="C13343" s="158"/>
      <c r="D13343" s="158"/>
      <c r="E13343" s="159">
        <v>319260</v>
      </c>
      <c r="F13343" s="160"/>
    </row>
    <row r="13344" spans="1:6" ht="12.75" customHeight="1" x14ac:dyDescent="0.2"/>
    <row r="13345" spans="1:6" ht="12.75" customHeight="1" x14ac:dyDescent="0.2"/>
    <row r="13346" spans="1:6" ht="409.6" hidden="1" customHeight="1" x14ac:dyDescent="0.2"/>
    <row r="13347" spans="1:6" ht="12.75" customHeight="1" x14ac:dyDescent="0.25">
      <c r="A13347" s="144" t="s">
        <v>4868</v>
      </c>
      <c r="B13347" s="145"/>
      <c r="C13347" s="145"/>
      <c r="D13347" s="145"/>
      <c r="E13347" s="146"/>
      <c r="F13347" s="147"/>
    </row>
    <row r="13348" spans="1:6" ht="12.75" customHeight="1" x14ac:dyDescent="0.2">
      <c r="A13348" s="138" t="s">
        <v>3042</v>
      </c>
      <c r="B13348" s="139"/>
      <c r="C13348" s="139"/>
      <c r="D13348" s="140"/>
      <c r="E13348" s="76" t="s">
        <v>4869</v>
      </c>
      <c r="F13348" s="77" t="s">
        <v>4870</v>
      </c>
    </row>
    <row r="13349" spans="1:6" ht="12.75" customHeight="1" x14ac:dyDescent="0.2">
      <c r="A13349" s="141"/>
      <c r="B13349" s="142"/>
      <c r="C13349" s="142"/>
      <c r="D13349" s="143"/>
      <c r="E13349" s="78" t="s">
        <v>3041</v>
      </c>
      <c r="F13349" s="79" t="s">
        <v>263</v>
      </c>
    </row>
    <row r="13350" spans="1:6" ht="409.6" hidden="1" customHeight="1" x14ac:dyDescent="0.2"/>
    <row r="13351" spans="1:6" ht="12.75" customHeight="1" x14ac:dyDescent="0.2">
      <c r="A13351" s="80" t="s">
        <v>4871</v>
      </c>
      <c r="B13351" s="81" t="s">
        <v>4872</v>
      </c>
      <c r="C13351" s="82" t="s">
        <v>4870</v>
      </c>
      <c r="D13351" s="82" t="s">
        <v>4873</v>
      </c>
      <c r="E13351" s="82" t="s">
        <v>4874</v>
      </c>
      <c r="F13351" s="83" t="s">
        <v>4875</v>
      </c>
    </row>
    <row r="13352" spans="1:6" ht="409.6" hidden="1" customHeight="1" x14ac:dyDescent="0.2"/>
    <row r="13353" spans="1:6" ht="25.5" customHeight="1" x14ac:dyDescent="0.2">
      <c r="A13353" s="84" t="s">
        <v>5154</v>
      </c>
      <c r="B13353" s="85" t="s">
        <v>5155</v>
      </c>
      <c r="C13353" s="86" t="s">
        <v>106</v>
      </c>
      <c r="D13353" s="87">
        <v>0.59582000000000002</v>
      </c>
      <c r="E13353" s="88">
        <v>405694</v>
      </c>
      <c r="F13353" s="89">
        <f>+D13353*E13353</f>
        <v>241720.59908000001</v>
      </c>
    </row>
    <row r="13354" spans="1:6" ht="409.6" hidden="1" customHeight="1" x14ac:dyDescent="0.2"/>
    <row r="13355" spans="1:6" ht="25.5" customHeight="1" x14ac:dyDescent="0.2">
      <c r="A13355" s="84" t="s">
        <v>5097</v>
      </c>
      <c r="B13355" s="85" t="s">
        <v>5098</v>
      </c>
      <c r="C13355" s="86" t="s">
        <v>9</v>
      </c>
      <c r="D13355" s="87">
        <v>8.4100000000000008E-3</v>
      </c>
      <c r="E13355" s="88">
        <v>295180</v>
      </c>
      <c r="F13355" s="89">
        <f>+D13355*E13355</f>
        <v>2482.4638000000004</v>
      </c>
    </row>
    <row r="13356" spans="1:6" ht="409.6" hidden="1" customHeight="1" x14ac:dyDescent="0.2"/>
    <row r="13357" spans="1:6" ht="25.5" customHeight="1" x14ac:dyDescent="0.2">
      <c r="A13357" s="84" t="s">
        <v>5254</v>
      </c>
      <c r="B13357" s="85" t="s">
        <v>5255</v>
      </c>
      <c r="C13357" s="86" t="s">
        <v>9</v>
      </c>
      <c r="D13357" s="87">
        <v>0.46731</v>
      </c>
      <c r="E13357" s="88">
        <v>2030</v>
      </c>
      <c r="F13357" s="89">
        <f>+D13357*E13357</f>
        <v>948.63930000000005</v>
      </c>
    </row>
    <row r="13358" spans="1:6" ht="409.6" hidden="1" customHeight="1" x14ac:dyDescent="0.2"/>
    <row r="13359" spans="1:6" ht="25.5" customHeight="1" thickBot="1" x14ac:dyDescent="0.25">
      <c r="A13359" s="84" t="s">
        <v>5256</v>
      </c>
      <c r="B13359" s="85" t="s">
        <v>5257</v>
      </c>
      <c r="C13359" s="86" t="s">
        <v>9</v>
      </c>
      <c r="D13359" s="87">
        <v>4.1709999999999997E-2</v>
      </c>
      <c r="E13359" s="88">
        <v>262600</v>
      </c>
      <c r="F13359" s="89">
        <f>+D13359*E13359</f>
        <v>10953.045999999998</v>
      </c>
    </row>
    <row r="13360" spans="1:6" ht="409.6" hidden="1" customHeight="1" x14ac:dyDescent="0.2"/>
    <row r="13361" spans="1:6" ht="13.5" customHeight="1" thickBot="1" x14ac:dyDescent="0.25">
      <c r="A13361" s="90" t="s">
        <v>4883</v>
      </c>
      <c r="B13361" s="91"/>
      <c r="C13361" s="92">
        <v>55.699822747093798</v>
      </c>
      <c r="D13361" s="91"/>
      <c r="E13361" s="93" t="s">
        <v>4884</v>
      </c>
      <c r="F13361" s="94">
        <v>256105</v>
      </c>
    </row>
    <row r="13362" spans="1:6" ht="0.2" customHeight="1" x14ac:dyDescent="0.2"/>
    <row r="13363" spans="1:6" ht="12.75" customHeight="1" x14ac:dyDescent="0.2">
      <c r="A13363" s="80" t="s">
        <v>4871</v>
      </c>
      <c r="B13363" s="81" t="s">
        <v>4885</v>
      </c>
      <c r="C13363" s="82" t="s">
        <v>4870</v>
      </c>
      <c r="D13363" s="82" t="s">
        <v>4873</v>
      </c>
      <c r="E13363" s="82" t="s">
        <v>4874</v>
      </c>
      <c r="F13363" s="83" t="s">
        <v>4875</v>
      </c>
    </row>
    <row r="13364" spans="1:6" ht="409.6" hidden="1" customHeight="1" x14ac:dyDescent="0.2"/>
    <row r="13365" spans="1:6" ht="25.5" customHeight="1" thickBot="1" x14ac:dyDescent="0.25">
      <c r="A13365" s="84" t="s">
        <v>5178</v>
      </c>
      <c r="B13365" s="85" t="s">
        <v>5179</v>
      </c>
      <c r="C13365" s="86" t="s">
        <v>4888</v>
      </c>
      <c r="D13365" s="87">
        <v>0.56200000000000006</v>
      </c>
      <c r="E13365" s="88">
        <v>294454</v>
      </c>
      <c r="F13365" s="89">
        <f>+D13365*E13365</f>
        <v>165483.14800000002</v>
      </c>
    </row>
    <row r="13366" spans="1:6" ht="409.6" hidden="1" customHeight="1" thickBot="1" x14ac:dyDescent="0.25"/>
    <row r="13367" spans="1:6" ht="13.5" customHeight="1" thickBot="1" x14ac:dyDescent="0.25">
      <c r="A13367" s="90" t="s">
        <v>4893</v>
      </c>
      <c r="B13367" s="91"/>
      <c r="C13367" s="92">
        <v>35.990604508531</v>
      </c>
      <c r="D13367" s="91"/>
      <c r="E13367" s="93" t="s">
        <v>4884</v>
      </c>
      <c r="F13367" s="94">
        <v>165483</v>
      </c>
    </row>
    <row r="13368" spans="1:6" ht="0.2" customHeight="1" x14ac:dyDescent="0.2"/>
    <row r="13369" spans="1:6" ht="12.75" customHeight="1" x14ac:dyDescent="0.2">
      <c r="A13369" s="80" t="s">
        <v>4871</v>
      </c>
      <c r="B13369" s="81" t="s">
        <v>4894</v>
      </c>
      <c r="C13369" s="82" t="s">
        <v>4870</v>
      </c>
      <c r="D13369" s="82" t="s">
        <v>4873</v>
      </c>
      <c r="E13369" s="82" t="s">
        <v>4874</v>
      </c>
      <c r="F13369" s="83" t="s">
        <v>4875</v>
      </c>
    </row>
    <row r="13370" spans="1:6" ht="409.6" hidden="1" customHeight="1" x14ac:dyDescent="0.2"/>
    <row r="13371" spans="1:6" ht="25.5" customHeight="1" thickBot="1" x14ac:dyDescent="0.25">
      <c r="A13371" s="84" t="s">
        <v>4895</v>
      </c>
      <c r="B13371" s="85" t="s">
        <v>4896</v>
      </c>
      <c r="C13371" s="86" t="s">
        <v>4897</v>
      </c>
      <c r="D13371" s="87">
        <v>0.05</v>
      </c>
      <c r="E13371" s="88">
        <v>165483</v>
      </c>
      <c r="F13371" s="89">
        <f>+D13371*E13371</f>
        <v>8274.15</v>
      </c>
    </row>
    <row r="13372" spans="1:6" ht="409.6" hidden="1" customHeight="1" thickBot="1" x14ac:dyDescent="0.25"/>
    <row r="13373" spans="1:6" ht="13.5" customHeight="1" thickBot="1" x14ac:dyDescent="0.25">
      <c r="A13373" s="90" t="s">
        <v>4898</v>
      </c>
      <c r="B13373" s="91"/>
      <c r="C13373" s="92">
        <v>1.7994976021922799</v>
      </c>
      <c r="D13373" s="91"/>
      <c r="E13373" s="93" t="s">
        <v>4884</v>
      </c>
      <c r="F13373" s="94">
        <v>8274</v>
      </c>
    </row>
    <row r="13374" spans="1:6" ht="0.2" customHeight="1" x14ac:dyDescent="0.2"/>
    <row r="13375" spans="1:6" ht="12.75" customHeight="1" x14ac:dyDescent="0.2">
      <c r="A13375" s="80" t="s">
        <v>4871</v>
      </c>
      <c r="B13375" s="81" t="s">
        <v>4899</v>
      </c>
      <c r="C13375" s="82" t="s">
        <v>4870</v>
      </c>
      <c r="D13375" s="82" t="s">
        <v>4873</v>
      </c>
      <c r="E13375" s="82" t="s">
        <v>4874</v>
      </c>
      <c r="F13375" s="83" t="s">
        <v>4875</v>
      </c>
    </row>
    <row r="13376" spans="1:6" ht="409.6" hidden="1" customHeight="1" x14ac:dyDescent="0.2"/>
    <row r="13377" spans="1:6" ht="25.5" customHeight="1" x14ac:dyDescent="0.2">
      <c r="A13377" s="84" t="s">
        <v>5274</v>
      </c>
      <c r="B13377" s="85" t="s">
        <v>5275</v>
      </c>
      <c r="C13377" s="86" t="s">
        <v>109</v>
      </c>
      <c r="D13377" s="87">
        <v>0.83333000000000002</v>
      </c>
      <c r="E13377" s="88">
        <v>14170</v>
      </c>
      <c r="F13377" s="89">
        <f>+D13377*E13377</f>
        <v>11808.286099999999</v>
      </c>
    </row>
    <row r="13378" spans="1:6" ht="409.6" hidden="1" customHeight="1" x14ac:dyDescent="0.2"/>
    <row r="13379" spans="1:6" ht="25.5" customHeight="1" x14ac:dyDescent="0.2">
      <c r="A13379" s="84" t="s">
        <v>5222</v>
      </c>
      <c r="B13379" s="85" t="s">
        <v>5223</v>
      </c>
      <c r="C13379" s="86" t="s">
        <v>109</v>
      </c>
      <c r="D13379" s="87">
        <v>26.66667</v>
      </c>
      <c r="E13379" s="88">
        <v>48</v>
      </c>
      <c r="F13379" s="89">
        <f>+D13379*E13379</f>
        <v>1280.0001600000001</v>
      </c>
    </row>
    <row r="13380" spans="1:6" ht="409.6" hidden="1" customHeight="1" x14ac:dyDescent="0.2"/>
    <row r="13381" spans="1:6" ht="25.5" customHeight="1" x14ac:dyDescent="0.2">
      <c r="A13381" s="84" t="s">
        <v>5016</v>
      </c>
      <c r="B13381" s="85" t="s">
        <v>5017</v>
      </c>
      <c r="C13381" s="86" t="s">
        <v>109</v>
      </c>
      <c r="D13381" s="87">
        <v>0.83333000000000002</v>
      </c>
      <c r="E13381" s="88">
        <v>3482</v>
      </c>
      <c r="F13381" s="89">
        <f>+D13381*E13381</f>
        <v>2901.65506</v>
      </c>
    </row>
    <row r="13382" spans="1:6" ht="409.6" hidden="1" customHeight="1" x14ac:dyDescent="0.2"/>
    <row r="13383" spans="1:6" ht="25.5" customHeight="1" x14ac:dyDescent="0.2">
      <c r="A13383" s="84" t="s">
        <v>5208</v>
      </c>
      <c r="B13383" s="85" t="s">
        <v>5209</v>
      </c>
      <c r="C13383" s="86" t="s">
        <v>109</v>
      </c>
      <c r="D13383" s="87">
        <v>3.3333300000000001</v>
      </c>
      <c r="E13383" s="88">
        <v>139</v>
      </c>
      <c r="F13383" s="89">
        <f>+D13383*E13383</f>
        <v>463.33287000000001</v>
      </c>
    </row>
    <row r="13384" spans="1:6" ht="409.6" hidden="1" customHeight="1" x14ac:dyDescent="0.2"/>
    <row r="13385" spans="1:6" ht="25.5" customHeight="1" x14ac:dyDescent="0.2">
      <c r="A13385" s="84" t="s">
        <v>5166</v>
      </c>
      <c r="B13385" s="85" t="s">
        <v>5167</v>
      </c>
      <c r="C13385" s="86" t="s">
        <v>109</v>
      </c>
      <c r="D13385" s="87">
        <v>0.16667000000000001</v>
      </c>
      <c r="E13385" s="88">
        <v>26925</v>
      </c>
      <c r="F13385" s="89">
        <f>+D13385*E13385</f>
        <v>4487.5897500000001</v>
      </c>
    </row>
    <row r="13386" spans="1:6" ht="409.6" hidden="1" customHeight="1" x14ac:dyDescent="0.2"/>
    <row r="13387" spans="1:6" ht="25.5" customHeight="1" x14ac:dyDescent="0.2">
      <c r="A13387" s="84" t="s">
        <v>5018</v>
      </c>
      <c r="B13387" s="85" t="s">
        <v>5019</v>
      </c>
      <c r="C13387" s="86" t="s">
        <v>109</v>
      </c>
      <c r="D13387" s="87">
        <v>1.6666700000000001</v>
      </c>
      <c r="E13387" s="88">
        <v>248</v>
      </c>
      <c r="F13387" s="89">
        <f>+D13387*E13387</f>
        <v>413.33416</v>
      </c>
    </row>
    <row r="13388" spans="1:6" ht="409.6" hidden="1" customHeight="1" x14ac:dyDescent="0.2"/>
    <row r="13389" spans="1:6" ht="25.5" customHeight="1" thickBot="1" x14ac:dyDescent="0.25">
      <c r="A13389" s="84" t="s">
        <v>5198</v>
      </c>
      <c r="B13389" s="85" t="s">
        <v>5199</v>
      </c>
      <c r="C13389" s="86" t="s">
        <v>109</v>
      </c>
      <c r="D13389" s="87">
        <v>0.2</v>
      </c>
      <c r="E13389" s="88">
        <v>805</v>
      </c>
      <c r="F13389" s="89">
        <f>+D13389*E13389</f>
        <v>161</v>
      </c>
    </row>
    <row r="13390" spans="1:6" ht="409.6" hidden="1" customHeight="1" thickBot="1" x14ac:dyDescent="0.25"/>
    <row r="13391" spans="1:6" ht="13.5" customHeight="1" thickBot="1" x14ac:dyDescent="0.25">
      <c r="A13391" s="90" t="s">
        <v>4904</v>
      </c>
      <c r="B13391" s="91"/>
      <c r="C13391" s="92">
        <v>4.6792592350939</v>
      </c>
      <c r="D13391" s="91"/>
      <c r="E13391" s="93" t="s">
        <v>4884</v>
      </c>
      <c r="F13391" s="94">
        <v>21515</v>
      </c>
    </row>
    <row r="13392" spans="1:6" ht="0.2" customHeight="1" x14ac:dyDescent="0.2"/>
    <row r="13393" spans="1:6" ht="12.75" customHeight="1" x14ac:dyDescent="0.2">
      <c r="A13393" s="80" t="s">
        <v>4871</v>
      </c>
      <c r="B13393" s="81" t="s">
        <v>4905</v>
      </c>
      <c r="C13393" s="82" t="s">
        <v>4870</v>
      </c>
      <c r="D13393" s="82" t="s">
        <v>4873</v>
      </c>
      <c r="E13393" s="82" t="s">
        <v>4874</v>
      </c>
      <c r="F13393" s="83" t="s">
        <v>4875</v>
      </c>
    </row>
    <row r="13394" spans="1:6" ht="409.6" hidden="1" customHeight="1" x14ac:dyDescent="0.2"/>
    <row r="13395" spans="1:6" ht="25.5" customHeight="1" thickBot="1" x14ac:dyDescent="0.25">
      <c r="A13395" s="84" t="s">
        <v>4920</v>
      </c>
      <c r="B13395" s="85" t="s">
        <v>4921</v>
      </c>
      <c r="C13395" s="86" t="s">
        <v>106</v>
      </c>
      <c r="D13395" s="87">
        <v>0.59582000000000002</v>
      </c>
      <c r="E13395" s="88">
        <v>14128</v>
      </c>
      <c r="F13395" s="89">
        <f>+D13395*E13395</f>
        <v>8417.74496</v>
      </c>
    </row>
    <row r="13396" spans="1:6" ht="409.6" hidden="1" customHeight="1" thickBot="1" x14ac:dyDescent="0.25"/>
    <row r="13397" spans="1:6" ht="13.5" customHeight="1" thickBot="1" x14ac:dyDescent="0.25">
      <c r="A13397" s="90" t="s">
        <v>4908</v>
      </c>
      <c r="B13397" s="91"/>
      <c r="C13397" s="92">
        <v>1.83081590708903</v>
      </c>
      <c r="D13397" s="91"/>
      <c r="E13397" s="93" t="s">
        <v>4884</v>
      </c>
      <c r="F13397" s="94">
        <v>8418</v>
      </c>
    </row>
    <row r="13398" spans="1:6" ht="0.2" customHeight="1" thickBot="1" x14ac:dyDescent="0.25"/>
    <row r="13399" spans="1:6" ht="12.75" customHeight="1" thickBot="1" x14ac:dyDescent="0.3">
      <c r="A13399" s="157" t="s">
        <v>4909</v>
      </c>
      <c r="B13399" s="158"/>
      <c r="C13399" s="158"/>
      <c r="D13399" s="158"/>
      <c r="E13399" s="159">
        <v>459795</v>
      </c>
      <c r="F13399" s="160"/>
    </row>
    <row r="13400" spans="1:6" ht="12.75" customHeight="1" x14ac:dyDescent="0.2"/>
    <row r="13401" spans="1:6" ht="12.75" customHeight="1" x14ac:dyDescent="0.2"/>
    <row r="13402" spans="1:6" ht="409.6" hidden="1" customHeight="1" x14ac:dyDescent="0.2"/>
    <row r="13403" spans="1:6" ht="12.75" customHeight="1" x14ac:dyDescent="0.25">
      <c r="A13403" s="144" t="s">
        <v>4868</v>
      </c>
      <c r="B13403" s="145"/>
      <c r="C13403" s="145"/>
      <c r="D13403" s="145"/>
      <c r="E13403" s="146"/>
      <c r="F13403" s="147"/>
    </row>
    <row r="13404" spans="1:6" ht="12.75" customHeight="1" x14ac:dyDescent="0.2">
      <c r="A13404" s="138" t="s">
        <v>3044</v>
      </c>
      <c r="B13404" s="139"/>
      <c r="C13404" s="139"/>
      <c r="D13404" s="140"/>
      <c r="E13404" s="76" t="s">
        <v>4869</v>
      </c>
      <c r="F13404" s="77" t="s">
        <v>4870</v>
      </c>
    </row>
    <row r="13405" spans="1:6" ht="12.75" customHeight="1" x14ac:dyDescent="0.2">
      <c r="A13405" s="141"/>
      <c r="B13405" s="142"/>
      <c r="C13405" s="142"/>
      <c r="D13405" s="143"/>
      <c r="E13405" s="78" t="s">
        <v>3043</v>
      </c>
      <c r="F13405" s="79" t="s">
        <v>263</v>
      </c>
    </row>
    <row r="13406" spans="1:6" ht="409.6" hidden="1" customHeight="1" x14ac:dyDescent="0.2"/>
    <row r="13407" spans="1:6" ht="12.75" customHeight="1" x14ac:dyDescent="0.2">
      <c r="A13407" s="80" t="s">
        <v>4871</v>
      </c>
      <c r="B13407" s="81" t="s">
        <v>4872</v>
      </c>
      <c r="C13407" s="82" t="s">
        <v>4870</v>
      </c>
      <c r="D13407" s="82" t="s">
        <v>4873</v>
      </c>
      <c r="E13407" s="82" t="s">
        <v>4874</v>
      </c>
      <c r="F13407" s="83" t="s">
        <v>4875</v>
      </c>
    </row>
    <row r="13408" spans="1:6" ht="409.6" hidden="1" customHeight="1" x14ac:dyDescent="0.2"/>
    <row r="13409" spans="1:6" ht="25.5" customHeight="1" x14ac:dyDescent="0.2">
      <c r="A13409" s="84" t="s">
        <v>5170</v>
      </c>
      <c r="B13409" s="85" t="s">
        <v>5171</v>
      </c>
      <c r="C13409" s="86" t="s">
        <v>106</v>
      </c>
      <c r="D13409" s="87">
        <v>5.1540000000000002E-2</v>
      </c>
      <c r="E13409" s="88">
        <v>443220</v>
      </c>
      <c r="F13409" s="89">
        <f>+D13409*E13409</f>
        <v>22843.558800000003</v>
      </c>
    </row>
    <row r="13410" spans="1:6" ht="409.6" hidden="1" customHeight="1" x14ac:dyDescent="0.2"/>
    <row r="13411" spans="1:6" ht="25.5" customHeight="1" x14ac:dyDescent="0.2">
      <c r="A13411" s="84" t="s">
        <v>5097</v>
      </c>
      <c r="B13411" s="85" t="s">
        <v>5098</v>
      </c>
      <c r="C13411" s="86" t="s">
        <v>9</v>
      </c>
      <c r="D13411" s="87">
        <v>2.47E-3</v>
      </c>
      <c r="E13411" s="88">
        <v>295180</v>
      </c>
      <c r="F13411" s="89">
        <f>+D13411*E13411</f>
        <v>729.09460000000001</v>
      </c>
    </row>
    <row r="13412" spans="1:6" ht="409.6" hidden="1" customHeight="1" x14ac:dyDescent="0.2"/>
    <row r="13413" spans="1:6" ht="25.5" customHeight="1" x14ac:dyDescent="0.2">
      <c r="A13413" s="84" t="s">
        <v>5254</v>
      </c>
      <c r="B13413" s="85" t="s">
        <v>5255</v>
      </c>
      <c r="C13413" s="86" t="s">
        <v>9</v>
      </c>
      <c r="D13413" s="87">
        <v>0.13744000000000001</v>
      </c>
      <c r="E13413" s="88">
        <v>2030</v>
      </c>
      <c r="F13413" s="89">
        <f>+D13413*E13413</f>
        <v>279.00319999999999</v>
      </c>
    </row>
    <row r="13414" spans="1:6" ht="409.6" hidden="1" customHeight="1" x14ac:dyDescent="0.2"/>
    <row r="13415" spans="1:6" ht="25.5" customHeight="1" thickBot="1" x14ac:dyDescent="0.25">
      <c r="A13415" s="84" t="s">
        <v>5256</v>
      </c>
      <c r="B13415" s="85" t="s">
        <v>5257</v>
      </c>
      <c r="C13415" s="86" t="s">
        <v>9</v>
      </c>
      <c r="D13415" s="87">
        <v>4.3800000000000002E-3</v>
      </c>
      <c r="E13415" s="88">
        <v>262600</v>
      </c>
      <c r="F13415" s="89">
        <f>+D13415*E13415</f>
        <v>1150.1880000000001</v>
      </c>
    </row>
    <row r="13416" spans="1:6" ht="409.6" hidden="1" customHeight="1" thickBot="1" x14ac:dyDescent="0.25"/>
    <row r="13417" spans="1:6" ht="13.5" customHeight="1" thickBot="1" x14ac:dyDescent="0.25">
      <c r="A13417" s="90" t="s">
        <v>4883</v>
      </c>
      <c r="B13417" s="91"/>
      <c r="C13417" s="92">
        <v>42.9602391834771</v>
      </c>
      <c r="D13417" s="91"/>
      <c r="E13417" s="93" t="s">
        <v>4884</v>
      </c>
      <c r="F13417" s="94">
        <v>25002</v>
      </c>
    </row>
    <row r="13418" spans="1:6" ht="0.2" customHeight="1" x14ac:dyDescent="0.2"/>
    <row r="13419" spans="1:6" ht="12.75" customHeight="1" x14ac:dyDescent="0.2">
      <c r="A13419" s="80" t="s">
        <v>4871</v>
      </c>
      <c r="B13419" s="81" t="s">
        <v>4885</v>
      </c>
      <c r="C13419" s="82" t="s">
        <v>4870</v>
      </c>
      <c r="D13419" s="82" t="s">
        <v>4873</v>
      </c>
      <c r="E13419" s="82" t="s">
        <v>4874</v>
      </c>
      <c r="F13419" s="83" t="s">
        <v>4875</v>
      </c>
    </row>
    <row r="13420" spans="1:6" ht="409.6" hidden="1" customHeight="1" x14ac:dyDescent="0.2"/>
    <row r="13421" spans="1:6" ht="25.5" customHeight="1" thickBot="1" x14ac:dyDescent="0.25">
      <c r="A13421" s="84" t="s">
        <v>5178</v>
      </c>
      <c r="B13421" s="85" t="s">
        <v>5179</v>
      </c>
      <c r="C13421" s="86" t="s">
        <v>4888</v>
      </c>
      <c r="D13421" s="87">
        <v>4.861E-2</v>
      </c>
      <c r="E13421" s="88">
        <v>294454</v>
      </c>
      <c r="F13421" s="89">
        <f>+D13421*E13421</f>
        <v>14313.408939999999</v>
      </c>
    </row>
    <row r="13422" spans="1:6" ht="409.6" hidden="1" customHeight="1" thickBot="1" x14ac:dyDescent="0.25"/>
    <row r="13423" spans="1:6" ht="13.5" customHeight="1" thickBot="1" x14ac:dyDescent="0.25">
      <c r="A13423" s="90" t="s">
        <v>4893</v>
      </c>
      <c r="B13423" s="91"/>
      <c r="C13423" s="92">
        <v>24.593628647032499</v>
      </c>
      <c r="D13423" s="91"/>
      <c r="E13423" s="93" t="s">
        <v>4884</v>
      </c>
      <c r="F13423" s="94">
        <v>14313</v>
      </c>
    </row>
    <row r="13424" spans="1:6" ht="0.2" customHeight="1" x14ac:dyDescent="0.2"/>
    <row r="13425" spans="1:6" ht="12.75" customHeight="1" x14ac:dyDescent="0.2">
      <c r="A13425" s="80" t="s">
        <v>4871</v>
      </c>
      <c r="B13425" s="81" t="s">
        <v>4894</v>
      </c>
      <c r="C13425" s="82" t="s">
        <v>4870</v>
      </c>
      <c r="D13425" s="82" t="s">
        <v>4873</v>
      </c>
      <c r="E13425" s="82" t="s">
        <v>4874</v>
      </c>
      <c r="F13425" s="83" t="s">
        <v>4875</v>
      </c>
    </row>
    <row r="13426" spans="1:6" ht="409.6" hidden="1" customHeight="1" x14ac:dyDescent="0.2"/>
    <row r="13427" spans="1:6" ht="25.5" customHeight="1" thickBot="1" x14ac:dyDescent="0.25">
      <c r="A13427" s="84" t="s">
        <v>4895</v>
      </c>
      <c r="B13427" s="85" t="s">
        <v>4896</v>
      </c>
      <c r="C13427" s="86" t="s">
        <v>4897</v>
      </c>
      <c r="D13427" s="87">
        <v>0.05</v>
      </c>
      <c r="E13427" s="88">
        <v>14313</v>
      </c>
      <c r="F13427" s="89">
        <f>+D13427*E13427</f>
        <v>715.65000000000009</v>
      </c>
    </row>
    <row r="13428" spans="1:6" ht="409.6" hidden="1" customHeight="1" thickBot="1" x14ac:dyDescent="0.25"/>
    <row r="13429" spans="1:6" ht="13.5" customHeight="1" thickBot="1" x14ac:dyDescent="0.25">
      <c r="A13429" s="90" t="s">
        <v>4898</v>
      </c>
      <c r="B13429" s="91"/>
      <c r="C13429" s="92">
        <v>1.23028282758858</v>
      </c>
      <c r="D13429" s="91"/>
      <c r="E13429" s="93" t="s">
        <v>4884</v>
      </c>
      <c r="F13429" s="94">
        <v>716</v>
      </c>
    </row>
    <row r="13430" spans="1:6" ht="0.2" customHeight="1" x14ac:dyDescent="0.2"/>
    <row r="13431" spans="1:6" ht="12.75" customHeight="1" x14ac:dyDescent="0.2">
      <c r="A13431" s="80" t="s">
        <v>4871</v>
      </c>
      <c r="B13431" s="81" t="s">
        <v>4899</v>
      </c>
      <c r="C13431" s="82" t="s">
        <v>4870</v>
      </c>
      <c r="D13431" s="82" t="s">
        <v>4873</v>
      </c>
      <c r="E13431" s="82" t="s">
        <v>4874</v>
      </c>
      <c r="F13431" s="83" t="s">
        <v>4875</v>
      </c>
    </row>
    <row r="13432" spans="1:6" ht="409.6" hidden="1" customHeight="1" x14ac:dyDescent="0.2"/>
    <row r="13433" spans="1:6" ht="25.5" customHeight="1" x14ac:dyDescent="0.2">
      <c r="A13433" s="84" t="s">
        <v>5266</v>
      </c>
      <c r="B13433" s="85" t="s">
        <v>5267</v>
      </c>
      <c r="C13433" s="86" t="s">
        <v>109</v>
      </c>
      <c r="D13433" s="87">
        <v>0.83333000000000002</v>
      </c>
      <c r="E13433" s="88">
        <v>9278</v>
      </c>
      <c r="F13433" s="89">
        <f>+D13433*E13433</f>
        <v>7731.6357399999997</v>
      </c>
    </row>
    <row r="13434" spans="1:6" ht="409.6" hidden="1" customHeight="1" x14ac:dyDescent="0.2"/>
    <row r="13435" spans="1:6" ht="25.5" customHeight="1" x14ac:dyDescent="0.2">
      <c r="A13435" s="84" t="s">
        <v>5222</v>
      </c>
      <c r="B13435" s="85" t="s">
        <v>5223</v>
      </c>
      <c r="C13435" s="86" t="s">
        <v>109</v>
      </c>
      <c r="D13435" s="87">
        <v>26.66667</v>
      </c>
      <c r="E13435" s="88">
        <v>48</v>
      </c>
      <c r="F13435" s="89">
        <f>+D13435*E13435</f>
        <v>1280.0001600000001</v>
      </c>
    </row>
    <row r="13436" spans="1:6" ht="409.6" hidden="1" customHeight="1" x14ac:dyDescent="0.2"/>
    <row r="13437" spans="1:6" ht="25.5" customHeight="1" x14ac:dyDescent="0.2">
      <c r="A13437" s="84" t="s">
        <v>5016</v>
      </c>
      <c r="B13437" s="85" t="s">
        <v>5017</v>
      </c>
      <c r="C13437" s="86" t="s">
        <v>109</v>
      </c>
      <c r="D13437" s="87">
        <v>0.83333000000000002</v>
      </c>
      <c r="E13437" s="88">
        <v>3482</v>
      </c>
      <c r="F13437" s="89">
        <f>+D13437*E13437</f>
        <v>2901.65506</v>
      </c>
    </row>
    <row r="13438" spans="1:6" ht="409.6" hidden="1" customHeight="1" x14ac:dyDescent="0.2"/>
    <row r="13439" spans="1:6" ht="25.5" customHeight="1" x14ac:dyDescent="0.2">
      <c r="A13439" s="84" t="s">
        <v>5208</v>
      </c>
      <c r="B13439" s="85" t="s">
        <v>5209</v>
      </c>
      <c r="C13439" s="86" t="s">
        <v>109</v>
      </c>
      <c r="D13439" s="87">
        <v>3.3333300000000001</v>
      </c>
      <c r="E13439" s="88">
        <v>139</v>
      </c>
      <c r="F13439" s="89">
        <f>+D13439*E13439</f>
        <v>463.33287000000001</v>
      </c>
    </row>
    <row r="13440" spans="1:6" ht="409.6" hidden="1" customHeight="1" x14ac:dyDescent="0.2"/>
    <row r="13441" spans="1:6" ht="25.5" customHeight="1" x14ac:dyDescent="0.2">
      <c r="A13441" s="84" t="s">
        <v>5166</v>
      </c>
      <c r="B13441" s="85" t="s">
        <v>5167</v>
      </c>
      <c r="C13441" s="86" t="s">
        <v>109</v>
      </c>
      <c r="D13441" s="87">
        <v>0.16667000000000001</v>
      </c>
      <c r="E13441" s="88">
        <v>26925</v>
      </c>
      <c r="F13441" s="89">
        <f>+D13441*E13441</f>
        <v>4487.5897500000001</v>
      </c>
    </row>
    <row r="13442" spans="1:6" ht="409.6" hidden="1" customHeight="1" x14ac:dyDescent="0.2"/>
    <row r="13443" spans="1:6" ht="25.5" customHeight="1" x14ac:dyDescent="0.2">
      <c r="A13443" s="84" t="s">
        <v>5018</v>
      </c>
      <c r="B13443" s="85" t="s">
        <v>5019</v>
      </c>
      <c r="C13443" s="86" t="s">
        <v>109</v>
      </c>
      <c r="D13443" s="87">
        <v>1.6666700000000001</v>
      </c>
      <c r="E13443" s="88">
        <v>248</v>
      </c>
      <c r="F13443" s="89">
        <f>+D13443*E13443</f>
        <v>413.33416</v>
      </c>
    </row>
    <row r="13444" spans="1:6" ht="409.6" hidden="1" customHeight="1" x14ac:dyDescent="0.2"/>
    <row r="13445" spans="1:6" ht="25.5" customHeight="1" thickBot="1" x14ac:dyDescent="0.25">
      <c r="A13445" s="84" t="s">
        <v>5198</v>
      </c>
      <c r="B13445" s="85" t="s">
        <v>5199</v>
      </c>
      <c r="C13445" s="86" t="s">
        <v>109</v>
      </c>
      <c r="D13445" s="87">
        <v>0.2</v>
      </c>
      <c r="E13445" s="88">
        <v>805</v>
      </c>
      <c r="F13445" s="89">
        <f>+D13445*E13445</f>
        <v>161</v>
      </c>
    </row>
    <row r="13446" spans="1:6" ht="409.6" hidden="1" customHeight="1" thickBot="1" x14ac:dyDescent="0.25"/>
    <row r="13447" spans="1:6" ht="13.5" customHeight="1" thickBot="1" x14ac:dyDescent="0.25">
      <c r="A13447" s="90" t="s">
        <v>4904</v>
      </c>
      <c r="B13447" s="91"/>
      <c r="C13447" s="92">
        <v>29.9649472490464</v>
      </c>
      <c r="D13447" s="91"/>
      <c r="E13447" s="93" t="s">
        <v>4884</v>
      </c>
      <c r="F13447" s="94">
        <v>17439</v>
      </c>
    </row>
    <row r="13448" spans="1:6" ht="0.2" customHeight="1" x14ac:dyDescent="0.2"/>
    <row r="13449" spans="1:6" ht="12.75" customHeight="1" x14ac:dyDescent="0.2">
      <c r="A13449" s="80" t="s">
        <v>4871</v>
      </c>
      <c r="B13449" s="81" t="s">
        <v>4905</v>
      </c>
      <c r="C13449" s="82" t="s">
        <v>4870</v>
      </c>
      <c r="D13449" s="82" t="s">
        <v>4873</v>
      </c>
      <c r="E13449" s="82" t="s">
        <v>4874</v>
      </c>
      <c r="F13449" s="83" t="s">
        <v>4875</v>
      </c>
    </row>
    <row r="13450" spans="1:6" ht="409.6" hidden="1" customHeight="1" x14ac:dyDescent="0.2"/>
    <row r="13451" spans="1:6" ht="25.5" customHeight="1" thickBot="1" x14ac:dyDescent="0.25">
      <c r="A13451" s="84" t="s">
        <v>4920</v>
      </c>
      <c r="B13451" s="85" t="s">
        <v>4921</v>
      </c>
      <c r="C13451" s="86" t="s">
        <v>106</v>
      </c>
      <c r="D13451" s="87">
        <v>5.1540000000000002E-2</v>
      </c>
      <c r="E13451" s="88">
        <v>14128</v>
      </c>
      <c r="F13451" s="89">
        <f>+D13451*E13451</f>
        <v>728.15712000000008</v>
      </c>
    </row>
    <row r="13452" spans="1:6" ht="409.6" hidden="1" customHeight="1" thickBot="1" x14ac:dyDescent="0.25"/>
    <row r="13453" spans="1:6" ht="13.5" customHeight="1" thickBot="1" x14ac:dyDescent="0.25">
      <c r="A13453" s="90" t="s">
        <v>4908</v>
      </c>
      <c r="B13453" s="91"/>
      <c r="C13453" s="92">
        <v>1.25090209285542</v>
      </c>
      <c r="D13453" s="91"/>
      <c r="E13453" s="93" t="s">
        <v>4884</v>
      </c>
      <c r="F13453" s="94">
        <v>728</v>
      </c>
    </row>
    <row r="13454" spans="1:6" ht="0.2" customHeight="1" thickBot="1" x14ac:dyDescent="0.25"/>
    <row r="13455" spans="1:6" ht="12.75" customHeight="1" thickBot="1" x14ac:dyDescent="0.3">
      <c r="A13455" s="157" t="s">
        <v>4909</v>
      </c>
      <c r="B13455" s="158"/>
      <c r="C13455" s="158"/>
      <c r="D13455" s="158"/>
      <c r="E13455" s="159">
        <v>58198</v>
      </c>
      <c r="F13455" s="160"/>
    </row>
    <row r="13456" spans="1:6" ht="12.75" customHeight="1" x14ac:dyDescent="0.2"/>
    <row r="13457" spans="1:6" ht="12.75" customHeight="1" x14ac:dyDescent="0.2"/>
    <row r="13458" spans="1:6" ht="409.6" hidden="1" customHeight="1" x14ac:dyDescent="0.2"/>
    <row r="13459" spans="1:6" ht="12.75" customHeight="1" x14ac:dyDescent="0.25">
      <c r="A13459" s="144" t="s">
        <v>4868</v>
      </c>
      <c r="B13459" s="145"/>
      <c r="C13459" s="145"/>
      <c r="D13459" s="145"/>
      <c r="E13459" s="146"/>
      <c r="F13459" s="147"/>
    </row>
    <row r="13460" spans="1:6" ht="12.75" customHeight="1" x14ac:dyDescent="0.2">
      <c r="A13460" s="138" t="s">
        <v>3046</v>
      </c>
      <c r="B13460" s="139"/>
      <c r="C13460" s="139"/>
      <c r="D13460" s="140"/>
      <c r="E13460" s="76" t="s">
        <v>4869</v>
      </c>
      <c r="F13460" s="77" t="s">
        <v>4870</v>
      </c>
    </row>
    <row r="13461" spans="1:6" ht="12.75" customHeight="1" x14ac:dyDescent="0.2">
      <c r="A13461" s="141"/>
      <c r="B13461" s="142"/>
      <c r="C13461" s="142"/>
      <c r="D13461" s="143"/>
      <c r="E13461" s="78" t="s">
        <v>3045</v>
      </c>
      <c r="F13461" s="79" t="s">
        <v>263</v>
      </c>
    </row>
    <row r="13462" spans="1:6" ht="409.6" hidden="1" customHeight="1" x14ac:dyDescent="0.2"/>
    <row r="13463" spans="1:6" ht="12.75" customHeight="1" x14ac:dyDescent="0.2">
      <c r="A13463" s="80" t="s">
        <v>4871</v>
      </c>
      <c r="B13463" s="81" t="s">
        <v>4872</v>
      </c>
      <c r="C13463" s="82" t="s">
        <v>4870</v>
      </c>
      <c r="D13463" s="82" t="s">
        <v>4873</v>
      </c>
      <c r="E13463" s="82" t="s">
        <v>4874</v>
      </c>
      <c r="F13463" s="83" t="s">
        <v>4875</v>
      </c>
    </row>
    <row r="13464" spans="1:6" ht="409.6" hidden="1" customHeight="1" x14ac:dyDescent="0.2"/>
    <row r="13465" spans="1:6" ht="25.5" customHeight="1" x14ac:dyDescent="0.2">
      <c r="A13465" s="84" t="s">
        <v>5170</v>
      </c>
      <c r="B13465" s="85" t="s">
        <v>5171</v>
      </c>
      <c r="C13465" s="86" t="s">
        <v>106</v>
      </c>
      <c r="D13465" s="87">
        <v>7.4219999999999994E-2</v>
      </c>
      <c r="E13465" s="88">
        <v>443220</v>
      </c>
      <c r="F13465" s="89">
        <f>+D13465*E13465</f>
        <v>32895.788399999998</v>
      </c>
    </row>
    <row r="13466" spans="1:6" ht="409.6" hidden="1" customHeight="1" x14ac:dyDescent="0.2"/>
    <row r="13467" spans="1:6" ht="25.5" customHeight="1" x14ac:dyDescent="0.2">
      <c r="A13467" s="84" t="s">
        <v>5097</v>
      </c>
      <c r="B13467" s="85" t="s">
        <v>5098</v>
      </c>
      <c r="C13467" s="86" t="s">
        <v>9</v>
      </c>
      <c r="D13467" s="87">
        <v>2.97E-3</v>
      </c>
      <c r="E13467" s="88">
        <v>295180</v>
      </c>
      <c r="F13467" s="89">
        <f>+D13467*E13467</f>
        <v>876.68460000000005</v>
      </c>
    </row>
    <row r="13468" spans="1:6" ht="409.6" hidden="1" customHeight="1" x14ac:dyDescent="0.2"/>
    <row r="13469" spans="1:6" ht="25.5" customHeight="1" x14ac:dyDescent="0.2">
      <c r="A13469" s="84" t="s">
        <v>5254</v>
      </c>
      <c r="B13469" s="85" t="s">
        <v>5255</v>
      </c>
      <c r="C13469" s="86" t="s">
        <v>9</v>
      </c>
      <c r="D13469" s="87">
        <v>0.16492999999999999</v>
      </c>
      <c r="E13469" s="88">
        <v>2030</v>
      </c>
      <c r="F13469" s="89">
        <f>+D13469*E13469</f>
        <v>334.80789999999996</v>
      </c>
    </row>
    <row r="13470" spans="1:6" ht="409.6" hidden="1" customHeight="1" x14ac:dyDescent="0.2"/>
    <row r="13471" spans="1:6" ht="25.5" customHeight="1" thickBot="1" x14ac:dyDescent="0.25">
      <c r="A13471" s="84" t="s">
        <v>5256</v>
      </c>
      <c r="B13471" s="85" t="s">
        <v>5257</v>
      </c>
      <c r="C13471" s="86" t="s">
        <v>9</v>
      </c>
      <c r="D13471" s="87">
        <v>6.3099999999999996E-3</v>
      </c>
      <c r="E13471" s="88">
        <v>262600</v>
      </c>
      <c r="F13471" s="89">
        <f>+D13471*E13471</f>
        <v>1657.0059999999999</v>
      </c>
    </row>
    <row r="13472" spans="1:6" ht="409.6" hidden="1" customHeight="1" thickBot="1" x14ac:dyDescent="0.25"/>
    <row r="13473" spans="1:6" ht="13.5" customHeight="1" thickBot="1" x14ac:dyDescent="0.25">
      <c r="A13473" s="90" t="s">
        <v>4883</v>
      </c>
      <c r="B13473" s="91"/>
      <c r="C13473" s="92">
        <v>47.121832962226101</v>
      </c>
      <c r="D13473" s="91"/>
      <c r="E13473" s="93" t="s">
        <v>4884</v>
      </c>
      <c r="F13473" s="94">
        <v>35765</v>
      </c>
    </row>
    <row r="13474" spans="1:6" ht="0.2" customHeight="1" x14ac:dyDescent="0.2"/>
    <row r="13475" spans="1:6" ht="12.75" customHeight="1" x14ac:dyDescent="0.2">
      <c r="A13475" s="80" t="s">
        <v>4871</v>
      </c>
      <c r="B13475" s="81" t="s">
        <v>4885</v>
      </c>
      <c r="C13475" s="82" t="s">
        <v>4870</v>
      </c>
      <c r="D13475" s="82" t="s">
        <v>4873</v>
      </c>
      <c r="E13475" s="82" t="s">
        <v>4874</v>
      </c>
      <c r="F13475" s="83" t="s">
        <v>4875</v>
      </c>
    </row>
    <row r="13476" spans="1:6" ht="409.6" hidden="1" customHeight="1" x14ac:dyDescent="0.2"/>
    <row r="13477" spans="1:6" ht="25.5" customHeight="1" thickBot="1" x14ac:dyDescent="0.25">
      <c r="A13477" s="84" t="s">
        <v>5178</v>
      </c>
      <c r="B13477" s="85" t="s">
        <v>5179</v>
      </c>
      <c r="C13477" s="86" t="s">
        <v>4888</v>
      </c>
      <c r="D13477" s="87">
        <v>7.0010000000000003E-2</v>
      </c>
      <c r="E13477" s="88">
        <v>294454</v>
      </c>
      <c r="F13477" s="89">
        <f>+D13477*E13477</f>
        <v>20614.724539999999</v>
      </c>
    </row>
    <row r="13478" spans="1:6" ht="409.6" hidden="1" customHeight="1" thickBot="1" x14ac:dyDescent="0.25"/>
    <row r="13479" spans="1:6" ht="13.5" customHeight="1" thickBot="1" x14ac:dyDescent="0.25">
      <c r="A13479" s="90" t="s">
        <v>4893</v>
      </c>
      <c r="B13479" s="91"/>
      <c r="C13479" s="92">
        <v>27.161095666609601</v>
      </c>
      <c r="D13479" s="91"/>
      <c r="E13479" s="93" t="s">
        <v>4884</v>
      </c>
      <c r="F13479" s="94">
        <v>20615</v>
      </c>
    </row>
    <row r="13480" spans="1:6" ht="0.2" customHeight="1" x14ac:dyDescent="0.2"/>
    <row r="13481" spans="1:6" ht="12.75" customHeight="1" x14ac:dyDescent="0.2">
      <c r="A13481" s="80" t="s">
        <v>4871</v>
      </c>
      <c r="B13481" s="81" t="s">
        <v>4894</v>
      </c>
      <c r="C13481" s="82" t="s">
        <v>4870</v>
      </c>
      <c r="D13481" s="82" t="s">
        <v>4873</v>
      </c>
      <c r="E13481" s="82" t="s">
        <v>4874</v>
      </c>
      <c r="F13481" s="83" t="s">
        <v>4875</v>
      </c>
    </row>
    <row r="13482" spans="1:6" ht="409.6" hidden="1" customHeight="1" x14ac:dyDescent="0.2"/>
    <row r="13483" spans="1:6" ht="25.5" customHeight="1" thickBot="1" x14ac:dyDescent="0.25">
      <c r="A13483" s="84" t="s">
        <v>4895</v>
      </c>
      <c r="B13483" s="85" t="s">
        <v>4896</v>
      </c>
      <c r="C13483" s="86" t="s">
        <v>4897</v>
      </c>
      <c r="D13483" s="87">
        <v>0.05</v>
      </c>
      <c r="E13483" s="88">
        <v>20615</v>
      </c>
      <c r="F13483" s="89">
        <f>+D13483*E13483</f>
        <v>1030.75</v>
      </c>
    </row>
    <row r="13484" spans="1:6" ht="409.6" hidden="1" customHeight="1" thickBot="1" x14ac:dyDescent="0.25"/>
    <row r="13485" spans="1:6" ht="13.5" customHeight="1" thickBot="1" x14ac:dyDescent="0.25">
      <c r="A13485" s="90" t="s">
        <v>4898</v>
      </c>
      <c r="B13485" s="91"/>
      <c r="C13485" s="92">
        <v>1.35838416843437</v>
      </c>
      <c r="D13485" s="91"/>
      <c r="E13485" s="93" t="s">
        <v>4884</v>
      </c>
      <c r="F13485" s="94">
        <v>1031</v>
      </c>
    </row>
    <row r="13486" spans="1:6" ht="0.2" customHeight="1" x14ac:dyDescent="0.2"/>
    <row r="13487" spans="1:6" ht="12.75" customHeight="1" x14ac:dyDescent="0.2">
      <c r="A13487" s="80" t="s">
        <v>4871</v>
      </c>
      <c r="B13487" s="81" t="s">
        <v>4899</v>
      </c>
      <c r="C13487" s="82" t="s">
        <v>4870</v>
      </c>
      <c r="D13487" s="82" t="s">
        <v>4873</v>
      </c>
      <c r="E13487" s="82" t="s">
        <v>4874</v>
      </c>
      <c r="F13487" s="83" t="s">
        <v>4875</v>
      </c>
    </row>
    <row r="13488" spans="1:6" ht="409.6" hidden="1" customHeight="1" x14ac:dyDescent="0.2"/>
    <row r="13489" spans="1:6" ht="25.5" customHeight="1" x14ac:dyDescent="0.2">
      <c r="A13489" s="84" t="s">
        <v>5266</v>
      </c>
      <c r="B13489" s="85" t="s">
        <v>5267</v>
      </c>
      <c r="C13489" s="86" t="s">
        <v>109</v>
      </c>
      <c r="D13489" s="87">
        <v>0.83333000000000002</v>
      </c>
      <c r="E13489" s="88">
        <v>9278</v>
      </c>
      <c r="F13489" s="89">
        <f>+D13489*E13489</f>
        <v>7731.6357399999997</v>
      </c>
    </row>
    <row r="13490" spans="1:6" ht="409.6" hidden="1" customHeight="1" x14ac:dyDescent="0.2"/>
    <row r="13491" spans="1:6" ht="25.5" customHeight="1" x14ac:dyDescent="0.2">
      <c r="A13491" s="84" t="s">
        <v>5222</v>
      </c>
      <c r="B13491" s="85" t="s">
        <v>5223</v>
      </c>
      <c r="C13491" s="86" t="s">
        <v>109</v>
      </c>
      <c r="D13491" s="87">
        <v>26.66667</v>
      </c>
      <c r="E13491" s="88">
        <v>48</v>
      </c>
      <c r="F13491" s="89">
        <f>+D13491*E13491</f>
        <v>1280.0001600000001</v>
      </c>
    </row>
    <row r="13492" spans="1:6" ht="409.6" hidden="1" customHeight="1" x14ac:dyDescent="0.2"/>
    <row r="13493" spans="1:6" ht="25.5" customHeight="1" x14ac:dyDescent="0.2">
      <c r="A13493" s="84" t="s">
        <v>5016</v>
      </c>
      <c r="B13493" s="85" t="s">
        <v>5017</v>
      </c>
      <c r="C13493" s="86" t="s">
        <v>109</v>
      </c>
      <c r="D13493" s="87">
        <v>0.83333000000000002</v>
      </c>
      <c r="E13493" s="88">
        <v>3482</v>
      </c>
      <c r="F13493" s="89">
        <f>+D13493*E13493</f>
        <v>2901.65506</v>
      </c>
    </row>
    <row r="13494" spans="1:6" ht="409.6" hidden="1" customHeight="1" x14ac:dyDescent="0.2"/>
    <row r="13495" spans="1:6" ht="25.5" customHeight="1" x14ac:dyDescent="0.2">
      <c r="A13495" s="84" t="s">
        <v>5208</v>
      </c>
      <c r="B13495" s="85" t="s">
        <v>5209</v>
      </c>
      <c r="C13495" s="86" t="s">
        <v>109</v>
      </c>
      <c r="D13495" s="87">
        <v>3.3333300000000001</v>
      </c>
      <c r="E13495" s="88">
        <v>139</v>
      </c>
      <c r="F13495" s="89">
        <f>+D13495*E13495</f>
        <v>463.33287000000001</v>
      </c>
    </row>
    <row r="13496" spans="1:6" ht="409.6" hidden="1" customHeight="1" x14ac:dyDescent="0.2"/>
    <row r="13497" spans="1:6" ht="25.5" customHeight="1" x14ac:dyDescent="0.2">
      <c r="A13497" s="84" t="s">
        <v>5166</v>
      </c>
      <c r="B13497" s="85" t="s">
        <v>5167</v>
      </c>
      <c r="C13497" s="86" t="s">
        <v>109</v>
      </c>
      <c r="D13497" s="87">
        <v>0.16667000000000001</v>
      </c>
      <c r="E13497" s="88">
        <v>26925</v>
      </c>
      <c r="F13497" s="89">
        <f>+D13497*E13497</f>
        <v>4487.5897500000001</v>
      </c>
    </row>
    <row r="13498" spans="1:6" ht="409.6" hidden="1" customHeight="1" x14ac:dyDescent="0.2"/>
    <row r="13499" spans="1:6" ht="25.5" customHeight="1" x14ac:dyDescent="0.2">
      <c r="A13499" s="84" t="s">
        <v>5018</v>
      </c>
      <c r="B13499" s="85" t="s">
        <v>5019</v>
      </c>
      <c r="C13499" s="86" t="s">
        <v>109</v>
      </c>
      <c r="D13499" s="87">
        <v>1.6666700000000001</v>
      </c>
      <c r="E13499" s="88">
        <v>248</v>
      </c>
      <c r="F13499" s="89">
        <f>+D13499*E13499</f>
        <v>413.33416</v>
      </c>
    </row>
    <row r="13500" spans="1:6" ht="409.6" hidden="1" customHeight="1" x14ac:dyDescent="0.2"/>
    <row r="13501" spans="1:6" ht="25.5" customHeight="1" thickBot="1" x14ac:dyDescent="0.25">
      <c r="A13501" s="84" t="s">
        <v>5198</v>
      </c>
      <c r="B13501" s="85" t="s">
        <v>5199</v>
      </c>
      <c r="C13501" s="86" t="s">
        <v>109</v>
      </c>
      <c r="D13501" s="87">
        <v>0.2</v>
      </c>
      <c r="E13501" s="88">
        <v>805</v>
      </c>
      <c r="F13501" s="89">
        <f>+D13501*E13501</f>
        <v>161</v>
      </c>
    </row>
    <row r="13502" spans="1:6" ht="409.6" hidden="1" customHeight="1" thickBot="1" x14ac:dyDescent="0.25"/>
    <row r="13503" spans="1:6" ht="13.5" customHeight="1" thickBot="1" x14ac:dyDescent="0.25">
      <c r="A13503" s="90" t="s">
        <v>4904</v>
      </c>
      <c r="B13503" s="91"/>
      <c r="C13503" s="92">
        <v>22.976587306815599</v>
      </c>
      <c r="D13503" s="91"/>
      <c r="E13503" s="93" t="s">
        <v>4884</v>
      </c>
      <c r="F13503" s="94">
        <v>17439</v>
      </c>
    </row>
    <row r="13504" spans="1:6" ht="0.2" customHeight="1" x14ac:dyDescent="0.2"/>
    <row r="13505" spans="1:6" ht="12.75" customHeight="1" x14ac:dyDescent="0.2">
      <c r="A13505" s="80" t="s">
        <v>4871</v>
      </c>
      <c r="B13505" s="81" t="s">
        <v>4905</v>
      </c>
      <c r="C13505" s="82" t="s">
        <v>4870</v>
      </c>
      <c r="D13505" s="82" t="s">
        <v>4873</v>
      </c>
      <c r="E13505" s="82" t="s">
        <v>4874</v>
      </c>
      <c r="F13505" s="83" t="s">
        <v>4875</v>
      </c>
    </row>
    <row r="13506" spans="1:6" ht="409.6" hidden="1" customHeight="1" x14ac:dyDescent="0.2"/>
    <row r="13507" spans="1:6" ht="25.5" customHeight="1" thickBot="1" x14ac:dyDescent="0.25">
      <c r="A13507" s="84" t="s">
        <v>4920</v>
      </c>
      <c r="B13507" s="85" t="s">
        <v>4921</v>
      </c>
      <c r="C13507" s="86" t="s">
        <v>106</v>
      </c>
      <c r="D13507" s="87">
        <v>7.4219999999999994E-2</v>
      </c>
      <c r="E13507" s="88">
        <v>14128</v>
      </c>
      <c r="F13507" s="89">
        <f>+D13507*E13507</f>
        <v>1048.58016</v>
      </c>
    </row>
    <row r="13508" spans="1:6" ht="409.6" hidden="1" customHeight="1" thickBot="1" x14ac:dyDescent="0.25"/>
    <row r="13509" spans="1:6" ht="13.5" customHeight="1" thickBot="1" x14ac:dyDescent="0.25">
      <c r="A13509" s="90" t="s">
        <v>4908</v>
      </c>
      <c r="B13509" s="91"/>
      <c r="C13509" s="92">
        <v>1.38209989591431</v>
      </c>
      <c r="D13509" s="91"/>
      <c r="E13509" s="93" t="s">
        <v>4884</v>
      </c>
      <c r="F13509" s="94">
        <v>1049</v>
      </c>
    </row>
    <row r="13510" spans="1:6" ht="0.2" customHeight="1" x14ac:dyDescent="0.2"/>
    <row r="13511" spans="1:6" ht="12.75" customHeight="1" thickBot="1" x14ac:dyDescent="0.3">
      <c r="A13511" s="157" t="s">
        <v>4909</v>
      </c>
      <c r="B13511" s="158"/>
      <c r="C13511" s="158"/>
      <c r="D13511" s="158"/>
      <c r="E13511" s="159">
        <v>75899</v>
      </c>
      <c r="F13511" s="160"/>
    </row>
    <row r="13512" spans="1:6" ht="12.75" customHeight="1" x14ac:dyDescent="0.2"/>
    <row r="13513" spans="1:6" ht="12.75" customHeight="1" x14ac:dyDescent="0.2"/>
    <row r="13514" spans="1:6" ht="409.6" hidden="1" customHeight="1" x14ac:dyDescent="0.2"/>
    <row r="13515" spans="1:6" ht="12.75" customHeight="1" x14ac:dyDescent="0.25">
      <c r="A13515" s="144" t="s">
        <v>4868</v>
      </c>
      <c r="B13515" s="145"/>
      <c r="C13515" s="145"/>
      <c r="D13515" s="145"/>
      <c r="E13515" s="146"/>
      <c r="F13515" s="147"/>
    </row>
    <row r="13516" spans="1:6" ht="12.75" customHeight="1" x14ac:dyDescent="0.2">
      <c r="A13516" s="138" t="s">
        <v>3048</v>
      </c>
      <c r="B13516" s="139"/>
      <c r="C13516" s="139"/>
      <c r="D13516" s="140"/>
      <c r="E13516" s="76" t="s">
        <v>4869</v>
      </c>
      <c r="F13516" s="77" t="s">
        <v>4870</v>
      </c>
    </row>
    <row r="13517" spans="1:6" ht="12.75" customHeight="1" x14ac:dyDescent="0.2">
      <c r="A13517" s="141"/>
      <c r="B13517" s="142"/>
      <c r="C13517" s="142"/>
      <c r="D13517" s="143"/>
      <c r="E13517" s="78" t="s">
        <v>3047</v>
      </c>
      <c r="F13517" s="79" t="s">
        <v>263</v>
      </c>
    </row>
    <row r="13518" spans="1:6" ht="409.6" hidden="1" customHeight="1" x14ac:dyDescent="0.2"/>
    <row r="13519" spans="1:6" ht="12.75" customHeight="1" x14ac:dyDescent="0.2">
      <c r="A13519" s="80" t="s">
        <v>4871</v>
      </c>
      <c r="B13519" s="81" t="s">
        <v>4872</v>
      </c>
      <c r="C13519" s="82" t="s">
        <v>4870</v>
      </c>
      <c r="D13519" s="82" t="s">
        <v>4873</v>
      </c>
      <c r="E13519" s="82" t="s">
        <v>4874</v>
      </c>
      <c r="F13519" s="83" t="s">
        <v>4875</v>
      </c>
    </row>
    <row r="13520" spans="1:6" ht="409.6" hidden="1" customHeight="1" x14ac:dyDescent="0.2"/>
    <row r="13521" spans="1:6" ht="25.5" customHeight="1" x14ac:dyDescent="0.2">
      <c r="A13521" s="84" t="s">
        <v>5170</v>
      </c>
      <c r="B13521" s="85" t="s">
        <v>5171</v>
      </c>
      <c r="C13521" s="86" t="s">
        <v>106</v>
      </c>
      <c r="D13521" s="87">
        <v>0.10102</v>
      </c>
      <c r="E13521" s="88">
        <v>443220</v>
      </c>
      <c r="F13521" s="89">
        <f>+D13521*E13521</f>
        <v>44774.0844</v>
      </c>
    </row>
    <row r="13522" spans="1:6" ht="409.6" hidden="1" customHeight="1" x14ac:dyDescent="0.2"/>
    <row r="13523" spans="1:6" ht="25.5" customHeight="1" x14ac:dyDescent="0.2">
      <c r="A13523" s="84" t="s">
        <v>5097</v>
      </c>
      <c r="B13523" s="85" t="s">
        <v>5098</v>
      </c>
      <c r="C13523" s="86" t="s">
        <v>9</v>
      </c>
      <c r="D13523" s="87">
        <v>3.46E-3</v>
      </c>
      <c r="E13523" s="88">
        <v>295180</v>
      </c>
      <c r="F13523" s="89">
        <f>+D13523*E13523</f>
        <v>1021.3228</v>
      </c>
    </row>
    <row r="13524" spans="1:6" ht="409.6" hidden="1" customHeight="1" x14ac:dyDescent="0.2"/>
    <row r="13525" spans="1:6" ht="25.5" customHeight="1" x14ac:dyDescent="0.2">
      <c r="A13525" s="84" t="s">
        <v>5254</v>
      </c>
      <c r="B13525" s="85" t="s">
        <v>5255</v>
      </c>
      <c r="C13525" s="86" t="s">
        <v>9</v>
      </c>
      <c r="D13525" s="87">
        <v>0.19242000000000001</v>
      </c>
      <c r="E13525" s="88">
        <v>2030</v>
      </c>
      <c r="F13525" s="89">
        <f>+D13525*E13525</f>
        <v>390.61260000000004</v>
      </c>
    </row>
    <row r="13526" spans="1:6" ht="409.6" hidden="1" customHeight="1" x14ac:dyDescent="0.2"/>
    <row r="13527" spans="1:6" ht="25.5" customHeight="1" thickBot="1" x14ac:dyDescent="0.25">
      <c r="A13527" s="84" t="s">
        <v>5256</v>
      </c>
      <c r="B13527" s="85" t="s">
        <v>5257</v>
      </c>
      <c r="C13527" s="86" t="s">
        <v>9</v>
      </c>
      <c r="D13527" s="87">
        <v>8.5900000000000004E-3</v>
      </c>
      <c r="E13527" s="88">
        <v>262600</v>
      </c>
      <c r="F13527" s="89">
        <f>+D13527*E13527</f>
        <v>2255.7339999999999</v>
      </c>
    </row>
    <row r="13528" spans="1:6" ht="409.6" hidden="1" customHeight="1" thickBot="1" x14ac:dyDescent="0.25"/>
    <row r="13529" spans="1:6" ht="13.5" customHeight="1" thickBot="1" x14ac:dyDescent="0.25">
      <c r="A13529" s="90" t="s">
        <v>4883</v>
      </c>
      <c r="B13529" s="91"/>
      <c r="C13529" s="92">
        <v>49.488685702610198</v>
      </c>
      <c r="D13529" s="91"/>
      <c r="E13529" s="93" t="s">
        <v>4884</v>
      </c>
      <c r="F13529" s="94">
        <v>48442</v>
      </c>
    </row>
    <row r="13530" spans="1:6" ht="0.2" customHeight="1" x14ac:dyDescent="0.2"/>
    <row r="13531" spans="1:6" ht="12.75" customHeight="1" x14ac:dyDescent="0.2">
      <c r="A13531" s="80" t="s">
        <v>4871</v>
      </c>
      <c r="B13531" s="81" t="s">
        <v>4885</v>
      </c>
      <c r="C13531" s="82" t="s">
        <v>4870</v>
      </c>
      <c r="D13531" s="82" t="s">
        <v>4873</v>
      </c>
      <c r="E13531" s="82" t="s">
        <v>4874</v>
      </c>
      <c r="F13531" s="83" t="s">
        <v>4875</v>
      </c>
    </row>
    <row r="13532" spans="1:6" ht="409.6" hidden="1" customHeight="1" x14ac:dyDescent="0.2"/>
    <row r="13533" spans="1:6" ht="25.5" customHeight="1" thickBot="1" x14ac:dyDescent="0.25">
      <c r="A13533" s="84" t="s">
        <v>5178</v>
      </c>
      <c r="B13533" s="85" t="s">
        <v>5179</v>
      </c>
      <c r="C13533" s="86" t="s">
        <v>4888</v>
      </c>
      <c r="D13533" s="87">
        <v>9.529E-2</v>
      </c>
      <c r="E13533" s="88">
        <v>294454</v>
      </c>
      <c r="F13533" s="89">
        <f>+D13533*E13533</f>
        <v>28058.521659999999</v>
      </c>
    </row>
    <row r="13534" spans="1:6" ht="409.6" hidden="1" customHeight="1" thickBot="1" x14ac:dyDescent="0.25"/>
    <row r="13535" spans="1:6" ht="13.5" customHeight="1" thickBot="1" x14ac:dyDescent="0.25">
      <c r="A13535" s="90" t="s">
        <v>4893</v>
      </c>
      <c r="B13535" s="91"/>
      <c r="C13535" s="92">
        <v>28.66527047045</v>
      </c>
      <c r="D13535" s="91"/>
      <c r="E13535" s="93" t="s">
        <v>4884</v>
      </c>
      <c r="F13535" s="94">
        <v>28059</v>
      </c>
    </row>
    <row r="13536" spans="1:6" ht="0.2" customHeight="1" x14ac:dyDescent="0.2"/>
    <row r="13537" spans="1:6" ht="12.75" customHeight="1" x14ac:dyDescent="0.2">
      <c r="A13537" s="80" t="s">
        <v>4871</v>
      </c>
      <c r="B13537" s="81" t="s">
        <v>4894</v>
      </c>
      <c r="C13537" s="82" t="s">
        <v>4870</v>
      </c>
      <c r="D13537" s="82" t="s">
        <v>4873</v>
      </c>
      <c r="E13537" s="82" t="s">
        <v>4874</v>
      </c>
      <c r="F13537" s="83" t="s">
        <v>4875</v>
      </c>
    </row>
    <row r="13538" spans="1:6" ht="409.6" hidden="1" customHeight="1" x14ac:dyDescent="0.2"/>
    <row r="13539" spans="1:6" ht="25.5" customHeight="1" thickBot="1" x14ac:dyDescent="0.25">
      <c r="A13539" s="84" t="s">
        <v>4895</v>
      </c>
      <c r="B13539" s="85" t="s">
        <v>4896</v>
      </c>
      <c r="C13539" s="86" t="s">
        <v>4897</v>
      </c>
      <c r="D13539" s="87">
        <v>0.05</v>
      </c>
      <c r="E13539" s="88">
        <v>28059</v>
      </c>
      <c r="F13539" s="89">
        <f>+D13539*E13539</f>
        <v>1402.95</v>
      </c>
    </row>
    <row r="13540" spans="1:6" ht="409.6" hidden="1" customHeight="1" thickBot="1" x14ac:dyDescent="0.25"/>
    <row r="13541" spans="1:6" ht="13.5" customHeight="1" thickBot="1" x14ac:dyDescent="0.25">
      <c r="A13541" s="90" t="s">
        <v>4898</v>
      </c>
      <c r="B13541" s="91"/>
      <c r="C13541" s="92">
        <v>1.43331460387189</v>
      </c>
      <c r="D13541" s="91"/>
      <c r="E13541" s="93" t="s">
        <v>4884</v>
      </c>
      <c r="F13541" s="94">
        <v>1403</v>
      </c>
    </row>
    <row r="13542" spans="1:6" ht="0.2" customHeight="1" x14ac:dyDescent="0.2"/>
    <row r="13543" spans="1:6" ht="12.75" customHeight="1" x14ac:dyDescent="0.2">
      <c r="A13543" s="80" t="s">
        <v>4871</v>
      </c>
      <c r="B13543" s="81" t="s">
        <v>4899</v>
      </c>
      <c r="C13543" s="82" t="s">
        <v>4870</v>
      </c>
      <c r="D13543" s="82" t="s">
        <v>4873</v>
      </c>
      <c r="E13543" s="82" t="s">
        <v>4874</v>
      </c>
      <c r="F13543" s="83" t="s">
        <v>4875</v>
      </c>
    </row>
    <row r="13544" spans="1:6" ht="409.6" hidden="1" customHeight="1" x14ac:dyDescent="0.2"/>
    <row r="13545" spans="1:6" ht="25.5" customHeight="1" x14ac:dyDescent="0.2">
      <c r="A13545" s="84" t="s">
        <v>5268</v>
      </c>
      <c r="B13545" s="85" t="s">
        <v>5269</v>
      </c>
      <c r="C13545" s="86" t="s">
        <v>109</v>
      </c>
      <c r="D13545" s="87">
        <v>0.83333000000000002</v>
      </c>
      <c r="E13545" s="88">
        <v>10616</v>
      </c>
      <c r="F13545" s="89">
        <f>+D13545*E13545</f>
        <v>8846.6312799999996</v>
      </c>
    </row>
    <row r="13546" spans="1:6" ht="409.6" hidden="1" customHeight="1" x14ac:dyDescent="0.2"/>
    <row r="13547" spans="1:6" ht="25.5" customHeight="1" x14ac:dyDescent="0.2">
      <c r="A13547" s="84" t="s">
        <v>5222</v>
      </c>
      <c r="B13547" s="85" t="s">
        <v>5223</v>
      </c>
      <c r="C13547" s="86" t="s">
        <v>109</v>
      </c>
      <c r="D13547" s="87">
        <v>26.66667</v>
      </c>
      <c r="E13547" s="88">
        <v>48</v>
      </c>
      <c r="F13547" s="89">
        <f>+D13547*E13547</f>
        <v>1280.0001600000001</v>
      </c>
    </row>
    <row r="13548" spans="1:6" ht="409.6" hidden="1" customHeight="1" x14ac:dyDescent="0.2"/>
    <row r="13549" spans="1:6" ht="25.5" customHeight="1" x14ac:dyDescent="0.2">
      <c r="A13549" s="84" t="s">
        <v>5016</v>
      </c>
      <c r="B13549" s="85" t="s">
        <v>5017</v>
      </c>
      <c r="C13549" s="86" t="s">
        <v>109</v>
      </c>
      <c r="D13549" s="87">
        <v>0.83333000000000002</v>
      </c>
      <c r="E13549" s="88">
        <v>3482</v>
      </c>
      <c r="F13549" s="89">
        <f>+D13549*E13549</f>
        <v>2901.65506</v>
      </c>
    </row>
    <row r="13550" spans="1:6" ht="409.6" hidden="1" customHeight="1" x14ac:dyDescent="0.2"/>
    <row r="13551" spans="1:6" ht="25.5" customHeight="1" x14ac:dyDescent="0.2">
      <c r="A13551" s="84" t="s">
        <v>5208</v>
      </c>
      <c r="B13551" s="85" t="s">
        <v>5209</v>
      </c>
      <c r="C13551" s="86" t="s">
        <v>109</v>
      </c>
      <c r="D13551" s="87">
        <v>3.3333300000000001</v>
      </c>
      <c r="E13551" s="88">
        <v>139</v>
      </c>
      <c r="F13551" s="89">
        <f>+D13551*E13551</f>
        <v>463.33287000000001</v>
      </c>
    </row>
    <row r="13552" spans="1:6" ht="409.6" hidden="1" customHeight="1" x14ac:dyDescent="0.2"/>
    <row r="13553" spans="1:6" ht="25.5" customHeight="1" x14ac:dyDescent="0.2">
      <c r="A13553" s="84" t="s">
        <v>5166</v>
      </c>
      <c r="B13553" s="85" t="s">
        <v>5167</v>
      </c>
      <c r="C13553" s="86" t="s">
        <v>109</v>
      </c>
      <c r="D13553" s="87">
        <v>0.16667000000000001</v>
      </c>
      <c r="E13553" s="88">
        <v>26925</v>
      </c>
      <c r="F13553" s="89">
        <f>+D13553*E13553</f>
        <v>4487.5897500000001</v>
      </c>
    </row>
    <row r="13554" spans="1:6" ht="409.6" hidden="1" customHeight="1" x14ac:dyDescent="0.2"/>
    <row r="13555" spans="1:6" ht="25.5" customHeight="1" x14ac:dyDescent="0.2">
      <c r="A13555" s="84" t="s">
        <v>5018</v>
      </c>
      <c r="B13555" s="85" t="s">
        <v>5019</v>
      </c>
      <c r="C13555" s="86" t="s">
        <v>109</v>
      </c>
      <c r="D13555" s="87">
        <v>1.6666700000000001</v>
      </c>
      <c r="E13555" s="88">
        <v>248</v>
      </c>
      <c r="F13555" s="89">
        <f>+D13555*E13555</f>
        <v>413.33416</v>
      </c>
    </row>
    <row r="13556" spans="1:6" ht="409.6" hidden="1" customHeight="1" x14ac:dyDescent="0.2"/>
    <row r="13557" spans="1:6" ht="25.5" customHeight="1" thickBot="1" x14ac:dyDescent="0.25">
      <c r="A13557" s="84" t="s">
        <v>5198</v>
      </c>
      <c r="B13557" s="85" t="s">
        <v>5199</v>
      </c>
      <c r="C13557" s="86" t="s">
        <v>109</v>
      </c>
      <c r="D13557" s="87">
        <v>0.2</v>
      </c>
      <c r="E13557" s="88">
        <v>805</v>
      </c>
      <c r="F13557" s="89">
        <f>+D13557*E13557</f>
        <v>161</v>
      </c>
    </row>
    <row r="13558" spans="1:6" ht="409.6" hidden="1" customHeight="1" thickBot="1" x14ac:dyDescent="0.25"/>
    <row r="13559" spans="1:6" ht="13.5" customHeight="1" thickBot="1" x14ac:dyDescent="0.25">
      <c r="A13559" s="90" t="s">
        <v>4904</v>
      </c>
      <c r="B13559" s="91"/>
      <c r="C13559" s="92">
        <v>18.954896051489001</v>
      </c>
      <c r="D13559" s="91"/>
      <c r="E13559" s="93" t="s">
        <v>4884</v>
      </c>
      <c r="F13559" s="94">
        <v>18554</v>
      </c>
    </row>
    <row r="13560" spans="1:6" ht="0.2" customHeight="1" x14ac:dyDescent="0.2"/>
    <row r="13561" spans="1:6" ht="12.75" customHeight="1" x14ac:dyDescent="0.2">
      <c r="A13561" s="80" t="s">
        <v>4871</v>
      </c>
      <c r="B13561" s="81" t="s">
        <v>4905</v>
      </c>
      <c r="C13561" s="82" t="s">
        <v>4870</v>
      </c>
      <c r="D13561" s="82" t="s">
        <v>4873</v>
      </c>
      <c r="E13561" s="82" t="s">
        <v>4874</v>
      </c>
      <c r="F13561" s="83" t="s">
        <v>4875</v>
      </c>
    </row>
    <row r="13562" spans="1:6" ht="409.6" hidden="1" customHeight="1" x14ac:dyDescent="0.2"/>
    <row r="13563" spans="1:6" ht="25.5" customHeight="1" thickBot="1" x14ac:dyDescent="0.25">
      <c r="A13563" s="84" t="s">
        <v>4920</v>
      </c>
      <c r="B13563" s="85" t="s">
        <v>4921</v>
      </c>
      <c r="C13563" s="86" t="s">
        <v>106</v>
      </c>
      <c r="D13563" s="87">
        <v>0.10102</v>
      </c>
      <c r="E13563" s="88">
        <v>14128</v>
      </c>
      <c r="F13563" s="89">
        <f>+D13563*E13563</f>
        <v>1427.21056</v>
      </c>
    </row>
    <row r="13564" spans="1:6" ht="409.6" hidden="1" customHeight="1" thickBot="1" x14ac:dyDescent="0.25"/>
    <row r="13565" spans="1:6" ht="13.5" customHeight="1" thickBot="1" x14ac:dyDescent="0.25">
      <c r="A13565" s="90" t="s">
        <v>4908</v>
      </c>
      <c r="B13565" s="91"/>
      <c r="C13565" s="92">
        <v>1.4578331715788899</v>
      </c>
      <c r="D13565" s="91"/>
      <c r="E13565" s="93" t="s">
        <v>4884</v>
      </c>
      <c r="F13565" s="94">
        <v>1427</v>
      </c>
    </row>
    <row r="13566" spans="1:6" ht="0.2" customHeight="1" thickBot="1" x14ac:dyDescent="0.25"/>
    <row r="13567" spans="1:6" ht="12.75" customHeight="1" thickBot="1" x14ac:dyDescent="0.3">
      <c r="A13567" s="157" t="s">
        <v>4909</v>
      </c>
      <c r="B13567" s="158"/>
      <c r="C13567" s="158"/>
      <c r="D13567" s="158"/>
      <c r="E13567" s="159">
        <v>97885</v>
      </c>
      <c r="F13567" s="160"/>
    </row>
    <row r="13568" spans="1:6" ht="12.75" customHeight="1" x14ac:dyDescent="0.2"/>
    <row r="13569" spans="1:6" ht="12.75" customHeight="1" x14ac:dyDescent="0.2"/>
    <row r="13570" spans="1:6" ht="409.6" hidden="1" customHeight="1" x14ac:dyDescent="0.2"/>
    <row r="13571" spans="1:6" ht="12.75" customHeight="1" x14ac:dyDescent="0.25">
      <c r="A13571" s="144" t="s">
        <v>4868</v>
      </c>
      <c r="B13571" s="145"/>
      <c r="C13571" s="145"/>
      <c r="D13571" s="145"/>
      <c r="E13571" s="146"/>
      <c r="F13571" s="147"/>
    </row>
    <row r="13572" spans="1:6" ht="12.75" customHeight="1" x14ac:dyDescent="0.2">
      <c r="A13572" s="138" t="s">
        <v>3050</v>
      </c>
      <c r="B13572" s="139"/>
      <c r="C13572" s="139"/>
      <c r="D13572" s="140"/>
      <c r="E13572" s="76" t="s">
        <v>4869</v>
      </c>
      <c r="F13572" s="77" t="s">
        <v>4870</v>
      </c>
    </row>
    <row r="13573" spans="1:6" ht="12.75" customHeight="1" x14ac:dyDescent="0.2">
      <c r="A13573" s="141"/>
      <c r="B13573" s="142"/>
      <c r="C13573" s="142"/>
      <c r="D13573" s="143"/>
      <c r="E13573" s="78" t="s">
        <v>3049</v>
      </c>
      <c r="F13573" s="79" t="s">
        <v>263</v>
      </c>
    </row>
    <row r="13574" spans="1:6" ht="409.6" hidden="1" customHeight="1" x14ac:dyDescent="0.2"/>
    <row r="13575" spans="1:6" ht="12.75" customHeight="1" x14ac:dyDescent="0.2">
      <c r="A13575" s="80" t="s">
        <v>4871</v>
      </c>
      <c r="B13575" s="81" t="s">
        <v>4872</v>
      </c>
      <c r="C13575" s="82" t="s">
        <v>4870</v>
      </c>
      <c r="D13575" s="82" t="s">
        <v>4873</v>
      </c>
      <c r="E13575" s="82" t="s">
        <v>4874</v>
      </c>
      <c r="F13575" s="83" t="s">
        <v>4875</v>
      </c>
    </row>
    <row r="13576" spans="1:6" ht="409.6" hidden="1" customHeight="1" x14ac:dyDescent="0.2"/>
    <row r="13577" spans="1:6" ht="25.5" customHeight="1" x14ac:dyDescent="0.2">
      <c r="A13577" s="84" t="s">
        <v>5170</v>
      </c>
      <c r="B13577" s="85" t="s">
        <v>5171</v>
      </c>
      <c r="C13577" s="86" t="s">
        <v>106</v>
      </c>
      <c r="D13577" s="87">
        <v>0.13195000000000001</v>
      </c>
      <c r="E13577" s="88">
        <v>443220</v>
      </c>
      <c r="F13577" s="89">
        <f>+D13577*E13577</f>
        <v>58482.879000000008</v>
      </c>
    </row>
    <row r="13578" spans="1:6" ht="409.6" hidden="1" customHeight="1" x14ac:dyDescent="0.2"/>
    <row r="13579" spans="1:6" ht="25.5" customHeight="1" x14ac:dyDescent="0.2">
      <c r="A13579" s="84" t="s">
        <v>5097</v>
      </c>
      <c r="B13579" s="85" t="s">
        <v>5098</v>
      </c>
      <c r="C13579" s="86" t="s">
        <v>9</v>
      </c>
      <c r="D13579" s="87">
        <v>3.96E-3</v>
      </c>
      <c r="E13579" s="88">
        <v>295180</v>
      </c>
      <c r="F13579" s="89">
        <f>+D13579*E13579</f>
        <v>1168.9128000000001</v>
      </c>
    </row>
    <row r="13580" spans="1:6" ht="409.6" hidden="1" customHeight="1" x14ac:dyDescent="0.2"/>
    <row r="13581" spans="1:6" ht="25.5" customHeight="1" x14ac:dyDescent="0.2">
      <c r="A13581" s="84" t="s">
        <v>5254</v>
      </c>
      <c r="B13581" s="85" t="s">
        <v>5255</v>
      </c>
      <c r="C13581" s="86" t="s">
        <v>9</v>
      </c>
      <c r="D13581" s="87">
        <v>0.21990999999999999</v>
      </c>
      <c r="E13581" s="88">
        <v>2030</v>
      </c>
      <c r="F13581" s="89">
        <f>+D13581*E13581</f>
        <v>446.41730000000001</v>
      </c>
    </row>
    <row r="13582" spans="1:6" ht="409.6" hidden="1" customHeight="1" x14ac:dyDescent="0.2"/>
    <row r="13583" spans="1:6" ht="25.5" customHeight="1" thickBot="1" x14ac:dyDescent="0.25">
      <c r="A13583" s="84" t="s">
        <v>5256</v>
      </c>
      <c r="B13583" s="85" t="s">
        <v>5257</v>
      </c>
      <c r="C13583" s="86" t="s">
        <v>9</v>
      </c>
      <c r="D13583" s="87">
        <v>1.1220000000000001E-2</v>
      </c>
      <c r="E13583" s="88">
        <v>262600</v>
      </c>
      <c r="F13583" s="89">
        <f>+D13583*E13583</f>
        <v>2946.3720000000003</v>
      </c>
    </row>
    <row r="13584" spans="1:6" ht="409.6" hidden="1" customHeight="1" thickBot="1" x14ac:dyDescent="0.25"/>
    <row r="13585" spans="1:6" ht="13.5" customHeight="1" thickBot="1" x14ac:dyDescent="0.25">
      <c r="A13585" s="90" t="s">
        <v>4883</v>
      </c>
      <c r="B13585" s="91"/>
      <c r="C13585" s="92">
        <v>51.699988519131999</v>
      </c>
      <c r="D13585" s="91"/>
      <c r="E13585" s="93" t="s">
        <v>4884</v>
      </c>
      <c r="F13585" s="94">
        <v>63044</v>
      </c>
    </row>
    <row r="13586" spans="1:6" ht="0.2" customHeight="1" x14ac:dyDescent="0.2"/>
    <row r="13587" spans="1:6" ht="12.75" customHeight="1" x14ac:dyDescent="0.2">
      <c r="A13587" s="80" t="s">
        <v>4871</v>
      </c>
      <c r="B13587" s="81" t="s">
        <v>4885</v>
      </c>
      <c r="C13587" s="82" t="s">
        <v>4870</v>
      </c>
      <c r="D13587" s="82" t="s">
        <v>4873</v>
      </c>
      <c r="E13587" s="82" t="s">
        <v>4874</v>
      </c>
      <c r="F13587" s="83" t="s">
        <v>4875</v>
      </c>
    </row>
    <row r="13588" spans="1:6" ht="409.6" hidden="1" customHeight="1" x14ac:dyDescent="0.2"/>
    <row r="13589" spans="1:6" ht="25.5" customHeight="1" thickBot="1" x14ac:dyDescent="0.25">
      <c r="A13589" s="84" t="s">
        <v>5178</v>
      </c>
      <c r="B13589" s="85" t="s">
        <v>5179</v>
      </c>
      <c r="C13589" s="86" t="s">
        <v>4888</v>
      </c>
      <c r="D13589" s="87">
        <v>0.12446</v>
      </c>
      <c r="E13589" s="88">
        <v>294454</v>
      </c>
      <c r="F13589" s="89">
        <f>+D13589*E13589</f>
        <v>36647.744839999999</v>
      </c>
    </row>
    <row r="13590" spans="1:6" ht="409.6" hidden="1" customHeight="1" thickBot="1" x14ac:dyDescent="0.25"/>
    <row r="13591" spans="1:6" ht="13.5" customHeight="1" thickBot="1" x14ac:dyDescent="0.25">
      <c r="A13591" s="90" t="s">
        <v>4893</v>
      </c>
      <c r="B13591" s="91"/>
      <c r="C13591" s="92">
        <v>30.0536320545833</v>
      </c>
      <c r="D13591" s="91"/>
      <c r="E13591" s="93" t="s">
        <v>4884</v>
      </c>
      <c r="F13591" s="94">
        <v>36648</v>
      </c>
    </row>
    <row r="13592" spans="1:6" ht="0.2" customHeight="1" x14ac:dyDescent="0.2"/>
    <row r="13593" spans="1:6" ht="12.75" customHeight="1" x14ac:dyDescent="0.2">
      <c r="A13593" s="80" t="s">
        <v>4871</v>
      </c>
      <c r="B13593" s="81" t="s">
        <v>4894</v>
      </c>
      <c r="C13593" s="82" t="s">
        <v>4870</v>
      </c>
      <c r="D13593" s="82" t="s">
        <v>4873</v>
      </c>
      <c r="E13593" s="82" t="s">
        <v>4874</v>
      </c>
      <c r="F13593" s="83" t="s">
        <v>4875</v>
      </c>
    </row>
    <row r="13594" spans="1:6" ht="409.6" hidden="1" customHeight="1" x14ac:dyDescent="0.2"/>
    <row r="13595" spans="1:6" ht="25.5" customHeight="1" thickBot="1" x14ac:dyDescent="0.25">
      <c r="A13595" s="84" t="s">
        <v>4895</v>
      </c>
      <c r="B13595" s="85" t="s">
        <v>4896</v>
      </c>
      <c r="C13595" s="86" t="s">
        <v>4897</v>
      </c>
      <c r="D13595" s="87">
        <v>0.05</v>
      </c>
      <c r="E13595" s="88">
        <v>36648</v>
      </c>
      <c r="F13595" s="89">
        <f>+D13595*E13595</f>
        <v>1832.4</v>
      </c>
    </row>
    <row r="13596" spans="1:6" ht="409.6" hidden="1" customHeight="1" thickBot="1" x14ac:dyDescent="0.25"/>
    <row r="13597" spans="1:6" ht="13.5" customHeight="1" thickBot="1" x14ac:dyDescent="0.25">
      <c r="A13597" s="90" t="s">
        <v>4898</v>
      </c>
      <c r="B13597" s="91"/>
      <c r="C13597" s="92">
        <v>1.50235357793049</v>
      </c>
      <c r="D13597" s="91"/>
      <c r="E13597" s="93" t="s">
        <v>4884</v>
      </c>
      <c r="F13597" s="94">
        <v>1832</v>
      </c>
    </row>
    <row r="13598" spans="1:6" ht="0.2" customHeight="1" x14ac:dyDescent="0.2"/>
    <row r="13599" spans="1:6" ht="12.75" customHeight="1" x14ac:dyDescent="0.2">
      <c r="A13599" s="80" t="s">
        <v>4871</v>
      </c>
      <c r="B13599" s="81" t="s">
        <v>4899</v>
      </c>
      <c r="C13599" s="82" t="s">
        <v>4870</v>
      </c>
      <c r="D13599" s="82" t="s">
        <v>4873</v>
      </c>
      <c r="E13599" s="82" t="s">
        <v>4874</v>
      </c>
      <c r="F13599" s="83" t="s">
        <v>4875</v>
      </c>
    </row>
    <row r="13600" spans="1:6" ht="409.6" hidden="1" customHeight="1" x14ac:dyDescent="0.2"/>
    <row r="13601" spans="1:6" ht="25.5" customHeight="1" x14ac:dyDescent="0.2">
      <c r="A13601" s="84" t="s">
        <v>5268</v>
      </c>
      <c r="B13601" s="85" t="s">
        <v>5269</v>
      </c>
      <c r="C13601" s="86" t="s">
        <v>109</v>
      </c>
      <c r="D13601" s="87">
        <v>0.83333000000000002</v>
      </c>
      <c r="E13601" s="88">
        <v>10616</v>
      </c>
      <c r="F13601" s="89">
        <f>+D13601*E13601</f>
        <v>8846.6312799999996</v>
      </c>
    </row>
    <row r="13602" spans="1:6" ht="409.6" hidden="1" customHeight="1" x14ac:dyDescent="0.2"/>
    <row r="13603" spans="1:6" ht="25.5" customHeight="1" x14ac:dyDescent="0.2">
      <c r="A13603" s="84" t="s">
        <v>5222</v>
      </c>
      <c r="B13603" s="85" t="s">
        <v>5223</v>
      </c>
      <c r="C13603" s="86" t="s">
        <v>109</v>
      </c>
      <c r="D13603" s="87">
        <v>26.66667</v>
      </c>
      <c r="E13603" s="88">
        <v>48</v>
      </c>
      <c r="F13603" s="89">
        <f>+D13603*E13603</f>
        <v>1280.0001600000001</v>
      </c>
    </row>
    <row r="13604" spans="1:6" ht="409.6" hidden="1" customHeight="1" x14ac:dyDescent="0.2"/>
    <row r="13605" spans="1:6" ht="25.5" customHeight="1" x14ac:dyDescent="0.2">
      <c r="A13605" s="84" t="s">
        <v>5016</v>
      </c>
      <c r="B13605" s="85" t="s">
        <v>5017</v>
      </c>
      <c r="C13605" s="86" t="s">
        <v>109</v>
      </c>
      <c r="D13605" s="87">
        <v>0.83333000000000002</v>
      </c>
      <c r="E13605" s="88">
        <v>3482</v>
      </c>
      <c r="F13605" s="89">
        <f>+D13605*E13605</f>
        <v>2901.65506</v>
      </c>
    </row>
    <row r="13606" spans="1:6" ht="409.6" hidden="1" customHeight="1" x14ac:dyDescent="0.2"/>
    <row r="13607" spans="1:6" ht="25.5" customHeight="1" x14ac:dyDescent="0.2">
      <c r="A13607" s="84" t="s">
        <v>5208</v>
      </c>
      <c r="B13607" s="85" t="s">
        <v>5209</v>
      </c>
      <c r="C13607" s="86" t="s">
        <v>109</v>
      </c>
      <c r="D13607" s="87">
        <v>3.3333300000000001</v>
      </c>
      <c r="E13607" s="88">
        <v>139</v>
      </c>
      <c r="F13607" s="89">
        <f>+D13607*E13607</f>
        <v>463.33287000000001</v>
      </c>
    </row>
    <row r="13608" spans="1:6" ht="409.6" hidden="1" customHeight="1" x14ac:dyDescent="0.2"/>
    <row r="13609" spans="1:6" ht="25.5" customHeight="1" x14ac:dyDescent="0.2">
      <c r="A13609" s="84" t="s">
        <v>5166</v>
      </c>
      <c r="B13609" s="85" t="s">
        <v>5167</v>
      </c>
      <c r="C13609" s="86" t="s">
        <v>109</v>
      </c>
      <c r="D13609" s="87">
        <v>0.16667000000000001</v>
      </c>
      <c r="E13609" s="88">
        <v>26925</v>
      </c>
      <c r="F13609" s="89">
        <f>+D13609*E13609</f>
        <v>4487.5897500000001</v>
      </c>
    </row>
    <row r="13610" spans="1:6" ht="409.6" hidden="1" customHeight="1" x14ac:dyDescent="0.2"/>
    <row r="13611" spans="1:6" ht="25.5" customHeight="1" x14ac:dyDescent="0.2">
      <c r="A13611" s="84" t="s">
        <v>5018</v>
      </c>
      <c r="B13611" s="85" t="s">
        <v>5019</v>
      </c>
      <c r="C13611" s="86" t="s">
        <v>109</v>
      </c>
      <c r="D13611" s="87">
        <v>1.6666700000000001</v>
      </c>
      <c r="E13611" s="88">
        <v>248</v>
      </c>
      <c r="F13611" s="89">
        <f>+D13611*E13611</f>
        <v>413.33416</v>
      </c>
    </row>
    <row r="13612" spans="1:6" ht="409.6" hidden="1" customHeight="1" x14ac:dyDescent="0.2"/>
    <row r="13613" spans="1:6" ht="25.5" customHeight="1" thickBot="1" x14ac:dyDescent="0.25">
      <c r="A13613" s="84" t="s">
        <v>5198</v>
      </c>
      <c r="B13613" s="85" t="s">
        <v>5199</v>
      </c>
      <c r="C13613" s="86" t="s">
        <v>109</v>
      </c>
      <c r="D13613" s="87">
        <v>0.2</v>
      </c>
      <c r="E13613" s="88">
        <v>805</v>
      </c>
      <c r="F13613" s="89">
        <f>+D13613*E13613</f>
        <v>161</v>
      </c>
    </row>
    <row r="13614" spans="1:6" ht="409.6" hidden="1" customHeight="1" thickBot="1" x14ac:dyDescent="0.25"/>
    <row r="13615" spans="1:6" ht="13.5" customHeight="1" thickBot="1" x14ac:dyDescent="0.25">
      <c r="A13615" s="90" t="s">
        <v>4904</v>
      </c>
      <c r="B13615" s="91"/>
      <c r="C13615" s="92">
        <v>15.215430286529701</v>
      </c>
      <c r="D13615" s="91"/>
      <c r="E13615" s="93" t="s">
        <v>4884</v>
      </c>
      <c r="F13615" s="94">
        <v>18554</v>
      </c>
    </row>
    <row r="13616" spans="1:6" ht="0.2" customHeight="1" x14ac:dyDescent="0.2"/>
    <row r="13617" spans="1:6" ht="12.75" customHeight="1" x14ac:dyDescent="0.2">
      <c r="A13617" s="80" t="s">
        <v>4871</v>
      </c>
      <c r="B13617" s="81" t="s">
        <v>4905</v>
      </c>
      <c r="C13617" s="82" t="s">
        <v>4870</v>
      </c>
      <c r="D13617" s="82" t="s">
        <v>4873</v>
      </c>
      <c r="E13617" s="82" t="s">
        <v>4874</v>
      </c>
      <c r="F13617" s="83" t="s">
        <v>4875</v>
      </c>
    </row>
    <row r="13618" spans="1:6" ht="409.6" hidden="1" customHeight="1" x14ac:dyDescent="0.2"/>
    <row r="13619" spans="1:6" ht="25.5" customHeight="1" thickBot="1" x14ac:dyDescent="0.25">
      <c r="A13619" s="84" t="s">
        <v>4920</v>
      </c>
      <c r="B13619" s="85" t="s">
        <v>4921</v>
      </c>
      <c r="C13619" s="86" t="s">
        <v>106</v>
      </c>
      <c r="D13619" s="87">
        <v>0.13195000000000001</v>
      </c>
      <c r="E13619" s="88">
        <v>14128</v>
      </c>
      <c r="F13619" s="89">
        <f>+D13619*E13619</f>
        <v>1864.1896000000002</v>
      </c>
    </row>
    <row r="13620" spans="1:6" ht="409.6" hidden="1" customHeight="1" thickBot="1" x14ac:dyDescent="0.25"/>
    <row r="13621" spans="1:6" ht="13.5" customHeight="1" thickBot="1" x14ac:dyDescent="0.25">
      <c r="A13621" s="90" t="s">
        <v>4908</v>
      </c>
      <c r="B13621" s="91"/>
      <c r="C13621" s="92">
        <v>1.52859556182447</v>
      </c>
      <c r="D13621" s="91"/>
      <c r="E13621" s="93" t="s">
        <v>4884</v>
      </c>
      <c r="F13621" s="94">
        <v>1864</v>
      </c>
    </row>
    <row r="13622" spans="1:6" ht="0.2" customHeight="1" thickBot="1" x14ac:dyDescent="0.25"/>
    <row r="13623" spans="1:6" ht="12.75" customHeight="1" thickBot="1" x14ac:dyDescent="0.3">
      <c r="A13623" s="157" t="s">
        <v>4909</v>
      </c>
      <c r="B13623" s="158"/>
      <c r="C13623" s="158"/>
      <c r="D13623" s="158"/>
      <c r="E13623" s="159">
        <v>121942</v>
      </c>
      <c r="F13623" s="160"/>
    </row>
    <row r="13624" spans="1:6" ht="12.75" customHeight="1" x14ac:dyDescent="0.2"/>
    <row r="13625" spans="1:6" ht="12.75" customHeight="1" x14ac:dyDescent="0.2"/>
    <row r="13626" spans="1:6" ht="409.6" hidden="1" customHeight="1" x14ac:dyDescent="0.2"/>
    <row r="13627" spans="1:6" ht="12.75" customHeight="1" x14ac:dyDescent="0.25">
      <c r="A13627" s="144" t="s">
        <v>4868</v>
      </c>
      <c r="B13627" s="145"/>
      <c r="C13627" s="145"/>
      <c r="D13627" s="145"/>
      <c r="E13627" s="146"/>
      <c r="F13627" s="147"/>
    </row>
    <row r="13628" spans="1:6" ht="12.75" customHeight="1" x14ac:dyDescent="0.2">
      <c r="A13628" s="138" t="s">
        <v>3052</v>
      </c>
      <c r="B13628" s="139"/>
      <c r="C13628" s="139"/>
      <c r="D13628" s="140"/>
      <c r="E13628" s="76" t="s">
        <v>4869</v>
      </c>
      <c r="F13628" s="77" t="s">
        <v>4870</v>
      </c>
    </row>
    <row r="13629" spans="1:6" ht="12.75" customHeight="1" x14ac:dyDescent="0.2">
      <c r="A13629" s="141"/>
      <c r="B13629" s="142"/>
      <c r="C13629" s="142"/>
      <c r="D13629" s="143"/>
      <c r="E13629" s="78" t="s">
        <v>3051</v>
      </c>
      <c r="F13629" s="79" t="s">
        <v>263</v>
      </c>
    </row>
    <row r="13630" spans="1:6" ht="409.6" hidden="1" customHeight="1" x14ac:dyDescent="0.2"/>
    <row r="13631" spans="1:6" ht="12.75" customHeight="1" x14ac:dyDescent="0.2">
      <c r="A13631" s="80" t="s">
        <v>4871</v>
      </c>
      <c r="B13631" s="81" t="s">
        <v>4872</v>
      </c>
      <c r="C13631" s="82" t="s">
        <v>4870</v>
      </c>
      <c r="D13631" s="82" t="s">
        <v>4873</v>
      </c>
      <c r="E13631" s="82" t="s">
        <v>4874</v>
      </c>
      <c r="F13631" s="83" t="s">
        <v>4875</v>
      </c>
    </row>
    <row r="13632" spans="1:6" ht="409.6" hidden="1" customHeight="1" x14ac:dyDescent="0.2"/>
    <row r="13633" spans="1:6" ht="25.5" customHeight="1" x14ac:dyDescent="0.2">
      <c r="A13633" s="84" t="s">
        <v>5170</v>
      </c>
      <c r="B13633" s="85" t="s">
        <v>5171</v>
      </c>
      <c r="C13633" s="86" t="s">
        <v>106</v>
      </c>
      <c r="D13633" s="87">
        <v>0.20616999999999999</v>
      </c>
      <c r="E13633" s="88">
        <v>443220</v>
      </c>
      <c r="F13633" s="89">
        <f>+D13633*E13633</f>
        <v>91378.667399999991</v>
      </c>
    </row>
    <row r="13634" spans="1:6" ht="409.6" hidden="1" customHeight="1" x14ac:dyDescent="0.2"/>
    <row r="13635" spans="1:6" ht="25.5" customHeight="1" x14ac:dyDescent="0.2">
      <c r="A13635" s="84" t="s">
        <v>5097</v>
      </c>
      <c r="B13635" s="85" t="s">
        <v>5098</v>
      </c>
      <c r="C13635" s="86" t="s">
        <v>9</v>
      </c>
      <c r="D13635" s="87">
        <v>4.9500000000000004E-3</v>
      </c>
      <c r="E13635" s="88">
        <v>295180</v>
      </c>
      <c r="F13635" s="89">
        <f>+D13635*E13635</f>
        <v>1461.1410000000001</v>
      </c>
    </row>
    <row r="13636" spans="1:6" ht="409.6" hidden="1" customHeight="1" x14ac:dyDescent="0.2"/>
    <row r="13637" spans="1:6" ht="25.5" customHeight="1" x14ac:dyDescent="0.2">
      <c r="A13637" s="84" t="s">
        <v>5254</v>
      </c>
      <c r="B13637" s="85" t="s">
        <v>5255</v>
      </c>
      <c r="C13637" s="86" t="s">
        <v>9</v>
      </c>
      <c r="D13637" s="87">
        <v>0.27489000000000002</v>
      </c>
      <c r="E13637" s="88">
        <v>2030</v>
      </c>
      <c r="F13637" s="89">
        <f>+D13637*E13637</f>
        <v>558.02670000000001</v>
      </c>
    </row>
    <row r="13638" spans="1:6" ht="409.6" hidden="1" customHeight="1" x14ac:dyDescent="0.2"/>
    <row r="13639" spans="1:6" ht="25.5" customHeight="1" thickBot="1" x14ac:dyDescent="0.25">
      <c r="A13639" s="84" t="s">
        <v>5256</v>
      </c>
      <c r="B13639" s="85" t="s">
        <v>5257</v>
      </c>
      <c r="C13639" s="86" t="s">
        <v>9</v>
      </c>
      <c r="D13639" s="87">
        <v>1.7520000000000001E-2</v>
      </c>
      <c r="E13639" s="88">
        <v>262600</v>
      </c>
      <c r="F13639" s="89">
        <f>+D13639*E13639</f>
        <v>4600.7520000000004</v>
      </c>
    </row>
    <row r="13640" spans="1:6" ht="409.6" hidden="1" customHeight="1" thickBot="1" x14ac:dyDescent="0.25"/>
    <row r="13641" spans="1:6" ht="13.5" customHeight="1" thickBot="1" x14ac:dyDescent="0.25">
      <c r="A13641" s="90" t="s">
        <v>4883</v>
      </c>
      <c r="B13641" s="91"/>
      <c r="C13641" s="92">
        <v>53.923526854740601</v>
      </c>
      <c r="D13641" s="91"/>
      <c r="E13641" s="93" t="s">
        <v>4884</v>
      </c>
      <c r="F13641" s="94">
        <v>97999</v>
      </c>
    </row>
    <row r="13642" spans="1:6" ht="0.2" customHeight="1" x14ac:dyDescent="0.2"/>
    <row r="13643" spans="1:6" ht="12.75" customHeight="1" x14ac:dyDescent="0.2">
      <c r="A13643" s="80" t="s">
        <v>4871</v>
      </c>
      <c r="B13643" s="81" t="s">
        <v>4885</v>
      </c>
      <c r="C13643" s="82" t="s">
        <v>4870</v>
      </c>
      <c r="D13643" s="82" t="s">
        <v>4873</v>
      </c>
      <c r="E13643" s="82" t="s">
        <v>4874</v>
      </c>
      <c r="F13643" s="83" t="s">
        <v>4875</v>
      </c>
    </row>
    <row r="13644" spans="1:6" ht="409.6" hidden="1" customHeight="1" x14ac:dyDescent="0.2"/>
    <row r="13645" spans="1:6" ht="25.5" customHeight="1" thickBot="1" x14ac:dyDescent="0.25">
      <c r="A13645" s="84" t="s">
        <v>5178</v>
      </c>
      <c r="B13645" s="85" t="s">
        <v>5179</v>
      </c>
      <c r="C13645" s="86" t="s">
        <v>4888</v>
      </c>
      <c r="D13645" s="87">
        <v>0.19445999999999999</v>
      </c>
      <c r="E13645" s="88">
        <v>294454</v>
      </c>
      <c r="F13645" s="89">
        <f>+D13645*E13645</f>
        <v>57259.524839999998</v>
      </c>
    </row>
    <row r="13646" spans="1:6" ht="409.6" hidden="1" customHeight="1" thickBot="1" x14ac:dyDescent="0.25"/>
    <row r="13647" spans="1:6" ht="13.5" customHeight="1" thickBot="1" x14ac:dyDescent="0.25">
      <c r="A13647" s="90" t="s">
        <v>4893</v>
      </c>
      <c r="B13647" s="91"/>
      <c r="C13647" s="92">
        <v>31.507067905820001</v>
      </c>
      <c r="D13647" s="91"/>
      <c r="E13647" s="93" t="s">
        <v>4884</v>
      </c>
      <c r="F13647" s="94">
        <v>57260</v>
      </c>
    </row>
    <row r="13648" spans="1:6" ht="0.2" customHeight="1" x14ac:dyDescent="0.2"/>
    <row r="13649" spans="1:6" ht="12.75" customHeight="1" x14ac:dyDescent="0.2">
      <c r="A13649" s="80" t="s">
        <v>4871</v>
      </c>
      <c r="B13649" s="81" t="s">
        <v>4894</v>
      </c>
      <c r="C13649" s="82" t="s">
        <v>4870</v>
      </c>
      <c r="D13649" s="82" t="s">
        <v>4873</v>
      </c>
      <c r="E13649" s="82" t="s">
        <v>4874</v>
      </c>
      <c r="F13649" s="83" t="s">
        <v>4875</v>
      </c>
    </row>
    <row r="13650" spans="1:6" ht="409.6" hidden="1" customHeight="1" x14ac:dyDescent="0.2"/>
    <row r="13651" spans="1:6" ht="25.5" customHeight="1" thickBot="1" x14ac:dyDescent="0.25">
      <c r="A13651" s="84" t="s">
        <v>4895</v>
      </c>
      <c r="B13651" s="85" t="s">
        <v>4896</v>
      </c>
      <c r="C13651" s="86" t="s">
        <v>4897</v>
      </c>
      <c r="D13651" s="87">
        <v>0.05</v>
      </c>
      <c r="E13651" s="88">
        <v>57260</v>
      </c>
      <c r="F13651" s="89">
        <f>+D13651*E13651</f>
        <v>2863</v>
      </c>
    </row>
    <row r="13652" spans="1:6" ht="409.6" hidden="1" customHeight="1" thickBot="1" x14ac:dyDescent="0.25"/>
    <row r="13653" spans="1:6" ht="13.5" customHeight="1" thickBot="1" x14ac:dyDescent="0.25">
      <c r="A13653" s="90" t="s">
        <v>4898</v>
      </c>
      <c r="B13653" s="91"/>
      <c r="C13653" s="92">
        <v>1.5753533952909999</v>
      </c>
      <c r="D13653" s="91"/>
      <c r="E13653" s="93" t="s">
        <v>4884</v>
      </c>
      <c r="F13653" s="94">
        <v>2863</v>
      </c>
    </row>
    <row r="13654" spans="1:6" ht="0.2" customHeight="1" x14ac:dyDescent="0.2"/>
    <row r="13655" spans="1:6" ht="12.75" customHeight="1" x14ac:dyDescent="0.2">
      <c r="A13655" s="80" t="s">
        <v>4871</v>
      </c>
      <c r="B13655" s="81" t="s">
        <v>4899</v>
      </c>
      <c r="C13655" s="82" t="s">
        <v>4870</v>
      </c>
      <c r="D13655" s="82" t="s">
        <v>4873</v>
      </c>
      <c r="E13655" s="82" t="s">
        <v>4874</v>
      </c>
      <c r="F13655" s="83" t="s">
        <v>4875</v>
      </c>
    </row>
    <row r="13656" spans="1:6" ht="409.6" hidden="1" customHeight="1" x14ac:dyDescent="0.2"/>
    <row r="13657" spans="1:6" ht="25.5" customHeight="1" x14ac:dyDescent="0.2">
      <c r="A13657" s="84" t="s">
        <v>5270</v>
      </c>
      <c r="B13657" s="85" t="s">
        <v>5271</v>
      </c>
      <c r="C13657" s="86" t="s">
        <v>109</v>
      </c>
      <c r="D13657" s="87">
        <v>0.83333000000000002</v>
      </c>
      <c r="E13657" s="88">
        <v>13194</v>
      </c>
      <c r="F13657" s="89">
        <f>+D13657*E13657</f>
        <v>10994.95602</v>
      </c>
    </row>
    <row r="13658" spans="1:6" ht="409.6" hidden="1" customHeight="1" x14ac:dyDescent="0.2"/>
    <row r="13659" spans="1:6" ht="25.5" customHeight="1" x14ac:dyDescent="0.2">
      <c r="A13659" s="84" t="s">
        <v>5222</v>
      </c>
      <c r="B13659" s="85" t="s">
        <v>5223</v>
      </c>
      <c r="C13659" s="86" t="s">
        <v>109</v>
      </c>
      <c r="D13659" s="87">
        <v>26.66667</v>
      </c>
      <c r="E13659" s="88">
        <v>48</v>
      </c>
      <c r="F13659" s="89">
        <f>+D13659*E13659</f>
        <v>1280.0001600000001</v>
      </c>
    </row>
    <row r="13660" spans="1:6" ht="409.6" hidden="1" customHeight="1" x14ac:dyDescent="0.2"/>
    <row r="13661" spans="1:6" ht="25.5" customHeight="1" x14ac:dyDescent="0.2">
      <c r="A13661" s="84" t="s">
        <v>5016</v>
      </c>
      <c r="B13661" s="85" t="s">
        <v>5017</v>
      </c>
      <c r="C13661" s="86" t="s">
        <v>109</v>
      </c>
      <c r="D13661" s="87">
        <v>0.83333000000000002</v>
      </c>
      <c r="E13661" s="88">
        <v>3482</v>
      </c>
      <c r="F13661" s="89">
        <f>+D13661*E13661</f>
        <v>2901.65506</v>
      </c>
    </row>
    <row r="13662" spans="1:6" ht="409.6" hidden="1" customHeight="1" x14ac:dyDescent="0.2"/>
    <row r="13663" spans="1:6" ht="25.5" customHeight="1" x14ac:dyDescent="0.2">
      <c r="A13663" s="84" t="s">
        <v>5208</v>
      </c>
      <c r="B13663" s="85" t="s">
        <v>5209</v>
      </c>
      <c r="C13663" s="86" t="s">
        <v>109</v>
      </c>
      <c r="D13663" s="87">
        <v>3.3333300000000001</v>
      </c>
      <c r="E13663" s="88">
        <v>139</v>
      </c>
      <c r="F13663" s="89">
        <f>+D13663*E13663</f>
        <v>463.33287000000001</v>
      </c>
    </row>
    <row r="13664" spans="1:6" ht="409.6" hidden="1" customHeight="1" x14ac:dyDescent="0.2"/>
    <row r="13665" spans="1:6" ht="25.5" customHeight="1" x14ac:dyDescent="0.2">
      <c r="A13665" s="84" t="s">
        <v>5166</v>
      </c>
      <c r="B13665" s="85" t="s">
        <v>5167</v>
      </c>
      <c r="C13665" s="86" t="s">
        <v>109</v>
      </c>
      <c r="D13665" s="87">
        <v>0.16667000000000001</v>
      </c>
      <c r="E13665" s="88">
        <v>26925</v>
      </c>
      <c r="F13665" s="89">
        <f>+D13665*E13665</f>
        <v>4487.5897500000001</v>
      </c>
    </row>
    <row r="13666" spans="1:6" ht="409.6" hidden="1" customHeight="1" x14ac:dyDescent="0.2"/>
    <row r="13667" spans="1:6" ht="25.5" customHeight="1" x14ac:dyDescent="0.2">
      <c r="A13667" s="84" t="s">
        <v>5018</v>
      </c>
      <c r="B13667" s="85" t="s">
        <v>5019</v>
      </c>
      <c r="C13667" s="86" t="s">
        <v>109</v>
      </c>
      <c r="D13667" s="87">
        <v>1.6666700000000001</v>
      </c>
      <c r="E13667" s="88">
        <v>248</v>
      </c>
      <c r="F13667" s="89">
        <f>+D13667*E13667</f>
        <v>413.33416</v>
      </c>
    </row>
    <row r="13668" spans="1:6" ht="409.6" hidden="1" customHeight="1" x14ac:dyDescent="0.2"/>
    <row r="13669" spans="1:6" ht="25.5" customHeight="1" thickBot="1" x14ac:dyDescent="0.25">
      <c r="A13669" s="84" t="s">
        <v>5198</v>
      </c>
      <c r="B13669" s="85" t="s">
        <v>5199</v>
      </c>
      <c r="C13669" s="86" t="s">
        <v>109</v>
      </c>
      <c r="D13669" s="87">
        <v>0.2</v>
      </c>
      <c r="E13669" s="88">
        <v>805</v>
      </c>
      <c r="F13669" s="89">
        <f>+D13669*E13669</f>
        <v>161</v>
      </c>
    </row>
    <row r="13670" spans="1:6" ht="409.6" hidden="1" customHeight="1" thickBot="1" x14ac:dyDescent="0.25"/>
    <row r="13671" spans="1:6" ht="13.5" customHeight="1" thickBot="1" x14ac:dyDescent="0.25">
      <c r="A13671" s="90" t="s">
        <v>4904</v>
      </c>
      <c r="B13671" s="91"/>
      <c r="C13671" s="92">
        <v>11.3911861646225</v>
      </c>
      <c r="D13671" s="91"/>
      <c r="E13671" s="93" t="s">
        <v>4884</v>
      </c>
      <c r="F13671" s="94">
        <v>20702</v>
      </c>
    </row>
    <row r="13672" spans="1:6" ht="0.2" customHeight="1" x14ac:dyDescent="0.2"/>
    <row r="13673" spans="1:6" ht="12.75" customHeight="1" x14ac:dyDescent="0.2">
      <c r="A13673" s="80" t="s">
        <v>4871</v>
      </c>
      <c r="B13673" s="81" t="s">
        <v>4905</v>
      </c>
      <c r="C13673" s="82" t="s">
        <v>4870</v>
      </c>
      <c r="D13673" s="82" t="s">
        <v>4873</v>
      </c>
      <c r="E13673" s="82" t="s">
        <v>4874</v>
      </c>
      <c r="F13673" s="83" t="s">
        <v>4875</v>
      </c>
    </row>
    <row r="13674" spans="1:6" ht="409.6" hidden="1" customHeight="1" x14ac:dyDescent="0.2"/>
    <row r="13675" spans="1:6" ht="25.5" customHeight="1" thickBot="1" x14ac:dyDescent="0.25">
      <c r="A13675" s="84" t="s">
        <v>4920</v>
      </c>
      <c r="B13675" s="85" t="s">
        <v>4921</v>
      </c>
      <c r="C13675" s="86" t="s">
        <v>106</v>
      </c>
      <c r="D13675" s="87">
        <v>0.20616999999999999</v>
      </c>
      <c r="E13675" s="88">
        <v>14128</v>
      </c>
      <c r="F13675" s="89">
        <f>+D13675*E13675</f>
        <v>2912.7697599999997</v>
      </c>
    </row>
    <row r="13676" spans="1:6" ht="409.6" hidden="1" customHeight="1" thickBot="1" x14ac:dyDescent="0.25"/>
    <row r="13677" spans="1:6" ht="13.5" customHeight="1" thickBot="1" x14ac:dyDescent="0.25">
      <c r="A13677" s="90" t="s">
        <v>4908</v>
      </c>
      <c r="B13677" s="91"/>
      <c r="C13677" s="92">
        <v>1.60286567952591</v>
      </c>
      <c r="D13677" s="91"/>
      <c r="E13677" s="93" t="s">
        <v>4884</v>
      </c>
      <c r="F13677" s="94">
        <v>2913</v>
      </c>
    </row>
    <row r="13678" spans="1:6" ht="0.2" customHeight="1" thickBot="1" x14ac:dyDescent="0.25"/>
    <row r="13679" spans="1:6" ht="12.75" customHeight="1" thickBot="1" x14ac:dyDescent="0.3">
      <c r="A13679" s="157" t="s">
        <v>4909</v>
      </c>
      <c r="B13679" s="158"/>
      <c r="C13679" s="158"/>
      <c r="D13679" s="158"/>
      <c r="E13679" s="159">
        <v>181737</v>
      </c>
      <c r="F13679" s="160"/>
    </row>
    <row r="13680" spans="1:6" ht="12.75" customHeight="1" x14ac:dyDescent="0.2"/>
    <row r="13681" spans="1:6" ht="12.75" customHeight="1" x14ac:dyDescent="0.2"/>
    <row r="13682" spans="1:6" ht="409.6" hidden="1" customHeight="1" x14ac:dyDescent="0.2"/>
    <row r="13683" spans="1:6" ht="12.75" customHeight="1" x14ac:dyDescent="0.25">
      <c r="A13683" s="144" t="s">
        <v>4868</v>
      </c>
      <c r="B13683" s="145"/>
      <c r="C13683" s="145"/>
      <c r="D13683" s="145"/>
      <c r="E13683" s="146"/>
      <c r="F13683" s="147"/>
    </row>
    <row r="13684" spans="1:6" ht="12.75" customHeight="1" x14ac:dyDescent="0.2">
      <c r="A13684" s="138" t="s">
        <v>3054</v>
      </c>
      <c r="B13684" s="139"/>
      <c r="C13684" s="139"/>
      <c r="D13684" s="140"/>
      <c r="E13684" s="76" t="s">
        <v>4869</v>
      </c>
      <c r="F13684" s="77" t="s">
        <v>4870</v>
      </c>
    </row>
    <row r="13685" spans="1:6" ht="12.75" customHeight="1" x14ac:dyDescent="0.2">
      <c r="A13685" s="141"/>
      <c r="B13685" s="142"/>
      <c r="C13685" s="142"/>
      <c r="D13685" s="143"/>
      <c r="E13685" s="78" t="s">
        <v>3053</v>
      </c>
      <c r="F13685" s="79" t="s">
        <v>263</v>
      </c>
    </row>
    <row r="13686" spans="1:6" ht="409.6" hidden="1" customHeight="1" x14ac:dyDescent="0.2"/>
    <row r="13687" spans="1:6" ht="12.75" customHeight="1" x14ac:dyDescent="0.2">
      <c r="A13687" s="80" t="s">
        <v>4871</v>
      </c>
      <c r="B13687" s="81" t="s">
        <v>4872</v>
      </c>
      <c r="C13687" s="82" t="s">
        <v>4870</v>
      </c>
      <c r="D13687" s="82" t="s">
        <v>4873</v>
      </c>
      <c r="E13687" s="82" t="s">
        <v>4874</v>
      </c>
      <c r="F13687" s="83" t="s">
        <v>4875</v>
      </c>
    </row>
    <row r="13688" spans="1:6" ht="409.6" hidden="1" customHeight="1" x14ac:dyDescent="0.2"/>
    <row r="13689" spans="1:6" ht="25.5" customHeight="1" x14ac:dyDescent="0.2">
      <c r="A13689" s="84" t="s">
        <v>5170</v>
      </c>
      <c r="B13689" s="85" t="s">
        <v>5171</v>
      </c>
      <c r="C13689" s="86" t="s">
        <v>106</v>
      </c>
      <c r="D13689" s="87">
        <v>0.29687999999999998</v>
      </c>
      <c r="E13689" s="88">
        <v>443220</v>
      </c>
      <c r="F13689" s="89">
        <f>+D13689*E13689</f>
        <v>131583.15359999999</v>
      </c>
    </row>
    <row r="13690" spans="1:6" ht="409.6" hidden="1" customHeight="1" x14ac:dyDescent="0.2"/>
    <row r="13691" spans="1:6" ht="25.5" customHeight="1" x14ac:dyDescent="0.2">
      <c r="A13691" s="84" t="s">
        <v>5097</v>
      </c>
      <c r="B13691" s="85" t="s">
        <v>5098</v>
      </c>
      <c r="C13691" s="86" t="s">
        <v>9</v>
      </c>
      <c r="D13691" s="87">
        <v>5.94E-3</v>
      </c>
      <c r="E13691" s="88">
        <v>295180</v>
      </c>
      <c r="F13691" s="89">
        <f>+D13691*E13691</f>
        <v>1753.3692000000001</v>
      </c>
    </row>
    <row r="13692" spans="1:6" ht="409.6" hidden="1" customHeight="1" x14ac:dyDescent="0.2"/>
    <row r="13693" spans="1:6" ht="25.5" customHeight="1" x14ac:dyDescent="0.2">
      <c r="A13693" s="84" t="s">
        <v>5254</v>
      </c>
      <c r="B13693" s="85" t="s">
        <v>5255</v>
      </c>
      <c r="C13693" s="86" t="s">
        <v>9</v>
      </c>
      <c r="D13693" s="87">
        <v>0.32987</v>
      </c>
      <c r="E13693" s="88">
        <v>2030</v>
      </c>
      <c r="F13693" s="89">
        <f>+D13693*E13693</f>
        <v>669.63609999999994</v>
      </c>
    </row>
    <row r="13694" spans="1:6" ht="409.6" hidden="1" customHeight="1" x14ac:dyDescent="0.2"/>
    <row r="13695" spans="1:6" ht="25.5" customHeight="1" thickBot="1" x14ac:dyDescent="0.25">
      <c r="A13695" s="84" t="s">
        <v>5256</v>
      </c>
      <c r="B13695" s="85" t="s">
        <v>5257</v>
      </c>
      <c r="C13695" s="86" t="s">
        <v>9</v>
      </c>
      <c r="D13695" s="87">
        <v>2.5239999999999999E-2</v>
      </c>
      <c r="E13695" s="88">
        <v>262600</v>
      </c>
      <c r="F13695" s="89">
        <f>+D13695*E13695</f>
        <v>6628.0239999999994</v>
      </c>
    </row>
    <row r="13696" spans="1:6" ht="409.6" hidden="1" customHeight="1" thickBot="1" x14ac:dyDescent="0.25"/>
    <row r="13697" spans="1:6" ht="13.5" customHeight="1" thickBot="1" x14ac:dyDescent="0.25">
      <c r="A13697" s="90" t="s">
        <v>4883</v>
      </c>
      <c r="B13697" s="91"/>
      <c r="C13697" s="92">
        <v>55.289136306273399</v>
      </c>
      <c r="D13697" s="91"/>
      <c r="E13697" s="93" t="s">
        <v>4884</v>
      </c>
      <c r="F13697" s="94">
        <v>140634</v>
      </c>
    </row>
    <row r="13698" spans="1:6" ht="0.2" customHeight="1" x14ac:dyDescent="0.2"/>
    <row r="13699" spans="1:6" ht="12.75" customHeight="1" x14ac:dyDescent="0.2">
      <c r="A13699" s="80" t="s">
        <v>4871</v>
      </c>
      <c r="B13699" s="81" t="s">
        <v>4885</v>
      </c>
      <c r="C13699" s="82" t="s">
        <v>4870</v>
      </c>
      <c r="D13699" s="82" t="s">
        <v>4873</v>
      </c>
      <c r="E13699" s="82" t="s">
        <v>4874</v>
      </c>
      <c r="F13699" s="83" t="s">
        <v>4875</v>
      </c>
    </row>
    <row r="13700" spans="1:6" ht="409.6" hidden="1" customHeight="1" x14ac:dyDescent="0.2"/>
    <row r="13701" spans="1:6" ht="25.5" customHeight="1" thickBot="1" x14ac:dyDescent="0.25">
      <c r="A13701" s="84" t="s">
        <v>5178</v>
      </c>
      <c r="B13701" s="85" t="s">
        <v>5179</v>
      </c>
      <c r="C13701" s="86" t="s">
        <v>4888</v>
      </c>
      <c r="D13701" s="87">
        <v>0.28001999999999999</v>
      </c>
      <c r="E13701" s="88">
        <v>294454</v>
      </c>
      <c r="F13701" s="89">
        <f>+D13701*E13701</f>
        <v>82453.009080000003</v>
      </c>
    </row>
    <row r="13702" spans="1:6" ht="409.6" hidden="1" customHeight="1" thickBot="1" x14ac:dyDescent="0.25"/>
    <row r="13703" spans="1:6" ht="13.5" customHeight="1" thickBot="1" x14ac:dyDescent="0.25">
      <c r="A13703" s="90" t="s">
        <v>4893</v>
      </c>
      <c r="B13703" s="91"/>
      <c r="C13703" s="92">
        <v>32.415739834329898</v>
      </c>
      <c r="D13703" s="91"/>
      <c r="E13703" s="93" t="s">
        <v>4884</v>
      </c>
      <c r="F13703" s="94">
        <v>82453</v>
      </c>
    </row>
    <row r="13704" spans="1:6" ht="0.2" customHeight="1" x14ac:dyDescent="0.2"/>
    <row r="13705" spans="1:6" ht="12.75" customHeight="1" x14ac:dyDescent="0.2">
      <c r="A13705" s="80" t="s">
        <v>4871</v>
      </c>
      <c r="B13705" s="81" t="s">
        <v>4894</v>
      </c>
      <c r="C13705" s="82" t="s">
        <v>4870</v>
      </c>
      <c r="D13705" s="82" t="s">
        <v>4873</v>
      </c>
      <c r="E13705" s="82" t="s">
        <v>4874</v>
      </c>
      <c r="F13705" s="83" t="s">
        <v>4875</v>
      </c>
    </row>
    <row r="13706" spans="1:6" ht="409.6" hidden="1" customHeight="1" x14ac:dyDescent="0.2"/>
    <row r="13707" spans="1:6" ht="25.5" customHeight="1" thickBot="1" x14ac:dyDescent="0.25">
      <c r="A13707" s="84" t="s">
        <v>4895</v>
      </c>
      <c r="B13707" s="85" t="s">
        <v>4896</v>
      </c>
      <c r="C13707" s="86" t="s">
        <v>4897</v>
      </c>
      <c r="D13707" s="87">
        <v>0.05</v>
      </c>
      <c r="E13707" s="88">
        <v>82453</v>
      </c>
      <c r="F13707" s="89">
        <f>+D13707*E13707</f>
        <v>4122.6500000000005</v>
      </c>
    </row>
    <row r="13708" spans="1:6" ht="409.6" hidden="1" customHeight="1" thickBot="1" x14ac:dyDescent="0.25"/>
    <row r="13709" spans="1:6" ht="13.5" customHeight="1" thickBot="1" x14ac:dyDescent="0.25">
      <c r="A13709" s="90" t="s">
        <v>4898</v>
      </c>
      <c r="B13709" s="91"/>
      <c r="C13709" s="92">
        <v>1.62092459142714</v>
      </c>
      <c r="D13709" s="91"/>
      <c r="E13709" s="93" t="s">
        <v>4884</v>
      </c>
      <c r="F13709" s="94">
        <v>4123</v>
      </c>
    </row>
    <row r="13710" spans="1:6" ht="0.2" customHeight="1" x14ac:dyDescent="0.2"/>
    <row r="13711" spans="1:6" ht="12.75" customHeight="1" x14ac:dyDescent="0.2">
      <c r="A13711" s="80" t="s">
        <v>4871</v>
      </c>
      <c r="B13711" s="81" t="s">
        <v>4899</v>
      </c>
      <c r="C13711" s="82" t="s">
        <v>4870</v>
      </c>
      <c r="D13711" s="82" t="s">
        <v>4873</v>
      </c>
      <c r="E13711" s="82" t="s">
        <v>4874</v>
      </c>
      <c r="F13711" s="83" t="s">
        <v>4875</v>
      </c>
    </row>
    <row r="13712" spans="1:6" ht="409.6" hidden="1" customHeight="1" x14ac:dyDescent="0.2"/>
    <row r="13713" spans="1:6" ht="25.5" customHeight="1" x14ac:dyDescent="0.2">
      <c r="A13713" s="84" t="s">
        <v>5272</v>
      </c>
      <c r="B13713" s="85" t="s">
        <v>5273</v>
      </c>
      <c r="C13713" s="86" t="s">
        <v>109</v>
      </c>
      <c r="D13713" s="87">
        <v>0.83333000000000002</v>
      </c>
      <c r="E13713" s="88">
        <v>15900</v>
      </c>
      <c r="F13713" s="89">
        <f>+D13713*E13713</f>
        <v>13249.947</v>
      </c>
    </row>
    <row r="13714" spans="1:6" ht="409.6" hidden="1" customHeight="1" x14ac:dyDescent="0.2"/>
    <row r="13715" spans="1:6" ht="25.5" customHeight="1" x14ac:dyDescent="0.2">
      <c r="A13715" s="84" t="s">
        <v>5222</v>
      </c>
      <c r="B13715" s="85" t="s">
        <v>5223</v>
      </c>
      <c r="C13715" s="86" t="s">
        <v>109</v>
      </c>
      <c r="D13715" s="87">
        <v>26.66667</v>
      </c>
      <c r="E13715" s="88">
        <v>48</v>
      </c>
      <c r="F13715" s="89">
        <f>+D13715*E13715</f>
        <v>1280.0001600000001</v>
      </c>
    </row>
    <row r="13716" spans="1:6" ht="409.6" hidden="1" customHeight="1" x14ac:dyDescent="0.2"/>
    <row r="13717" spans="1:6" ht="25.5" customHeight="1" x14ac:dyDescent="0.2">
      <c r="A13717" s="84" t="s">
        <v>5016</v>
      </c>
      <c r="B13717" s="85" t="s">
        <v>5017</v>
      </c>
      <c r="C13717" s="86" t="s">
        <v>109</v>
      </c>
      <c r="D13717" s="87">
        <v>0.83333000000000002</v>
      </c>
      <c r="E13717" s="88">
        <v>3482</v>
      </c>
      <c r="F13717" s="89">
        <f>+D13717*E13717</f>
        <v>2901.65506</v>
      </c>
    </row>
    <row r="13718" spans="1:6" ht="409.6" hidden="1" customHeight="1" x14ac:dyDescent="0.2"/>
    <row r="13719" spans="1:6" ht="25.5" customHeight="1" x14ac:dyDescent="0.2">
      <c r="A13719" s="84" t="s">
        <v>5208</v>
      </c>
      <c r="B13719" s="85" t="s">
        <v>5209</v>
      </c>
      <c r="C13719" s="86" t="s">
        <v>109</v>
      </c>
      <c r="D13719" s="87">
        <v>3.3333300000000001</v>
      </c>
      <c r="E13719" s="88">
        <v>139</v>
      </c>
      <c r="F13719" s="89">
        <f>+D13719*E13719</f>
        <v>463.33287000000001</v>
      </c>
    </row>
    <row r="13720" spans="1:6" ht="409.6" hidden="1" customHeight="1" x14ac:dyDescent="0.2"/>
    <row r="13721" spans="1:6" ht="25.5" customHeight="1" x14ac:dyDescent="0.2">
      <c r="A13721" s="84" t="s">
        <v>5166</v>
      </c>
      <c r="B13721" s="85" t="s">
        <v>5167</v>
      </c>
      <c r="C13721" s="86" t="s">
        <v>109</v>
      </c>
      <c r="D13721" s="87">
        <v>0.16667000000000001</v>
      </c>
      <c r="E13721" s="88">
        <v>26925</v>
      </c>
      <c r="F13721" s="89">
        <f>+D13721*E13721</f>
        <v>4487.5897500000001</v>
      </c>
    </row>
    <row r="13722" spans="1:6" ht="409.6" hidden="1" customHeight="1" x14ac:dyDescent="0.2"/>
    <row r="13723" spans="1:6" ht="25.5" customHeight="1" x14ac:dyDescent="0.2">
      <c r="A13723" s="84" t="s">
        <v>5018</v>
      </c>
      <c r="B13723" s="85" t="s">
        <v>5019</v>
      </c>
      <c r="C13723" s="86" t="s">
        <v>109</v>
      </c>
      <c r="D13723" s="87">
        <v>1.6666700000000001</v>
      </c>
      <c r="E13723" s="88">
        <v>248</v>
      </c>
      <c r="F13723" s="89">
        <f>+D13723*E13723</f>
        <v>413.33416</v>
      </c>
    </row>
    <row r="13724" spans="1:6" ht="409.6" hidden="1" customHeight="1" x14ac:dyDescent="0.2"/>
    <row r="13725" spans="1:6" ht="25.5" customHeight="1" thickBot="1" x14ac:dyDescent="0.25">
      <c r="A13725" s="84" t="s">
        <v>5198</v>
      </c>
      <c r="B13725" s="85" t="s">
        <v>5199</v>
      </c>
      <c r="C13725" s="86" t="s">
        <v>109</v>
      </c>
      <c r="D13725" s="87">
        <v>0.2</v>
      </c>
      <c r="E13725" s="88">
        <v>805</v>
      </c>
      <c r="F13725" s="89">
        <f>+D13725*E13725</f>
        <v>161</v>
      </c>
    </row>
    <row r="13726" spans="1:6" ht="409.6" hidden="1" customHeight="1" thickBot="1" x14ac:dyDescent="0.25"/>
    <row r="13727" spans="1:6" ht="13.5" customHeight="1" thickBot="1" x14ac:dyDescent="0.25">
      <c r="A13727" s="90" t="s">
        <v>4904</v>
      </c>
      <c r="B13727" s="91"/>
      <c r="C13727" s="92">
        <v>9.0253615923824793</v>
      </c>
      <c r="D13727" s="91"/>
      <c r="E13727" s="93" t="s">
        <v>4884</v>
      </c>
      <c r="F13727" s="94">
        <v>22957</v>
      </c>
    </row>
    <row r="13728" spans="1:6" ht="0.2" customHeight="1" x14ac:dyDescent="0.2"/>
    <row r="13729" spans="1:6" ht="12.75" customHeight="1" x14ac:dyDescent="0.2">
      <c r="A13729" s="80" t="s">
        <v>4871</v>
      </c>
      <c r="B13729" s="81" t="s">
        <v>4905</v>
      </c>
      <c r="C13729" s="82" t="s">
        <v>4870</v>
      </c>
      <c r="D13729" s="82" t="s">
        <v>4873</v>
      </c>
      <c r="E13729" s="82" t="s">
        <v>4874</v>
      </c>
      <c r="F13729" s="83" t="s">
        <v>4875</v>
      </c>
    </row>
    <row r="13730" spans="1:6" ht="409.6" hidden="1" customHeight="1" x14ac:dyDescent="0.2"/>
    <row r="13731" spans="1:6" ht="25.5" customHeight="1" thickBot="1" x14ac:dyDescent="0.25">
      <c r="A13731" s="84" t="s">
        <v>4920</v>
      </c>
      <c r="B13731" s="85" t="s">
        <v>4921</v>
      </c>
      <c r="C13731" s="86" t="s">
        <v>106</v>
      </c>
      <c r="D13731" s="87">
        <v>0.29687999999999998</v>
      </c>
      <c r="E13731" s="88">
        <v>14128</v>
      </c>
      <c r="F13731" s="89">
        <f>+D13731*E13731</f>
        <v>4194.3206399999999</v>
      </c>
    </row>
    <row r="13732" spans="1:6" ht="409.6" hidden="1" customHeight="1" thickBot="1" x14ac:dyDescent="0.25"/>
    <row r="13733" spans="1:6" ht="13.5" customHeight="1" thickBot="1" x14ac:dyDescent="0.25">
      <c r="A13733" s="90" t="s">
        <v>4908</v>
      </c>
      <c r="B13733" s="91"/>
      <c r="C13733" s="92">
        <v>1.64883767558706</v>
      </c>
      <c r="D13733" s="91"/>
      <c r="E13733" s="93" t="s">
        <v>4884</v>
      </c>
      <c r="F13733" s="94">
        <v>4194</v>
      </c>
    </row>
    <row r="13734" spans="1:6" ht="0.2" customHeight="1" thickBot="1" x14ac:dyDescent="0.25"/>
    <row r="13735" spans="1:6" ht="12.75" customHeight="1" thickBot="1" x14ac:dyDescent="0.3">
      <c r="A13735" s="157" t="s">
        <v>4909</v>
      </c>
      <c r="B13735" s="158"/>
      <c r="C13735" s="158"/>
      <c r="D13735" s="158"/>
      <c r="E13735" s="159">
        <v>254361</v>
      </c>
      <c r="F13735" s="160"/>
    </row>
    <row r="13736" spans="1:6" ht="12.75" customHeight="1" x14ac:dyDescent="0.2"/>
    <row r="13737" spans="1:6" ht="12.75" customHeight="1" x14ac:dyDescent="0.2"/>
    <row r="13738" spans="1:6" ht="409.6" hidden="1" customHeight="1" x14ac:dyDescent="0.2"/>
    <row r="13739" spans="1:6" ht="12.75" customHeight="1" x14ac:dyDescent="0.25">
      <c r="A13739" s="144" t="s">
        <v>4868</v>
      </c>
      <c r="B13739" s="145"/>
      <c r="C13739" s="145"/>
      <c r="D13739" s="145"/>
      <c r="E13739" s="146"/>
      <c r="F13739" s="147"/>
    </row>
    <row r="13740" spans="1:6" ht="12.75" customHeight="1" x14ac:dyDescent="0.2">
      <c r="A13740" s="138" t="s">
        <v>3056</v>
      </c>
      <c r="B13740" s="139"/>
      <c r="C13740" s="139"/>
      <c r="D13740" s="140"/>
      <c r="E13740" s="76" t="s">
        <v>4869</v>
      </c>
      <c r="F13740" s="77" t="s">
        <v>4870</v>
      </c>
    </row>
    <row r="13741" spans="1:6" ht="12.75" customHeight="1" x14ac:dyDescent="0.2">
      <c r="A13741" s="141"/>
      <c r="B13741" s="142"/>
      <c r="C13741" s="142"/>
      <c r="D13741" s="143"/>
      <c r="E13741" s="78" t="s">
        <v>3055</v>
      </c>
      <c r="F13741" s="79" t="s">
        <v>263</v>
      </c>
    </row>
    <row r="13742" spans="1:6" ht="409.6" hidden="1" customHeight="1" x14ac:dyDescent="0.2"/>
    <row r="13743" spans="1:6" ht="12.75" customHeight="1" x14ac:dyDescent="0.2">
      <c r="A13743" s="80" t="s">
        <v>4871</v>
      </c>
      <c r="B13743" s="81" t="s">
        <v>4872</v>
      </c>
      <c r="C13743" s="82" t="s">
        <v>4870</v>
      </c>
      <c r="D13743" s="82" t="s">
        <v>4873</v>
      </c>
      <c r="E13743" s="82" t="s">
        <v>4874</v>
      </c>
      <c r="F13743" s="83" t="s">
        <v>4875</v>
      </c>
    </row>
    <row r="13744" spans="1:6" ht="409.6" hidden="1" customHeight="1" x14ac:dyDescent="0.2"/>
    <row r="13745" spans="1:6" ht="25.5" customHeight="1" x14ac:dyDescent="0.2">
      <c r="A13745" s="84" t="s">
        <v>5170</v>
      </c>
      <c r="B13745" s="85" t="s">
        <v>5171</v>
      </c>
      <c r="C13745" s="86" t="s">
        <v>106</v>
      </c>
      <c r="D13745" s="87">
        <v>0.40409</v>
      </c>
      <c r="E13745" s="88">
        <v>443220</v>
      </c>
      <c r="F13745" s="89">
        <f>+D13745*E13745</f>
        <v>179100.76980000001</v>
      </c>
    </row>
    <row r="13746" spans="1:6" ht="409.6" hidden="1" customHeight="1" x14ac:dyDescent="0.2"/>
    <row r="13747" spans="1:6" ht="25.5" customHeight="1" x14ac:dyDescent="0.2">
      <c r="A13747" s="84" t="s">
        <v>5097</v>
      </c>
      <c r="B13747" s="85" t="s">
        <v>5098</v>
      </c>
      <c r="C13747" s="86" t="s">
        <v>9</v>
      </c>
      <c r="D13747" s="87">
        <v>6.9300000000000004E-3</v>
      </c>
      <c r="E13747" s="88">
        <v>295180</v>
      </c>
      <c r="F13747" s="89">
        <f>+D13747*E13747</f>
        <v>2045.5974000000001</v>
      </c>
    </row>
    <row r="13748" spans="1:6" ht="409.6" hidden="1" customHeight="1" x14ac:dyDescent="0.2"/>
    <row r="13749" spans="1:6" ht="25.5" customHeight="1" x14ac:dyDescent="0.2">
      <c r="A13749" s="84" t="s">
        <v>5254</v>
      </c>
      <c r="B13749" s="85" t="s">
        <v>5255</v>
      </c>
      <c r="C13749" s="86" t="s">
        <v>9</v>
      </c>
      <c r="D13749" s="87">
        <v>0.38485000000000003</v>
      </c>
      <c r="E13749" s="88">
        <v>2030</v>
      </c>
      <c r="F13749" s="89">
        <f>+D13749*E13749</f>
        <v>781.24550000000011</v>
      </c>
    </row>
    <row r="13750" spans="1:6" ht="409.6" hidden="1" customHeight="1" x14ac:dyDescent="0.2"/>
    <row r="13751" spans="1:6" ht="25.5" customHeight="1" thickBot="1" x14ac:dyDescent="0.25">
      <c r="A13751" s="84" t="s">
        <v>5256</v>
      </c>
      <c r="B13751" s="85" t="s">
        <v>5257</v>
      </c>
      <c r="C13751" s="86" t="s">
        <v>9</v>
      </c>
      <c r="D13751" s="87">
        <v>3.4349999999999999E-2</v>
      </c>
      <c r="E13751" s="88">
        <v>262600</v>
      </c>
      <c r="F13751" s="89">
        <f>+D13751*E13751</f>
        <v>9020.31</v>
      </c>
    </row>
    <row r="13752" spans="1:6" ht="409.6" hidden="1" customHeight="1" x14ac:dyDescent="0.2"/>
    <row r="13753" spans="1:6" ht="13.5" customHeight="1" thickBot="1" x14ac:dyDescent="0.25">
      <c r="A13753" s="90" t="s">
        <v>4883</v>
      </c>
      <c r="B13753" s="91"/>
      <c r="C13753" s="92">
        <v>56.827224975075502</v>
      </c>
      <c r="D13753" s="91"/>
      <c r="E13753" s="93" t="s">
        <v>4884</v>
      </c>
      <c r="F13753" s="94">
        <v>190948</v>
      </c>
    </row>
    <row r="13754" spans="1:6" ht="0.2" customHeight="1" x14ac:dyDescent="0.2"/>
    <row r="13755" spans="1:6" ht="12.75" customHeight="1" x14ac:dyDescent="0.2">
      <c r="A13755" s="80" t="s">
        <v>4871</v>
      </c>
      <c r="B13755" s="81" t="s">
        <v>4885</v>
      </c>
      <c r="C13755" s="82" t="s">
        <v>4870</v>
      </c>
      <c r="D13755" s="82" t="s">
        <v>4873</v>
      </c>
      <c r="E13755" s="82" t="s">
        <v>4874</v>
      </c>
      <c r="F13755" s="83" t="s">
        <v>4875</v>
      </c>
    </row>
    <row r="13756" spans="1:6" ht="409.6" hidden="1" customHeight="1" x14ac:dyDescent="0.2"/>
    <row r="13757" spans="1:6" ht="25.5" customHeight="1" thickBot="1" x14ac:dyDescent="0.25">
      <c r="A13757" s="84" t="s">
        <v>5178</v>
      </c>
      <c r="B13757" s="85" t="s">
        <v>5179</v>
      </c>
      <c r="C13757" s="86" t="s">
        <v>4888</v>
      </c>
      <c r="D13757" s="87">
        <v>0.38114999999999999</v>
      </c>
      <c r="E13757" s="88">
        <v>294454</v>
      </c>
      <c r="F13757" s="89">
        <f>+D13757*E13757</f>
        <v>112231.1421</v>
      </c>
    </row>
    <row r="13758" spans="1:6" ht="409.6" hidden="1" customHeight="1" thickBot="1" x14ac:dyDescent="0.25"/>
    <row r="13759" spans="1:6" ht="13.5" customHeight="1" thickBot="1" x14ac:dyDescent="0.25">
      <c r="A13759" s="90" t="s">
        <v>4893</v>
      </c>
      <c r="B13759" s="91"/>
      <c r="C13759" s="92">
        <v>33.400592235465702</v>
      </c>
      <c r="D13759" s="91"/>
      <c r="E13759" s="93" t="s">
        <v>4884</v>
      </c>
      <c r="F13759" s="94">
        <v>112231</v>
      </c>
    </row>
    <row r="13760" spans="1:6" ht="0.2" customHeight="1" x14ac:dyDescent="0.2"/>
    <row r="13761" spans="1:6" ht="12.75" customHeight="1" x14ac:dyDescent="0.2">
      <c r="A13761" s="80" t="s">
        <v>4871</v>
      </c>
      <c r="B13761" s="81" t="s">
        <v>4894</v>
      </c>
      <c r="C13761" s="82" t="s">
        <v>4870</v>
      </c>
      <c r="D13761" s="82" t="s">
        <v>4873</v>
      </c>
      <c r="E13761" s="82" t="s">
        <v>4874</v>
      </c>
      <c r="F13761" s="83" t="s">
        <v>4875</v>
      </c>
    </row>
    <row r="13762" spans="1:6" ht="409.6" hidden="1" customHeight="1" x14ac:dyDescent="0.2"/>
    <row r="13763" spans="1:6" ht="25.5" customHeight="1" thickBot="1" x14ac:dyDescent="0.25">
      <c r="A13763" s="84" t="s">
        <v>4895</v>
      </c>
      <c r="B13763" s="85" t="s">
        <v>4896</v>
      </c>
      <c r="C13763" s="86" t="s">
        <v>4897</v>
      </c>
      <c r="D13763" s="87">
        <v>0.05</v>
      </c>
      <c r="E13763" s="88">
        <v>112231</v>
      </c>
      <c r="F13763" s="89">
        <f>+D13763*E13763</f>
        <v>5611.55</v>
      </c>
    </row>
    <row r="13764" spans="1:6" ht="409.6" hidden="1" customHeight="1" thickBot="1" x14ac:dyDescent="0.25"/>
    <row r="13765" spans="1:6" ht="13.5" customHeight="1" thickBot="1" x14ac:dyDescent="0.25">
      <c r="A13765" s="90" t="s">
        <v>4898</v>
      </c>
      <c r="B13765" s="91"/>
      <c r="C13765" s="92">
        <v>1.6701635343660299</v>
      </c>
      <c r="D13765" s="91"/>
      <c r="E13765" s="93" t="s">
        <v>4884</v>
      </c>
      <c r="F13765" s="94">
        <v>5612</v>
      </c>
    </row>
    <row r="13766" spans="1:6" ht="0.2" customHeight="1" x14ac:dyDescent="0.2"/>
    <row r="13767" spans="1:6" ht="12.75" customHeight="1" x14ac:dyDescent="0.2">
      <c r="A13767" s="80" t="s">
        <v>4871</v>
      </c>
      <c r="B13767" s="81" t="s">
        <v>4899</v>
      </c>
      <c r="C13767" s="82" t="s">
        <v>4870</v>
      </c>
      <c r="D13767" s="82" t="s">
        <v>4873</v>
      </c>
      <c r="E13767" s="82" t="s">
        <v>4874</v>
      </c>
      <c r="F13767" s="83" t="s">
        <v>4875</v>
      </c>
    </row>
    <row r="13768" spans="1:6" ht="409.6" hidden="1" customHeight="1" x14ac:dyDescent="0.2"/>
    <row r="13769" spans="1:6" ht="25.5" customHeight="1" x14ac:dyDescent="0.2">
      <c r="A13769" s="84" t="s">
        <v>5274</v>
      </c>
      <c r="B13769" s="85" t="s">
        <v>5275</v>
      </c>
      <c r="C13769" s="86" t="s">
        <v>109</v>
      </c>
      <c r="D13769" s="87">
        <v>0.83333000000000002</v>
      </c>
      <c r="E13769" s="88">
        <v>14170</v>
      </c>
      <c r="F13769" s="89">
        <f>+D13769*E13769</f>
        <v>11808.286099999999</v>
      </c>
    </row>
    <row r="13770" spans="1:6" ht="409.6" hidden="1" customHeight="1" x14ac:dyDescent="0.2"/>
    <row r="13771" spans="1:6" ht="25.5" customHeight="1" x14ac:dyDescent="0.2">
      <c r="A13771" s="84" t="s">
        <v>5222</v>
      </c>
      <c r="B13771" s="85" t="s">
        <v>5223</v>
      </c>
      <c r="C13771" s="86" t="s">
        <v>109</v>
      </c>
      <c r="D13771" s="87">
        <v>26.66667</v>
      </c>
      <c r="E13771" s="88">
        <v>48</v>
      </c>
      <c r="F13771" s="89">
        <f>+D13771*E13771</f>
        <v>1280.0001600000001</v>
      </c>
    </row>
    <row r="13772" spans="1:6" ht="409.6" hidden="1" customHeight="1" x14ac:dyDescent="0.2"/>
    <row r="13773" spans="1:6" ht="25.5" customHeight="1" x14ac:dyDescent="0.2">
      <c r="A13773" s="84" t="s">
        <v>5016</v>
      </c>
      <c r="B13773" s="85" t="s">
        <v>5017</v>
      </c>
      <c r="C13773" s="86" t="s">
        <v>109</v>
      </c>
      <c r="D13773" s="87">
        <v>0.83333000000000002</v>
      </c>
      <c r="E13773" s="88">
        <v>3482</v>
      </c>
      <c r="F13773" s="89">
        <f>+D13773*E13773</f>
        <v>2901.65506</v>
      </c>
    </row>
    <row r="13774" spans="1:6" ht="409.6" hidden="1" customHeight="1" x14ac:dyDescent="0.2"/>
    <row r="13775" spans="1:6" ht="25.5" customHeight="1" x14ac:dyDescent="0.2">
      <c r="A13775" s="84" t="s">
        <v>5208</v>
      </c>
      <c r="B13775" s="85" t="s">
        <v>5209</v>
      </c>
      <c r="C13775" s="86" t="s">
        <v>109</v>
      </c>
      <c r="D13775" s="87">
        <v>3.3333300000000001</v>
      </c>
      <c r="E13775" s="88">
        <v>139</v>
      </c>
      <c r="F13775" s="89">
        <f>+D13775*E13775</f>
        <v>463.33287000000001</v>
      </c>
    </row>
    <row r="13776" spans="1:6" ht="409.6" hidden="1" customHeight="1" x14ac:dyDescent="0.2"/>
    <row r="13777" spans="1:6" ht="25.5" customHeight="1" x14ac:dyDescent="0.2">
      <c r="A13777" s="84" t="s">
        <v>5166</v>
      </c>
      <c r="B13777" s="85" t="s">
        <v>5167</v>
      </c>
      <c r="C13777" s="86" t="s">
        <v>109</v>
      </c>
      <c r="D13777" s="87">
        <v>0.16667000000000001</v>
      </c>
      <c r="E13777" s="88">
        <v>26925</v>
      </c>
      <c r="F13777" s="89">
        <f>+D13777*E13777</f>
        <v>4487.5897500000001</v>
      </c>
    </row>
    <row r="13778" spans="1:6" ht="409.6" hidden="1" customHeight="1" x14ac:dyDescent="0.2"/>
    <row r="13779" spans="1:6" ht="25.5" customHeight="1" x14ac:dyDescent="0.2">
      <c r="A13779" s="84" t="s">
        <v>5018</v>
      </c>
      <c r="B13779" s="85" t="s">
        <v>5019</v>
      </c>
      <c r="C13779" s="86" t="s">
        <v>109</v>
      </c>
      <c r="D13779" s="87">
        <v>1.6666700000000001</v>
      </c>
      <c r="E13779" s="88">
        <v>248</v>
      </c>
      <c r="F13779" s="89">
        <f>+D13779*E13779</f>
        <v>413.33416</v>
      </c>
    </row>
    <row r="13780" spans="1:6" ht="409.6" hidden="1" customHeight="1" x14ac:dyDescent="0.2"/>
    <row r="13781" spans="1:6" ht="25.5" customHeight="1" thickBot="1" x14ac:dyDescent="0.25">
      <c r="A13781" s="84" t="s">
        <v>5198</v>
      </c>
      <c r="B13781" s="85" t="s">
        <v>5199</v>
      </c>
      <c r="C13781" s="86" t="s">
        <v>109</v>
      </c>
      <c r="D13781" s="87">
        <v>0.2</v>
      </c>
      <c r="E13781" s="88">
        <v>805</v>
      </c>
      <c r="F13781" s="89">
        <f>+D13781*E13781</f>
        <v>161</v>
      </c>
    </row>
    <row r="13782" spans="1:6" ht="409.6" hidden="1" customHeight="1" thickBot="1" x14ac:dyDescent="0.25"/>
    <row r="13783" spans="1:6" ht="13.5" customHeight="1" thickBot="1" x14ac:dyDescent="0.25">
      <c r="A13783" s="90" t="s">
        <v>4904</v>
      </c>
      <c r="B13783" s="91"/>
      <c r="C13783" s="92">
        <v>6.4029879618469403</v>
      </c>
      <c r="D13783" s="91"/>
      <c r="E13783" s="93" t="s">
        <v>4884</v>
      </c>
      <c r="F13783" s="94">
        <v>21515</v>
      </c>
    </row>
    <row r="13784" spans="1:6" ht="0.2" customHeight="1" x14ac:dyDescent="0.2"/>
    <row r="13785" spans="1:6" ht="12.75" customHeight="1" x14ac:dyDescent="0.2">
      <c r="A13785" s="80" t="s">
        <v>4871</v>
      </c>
      <c r="B13785" s="81" t="s">
        <v>4905</v>
      </c>
      <c r="C13785" s="82" t="s">
        <v>4870</v>
      </c>
      <c r="D13785" s="82" t="s">
        <v>4873</v>
      </c>
      <c r="E13785" s="82" t="s">
        <v>4874</v>
      </c>
      <c r="F13785" s="83" t="s">
        <v>4875</v>
      </c>
    </row>
    <row r="13786" spans="1:6" ht="409.6" hidden="1" customHeight="1" x14ac:dyDescent="0.2"/>
    <row r="13787" spans="1:6" ht="25.5" customHeight="1" thickBot="1" x14ac:dyDescent="0.25">
      <c r="A13787" s="84" t="s">
        <v>4920</v>
      </c>
      <c r="B13787" s="85" t="s">
        <v>4921</v>
      </c>
      <c r="C13787" s="86" t="s">
        <v>106</v>
      </c>
      <c r="D13787" s="87">
        <v>0.40409</v>
      </c>
      <c r="E13787" s="88">
        <v>14128</v>
      </c>
      <c r="F13787" s="89">
        <f>+D13787*E13787</f>
        <v>5708.9835199999998</v>
      </c>
    </row>
    <row r="13788" spans="1:6" ht="409.6" hidden="1" customHeight="1" thickBot="1" x14ac:dyDescent="0.25"/>
    <row r="13789" spans="1:6" ht="13.5" customHeight="1" thickBot="1" x14ac:dyDescent="0.25">
      <c r="A13789" s="90" t="s">
        <v>4908</v>
      </c>
      <c r="B13789" s="91"/>
      <c r="C13789" s="92">
        <v>1.69903129324584</v>
      </c>
      <c r="D13789" s="91"/>
      <c r="E13789" s="93" t="s">
        <v>4884</v>
      </c>
      <c r="F13789" s="94">
        <v>5709</v>
      </c>
    </row>
    <row r="13790" spans="1:6" ht="0.2" customHeight="1" thickBot="1" x14ac:dyDescent="0.25"/>
    <row r="13791" spans="1:6" ht="12.75" customHeight="1" thickBot="1" x14ac:dyDescent="0.3">
      <c r="A13791" s="157" t="s">
        <v>4909</v>
      </c>
      <c r="B13791" s="158"/>
      <c r="C13791" s="158"/>
      <c r="D13791" s="158"/>
      <c r="E13791" s="159">
        <v>336015</v>
      </c>
      <c r="F13791" s="160"/>
    </row>
    <row r="13792" spans="1:6" ht="12.75" customHeight="1" x14ac:dyDescent="0.2"/>
    <row r="13793" spans="1:6" ht="12.75" customHeight="1" x14ac:dyDescent="0.2"/>
    <row r="13794" spans="1:6" ht="409.6" hidden="1" customHeight="1" x14ac:dyDescent="0.2"/>
    <row r="13795" spans="1:6" ht="12.75" customHeight="1" x14ac:dyDescent="0.25">
      <c r="A13795" s="144" t="s">
        <v>4868</v>
      </c>
      <c r="B13795" s="145"/>
      <c r="C13795" s="145"/>
      <c r="D13795" s="145"/>
      <c r="E13795" s="146"/>
      <c r="F13795" s="147"/>
    </row>
    <row r="13796" spans="1:6" ht="12.75" customHeight="1" x14ac:dyDescent="0.2">
      <c r="A13796" s="138" t="s">
        <v>3058</v>
      </c>
      <c r="B13796" s="139"/>
      <c r="C13796" s="139"/>
      <c r="D13796" s="140"/>
      <c r="E13796" s="76" t="s">
        <v>4869</v>
      </c>
      <c r="F13796" s="77" t="s">
        <v>4870</v>
      </c>
    </row>
    <row r="13797" spans="1:6" ht="12.75" customHeight="1" x14ac:dyDescent="0.2">
      <c r="A13797" s="141"/>
      <c r="B13797" s="142"/>
      <c r="C13797" s="142"/>
      <c r="D13797" s="143"/>
      <c r="E13797" s="78" t="s">
        <v>3057</v>
      </c>
      <c r="F13797" s="79" t="s">
        <v>263</v>
      </c>
    </row>
    <row r="13798" spans="1:6" ht="409.6" hidden="1" customHeight="1" x14ac:dyDescent="0.2"/>
    <row r="13799" spans="1:6" ht="12.75" customHeight="1" x14ac:dyDescent="0.2">
      <c r="A13799" s="80" t="s">
        <v>4871</v>
      </c>
      <c r="B13799" s="81" t="s">
        <v>4872</v>
      </c>
      <c r="C13799" s="82" t="s">
        <v>4870</v>
      </c>
      <c r="D13799" s="82" t="s">
        <v>4873</v>
      </c>
      <c r="E13799" s="82" t="s">
        <v>4874</v>
      </c>
      <c r="F13799" s="83" t="s">
        <v>4875</v>
      </c>
    </row>
    <row r="13800" spans="1:6" ht="409.6" hidden="1" customHeight="1" x14ac:dyDescent="0.2"/>
    <row r="13801" spans="1:6" ht="25.5" customHeight="1" x14ac:dyDescent="0.2">
      <c r="A13801" s="84" t="s">
        <v>5170</v>
      </c>
      <c r="B13801" s="85" t="s">
        <v>5171</v>
      </c>
      <c r="C13801" s="86" t="s">
        <v>106</v>
      </c>
      <c r="D13801" s="87">
        <v>0.59582000000000002</v>
      </c>
      <c r="E13801" s="88">
        <v>443220</v>
      </c>
      <c r="F13801" s="89">
        <f>+D13801*E13801</f>
        <v>264079.34039999999</v>
      </c>
    </row>
    <row r="13802" spans="1:6" ht="409.6" hidden="1" customHeight="1" x14ac:dyDescent="0.2"/>
    <row r="13803" spans="1:6" ht="25.5" customHeight="1" x14ac:dyDescent="0.2">
      <c r="A13803" s="84" t="s">
        <v>5097</v>
      </c>
      <c r="B13803" s="85" t="s">
        <v>5098</v>
      </c>
      <c r="C13803" s="86" t="s">
        <v>9</v>
      </c>
      <c r="D13803" s="87">
        <v>8.4100000000000008E-3</v>
      </c>
      <c r="E13803" s="88">
        <v>295180</v>
      </c>
      <c r="F13803" s="89">
        <f>+D13803*E13803</f>
        <v>2482.4638000000004</v>
      </c>
    </row>
    <row r="13804" spans="1:6" ht="409.6" hidden="1" customHeight="1" x14ac:dyDescent="0.2"/>
    <row r="13805" spans="1:6" ht="25.5" customHeight="1" x14ac:dyDescent="0.2">
      <c r="A13805" s="84" t="s">
        <v>5254</v>
      </c>
      <c r="B13805" s="85" t="s">
        <v>5255</v>
      </c>
      <c r="C13805" s="86" t="s">
        <v>9</v>
      </c>
      <c r="D13805" s="87">
        <v>0.46731</v>
      </c>
      <c r="E13805" s="88">
        <v>2030</v>
      </c>
      <c r="F13805" s="89">
        <f>+D13805*E13805</f>
        <v>948.63930000000005</v>
      </c>
    </row>
    <row r="13806" spans="1:6" ht="409.6" hidden="1" customHeight="1" x14ac:dyDescent="0.2"/>
    <row r="13807" spans="1:6" ht="25.5" customHeight="1" thickBot="1" x14ac:dyDescent="0.25">
      <c r="A13807" s="84" t="s">
        <v>5256</v>
      </c>
      <c r="B13807" s="85" t="s">
        <v>5257</v>
      </c>
      <c r="C13807" s="86" t="s">
        <v>9</v>
      </c>
      <c r="D13807" s="87">
        <v>5.0650000000000001E-2</v>
      </c>
      <c r="E13807" s="88">
        <v>262600</v>
      </c>
      <c r="F13807" s="89">
        <f>+D13807*E13807</f>
        <v>13300.69</v>
      </c>
    </row>
    <row r="13808" spans="1:6" ht="409.6" hidden="1" customHeight="1" thickBot="1" x14ac:dyDescent="0.25"/>
    <row r="13809" spans="1:6" ht="13.5" customHeight="1" thickBot="1" x14ac:dyDescent="0.25">
      <c r="A13809" s="90" t="s">
        <v>4883</v>
      </c>
      <c r="B13809" s="91"/>
      <c r="C13809" s="92">
        <v>57.958807102565302</v>
      </c>
      <c r="D13809" s="91"/>
      <c r="E13809" s="93" t="s">
        <v>4884</v>
      </c>
      <c r="F13809" s="94">
        <v>280811</v>
      </c>
    </row>
    <row r="13810" spans="1:6" ht="0.2" customHeight="1" x14ac:dyDescent="0.2"/>
    <row r="13811" spans="1:6" ht="12.75" customHeight="1" x14ac:dyDescent="0.2">
      <c r="A13811" s="80" t="s">
        <v>4871</v>
      </c>
      <c r="B13811" s="81" t="s">
        <v>4885</v>
      </c>
      <c r="C13811" s="82" t="s">
        <v>4870</v>
      </c>
      <c r="D13811" s="82" t="s">
        <v>4873</v>
      </c>
      <c r="E13811" s="82" t="s">
        <v>4874</v>
      </c>
      <c r="F13811" s="83" t="s">
        <v>4875</v>
      </c>
    </row>
    <row r="13812" spans="1:6" ht="409.6" hidden="1" customHeight="1" x14ac:dyDescent="0.2"/>
    <row r="13813" spans="1:6" ht="25.5" customHeight="1" thickBot="1" x14ac:dyDescent="0.25">
      <c r="A13813" s="84" t="s">
        <v>5178</v>
      </c>
      <c r="B13813" s="85" t="s">
        <v>5179</v>
      </c>
      <c r="C13813" s="86" t="s">
        <v>4888</v>
      </c>
      <c r="D13813" s="87">
        <v>0.56200000000000006</v>
      </c>
      <c r="E13813" s="88">
        <v>294454</v>
      </c>
      <c r="F13813" s="89">
        <f>+D13813*E13813</f>
        <v>165483.14800000002</v>
      </c>
    </row>
    <row r="13814" spans="1:6" ht="409.6" hidden="1" customHeight="1" thickBot="1" x14ac:dyDescent="0.25"/>
    <row r="13815" spans="1:6" ht="13.5" customHeight="1" thickBot="1" x14ac:dyDescent="0.25">
      <c r="A13815" s="90" t="s">
        <v>4893</v>
      </c>
      <c r="B13815" s="91"/>
      <c r="C13815" s="92">
        <v>34.155347460583201</v>
      </c>
      <c r="D13815" s="91"/>
      <c r="E13815" s="93" t="s">
        <v>4884</v>
      </c>
      <c r="F13815" s="94">
        <v>165483</v>
      </c>
    </row>
    <row r="13816" spans="1:6" ht="0.2" customHeight="1" x14ac:dyDescent="0.2"/>
    <row r="13817" spans="1:6" ht="12.75" customHeight="1" x14ac:dyDescent="0.2">
      <c r="A13817" s="80" t="s">
        <v>4871</v>
      </c>
      <c r="B13817" s="81" t="s">
        <v>4894</v>
      </c>
      <c r="C13817" s="82" t="s">
        <v>4870</v>
      </c>
      <c r="D13817" s="82" t="s">
        <v>4873</v>
      </c>
      <c r="E13817" s="82" t="s">
        <v>4874</v>
      </c>
      <c r="F13817" s="83" t="s">
        <v>4875</v>
      </c>
    </row>
    <row r="13818" spans="1:6" ht="409.6" hidden="1" customHeight="1" x14ac:dyDescent="0.2"/>
    <row r="13819" spans="1:6" ht="25.5" customHeight="1" thickBot="1" x14ac:dyDescent="0.25">
      <c r="A13819" s="84" t="s">
        <v>4895</v>
      </c>
      <c r="B13819" s="85" t="s">
        <v>4896</v>
      </c>
      <c r="C13819" s="86" t="s">
        <v>4897</v>
      </c>
      <c r="D13819" s="87">
        <v>0.05</v>
      </c>
      <c r="E13819" s="88">
        <v>165483</v>
      </c>
      <c r="F13819" s="89">
        <f>+D13819*E13819</f>
        <v>8274.15</v>
      </c>
    </row>
    <row r="13820" spans="1:6" ht="409.6" hidden="1" customHeight="1" thickBot="1" x14ac:dyDescent="0.25"/>
    <row r="13821" spans="1:6" ht="13.5" customHeight="1" thickBot="1" x14ac:dyDescent="0.25">
      <c r="A13821" s="90" t="s">
        <v>4898</v>
      </c>
      <c r="B13821" s="91"/>
      <c r="C13821" s="92">
        <v>1.70773641334074</v>
      </c>
      <c r="D13821" s="91"/>
      <c r="E13821" s="93" t="s">
        <v>4884</v>
      </c>
      <c r="F13821" s="94">
        <v>8274</v>
      </c>
    </row>
    <row r="13822" spans="1:6" ht="0.2" customHeight="1" x14ac:dyDescent="0.2"/>
    <row r="13823" spans="1:6" ht="12.75" customHeight="1" x14ac:dyDescent="0.2">
      <c r="A13823" s="80" t="s">
        <v>4871</v>
      </c>
      <c r="B13823" s="81" t="s">
        <v>4899</v>
      </c>
      <c r="C13823" s="82" t="s">
        <v>4870</v>
      </c>
      <c r="D13823" s="82" t="s">
        <v>4873</v>
      </c>
      <c r="E13823" s="82" t="s">
        <v>4874</v>
      </c>
      <c r="F13823" s="83" t="s">
        <v>4875</v>
      </c>
    </row>
    <row r="13824" spans="1:6" ht="409.6" hidden="1" customHeight="1" x14ac:dyDescent="0.2"/>
    <row r="13825" spans="1:6" ht="25.5" customHeight="1" x14ac:dyDescent="0.2">
      <c r="A13825" s="84" t="s">
        <v>5274</v>
      </c>
      <c r="B13825" s="85" t="s">
        <v>5275</v>
      </c>
      <c r="C13825" s="86" t="s">
        <v>109</v>
      </c>
      <c r="D13825" s="87">
        <v>0.83333000000000002</v>
      </c>
      <c r="E13825" s="88">
        <v>14170</v>
      </c>
      <c r="F13825" s="89">
        <f>+D13825*E13825</f>
        <v>11808.286099999999</v>
      </c>
    </row>
    <row r="13826" spans="1:6" ht="409.6" hidden="1" customHeight="1" x14ac:dyDescent="0.2"/>
    <row r="13827" spans="1:6" ht="25.5" customHeight="1" x14ac:dyDescent="0.2">
      <c r="A13827" s="84" t="s">
        <v>5222</v>
      </c>
      <c r="B13827" s="85" t="s">
        <v>5223</v>
      </c>
      <c r="C13827" s="86" t="s">
        <v>109</v>
      </c>
      <c r="D13827" s="87">
        <v>26.66667</v>
      </c>
      <c r="E13827" s="88">
        <v>48</v>
      </c>
      <c r="F13827" s="89">
        <f>+D13827*E13827</f>
        <v>1280.0001600000001</v>
      </c>
    </row>
    <row r="13828" spans="1:6" ht="409.6" hidden="1" customHeight="1" x14ac:dyDescent="0.2"/>
    <row r="13829" spans="1:6" ht="25.5" customHeight="1" x14ac:dyDescent="0.2">
      <c r="A13829" s="84" t="s">
        <v>5016</v>
      </c>
      <c r="B13829" s="85" t="s">
        <v>5017</v>
      </c>
      <c r="C13829" s="86" t="s">
        <v>109</v>
      </c>
      <c r="D13829" s="87">
        <v>0.83333000000000002</v>
      </c>
      <c r="E13829" s="88">
        <v>3482</v>
      </c>
      <c r="F13829" s="89">
        <f>+D13829*E13829</f>
        <v>2901.65506</v>
      </c>
    </row>
    <row r="13830" spans="1:6" ht="409.6" hidden="1" customHeight="1" x14ac:dyDescent="0.2"/>
    <row r="13831" spans="1:6" ht="25.5" customHeight="1" x14ac:dyDescent="0.2">
      <c r="A13831" s="84" t="s">
        <v>5208</v>
      </c>
      <c r="B13831" s="85" t="s">
        <v>5209</v>
      </c>
      <c r="C13831" s="86" t="s">
        <v>109</v>
      </c>
      <c r="D13831" s="87">
        <v>3.3333300000000001</v>
      </c>
      <c r="E13831" s="88">
        <v>139</v>
      </c>
      <c r="F13831" s="89">
        <f>+D13831*E13831</f>
        <v>463.33287000000001</v>
      </c>
    </row>
    <row r="13832" spans="1:6" ht="409.6" hidden="1" customHeight="1" x14ac:dyDescent="0.2"/>
    <row r="13833" spans="1:6" ht="25.5" customHeight="1" x14ac:dyDescent="0.2">
      <c r="A13833" s="84" t="s">
        <v>5166</v>
      </c>
      <c r="B13833" s="85" t="s">
        <v>5167</v>
      </c>
      <c r="C13833" s="86" t="s">
        <v>109</v>
      </c>
      <c r="D13833" s="87">
        <v>0.16667000000000001</v>
      </c>
      <c r="E13833" s="88">
        <v>26925</v>
      </c>
      <c r="F13833" s="89">
        <f>+D13833*E13833</f>
        <v>4487.5897500000001</v>
      </c>
    </row>
    <row r="13834" spans="1:6" ht="409.6" hidden="1" customHeight="1" x14ac:dyDescent="0.2"/>
    <row r="13835" spans="1:6" ht="25.5" customHeight="1" x14ac:dyDescent="0.2">
      <c r="A13835" s="84" t="s">
        <v>5018</v>
      </c>
      <c r="B13835" s="85" t="s">
        <v>5019</v>
      </c>
      <c r="C13835" s="86" t="s">
        <v>109</v>
      </c>
      <c r="D13835" s="87">
        <v>1.6666700000000001</v>
      </c>
      <c r="E13835" s="88">
        <v>248</v>
      </c>
      <c r="F13835" s="89">
        <f>+D13835*E13835</f>
        <v>413.33416</v>
      </c>
    </row>
    <row r="13836" spans="1:6" ht="409.6" hidden="1" customHeight="1" x14ac:dyDescent="0.2"/>
    <row r="13837" spans="1:6" ht="25.5" customHeight="1" thickBot="1" x14ac:dyDescent="0.25">
      <c r="A13837" s="84" t="s">
        <v>5198</v>
      </c>
      <c r="B13837" s="85" t="s">
        <v>5199</v>
      </c>
      <c r="C13837" s="86" t="s">
        <v>109</v>
      </c>
      <c r="D13837" s="87">
        <v>0.2</v>
      </c>
      <c r="E13837" s="88">
        <v>805</v>
      </c>
      <c r="F13837" s="89">
        <f>+D13837*E13837</f>
        <v>161</v>
      </c>
    </row>
    <row r="13838" spans="1:6" ht="409.6" hidden="1" customHeight="1" thickBot="1" x14ac:dyDescent="0.25"/>
    <row r="13839" spans="1:6" ht="13.5" customHeight="1" thickBot="1" x14ac:dyDescent="0.25">
      <c r="A13839" s="90" t="s">
        <v>4904</v>
      </c>
      <c r="B13839" s="91"/>
      <c r="C13839" s="92">
        <v>4.4406513092852196</v>
      </c>
      <c r="D13839" s="91"/>
      <c r="E13839" s="93" t="s">
        <v>4884</v>
      </c>
      <c r="F13839" s="94">
        <v>21515</v>
      </c>
    </row>
    <row r="13840" spans="1:6" ht="0.2" customHeight="1" x14ac:dyDescent="0.2"/>
    <row r="13841" spans="1:6" ht="12.75" customHeight="1" x14ac:dyDescent="0.2">
      <c r="A13841" s="80" t="s">
        <v>4871</v>
      </c>
      <c r="B13841" s="81" t="s">
        <v>4905</v>
      </c>
      <c r="C13841" s="82" t="s">
        <v>4870</v>
      </c>
      <c r="D13841" s="82" t="s">
        <v>4873</v>
      </c>
      <c r="E13841" s="82" t="s">
        <v>4874</v>
      </c>
      <c r="F13841" s="83" t="s">
        <v>4875</v>
      </c>
    </row>
    <row r="13842" spans="1:6" ht="409.6" hidden="1" customHeight="1" x14ac:dyDescent="0.2"/>
    <row r="13843" spans="1:6" ht="25.5" customHeight="1" thickBot="1" x14ac:dyDescent="0.25">
      <c r="A13843" s="84" t="s">
        <v>4920</v>
      </c>
      <c r="B13843" s="85" t="s">
        <v>4921</v>
      </c>
      <c r="C13843" s="86" t="s">
        <v>106</v>
      </c>
      <c r="D13843" s="87">
        <v>0.59582000000000002</v>
      </c>
      <c r="E13843" s="88">
        <v>14128</v>
      </c>
      <c r="F13843" s="89">
        <f>+D13843*E13843</f>
        <v>8417.74496</v>
      </c>
    </row>
    <row r="13844" spans="1:6" ht="409.6" hidden="1" customHeight="1" thickBot="1" x14ac:dyDescent="0.25"/>
    <row r="13845" spans="1:6" ht="13.5" customHeight="1" thickBot="1" x14ac:dyDescent="0.25">
      <c r="A13845" s="90" t="s">
        <v>4908</v>
      </c>
      <c r="B13845" s="91"/>
      <c r="C13845" s="92">
        <v>1.7374577142255601</v>
      </c>
      <c r="D13845" s="91"/>
      <c r="E13845" s="93" t="s">
        <v>4884</v>
      </c>
      <c r="F13845" s="94">
        <v>8418</v>
      </c>
    </row>
    <row r="13846" spans="1:6" ht="0.2" customHeight="1" thickBot="1" x14ac:dyDescent="0.25"/>
    <row r="13847" spans="1:6" ht="12.75" customHeight="1" thickBot="1" x14ac:dyDescent="0.3">
      <c r="A13847" s="157" t="s">
        <v>4909</v>
      </c>
      <c r="B13847" s="158"/>
      <c r="C13847" s="158"/>
      <c r="D13847" s="158"/>
      <c r="E13847" s="159">
        <v>484501</v>
      </c>
      <c r="F13847" s="160"/>
    </row>
    <row r="13848" spans="1:6" ht="12.75" customHeight="1" x14ac:dyDescent="0.2"/>
    <row r="13849" spans="1:6" ht="12.75" customHeight="1" x14ac:dyDescent="0.2"/>
    <row r="13850" spans="1:6" ht="409.6" hidden="1" customHeight="1" x14ac:dyDescent="0.2"/>
    <row r="13851" spans="1:6" ht="12.75" customHeight="1" x14ac:dyDescent="0.25">
      <c r="A13851" s="144" t="s">
        <v>4868</v>
      </c>
      <c r="B13851" s="145"/>
      <c r="C13851" s="145"/>
      <c r="D13851" s="145"/>
      <c r="E13851" s="146"/>
      <c r="F13851" s="147"/>
    </row>
    <row r="13852" spans="1:6" ht="12.75" customHeight="1" x14ac:dyDescent="0.2">
      <c r="A13852" s="138" t="s">
        <v>3060</v>
      </c>
      <c r="B13852" s="139"/>
      <c r="C13852" s="139"/>
      <c r="D13852" s="140"/>
      <c r="E13852" s="76" t="s">
        <v>4869</v>
      </c>
      <c r="F13852" s="77" t="s">
        <v>4870</v>
      </c>
    </row>
    <row r="13853" spans="1:6" ht="12.75" customHeight="1" x14ac:dyDescent="0.2">
      <c r="A13853" s="141"/>
      <c r="B13853" s="142"/>
      <c r="C13853" s="142"/>
      <c r="D13853" s="143"/>
      <c r="E13853" s="78" t="s">
        <v>3059</v>
      </c>
      <c r="F13853" s="79" t="s">
        <v>263</v>
      </c>
    </row>
    <row r="13854" spans="1:6" ht="409.6" hidden="1" customHeight="1" x14ac:dyDescent="0.2"/>
    <row r="13855" spans="1:6" ht="12.75" customHeight="1" x14ac:dyDescent="0.2">
      <c r="A13855" s="80" t="s">
        <v>4871</v>
      </c>
      <c r="B13855" s="81" t="s">
        <v>4872</v>
      </c>
      <c r="C13855" s="82" t="s">
        <v>4870</v>
      </c>
      <c r="D13855" s="82" t="s">
        <v>4873</v>
      </c>
      <c r="E13855" s="82" t="s">
        <v>4874</v>
      </c>
      <c r="F13855" s="83" t="s">
        <v>4875</v>
      </c>
    </row>
    <row r="13856" spans="1:6" ht="409.6" hidden="1" customHeight="1" x14ac:dyDescent="0.2"/>
    <row r="13857" spans="1:6" ht="25.5" customHeight="1" x14ac:dyDescent="0.2">
      <c r="A13857" s="84" t="s">
        <v>5212</v>
      </c>
      <c r="B13857" s="85" t="s">
        <v>5213</v>
      </c>
      <c r="C13857" s="86" t="s">
        <v>7</v>
      </c>
      <c r="D13857" s="87">
        <v>0.79168000000000005</v>
      </c>
      <c r="E13857" s="88">
        <v>98350</v>
      </c>
      <c r="F13857" s="89">
        <f>+D13857*E13857</f>
        <v>77861.728000000003</v>
      </c>
    </row>
    <row r="13858" spans="1:6" ht="409.6" hidden="1" customHeight="1" x14ac:dyDescent="0.2"/>
    <row r="13859" spans="1:6" ht="25.5" customHeight="1" x14ac:dyDescent="0.2">
      <c r="A13859" s="84" t="s">
        <v>5276</v>
      </c>
      <c r="B13859" s="85" t="s">
        <v>5277</v>
      </c>
      <c r="C13859" s="86" t="s">
        <v>106</v>
      </c>
      <c r="D13859" s="87">
        <v>0.16492999999999999</v>
      </c>
      <c r="E13859" s="88">
        <v>116308</v>
      </c>
      <c r="F13859" s="89">
        <f>+D13859*E13859</f>
        <v>19182.67844</v>
      </c>
    </row>
    <row r="13860" spans="1:6" ht="409.6" hidden="1" customHeight="1" x14ac:dyDescent="0.2"/>
    <row r="13861" spans="1:6" ht="25.5" customHeight="1" thickBot="1" x14ac:dyDescent="0.25">
      <c r="A13861" s="84" t="s">
        <v>5097</v>
      </c>
      <c r="B13861" s="85" t="s">
        <v>5098</v>
      </c>
      <c r="C13861" s="86" t="s">
        <v>9</v>
      </c>
      <c r="D13861" s="87">
        <v>5.6600000000000001E-3</v>
      </c>
      <c r="E13861" s="88">
        <v>295180</v>
      </c>
      <c r="F13861" s="89">
        <f>+D13861*E13861</f>
        <v>1670.7188000000001</v>
      </c>
    </row>
    <row r="13862" spans="1:6" ht="409.6" hidden="1" customHeight="1" thickBot="1" x14ac:dyDescent="0.25"/>
    <row r="13863" spans="1:6" ht="13.5" customHeight="1" thickBot="1" x14ac:dyDescent="0.25">
      <c r="A13863" s="90" t="s">
        <v>4883</v>
      </c>
      <c r="B13863" s="91"/>
      <c r="C13863" s="92">
        <v>38.594406086528203</v>
      </c>
      <c r="D13863" s="91"/>
      <c r="E13863" s="93" t="s">
        <v>4884</v>
      </c>
      <c r="F13863" s="94">
        <v>98716</v>
      </c>
    </row>
    <row r="13864" spans="1:6" ht="0.2" customHeight="1" x14ac:dyDescent="0.2"/>
    <row r="13865" spans="1:6" ht="12.75" customHeight="1" x14ac:dyDescent="0.2">
      <c r="A13865" s="80" t="s">
        <v>4871</v>
      </c>
      <c r="B13865" s="81" t="s">
        <v>4885</v>
      </c>
      <c r="C13865" s="82" t="s">
        <v>4870</v>
      </c>
      <c r="D13865" s="82" t="s">
        <v>4873</v>
      </c>
      <c r="E13865" s="82" t="s">
        <v>4874</v>
      </c>
      <c r="F13865" s="83" t="s">
        <v>4875</v>
      </c>
    </row>
    <row r="13866" spans="1:6" ht="409.6" hidden="1" customHeight="1" x14ac:dyDescent="0.2"/>
    <row r="13867" spans="1:6" ht="25.5" customHeight="1" x14ac:dyDescent="0.2">
      <c r="A13867" s="84" t="s">
        <v>4912</v>
      </c>
      <c r="B13867" s="85" t="s">
        <v>4913</v>
      </c>
      <c r="C13867" s="86" t="s">
        <v>4888</v>
      </c>
      <c r="D13867" s="87">
        <v>0.33333000000000002</v>
      </c>
      <c r="E13867" s="88">
        <v>184277</v>
      </c>
      <c r="F13867" s="89">
        <f>+D13867*E13867</f>
        <v>61425.052410000004</v>
      </c>
    </row>
    <row r="13868" spans="1:6" ht="409.6" hidden="1" customHeight="1" x14ac:dyDescent="0.2"/>
    <row r="13869" spans="1:6" ht="25.5" customHeight="1" thickBot="1" x14ac:dyDescent="0.25">
      <c r="A13869" s="84" t="s">
        <v>5030</v>
      </c>
      <c r="B13869" s="85" t="s">
        <v>5031</v>
      </c>
      <c r="C13869" s="86" t="s">
        <v>4888</v>
      </c>
      <c r="D13869" s="87">
        <v>0.83772999999999997</v>
      </c>
      <c r="E13869" s="88">
        <v>81901</v>
      </c>
      <c r="F13869" s="89">
        <f>+D13869*E13869</f>
        <v>68610.924729999999</v>
      </c>
    </row>
    <row r="13870" spans="1:6" ht="409.6" hidden="1" customHeight="1" thickBot="1" x14ac:dyDescent="0.25"/>
    <row r="13871" spans="1:6" ht="13.5" customHeight="1" thickBot="1" x14ac:dyDescent="0.25">
      <c r="A13871" s="90" t="s">
        <v>4893</v>
      </c>
      <c r="B13871" s="91"/>
      <c r="C13871" s="92">
        <v>50.8393997920071</v>
      </c>
      <c r="D13871" s="91"/>
      <c r="E13871" s="93" t="s">
        <v>4884</v>
      </c>
      <c r="F13871" s="94">
        <v>130036</v>
      </c>
    </row>
    <row r="13872" spans="1:6" ht="0.2" customHeight="1" x14ac:dyDescent="0.2"/>
    <row r="13873" spans="1:6" ht="12.75" customHeight="1" x14ac:dyDescent="0.2">
      <c r="A13873" s="80" t="s">
        <v>4871</v>
      </c>
      <c r="B13873" s="81" t="s">
        <v>4894</v>
      </c>
      <c r="C13873" s="82" t="s">
        <v>4870</v>
      </c>
      <c r="D13873" s="82" t="s">
        <v>4873</v>
      </c>
      <c r="E13873" s="82" t="s">
        <v>4874</v>
      </c>
      <c r="F13873" s="83" t="s">
        <v>4875</v>
      </c>
    </row>
    <row r="13874" spans="1:6" ht="409.6" hidden="1" customHeight="1" x14ac:dyDescent="0.2"/>
    <row r="13875" spans="1:6" ht="25.5" customHeight="1" thickBot="1" x14ac:dyDescent="0.25">
      <c r="A13875" s="84" t="s">
        <v>4895</v>
      </c>
      <c r="B13875" s="85" t="s">
        <v>4896</v>
      </c>
      <c r="C13875" s="86" t="s">
        <v>4897</v>
      </c>
      <c r="D13875" s="87">
        <v>0.05</v>
      </c>
      <c r="E13875" s="88">
        <v>130036</v>
      </c>
      <c r="F13875" s="89">
        <f>+D13875*E13875</f>
        <v>6501.8</v>
      </c>
    </row>
    <row r="13876" spans="1:6" ht="409.6" hidden="1" customHeight="1" thickBot="1" x14ac:dyDescent="0.25"/>
    <row r="13877" spans="1:6" ht="13.5" customHeight="1" thickBot="1" x14ac:dyDescent="0.25">
      <c r="A13877" s="90" t="s">
        <v>4898</v>
      </c>
      <c r="B13877" s="91"/>
      <c r="C13877" s="92">
        <v>2.54204818240818</v>
      </c>
      <c r="D13877" s="91"/>
      <c r="E13877" s="93" t="s">
        <v>4884</v>
      </c>
      <c r="F13877" s="94">
        <v>6502</v>
      </c>
    </row>
    <row r="13878" spans="1:6" ht="0.2" customHeight="1" x14ac:dyDescent="0.2"/>
    <row r="13879" spans="1:6" ht="12.75" customHeight="1" x14ac:dyDescent="0.2">
      <c r="A13879" s="80" t="s">
        <v>4871</v>
      </c>
      <c r="B13879" s="81" t="s">
        <v>4899</v>
      </c>
      <c r="C13879" s="82" t="s">
        <v>4870</v>
      </c>
      <c r="D13879" s="82" t="s">
        <v>4873</v>
      </c>
      <c r="E13879" s="82" t="s">
        <v>4874</v>
      </c>
      <c r="F13879" s="83" t="s">
        <v>4875</v>
      </c>
    </row>
    <row r="13880" spans="1:6" ht="409.6" hidden="1" customHeight="1" x14ac:dyDescent="0.2"/>
    <row r="13881" spans="1:6" ht="25.5" customHeight="1" x14ac:dyDescent="0.2">
      <c r="A13881" s="84" t="s">
        <v>5272</v>
      </c>
      <c r="B13881" s="85" t="s">
        <v>5273</v>
      </c>
      <c r="C13881" s="86" t="s">
        <v>109</v>
      </c>
      <c r="D13881" s="87">
        <v>0.41666999999999998</v>
      </c>
      <c r="E13881" s="88">
        <v>15900</v>
      </c>
      <c r="F13881" s="89">
        <f>+D13881*E13881</f>
        <v>6625.0529999999999</v>
      </c>
    </row>
    <row r="13882" spans="1:6" ht="409.6" hidden="1" customHeight="1" x14ac:dyDescent="0.2"/>
    <row r="13883" spans="1:6" ht="25.5" customHeight="1" x14ac:dyDescent="0.2">
      <c r="A13883" s="84" t="s">
        <v>5208</v>
      </c>
      <c r="B13883" s="85" t="s">
        <v>5209</v>
      </c>
      <c r="C13883" s="86" t="s">
        <v>109</v>
      </c>
      <c r="D13883" s="87">
        <v>3.3333300000000001</v>
      </c>
      <c r="E13883" s="88">
        <v>139</v>
      </c>
      <c r="F13883" s="89">
        <f>+D13883*E13883</f>
        <v>463.33287000000001</v>
      </c>
    </row>
    <row r="13884" spans="1:6" ht="409.6" hidden="1" customHeight="1" x14ac:dyDescent="0.2"/>
    <row r="13885" spans="1:6" ht="25.5" customHeight="1" x14ac:dyDescent="0.2">
      <c r="A13885" s="84" t="s">
        <v>5016</v>
      </c>
      <c r="B13885" s="85" t="s">
        <v>5017</v>
      </c>
      <c r="C13885" s="86" t="s">
        <v>109</v>
      </c>
      <c r="D13885" s="87">
        <v>0.66666999999999998</v>
      </c>
      <c r="E13885" s="88">
        <v>3482</v>
      </c>
      <c r="F13885" s="89">
        <f>+D13885*E13885</f>
        <v>2321.34494</v>
      </c>
    </row>
    <row r="13886" spans="1:6" ht="409.6" hidden="1" customHeight="1" x14ac:dyDescent="0.2"/>
    <row r="13887" spans="1:6" ht="25.5" customHeight="1" thickBot="1" x14ac:dyDescent="0.25">
      <c r="A13887" s="84" t="s">
        <v>5166</v>
      </c>
      <c r="B13887" s="85" t="s">
        <v>5167</v>
      </c>
      <c r="C13887" s="86" t="s">
        <v>109</v>
      </c>
      <c r="D13887" s="87">
        <v>0.33333000000000002</v>
      </c>
      <c r="E13887" s="88">
        <v>26925</v>
      </c>
      <c r="F13887" s="89">
        <f>+D13887*E13887</f>
        <v>8974.9102500000008</v>
      </c>
    </row>
    <row r="13888" spans="1:6" ht="409.6" hidden="1" customHeight="1" thickBot="1" x14ac:dyDescent="0.25"/>
    <row r="13889" spans="1:6" ht="13.5" customHeight="1" thickBot="1" x14ac:dyDescent="0.25">
      <c r="A13889" s="90" t="s">
        <v>4904</v>
      </c>
      <c r="B13889" s="91"/>
      <c r="C13889" s="92">
        <v>7.1874828953232903</v>
      </c>
      <c r="D13889" s="91"/>
      <c r="E13889" s="93" t="s">
        <v>4884</v>
      </c>
      <c r="F13889" s="94">
        <v>18384</v>
      </c>
    </row>
    <row r="13890" spans="1:6" ht="0.2" customHeight="1" x14ac:dyDescent="0.2"/>
    <row r="13891" spans="1:6" ht="12.75" customHeight="1" x14ac:dyDescent="0.2">
      <c r="A13891" s="80" t="s">
        <v>4871</v>
      </c>
      <c r="B13891" s="81" t="s">
        <v>4905</v>
      </c>
      <c r="C13891" s="82" t="s">
        <v>4870</v>
      </c>
      <c r="D13891" s="82" t="s">
        <v>4873</v>
      </c>
      <c r="E13891" s="82" t="s">
        <v>4874</v>
      </c>
      <c r="F13891" s="83" t="s">
        <v>4875</v>
      </c>
    </row>
    <row r="13892" spans="1:6" ht="409.6" hidden="1" customHeight="1" x14ac:dyDescent="0.2"/>
    <row r="13893" spans="1:6" ht="25.5" customHeight="1" thickBot="1" x14ac:dyDescent="0.25">
      <c r="A13893" s="84" t="s">
        <v>4949</v>
      </c>
      <c r="B13893" s="85" t="s">
        <v>4950</v>
      </c>
      <c r="C13893" s="86" t="s">
        <v>9</v>
      </c>
      <c r="D13893" s="87">
        <v>1</v>
      </c>
      <c r="E13893" s="88">
        <v>2140</v>
      </c>
      <c r="F13893" s="89">
        <f>+D13893*E13893</f>
        <v>2140</v>
      </c>
    </row>
    <row r="13894" spans="1:6" ht="409.6" hidden="1" customHeight="1" thickBot="1" x14ac:dyDescent="0.25"/>
    <row r="13895" spans="1:6" ht="13.5" customHeight="1" thickBot="1" x14ac:dyDescent="0.25">
      <c r="A13895" s="90" t="s">
        <v>4908</v>
      </c>
      <c r="B13895" s="91"/>
      <c r="C13895" s="92">
        <v>0.83666304373323697</v>
      </c>
      <c r="D13895" s="91"/>
      <c r="E13895" s="93" t="s">
        <v>4884</v>
      </c>
      <c r="F13895" s="94">
        <v>2140</v>
      </c>
    </row>
    <row r="13896" spans="1:6" ht="0.2" customHeight="1" thickBot="1" x14ac:dyDescent="0.25"/>
    <row r="13897" spans="1:6" ht="12.75" customHeight="1" thickBot="1" x14ac:dyDescent="0.3">
      <c r="A13897" s="157" t="s">
        <v>4909</v>
      </c>
      <c r="B13897" s="158"/>
      <c r="C13897" s="158"/>
      <c r="D13897" s="158"/>
      <c r="E13897" s="159">
        <v>255778</v>
      </c>
      <c r="F13897" s="160"/>
    </row>
    <row r="13898" spans="1:6" ht="12.75" customHeight="1" x14ac:dyDescent="0.2"/>
    <row r="13899" spans="1:6" ht="12.75" customHeight="1" x14ac:dyDescent="0.2"/>
    <row r="13900" spans="1:6" ht="409.6" hidden="1" customHeight="1" x14ac:dyDescent="0.2"/>
    <row r="13901" spans="1:6" ht="12.75" customHeight="1" x14ac:dyDescent="0.25">
      <c r="A13901" s="144" t="s">
        <v>4868</v>
      </c>
      <c r="B13901" s="145"/>
      <c r="C13901" s="145"/>
      <c r="D13901" s="145"/>
      <c r="E13901" s="146"/>
      <c r="F13901" s="147"/>
    </row>
    <row r="13902" spans="1:6" ht="12.75" customHeight="1" x14ac:dyDescent="0.2">
      <c r="A13902" s="138" t="s">
        <v>3062</v>
      </c>
      <c r="B13902" s="139"/>
      <c r="C13902" s="139"/>
      <c r="D13902" s="140"/>
      <c r="E13902" s="76" t="s">
        <v>4869</v>
      </c>
      <c r="F13902" s="77" t="s">
        <v>4870</v>
      </c>
    </row>
    <row r="13903" spans="1:6" ht="12.75" customHeight="1" x14ac:dyDescent="0.2">
      <c r="A13903" s="141"/>
      <c r="B13903" s="142"/>
      <c r="C13903" s="142"/>
      <c r="D13903" s="143"/>
      <c r="E13903" s="78" t="s">
        <v>3061</v>
      </c>
      <c r="F13903" s="79" t="s">
        <v>263</v>
      </c>
    </row>
    <row r="13904" spans="1:6" ht="409.6" hidden="1" customHeight="1" x14ac:dyDescent="0.2"/>
    <row r="13905" spans="1:6" ht="12.75" customHeight="1" x14ac:dyDescent="0.2">
      <c r="A13905" s="80" t="s">
        <v>4871</v>
      </c>
      <c r="B13905" s="81" t="s">
        <v>4872</v>
      </c>
      <c r="C13905" s="82" t="s">
        <v>4870</v>
      </c>
      <c r="D13905" s="82" t="s">
        <v>4873</v>
      </c>
      <c r="E13905" s="82" t="s">
        <v>4874</v>
      </c>
      <c r="F13905" s="83" t="s">
        <v>4875</v>
      </c>
    </row>
    <row r="13906" spans="1:6" ht="409.6" hidden="1" customHeight="1" x14ac:dyDescent="0.2"/>
    <row r="13907" spans="1:6" ht="25.5" customHeight="1" x14ac:dyDescent="0.2">
      <c r="A13907" s="84" t="s">
        <v>5212</v>
      </c>
      <c r="B13907" s="85" t="s">
        <v>5213</v>
      </c>
      <c r="C13907" s="86" t="s">
        <v>7</v>
      </c>
      <c r="D13907" s="87">
        <v>0.88200000000000001</v>
      </c>
      <c r="E13907" s="88">
        <v>98350</v>
      </c>
      <c r="F13907" s="89">
        <f>+D13907*E13907</f>
        <v>86744.7</v>
      </c>
    </row>
    <row r="13908" spans="1:6" ht="409.6" hidden="1" customHeight="1" x14ac:dyDescent="0.2"/>
    <row r="13909" spans="1:6" ht="25.5" customHeight="1" x14ac:dyDescent="0.2">
      <c r="A13909" s="84" t="s">
        <v>5276</v>
      </c>
      <c r="B13909" s="85" t="s">
        <v>5277</v>
      </c>
      <c r="C13909" s="86" t="s">
        <v>106</v>
      </c>
      <c r="D13909" s="87">
        <v>0.13388</v>
      </c>
      <c r="E13909" s="88">
        <v>116308</v>
      </c>
      <c r="F13909" s="89">
        <f>+D13909*E13909</f>
        <v>15571.315039999999</v>
      </c>
    </row>
    <row r="13910" spans="1:6" ht="409.6" hidden="1" customHeight="1" x14ac:dyDescent="0.2"/>
    <row r="13911" spans="1:6" ht="25.5" customHeight="1" x14ac:dyDescent="0.2">
      <c r="A13911" s="84" t="s">
        <v>5097</v>
      </c>
      <c r="B13911" s="85" t="s">
        <v>5098</v>
      </c>
      <c r="C13911" s="86" t="s">
        <v>9</v>
      </c>
      <c r="D13911" s="87">
        <v>2E-3</v>
      </c>
      <c r="E13911" s="88">
        <v>295180</v>
      </c>
      <c r="F13911" s="89">
        <f>+D13911*E13911</f>
        <v>590.36</v>
      </c>
    </row>
    <row r="13912" spans="1:6" ht="409.6" hidden="1" customHeight="1" x14ac:dyDescent="0.2"/>
    <row r="13913" spans="1:6" ht="25.5" customHeight="1" x14ac:dyDescent="0.2">
      <c r="A13913" s="84" t="s">
        <v>5160</v>
      </c>
      <c r="B13913" s="85" t="s">
        <v>5161</v>
      </c>
      <c r="C13913" s="86" t="s">
        <v>9</v>
      </c>
      <c r="D13913" s="87">
        <v>0.10267999999999999</v>
      </c>
      <c r="E13913" s="88">
        <v>155918</v>
      </c>
      <c r="F13913" s="89">
        <f>+D13913*E13913</f>
        <v>16009.660239999999</v>
      </c>
    </row>
    <row r="13914" spans="1:6" ht="409.6" hidden="1" customHeight="1" x14ac:dyDescent="0.2"/>
    <row r="13915" spans="1:6" ht="25.5" customHeight="1" x14ac:dyDescent="0.2">
      <c r="A13915" s="84" t="s">
        <v>4876</v>
      </c>
      <c r="B13915" s="85" t="s">
        <v>4877</v>
      </c>
      <c r="C13915" s="86" t="s">
        <v>1212</v>
      </c>
      <c r="D13915" s="87">
        <v>0.5</v>
      </c>
      <c r="E13915" s="88">
        <v>3690</v>
      </c>
      <c r="F13915" s="89">
        <f>+D13915*E13915</f>
        <v>1845</v>
      </c>
    </row>
    <row r="13916" spans="1:6" ht="409.6" hidden="1" customHeight="1" x14ac:dyDescent="0.2"/>
    <row r="13917" spans="1:6" ht="25.5" customHeight="1" x14ac:dyDescent="0.2">
      <c r="A13917" s="84" t="s">
        <v>5190</v>
      </c>
      <c r="B13917" s="85" t="s">
        <v>5191</v>
      </c>
      <c r="C13917" s="86" t="s">
        <v>263</v>
      </c>
      <c r="D13917" s="87">
        <v>2.2000000000000002</v>
      </c>
      <c r="E13917" s="88">
        <v>1353</v>
      </c>
      <c r="F13917" s="89">
        <f>+D13917*E13917</f>
        <v>2976.6000000000004</v>
      </c>
    </row>
    <row r="13918" spans="1:6" ht="409.6" hidden="1" customHeight="1" x14ac:dyDescent="0.2"/>
    <row r="13919" spans="1:6" ht="25.5" customHeight="1" x14ac:dyDescent="0.2">
      <c r="A13919" s="84" t="s">
        <v>5099</v>
      </c>
      <c r="B13919" s="85" t="s">
        <v>5100</v>
      </c>
      <c r="C13919" s="86" t="s">
        <v>7</v>
      </c>
      <c r="D13919" s="87">
        <v>0.74666999999999994</v>
      </c>
      <c r="E13919" s="88">
        <v>5242</v>
      </c>
      <c r="F13919" s="89">
        <f>+D13919*E13919</f>
        <v>3914.0441399999995</v>
      </c>
    </row>
    <row r="13920" spans="1:6" ht="409.6" hidden="1" customHeight="1" x14ac:dyDescent="0.2"/>
    <row r="13921" spans="1:6" ht="25.5" customHeight="1" thickBot="1" x14ac:dyDescent="0.25">
      <c r="A13921" s="84" t="s">
        <v>4941</v>
      </c>
      <c r="B13921" s="85" t="s">
        <v>4942</v>
      </c>
      <c r="C13921" s="86" t="s">
        <v>7</v>
      </c>
      <c r="D13921" s="87">
        <v>0.5</v>
      </c>
      <c r="E13921" s="88">
        <v>8600</v>
      </c>
      <c r="F13921" s="89">
        <f>+D13921*E13921</f>
        <v>4300</v>
      </c>
    </row>
    <row r="13922" spans="1:6" ht="409.6" hidden="1" customHeight="1" thickBot="1" x14ac:dyDescent="0.25"/>
    <row r="13923" spans="1:6" ht="13.5" customHeight="1" thickBot="1" x14ac:dyDescent="0.25">
      <c r="A13923" s="90" t="s">
        <v>4883</v>
      </c>
      <c r="B13923" s="91"/>
      <c r="C13923" s="92">
        <v>45.781535696566202</v>
      </c>
      <c r="D13923" s="91"/>
      <c r="E13923" s="93" t="s">
        <v>4884</v>
      </c>
      <c r="F13923" s="94">
        <v>131952</v>
      </c>
    </row>
    <row r="13924" spans="1:6" ht="0.2" customHeight="1" x14ac:dyDescent="0.2"/>
    <row r="13925" spans="1:6" ht="12.75" customHeight="1" x14ac:dyDescent="0.2">
      <c r="A13925" s="80" t="s">
        <v>4871</v>
      </c>
      <c r="B13925" s="81" t="s">
        <v>4885</v>
      </c>
      <c r="C13925" s="82" t="s">
        <v>4870</v>
      </c>
      <c r="D13925" s="82" t="s">
        <v>4873</v>
      </c>
      <c r="E13925" s="82" t="s">
        <v>4874</v>
      </c>
      <c r="F13925" s="83" t="s">
        <v>4875</v>
      </c>
    </row>
    <row r="13926" spans="1:6" ht="409.6" hidden="1" customHeight="1" x14ac:dyDescent="0.2"/>
    <row r="13927" spans="1:6" ht="25.5" customHeight="1" x14ac:dyDescent="0.2">
      <c r="A13927" s="84" t="s">
        <v>4912</v>
      </c>
      <c r="B13927" s="85" t="s">
        <v>4913</v>
      </c>
      <c r="C13927" s="86" t="s">
        <v>4888</v>
      </c>
      <c r="D13927" s="87">
        <v>0.33333000000000002</v>
      </c>
      <c r="E13927" s="88">
        <v>184277</v>
      </c>
      <c r="F13927" s="89">
        <f>+D13927*E13927</f>
        <v>61425.052410000004</v>
      </c>
    </row>
    <row r="13928" spans="1:6" ht="409.6" hidden="1" customHeight="1" x14ac:dyDescent="0.2"/>
    <row r="13929" spans="1:6" ht="25.5" customHeight="1" thickBot="1" x14ac:dyDescent="0.25">
      <c r="A13929" s="84" t="s">
        <v>5030</v>
      </c>
      <c r="B13929" s="85" t="s">
        <v>5031</v>
      </c>
      <c r="C13929" s="86" t="s">
        <v>4888</v>
      </c>
      <c r="D13929" s="87">
        <v>0.83772999999999997</v>
      </c>
      <c r="E13929" s="88">
        <v>81901</v>
      </c>
      <c r="F13929" s="89">
        <f>+D13929*E13929</f>
        <v>68610.924729999999</v>
      </c>
    </row>
    <row r="13930" spans="1:6" ht="409.6" hidden="1" customHeight="1" thickBot="1" x14ac:dyDescent="0.25"/>
    <row r="13931" spans="1:6" ht="13.5" customHeight="1" thickBot="1" x14ac:dyDescent="0.25">
      <c r="A13931" s="90" t="s">
        <v>4893</v>
      </c>
      <c r="B13931" s="91"/>
      <c r="C13931" s="92">
        <v>45.116768035639303</v>
      </c>
      <c r="D13931" s="91"/>
      <c r="E13931" s="93" t="s">
        <v>4884</v>
      </c>
      <c r="F13931" s="94">
        <v>130036</v>
      </c>
    </row>
    <row r="13932" spans="1:6" ht="0.2" customHeight="1" x14ac:dyDescent="0.2"/>
    <row r="13933" spans="1:6" ht="12.75" customHeight="1" x14ac:dyDescent="0.2">
      <c r="A13933" s="80" t="s">
        <v>4871</v>
      </c>
      <c r="B13933" s="81" t="s">
        <v>4894</v>
      </c>
      <c r="C13933" s="82" t="s">
        <v>4870</v>
      </c>
      <c r="D13933" s="82" t="s">
        <v>4873</v>
      </c>
      <c r="E13933" s="82" t="s">
        <v>4874</v>
      </c>
      <c r="F13933" s="83" t="s">
        <v>4875</v>
      </c>
    </row>
    <row r="13934" spans="1:6" ht="409.6" hidden="1" customHeight="1" x14ac:dyDescent="0.2"/>
    <row r="13935" spans="1:6" ht="25.5" customHeight="1" thickBot="1" x14ac:dyDescent="0.25">
      <c r="A13935" s="84" t="s">
        <v>4895</v>
      </c>
      <c r="B13935" s="85" t="s">
        <v>4896</v>
      </c>
      <c r="C13935" s="86" t="s">
        <v>4897</v>
      </c>
      <c r="D13935" s="87">
        <v>0.05</v>
      </c>
      <c r="E13935" s="88">
        <v>130036</v>
      </c>
      <c r="F13935" s="89">
        <f>+D13935*E13935</f>
        <v>6501.8</v>
      </c>
    </row>
    <row r="13936" spans="1:6" ht="409.6" hidden="1" customHeight="1" thickBot="1" x14ac:dyDescent="0.25"/>
    <row r="13937" spans="1:6" ht="13.5" customHeight="1" thickBot="1" x14ac:dyDescent="0.25">
      <c r="A13937" s="90" t="s">
        <v>4898</v>
      </c>
      <c r="B13937" s="91"/>
      <c r="C13937" s="92">
        <v>2.2559077929783</v>
      </c>
      <c r="D13937" s="91"/>
      <c r="E13937" s="93" t="s">
        <v>4884</v>
      </c>
      <c r="F13937" s="94">
        <v>6502</v>
      </c>
    </row>
    <row r="13938" spans="1:6" ht="0.2" customHeight="1" x14ac:dyDescent="0.2"/>
    <row r="13939" spans="1:6" ht="12.75" customHeight="1" x14ac:dyDescent="0.2">
      <c r="A13939" s="80" t="s">
        <v>4871</v>
      </c>
      <c r="B13939" s="81" t="s">
        <v>4899</v>
      </c>
      <c r="C13939" s="82" t="s">
        <v>4870</v>
      </c>
      <c r="D13939" s="82" t="s">
        <v>4873</v>
      </c>
      <c r="E13939" s="82" t="s">
        <v>4874</v>
      </c>
      <c r="F13939" s="83" t="s">
        <v>4875</v>
      </c>
    </row>
    <row r="13940" spans="1:6" ht="409.6" hidden="1" customHeight="1" x14ac:dyDescent="0.2"/>
    <row r="13941" spans="1:6" ht="25.5" customHeight="1" x14ac:dyDescent="0.2">
      <c r="A13941" s="84" t="s">
        <v>5208</v>
      </c>
      <c r="B13941" s="85" t="s">
        <v>5209</v>
      </c>
      <c r="C13941" s="86" t="s">
        <v>109</v>
      </c>
      <c r="D13941" s="87">
        <v>2.6667000000000001</v>
      </c>
      <c r="E13941" s="88">
        <v>139</v>
      </c>
      <c r="F13941" s="89">
        <f>+D13941*E13941</f>
        <v>370.67130000000003</v>
      </c>
    </row>
    <row r="13942" spans="1:6" ht="409.6" hidden="1" customHeight="1" x14ac:dyDescent="0.2"/>
    <row r="13943" spans="1:6" ht="25.5" customHeight="1" x14ac:dyDescent="0.2">
      <c r="A13943" s="84" t="s">
        <v>5016</v>
      </c>
      <c r="B13943" s="85" t="s">
        <v>5017</v>
      </c>
      <c r="C13943" s="86" t="s">
        <v>109</v>
      </c>
      <c r="D13943" s="87">
        <v>0.66666999999999998</v>
      </c>
      <c r="E13943" s="88">
        <v>3482</v>
      </c>
      <c r="F13943" s="89">
        <f>+D13943*E13943</f>
        <v>2321.34494</v>
      </c>
    </row>
    <row r="13944" spans="1:6" ht="409.6" hidden="1" customHeight="1" x14ac:dyDescent="0.2"/>
    <row r="13945" spans="1:6" ht="25.5" customHeight="1" x14ac:dyDescent="0.2">
      <c r="A13945" s="84" t="s">
        <v>5166</v>
      </c>
      <c r="B13945" s="85" t="s">
        <v>5167</v>
      </c>
      <c r="C13945" s="86" t="s">
        <v>109</v>
      </c>
      <c r="D13945" s="87">
        <v>0.33333000000000002</v>
      </c>
      <c r="E13945" s="88">
        <v>26925</v>
      </c>
      <c r="F13945" s="89">
        <f>+D13945*E13945</f>
        <v>8974.9102500000008</v>
      </c>
    </row>
    <row r="13946" spans="1:6" ht="409.6" hidden="1" customHeight="1" x14ac:dyDescent="0.2"/>
    <row r="13947" spans="1:6" ht="25.5" customHeight="1" x14ac:dyDescent="0.2">
      <c r="A13947" s="84" t="s">
        <v>5200</v>
      </c>
      <c r="B13947" s="85" t="s">
        <v>5201</v>
      </c>
      <c r="C13947" s="86" t="s">
        <v>109</v>
      </c>
      <c r="D13947" s="87">
        <v>32</v>
      </c>
      <c r="E13947" s="88">
        <v>158</v>
      </c>
      <c r="F13947" s="89">
        <f>+D13947*E13947</f>
        <v>5056</v>
      </c>
    </row>
    <row r="13948" spans="1:6" ht="409.6" hidden="1" customHeight="1" x14ac:dyDescent="0.2"/>
    <row r="13949" spans="1:6" ht="25.5" customHeight="1" x14ac:dyDescent="0.2">
      <c r="A13949" s="84" t="s">
        <v>5198</v>
      </c>
      <c r="B13949" s="85" t="s">
        <v>5199</v>
      </c>
      <c r="C13949" s="86" t="s">
        <v>109</v>
      </c>
      <c r="D13949" s="87">
        <v>0.66666999999999998</v>
      </c>
      <c r="E13949" s="88">
        <v>805</v>
      </c>
      <c r="F13949" s="89">
        <f>+D13949*E13949</f>
        <v>536.66935000000001</v>
      </c>
    </row>
    <row r="13950" spans="1:6" ht="409.6" hidden="1" customHeight="1" x14ac:dyDescent="0.2"/>
    <row r="13951" spans="1:6" ht="25.5" customHeight="1" thickBot="1" x14ac:dyDescent="0.25">
      <c r="A13951" s="84" t="s">
        <v>5018</v>
      </c>
      <c r="B13951" s="85" t="s">
        <v>5019</v>
      </c>
      <c r="C13951" s="86" t="s">
        <v>109</v>
      </c>
      <c r="D13951" s="87">
        <v>1.3333299999999999</v>
      </c>
      <c r="E13951" s="88">
        <v>248</v>
      </c>
      <c r="F13951" s="89">
        <f>+D13951*E13951</f>
        <v>330.66584</v>
      </c>
    </row>
    <row r="13952" spans="1:6" ht="409.6" hidden="1" customHeight="1" thickBot="1" x14ac:dyDescent="0.25"/>
    <row r="13953" spans="1:6" ht="13.5" customHeight="1" thickBot="1" x14ac:dyDescent="0.25">
      <c r="A13953" s="90" t="s">
        <v>4904</v>
      </c>
      <c r="B13953" s="91"/>
      <c r="C13953" s="92">
        <v>6.1033026739897496</v>
      </c>
      <c r="D13953" s="91"/>
      <c r="E13953" s="93" t="s">
        <v>4884</v>
      </c>
      <c r="F13953" s="94">
        <v>17591</v>
      </c>
    </row>
    <row r="13954" spans="1:6" ht="0.2" customHeight="1" x14ac:dyDescent="0.2"/>
    <row r="13955" spans="1:6" ht="12.75" customHeight="1" x14ac:dyDescent="0.2">
      <c r="A13955" s="80" t="s">
        <v>4871</v>
      </c>
      <c r="B13955" s="81" t="s">
        <v>4905</v>
      </c>
      <c r="C13955" s="82" t="s">
        <v>4870</v>
      </c>
      <c r="D13955" s="82" t="s">
        <v>4873</v>
      </c>
      <c r="E13955" s="82" t="s">
        <v>4874</v>
      </c>
      <c r="F13955" s="83" t="s">
        <v>4875</v>
      </c>
    </row>
    <row r="13956" spans="1:6" ht="409.6" hidden="1" customHeight="1" x14ac:dyDescent="0.2"/>
    <row r="13957" spans="1:6" ht="25.5" customHeight="1" thickBot="1" x14ac:dyDescent="0.25">
      <c r="A13957" s="84" t="s">
        <v>4949</v>
      </c>
      <c r="B13957" s="85" t="s">
        <v>4950</v>
      </c>
      <c r="C13957" s="86" t="s">
        <v>9</v>
      </c>
      <c r="D13957" s="87">
        <v>1</v>
      </c>
      <c r="E13957" s="88">
        <v>2140</v>
      </c>
      <c r="F13957" s="89">
        <f>+D13957*E13957</f>
        <v>2140</v>
      </c>
    </row>
    <row r="13958" spans="1:6" ht="409.6" hidden="1" customHeight="1" thickBot="1" x14ac:dyDescent="0.25"/>
    <row r="13959" spans="1:6" ht="13.5" customHeight="1" thickBot="1" x14ac:dyDescent="0.25">
      <c r="A13959" s="90" t="s">
        <v>4908</v>
      </c>
      <c r="B13959" s="91"/>
      <c r="C13959" s="92">
        <v>0.74248580082644899</v>
      </c>
      <c r="D13959" s="91"/>
      <c r="E13959" s="93" t="s">
        <v>4884</v>
      </c>
      <c r="F13959" s="94">
        <v>2140</v>
      </c>
    </row>
    <row r="13960" spans="1:6" ht="0.2" customHeight="1" thickBot="1" x14ac:dyDescent="0.25"/>
    <row r="13961" spans="1:6" ht="12.75" customHeight="1" thickBot="1" x14ac:dyDescent="0.3">
      <c r="A13961" s="157" t="s">
        <v>4909</v>
      </c>
      <c r="B13961" s="158"/>
      <c r="C13961" s="158"/>
      <c r="D13961" s="158"/>
      <c r="E13961" s="159">
        <v>288221</v>
      </c>
      <c r="F13961" s="160"/>
    </row>
    <row r="13962" spans="1:6" ht="12.75" customHeight="1" x14ac:dyDescent="0.2"/>
    <row r="13963" spans="1:6" ht="12.75" customHeight="1" x14ac:dyDescent="0.2"/>
    <row r="13964" spans="1:6" ht="409.6" hidden="1" customHeight="1" x14ac:dyDescent="0.2"/>
    <row r="13965" spans="1:6" ht="12.75" customHeight="1" x14ac:dyDescent="0.25">
      <c r="A13965" s="144" t="s">
        <v>4868</v>
      </c>
      <c r="B13965" s="145"/>
      <c r="C13965" s="145"/>
      <c r="D13965" s="145"/>
      <c r="E13965" s="146"/>
      <c r="F13965" s="147"/>
    </row>
    <row r="13966" spans="1:6" ht="12.75" customHeight="1" x14ac:dyDescent="0.2">
      <c r="A13966" s="138" t="s">
        <v>3066</v>
      </c>
      <c r="B13966" s="139"/>
      <c r="C13966" s="139"/>
      <c r="D13966" s="140"/>
      <c r="E13966" s="76" t="s">
        <v>4869</v>
      </c>
      <c r="F13966" s="77" t="s">
        <v>4870</v>
      </c>
    </row>
    <row r="13967" spans="1:6" ht="12.75" customHeight="1" x14ac:dyDescent="0.2">
      <c r="A13967" s="141"/>
      <c r="B13967" s="142"/>
      <c r="C13967" s="142"/>
      <c r="D13967" s="143"/>
      <c r="E13967" s="78" t="s">
        <v>3065</v>
      </c>
      <c r="F13967" s="79" t="s">
        <v>263</v>
      </c>
    </row>
    <row r="13968" spans="1:6" ht="409.6" hidden="1" customHeight="1" x14ac:dyDescent="0.2"/>
    <row r="13969" spans="1:6" ht="12.75" customHeight="1" x14ac:dyDescent="0.2">
      <c r="A13969" s="80" t="s">
        <v>4871</v>
      </c>
      <c r="B13969" s="81" t="s">
        <v>4872</v>
      </c>
      <c r="C13969" s="82" t="s">
        <v>4870</v>
      </c>
      <c r="D13969" s="82" t="s">
        <v>4873</v>
      </c>
      <c r="E13969" s="82" t="s">
        <v>4874</v>
      </c>
      <c r="F13969" s="83" t="s">
        <v>4875</v>
      </c>
    </row>
    <row r="13970" spans="1:6" ht="409.6" hidden="1" customHeight="1" x14ac:dyDescent="0.2"/>
    <row r="13971" spans="1:6" ht="25.5" customHeight="1" x14ac:dyDescent="0.2">
      <c r="A13971" s="84" t="s">
        <v>5154</v>
      </c>
      <c r="B13971" s="85" t="s">
        <v>5155</v>
      </c>
      <c r="C13971" s="86" t="s">
        <v>106</v>
      </c>
      <c r="D13971" s="87">
        <v>9.4500000000000001E-2</v>
      </c>
      <c r="E13971" s="88">
        <v>405694</v>
      </c>
      <c r="F13971" s="89">
        <f>+D13971*E13971</f>
        <v>38338.082999999999</v>
      </c>
    </row>
    <row r="13972" spans="1:6" ht="409.6" hidden="1" customHeight="1" x14ac:dyDescent="0.2"/>
    <row r="13973" spans="1:6" ht="25.5" customHeight="1" x14ac:dyDescent="0.2">
      <c r="A13973" s="84" t="s">
        <v>4941</v>
      </c>
      <c r="B13973" s="85" t="s">
        <v>4942</v>
      </c>
      <c r="C13973" s="86" t="s">
        <v>7</v>
      </c>
      <c r="D13973" s="87">
        <v>0.24</v>
      </c>
      <c r="E13973" s="88">
        <v>8600</v>
      </c>
      <c r="F13973" s="89">
        <f>+D13973*E13973</f>
        <v>2064</v>
      </c>
    </row>
    <row r="13974" spans="1:6" ht="409.6" hidden="1" customHeight="1" x14ac:dyDescent="0.2"/>
    <row r="13975" spans="1:6" ht="25.5" customHeight="1" x14ac:dyDescent="0.2">
      <c r="A13975" s="84" t="s">
        <v>5190</v>
      </c>
      <c r="B13975" s="85" t="s">
        <v>5191</v>
      </c>
      <c r="C13975" s="86" t="s">
        <v>263</v>
      </c>
      <c r="D13975" s="87">
        <v>0.75</v>
      </c>
      <c r="E13975" s="88">
        <v>1353</v>
      </c>
      <c r="F13975" s="89">
        <f>+D13975*E13975</f>
        <v>1014.75</v>
      </c>
    </row>
    <row r="13976" spans="1:6" ht="409.6" hidden="1" customHeight="1" x14ac:dyDescent="0.2"/>
    <row r="13977" spans="1:6" ht="25.5" customHeight="1" x14ac:dyDescent="0.2">
      <c r="A13977" s="84" t="s">
        <v>4881</v>
      </c>
      <c r="B13977" s="85" t="s">
        <v>4882</v>
      </c>
      <c r="C13977" s="86" t="s">
        <v>9</v>
      </c>
      <c r="D13977" s="87">
        <v>0.26857999999999999</v>
      </c>
      <c r="E13977" s="88">
        <v>8900</v>
      </c>
      <c r="F13977" s="89">
        <f>+D13977*E13977</f>
        <v>2390.3620000000001</v>
      </c>
    </row>
    <row r="13978" spans="1:6" ht="409.6" hidden="1" customHeight="1" x14ac:dyDescent="0.2"/>
    <row r="13979" spans="1:6" ht="25.5" customHeight="1" x14ac:dyDescent="0.2">
      <c r="A13979" s="84" t="s">
        <v>4881</v>
      </c>
      <c r="B13979" s="85" t="s">
        <v>4882</v>
      </c>
      <c r="C13979" s="86" t="s">
        <v>9</v>
      </c>
      <c r="D13979" s="87">
        <v>0.125</v>
      </c>
      <c r="E13979" s="88">
        <v>8900</v>
      </c>
      <c r="F13979" s="89">
        <f>+D13979*E13979</f>
        <v>1112.5</v>
      </c>
    </row>
    <row r="13980" spans="1:6" ht="409.6" hidden="1" customHeight="1" x14ac:dyDescent="0.2"/>
    <row r="13981" spans="1:6" ht="25.5" customHeight="1" x14ac:dyDescent="0.2">
      <c r="A13981" s="84" t="s">
        <v>5101</v>
      </c>
      <c r="B13981" s="85" t="s">
        <v>5102</v>
      </c>
      <c r="C13981" s="86" t="s">
        <v>1212</v>
      </c>
      <c r="D13981" s="87">
        <v>0.23719999999999999</v>
      </c>
      <c r="E13981" s="88">
        <v>2550</v>
      </c>
      <c r="F13981" s="89">
        <f>+D13981*E13981</f>
        <v>604.86</v>
      </c>
    </row>
    <row r="13982" spans="1:6" ht="409.6" hidden="1" customHeight="1" x14ac:dyDescent="0.2"/>
    <row r="13983" spans="1:6" ht="25.5" customHeight="1" x14ac:dyDescent="0.2">
      <c r="A13983" s="84" t="s">
        <v>5160</v>
      </c>
      <c r="B13983" s="85" t="s">
        <v>5161</v>
      </c>
      <c r="C13983" s="86" t="s">
        <v>9</v>
      </c>
      <c r="D13983" s="87">
        <v>5.6480000000000002E-2</v>
      </c>
      <c r="E13983" s="88">
        <v>155918</v>
      </c>
      <c r="F13983" s="89">
        <f>+D13983*E13983</f>
        <v>8806.2486399999998</v>
      </c>
    </row>
    <row r="13984" spans="1:6" ht="409.6" hidden="1" customHeight="1" x14ac:dyDescent="0.2"/>
    <row r="13985" spans="1:6" ht="25.5" customHeight="1" x14ac:dyDescent="0.2">
      <c r="A13985" s="84" t="s">
        <v>5097</v>
      </c>
      <c r="B13985" s="85" t="s">
        <v>5098</v>
      </c>
      <c r="C13985" s="86" t="s">
        <v>9</v>
      </c>
      <c r="D13985" s="87">
        <v>8.9999999999999998E-4</v>
      </c>
      <c r="E13985" s="88">
        <v>295180</v>
      </c>
      <c r="F13985" s="89">
        <f>+D13985*E13985</f>
        <v>265.66199999999998</v>
      </c>
    </row>
    <row r="13986" spans="1:6" ht="409.6" hidden="1" customHeight="1" x14ac:dyDescent="0.2"/>
    <row r="13987" spans="1:6" ht="25.5" customHeight="1" thickBot="1" x14ac:dyDescent="0.25">
      <c r="A13987" s="84" t="s">
        <v>5256</v>
      </c>
      <c r="B13987" s="85" t="s">
        <v>5257</v>
      </c>
      <c r="C13987" s="86" t="s">
        <v>9</v>
      </c>
      <c r="D13987" s="87">
        <v>6.62E-3</v>
      </c>
      <c r="E13987" s="88">
        <v>262600</v>
      </c>
      <c r="F13987" s="89">
        <f>+D13987*E13987</f>
        <v>1738.412</v>
      </c>
    </row>
    <row r="13988" spans="1:6" ht="409.6" hidden="1" customHeight="1" thickBot="1" x14ac:dyDescent="0.25"/>
    <row r="13989" spans="1:6" ht="13.5" customHeight="1" thickBot="1" x14ac:dyDescent="0.25">
      <c r="A13989" s="90" t="s">
        <v>4883</v>
      </c>
      <c r="B13989" s="91"/>
      <c r="C13989" s="92">
        <v>44.179116182409899</v>
      </c>
      <c r="D13989" s="91"/>
      <c r="E13989" s="93" t="s">
        <v>4884</v>
      </c>
      <c r="F13989" s="94">
        <v>56335</v>
      </c>
    </row>
    <row r="13990" spans="1:6" ht="0.2" customHeight="1" x14ac:dyDescent="0.2"/>
    <row r="13991" spans="1:6" ht="12.75" customHeight="1" x14ac:dyDescent="0.2">
      <c r="A13991" s="80" t="s">
        <v>4871</v>
      </c>
      <c r="B13991" s="81" t="s">
        <v>4885</v>
      </c>
      <c r="C13991" s="82" t="s">
        <v>4870</v>
      </c>
      <c r="D13991" s="82" t="s">
        <v>4873</v>
      </c>
      <c r="E13991" s="82" t="s">
        <v>4874</v>
      </c>
      <c r="F13991" s="83" t="s">
        <v>4875</v>
      </c>
    </row>
    <row r="13992" spans="1:6" ht="409.6" hidden="1" customHeight="1" x14ac:dyDescent="0.2"/>
    <row r="13993" spans="1:6" ht="25.5" customHeight="1" thickBot="1" x14ac:dyDescent="0.25">
      <c r="A13993" s="84" t="s">
        <v>5178</v>
      </c>
      <c r="B13993" s="85" t="s">
        <v>5179</v>
      </c>
      <c r="C13993" s="86" t="s">
        <v>4888</v>
      </c>
      <c r="D13993" s="87">
        <v>0.19302</v>
      </c>
      <c r="E13993" s="88">
        <v>294454</v>
      </c>
      <c r="F13993" s="89">
        <f>+D13993*E13993</f>
        <v>56835.511079999997</v>
      </c>
    </row>
    <row r="13994" spans="1:6" ht="409.6" hidden="1" customHeight="1" thickBot="1" x14ac:dyDescent="0.25"/>
    <row r="13995" spans="1:6" ht="13.5" customHeight="1" thickBot="1" x14ac:dyDescent="0.25">
      <c r="A13995" s="90" t="s">
        <v>4893</v>
      </c>
      <c r="B13995" s="91"/>
      <c r="C13995" s="92">
        <v>44.572011135944798</v>
      </c>
      <c r="D13995" s="91"/>
      <c r="E13995" s="93" t="s">
        <v>4884</v>
      </c>
      <c r="F13995" s="94">
        <v>56836</v>
      </c>
    </row>
    <row r="13996" spans="1:6" ht="0.2" customHeight="1" x14ac:dyDescent="0.2"/>
    <row r="13997" spans="1:6" ht="12.75" customHeight="1" x14ac:dyDescent="0.2">
      <c r="A13997" s="80" t="s">
        <v>4871</v>
      </c>
      <c r="B13997" s="81" t="s">
        <v>4894</v>
      </c>
      <c r="C13997" s="82" t="s">
        <v>4870</v>
      </c>
      <c r="D13997" s="82" t="s">
        <v>4873</v>
      </c>
      <c r="E13997" s="82" t="s">
        <v>4874</v>
      </c>
      <c r="F13997" s="83" t="s">
        <v>4875</v>
      </c>
    </row>
    <row r="13998" spans="1:6" ht="409.6" hidden="1" customHeight="1" x14ac:dyDescent="0.2"/>
    <row r="13999" spans="1:6" ht="25.5" customHeight="1" thickBot="1" x14ac:dyDescent="0.25">
      <c r="A13999" s="84" t="s">
        <v>4895</v>
      </c>
      <c r="B13999" s="85" t="s">
        <v>4896</v>
      </c>
      <c r="C13999" s="86" t="s">
        <v>4897</v>
      </c>
      <c r="D13999" s="87">
        <v>0.05</v>
      </c>
      <c r="E13999" s="88">
        <v>56836</v>
      </c>
      <c r="F13999" s="89">
        <f>+D13999*E13999</f>
        <v>2841.8</v>
      </c>
    </row>
    <row r="14000" spans="1:6" ht="409.6" hidden="1" customHeight="1" thickBot="1" x14ac:dyDescent="0.25"/>
    <row r="14001" spans="1:6" ht="13.5" customHeight="1" thickBot="1" x14ac:dyDescent="0.25">
      <c r="A14001" s="90" t="s">
        <v>4898</v>
      </c>
      <c r="B14001" s="91"/>
      <c r="C14001" s="92">
        <v>2.2287574010900699</v>
      </c>
      <c r="D14001" s="91"/>
      <c r="E14001" s="93" t="s">
        <v>4884</v>
      </c>
      <c r="F14001" s="94">
        <v>2842</v>
      </c>
    </row>
    <row r="14002" spans="1:6" ht="0.2" customHeight="1" x14ac:dyDescent="0.2"/>
    <row r="14003" spans="1:6" ht="12.75" customHeight="1" x14ac:dyDescent="0.2">
      <c r="A14003" s="80" t="s">
        <v>4871</v>
      </c>
      <c r="B14003" s="81" t="s">
        <v>4899</v>
      </c>
      <c r="C14003" s="82" t="s">
        <v>4870</v>
      </c>
      <c r="D14003" s="82" t="s">
        <v>4873</v>
      </c>
      <c r="E14003" s="82" t="s">
        <v>4874</v>
      </c>
      <c r="F14003" s="83" t="s">
        <v>4875</v>
      </c>
    </row>
    <row r="14004" spans="1:6" ht="409.6" hidden="1" customHeight="1" x14ac:dyDescent="0.2"/>
    <row r="14005" spans="1:6" ht="25.5" customHeight="1" x14ac:dyDescent="0.2">
      <c r="A14005" s="84" t="s">
        <v>5139</v>
      </c>
      <c r="B14005" s="85" t="s">
        <v>5140</v>
      </c>
      <c r="C14005" s="86" t="s">
        <v>109</v>
      </c>
      <c r="D14005" s="87">
        <v>7.7777799999999999</v>
      </c>
      <c r="E14005" s="88">
        <v>398</v>
      </c>
      <c r="F14005" s="89">
        <f>+D14005*E14005</f>
        <v>3095.5564399999998</v>
      </c>
    </row>
    <row r="14006" spans="1:6" ht="409.6" hidden="1" customHeight="1" x14ac:dyDescent="0.2"/>
    <row r="14007" spans="1:6" ht="25.5" customHeight="1" x14ac:dyDescent="0.2">
      <c r="A14007" s="84" t="s">
        <v>5278</v>
      </c>
      <c r="B14007" s="85" t="s">
        <v>5279</v>
      </c>
      <c r="C14007" s="86" t="s">
        <v>109</v>
      </c>
      <c r="D14007" s="87">
        <v>6</v>
      </c>
      <c r="E14007" s="88">
        <v>388</v>
      </c>
      <c r="F14007" s="89">
        <f>+D14007*E14007</f>
        <v>2328</v>
      </c>
    </row>
    <row r="14008" spans="1:6" ht="409.6" hidden="1" customHeight="1" x14ac:dyDescent="0.2"/>
    <row r="14009" spans="1:6" ht="25.5" customHeight="1" x14ac:dyDescent="0.2">
      <c r="A14009" s="84" t="s">
        <v>5280</v>
      </c>
      <c r="B14009" s="85" t="s">
        <v>5281</v>
      </c>
      <c r="C14009" s="86" t="s">
        <v>109</v>
      </c>
      <c r="D14009" s="87">
        <v>4</v>
      </c>
      <c r="E14009" s="88">
        <v>74</v>
      </c>
      <c r="F14009" s="89">
        <f>+D14009*E14009</f>
        <v>296</v>
      </c>
    </row>
    <row r="14010" spans="1:6" ht="409.6" hidden="1" customHeight="1" x14ac:dyDescent="0.2"/>
    <row r="14011" spans="1:6" ht="25.5" customHeight="1" x14ac:dyDescent="0.2">
      <c r="A14011" s="84" t="s">
        <v>5228</v>
      </c>
      <c r="B14011" s="85" t="s">
        <v>5229</v>
      </c>
      <c r="C14011" s="86" t="s">
        <v>109</v>
      </c>
      <c r="D14011" s="87">
        <v>10.26667</v>
      </c>
      <c r="E14011" s="88">
        <v>170</v>
      </c>
      <c r="F14011" s="89">
        <f>+D14011*E14011</f>
        <v>1745.3338999999999</v>
      </c>
    </row>
    <row r="14012" spans="1:6" ht="409.6" hidden="1" customHeight="1" x14ac:dyDescent="0.2"/>
    <row r="14013" spans="1:6" ht="25.5" customHeight="1" x14ac:dyDescent="0.2">
      <c r="A14013" s="84" t="s">
        <v>5087</v>
      </c>
      <c r="B14013" s="85" t="s">
        <v>5088</v>
      </c>
      <c r="C14013" s="86" t="s">
        <v>109</v>
      </c>
      <c r="D14013" s="87">
        <v>5.1333299999999999</v>
      </c>
      <c r="E14013" s="88">
        <v>169</v>
      </c>
      <c r="F14013" s="89">
        <f>+D14013*E14013</f>
        <v>867.53277000000003</v>
      </c>
    </row>
    <row r="14014" spans="1:6" ht="409.6" hidden="1" customHeight="1" x14ac:dyDescent="0.2"/>
    <row r="14015" spans="1:6" ht="25.5" customHeight="1" x14ac:dyDescent="0.2">
      <c r="A14015" s="84" t="s">
        <v>5166</v>
      </c>
      <c r="B14015" s="85" t="s">
        <v>5167</v>
      </c>
      <c r="C14015" s="86" t="s">
        <v>109</v>
      </c>
      <c r="D14015" s="87">
        <v>1.286E-2</v>
      </c>
      <c r="E14015" s="88">
        <v>26925</v>
      </c>
      <c r="F14015" s="89">
        <f>+D14015*E14015</f>
        <v>346.25549999999998</v>
      </c>
    </row>
    <row r="14016" spans="1:6" ht="409.6" hidden="1" customHeight="1" x14ac:dyDescent="0.2"/>
    <row r="14017" spans="1:6" ht="25.5" customHeight="1" thickBot="1" x14ac:dyDescent="0.25">
      <c r="A14017" s="84" t="s">
        <v>5018</v>
      </c>
      <c r="B14017" s="85" t="s">
        <v>5019</v>
      </c>
      <c r="C14017" s="86" t="s">
        <v>109</v>
      </c>
      <c r="D14017" s="87">
        <v>6</v>
      </c>
      <c r="E14017" s="88">
        <v>248</v>
      </c>
      <c r="F14017" s="89">
        <f>+D14017*E14017</f>
        <v>1488</v>
      </c>
    </row>
    <row r="14018" spans="1:6" ht="409.6" hidden="1" customHeight="1" thickBot="1" x14ac:dyDescent="0.25"/>
    <row r="14019" spans="1:6" ht="13.5" customHeight="1" thickBot="1" x14ac:dyDescent="0.25">
      <c r="A14019" s="90" t="s">
        <v>4904</v>
      </c>
      <c r="B14019" s="91"/>
      <c r="C14019" s="92">
        <v>7.9731796259263596</v>
      </c>
      <c r="D14019" s="91"/>
      <c r="E14019" s="93" t="s">
        <v>4884</v>
      </c>
      <c r="F14019" s="94">
        <v>10167</v>
      </c>
    </row>
    <row r="14020" spans="1:6" ht="0.2" customHeight="1" x14ac:dyDescent="0.2"/>
    <row r="14021" spans="1:6" ht="12.75" customHeight="1" x14ac:dyDescent="0.2">
      <c r="A14021" s="80" t="s">
        <v>4871</v>
      </c>
      <c r="B14021" s="81" t="s">
        <v>4905</v>
      </c>
      <c r="C14021" s="82" t="s">
        <v>4870</v>
      </c>
      <c r="D14021" s="82" t="s">
        <v>4873</v>
      </c>
      <c r="E14021" s="82" t="s">
        <v>4874</v>
      </c>
      <c r="F14021" s="83" t="s">
        <v>4875</v>
      </c>
    </row>
    <row r="14022" spans="1:6" ht="409.6" hidden="1" customHeight="1" x14ac:dyDescent="0.2"/>
    <row r="14023" spans="1:6" ht="25.5" customHeight="1" thickBot="1" x14ac:dyDescent="0.25">
      <c r="A14023" s="84" t="s">
        <v>4920</v>
      </c>
      <c r="B14023" s="85" t="s">
        <v>4921</v>
      </c>
      <c r="C14023" s="86" t="s">
        <v>106</v>
      </c>
      <c r="D14023" s="87">
        <v>9.4500000000000001E-2</v>
      </c>
      <c r="E14023" s="88">
        <v>14128</v>
      </c>
      <c r="F14023" s="89">
        <f>+D14023*E14023</f>
        <v>1335.096</v>
      </c>
    </row>
    <row r="14024" spans="1:6" ht="409.6" hidden="1" customHeight="1" thickBot="1" x14ac:dyDescent="0.25"/>
    <row r="14025" spans="1:6" ht="13.5" customHeight="1" thickBot="1" x14ac:dyDescent="0.25">
      <c r="A14025" s="90" t="s">
        <v>4908</v>
      </c>
      <c r="B14025" s="91"/>
      <c r="C14025" s="92">
        <v>1.0469356546288699</v>
      </c>
      <c r="D14025" s="91"/>
      <c r="E14025" s="93" t="s">
        <v>4884</v>
      </c>
      <c r="F14025" s="94">
        <v>1335</v>
      </c>
    </row>
    <row r="14026" spans="1:6" ht="0.2" customHeight="1" thickBot="1" x14ac:dyDescent="0.25"/>
    <row r="14027" spans="1:6" ht="12.75" customHeight="1" thickBot="1" x14ac:dyDescent="0.3">
      <c r="A14027" s="157" t="s">
        <v>4909</v>
      </c>
      <c r="B14027" s="158"/>
      <c r="C14027" s="158"/>
      <c r="D14027" s="158"/>
      <c r="E14027" s="159">
        <v>127515</v>
      </c>
      <c r="F14027" s="160"/>
    </row>
    <row r="14028" spans="1:6" ht="12.75" customHeight="1" x14ac:dyDescent="0.2"/>
    <row r="14029" spans="1:6" ht="12.75" customHeight="1" x14ac:dyDescent="0.2"/>
    <row r="14030" spans="1:6" ht="409.6" hidden="1" customHeight="1" x14ac:dyDescent="0.2"/>
    <row r="14031" spans="1:6" ht="12.75" customHeight="1" x14ac:dyDescent="0.25">
      <c r="A14031" s="144" t="s">
        <v>4868</v>
      </c>
      <c r="B14031" s="145"/>
      <c r="C14031" s="145"/>
      <c r="D14031" s="145"/>
      <c r="E14031" s="146"/>
      <c r="F14031" s="147"/>
    </row>
    <row r="14032" spans="1:6" ht="12.75" customHeight="1" x14ac:dyDescent="0.2">
      <c r="A14032" s="138" t="s">
        <v>3068</v>
      </c>
      <c r="B14032" s="139"/>
      <c r="C14032" s="139"/>
      <c r="D14032" s="140"/>
      <c r="E14032" s="76" t="s">
        <v>4869</v>
      </c>
      <c r="F14032" s="77" t="s">
        <v>4870</v>
      </c>
    </row>
    <row r="14033" spans="1:6" ht="12.75" customHeight="1" x14ac:dyDescent="0.2">
      <c r="A14033" s="141"/>
      <c r="B14033" s="142"/>
      <c r="C14033" s="142"/>
      <c r="D14033" s="143"/>
      <c r="E14033" s="78" t="s">
        <v>3067</v>
      </c>
      <c r="F14033" s="79" t="s">
        <v>263</v>
      </c>
    </row>
    <row r="14034" spans="1:6" ht="409.6" hidden="1" customHeight="1" x14ac:dyDescent="0.2"/>
    <row r="14035" spans="1:6" ht="12.75" customHeight="1" x14ac:dyDescent="0.2">
      <c r="A14035" s="80" t="s">
        <v>4871</v>
      </c>
      <c r="B14035" s="81" t="s">
        <v>4872</v>
      </c>
      <c r="C14035" s="82" t="s">
        <v>4870</v>
      </c>
      <c r="D14035" s="82" t="s">
        <v>4873</v>
      </c>
      <c r="E14035" s="82" t="s">
        <v>4874</v>
      </c>
      <c r="F14035" s="83" t="s">
        <v>4875</v>
      </c>
    </row>
    <row r="14036" spans="1:6" ht="409.6" hidden="1" customHeight="1" x14ac:dyDescent="0.2"/>
    <row r="14037" spans="1:6" ht="25.5" customHeight="1" x14ac:dyDescent="0.2">
      <c r="A14037" s="84" t="s">
        <v>5154</v>
      </c>
      <c r="B14037" s="85" t="s">
        <v>5155</v>
      </c>
      <c r="C14037" s="86" t="s">
        <v>106</v>
      </c>
      <c r="D14037" s="87">
        <v>0.126</v>
      </c>
      <c r="E14037" s="88">
        <v>405694</v>
      </c>
      <c r="F14037" s="89">
        <f>+D14037*E14037</f>
        <v>51117.444000000003</v>
      </c>
    </row>
    <row r="14038" spans="1:6" ht="409.6" hidden="1" customHeight="1" x14ac:dyDescent="0.2"/>
    <row r="14039" spans="1:6" ht="25.5" customHeight="1" x14ac:dyDescent="0.2">
      <c r="A14039" s="84" t="s">
        <v>4941</v>
      </c>
      <c r="B14039" s="85" t="s">
        <v>4942</v>
      </c>
      <c r="C14039" s="86" t="s">
        <v>7</v>
      </c>
      <c r="D14039" s="87">
        <v>0.24</v>
      </c>
      <c r="E14039" s="88">
        <v>8600</v>
      </c>
      <c r="F14039" s="89">
        <f>+D14039*E14039</f>
        <v>2064</v>
      </c>
    </row>
    <row r="14040" spans="1:6" ht="409.6" hidden="1" customHeight="1" x14ac:dyDescent="0.2"/>
    <row r="14041" spans="1:6" ht="25.5" customHeight="1" x14ac:dyDescent="0.2">
      <c r="A14041" s="84" t="s">
        <v>5190</v>
      </c>
      <c r="B14041" s="85" t="s">
        <v>5191</v>
      </c>
      <c r="C14041" s="86" t="s">
        <v>263</v>
      </c>
      <c r="D14041" s="87">
        <v>0.75</v>
      </c>
      <c r="E14041" s="88">
        <v>1353</v>
      </c>
      <c r="F14041" s="89">
        <f>+D14041*E14041</f>
        <v>1014.75</v>
      </c>
    </row>
    <row r="14042" spans="1:6" ht="409.6" hidden="1" customHeight="1" x14ac:dyDescent="0.2"/>
    <row r="14043" spans="1:6" ht="25.5" customHeight="1" x14ac:dyDescent="0.2">
      <c r="A14043" s="84" t="s">
        <v>4881</v>
      </c>
      <c r="B14043" s="85" t="s">
        <v>4882</v>
      </c>
      <c r="C14043" s="86" t="s">
        <v>9</v>
      </c>
      <c r="D14043" s="87">
        <v>0.30931999999999998</v>
      </c>
      <c r="E14043" s="88">
        <v>8900</v>
      </c>
      <c r="F14043" s="89">
        <f>+D14043*E14043</f>
        <v>2752.9479999999999</v>
      </c>
    </row>
    <row r="14044" spans="1:6" ht="409.6" hidden="1" customHeight="1" x14ac:dyDescent="0.2"/>
    <row r="14045" spans="1:6" ht="25.5" customHeight="1" x14ac:dyDescent="0.2">
      <c r="A14045" s="84" t="s">
        <v>4881</v>
      </c>
      <c r="B14045" s="85" t="s">
        <v>4882</v>
      </c>
      <c r="C14045" s="86" t="s">
        <v>9</v>
      </c>
      <c r="D14045" s="87">
        <v>0.125</v>
      </c>
      <c r="E14045" s="88">
        <v>8900</v>
      </c>
      <c r="F14045" s="89">
        <f>+D14045*E14045</f>
        <v>1112.5</v>
      </c>
    </row>
    <row r="14046" spans="1:6" ht="409.6" hidden="1" customHeight="1" x14ac:dyDescent="0.2"/>
    <row r="14047" spans="1:6" ht="25.5" customHeight="1" x14ac:dyDescent="0.2">
      <c r="A14047" s="84" t="s">
        <v>5101</v>
      </c>
      <c r="B14047" s="85" t="s">
        <v>5102</v>
      </c>
      <c r="C14047" s="86" t="s">
        <v>1212</v>
      </c>
      <c r="D14047" s="87">
        <v>0.23719999999999999</v>
      </c>
      <c r="E14047" s="88">
        <v>2550</v>
      </c>
      <c r="F14047" s="89">
        <f>+D14047*E14047</f>
        <v>604.86</v>
      </c>
    </row>
    <row r="14048" spans="1:6" ht="409.6" hidden="1" customHeight="1" x14ac:dyDescent="0.2"/>
    <row r="14049" spans="1:6" ht="25.5" customHeight="1" x14ac:dyDescent="0.2">
      <c r="A14049" s="84" t="s">
        <v>5160</v>
      </c>
      <c r="B14049" s="85" t="s">
        <v>5161</v>
      </c>
      <c r="C14049" s="86" t="s">
        <v>9</v>
      </c>
      <c r="D14049" s="87">
        <v>5.6480000000000002E-2</v>
      </c>
      <c r="E14049" s="88">
        <v>155918</v>
      </c>
      <c r="F14049" s="89">
        <f>+D14049*E14049</f>
        <v>8806.2486399999998</v>
      </c>
    </row>
    <row r="14050" spans="1:6" ht="409.6" hidden="1" customHeight="1" x14ac:dyDescent="0.2"/>
    <row r="14051" spans="1:6" ht="25.5" customHeight="1" x14ac:dyDescent="0.2">
      <c r="A14051" s="84" t="s">
        <v>5097</v>
      </c>
      <c r="B14051" s="85" t="s">
        <v>5098</v>
      </c>
      <c r="C14051" s="86" t="s">
        <v>9</v>
      </c>
      <c r="D14051" s="87">
        <v>1.1000000000000001E-3</v>
      </c>
      <c r="E14051" s="88">
        <v>295180</v>
      </c>
      <c r="F14051" s="89">
        <f>+D14051*E14051</f>
        <v>324.69800000000004</v>
      </c>
    </row>
    <row r="14052" spans="1:6" ht="409.6" hidden="1" customHeight="1" x14ac:dyDescent="0.2"/>
    <row r="14053" spans="1:6" ht="25.5" customHeight="1" thickBot="1" x14ac:dyDescent="0.25">
      <c r="A14053" s="84" t="s">
        <v>5256</v>
      </c>
      <c r="B14053" s="85" t="s">
        <v>5257</v>
      </c>
      <c r="C14053" s="86" t="s">
        <v>9</v>
      </c>
      <c r="D14053" s="87">
        <v>8.8199999999999997E-3</v>
      </c>
      <c r="E14053" s="88">
        <v>262600</v>
      </c>
      <c r="F14053" s="89">
        <f>+D14053*E14053</f>
        <v>2316.1320000000001</v>
      </c>
    </row>
    <row r="14054" spans="1:6" ht="409.6" hidden="1" customHeight="1" thickBot="1" x14ac:dyDescent="0.25"/>
    <row r="14055" spans="1:6" ht="13.5" customHeight="1" thickBot="1" x14ac:dyDescent="0.25">
      <c r="A14055" s="90" t="s">
        <v>4883</v>
      </c>
      <c r="B14055" s="91"/>
      <c r="C14055" s="92">
        <v>44.1724207449221</v>
      </c>
      <c r="D14055" s="91"/>
      <c r="E14055" s="93" t="s">
        <v>4884</v>
      </c>
      <c r="F14055" s="94">
        <v>70114</v>
      </c>
    </row>
    <row r="14056" spans="1:6" ht="0.2" customHeight="1" x14ac:dyDescent="0.2"/>
    <row r="14057" spans="1:6" ht="12.75" customHeight="1" x14ac:dyDescent="0.2">
      <c r="A14057" s="80" t="s">
        <v>4871</v>
      </c>
      <c r="B14057" s="81" t="s">
        <v>4885</v>
      </c>
      <c r="C14057" s="82" t="s">
        <v>4870</v>
      </c>
      <c r="D14057" s="82" t="s">
        <v>4873</v>
      </c>
      <c r="E14057" s="82" t="s">
        <v>4874</v>
      </c>
      <c r="F14057" s="83" t="s">
        <v>4875</v>
      </c>
    </row>
    <row r="14058" spans="1:6" ht="409.6" hidden="1" customHeight="1" x14ac:dyDescent="0.2"/>
    <row r="14059" spans="1:6" ht="25.5" customHeight="1" thickBot="1" x14ac:dyDescent="0.25">
      <c r="A14059" s="84" t="s">
        <v>5178</v>
      </c>
      <c r="B14059" s="85" t="s">
        <v>5179</v>
      </c>
      <c r="C14059" s="86" t="s">
        <v>4888</v>
      </c>
      <c r="D14059" s="87">
        <v>0.24797</v>
      </c>
      <c r="E14059" s="88">
        <v>294454</v>
      </c>
      <c r="F14059" s="89">
        <f>+D14059*E14059</f>
        <v>73015.758379999999</v>
      </c>
    </row>
    <row r="14060" spans="1:6" ht="409.6" hidden="1" customHeight="1" thickBot="1" x14ac:dyDescent="0.25"/>
    <row r="14061" spans="1:6" ht="13.5" customHeight="1" thickBot="1" x14ac:dyDescent="0.25">
      <c r="A14061" s="90" t="s">
        <v>4893</v>
      </c>
      <c r="B14061" s="91"/>
      <c r="C14061" s="92">
        <v>46.000705609596302</v>
      </c>
      <c r="D14061" s="91"/>
      <c r="E14061" s="93" t="s">
        <v>4884</v>
      </c>
      <c r="F14061" s="94">
        <v>73016</v>
      </c>
    </row>
    <row r="14062" spans="1:6" ht="0.2" customHeight="1" x14ac:dyDescent="0.2"/>
    <row r="14063" spans="1:6" ht="12.75" customHeight="1" x14ac:dyDescent="0.2">
      <c r="A14063" s="80" t="s">
        <v>4871</v>
      </c>
      <c r="B14063" s="81" t="s">
        <v>4894</v>
      </c>
      <c r="C14063" s="82" t="s">
        <v>4870</v>
      </c>
      <c r="D14063" s="82" t="s">
        <v>4873</v>
      </c>
      <c r="E14063" s="82" t="s">
        <v>4874</v>
      </c>
      <c r="F14063" s="83" t="s">
        <v>4875</v>
      </c>
    </row>
    <row r="14064" spans="1:6" ht="409.6" hidden="1" customHeight="1" x14ac:dyDescent="0.2"/>
    <row r="14065" spans="1:6" ht="25.5" customHeight="1" thickBot="1" x14ac:dyDescent="0.25">
      <c r="A14065" s="84" t="s">
        <v>4895</v>
      </c>
      <c r="B14065" s="85" t="s">
        <v>4896</v>
      </c>
      <c r="C14065" s="86" t="s">
        <v>4897</v>
      </c>
      <c r="D14065" s="87">
        <v>0.05</v>
      </c>
      <c r="E14065" s="88">
        <v>73016</v>
      </c>
      <c r="F14065" s="89">
        <f>+D14065*E14065</f>
        <v>3650.8</v>
      </c>
    </row>
    <row r="14066" spans="1:6" ht="409.6" hidden="1" customHeight="1" thickBot="1" x14ac:dyDescent="0.25"/>
    <row r="14067" spans="1:6" ht="13.5" customHeight="1" thickBot="1" x14ac:dyDescent="0.25">
      <c r="A14067" s="90" t="s">
        <v>4898</v>
      </c>
      <c r="B14067" s="91"/>
      <c r="C14067" s="92">
        <v>2.3001612821934398</v>
      </c>
      <c r="D14067" s="91"/>
      <c r="E14067" s="93" t="s">
        <v>4884</v>
      </c>
      <c r="F14067" s="94">
        <v>3651</v>
      </c>
    </row>
    <row r="14068" spans="1:6" ht="0.2" customHeight="1" x14ac:dyDescent="0.2"/>
    <row r="14069" spans="1:6" ht="12.75" customHeight="1" x14ac:dyDescent="0.2">
      <c r="A14069" s="80" t="s">
        <v>4871</v>
      </c>
      <c r="B14069" s="81" t="s">
        <v>4899</v>
      </c>
      <c r="C14069" s="82" t="s">
        <v>4870</v>
      </c>
      <c r="D14069" s="82" t="s">
        <v>4873</v>
      </c>
      <c r="E14069" s="82" t="s">
        <v>4874</v>
      </c>
      <c r="F14069" s="83" t="s">
        <v>4875</v>
      </c>
    </row>
    <row r="14070" spans="1:6" ht="409.6" hidden="1" customHeight="1" x14ac:dyDescent="0.2"/>
    <row r="14071" spans="1:6" ht="25.5" customHeight="1" x14ac:dyDescent="0.2">
      <c r="A14071" s="84" t="s">
        <v>5139</v>
      </c>
      <c r="B14071" s="85" t="s">
        <v>5140</v>
      </c>
      <c r="C14071" s="86" t="s">
        <v>109</v>
      </c>
      <c r="D14071" s="87">
        <v>7.7777799999999999</v>
      </c>
      <c r="E14071" s="88">
        <v>398</v>
      </c>
      <c r="F14071" s="89">
        <f>+D14071*E14071</f>
        <v>3095.5564399999998</v>
      </c>
    </row>
    <row r="14072" spans="1:6" ht="409.6" hidden="1" customHeight="1" x14ac:dyDescent="0.2"/>
    <row r="14073" spans="1:6" ht="25.5" customHeight="1" x14ac:dyDescent="0.2">
      <c r="A14073" s="84" t="s">
        <v>5278</v>
      </c>
      <c r="B14073" s="85" t="s">
        <v>5279</v>
      </c>
      <c r="C14073" s="86" t="s">
        <v>109</v>
      </c>
      <c r="D14073" s="87">
        <v>6</v>
      </c>
      <c r="E14073" s="88">
        <v>388</v>
      </c>
      <c r="F14073" s="89">
        <f>+D14073*E14073</f>
        <v>2328</v>
      </c>
    </row>
    <row r="14074" spans="1:6" ht="409.6" hidden="1" customHeight="1" x14ac:dyDescent="0.2"/>
    <row r="14075" spans="1:6" ht="25.5" customHeight="1" x14ac:dyDescent="0.2">
      <c r="A14075" s="84" t="s">
        <v>5280</v>
      </c>
      <c r="B14075" s="85" t="s">
        <v>5281</v>
      </c>
      <c r="C14075" s="86" t="s">
        <v>109</v>
      </c>
      <c r="D14075" s="87">
        <v>4</v>
      </c>
      <c r="E14075" s="88">
        <v>74</v>
      </c>
      <c r="F14075" s="89">
        <f>+D14075*E14075</f>
        <v>296</v>
      </c>
    </row>
    <row r="14076" spans="1:6" ht="409.6" hidden="1" customHeight="1" x14ac:dyDescent="0.2"/>
    <row r="14077" spans="1:6" ht="25.5" customHeight="1" x14ac:dyDescent="0.2">
      <c r="A14077" s="84" t="s">
        <v>5228</v>
      </c>
      <c r="B14077" s="85" t="s">
        <v>5229</v>
      </c>
      <c r="C14077" s="86" t="s">
        <v>109</v>
      </c>
      <c r="D14077" s="87">
        <v>10.26667</v>
      </c>
      <c r="E14077" s="88">
        <v>170</v>
      </c>
      <c r="F14077" s="89">
        <f>+D14077*E14077</f>
        <v>1745.3338999999999</v>
      </c>
    </row>
    <row r="14078" spans="1:6" ht="409.6" hidden="1" customHeight="1" x14ac:dyDescent="0.2"/>
    <row r="14079" spans="1:6" ht="25.5" customHeight="1" x14ac:dyDescent="0.2">
      <c r="A14079" s="84" t="s">
        <v>5087</v>
      </c>
      <c r="B14079" s="85" t="s">
        <v>5088</v>
      </c>
      <c r="C14079" s="86" t="s">
        <v>109</v>
      </c>
      <c r="D14079" s="87">
        <v>5.1333299999999999</v>
      </c>
      <c r="E14079" s="88">
        <v>169</v>
      </c>
      <c r="F14079" s="89">
        <f>+D14079*E14079</f>
        <v>867.53277000000003</v>
      </c>
    </row>
    <row r="14080" spans="1:6" ht="409.6" hidden="1" customHeight="1" x14ac:dyDescent="0.2"/>
    <row r="14081" spans="1:6" ht="25.5" customHeight="1" x14ac:dyDescent="0.2">
      <c r="A14081" s="84" t="s">
        <v>5166</v>
      </c>
      <c r="B14081" s="85" t="s">
        <v>5167</v>
      </c>
      <c r="C14081" s="86" t="s">
        <v>109</v>
      </c>
      <c r="D14081" s="87">
        <v>1.286E-2</v>
      </c>
      <c r="E14081" s="88">
        <v>26925</v>
      </c>
      <c r="F14081" s="89">
        <f>+D14081*E14081</f>
        <v>346.25549999999998</v>
      </c>
    </row>
    <row r="14082" spans="1:6" ht="409.6" hidden="1" customHeight="1" x14ac:dyDescent="0.2"/>
    <row r="14083" spans="1:6" ht="25.5" customHeight="1" thickBot="1" x14ac:dyDescent="0.25">
      <c r="A14083" s="84" t="s">
        <v>5018</v>
      </c>
      <c r="B14083" s="85" t="s">
        <v>5019</v>
      </c>
      <c r="C14083" s="86" t="s">
        <v>109</v>
      </c>
      <c r="D14083" s="87">
        <v>6</v>
      </c>
      <c r="E14083" s="88">
        <v>248</v>
      </c>
      <c r="F14083" s="89">
        <f>+D14083*E14083</f>
        <v>1488</v>
      </c>
    </row>
    <row r="14084" spans="1:6" ht="409.6" hidden="1" customHeight="1" thickBot="1" x14ac:dyDescent="0.25"/>
    <row r="14085" spans="1:6" ht="13.5" customHeight="1" thickBot="1" x14ac:dyDescent="0.25">
      <c r="A14085" s="90" t="s">
        <v>4904</v>
      </c>
      <c r="B14085" s="91"/>
      <c r="C14085" s="92">
        <v>6.4052971120407198</v>
      </c>
      <c r="D14085" s="91"/>
      <c r="E14085" s="93" t="s">
        <v>4884</v>
      </c>
      <c r="F14085" s="94">
        <v>10167</v>
      </c>
    </row>
    <row r="14086" spans="1:6" ht="0.2" customHeight="1" x14ac:dyDescent="0.2"/>
    <row r="14087" spans="1:6" ht="12.75" customHeight="1" x14ac:dyDescent="0.2">
      <c r="A14087" s="80" t="s">
        <v>4871</v>
      </c>
      <c r="B14087" s="81" t="s">
        <v>4905</v>
      </c>
      <c r="C14087" s="82" t="s">
        <v>4870</v>
      </c>
      <c r="D14087" s="82" t="s">
        <v>4873</v>
      </c>
      <c r="E14087" s="82" t="s">
        <v>4874</v>
      </c>
      <c r="F14087" s="83" t="s">
        <v>4875</v>
      </c>
    </row>
    <row r="14088" spans="1:6" ht="409.6" hidden="1" customHeight="1" x14ac:dyDescent="0.2"/>
    <row r="14089" spans="1:6" ht="25.5" customHeight="1" thickBot="1" x14ac:dyDescent="0.25">
      <c r="A14089" s="84" t="s">
        <v>4920</v>
      </c>
      <c r="B14089" s="85" t="s">
        <v>4921</v>
      </c>
      <c r="C14089" s="86" t="s">
        <v>106</v>
      </c>
      <c r="D14089" s="87">
        <v>0.126</v>
      </c>
      <c r="E14089" s="88">
        <v>14128</v>
      </c>
      <c r="F14089" s="89">
        <f>+D14089*E14089</f>
        <v>1780.1279999999999</v>
      </c>
    </row>
    <row r="14090" spans="1:6" ht="409.6" hidden="1" customHeight="1" thickBot="1" x14ac:dyDescent="0.25"/>
    <row r="14091" spans="1:6" ht="13.5" customHeight="1" thickBot="1" x14ac:dyDescent="0.25">
      <c r="A14091" s="90" t="s">
        <v>4908</v>
      </c>
      <c r="B14091" s="91"/>
      <c r="C14091" s="92">
        <v>1.12141525124742</v>
      </c>
      <c r="D14091" s="91"/>
      <c r="E14091" s="93" t="s">
        <v>4884</v>
      </c>
      <c r="F14091" s="94">
        <v>1780</v>
      </c>
    </row>
    <row r="14092" spans="1:6" ht="0.2" customHeight="1" thickBot="1" x14ac:dyDescent="0.25"/>
    <row r="14093" spans="1:6" ht="12.75" customHeight="1" thickBot="1" x14ac:dyDescent="0.3">
      <c r="A14093" s="157" t="s">
        <v>4909</v>
      </c>
      <c r="B14093" s="158"/>
      <c r="C14093" s="158"/>
      <c r="D14093" s="158"/>
      <c r="E14093" s="159">
        <v>158728</v>
      </c>
      <c r="F14093" s="160"/>
    </row>
    <row r="14094" spans="1:6" ht="12.75" customHeight="1" x14ac:dyDescent="0.2"/>
    <row r="14095" spans="1:6" ht="12.75" customHeight="1" x14ac:dyDescent="0.2"/>
    <row r="14096" spans="1:6" ht="409.6" hidden="1" customHeight="1" x14ac:dyDescent="0.2"/>
    <row r="14097" spans="1:6" ht="12.75" customHeight="1" x14ac:dyDescent="0.25">
      <c r="A14097" s="144" t="s">
        <v>4868</v>
      </c>
      <c r="B14097" s="145"/>
      <c r="C14097" s="145"/>
      <c r="D14097" s="145"/>
      <c r="E14097" s="146"/>
      <c r="F14097" s="147"/>
    </row>
    <row r="14098" spans="1:6" ht="12.75" customHeight="1" x14ac:dyDescent="0.2">
      <c r="A14098" s="138" t="s">
        <v>3070</v>
      </c>
      <c r="B14098" s="139"/>
      <c r="C14098" s="139"/>
      <c r="D14098" s="140"/>
      <c r="E14098" s="76" t="s">
        <v>4869</v>
      </c>
      <c r="F14098" s="77" t="s">
        <v>4870</v>
      </c>
    </row>
    <row r="14099" spans="1:6" ht="12.75" customHeight="1" x14ac:dyDescent="0.2">
      <c r="A14099" s="141"/>
      <c r="B14099" s="142"/>
      <c r="C14099" s="142"/>
      <c r="D14099" s="143"/>
      <c r="E14099" s="78" t="s">
        <v>3069</v>
      </c>
      <c r="F14099" s="79" t="s">
        <v>263</v>
      </c>
    </row>
    <row r="14100" spans="1:6" ht="409.6" hidden="1" customHeight="1" x14ac:dyDescent="0.2"/>
    <row r="14101" spans="1:6" ht="12.75" customHeight="1" x14ac:dyDescent="0.2">
      <c r="A14101" s="80" t="s">
        <v>4871</v>
      </c>
      <c r="B14101" s="81" t="s">
        <v>4872</v>
      </c>
      <c r="C14101" s="82" t="s">
        <v>4870</v>
      </c>
      <c r="D14101" s="82" t="s">
        <v>4873</v>
      </c>
      <c r="E14101" s="82" t="s">
        <v>4874</v>
      </c>
      <c r="F14101" s="83" t="s">
        <v>4875</v>
      </c>
    </row>
    <row r="14102" spans="1:6" ht="409.6" hidden="1" customHeight="1" x14ac:dyDescent="0.2"/>
    <row r="14103" spans="1:6" ht="25.5" customHeight="1" x14ac:dyDescent="0.2">
      <c r="A14103" s="84" t="s">
        <v>5154</v>
      </c>
      <c r="B14103" s="85" t="s">
        <v>5155</v>
      </c>
      <c r="C14103" s="86" t="s">
        <v>106</v>
      </c>
      <c r="D14103" s="87">
        <v>0.1575</v>
      </c>
      <c r="E14103" s="88">
        <v>405694</v>
      </c>
      <c r="F14103" s="89">
        <f>+D14103*E14103</f>
        <v>63896.805</v>
      </c>
    </row>
    <row r="14104" spans="1:6" ht="409.6" hidden="1" customHeight="1" x14ac:dyDescent="0.2"/>
    <row r="14105" spans="1:6" ht="25.5" customHeight="1" x14ac:dyDescent="0.2">
      <c r="A14105" s="84" t="s">
        <v>5097</v>
      </c>
      <c r="B14105" s="85" t="s">
        <v>5098</v>
      </c>
      <c r="C14105" s="86" t="s">
        <v>9</v>
      </c>
      <c r="D14105" s="87">
        <v>1.2999999999999999E-3</v>
      </c>
      <c r="E14105" s="88">
        <v>295180</v>
      </c>
      <c r="F14105" s="89">
        <f>+D14105*E14105</f>
        <v>383.73399999999998</v>
      </c>
    </row>
    <row r="14106" spans="1:6" ht="409.6" hidden="1" customHeight="1" x14ac:dyDescent="0.2"/>
    <row r="14107" spans="1:6" ht="25.5" customHeight="1" x14ac:dyDescent="0.2">
      <c r="A14107" s="84" t="s">
        <v>5160</v>
      </c>
      <c r="B14107" s="85" t="s">
        <v>5161</v>
      </c>
      <c r="C14107" s="86" t="s">
        <v>9</v>
      </c>
      <c r="D14107" s="87">
        <v>6.6739999999999994E-2</v>
      </c>
      <c r="E14107" s="88">
        <v>155918</v>
      </c>
      <c r="F14107" s="89">
        <f>+D14107*E14107</f>
        <v>10405.96732</v>
      </c>
    </row>
    <row r="14108" spans="1:6" ht="409.6" hidden="1" customHeight="1" x14ac:dyDescent="0.2"/>
    <row r="14109" spans="1:6" ht="25.5" customHeight="1" x14ac:dyDescent="0.2">
      <c r="A14109" s="84" t="s">
        <v>4881</v>
      </c>
      <c r="B14109" s="85" t="s">
        <v>4882</v>
      </c>
      <c r="C14109" s="86" t="s">
        <v>9</v>
      </c>
      <c r="D14109" s="87">
        <v>0.35237000000000002</v>
      </c>
      <c r="E14109" s="88">
        <v>8900</v>
      </c>
      <c r="F14109" s="89">
        <f>+D14109*E14109</f>
        <v>3136.0930000000003</v>
      </c>
    </row>
    <row r="14110" spans="1:6" ht="409.6" hidden="1" customHeight="1" x14ac:dyDescent="0.2"/>
    <row r="14111" spans="1:6" ht="25.5" customHeight="1" x14ac:dyDescent="0.2">
      <c r="A14111" s="84" t="s">
        <v>5101</v>
      </c>
      <c r="B14111" s="85" t="s">
        <v>5102</v>
      </c>
      <c r="C14111" s="86" t="s">
        <v>1212</v>
      </c>
      <c r="D14111" s="87">
        <v>0.21285000000000001</v>
      </c>
      <c r="E14111" s="88">
        <v>2550</v>
      </c>
      <c r="F14111" s="89">
        <f>+D14111*E14111</f>
        <v>542.76750000000004</v>
      </c>
    </row>
    <row r="14112" spans="1:6" ht="409.6" hidden="1" customHeight="1" x14ac:dyDescent="0.2"/>
    <row r="14113" spans="1:6" ht="25.5" customHeight="1" x14ac:dyDescent="0.2">
      <c r="A14113" s="84" t="s">
        <v>5190</v>
      </c>
      <c r="B14113" s="85" t="s">
        <v>5191</v>
      </c>
      <c r="C14113" s="86" t="s">
        <v>263</v>
      </c>
      <c r="D14113" s="87">
        <v>0.75</v>
      </c>
      <c r="E14113" s="88">
        <v>1353</v>
      </c>
      <c r="F14113" s="89">
        <f>+D14113*E14113</f>
        <v>1014.75</v>
      </c>
    </row>
    <row r="14114" spans="1:6" ht="409.6" hidden="1" customHeight="1" x14ac:dyDescent="0.2"/>
    <row r="14115" spans="1:6" ht="25.5" customHeight="1" x14ac:dyDescent="0.2">
      <c r="A14115" s="84" t="s">
        <v>5256</v>
      </c>
      <c r="B14115" s="85" t="s">
        <v>5257</v>
      </c>
      <c r="C14115" s="86" t="s">
        <v>9</v>
      </c>
      <c r="D14115" s="87">
        <v>1.103E-2</v>
      </c>
      <c r="E14115" s="88">
        <v>262600</v>
      </c>
      <c r="F14115" s="89">
        <f>+D14115*E14115</f>
        <v>2896.4780000000001</v>
      </c>
    </row>
    <row r="14116" spans="1:6" ht="409.6" hidden="1" customHeight="1" x14ac:dyDescent="0.2"/>
    <row r="14117" spans="1:6" ht="25.5" customHeight="1" thickBot="1" x14ac:dyDescent="0.25">
      <c r="A14117" s="84" t="s">
        <v>4941</v>
      </c>
      <c r="B14117" s="85" t="s">
        <v>4942</v>
      </c>
      <c r="C14117" s="86" t="s">
        <v>7</v>
      </c>
      <c r="D14117" s="87">
        <v>0.24</v>
      </c>
      <c r="E14117" s="88">
        <v>8600</v>
      </c>
      <c r="F14117" s="89">
        <f>+D14117*E14117</f>
        <v>2064</v>
      </c>
    </row>
    <row r="14118" spans="1:6" ht="409.6" hidden="1" customHeight="1" thickBot="1" x14ac:dyDescent="0.25"/>
    <row r="14119" spans="1:6" ht="13.5" customHeight="1" thickBot="1" x14ac:dyDescent="0.25">
      <c r="A14119" s="90" t="s">
        <v>4883</v>
      </c>
      <c r="B14119" s="91"/>
      <c r="C14119" s="92">
        <v>49.184735068055403</v>
      </c>
      <c r="D14119" s="91"/>
      <c r="E14119" s="93" t="s">
        <v>4884</v>
      </c>
      <c r="F14119" s="94">
        <v>84341</v>
      </c>
    </row>
    <row r="14120" spans="1:6" ht="0.2" customHeight="1" x14ac:dyDescent="0.2"/>
    <row r="14121" spans="1:6" ht="12.75" customHeight="1" x14ac:dyDescent="0.2">
      <c r="A14121" s="80" t="s">
        <v>4871</v>
      </c>
      <c r="B14121" s="81" t="s">
        <v>4885</v>
      </c>
      <c r="C14121" s="82" t="s">
        <v>4870</v>
      </c>
      <c r="D14121" s="82" t="s">
        <v>4873</v>
      </c>
      <c r="E14121" s="82" t="s">
        <v>4874</v>
      </c>
      <c r="F14121" s="83" t="s">
        <v>4875</v>
      </c>
    </row>
    <row r="14122" spans="1:6" ht="409.6" hidden="1" customHeight="1" x14ac:dyDescent="0.2"/>
    <row r="14123" spans="1:6" ht="25.5" customHeight="1" thickBot="1" x14ac:dyDescent="0.25">
      <c r="A14123" s="84" t="s">
        <v>5178</v>
      </c>
      <c r="B14123" s="85" t="s">
        <v>5179</v>
      </c>
      <c r="C14123" s="86" t="s">
        <v>4888</v>
      </c>
      <c r="D14123" s="87">
        <v>0.24797</v>
      </c>
      <c r="E14123" s="88">
        <v>294454</v>
      </c>
      <c r="F14123" s="89">
        <f>+D14123*E14123</f>
        <v>73015.758379999999</v>
      </c>
    </row>
    <row r="14124" spans="1:6" ht="409.6" hidden="1" customHeight="1" thickBot="1" x14ac:dyDescent="0.25"/>
    <row r="14125" spans="1:6" ht="13.5" customHeight="1" thickBot="1" x14ac:dyDescent="0.25">
      <c r="A14125" s="90" t="s">
        <v>4893</v>
      </c>
      <c r="B14125" s="91"/>
      <c r="C14125" s="92">
        <v>42.580389321079103</v>
      </c>
      <c r="D14125" s="91"/>
      <c r="E14125" s="93" t="s">
        <v>4884</v>
      </c>
      <c r="F14125" s="94">
        <v>73016</v>
      </c>
    </row>
    <row r="14126" spans="1:6" ht="0.2" customHeight="1" x14ac:dyDescent="0.2"/>
    <row r="14127" spans="1:6" ht="12.75" customHeight="1" x14ac:dyDescent="0.2">
      <c r="A14127" s="80" t="s">
        <v>4871</v>
      </c>
      <c r="B14127" s="81" t="s">
        <v>4894</v>
      </c>
      <c r="C14127" s="82" t="s">
        <v>4870</v>
      </c>
      <c r="D14127" s="82" t="s">
        <v>4873</v>
      </c>
      <c r="E14127" s="82" t="s">
        <v>4874</v>
      </c>
      <c r="F14127" s="83" t="s">
        <v>4875</v>
      </c>
    </row>
    <row r="14128" spans="1:6" ht="409.6" hidden="1" customHeight="1" x14ac:dyDescent="0.2"/>
    <row r="14129" spans="1:6" ht="25.5" customHeight="1" thickBot="1" x14ac:dyDescent="0.25">
      <c r="A14129" s="84" t="s">
        <v>4895</v>
      </c>
      <c r="B14129" s="85" t="s">
        <v>4896</v>
      </c>
      <c r="C14129" s="86" t="s">
        <v>4897</v>
      </c>
      <c r="D14129" s="87">
        <v>0.05</v>
      </c>
      <c r="E14129" s="88">
        <v>73016</v>
      </c>
      <c r="F14129" s="89">
        <f>+D14129*E14129</f>
        <v>3650.8</v>
      </c>
    </row>
    <row r="14130" spans="1:6" ht="409.6" hidden="1" customHeight="1" thickBot="1" x14ac:dyDescent="0.25"/>
    <row r="14131" spans="1:6" ht="13.5" customHeight="1" thickBot="1" x14ac:dyDescent="0.25">
      <c r="A14131" s="90" t="s">
        <v>4898</v>
      </c>
      <c r="B14131" s="91"/>
      <c r="C14131" s="92">
        <v>2.1291360990914301</v>
      </c>
      <c r="D14131" s="91"/>
      <c r="E14131" s="93" t="s">
        <v>4884</v>
      </c>
      <c r="F14131" s="94">
        <v>3651</v>
      </c>
    </row>
    <row r="14132" spans="1:6" ht="0.2" customHeight="1" x14ac:dyDescent="0.2"/>
    <row r="14133" spans="1:6" ht="12.75" customHeight="1" x14ac:dyDescent="0.2">
      <c r="A14133" s="80" t="s">
        <v>4871</v>
      </c>
      <c r="B14133" s="81" t="s">
        <v>4899</v>
      </c>
      <c r="C14133" s="82" t="s">
        <v>4870</v>
      </c>
      <c r="D14133" s="82" t="s">
        <v>4873</v>
      </c>
      <c r="E14133" s="82" t="s">
        <v>4874</v>
      </c>
      <c r="F14133" s="83" t="s">
        <v>4875</v>
      </c>
    </row>
    <row r="14134" spans="1:6" ht="409.6" hidden="1" customHeight="1" x14ac:dyDescent="0.2"/>
    <row r="14135" spans="1:6" ht="25.5" customHeight="1" x14ac:dyDescent="0.2">
      <c r="A14135" s="84" t="s">
        <v>5139</v>
      </c>
      <c r="B14135" s="85" t="s">
        <v>5140</v>
      </c>
      <c r="C14135" s="86" t="s">
        <v>109</v>
      </c>
      <c r="D14135" s="87">
        <v>7.7777799999999999</v>
      </c>
      <c r="E14135" s="88">
        <v>398</v>
      </c>
      <c r="F14135" s="89">
        <f>+D14135*E14135</f>
        <v>3095.5564399999998</v>
      </c>
    </row>
    <row r="14136" spans="1:6" ht="409.6" hidden="1" customHeight="1" x14ac:dyDescent="0.2"/>
    <row r="14137" spans="1:6" ht="25.5" customHeight="1" x14ac:dyDescent="0.2">
      <c r="A14137" s="84" t="s">
        <v>5278</v>
      </c>
      <c r="B14137" s="85" t="s">
        <v>5279</v>
      </c>
      <c r="C14137" s="86" t="s">
        <v>109</v>
      </c>
      <c r="D14137" s="87">
        <v>2.6666699999999999</v>
      </c>
      <c r="E14137" s="88">
        <v>388</v>
      </c>
      <c r="F14137" s="89">
        <f>+D14137*E14137</f>
        <v>1034.66796</v>
      </c>
    </row>
    <row r="14138" spans="1:6" ht="409.6" hidden="1" customHeight="1" x14ac:dyDescent="0.2"/>
    <row r="14139" spans="1:6" ht="25.5" customHeight="1" x14ac:dyDescent="0.2">
      <c r="A14139" s="84" t="s">
        <v>5280</v>
      </c>
      <c r="B14139" s="85" t="s">
        <v>5281</v>
      </c>
      <c r="C14139" s="86" t="s">
        <v>109</v>
      </c>
      <c r="D14139" s="87">
        <v>4</v>
      </c>
      <c r="E14139" s="88">
        <v>74</v>
      </c>
      <c r="F14139" s="89">
        <f>+D14139*E14139</f>
        <v>296</v>
      </c>
    </row>
    <row r="14140" spans="1:6" ht="409.6" hidden="1" customHeight="1" x14ac:dyDescent="0.2"/>
    <row r="14141" spans="1:6" ht="25.5" customHeight="1" x14ac:dyDescent="0.2">
      <c r="A14141" s="84" t="s">
        <v>5228</v>
      </c>
      <c r="B14141" s="85" t="s">
        <v>5229</v>
      </c>
      <c r="C14141" s="86" t="s">
        <v>109</v>
      </c>
      <c r="D14141" s="87">
        <v>10.26667</v>
      </c>
      <c r="E14141" s="88">
        <v>170</v>
      </c>
      <c r="F14141" s="89">
        <f>+D14141*E14141</f>
        <v>1745.3338999999999</v>
      </c>
    </row>
    <row r="14142" spans="1:6" ht="409.6" hidden="1" customHeight="1" x14ac:dyDescent="0.2"/>
    <row r="14143" spans="1:6" ht="25.5" customHeight="1" x14ac:dyDescent="0.2">
      <c r="A14143" s="84" t="s">
        <v>5087</v>
      </c>
      <c r="B14143" s="85" t="s">
        <v>5088</v>
      </c>
      <c r="C14143" s="86" t="s">
        <v>109</v>
      </c>
      <c r="D14143" s="87">
        <v>5.1333299999999999</v>
      </c>
      <c r="E14143" s="88">
        <v>169</v>
      </c>
      <c r="F14143" s="89">
        <f>+D14143*E14143</f>
        <v>867.53277000000003</v>
      </c>
    </row>
    <row r="14144" spans="1:6" ht="409.6" hidden="1" customHeight="1" x14ac:dyDescent="0.2"/>
    <row r="14145" spans="1:6" ht="25.5" customHeight="1" x14ac:dyDescent="0.2">
      <c r="A14145" s="84" t="s">
        <v>5166</v>
      </c>
      <c r="B14145" s="85" t="s">
        <v>5167</v>
      </c>
      <c r="C14145" s="86" t="s">
        <v>109</v>
      </c>
      <c r="D14145" s="87">
        <v>1.7139999999999999E-2</v>
      </c>
      <c r="E14145" s="88">
        <v>26925</v>
      </c>
      <c r="F14145" s="89">
        <f>+D14145*E14145</f>
        <v>461.49449999999996</v>
      </c>
    </row>
    <row r="14146" spans="1:6" ht="409.6" hidden="1" customHeight="1" x14ac:dyDescent="0.2"/>
    <row r="14147" spans="1:6" ht="25.5" customHeight="1" thickBot="1" x14ac:dyDescent="0.25">
      <c r="A14147" s="84" t="s">
        <v>5018</v>
      </c>
      <c r="B14147" s="85" t="s">
        <v>5019</v>
      </c>
      <c r="C14147" s="86" t="s">
        <v>109</v>
      </c>
      <c r="D14147" s="87">
        <v>3</v>
      </c>
      <c r="E14147" s="88">
        <v>248</v>
      </c>
      <c r="F14147" s="89">
        <f>+D14147*E14147</f>
        <v>744</v>
      </c>
    </row>
    <row r="14148" spans="1:6" ht="409.6" hidden="1" customHeight="1" thickBot="1" x14ac:dyDescent="0.25"/>
    <row r="14149" spans="1:6" ht="13.5" customHeight="1" thickBot="1" x14ac:dyDescent="0.25">
      <c r="A14149" s="90" t="s">
        <v>4904</v>
      </c>
      <c r="B14149" s="91"/>
      <c r="C14149" s="92">
        <v>4.8081969698736904</v>
      </c>
      <c r="D14149" s="91"/>
      <c r="E14149" s="93" t="s">
        <v>4884</v>
      </c>
      <c r="F14149" s="94">
        <v>8245</v>
      </c>
    </row>
    <row r="14150" spans="1:6" ht="0.2" customHeight="1" x14ac:dyDescent="0.2"/>
    <row r="14151" spans="1:6" ht="12.75" customHeight="1" x14ac:dyDescent="0.2">
      <c r="A14151" s="80" t="s">
        <v>4871</v>
      </c>
      <c r="B14151" s="81" t="s">
        <v>4905</v>
      </c>
      <c r="C14151" s="82" t="s">
        <v>4870</v>
      </c>
      <c r="D14151" s="82" t="s">
        <v>4873</v>
      </c>
      <c r="E14151" s="82" t="s">
        <v>4874</v>
      </c>
      <c r="F14151" s="83" t="s">
        <v>4875</v>
      </c>
    </row>
    <row r="14152" spans="1:6" ht="409.6" hidden="1" customHeight="1" x14ac:dyDescent="0.2"/>
    <row r="14153" spans="1:6" ht="25.5" customHeight="1" thickBot="1" x14ac:dyDescent="0.25">
      <c r="A14153" s="84" t="s">
        <v>4920</v>
      </c>
      <c r="B14153" s="85" t="s">
        <v>4921</v>
      </c>
      <c r="C14153" s="86" t="s">
        <v>106</v>
      </c>
      <c r="D14153" s="87">
        <v>0.1575</v>
      </c>
      <c r="E14153" s="88">
        <v>14128</v>
      </c>
      <c r="F14153" s="89">
        <f>+D14153*E14153</f>
        <v>2225.16</v>
      </c>
    </row>
    <row r="14154" spans="1:6" ht="409.6" hidden="1" customHeight="1" thickBot="1" x14ac:dyDescent="0.25"/>
    <row r="14155" spans="1:6" ht="13.5" customHeight="1" thickBot="1" x14ac:dyDescent="0.25">
      <c r="A14155" s="90" t="s">
        <v>4908</v>
      </c>
      <c r="B14155" s="91"/>
      <c r="C14155" s="92">
        <v>1.2975425419004201</v>
      </c>
      <c r="D14155" s="91"/>
      <c r="E14155" s="93" t="s">
        <v>4884</v>
      </c>
      <c r="F14155" s="94">
        <v>2225</v>
      </c>
    </row>
    <row r="14156" spans="1:6" ht="0.2" customHeight="1" thickBot="1" x14ac:dyDescent="0.25"/>
    <row r="14157" spans="1:6" ht="12.75" customHeight="1" thickBot="1" x14ac:dyDescent="0.3">
      <c r="A14157" s="157" t="s">
        <v>4909</v>
      </c>
      <c r="B14157" s="158"/>
      <c r="C14157" s="158"/>
      <c r="D14157" s="158"/>
      <c r="E14157" s="159">
        <v>171478</v>
      </c>
      <c r="F14157" s="160"/>
    </row>
    <row r="14158" spans="1:6" ht="12.75" customHeight="1" x14ac:dyDescent="0.2"/>
    <row r="14159" spans="1:6" ht="12.75" customHeight="1" x14ac:dyDescent="0.2"/>
    <row r="14160" spans="1:6" ht="409.6" hidden="1" customHeight="1" x14ac:dyDescent="0.2"/>
    <row r="14161" spans="1:6" ht="12.75" customHeight="1" x14ac:dyDescent="0.25">
      <c r="A14161" s="144" t="s">
        <v>4868</v>
      </c>
      <c r="B14161" s="145"/>
      <c r="C14161" s="145"/>
      <c r="D14161" s="145"/>
      <c r="E14161" s="146"/>
      <c r="F14161" s="147"/>
    </row>
    <row r="14162" spans="1:6" ht="12.75" customHeight="1" x14ac:dyDescent="0.2">
      <c r="A14162" s="138" t="s">
        <v>3072</v>
      </c>
      <c r="B14162" s="139"/>
      <c r="C14162" s="139"/>
      <c r="D14162" s="140"/>
      <c r="E14162" s="76" t="s">
        <v>4869</v>
      </c>
      <c r="F14162" s="77" t="s">
        <v>4870</v>
      </c>
    </row>
    <row r="14163" spans="1:6" ht="12.75" customHeight="1" x14ac:dyDescent="0.2">
      <c r="A14163" s="141"/>
      <c r="B14163" s="142"/>
      <c r="C14163" s="142"/>
      <c r="D14163" s="143"/>
      <c r="E14163" s="78" t="s">
        <v>3071</v>
      </c>
      <c r="F14163" s="79" t="s">
        <v>263</v>
      </c>
    </row>
    <row r="14164" spans="1:6" ht="409.6" hidden="1" customHeight="1" x14ac:dyDescent="0.2"/>
    <row r="14165" spans="1:6" ht="12.75" customHeight="1" x14ac:dyDescent="0.2">
      <c r="A14165" s="80" t="s">
        <v>4871</v>
      </c>
      <c r="B14165" s="81" t="s">
        <v>4872</v>
      </c>
      <c r="C14165" s="82" t="s">
        <v>4870</v>
      </c>
      <c r="D14165" s="82" t="s">
        <v>4873</v>
      </c>
      <c r="E14165" s="82" t="s">
        <v>4874</v>
      </c>
      <c r="F14165" s="83" t="s">
        <v>4875</v>
      </c>
    </row>
    <row r="14166" spans="1:6" ht="409.6" hidden="1" customHeight="1" x14ac:dyDescent="0.2"/>
    <row r="14167" spans="1:6" ht="25.5" customHeight="1" x14ac:dyDescent="0.2">
      <c r="A14167" s="84" t="s">
        <v>5154</v>
      </c>
      <c r="B14167" s="85" t="s">
        <v>5155</v>
      </c>
      <c r="C14167" s="86" t="s">
        <v>106</v>
      </c>
      <c r="D14167" s="87">
        <v>0.16800000000000001</v>
      </c>
      <c r="E14167" s="88">
        <v>405694</v>
      </c>
      <c r="F14167" s="89">
        <f>+D14167*E14167</f>
        <v>68156.592000000004</v>
      </c>
    </row>
    <row r="14168" spans="1:6" ht="409.6" hidden="1" customHeight="1" x14ac:dyDescent="0.2"/>
    <row r="14169" spans="1:6" ht="25.5" customHeight="1" x14ac:dyDescent="0.2">
      <c r="A14169" s="84" t="s">
        <v>5097</v>
      </c>
      <c r="B14169" s="85" t="s">
        <v>5098</v>
      </c>
      <c r="C14169" s="86" t="s">
        <v>9</v>
      </c>
      <c r="D14169" s="87">
        <v>1.1999999999999999E-3</v>
      </c>
      <c r="E14169" s="88">
        <v>295180</v>
      </c>
      <c r="F14169" s="89">
        <f>+D14169*E14169</f>
        <v>354.21599999999995</v>
      </c>
    </row>
    <row r="14170" spans="1:6" ht="409.6" hidden="1" customHeight="1" x14ac:dyDescent="0.2"/>
    <row r="14171" spans="1:6" ht="25.5" customHeight="1" x14ac:dyDescent="0.2">
      <c r="A14171" s="84" t="s">
        <v>5160</v>
      </c>
      <c r="B14171" s="85" t="s">
        <v>5161</v>
      </c>
      <c r="C14171" s="86" t="s">
        <v>9</v>
      </c>
      <c r="D14171" s="87">
        <v>6.1609999999999998E-2</v>
      </c>
      <c r="E14171" s="88">
        <v>155918</v>
      </c>
      <c r="F14171" s="89">
        <f>+D14171*E14171</f>
        <v>9606.1079799999989</v>
      </c>
    </row>
    <row r="14172" spans="1:6" ht="409.6" hidden="1" customHeight="1" x14ac:dyDescent="0.2"/>
    <row r="14173" spans="1:6" ht="25.5" customHeight="1" x14ac:dyDescent="0.2">
      <c r="A14173" s="84" t="s">
        <v>4881</v>
      </c>
      <c r="B14173" s="85" t="s">
        <v>4882</v>
      </c>
      <c r="C14173" s="86" t="s">
        <v>9</v>
      </c>
      <c r="D14173" s="87">
        <v>0.31292999999999999</v>
      </c>
      <c r="E14173" s="88">
        <v>8900</v>
      </c>
      <c r="F14173" s="89">
        <f>+D14173*E14173</f>
        <v>2785.0769999999998</v>
      </c>
    </row>
    <row r="14174" spans="1:6" ht="409.6" hidden="1" customHeight="1" x14ac:dyDescent="0.2"/>
    <row r="14175" spans="1:6" ht="25.5" customHeight="1" x14ac:dyDescent="0.2">
      <c r="A14175" s="84" t="s">
        <v>5101</v>
      </c>
      <c r="B14175" s="85" t="s">
        <v>5102</v>
      </c>
      <c r="C14175" s="86" t="s">
        <v>1212</v>
      </c>
      <c r="D14175" s="87">
        <v>0.21285000000000001</v>
      </c>
      <c r="E14175" s="88">
        <v>2550</v>
      </c>
      <c r="F14175" s="89">
        <f>+D14175*E14175</f>
        <v>542.76750000000004</v>
      </c>
    </row>
    <row r="14176" spans="1:6" ht="409.6" hidden="1" customHeight="1" x14ac:dyDescent="0.2"/>
    <row r="14177" spans="1:6" ht="25.5" customHeight="1" x14ac:dyDescent="0.2">
      <c r="A14177" s="84" t="s">
        <v>5190</v>
      </c>
      <c r="B14177" s="85" t="s">
        <v>5191</v>
      </c>
      <c r="C14177" s="86" t="s">
        <v>263</v>
      </c>
      <c r="D14177" s="87">
        <v>0.75</v>
      </c>
      <c r="E14177" s="88">
        <v>1353</v>
      </c>
      <c r="F14177" s="89">
        <f>+D14177*E14177</f>
        <v>1014.75</v>
      </c>
    </row>
    <row r="14178" spans="1:6" ht="409.6" hidden="1" customHeight="1" x14ac:dyDescent="0.2"/>
    <row r="14179" spans="1:6" ht="25.5" customHeight="1" x14ac:dyDescent="0.2">
      <c r="A14179" s="84" t="s">
        <v>5256</v>
      </c>
      <c r="B14179" s="85" t="s">
        <v>5257</v>
      </c>
      <c r="C14179" s="86" t="s">
        <v>9</v>
      </c>
      <c r="D14179" s="87">
        <v>1.176E-2</v>
      </c>
      <c r="E14179" s="88">
        <v>262600</v>
      </c>
      <c r="F14179" s="89">
        <f>+D14179*E14179</f>
        <v>3088.1759999999999</v>
      </c>
    </row>
    <row r="14180" spans="1:6" ht="409.6" hidden="1" customHeight="1" x14ac:dyDescent="0.2"/>
    <row r="14181" spans="1:6" ht="25.5" customHeight="1" thickBot="1" x14ac:dyDescent="0.25">
      <c r="A14181" s="84" t="s">
        <v>4941</v>
      </c>
      <c r="B14181" s="85" t="s">
        <v>4942</v>
      </c>
      <c r="C14181" s="86" t="s">
        <v>7</v>
      </c>
      <c r="D14181" s="87">
        <v>0.32</v>
      </c>
      <c r="E14181" s="88">
        <v>8600</v>
      </c>
      <c r="F14181" s="89">
        <f>+D14181*E14181</f>
        <v>2752</v>
      </c>
    </row>
    <row r="14182" spans="1:6" ht="409.6" hidden="1" customHeight="1" thickBot="1" x14ac:dyDescent="0.25"/>
    <row r="14183" spans="1:6" ht="13.5" customHeight="1" thickBot="1" x14ac:dyDescent="0.25">
      <c r="A14183" s="90" t="s">
        <v>4883</v>
      </c>
      <c r="B14183" s="91"/>
      <c r="C14183" s="92">
        <v>47.763034764781899</v>
      </c>
      <c r="D14183" s="91"/>
      <c r="E14183" s="93" t="s">
        <v>4884</v>
      </c>
      <c r="F14183" s="94">
        <v>88300</v>
      </c>
    </row>
    <row r="14184" spans="1:6" ht="0.2" customHeight="1" x14ac:dyDescent="0.2"/>
    <row r="14185" spans="1:6" ht="12.75" customHeight="1" x14ac:dyDescent="0.2">
      <c r="A14185" s="80" t="s">
        <v>4871</v>
      </c>
      <c r="B14185" s="81" t="s">
        <v>4885</v>
      </c>
      <c r="C14185" s="82" t="s">
        <v>4870</v>
      </c>
      <c r="D14185" s="82" t="s">
        <v>4873</v>
      </c>
      <c r="E14185" s="82" t="s">
        <v>4874</v>
      </c>
      <c r="F14185" s="83" t="s">
        <v>4875</v>
      </c>
    </row>
    <row r="14186" spans="1:6" ht="409.6" hidden="1" customHeight="1" x14ac:dyDescent="0.2"/>
    <row r="14187" spans="1:6" ht="25.5" customHeight="1" thickBot="1" x14ac:dyDescent="0.25">
      <c r="A14187" s="84" t="s">
        <v>5178</v>
      </c>
      <c r="B14187" s="85" t="s">
        <v>5179</v>
      </c>
      <c r="C14187" s="86" t="s">
        <v>4888</v>
      </c>
      <c r="D14187" s="87">
        <v>0.27750000000000002</v>
      </c>
      <c r="E14187" s="88">
        <v>294454</v>
      </c>
      <c r="F14187" s="89">
        <f>+D14187*E14187</f>
        <v>81710.985000000001</v>
      </c>
    </row>
    <row r="14188" spans="1:6" ht="409.6" hidden="1" customHeight="1" thickBot="1" x14ac:dyDescent="0.25"/>
    <row r="14189" spans="1:6" ht="13.5" customHeight="1" thickBot="1" x14ac:dyDescent="0.25">
      <c r="A14189" s="90" t="s">
        <v>4893</v>
      </c>
      <c r="B14189" s="91"/>
      <c r="C14189" s="92">
        <v>44.198927901076999</v>
      </c>
      <c r="D14189" s="91"/>
      <c r="E14189" s="93" t="s">
        <v>4884</v>
      </c>
      <c r="F14189" s="94">
        <v>81711</v>
      </c>
    </row>
    <row r="14190" spans="1:6" ht="0.2" customHeight="1" x14ac:dyDescent="0.2"/>
    <row r="14191" spans="1:6" ht="12.75" customHeight="1" x14ac:dyDescent="0.2">
      <c r="A14191" s="80" t="s">
        <v>4871</v>
      </c>
      <c r="B14191" s="81" t="s">
        <v>4894</v>
      </c>
      <c r="C14191" s="82" t="s">
        <v>4870</v>
      </c>
      <c r="D14191" s="82" t="s">
        <v>4873</v>
      </c>
      <c r="E14191" s="82" t="s">
        <v>4874</v>
      </c>
      <c r="F14191" s="83" t="s">
        <v>4875</v>
      </c>
    </row>
    <row r="14192" spans="1:6" ht="409.6" hidden="1" customHeight="1" x14ac:dyDescent="0.2"/>
    <row r="14193" spans="1:6" ht="25.5" customHeight="1" thickBot="1" x14ac:dyDescent="0.25">
      <c r="A14193" s="84" t="s">
        <v>4895</v>
      </c>
      <c r="B14193" s="85" t="s">
        <v>4896</v>
      </c>
      <c r="C14193" s="86" t="s">
        <v>4897</v>
      </c>
      <c r="D14193" s="87">
        <v>0.05</v>
      </c>
      <c r="E14193" s="88">
        <v>81711</v>
      </c>
      <c r="F14193" s="89">
        <f>+D14193*E14193</f>
        <v>4085.55</v>
      </c>
    </row>
    <row r="14194" spans="1:6" ht="409.6" hidden="1" customHeight="1" x14ac:dyDescent="0.2"/>
    <row r="14195" spans="1:6" ht="13.5" customHeight="1" thickBot="1" x14ac:dyDescent="0.25">
      <c r="A14195" s="90" t="s">
        <v>4898</v>
      </c>
      <c r="B14195" s="91"/>
      <c r="C14195" s="92">
        <v>2.2101898080283</v>
      </c>
      <c r="D14195" s="91"/>
      <c r="E14195" s="93" t="s">
        <v>4884</v>
      </c>
      <c r="F14195" s="94">
        <v>4086</v>
      </c>
    </row>
    <row r="14196" spans="1:6" ht="0.2" customHeight="1" x14ac:dyDescent="0.2"/>
    <row r="14197" spans="1:6" ht="12.75" customHeight="1" x14ac:dyDescent="0.2">
      <c r="A14197" s="80" t="s">
        <v>4871</v>
      </c>
      <c r="B14197" s="81" t="s">
        <v>4899</v>
      </c>
      <c r="C14197" s="82" t="s">
        <v>4870</v>
      </c>
      <c r="D14197" s="82" t="s">
        <v>4873</v>
      </c>
      <c r="E14197" s="82" t="s">
        <v>4874</v>
      </c>
      <c r="F14197" s="83" t="s">
        <v>4875</v>
      </c>
    </row>
    <row r="14198" spans="1:6" ht="409.6" hidden="1" customHeight="1" x14ac:dyDescent="0.2"/>
    <row r="14199" spans="1:6" ht="25.5" customHeight="1" x14ac:dyDescent="0.2">
      <c r="A14199" s="84" t="s">
        <v>5139</v>
      </c>
      <c r="B14199" s="85" t="s">
        <v>5140</v>
      </c>
      <c r="C14199" s="86" t="s">
        <v>109</v>
      </c>
      <c r="D14199" s="87">
        <v>7.7777799999999999</v>
      </c>
      <c r="E14199" s="88">
        <v>398</v>
      </c>
      <c r="F14199" s="89">
        <f>+D14199*E14199</f>
        <v>3095.5564399999998</v>
      </c>
    </row>
    <row r="14200" spans="1:6" ht="409.6" hidden="1" customHeight="1" x14ac:dyDescent="0.2"/>
    <row r="14201" spans="1:6" ht="25.5" customHeight="1" x14ac:dyDescent="0.2">
      <c r="A14201" s="84" t="s">
        <v>5278</v>
      </c>
      <c r="B14201" s="85" t="s">
        <v>5279</v>
      </c>
      <c r="C14201" s="86" t="s">
        <v>109</v>
      </c>
      <c r="D14201" s="87">
        <v>2.6666699999999999</v>
      </c>
      <c r="E14201" s="88">
        <v>388</v>
      </c>
      <c r="F14201" s="89">
        <f>+D14201*E14201</f>
        <v>1034.66796</v>
      </c>
    </row>
    <row r="14202" spans="1:6" ht="409.6" hidden="1" customHeight="1" x14ac:dyDescent="0.2"/>
    <row r="14203" spans="1:6" ht="25.5" customHeight="1" x14ac:dyDescent="0.2">
      <c r="A14203" s="84" t="s">
        <v>5280</v>
      </c>
      <c r="B14203" s="85" t="s">
        <v>5281</v>
      </c>
      <c r="C14203" s="86" t="s">
        <v>109</v>
      </c>
      <c r="D14203" s="87">
        <v>4</v>
      </c>
      <c r="E14203" s="88">
        <v>74</v>
      </c>
      <c r="F14203" s="89">
        <f>+D14203*E14203</f>
        <v>296</v>
      </c>
    </row>
    <row r="14204" spans="1:6" ht="409.6" hidden="1" customHeight="1" x14ac:dyDescent="0.2"/>
    <row r="14205" spans="1:6" ht="25.5" customHeight="1" x14ac:dyDescent="0.2">
      <c r="A14205" s="84" t="s">
        <v>5228</v>
      </c>
      <c r="B14205" s="85" t="s">
        <v>5229</v>
      </c>
      <c r="C14205" s="86" t="s">
        <v>109</v>
      </c>
      <c r="D14205" s="87">
        <v>10.26667</v>
      </c>
      <c r="E14205" s="88">
        <v>170</v>
      </c>
      <c r="F14205" s="89">
        <f>+D14205*E14205</f>
        <v>1745.3338999999999</v>
      </c>
    </row>
    <row r="14206" spans="1:6" ht="409.6" hidden="1" customHeight="1" x14ac:dyDescent="0.2"/>
    <row r="14207" spans="1:6" ht="25.5" customHeight="1" x14ac:dyDescent="0.2">
      <c r="A14207" s="84" t="s">
        <v>5087</v>
      </c>
      <c r="B14207" s="85" t="s">
        <v>5088</v>
      </c>
      <c r="C14207" s="86" t="s">
        <v>109</v>
      </c>
      <c r="D14207" s="87">
        <v>5.1333299999999999</v>
      </c>
      <c r="E14207" s="88">
        <v>169</v>
      </c>
      <c r="F14207" s="89">
        <f>+D14207*E14207</f>
        <v>867.53277000000003</v>
      </c>
    </row>
    <row r="14208" spans="1:6" ht="409.6" hidden="1" customHeight="1" x14ac:dyDescent="0.2"/>
    <row r="14209" spans="1:6" ht="25.5" customHeight="1" x14ac:dyDescent="0.2">
      <c r="A14209" s="84" t="s">
        <v>5166</v>
      </c>
      <c r="B14209" s="85" t="s">
        <v>5167</v>
      </c>
      <c r="C14209" s="86" t="s">
        <v>109</v>
      </c>
      <c r="D14209" s="87">
        <v>2.2859999999999998E-2</v>
      </c>
      <c r="E14209" s="88">
        <v>26925</v>
      </c>
      <c r="F14209" s="89">
        <f>+D14209*E14209</f>
        <v>615.50549999999998</v>
      </c>
    </row>
    <row r="14210" spans="1:6" ht="409.6" hidden="1" customHeight="1" x14ac:dyDescent="0.2"/>
    <row r="14211" spans="1:6" ht="25.5" customHeight="1" thickBot="1" x14ac:dyDescent="0.25">
      <c r="A14211" s="84" t="s">
        <v>5018</v>
      </c>
      <c r="B14211" s="85" t="s">
        <v>5019</v>
      </c>
      <c r="C14211" s="86" t="s">
        <v>109</v>
      </c>
      <c r="D14211" s="87">
        <v>3</v>
      </c>
      <c r="E14211" s="88">
        <v>248</v>
      </c>
      <c r="F14211" s="89">
        <f>+D14211*E14211</f>
        <v>744</v>
      </c>
    </row>
    <row r="14212" spans="1:6" ht="409.6" hidden="1" customHeight="1" thickBot="1" x14ac:dyDescent="0.25"/>
    <row r="14213" spans="1:6" ht="13.5" customHeight="1" thickBot="1" x14ac:dyDescent="0.25">
      <c r="A14213" s="90" t="s">
        <v>4904</v>
      </c>
      <c r="B14213" s="91"/>
      <c r="C14213" s="92">
        <v>4.5437088564458499</v>
      </c>
      <c r="D14213" s="91"/>
      <c r="E14213" s="93" t="s">
        <v>4884</v>
      </c>
      <c r="F14213" s="94">
        <v>8400</v>
      </c>
    </row>
    <row r="14214" spans="1:6" ht="0.2" customHeight="1" x14ac:dyDescent="0.2"/>
    <row r="14215" spans="1:6" ht="12.75" customHeight="1" x14ac:dyDescent="0.2">
      <c r="A14215" s="80" t="s">
        <v>4871</v>
      </c>
      <c r="B14215" s="81" t="s">
        <v>4905</v>
      </c>
      <c r="C14215" s="82" t="s">
        <v>4870</v>
      </c>
      <c r="D14215" s="82" t="s">
        <v>4873</v>
      </c>
      <c r="E14215" s="82" t="s">
        <v>4874</v>
      </c>
      <c r="F14215" s="83" t="s">
        <v>4875</v>
      </c>
    </row>
    <row r="14216" spans="1:6" ht="409.6" hidden="1" customHeight="1" x14ac:dyDescent="0.2"/>
    <row r="14217" spans="1:6" ht="25.5" customHeight="1" thickBot="1" x14ac:dyDescent="0.25">
      <c r="A14217" s="84" t="s">
        <v>4920</v>
      </c>
      <c r="B14217" s="85" t="s">
        <v>4921</v>
      </c>
      <c r="C14217" s="86" t="s">
        <v>106</v>
      </c>
      <c r="D14217" s="87">
        <v>0.16800000000000001</v>
      </c>
      <c r="E14217" s="88">
        <v>14128</v>
      </c>
      <c r="F14217" s="89">
        <f>+D14217*E14217</f>
        <v>2373.5040000000004</v>
      </c>
    </row>
    <row r="14218" spans="1:6" ht="409.6" hidden="1" customHeight="1" thickBot="1" x14ac:dyDescent="0.25"/>
    <row r="14219" spans="1:6" ht="13.5" customHeight="1" thickBot="1" x14ac:dyDescent="0.25">
      <c r="A14219" s="90" t="s">
        <v>4908</v>
      </c>
      <c r="B14219" s="91"/>
      <c r="C14219" s="92">
        <v>1.2841386696669601</v>
      </c>
      <c r="D14219" s="91"/>
      <c r="E14219" s="93" t="s">
        <v>4884</v>
      </c>
      <c r="F14219" s="94">
        <v>2374</v>
      </c>
    </row>
    <row r="14220" spans="1:6" ht="0.2" customHeight="1" thickBot="1" x14ac:dyDescent="0.25"/>
    <row r="14221" spans="1:6" ht="12.75" customHeight="1" thickBot="1" x14ac:dyDescent="0.3">
      <c r="A14221" s="157" t="s">
        <v>4909</v>
      </c>
      <c r="B14221" s="158"/>
      <c r="C14221" s="158"/>
      <c r="D14221" s="158"/>
      <c r="E14221" s="159">
        <v>184871</v>
      </c>
      <c r="F14221" s="160"/>
    </row>
    <row r="14222" spans="1:6" ht="12.75" customHeight="1" x14ac:dyDescent="0.2"/>
    <row r="14223" spans="1:6" ht="12.75" customHeight="1" x14ac:dyDescent="0.2"/>
    <row r="14224" spans="1:6" ht="409.6" hidden="1" customHeight="1" x14ac:dyDescent="0.2"/>
    <row r="14225" spans="1:6" ht="12.75" customHeight="1" x14ac:dyDescent="0.25">
      <c r="A14225" s="144" t="s">
        <v>4868</v>
      </c>
      <c r="B14225" s="145"/>
      <c r="C14225" s="145"/>
      <c r="D14225" s="145"/>
      <c r="E14225" s="146"/>
      <c r="F14225" s="147"/>
    </row>
    <row r="14226" spans="1:6" ht="12.75" customHeight="1" x14ac:dyDescent="0.2">
      <c r="A14226" s="138" t="s">
        <v>3074</v>
      </c>
      <c r="B14226" s="139"/>
      <c r="C14226" s="139"/>
      <c r="D14226" s="140"/>
      <c r="E14226" s="76" t="s">
        <v>4869</v>
      </c>
      <c r="F14226" s="77" t="s">
        <v>4870</v>
      </c>
    </row>
    <row r="14227" spans="1:6" ht="12.75" customHeight="1" x14ac:dyDescent="0.2">
      <c r="A14227" s="141"/>
      <c r="B14227" s="142"/>
      <c r="C14227" s="142"/>
      <c r="D14227" s="143"/>
      <c r="E14227" s="78" t="s">
        <v>3073</v>
      </c>
      <c r="F14227" s="79" t="s">
        <v>263</v>
      </c>
    </row>
    <row r="14228" spans="1:6" ht="409.6" hidden="1" customHeight="1" x14ac:dyDescent="0.2"/>
    <row r="14229" spans="1:6" ht="12.75" customHeight="1" x14ac:dyDescent="0.2">
      <c r="A14229" s="80" t="s">
        <v>4871</v>
      </c>
      <c r="B14229" s="81" t="s">
        <v>4872</v>
      </c>
      <c r="C14229" s="82" t="s">
        <v>4870</v>
      </c>
      <c r="D14229" s="82" t="s">
        <v>4873</v>
      </c>
      <c r="E14229" s="82" t="s">
        <v>4874</v>
      </c>
      <c r="F14229" s="83" t="s">
        <v>4875</v>
      </c>
    </row>
    <row r="14230" spans="1:6" ht="409.6" hidden="1" customHeight="1" x14ac:dyDescent="0.2"/>
    <row r="14231" spans="1:6" ht="25.5" customHeight="1" x14ac:dyDescent="0.2">
      <c r="A14231" s="84" t="s">
        <v>5154</v>
      </c>
      <c r="B14231" s="85" t="s">
        <v>5155</v>
      </c>
      <c r="C14231" s="86" t="s">
        <v>106</v>
      </c>
      <c r="D14231" s="87">
        <v>0.21</v>
      </c>
      <c r="E14231" s="88">
        <v>405694</v>
      </c>
      <c r="F14231" s="89">
        <f>+D14231*E14231</f>
        <v>85195.739999999991</v>
      </c>
    </row>
    <row r="14232" spans="1:6" ht="409.6" hidden="1" customHeight="1" x14ac:dyDescent="0.2"/>
    <row r="14233" spans="1:6" ht="25.5" customHeight="1" x14ac:dyDescent="0.2">
      <c r="A14233" s="84" t="s">
        <v>5097</v>
      </c>
      <c r="B14233" s="85" t="s">
        <v>5098</v>
      </c>
      <c r="C14233" s="86" t="s">
        <v>9</v>
      </c>
      <c r="D14233" s="87">
        <v>1.4E-3</v>
      </c>
      <c r="E14233" s="88">
        <v>295180</v>
      </c>
      <c r="F14233" s="89">
        <f>+D14233*E14233</f>
        <v>413.25200000000001</v>
      </c>
    </row>
    <row r="14234" spans="1:6" ht="409.6" hidden="1" customHeight="1" x14ac:dyDescent="0.2"/>
    <row r="14235" spans="1:6" ht="25.5" customHeight="1" x14ac:dyDescent="0.2">
      <c r="A14235" s="84" t="s">
        <v>5160</v>
      </c>
      <c r="B14235" s="85" t="s">
        <v>5161</v>
      </c>
      <c r="C14235" s="86" t="s">
        <v>9</v>
      </c>
      <c r="D14235" s="87">
        <v>7.1879999999999999E-2</v>
      </c>
      <c r="E14235" s="88">
        <v>155918</v>
      </c>
      <c r="F14235" s="89">
        <f>+D14235*E14235</f>
        <v>11207.385839999999</v>
      </c>
    </row>
    <row r="14236" spans="1:6" ht="409.6" hidden="1" customHeight="1" x14ac:dyDescent="0.2"/>
    <row r="14237" spans="1:6" ht="25.5" customHeight="1" x14ac:dyDescent="0.2">
      <c r="A14237" s="84" t="s">
        <v>4881</v>
      </c>
      <c r="B14237" s="85" t="s">
        <v>4882</v>
      </c>
      <c r="C14237" s="86" t="s">
        <v>9</v>
      </c>
      <c r="D14237" s="87">
        <v>0.35699999999999998</v>
      </c>
      <c r="E14237" s="88">
        <v>8900</v>
      </c>
      <c r="F14237" s="89">
        <f>+D14237*E14237</f>
        <v>3177.2999999999997</v>
      </c>
    </row>
    <row r="14238" spans="1:6" ht="409.6" hidden="1" customHeight="1" x14ac:dyDescent="0.2"/>
    <row r="14239" spans="1:6" ht="25.5" customHeight="1" x14ac:dyDescent="0.2">
      <c r="A14239" s="84" t="s">
        <v>5101</v>
      </c>
      <c r="B14239" s="85" t="s">
        <v>5102</v>
      </c>
      <c r="C14239" s="86" t="s">
        <v>1212</v>
      </c>
      <c r="D14239" s="87">
        <v>0.21285000000000001</v>
      </c>
      <c r="E14239" s="88">
        <v>2550</v>
      </c>
      <c r="F14239" s="89">
        <f>+D14239*E14239</f>
        <v>542.76750000000004</v>
      </c>
    </row>
    <row r="14240" spans="1:6" ht="409.6" hidden="1" customHeight="1" x14ac:dyDescent="0.2"/>
    <row r="14241" spans="1:6" ht="25.5" customHeight="1" x14ac:dyDescent="0.2">
      <c r="A14241" s="84" t="s">
        <v>5190</v>
      </c>
      <c r="B14241" s="85" t="s">
        <v>5191</v>
      </c>
      <c r="C14241" s="86" t="s">
        <v>263</v>
      </c>
      <c r="D14241" s="87">
        <v>0.75</v>
      </c>
      <c r="E14241" s="88">
        <v>1353</v>
      </c>
      <c r="F14241" s="89">
        <f>+D14241*E14241</f>
        <v>1014.75</v>
      </c>
    </row>
    <row r="14242" spans="1:6" ht="409.6" hidden="1" customHeight="1" x14ac:dyDescent="0.2"/>
    <row r="14243" spans="1:6" ht="409.6" hidden="1" customHeight="1" x14ac:dyDescent="0.2"/>
    <row r="14244" spans="1:6" ht="25.5" customHeight="1" thickBot="1" x14ac:dyDescent="0.25">
      <c r="A14244" s="84" t="s">
        <v>4941</v>
      </c>
      <c r="B14244" s="85" t="s">
        <v>4942</v>
      </c>
      <c r="C14244" s="86" t="s">
        <v>7</v>
      </c>
      <c r="D14244" s="87">
        <v>0.32</v>
      </c>
      <c r="E14244" s="88">
        <v>8600</v>
      </c>
      <c r="F14244" s="89">
        <f>+D14244*E14244</f>
        <v>2752</v>
      </c>
    </row>
    <row r="14245" spans="1:6" ht="409.6" hidden="1" customHeight="1" thickBot="1" x14ac:dyDescent="0.25"/>
    <row r="14246" spans="1:6" ht="13.5" customHeight="1" thickBot="1" x14ac:dyDescent="0.25">
      <c r="A14246" s="90" t="s">
        <v>4883</v>
      </c>
      <c r="B14246" s="91"/>
      <c r="C14246" s="92">
        <v>50.300417608378197</v>
      </c>
      <c r="D14246" s="91"/>
      <c r="E14246" s="93" t="s">
        <v>4884</v>
      </c>
      <c r="F14246" s="94">
        <v>108163</v>
      </c>
    </row>
    <row r="14247" spans="1:6" ht="0.2" customHeight="1" x14ac:dyDescent="0.2"/>
    <row r="14248" spans="1:6" ht="12.75" customHeight="1" x14ac:dyDescent="0.2">
      <c r="A14248" s="80" t="s">
        <v>4871</v>
      </c>
      <c r="B14248" s="81" t="s">
        <v>4885</v>
      </c>
      <c r="C14248" s="82" t="s">
        <v>4870</v>
      </c>
      <c r="D14248" s="82" t="s">
        <v>4873</v>
      </c>
      <c r="E14248" s="82" t="s">
        <v>4874</v>
      </c>
      <c r="F14248" s="83" t="s">
        <v>4875</v>
      </c>
    </row>
    <row r="14249" spans="1:6" ht="409.6" hidden="1" customHeight="1" x14ac:dyDescent="0.2"/>
    <row r="14250" spans="1:6" ht="25.5" customHeight="1" thickBot="1" x14ac:dyDescent="0.25">
      <c r="A14250" s="84" t="s">
        <v>5178</v>
      </c>
      <c r="B14250" s="85" t="s">
        <v>5179</v>
      </c>
      <c r="C14250" s="86" t="s">
        <v>4888</v>
      </c>
      <c r="D14250" s="87">
        <v>0.30840000000000001</v>
      </c>
      <c r="E14250" s="88">
        <v>294454</v>
      </c>
      <c r="F14250" s="89">
        <f>+D14250*E14250</f>
        <v>90809.613599999997</v>
      </c>
    </row>
    <row r="14251" spans="1:6" ht="409.6" hidden="1" customHeight="1" thickBot="1" x14ac:dyDescent="0.25"/>
    <row r="14252" spans="1:6" ht="13.5" customHeight="1" thickBot="1" x14ac:dyDescent="0.25">
      <c r="A14252" s="90" t="s">
        <v>4893</v>
      </c>
      <c r="B14252" s="91"/>
      <c r="C14252" s="92">
        <v>42.2305309857976</v>
      </c>
      <c r="D14252" s="91"/>
      <c r="E14252" s="93" t="s">
        <v>4884</v>
      </c>
      <c r="F14252" s="94">
        <v>90810</v>
      </c>
    </row>
    <row r="14253" spans="1:6" ht="0.2" customHeight="1" x14ac:dyDescent="0.2"/>
    <row r="14254" spans="1:6" ht="12.75" customHeight="1" x14ac:dyDescent="0.2">
      <c r="A14254" s="80" t="s">
        <v>4871</v>
      </c>
      <c r="B14254" s="81" t="s">
        <v>4894</v>
      </c>
      <c r="C14254" s="82" t="s">
        <v>4870</v>
      </c>
      <c r="D14254" s="82" t="s">
        <v>4873</v>
      </c>
      <c r="E14254" s="82" t="s">
        <v>4874</v>
      </c>
      <c r="F14254" s="83" t="s">
        <v>4875</v>
      </c>
    </row>
    <row r="14255" spans="1:6" ht="409.6" hidden="1" customHeight="1" x14ac:dyDescent="0.2"/>
    <row r="14256" spans="1:6" ht="25.5" customHeight="1" thickBot="1" x14ac:dyDescent="0.25">
      <c r="A14256" s="84" t="s">
        <v>4895</v>
      </c>
      <c r="B14256" s="85" t="s">
        <v>4896</v>
      </c>
      <c r="C14256" s="86" t="s">
        <v>4897</v>
      </c>
      <c r="D14256" s="87">
        <v>0.05</v>
      </c>
      <c r="E14256" s="88">
        <v>90810</v>
      </c>
      <c r="F14256" s="89">
        <f>+D14256*E14256</f>
        <v>4540.5</v>
      </c>
    </row>
    <row r="14257" spans="1:6" ht="409.6" hidden="1" customHeight="1" thickBot="1" x14ac:dyDescent="0.25"/>
    <row r="14258" spans="1:6" ht="13.5" customHeight="1" thickBot="1" x14ac:dyDescent="0.25">
      <c r="A14258" s="90" t="s">
        <v>4898</v>
      </c>
      <c r="B14258" s="91"/>
      <c r="C14258" s="92">
        <v>2.1117590706585898</v>
      </c>
      <c r="D14258" s="91"/>
      <c r="E14258" s="93" t="s">
        <v>4884</v>
      </c>
      <c r="F14258" s="94">
        <v>4541</v>
      </c>
    </row>
    <row r="14259" spans="1:6" ht="0.2" customHeight="1" x14ac:dyDescent="0.2"/>
    <row r="14260" spans="1:6" ht="12.75" customHeight="1" x14ac:dyDescent="0.2">
      <c r="A14260" s="80" t="s">
        <v>4871</v>
      </c>
      <c r="B14260" s="81" t="s">
        <v>4899</v>
      </c>
      <c r="C14260" s="82" t="s">
        <v>4870</v>
      </c>
      <c r="D14260" s="82" t="s">
        <v>4873</v>
      </c>
      <c r="E14260" s="82" t="s">
        <v>4874</v>
      </c>
      <c r="F14260" s="83" t="s">
        <v>4875</v>
      </c>
    </row>
    <row r="14261" spans="1:6" ht="409.6" hidden="1" customHeight="1" x14ac:dyDescent="0.2"/>
    <row r="14262" spans="1:6" ht="25.5" customHeight="1" x14ac:dyDescent="0.2">
      <c r="A14262" s="84" t="s">
        <v>5139</v>
      </c>
      <c r="B14262" s="85" t="s">
        <v>5140</v>
      </c>
      <c r="C14262" s="86" t="s">
        <v>109</v>
      </c>
      <c r="D14262" s="87">
        <v>7.7777799999999999</v>
      </c>
      <c r="E14262" s="88">
        <v>398</v>
      </c>
      <c r="F14262" s="89">
        <f>+D14262*E14262</f>
        <v>3095.5564399999998</v>
      </c>
    </row>
    <row r="14263" spans="1:6" ht="409.6" hidden="1" customHeight="1" x14ac:dyDescent="0.2"/>
    <row r="14264" spans="1:6" ht="25.5" customHeight="1" x14ac:dyDescent="0.2">
      <c r="A14264" s="84" t="s">
        <v>5278</v>
      </c>
      <c r="B14264" s="85" t="s">
        <v>5279</v>
      </c>
      <c r="C14264" s="86" t="s">
        <v>109</v>
      </c>
      <c r="D14264" s="87">
        <v>2.6666699999999999</v>
      </c>
      <c r="E14264" s="88">
        <v>388</v>
      </c>
      <c r="F14264" s="89">
        <f>+D14264*E14264</f>
        <v>1034.66796</v>
      </c>
    </row>
    <row r="14265" spans="1:6" ht="409.6" hidden="1" customHeight="1" x14ac:dyDescent="0.2"/>
    <row r="14266" spans="1:6" ht="25.5" customHeight="1" x14ac:dyDescent="0.2">
      <c r="A14266" s="84" t="s">
        <v>5280</v>
      </c>
      <c r="B14266" s="85" t="s">
        <v>5281</v>
      </c>
      <c r="C14266" s="86" t="s">
        <v>109</v>
      </c>
      <c r="D14266" s="87">
        <v>4</v>
      </c>
      <c r="E14266" s="88">
        <v>74</v>
      </c>
      <c r="F14266" s="89">
        <f>+D14266*E14266</f>
        <v>296</v>
      </c>
    </row>
    <row r="14267" spans="1:6" ht="409.6" hidden="1" customHeight="1" x14ac:dyDescent="0.2"/>
    <row r="14268" spans="1:6" ht="25.5" customHeight="1" x14ac:dyDescent="0.2">
      <c r="A14268" s="84" t="s">
        <v>5228</v>
      </c>
      <c r="B14268" s="85" t="s">
        <v>5229</v>
      </c>
      <c r="C14268" s="86" t="s">
        <v>109</v>
      </c>
      <c r="D14268" s="87">
        <v>10.26667</v>
      </c>
      <c r="E14268" s="88">
        <v>170</v>
      </c>
      <c r="F14268" s="89">
        <f>+D14268*E14268</f>
        <v>1745.3338999999999</v>
      </c>
    </row>
    <row r="14269" spans="1:6" ht="409.6" hidden="1" customHeight="1" x14ac:dyDescent="0.2"/>
    <row r="14270" spans="1:6" ht="25.5" customHeight="1" x14ac:dyDescent="0.2">
      <c r="A14270" s="84" t="s">
        <v>5087</v>
      </c>
      <c r="B14270" s="85" t="s">
        <v>5088</v>
      </c>
      <c r="C14270" s="86" t="s">
        <v>109</v>
      </c>
      <c r="D14270" s="87">
        <v>5.1333299999999999</v>
      </c>
      <c r="E14270" s="88">
        <v>169</v>
      </c>
      <c r="F14270" s="89">
        <f>+D14270*E14270</f>
        <v>867.53277000000003</v>
      </c>
    </row>
    <row r="14271" spans="1:6" ht="409.6" hidden="1" customHeight="1" x14ac:dyDescent="0.2"/>
    <row r="14272" spans="1:6" ht="25.5" customHeight="1" x14ac:dyDescent="0.2">
      <c r="A14272" s="84" t="s">
        <v>5166</v>
      </c>
      <c r="B14272" s="85" t="s">
        <v>5167</v>
      </c>
      <c r="C14272" s="86" t="s">
        <v>109</v>
      </c>
      <c r="D14272" s="87">
        <v>2.8570000000000002E-2</v>
      </c>
      <c r="E14272" s="88">
        <v>26925</v>
      </c>
      <c r="F14272" s="89">
        <f>+D14272*E14272</f>
        <v>769.24725000000001</v>
      </c>
    </row>
    <row r="14273" spans="1:6" ht="409.6" hidden="1" customHeight="1" x14ac:dyDescent="0.2"/>
    <row r="14274" spans="1:6" ht="25.5" customHeight="1" thickBot="1" x14ac:dyDescent="0.25">
      <c r="A14274" s="84" t="s">
        <v>5018</v>
      </c>
      <c r="B14274" s="85" t="s">
        <v>5019</v>
      </c>
      <c r="C14274" s="86" t="s">
        <v>109</v>
      </c>
      <c r="D14274" s="87">
        <v>3</v>
      </c>
      <c r="E14274" s="88">
        <v>248</v>
      </c>
      <c r="F14274" s="89">
        <f>+D14274*E14274</f>
        <v>744</v>
      </c>
    </row>
    <row r="14275" spans="1:6" ht="409.6" hidden="1" customHeight="1" thickBot="1" x14ac:dyDescent="0.25"/>
    <row r="14276" spans="1:6" ht="13.5" customHeight="1" thickBot="1" x14ac:dyDescent="0.25">
      <c r="A14276" s="90" t="s">
        <v>4904</v>
      </c>
      <c r="B14276" s="91"/>
      <c r="C14276" s="92">
        <v>3.9775105332180001</v>
      </c>
      <c r="D14276" s="91"/>
      <c r="E14276" s="93" t="s">
        <v>4884</v>
      </c>
      <c r="F14276" s="94">
        <v>8553</v>
      </c>
    </row>
    <row r="14277" spans="1:6" ht="0.2" customHeight="1" x14ac:dyDescent="0.2"/>
    <row r="14278" spans="1:6" ht="12.75" customHeight="1" x14ac:dyDescent="0.2">
      <c r="A14278" s="80" t="s">
        <v>4871</v>
      </c>
      <c r="B14278" s="81" t="s">
        <v>4905</v>
      </c>
      <c r="C14278" s="82" t="s">
        <v>4870</v>
      </c>
      <c r="D14278" s="82" t="s">
        <v>4873</v>
      </c>
      <c r="E14278" s="82" t="s">
        <v>4874</v>
      </c>
      <c r="F14278" s="83" t="s">
        <v>4875</v>
      </c>
    </row>
    <row r="14279" spans="1:6" ht="409.6" hidden="1" customHeight="1" x14ac:dyDescent="0.2"/>
    <row r="14280" spans="1:6" ht="25.5" customHeight="1" thickBot="1" x14ac:dyDescent="0.25">
      <c r="A14280" s="84" t="s">
        <v>4920</v>
      </c>
      <c r="B14280" s="85" t="s">
        <v>4921</v>
      </c>
      <c r="C14280" s="86" t="s">
        <v>106</v>
      </c>
      <c r="D14280" s="87">
        <v>0.21</v>
      </c>
      <c r="E14280" s="88">
        <v>14128</v>
      </c>
      <c r="F14280" s="89">
        <f>+D14280*E14280</f>
        <v>2966.88</v>
      </c>
    </row>
    <row r="14281" spans="1:6" ht="409.6" hidden="1" customHeight="1" thickBot="1" x14ac:dyDescent="0.25"/>
    <row r="14282" spans="1:6" ht="13.5" customHeight="1" thickBot="1" x14ac:dyDescent="0.25">
      <c r="A14282" s="90" t="s">
        <v>4908</v>
      </c>
      <c r="B14282" s="91"/>
      <c r="C14282" s="92">
        <v>1.3797818019476</v>
      </c>
      <c r="D14282" s="91"/>
      <c r="E14282" s="93" t="s">
        <v>4884</v>
      </c>
      <c r="F14282" s="94">
        <v>2967</v>
      </c>
    </row>
    <row r="14283" spans="1:6" ht="0.2" customHeight="1" thickBot="1" x14ac:dyDescent="0.25"/>
    <row r="14284" spans="1:6" ht="12.75" customHeight="1" thickBot="1" x14ac:dyDescent="0.3">
      <c r="A14284" s="157" t="s">
        <v>4909</v>
      </c>
      <c r="B14284" s="158"/>
      <c r="C14284" s="158"/>
      <c r="D14284" s="158"/>
      <c r="E14284" s="159">
        <v>215034</v>
      </c>
      <c r="F14284" s="160"/>
    </row>
    <row r="14285" spans="1:6" ht="12.75" customHeight="1" x14ac:dyDescent="0.2"/>
    <row r="14286" spans="1:6" ht="12.75" customHeight="1" x14ac:dyDescent="0.2"/>
    <row r="14287" spans="1:6" ht="409.6" hidden="1" customHeight="1" x14ac:dyDescent="0.2"/>
    <row r="14288" spans="1:6" ht="12.75" customHeight="1" x14ac:dyDescent="0.25">
      <c r="A14288" s="144" t="s">
        <v>4868</v>
      </c>
      <c r="B14288" s="145"/>
      <c r="C14288" s="145"/>
      <c r="D14288" s="145"/>
      <c r="E14288" s="146"/>
      <c r="F14288" s="147"/>
    </row>
    <row r="14289" spans="1:6" ht="12.75" customHeight="1" x14ac:dyDescent="0.2">
      <c r="A14289" s="138" t="s">
        <v>3076</v>
      </c>
      <c r="B14289" s="139"/>
      <c r="C14289" s="139"/>
      <c r="D14289" s="140"/>
      <c r="E14289" s="76" t="s">
        <v>4869</v>
      </c>
      <c r="F14289" s="77" t="s">
        <v>4870</v>
      </c>
    </row>
    <row r="14290" spans="1:6" ht="12.75" customHeight="1" x14ac:dyDescent="0.2">
      <c r="A14290" s="141"/>
      <c r="B14290" s="142"/>
      <c r="C14290" s="142"/>
      <c r="D14290" s="143"/>
      <c r="E14290" s="78" t="s">
        <v>3075</v>
      </c>
      <c r="F14290" s="79" t="s">
        <v>263</v>
      </c>
    </row>
    <row r="14291" spans="1:6" ht="409.6" hidden="1" customHeight="1" x14ac:dyDescent="0.2"/>
    <row r="14292" spans="1:6" ht="12.75" customHeight="1" x14ac:dyDescent="0.2">
      <c r="A14292" s="80" t="s">
        <v>4871</v>
      </c>
      <c r="B14292" s="81" t="s">
        <v>4872</v>
      </c>
      <c r="C14292" s="82" t="s">
        <v>4870</v>
      </c>
      <c r="D14292" s="82" t="s">
        <v>4873</v>
      </c>
      <c r="E14292" s="82" t="s">
        <v>4874</v>
      </c>
      <c r="F14292" s="83" t="s">
        <v>4875</v>
      </c>
    </row>
    <row r="14293" spans="1:6" ht="409.6" hidden="1" customHeight="1" x14ac:dyDescent="0.2"/>
    <row r="14294" spans="1:6" ht="25.5" customHeight="1" x14ac:dyDescent="0.2">
      <c r="A14294" s="84" t="s">
        <v>5154</v>
      </c>
      <c r="B14294" s="85" t="s">
        <v>5155</v>
      </c>
      <c r="C14294" s="86" t="s">
        <v>106</v>
      </c>
      <c r="D14294" s="87">
        <v>0.252</v>
      </c>
      <c r="E14294" s="88">
        <v>405694</v>
      </c>
      <c r="F14294" s="89">
        <f>+D14294*E14294</f>
        <v>102234.88800000001</v>
      </c>
    </row>
    <row r="14295" spans="1:6" ht="409.6" hidden="1" customHeight="1" x14ac:dyDescent="0.2"/>
    <row r="14296" spans="1:6" ht="25.5" customHeight="1" x14ac:dyDescent="0.2">
      <c r="A14296" s="84" t="s">
        <v>5097</v>
      </c>
      <c r="B14296" s="85" t="s">
        <v>5098</v>
      </c>
      <c r="C14296" s="86" t="s">
        <v>9</v>
      </c>
      <c r="D14296" s="87">
        <v>1.6000000000000001E-3</v>
      </c>
      <c r="E14296" s="88">
        <v>295180</v>
      </c>
      <c r="F14296" s="89">
        <f>+D14296*E14296</f>
        <v>472.28800000000001</v>
      </c>
    </row>
    <row r="14297" spans="1:6" ht="409.6" hidden="1" customHeight="1" x14ac:dyDescent="0.2"/>
    <row r="14298" spans="1:6" ht="25.5" customHeight="1" x14ac:dyDescent="0.2">
      <c r="A14298" s="84" t="s">
        <v>5160</v>
      </c>
      <c r="B14298" s="85" t="s">
        <v>5161</v>
      </c>
      <c r="C14298" s="86" t="s">
        <v>9</v>
      </c>
      <c r="D14298" s="87">
        <v>8.2150000000000001E-2</v>
      </c>
      <c r="E14298" s="88">
        <v>155918</v>
      </c>
      <c r="F14298" s="89">
        <f>+D14298*E14298</f>
        <v>12808.663700000001</v>
      </c>
    </row>
    <row r="14299" spans="1:6" ht="409.6" hidden="1" customHeight="1" x14ac:dyDescent="0.2"/>
    <row r="14300" spans="1:6" ht="25.5" customHeight="1" x14ac:dyDescent="0.2">
      <c r="A14300" s="84" t="s">
        <v>4881</v>
      </c>
      <c r="B14300" s="85" t="s">
        <v>4882</v>
      </c>
      <c r="C14300" s="86" t="s">
        <v>9</v>
      </c>
      <c r="D14300" s="87">
        <v>0.40255000000000002</v>
      </c>
      <c r="E14300" s="88">
        <v>8900</v>
      </c>
      <c r="F14300" s="89">
        <f>+D14300*E14300</f>
        <v>3582.6950000000002</v>
      </c>
    </row>
    <row r="14301" spans="1:6" ht="409.6" hidden="1" customHeight="1" x14ac:dyDescent="0.2"/>
    <row r="14302" spans="1:6" ht="25.5" customHeight="1" x14ac:dyDescent="0.2">
      <c r="A14302" s="84" t="s">
        <v>5101</v>
      </c>
      <c r="B14302" s="85" t="s">
        <v>5102</v>
      </c>
      <c r="C14302" s="86" t="s">
        <v>1212</v>
      </c>
      <c r="D14302" s="87">
        <v>0.21285000000000001</v>
      </c>
      <c r="E14302" s="88">
        <v>2550</v>
      </c>
      <c r="F14302" s="89">
        <f>+D14302*E14302</f>
        <v>542.76750000000004</v>
      </c>
    </row>
    <row r="14303" spans="1:6" ht="409.6" hidden="1" customHeight="1" x14ac:dyDescent="0.2"/>
    <row r="14304" spans="1:6" ht="25.5" customHeight="1" x14ac:dyDescent="0.2">
      <c r="A14304" s="84" t="s">
        <v>5190</v>
      </c>
      <c r="B14304" s="85" t="s">
        <v>5191</v>
      </c>
      <c r="C14304" s="86" t="s">
        <v>263</v>
      </c>
      <c r="D14304" s="87">
        <v>0.75</v>
      </c>
      <c r="E14304" s="88">
        <v>1353</v>
      </c>
      <c r="F14304" s="89">
        <f>+D14304*E14304</f>
        <v>1014.75</v>
      </c>
    </row>
    <row r="14305" spans="1:6" ht="409.6" hidden="1" customHeight="1" x14ac:dyDescent="0.2"/>
    <row r="14306" spans="1:6" ht="25.5" customHeight="1" x14ac:dyDescent="0.2">
      <c r="A14306" s="84" t="s">
        <v>5256</v>
      </c>
      <c r="B14306" s="85" t="s">
        <v>5257</v>
      </c>
      <c r="C14306" s="86" t="s">
        <v>9</v>
      </c>
      <c r="D14306" s="87">
        <v>1.7639999999999999E-2</v>
      </c>
      <c r="E14306" s="88">
        <v>262600</v>
      </c>
      <c r="F14306" s="89">
        <f>+D14306*E14306</f>
        <v>4632.2640000000001</v>
      </c>
    </row>
    <row r="14307" spans="1:6" ht="409.6" hidden="1" customHeight="1" x14ac:dyDescent="0.2"/>
    <row r="14308" spans="1:6" ht="25.5" customHeight="1" thickBot="1" x14ac:dyDescent="0.25">
      <c r="A14308" s="84" t="s">
        <v>4941</v>
      </c>
      <c r="B14308" s="85" t="s">
        <v>4942</v>
      </c>
      <c r="C14308" s="86" t="s">
        <v>7</v>
      </c>
      <c r="D14308" s="87">
        <v>0.32</v>
      </c>
      <c r="E14308" s="88">
        <v>8600</v>
      </c>
      <c r="F14308" s="89">
        <f>+D14308*E14308</f>
        <v>2752</v>
      </c>
    </row>
    <row r="14309" spans="1:6" ht="409.6" hidden="1" customHeight="1" thickBot="1" x14ac:dyDescent="0.25"/>
    <row r="14310" spans="1:6" ht="13.5" customHeight="1" thickBot="1" x14ac:dyDescent="0.25">
      <c r="A14310" s="90" t="s">
        <v>4883</v>
      </c>
      <c r="B14310" s="91"/>
      <c r="C14310" s="92">
        <v>52.126316989366401</v>
      </c>
      <c r="D14310" s="91"/>
      <c r="E14310" s="93" t="s">
        <v>4884</v>
      </c>
      <c r="F14310" s="94">
        <v>128041</v>
      </c>
    </row>
    <row r="14311" spans="1:6" ht="0.2" customHeight="1" x14ac:dyDescent="0.2"/>
    <row r="14312" spans="1:6" ht="12.75" customHeight="1" x14ac:dyDescent="0.2">
      <c r="A14312" s="80" t="s">
        <v>4871</v>
      </c>
      <c r="B14312" s="81" t="s">
        <v>4885</v>
      </c>
      <c r="C14312" s="82" t="s">
        <v>4870</v>
      </c>
      <c r="D14312" s="82" t="s">
        <v>4873</v>
      </c>
      <c r="E14312" s="82" t="s">
        <v>4874</v>
      </c>
      <c r="F14312" s="83" t="s">
        <v>4875</v>
      </c>
    </row>
    <row r="14313" spans="1:6" ht="409.6" hidden="1" customHeight="1" x14ac:dyDescent="0.2"/>
    <row r="14314" spans="1:6" ht="25.5" customHeight="1" thickBot="1" x14ac:dyDescent="0.25">
      <c r="A14314" s="84" t="s">
        <v>5178</v>
      </c>
      <c r="B14314" s="85" t="s">
        <v>5179</v>
      </c>
      <c r="C14314" s="86" t="s">
        <v>4888</v>
      </c>
      <c r="D14314" s="87">
        <v>0.34066999999999997</v>
      </c>
      <c r="E14314" s="88">
        <v>294454</v>
      </c>
      <c r="F14314" s="89">
        <f>+D14314*E14314</f>
        <v>100311.64417999999</v>
      </c>
    </row>
    <row r="14315" spans="1:6" ht="409.6" hidden="1" customHeight="1" thickBot="1" x14ac:dyDescent="0.25"/>
    <row r="14316" spans="1:6" ht="13.5" customHeight="1" thickBot="1" x14ac:dyDescent="0.25">
      <c r="A14316" s="90" t="s">
        <v>4893</v>
      </c>
      <c r="B14316" s="91"/>
      <c r="C14316" s="92">
        <v>40.837662231920397</v>
      </c>
      <c r="D14316" s="91"/>
      <c r="E14316" s="93" t="s">
        <v>4884</v>
      </c>
      <c r="F14316" s="94">
        <v>100312</v>
      </c>
    </row>
    <row r="14317" spans="1:6" ht="0.2" customHeight="1" x14ac:dyDescent="0.2"/>
    <row r="14318" spans="1:6" ht="12.75" customHeight="1" x14ac:dyDescent="0.2">
      <c r="A14318" s="80" t="s">
        <v>4871</v>
      </c>
      <c r="B14318" s="81" t="s">
        <v>4894</v>
      </c>
      <c r="C14318" s="82" t="s">
        <v>4870</v>
      </c>
      <c r="D14318" s="82" t="s">
        <v>4873</v>
      </c>
      <c r="E14318" s="82" t="s">
        <v>4874</v>
      </c>
      <c r="F14318" s="83" t="s">
        <v>4875</v>
      </c>
    </row>
    <row r="14319" spans="1:6" ht="409.6" hidden="1" customHeight="1" x14ac:dyDescent="0.2"/>
    <row r="14320" spans="1:6" ht="25.5" customHeight="1" thickBot="1" x14ac:dyDescent="0.25">
      <c r="A14320" s="84" t="s">
        <v>4895</v>
      </c>
      <c r="B14320" s="85" t="s">
        <v>4896</v>
      </c>
      <c r="C14320" s="86" t="s">
        <v>4897</v>
      </c>
      <c r="D14320" s="87">
        <v>0.05</v>
      </c>
      <c r="E14320" s="88">
        <v>100312</v>
      </c>
      <c r="F14320" s="89">
        <f>+D14320*E14320</f>
        <v>5015.6000000000004</v>
      </c>
    </row>
    <row r="14321" spans="1:6" ht="409.6" hidden="1" customHeight="1" thickBot="1" x14ac:dyDescent="0.25"/>
    <row r="14322" spans="1:6" ht="13.5" customHeight="1" thickBot="1" x14ac:dyDescent="0.25">
      <c r="A14322" s="90" t="s">
        <v>4898</v>
      </c>
      <c r="B14322" s="91"/>
      <c r="C14322" s="92">
        <v>2.0420459541760998</v>
      </c>
      <c r="D14322" s="91"/>
      <c r="E14322" s="93" t="s">
        <v>4884</v>
      </c>
      <c r="F14322" s="94">
        <v>5016</v>
      </c>
    </row>
    <row r="14323" spans="1:6" ht="0.2" customHeight="1" x14ac:dyDescent="0.2"/>
    <row r="14324" spans="1:6" ht="12.75" customHeight="1" x14ac:dyDescent="0.2">
      <c r="A14324" s="80" t="s">
        <v>4871</v>
      </c>
      <c r="B14324" s="81" t="s">
        <v>4899</v>
      </c>
      <c r="C14324" s="82" t="s">
        <v>4870</v>
      </c>
      <c r="D14324" s="82" t="s">
        <v>4873</v>
      </c>
      <c r="E14324" s="82" t="s">
        <v>4874</v>
      </c>
      <c r="F14324" s="83" t="s">
        <v>4875</v>
      </c>
    </row>
    <row r="14325" spans="1:6" ht="409.6" hidden="1" customHeight="1" x14ac:dyDescent="0.2"/>
    <row r="14326" spans="1:6" ht="25.5" customHeight="1" x14ac:dyDescent="0.2">
      <c r="A14326" s="84" t="s">
        <v>5139</v>
      </c>
      <c r="B14326" s="85" t="s">
        <v>5140</v>
      </c>
      <c r="C14326" s="86" t="s">
        <v>109</v>
      </c>
      <c r="D14326" s="87">
        <v>7.7777799999999999</v>
      </c>
      <c r="E14326" s="88">
        <v>398</v>
      </c>
      <c r="F14326" s="89">
        <f>+D14326*E14326</f>
        <v>3095.5564399999998</v>
      </c>
    </row>
    <row r="14327" spans="1:6" ht="409.6" hidden="1" customHeight="1" x14ac:dyDescent="0.2"/>
    <row r="14328" spans="1:6" ht="25.5" customHeight="1" x14ac:dyDescent="0.2">
      <c r="A14328" s="84" t="s">
        <v>5278</v>
      </c>
      <c r="B14328" s="85" t="s">
        <v>5279</v>
      </c>
      <c r="C14328" s="86" t="s">
        <v>109</v>
      </c>
      <c r="D14328" s="87">
        <v>2.6666699999999999</v>
      </c>
      <c r="E14328" s="88">
        <v>388</v>
      </c>
      <c r="F14328" s="89">
        <f>+D14328*E14328</f>
        <v>1034.66796</v>
      </c>
    </row>
    <row r="14329" spans="1:6" ht="409.6" hidden="1" customHeight="1" x14ac:dyDescent="0.2"/>
    <row r="14330" spans="1:6" ht="25.5" customHeight="1" x14ac:dyDescent="0.2">
      <c r="A14330" s="84" t="s">
        <v>5280</v>
      </c>
      <c r="B14330" s="85" t="s">
        <v>5281</v>
      </c>
      <c r="C14330" s="86" t="s">
        <v>109</v>
      </c>
      <c r="D14330" s="87">
        <v>4</v>
      </c>
      <c r="E14330" s="88">
        <v>74</v>
      </c>
      <c r="F14330" s="89">
        <f>+D14330*E14330</f>
        <v>296</v>
      </c>
    </row>
    <row r="14331" spans="1:6" ht="409.6" hidden="1" customHeight="1" x14ac:dyDescent="0.2"/>
    <row r="14332" spans="1:6" ht="25.5" customHeight="1" x14ac:dyDescent="0.2">
      <c r="A14332" s="84" t="s">
        <v>5228</v>
      </c>
      <c r="B14332" s="85" t="s">
        <v>5229</v>
      </c>
      <c r="C14332" s="86" t="s">
        <v>109</v>
      </c>
      <c r="D14332" s="87">
        <v>10.26667</v>
      </c>
      <c r="E14332" s="88">
        <v>170</v>
      </c>
      <c r="F14332" s="89">
        <f>+D14332*E14332</f>
        <v>1745.3338999999999</v>
      </c>
    </row>
    <row r="14333" spans="1:6" ht="409.6" hidden="1" customHeight="1" x14ac:dyDescent="0.2"/>
    <row r="14334" spans="1:6" ht="25.5" customHeight="1" x14ac:dyDescent="0.2">
      <c r="A14334" s="84" t="s">
        <v>5087</v>
      </c>
      <c r="B14334" s="85" t="s">
        <v>5088</v>
      </c>
      <c r="C14334" s="86" t="s">
        <v>109</v>
      </c>
      <c r="D14334" s="87">
        <v>5.1333299999999999</v>
      </c>
      <c r="E14334" s="88">
        <v>169</v>
      </c>
      <c r="F14334" s="89">
        <f>+D14334*E14334</f>
        <v>867.53277000000003</v>
      </c>
    </row>
    <row r="14335" spans="1:6" ht="409.6" hidden="1" customHeight="1" x14ac:dyDescent="0.2"/>
    <row r="14336" spans="1:6" ht="25.5" customHeight="1" x14ac:dyDescent="0.2">
      <c r="A14336" s="84" t="s">
        <v>5166</v>
      </c>
      <c r="B14336" s="85" t="s">
        <v>5167</v>
      </c>
      <c r="C14336" s="86" t="s">
        <v>109</v>
      </c>
      <c r="D14336" s="87">
        <v>3.4290000000000001E-2</v>
      </c>
      <c r="E14336" s="88">
        <v>26925</v>
      </c>
      <c r="F14336" s="89">
        <f>+D14336*E14336</f>
        <v>923.25824999999998</v>
      </c>
    </row>
    <row r="14337" spans="1:6" ht="409.6" hidden="1" customHeight="1" x14ac:dyDescent="0.2"/>
    <row r="14338" spans="1:6" ht="25.5" customHeight="1" thickBot="1" x14ac:dyDescent="0.25">
      <c r="A14338" s="84" t="s">
        <v>5018</v>
      </c>
      <c r="B14338" s="85" t="s">
        <v>5019</v>
      </c>
      <c r="C14338" s="86" t="s">
        <v>109</v>
      </c>
      <c r="D14338" s="87">
        <v>3</v>
      </c>
      <c r="E14338" s="88">
        <v>248</v>
      </c>
      <c r="F14338" s="89">
        <f>+D14338*E14338</f>
        <v>744</v>
      </c>
    </row>
    <row r="14339" spans="1:6" ht="409.6" hidden="1" customHeight="1" thickBot="1" x14ac:dyDescent="0.25"/>
    <row r="14340" spans="1:6" ht="13.5" customHeight="1" thickBot="1" x14ac:dyDescent="0.25">
      <c r="A14340" s="90" t="s">
        <v>4904</v>
      </c>
      <c r="B14340" s="91"/>
      <c r="C14340" s="92">
        <v>3.5446758618443499</v>
      </c>
      <c r="D14340" s="91"/>
      <c r="E14340" s="93" t="s">
        <v>4884</v>
      </c>
      <c r="F14340" s="94">
        <v>8707</v>
      </c>
    </row>
    <row r="14341" spans="1:6" ht="0.2" customHeight="1" x14ac:dyDescent="0.2"/>
    <row r="14342" spans="1:6" ht="12.75" customHeight="1" x14ac:dyDescent="0.2">
      <c r="A14342" s="80" t="s">
        <v>4871</v>
      </c>
      <c r="B14342" s="81" t="s">
        <v>4905</v>
      </c>
      <c r="C14342" s="82" t="s">
        <v>4870</v>
      </c>
      <c r="D14342" s="82" t="s">
        <v>4873</v>
      </c>
      <c r="E14342" s="82" t="s">
        <v>4874</v>
      </c>
      <c r="F14342" s="83" t="s">
        <v>4875</v>
      </c>
    </row>
    <row r="14343" spans="1:6" ht="409.6" hidden="1" customHeight="1" x14ac:dyDescent="0.2"/>
    <row r="14344" spans="1:6" ht="25.5" customHeight="1" thickBot="1" x14ac:dyDescent="0.25">
      <c r="A14344" s="84" t="s">
        <v>4920</v>
      </c>
      <c r="B14344" s="85" t="s">
        <v>4921</v>
      </c>
      <c r="C14344" s="86" t="s">
        <v>106</v>
      </c>
      <c r="D14344" s="87">
        <v>0.252</v>
      </c>
      <c r="E14344" s="88">
        <v>14128</v>
      </c>
      <c r="F14344" s="89">
        <f>+D14344*E14344</f>
        <v>3560.2559999999999</v>
      </c>
    </row>
    <row r="14345" spans="1:6" ht="409.6" hidden="1" customHeight="1" thickBot="1" x14ac:dyDescent="0.25"/>
    <row r="14346" spans="1:6" ht="13.5" customHeight="1" thickBot="1" x14ac:dyDescent="0.25">
      <c r="A14346" s="90" t="s">
        <v>4908</v>
      </c>
      <c r="B14346" s="91"/>
      <c r="C14346" s="92">
        <v>1.4492989626927599</v>
      </c>
      <c r="D14346" s="91"/>
      <c r="E14346" s="93" t="s">
        <v>4884</v>
      </c>
      <c r="F14346" s="94">
        <v>3560</v>
      </c>
    </row>
    <row r="14347" spans="1:6" ht="0.2" customHeight="1" thickBot="1" x14ac:dyDescent="0.25"/>
    <row r="14348" spans="1:6" ht="12.75" customHeight="1" thickBot="1" x14ac:dyDescent="0.3">
      <c r="A14348" s="157" t="s">
        <v>4909</v>
      </c>
      <c r="B14348" s="158"/>
      <c r="C14348" s="158"/>
      <c r="D14348" s="158"/>
      <c r="E14348" s="159">
        <v>245636</v>
      </c>
      <c r="F14348" s="160"/>
    </row>
    <row r="14349" spans="1:6" ht="12.75" customHeight="1" x14ac:dyDescent="0.2"/>
    <row r="14350" spans="1:6" ht="12.75" customHeight="1" x14ac:dyDescent="0.2"/>
    <row r="14351" spans="1:6" ht="409.6" hidden="1" customHeight="1" x14ac:dyDescent="0.2"/>
    <row r="14352" spans="1:6" ht="12.75" customHeight="1" x14ac:dyDescent="0.25">
      <c r="A14352" s="144" t="s">
        <v>4868</v>
      </c>
      <c r="B14352" s="145"/>
      <c r="C14352" s="145"/>
      <c r="D14352" s="145"/>
      <c r="E14352" s="146"/>
      <c r="F14352" s="147"/>
    </row>
    <row r="14353" spans="1:6" ht="12.75" customHeight="1" x14ac:dyDescent="0.2">
      <c r="A14353" s="138" t="s">
        <v>3078</v>
      </c>
      <c r="B14353" s="139"/>
      <c r="C14353" s="139"/>
      <c r="D14353" s="140"/>
      <c r="E14353" s="76" t="s">
        <v>4869</v>
      </c>
      <c r="F14353" s="77" t="s">
        <v>4870</v>
      </c>
    </row>
    <row r="14354" spans="1:6" ht="12.75" customHeight="1" x14ac:dyDescent="0.2">
      <c r="A14354" s="141"/>
      <c r="B14354" s="142"/>
      <c r="C14354" s="142"/>
      <c r="D14354" s="143"/>
      <c r="E14354" s="78" t="s">
        <v>3077</v>
      </c>
      <c r="F14354" s="79" t="s">
        <v>263</v>
      </c>
    </row>
    <row r="14355" spans="1:6" ht="409.6" hidden="1" customHeight="1" x14ac:dyDescent="0.2"/>
    <row r="14356" spans="1:6" ht="12.75" customHeight="1" x14ac:dyDescent="0.2">
      <c r="A14356" s="80" t="s">
        <v>4871</v>
      </c>
      <c r="B14356" s="81" t="s">
        <v>4872</v>
      </c>
      <c r="C14356" s="82" t="s">
        <v>4870</v>
      </c>
      <c r="D14356" s="82" t="s">
        <v>4873</v>
      </c>
      <c r="E14356" s="82" t="s">
        <v>4874</v>
      </c>
      <c r="F14356" s="83" t="s">
        <v>4875</v>
      </c>
    </row>
    <row r="14357" spans="1:6" ht="409.6" hidden="1" customHeight="1" x14ac:dyDescent="0.2"/>
    <row r="14358" spans="1:6" ht="25.5" customHeight="1" x14ac:dyDescent="0.2">
      <c r="A14358" s="84" t="s">
        <v>5154</v>
      </c>
      <c r="B14358" s="85" t="s">
        <v>5155</v>
      </c>
      <c r="C14358" s="86" t="s">
        <v>106</v>
      </c>
      <c r="D14358" s="87">
        <v>0.26250000000000001</v>
      </c>
      <c r="E14358" s="88">
        <v>405694</v>
      </c>
      <c r="F14358" s="89">
        <f>+D14358*E14358</f>
        <v>106494.675</v>
      </c>
    </row>
    <row r="14359" spans="1:6" ht="409.6" hidden="1" customHeight="1" x14ac:dyDescent="0.2"/>
    <row r="14360" spans="1:6" ht="25.5" customHeight="1" x14ac:dyDescent="0.2">
      <c r="A14360" s="84" t="s">
        <v>5097</v>
      </c>
      <c r="B14360" s="85" t="s">
        <v>5098</v>
      </c>
      <c r="C14360" s="86" t="s">
        <v>9</v>
      </c>
      <c r="D14360" s="87">
        <v>1.5E-3</v>
      </c>
      <c r="E14360" s="88">
        <v>295180</v>
      </c>
      <c r="F14360" s="89">
        <f>+D14360*E14360</f>
        <v>442.77</v>
      </c>
    </row>
    <row r="14361" spans="1:6" ht="409.6" hidden="1" customHeight="1" x14ac:dyDescent="0.2"/>
    <row r="14362" spans="1:6" ht="25.5" customHeight="1" x14ac:dyDescent="0.2">
      <c r="A14362" s="84" t="s">
        <v>5160</v>
      </c>
      <c r="B14362" s="85" t="s">
        <v>5161</v>
      </c>
      <c r="C14362" s="86" t="s">
        <v>9</v>
      </c>
      <c r="D14362" s="87">
        <v>7.7009999999999995E-2</v>
      </c>
      <c r="E14362" s="88">
        <v>155918</v>
      </c>
      <c r="F14362" s="89">
        <f>+D14362*E14362</f>
        <v>12007.24518</v>
      </c>
    </row>
    <row r="14363" spans="1:6" ht="409.6" hidden="1" customHeight="1" x14ac:dyDescent="0.2"/>
    <row r="14364" spans="1:6" ht="25.5" customHeight="1" x14ac:dyDescent="0.2">
      <c r="A14364" s="84" t="s">
        <v>4881</v>
      </c>
      <c r="B14364" s="85" t="s">
        <v>4882</v>
      </c>
      <c r="C14364" s="86" t="s">
        <v>9</v>
      </c>
      <c r="D14364" s="87">
        <v>0.36226999999999998</v>
      </c>
      <c r="E14364" s="88">
        <v>8900</v>
      </c>
      <c r="F14364" s="89">
        <f>+D14364*E14364</f>
        <v>3224.203</v>
      </c>
    </row>
    <row r="14365" spans="1:6" ht="409.6" hidden="1" customHeight="1" x14ac:dyDescent="0.2"/>
    <row r="14366" spans="1:6" ht="25.5" customHeight="1" x14ac:dyDescent="0.2">
      <c r="A14366" s="84" t="s">
        <v>5101</v>
      </c>
      <c r="B14366" s="85" t="s">
        <v>5102</v>
      </c>
      <c r="C14366" s="86" t="s">
        <v>1212</v>
      </c>
      <c r="D14366" s="87">
        <v>0.21285000000000001</v>
      </c>
      <c r="E14366" s="88">
        <v>2550</v>
      </c>
      <c r="F14366" s="89">
        <f>+D14366*E14366</f>
        <v>542.76750000000004</v>
      </c>
    </row>
    <row r="14367" spans="1:6" ht="409.6" hidden="1" customHeight="1" x14ac:dyDescent="0.2"/>
    <row r="14368" spans="1:6" ht="25.5" customHeight="1" x14ac:dyDescent="0.2">
      <c r="A14368" s="84" t="s">
        <v>5190</v>
      </c>
      <c r="B14368" s="85" t="s">
        <v>5191</v>
      </c>
      <c r="C14368" s="86" t="s">
        <v>263</v>
      </c>
      <c r="D14368" s="87">
        <v>0.75</v>
      </c>
      <c r="E14368" s="88">
        <v>1353</v>
      </c>
      <c r="F14368" s="89">
        <f>+D14368*E14368</f>
        <v>1014.75</v>
      </c>
    </row>
    <row r="14369" spans="1:6" ht="409.6" hidden="1" customHeight="1" x14ac:dyDescent="0.2"/>
    <row r="14370" spans="1:6" ht="25.5" customHeight="1" x14ac:dyDescent="0.2">
      <c r="A14370" s="84" t="s">
        <v>5256</v>
      </c>
      <c r="B14370" s="85" t="s">
        <v>5257</v>
      </c>
      <c r="C14370" s="86" t="s">
        <v>9</v>
      </c>
      <c r="D14370" s="87">
        <v>1.8380000000000001E-2</v>
      </c>
      <c r="E14370" s="88">
        <v>262600</v>
      </c>
      <c r="F14370" s="89">
        <f>+D14370*E14370</f>
        <v>4826.5879999999997</v>
      </c>
    </row>
    <row r="14371" spans="1:6" ht="409.6" hidden="1" customHeight="1" x14ac:dyDescent="0.2"/>
    <row r="14372" spans="1:6" ht="25.5" customHeight="1" thickBot="1" x14ac:dyDescent="0.25">
      <c r="A14372" s="84" t="s">
        <v>4941</v>
      </c>
      <c r="B14372" s="85" t="s">
        <v>4942</v>
      </c>
      <c r="C14372" s="86" t="s">
        <v>7</v>
      </c>
      <c r="D14372" s="87">
        <v>0.4</v>
      </c>
      <c r="E14372" s="88">
        <v>8600</v>
      </c>
      <c r="F14372" s="89">
        <f>+D14372*E14372</f>
        <v>3440</v>
      </c>
    </row>
    <row r="14373" spans="1:6" ht="409.6" hidden="1" customHeight="1" thickBot="1" x14ac:dyDescent="0.25"/>
    <row r="14374" spans="1:6" ht="13.5" customHeight="1" thickBot="1" x14ac:dyDescent="0.25">
      <c r="A14374" s="90" t="s">
        <v>4883</v>
      </c>
      <c r="B14374" s="91"/>
      <c r="C14374" s="92">
        <v>50.0758759882847</v>
      </c>
      <c r="D14374" s="91"/>
      <c r="E14374" s="93" t="s">
        <v>4884</v>
      </c>
      <c r="F14374" s="94">
        <v>131994</v>
      </c>
    </row>
    <row r="14375" spans="1:6" ht="0.2" customHeight="1" x14ac:dyDescent="0.2"/>
    <row r="14376" spans="1:6" ht="12.75" customHeight="1" x14ac:dyDescent="0.2">
      <c r="A14376" s="80" t="s">
        <v>4871</v>
      </c>
      <c r="B14376" s="81" t="s">
        <v>4885</v>
      </c>
      <c r="C14376" s="82" t="s">
        <v>4870</v>
      </c>
      <c r="D14376" s="82" t="s">
        <v>4873</v>
      </c>
      <c r="E14376" s="82" t="s">
        <v>4874</v>
      </c>
      <c r="F14376" s="83" t="s">
        <v>4875</v>
      </c>
    </row>
    <row r="14377" spans="1:6" ht="409.6" hidden="1" customHeight="1" x14ac:dyDescent="0.2"/>
    <row r="14378" spans="1:6" ht="25.5" customHeight="1" thickBot="1" x14ac:dyDescent="0.25">
      <c r="A14378" s="84" t="s">
        <v>5178</v>
      </c>
      <c r="B14378" s="85" t="s">
        <v>5179</v>
      </c>
      <c r="C14378" s="86" t="s">
        <v>4888</v>
      </c>
      <c r="D14378" s="87">
        <v>0.38583000000000001</v>
      </c>
      <c r="E14378" s="88">
        <v>294454</v>
      </c>
      <c r="F14378" s="89">
        <f>+D14378*E14378</f>
        <v>113609.18682</v>
      </c>
    </row>
    <row r="14379" spans="1:6" ht="409.6" hidden="1" customHeight="1" thickBot="1" x14ac:dyDescent="0.25"/>
    <row r="14380" spans="1:6" ht="13.5" customHeight="1" thickBot="1" x14ac:dyDescent="0.25">
      <c r="A14380" s="90" t="s">
        <v>4893</v>
      </c>
      <c r="B14380" s="91"/>
      <c r="C14380" s="92">
        <v>43.100975765209299</v>
      </c>
      <c r="D14380" s="91"/>
      <c r="E14380" s="93" t="s">
        <v>4884</v>
      </c>
      <c r="F14380" s="94">
        <v>113609</v>
      </c>
    </row>
    <row r="14381" spans="1:6" ht="0.2" customHeight="1" x14ac:dyDescent="0.2"/>
    <row r="14382" spans="1:6" ht="12.75" customHeight="1" x14ac:dyDescent="0.2">
      <c r="A14382" s="80" t="s">
        <v>4871</v>
      </c>
      <c r="B14382" s="81" t="s">
        <v>4894</v>
      </c>
      <c r="C14382" s="82" t="s">
        <v>4870</v>
      </c>
      <c r="D14382" s="82" t="s">
        <v>4873</v>
      </c>
      <c r="E14382" s="82" t="s">
        <v>4874</v>
      </c>
      <c r="F14382" s="83" t="s">
        <v>4875</v>
      </c>
    </row>
    <row r="14383" spans="1:6" ht="409.6" hidden="1" customHeight="1" x14ac:dyDescent="0.2"/>
    <row r="14384" spans="1:6" ht="25.5" customHeight="1" thickBot="1" x14ac:dyDescent="0.25">
      <c r="A14384" s="84" t="s">
        <v>4895</v>
      </c>
      <c r="B14384" s="85" t="s">
        <v>4896</v>
      </c>
      <c r="C14384" s="86" t="s">
        <v>4897</v>
      </c>
      <c r="D14384" s="87">
        <v>0.05</v>
      </c>
      <c r="E14384" s="88">
        <v>113609</v>
      </c>
      <c r="F14384" s="89">
        <f>+D14384*E14384</f>
        <v>5680.4500000000007</v>
      </c>
    </row>
    <row r="14385" spans="1:6" ht="409.6" hidden="1" customHeight="1" thickBot="1" x14ac:dyDescent="0.25"/>
    <row r="14386" spans="1:6" ht="13.5" customHeight="1" thickBot="1" x14ac:dyDescent="0.25">
      <c r="A14386" s="90" t="s">
        <v>4898</v>
      </c>
      <c r="B14386" s="91"/>
      <c r="C14386" s="92">
        <v>2.15487806728683</v>
      </c>
      <c r="D14386" s="91"/>
      <c r="E14386" s="93" t="s">
        <v>4884</v>
      </c>
      <c r="F14386" s="94">
        <v>5680</v>
      </c>
    </row>
    <row r="14387" spans="1:6" ht="0.2" customHeight="1" x14ac:dyDescent="0.2"/>
    <row r="14388" spans="1:6" ht="12.75" customHeight="1" x14ac:dyDescent="0.2">
      <c r="A14388" s="80" t="s">
        <v>4871</v>
      </c>
      <c r="B14388" s="81" t="s">
        <v>4899</v>
      </c>
      <c r="C14388" s="82" t="s">
        <v>4870</v>
      </c>
      <c r="D14388" s="82" t="s">
        <v>4873</v>
      </c>
      <c r="E14388" s="82" t="s">
        <v>4874</v>
      </c>
      <c r="F14388" s="83" t="s">
        <v>4875</v>
      </c>
    </row>
    <row r="14389" spans="1:6" ht="409.6" hidden="1" customHeight="1" x14ac:dyDescent="0.2"/>
    <row r="14390" spans="1:6" ht="25.5" customHeight="1" x14ac:dyDescent="0.2">
      <c r="A14390" s="84" t="s">
        <v>5139</v>
      </c>
      <c r="B14390" s="85" t="s">
        <v>5140</v>
      </c>
      <c r="C14390" s="86" t="s">
        <v>109</v>
      </c>
      <c r="D14390" s="87">
        <v>7.7777799999999999</v>
      </c>
      <c r="E14390" s="88">
        <v>398</v>
      </c>
      <c r="F14390" s="89">
        <f>+D14390*E14390</f>
        <v>3095.5564399999998</v>
      </c>
    </row>
    <row r="14391" spans="1:6" ht="409.6" hidden="1" customHeight="1" x14ac:dyDescent="0.2"/>
    <row r="14392" spans="1:6" ht="25.5" customHeight="1" x14ac:dyDescent="0.2">
      <c r="A14392" s="84" t="s">
        <v>5278</v>
      </c>
      <c r="B14392" s="85" t="s">
        <v>5279</v>
      </c>
      <c r="C14392" s="86" t="s">
        <v>109</v>
      </c>
      <c r="D14392" s="87">
        <v>2.6666699999999999</v>
      </c>
      <c r="E14392" s="88">
        <v>388</v>
      </c>
      <c r="F14392" s="89">
        <f>+D14392*E14392</f>
        <v>1034.66796</v>
      </c>
    </row>
    <row r="14393" spans="1:6" ht="409.6" hidden="1" customHeight="1" x14ac:dyDescent="0.2"/>
    <row r="14394" spans="1:6" ht="25.5" customHeight="1" x14ac:dyDescent="0.2">
      <c r="A14394" s="84" t="s">
        <v>5280</v>
      </c>
      <c r="B14394" s="85" t="s">
        <v>5281</v>
      </c>
      <c r="C14394" s="86" t="s">
        <v>109</v>
      </c>
      <c r="D14394" s="87">
        <v>4</v>
      </c>
      <c r="E14394" s="88">
        <v>74</v>
      </c>
      <c r="F14394" s="89">
        <f>+D14394*E14394</f>
        <v>296</v>
      </c>
    </row>
    <row r="14395" spans="1:6" ht="409.6" hidden="1" customHeight="1" x14ac:dyDescent="0.2"/>
    <row r="14396" spans="1:6" ht="25.5" customHeight="1" x14ac:dyDescent="0.2">
      <c r="A14396" s="84" t="s">
        <v>5228</v>
      </c>
      <c r="B14396" s="85" t="s">
        <v>5229</v>
      </c>
      <c r="C14396" s="86" t="s">
        <v>109</v>
      </c>
      <c r="D14396" s="87">
        <v>10.26667</v>
      </c>
      <c r="E14396" s="88">
        <v>170</v>
      </c>
      <c r="F14396" s="89">
        <f>+D14396*E14396</f>
        <v>1745.3338999999999</v>
      </c>
    </row>
    <row r="14397" spans="1:6" ht="409.6" hidden="1" customHeight="1" x14ac:dyDescent="0.2"/>
    <row r="14398" spans="1:6" ht="25.5" customHeight="1" x14ac:dyDescent="0.2">
      <c r="A14398" s="84" t="s">
        <v>5087</v>
      </c>
      <c r="B14398" s="85" t="s">
        <v>5088</v>
      </c>
      <c r="C14398" s="86" t="s">
        <v>109</v>
      </c>
      <c r="D14398" s="87">
        <v>5.1333299999999999</v>
      </c>
      <c r="E14398" s="88">
        <v>169</v>
      </c>
      <c r="F14398" s="89">
        <f>+D14398*E14398</f>
        <v>867.53277000000003</v>
      </c>
    </row>
    <row r="14399" spans="1:6" ht="409.6" hidden="1" customHeight="1" x14ac:dyDescent="0.2"/>
    <row r="14400" spans="1:6" ht="25.5" customHeight="1" x14ac:dyDescent="0.2">
      <c r="A14400" s="84" t="s">
        <v>5166</v>
      </c>
      <c r="B14400" s="85" t="s">
        <v>5167</v>
      </c>
      <c r="C14400" s="86" t="s">
        <v>109</v>
      </c>
      <c r="D14400" s="87">
        <v>3.5709999999999999E-2</v>
      </c>
      <c r="E14400" s="88">
        <v>26925</v>
      </c>
      <c r="F14400" s="89">
        <f>+D14400*E14400</f>
        <v>961.49174999999991</v>
      </c>
    </row>
    <row r="14401" spans="1:6" ht="409.6" hidden="1" customHeight="1" x14ac:dyDescent="0.2"/>
    <row r="14402" spans="1:6" ht="25.5" customHeight="1" thickBot="1" x14ac:dyDescent="0.25">
      <c r="A14402" s="84" t="s">
        <v>5018</v>
      </c>
      <c r="B14402" s="85" t="s">
        <v>5019</v>
      </c>
      <c r="C14402" s="86" t="s">
        <v>109</v>
      </c>
      <c r="D14402" s="87">
        <v>3</v>
      </c>
      <c r="E14402" s="88">
        <v>248</v>
      </c>
      <c r="F14402" s="89">
        <f>+D14402*E14402</f>
        <v>744</v>
      </c>
    </row>
    <row r="14403" spans="1:6" ht="409.6" hidden="1" customHeight="1" thickBot="1" x14ac:dyDescent="0.25"/>
    <row r="14404" spans="1:6" ht="13.5" customHeight="1" thickBot="1" x14ac:dyDescent="0.25">
      <c r="A14404" s="90" t="s">
        <v>4904</v>
      </c>
      <c r="B14404" s="91"/>
      <c r="C14404" s="92">
        <v>3.31767758775058</v>
      </c>
      <c r="D14404" s="91"/>
      <c r="E14404" s="93" t="s">
        <v>4884</v>
      </c>
      <c r="F14404" s="94">
        <v>8745</v>
      </c>
    </row>
    <row r="14405" spans="1:6" ht="0.2" customHeight="1" x14ac:dyDescent="0.2"/>
    <row r="14406" spans="1:6" ht="12.75" customHeight="1" x14ac:dyDescent="0.2">
      <c r="A14406" s="80" t="s">
        <v>4871</v>
      </c>
      <c r="B14406" s="81" t="s">
        <v>4905</v>
      </c>
      <c r="C14406" s="82" t="s">
        <v>4870</v>
      </c>
      <c r="D14406" s="82" t="s">
        <v>4873</v>
      </c>
      <c r="E14406" s="82" t="s">
        <v>4874</v>
      </c>
      <c r="F14406" s="83" t="s">
        <v>4875</v>
      </c>
    </row>
    <row r="14407" spans="1:6" ht="409.6" hidden="1" customHeight="1" x14ac:dyDescent="0.2"/>
    <row r="14408" spans="1:6" ht="25.5" customHeight="1" thickBot="1" x14ac:dyDescent="0.25">
      <c r="A14408" s="84" t="s">
        <v>4920</v>
      </c>
      <c r="B14408" s="85" t="s">
        <v>4921</v>
      </c>
      <c r="C14408" s="86" t="s">
        <v>106</v>
      </c>
      <c r="D14408" s="87">
        <v>0.252</v>
      </c>
      <c r="E14408" s="88">
        <v>14128</v>
      </c>
      <c r="F14408" s="89">
        <f>+D14408*E14408</f>
        <v>3560.2559999999999</v>
      </c>
    </row>
    <row r="14409" spans="1:6" ht="409.6" hidden="1" customHeight="1" thickBot="1" x14ac:dyDescent="0.25"/>
    <row r="14410" spans="1:6" ht="13.5" customHeight="1" thickBot="1" x14ac:dyDescent="0.25">
      <c r="A14410" s="90" t="s">
        <v>4908</v>
      </c>
      <c r="B14410" s="91"/>
      <c r="C14410" s="92">
        <v>1.3505925914685</v>
      </c>
      <c r="D14410" s="91"/>
      <c r="E14410" s="93" t="s">
        <v>4884</v>
      </c>
      <c r="F14410" s="94">
        <v>3560</v>
      </c>
    </row>
    <row r="14411" spans="1:6" ht="0.2" customHeight="1" thickBot="1" x14ac:dyDescent="0.25"/>
    <row r="14412" spans="1:6" ht="12.75" customHeight="1" thickBot="1" x14ac:dyDescent="0.3">
      <c r="A14412" s="157" t="s">
        <v>4909</v>
      </c>
      <c r="B14412" s="158"/>
      <c r="C14412" s="158"/>
      <c r="D14412" s="158"/>
      <c r="E14412" s="159">
        <v>263588</v>
      </c>
      <c r="F14412" s="160"/>
    </row>
    <row r="14413" spans="1:6" ht="12.75" customHeight="1" x14ac:dyDescent="0.2"/>
    <row r="14414" spans="1:6" ht="12.75" customHeight="1" x14ac:dyDescent="0.2"/>
    <row r="14415" spans="1:6" ht="409.6" hidden="1" customHeight="1" x14ac:dyDescent="0.2"/>
    <row r="14416" spans="1:6" ht="12.75" customHeight="1" x14ac:dyDescent="0.25">
      <c r="A14416" s="144" t="s">
        <v>4868</v>
      </c>
      <c r="B14416" s="145"/>
      <c r="C14416" s="145"/>
      <c r="D14416" s="145"/>
      <c r="E14416" s="146"/>
      <c r="F14416" s="147"/>
    </row>
    <row r="14417" spans="1:6" ht="12.75" customHeight="1" x14ac:dyDescent="0.2">
      <c r="A14417" s="138" t="s">
        <v>3080</v>
      </c>
      <c r="B14417" s="139"/>
      <c r="C14417" s="139"/>
      <c r="D14417" s="140"/>
      <c r="E14417" s="76" t="s">
        <v>4869</v>
      </c>
      <c r="F14417" s="77" t="s">
        <v>4870</v>
      </c>
    </row>
    <row r="14418" spans="1:6" ht="12.75" customHeight="1" x14ac:dyDescent="0.2">
      <c r="A14418" s="141"/>
      <c r="B14418" s="142"/>
      <c r="C14418" s="142"/>
      <c r="D14418" s="143"/>
      <c r="E14418" s="78" t="s">
        <v>3079</v>
      </c>
      <c r="F14418" s="79" t="s">
        <v>263</v>
      </c>
    </row>
    <row r="14419" spans="1:6" ht="409.6" hidden="1" customHeight="1" x14ac:dyDescent="0.2"/>
    <row r="14420" spans="1:6" ht="12.75" customHeight="1" x14ac:dyDescent="0.2">
      <c r="A14420" s="80" t="s">
        <v>4871</v>
      </c>
      <c r="B14420" s="81" t="s">
        <v>4872</v>
      </c>
      <c r="C14420" s="82" t="s">
        <v>4870</v>
      </c>
      <c r="D14420" s="82" t="s">
        <v>4873</v>
      </c>
      <c r="E14420" s="82" t="s">
        <v>4874</v>
      </c>
      <c r="F14420" s="83" t="s">
        <v>4875</v>
      </c>
    </row>
    <row r="14421" spans="1:6" ht="409.6" hidden="1" customHeight="1" x14ac:dyDescent="0.2"/>
    <row r="14422" spans="1:6" ht="25.5" customHeight="1" x14ac:dyDescent="0.2">
      <c r="A14422" s="84" t="s">
        <v>5154</v>
      </c>
      <c r="B14422" s="85" t="s">
        <v>5155</v>
      </c>
      <c r="C14422" s="86" t="s">
        <v>106</v>
      </c>
      <c r="D14422" s="87">
        <v>0.315</v>
      </c>
      <c r="E14422" s="88">
        <v>405694</v>
      </c>
      <c r="F14422" s="89">
        <f>+D14422*E14422</f>
        <v>127793.61</v>
      </c>
    </row>
    <row r="14423" spans="1:6" ht="409.6" hidden="1" customHeight="1" x14ac:dyDescent="0.2"/>
    <row r="14424" spans="1:6" ht="25.5" customHeight="1" x14ac:dyDescent="0.2">
      <c r="A14424" s="84" t="s">
        <v>5097</v>
      </c>
      <c r="B14424" s="85" t="s">
        <v>5098</v>
      </c>
      <c r="C14424" s="86" t="s">
        <v>9</v>
      </c>
      <c r="D14424" s="87">
        <v>1.6999999999999999E-3</v>
      </c>
      <c r="E14424" s="88">
        <v>295180</v>
      </c>
      <c r="F14424" s="89">
        <f>+D14424*E14424</f>
        <v>501.80599999999998</v>
      </c>
    </row>
    <row r="14425" spans="1:6" ht="409.6" hidden="1" customHeight="1" x14ac:dyDescent="0.2"/>
    <row r="14426" spans="1:6" ht="25.5" customHeight="1" x14ac:dyDescent="0.2">
      <c r="A14426" s="84" t="s">
        <v>5160</v>
      </c>
      <c r="B14426" s="85" t="s">
        <v>5161</v>
      </c>
      <c r="C14426" s="86" t="s">
        <v>9</v>
      </c>
      <c r="D14426" s="87">
        <v>8.7279999999999996E-2</v>
      </c>
      <c r="E14426" s="88">
        <v>155918</v>
      </c>
      <c r="F14426" s="89">
        <f>+D14426*E14426</f>
        <v>13608.52304</v>
      </c>
    </row>
    <row r="14427" spans="1:6" ht="409.6" hidden="1" customHeight="1" x14ac:dyDescent="0.2"/>
    <row r="14428" spans="1:6" ht="25.5" customHeight="1" x14ac:dyDescent="0.2">
      <c r="A14428" s="84" t="s">
        <v>4881</v>
      </c>
      <c r="B14428" s="85" t="s">
        <v>4882</v>
      </c>
      <c r="C14428" s="86" t="s">
        <v>9</v>
      </c>
      <c r="D14428" s="87">
        <v>0.40869</v>
      </c>
      <c r="E14428" s="88">
        <v>8900</v>
      </c>
      <c r="F14428" s="89">
        <f>+D14428*E14428</f>
        <v>3637.3409999999999</v>
      </c>
    </row>
    <row r="14429" spans="1:6" ht="409.6" hidden="1" customHeight="1" x14ac:dyDescent="0.2"/>
    <row r="14430" spans="1:6" ht="25.5" customHeight="1" x14ac:dyDescent="0.2">
      <c r="A14430" s="84" t="s">
        <v>5101</v>
      </c>
      <c r="B14430" s="85" t="s">
        <v>5102</v>
      </c>
      <c r="C14430" s="86" t="s">
        <v>1212</v>
      </c>
      <c r="D14430" s="87">
        <v>0.21285000000000001</v>
      </c>
      <c r="E14430" s="88">
        <v>2550</v>
      </c>
      <c r="F14430" s="89">
        <f>+D14430*E14430</f>
        <v>542.76750000000004</v>
      </c>
    </row>
    <row r="14431" spans="1:6" ht="409.6" hidden="1" customHeight="1" x14ac:dyDescent="0.2"/>
    <row r="14432" spans="1:6" ht="25.5" customHeight="1" x14ac:dyDescent="0.2">
      <c r="A14432" s="84" t="s">
        <v>5190</v>
      </c>
      <c r="B14432" s="85" t="s">
        <v>5191</v>
      </c>
      <c r="C14432" s="86" t="s">
        <v>263</v>
      </c>
      <c r="D14432" s="87">
        <v>0.75</v>
      </c>
      <c r="E14432" s="88">
        <v>1353</v>
      </c>
      <c r="F14432" s="89">
        <f>+D14432*E14432</f>
        <v>1014.75</v>
      </c>
    </row>
    <row r="14433" spans="1:6" ht="409.6" hidden="1" customHeight="1" x14ac:dyDescent="0.2"/>
    <row r="14434" spans="1:6" ht="25.5" customHeight="1" x14ac:dyDescent="0.2">
      <c r="A14434" s="84" t="s">
        <v>5256</v>
      </c>
      <c r="B14434" s="85" t="s">
        <v>5257</v>
      </c>
      <c r="C14434" s="86" t="s">
        <v>9</v>
      </c>
      <c r="D14434" s="87">
        <v>2.205E-2</v>
      </c>
      <c r="E14434" s="88">
        <v>262600</v>
      </c>
      <c r="F14434" s="89">
        <f>+D14434*E14434</f>
        <v>5790.33</v>
      </c>
    </row>
    <row r="14435" spans="1:6" ht="409.6" hidden="1" customHeight="1" x14ac:dyDescent="0.2"/>
    <row r="14436" spans="1:6" ht="25.5" customHeight="1" thickBot="1" x14ac:dyDescent="0.25">
      <c r="A14436" s="84" t="s">
        <v>4941</v>
      </c>
      <c r="B14436" s="85" t="s">
        <v>4942</v>
      </c>
      <c r="C14436" s="86" t="s">
        <v>7</v>
      </c>
      <c r="D14436" s="87">
        <v>0.4</v>
      </c>
      <c r="E14436" s="88">
        <v>8600</v>
      </c>
      <c r="F14436" s="89">
        <f>+D14436*E14436</f>
        <v>3440</v>
      </c>
    </row>
    <row r="14437" spans="1:6" ht="409.6" hidden="1" customHeight="1" thickBot="1" x14ac:dyDescent="0.25"/>
    <row r="14438" spans="1:6" ht="13.5" customHeight="1" thickBot="1" x14ac:dyDescent="0.25">
      <c r="A14438" s="90" t="s">
        <v>4883</v>
      </c>
      <c r="B14438" s="91"/>
      <c r="C14438" s="92">
        <v>54.295577999749902</v>
      </c>
      <c r="D14438" s="91"/>
      <c r="E14438" s="93" t="s">
        <v>4884</v>
      </c>
      <c r="F14438" s="94">
        <v>156330</v>
      </c>
    </row>
    <row r="14439" spans="1:6" ht="0.2" customHeight="1" x14ac:dyDescent="0.2"/>
    <row r="14440" spans="1:6" ht="12.75" customHeight="1" x14ac:dyDescent="0.2">
      <c r="A14440" s="80" t="s">
        <v>4871</v>
      </c>
      <c r="B14440" s="81" t="s">
        <v>4885</v>
      </c>
      <c r="C14440" s="82" t="s">
        <v>4870</v>
      </c>
      <c r="D14440" s="82" t="s">
        <v>4873</v>
      </c>
      <c r="E14440" s="82" t="s">
        <v>4874</v>
      </c>
      <c r="F14440" s="83" t="s">
        <v>4875</v>
      </c>
    </row>
    <row r="14441" spans="1:6" ht="409.6" hidden="1" customHeight="1" x14ac:dyDescent="0.2"/>
    <row r="14442" spans="1:6" ht="25.5" customHeight="1" thickBot="1" x14ac:dyDescent="0.25">
      <c r="A14442" s="84" t="s">
        <v>5178</v>
      </c>
      <c r="B14442" s="85" t="s">
        <v>5179</v>
      </c>
      <c r="C14442" s="86" t="s">
        <v>4888</v>
      </c>
      <c r="D14442" s="87">
        <v>0.38583000000000001</v>
      </c>
      <c r="E14442" s="88">
        <v>294454</v>
      </c>
      <c r="F14442" s="89">
        <f>+D14442*E14442</f>
        <v>113609.18682</v>
      </c>
    </row>
    <row r="14443" spans="1:6" ht="409.6" hidden="1" customHeight="1" thickBot="1" x14ac:dyDescent="0.25"/>
    <row r="14444" spans="1:6" ht="13.5" customHeight="1" thickBot="1" x14ac:dyDescent="0.25">
      <c r="A14444" s="90" t="s">
        <v>4893</v>
      </c>
      <c r="B14444" s="91"/>
      <c r="C14444" s="92">
        <v>39.457981967463603</v>
      </c>
      <c r="D14444" s="91"/>
      <c r="E14444" s="93" t="s">
        <v>4884</v>
      </c>
      <c r="F14444" s="94">
        <v>113609</v>
      </c>
    </row>
    <row r="14445" spans="1:6" ht="0.2" customHeight="1" x14ac:dyDescent="0.2"/>
    <row r="14446" spans="1:6" ht="12.75" customHeight="1" x14ac:dyDescent="0.2">
      <c r="A14446" s="80" t="s">
        <v>4871</v>
      </c>
      <c r="B14446" s="81" t="s">
        <v>4894</v>
      </c>
      <c r="C14446" s="82" t="s">
        <v>4870</v>
      </c>
      <c r="D14446" s="82" t="s">
        <v>4873</v>
      </c>
      <c r="E14446" s="82" t="s">
        <v>4874</v>
      </c>
      <c r="F14446" s="83" t="s">
        <v>4875</v>
      </c>
    </row>
    <row r="14447" spans="1:6" ht="409.6" hidden="1" customHeight="1" x14ac:dyDescent="0.2"/>
    <row r="14448" spans="1:6" ht="25.5" customHeight="1" thickBot="1" x14ac:dyDescent="0.25">
      <c r="A14448" s="84" t="s">
        <v>4895</v>
      </c>
      <c r="B14448" s="85" t="s">
        <v>4896</v>
      </c>
      <c r="C14448" s="86" t="s">
        <v>4897</v>
      </c>
      <c r="D14448" s="87">
        <v>0.05</v>
      </c>
      <c r="E14448" s="88">
        <v>113609</v>
      </c>
      <c r="F14448" s="89">
        <f>+D14448*E14448</f>
        <v>5680.4500000000007</v>
      </c>
    </row>
    <row r="14449" spans="1:6" ht="409.6" hidden="1" customHeight="1" thickBot="1" x14ac:dyDescent="0.25"/>
    <row r="14450" spans="1:6" ht="13.5" customHeight="1" thickBot="1" x14ac:dyDescent="0.25">
      <c r="A14450" s="90" t="s">
        <v>4898</v>
      </c>
      <c r="B14450" s="91"/>
      <c r="C14450" s="92">
        <v>1.97274280712966</v>
      </c>
      <c r="D14450" s="91"/>
      <c r="E14450" s="93" t="s">
        <v>4884</v>
      </c>
      <c r="F14450" s="94">
        <v>5680</v>
      </c>
    </row>
    <row r="14451" spans="1:6" ht="0.2" customHeight="1" x14ac:dyDescent="0.2"/>
    <row r="14452" spans="1:6" ht="12.75" customHeight="1" x14ac:dyDescent="0.2">
      <c r="A14452" s="80" t="s">
        <v>4871</v>
      </c>
      <c r="B14452" s="81" t="s">
        <v>4899</v>
      </c>
      <c r="C14452" s="82" t="s">
        <v>4870</v>
      </c>
      <c r="D14452" s="82" t="s">
        <v>4873</v>
      </c>
      <c r="E14452" s="82" t="s">
        <v>4874</v>
      </c>
      <c r="F14452" s="83" t="s">
        <v>4875</v>
      </c>
    </row>
    <row r="14453" spans="1:6" ht="409.6" hidden="1" customHeight="1" x14ac:dyDescent="0.2"/>
    <row r="14454" spans="1:6" ht="25.5" customHeight="1" x14ac:dyDescent="0.2">
      <c r="A14454" s="84" t="s">
        <v>5139</v>
      </c>
      <c r="B14454" s="85" t="s">
        <v>5140</v>
      </c>
      <c r="C14454" s="86" t="s">
        <v>109</v>
      </c>
      <c r="D14454" s="87">
        <v>7.7777799999999999</v>
      </c>
      <c r="E14454" s="88">
        <v>398</v>
      </c>
      <c r="F14454" s="89">
        <f>+D14454*E14454</f>
        <v>3095.5564399999998</v>
      </c>
    </row>
    <row r="14455" spans="1:6" ht="409.6" hidden="1" customHeight="1" x14ac:dyDescent="0.2"/>
    <row r="14456" spans="1:6" ht="25.5" customHeight="1" x14ac:dyDescent="0.2">
      <c r="A14456" s="84" t="s">
        <v>5278</v>
      </c>
      <c r="B14456" s="85" t="s">
        <v>5279</v>
      </c>
      <c r="C14456" s="86" t="s">
        <v>109</v>
      </c>
      <c r="D14456" s="87">
        <v>2.6666699999999999</v>
      </c>
      <c r="E14456" s="88">
        <v>388</v>
      </c>
      <c r="F14456" s="89">
        <f>+D14456*E14456</f>
        <v>1034.66796</v>
      </c>
    </row>
    <row r="14457" spans="1:6" ht="409.6" hidden="1" customHeight="1" x14ac:dyDescent="0.2"/>
    <row r="14458" spans="1:6" ht="25.5" customHeight="1" x14ac:dyDescent="0.2">
      <c r="A14458" s="84" t="s">
        <v>5280</v>
      </c>
      <c r="B14458" s="85" t="s">
        <v>5281</v>
      </c>
      <c r="C14458" s="86" t="s">
        <v>109</v>
      </c>
      <c r="D14458" s="87">
        <v>4</v>
      </c>
      <c r="E14458" s="88">
        <v>74</v>
      </c>
      <c r="F14458" s="89">
        <f>+D14458*E14458</f>
        <v>296</v>
      </c>
    </row>
    <row r="14459" spans="1:6" ht="409.6" hidden="1" customHeight="1" x14ac:dyDescent="0.2"/>
    <row r="14460" spans="1:6" ht="25.5" customHeight="1" x14ac:dyDescent="0.2">
      <c r="A14460" s="84" t="s">
        <v>5228</v>
      </c>
      <c r="B14460" s="85" t="s">
        <v>5229</v>
      </c>
      <c r="C14460" s="86" t="s">
        <v>109</v>
      </c>
      <c r="D14460" s="87">
        <v>10.26667</v>
      </c>
      <c r="E14460" s="88">
        <v>170</v>
      </c>
      <c r="F14460" s="89">
        <f>+D14460*E14460</f>
        <v>1745.3338999999999</v>
      </c>
    </row>
    <row r="14461" spans="1:6" ht="409.6" hidden="1" customHeight="1" x14ac:dyDescent="0.2"/>
    <row r="14462" spans="1:6" ht="25.5" customHeight="1" x14ac:dyDescent="0.2">
      <c r="A14462" s="84" t="s">
        <v>5087</v>
      </c>
      <c r="B14462" s="85" t="s">
        <v>5088</v>
      </c>
      <c r="C14462" s="86" t="s">
        <v>109</v>
      </c>
      <c r="D14462" s="87">
        <v>5.1333299999999999</v>
      </c>
      <c r="E14462" s="88">
        <v>169</v>
      </c>
      <c r="F14462" s="89">
        <f>+D14462*E14462</f>
        <v>867.53277000000003</v>
      </c>
    </row>
    <row r="14463" spans="1:6" ht="409.6" hidden="1" customHeight="1" x14ac:dyDescent="0.2"/>
    <row r="14464" spans="1:6" ht="25.5" customHeight="1" x14ac:dyDescent="0.2">
      <c r="A14464" s="84" t="s">
        <v>5166</v>
      </c>
      <c r="B14464" s="85" t="s">
        <v>5167</v>
      </c>
      <c r="C14464" s="86" t="s">
        <v>109</v>
      </c>
      <c r="D14464" s="87">
        <v>3.5709999999999999E-2</v>
      </c>
      <c r="E14464" s="88">
        <v>26925</v>
      </c>
      <c r="F14464" s="89">
        <f>+D14464*E14464</f>
        <v>961.49174999999991</v>
      </c>
    </row>
    <row r="14465" spans="1:6" ht="409.6" hidden="1" customHeight="1" x14ac:dyDescent="0.2"/>
    <row r="14466" spans="1:6" ht="25.5" customHeight="1" thickBot="1" x14ac:dyDescent="0.25">
      <c r="A14466" s="84" t="s">
        <v>5018</v>
      </c>
      <c r="B14466" s="85" t="s">
        <v>5019</v>
      </c>
      <c r="C14466" s="86" t="s">
        <v>109</v>
      </c>
      <c r="D14466" s="87">
        <v>3</v>
      </c>
      <c r="E14466" s="88">
        <v>248</v>
      </c>
      <c r="F14466" s="89">
        <f>+D14466*E14466</f>
        <v>744</v>
      </c>
    </row>
    <row r="14467" spans="1:6" ht="409.6" hidden="1" customHeight="1" thickBot="1" x14ac:dyDescent="0.25"/>
    <row r="14468" spans="1:6" ht="13.5" customHeight="1" thickBot="1" x14ac:dyDescent="0.25">
      <c r="A14468" s="90" t="s">
        <v>4904</v>
      </c>
      <c r="B14468" s="91"/>
      <c r="C14468" s="92">
        <v>3.0372598324557898</v>
      </c>
      <c r="D14468" s="91"/>
      <c r="E14468" s="93" t="s">
        <v>4884</v>
      </c>
      <c r="F14468" s="94">
        <v>8745</v>
      </c>
    </row>
    <row r="14469" spans="1:6" ht="0.2" customHeight="1" x14ac:dyDescent="0.2"/>
    <row r="14470" spans="1:6" ht="12.75" customHeight="1" x14ac:dyDescent="0.2">
      <c r="A14470" s="80" t="s">
        <v>4871</v>
      </c>
      <c r="B14470" s="81" t="s">
        <v>4905</v>
      </c>
      <c r="C14470" s="82" t="s">
        <v>4870</v>
      </c>
      <c r="D14470" s="82" t="s">
        <v>4873</v>
      </c>
      <c r="E14470" s="82" t="s">
        <v>4874</v>
      </c>
      <c r="F14470" s="83" t="s">
        <v>4875</v>
      </c>
    </row>
    <row r="14471" spans="1:6" ht="409.6" hidden="1" customHeight="1" x14ac:dyDescent="0.2"/>
    <row r="14472" spans="1:6" ht="25.5" customHeight="1" thickBot="1" x14ac:dyDescent="0.25">
      <c r="A14472" s="84" t="s">
        <v>4920</v>
      </c>
      <c r="B14472" s="85" t="s">
        <v>4921</v>
      </c>
      <c r="C14472" s="86" t="s">
        <v>106</v>
      </c>
      <c r="D14472" s="87">
        <v>0.252</v>
      </c>
      <c r="E14472" s="88">
        <v>14128</v>
      </c>
      <c r="F14472" s="89">
        <f>+D14472*E14472</f>
        <v>3560.2559999999999</v>
      </c>
    </row>
    <row r="14473" spans="1:6" ht="409.6" hidden="1" customHeight="1" thickBot="1" x14ac:dyDescent="0.25"/>
    <row r="14474" spans="1:6" ht="13.5" customHeight="1" thickBot="1" x14ac:dyDescent="0.25">
      <c r="A14474" s="90" t="s">
        <v>4908</v>
      </c>
      <c r="B14474" s="91"/>
      <c r="C14474" s="92">
        <v>1.23643739320098</v>
      </c>
      <c r="D14474" s="91"/>
      <c r="E14474" s="93" t="s">
        <v>4884</v>
      </c>
      <c r="F14474" s="94">
        <v>3560</v>
      </c>
    </row>
    <row r="14475" spans="1:6" ht="0.2" customHeight="1" thickBot="1" x14ac:dyDescent="0.25"/>
    <row r="14476" spans="1:6" ht="12.75" customHeight="1" thickBot="1" x14ac:dyDescent="0.3">
      <c r="A14476" s="157" t="s">
        <v>4909</v>
      </c>
      <c r="B14476" s="158"/>
      <c r="C14476" s="158"/>
      <c r="D14476" s="158"/>
      <c r="E14476" s="159">
        <v>287924</v>
      </c>
      <c r="F14476" s="160"/>
    </row>
    <row r="14477" spans="1:6" ht="12.75" customHeight="1" x14ac:dyDescent="0.2"/>
    <row r="14478" spans="1:6" ht="12.75" customHeight="1" x14ac:dyDescent="0.2"/>
    <row r="14479" spans="1:6" ht="409.6" hidden="1" customHeight="1" x14ac:dyDescent="0.2"/>
    <row r="14480" spans="1:6" ht="12.75" customHeight="1" x14ac:dyDescent="0.25">
      <c r="A14480" s="144" t="s">
        <v>4868</v>
      </c>
      <c r="B14480" s="145"/>
      <c r="C14480" s="145"/>
      <c r="D14480" s="145"/>
      <c r="E14480" s="146"/>
      <c r="F14480" s="147"/>
    </row>
    <row r="14481" spans="1:6" ht="12.75" customHeight="1" x14ac:dyDescent="0.2">
      <c r="A14481" s="138" t="s">
        <v>3082</v>
      </c>
      <c r="B14481" s="139"/>
      <c r="C14481" s="139"/>
      <c r="D14481" s="140"/>
      <c r="E14481" s="76" t="s">
        <v>4869</v>
      </c>
      <c r="F14481" s="77" t="s">
        <v>4870</v>
      </c>
    </row>
    <row r="14482" spans="1:6" ht="12.75" customHeight="1" x14ac:dyDescent="0.2">
      <c r="A14482" s="141"/>
      <c r="B14482" s="142"/>
      <c r="C14482" s="142"/>
      <c r="D14482" s="143"/>
      <c r="E14482" s="78" t="s">
        <v>3081</v>
      </c>
      <c r="F14482" s="79" t="s">
        <v>263</v>
      </c>
    </row>
    <row r="14483" spans="1:6" ht="409.6" hidden="1" customHeight="1" x14ac:dyDescent="0.2"/>
    <row r="14484" spans="1:6" ht="12.75" customHeight="1" x14ac:dyDescent="0.2">
      <c r="A14484" s="80" t="s">
        <v>4871</v>
      </c>
      <c r="B14484" s="81" t="s">
        <v>4872</v>
      </c>
      <c r="C14484" s="82" t="s">
        <v>4870</v>
      </c>
      <c r="D14484" s="82" t="s">
        <v>4873</v>
      </c>
      <c r="E14484" s="82" t="s">
        <v>4874</v>
      </c>
      <c r="F14484" s="83" t="s">
        <v>4875</v>
      </c>
    </row>
    <row r="14485" spans="1:6" ht="409.6" hidden="1" customHeight="1" x14ac:dyDescent="0.2"/>
    <row r="14486" spans="1:6" ht="25.5" customHeight="1" x14ac:dyDescent="0.2">
      <c r="A14486" s="84" t="s">
        <v>5154</v>
      </c>
      <c r="B14486" s="85" t="s">
        <v>5155</v>
      </c>
      <c r="C14486" s="86" t="s">
        <v>106</v>
      </c>
      <c r="D14486" s="87">
        <v>9.4500000000000001E-2</v>
      </c>
      <c r="E14486" s="88">
        <v>405694</v>
      </c>
      <c r="F14486" s="89">
        <f>+D14486*E14486</f>
        <v>38338.082999999999</v>
      </c>
    </row>
    <row r="14487" spans="1:6" ht="409.6" hidden="1" customHeight="1" x14ac:dyDescent="0.2"/>
    <row r="14488" spans="1:6" ht="25.5" customHeight="1" x14ac:dyDescent="0.2">
      <c r="A14488" s="84" t="s">
        <v>5097</v>
      </c>
      <c r="B14488" s="85" t="s">
        <v>5098</v>
      </c>
      <c r="C14488" s="86" t="s">
        <v>9</v>
      </c>
      <c r="D14488" s="87">
        <v>8.9999999999999998E-4</v>
      </c>
      <c r="E14488" s="88">
        <v>295180</v>
      </c>
      <c r="F14488" s="89">
        <f>+D14488*E14488</f>
        <v>265.66199999999998</v>
      </c>
    </row>
    <row r="14489" spans="1:6" ht="409.6" hidden="1" customHeight="1" x14ac:dyDescent="0.2"/>
    <row r="14490" spans="1:6" ht="25.5" customHeight="1" x14ac:dyDescent="0.2">
      <c r="A14490" s="84" t="s">
        <v>5160</v>
      </c>
      <c r="B14490" s="85" t="s">
        <v>5161</v>
      </c>
      <c r="C14490" s="86" t="s">
        <v>9</v>
      </c>
      <c r="D14490" s="87">
        <v>4.6210000000000001E-2</v>
      </c>
      <c r="E14490" s="88">
        <v>155918</v>
      </c>
      <c r="F14490" s="89">
        <f>+D14490*E14490</f>
        <v>7204.9707800000006</v>
      </c>
    </row>
    <row r="14491" spans="1:6" ht="409.6" hidden="1" customHeight="1" x14ac:dyDescent="0.2"/>
    <row r="14492" spans="1:6" ht="25.5" customHeight="1" x14ac:dyDescent="0.2">
      <c r="A14492" s="84" t="s">
        <v>4881</v>
      </c>
      <c r="B14492" s="85" t="s">
        <v>4882</v>
      </c>
      <c r="C14492" s="86" t="s">
        <v>9</v>
      </c>
      <c r="D14492" s="87">
        <v>0.26857999999999999</v>
      </c>
      <c r="E14492" s="88">
        <v>8900</v>
      </c>
      <c r="F14492" s="89">
        <f>+D14492*E14492</f>
        <v>2390.3620000000001</v>
      </c>
    </row>
    <row r="14493" spans="1:6" ht="409.6" hidden="1" customHeight="1" x14ac:dyDescent="0.2"/>
    <row r="14494" spans="1:6" ht="25.5" customHeight="1" x14ac:dyDescent="0.2">
      <c r="A14494" s="84" t="s">
        <v>5101</v>
      </c>
      <c r="B14494" s="85" t="s">
        <v>5102</v>
      </c>
      <c r="C14494" s="86" t="s">
        <v>1212</v>
      </c>
      <c r="D14494" s="87">
        <v>0.21285000000000001</v>
      </c>
      <c r="E14494" s="88">
        <v>2550</v>
      </c>
      <c r="F14494" s="89">
        <f>+D14494*E14494</f>
        <v>542.76750000000004</v>
      </c>
    </row>
    <row r="14495" spans="1:6" ht="409.6" hidden="1" customHeight="1" x14ac:dyDescent="0.2"/>
    <row r="14496" spans="1:6" ht="25.5" customHeight="1" x14ac:dyDescent="0.2">
      <c r="A14496" s="84" t="s">
        <v>5190</v>
      </c>
      <c r="B14496" s="85" t="s">
        <v>5191</v>
      </c>
      <c r="C14496" s="86" t="s">
        <v>263</v>
      </c>
      <c r="D14496" s="87">
        <v>0.75</v>
      </c>
      <c r="E14496" s="88">
        <v>1353</v>
      </c>
      <c r="F14496" s="89">
        <f>+D14496*E14496</f>
        <v>1014.75</v>
      </c>
    </row>
    <row r="14497" spans="1:6" ht="409.6" hidden="1" customHeight="1" x14ac:dyDescent="0.2"/>
    <row r="14498" spans="1:6" ht="25.5" customHeight="1" x14ac:dyDescent="0.2">
      <c r="A14498" s="84" t="s">
        <v>5256</v>
      </c>
      <c r="B14498" s="85" t="s">
        <v>5257</v>
      </c>
      <c r="C14498" s="86" t="s">
        <v>9</v>
      </c>
      <c r="D14498" s="87">
        <v>6.62E-3</v>
      </c>
      <c r="E14498" s="88">
        <v>262600</v>
      </c>
      <c r="F14498" s="89">
        <f>+D14498*E14498</f>
        <v>1738.412</v>
      </c>
    </row>
    <row r="14499" spans="1:6" ht="409.6" hidden="1" customHeight="1" x14ac:dyDescent="0.2"/>
    <row r="14500" spans="1:6" ht="25.5" customHeight="1" thickBot="1" x14ac:dyDescent="0.25">
      <c r="A14500" s="84" t="s">
        <v>4941</v>
      </c>
      <c r="B14500" s="85" t="s">
        <v>4942</v>
      </c>
      <c r="C14500" s="86" t="s">
        <v>7</v>
      </c>
      <c r="D14500" s="87">
        <v>0.24</v>
      </c>
      <c r="E14500" s="88">
        <v>8600</v>
      </c>
      <c r="F14500" s="89">
        <f>+D14500*E14500</f>
        <v>2064</v>
      </c>
    </row>
    <row r="14501" spans="1:6" ht="409.6" hidden="1" customHeight="1" thickBot="1" x14ac:dyDescent="0.25"/>
    <row r="14502" spans="1:6" ht="13.5" customHeight="1" thickBot="1" x14ac:dyDescent="0.25">
      <c r="A14502" s="90" t="s">
        <v>4883</v>
      </c>
      <c r="B14502" s="91"/>
      <c r="C14502" s="92">
        <v>41.330534698696603</v>
      </c>
      <c r="D14502" s="91"/>
      <c r="E14502" s="93" t="s">
        <v>4884</v>
      </c>
      <c r="F14502" s="94">
        <v>53559</v>
      </c>
    </row>
    <row r="14503" spans="1:6" ht="0.2" customHeight="1" x14ac:dyDescent="0.2"/>
    <row r="14504" spans="1:6" ht="12.75" customHeight="1" x14ac:dyDescent="0.2">
      <c r="A14504" s="80" t="s">
        <v>4871</v>
      </c>
      <c r="B14504" s="81" t="s">
        <v>4885</v>
      </c>
      <c r="C14504" s="82" t="s">
        <v>4870</v>
      </c>
      <c r="D14504" s="82" t="s">
        <v>4873</v>
      </c>
      <c r="E14504" s="82" t="s">
        <v>4874</v>
      </c>
      <c r="F14504" s="83" t="s">
        <v>4875</v>
      </c>
    </row>
    <row r="14505" spans="1:6" ht="409.6" hidden="1" customHeight="1" x14ac:dyDescent="0.2"/>
    <row r="14506" spans="1:6" ht="25.5" customHeight="1" thickBot="1" x14ac:dyDescent="0.25">
      <c r="A14506" s="84" t="s">
        <v>5178</v>
      </c>
      <c r="B14506" s="85" t="s">
        <v>5179</v>
      </c>
      <c r="C14506" s="86" t="s">
        <v>4888</v>
      </c>
      <c r="D14506" s="87">
        <v>0.20266999999999999</v>
      </c>
      <c r="E14506" s="88">
        <v>294454</v>
      </c>
      <c r="F14506" s="89">
        <f>+D14506*E14506</f>
        <v>59676.992179999994</v>
      </c>
    </row>
    <row r="14507" spans="1:6" ht="409.6" hidden="1" customHeight="1" thickBot="1" x14ac:dyDescent="0.25"/>
    <row r="14508" spans="1:6" ht="13.5" customHeight="1" thickBot="1" x14ac:dyDescent="0.25">
      <c r="A14508" s="90" t="s">
        <v>4893</v>
      </c>
      <c r="B14508" s="91"/>
      <c r="C14508" s="92">
        <v>46.051687283446597</v>
      </c>
      <c r="D14508" s="91"/>
      <c r="E14508" s="93" t="s">
        <v>4884</v>
      </c>
      <c r="F14508" s="94">
        <v>59677</v>
      </c>
    </row>
    <row r="14509" spans="1:6" ht="0.2" customHeight="1" x14ac:dyDescent="0.2"/>
    <row r="14510" spans="1:6" ht="12.75" customHeight="1" x14ac:dyDescent="0.2">
      <c r="A14510" s="80" t="s">
        <v>4871</v>
      </c>
      <c r="B14510" s="81" t="s">
        <v>4894</v>
      </c>
      <c r="C14510" s="82" t="s">
        <v>4870</v>
      </c>
      <c r="D14510" s="82" t="s">
        <v>4873</v>
      </c>
      <c r="E14510" s="82" t="s">
        <v>4874</v>
      </c>
      <c r="F14510" s="83" t="s">
        <v>4875</v>
      </c>
    </row>
    <row r="14511" spans="1:6" ht="409.6" hidden="1" customHeight="1" x14ac:dyDescent="0.2"/>
    <row r="14512" spans="1:6" ht="25.5" customHeight="1" thickBot="1" x14ac:dyDescent="0.25">
      <c r="A14512" s="84" t="s">
        <v>4895</v>
      </c>
      <c r="B14512" s="85" t="s">
        <v>4896</v>
      </c>
      <c r="C14512" s="86" t="s">
        <v>4897</v>
      </c>
      <c r="D14512" s="87">
        <v>0.05</v>
      </c>
      <c r="E14512" s="88">
        <v>59677</v>
      </c>
      <c r="F14512" s="89">
        <f>+D14512*E14512</f>
        <v>2983.8500000000004</v>
      </c>
    </row>
    <row r="14513" spans="1:6" ht="409.6" hidden="1" customHeight="1" thickBot="1" x14ac:dyDescent="0.25"/>
    <row r="14514" spans="1:6" ht="13.5" customHeight="1" thickBot="1" x14ac:dyDescent="0.25">
      <c r="A14514" s="90" t="s">
        <v>4898</v>
      </c>
      <c r="B14514" s="91"/>
      <c r="C14514" s="92">
        <v>2.3027001165240302</v>
      </c>
      <c r="D14514" s="91"/>
      <c r="E14514" s="93" t="s">
        <v>4884</v>
      </c>
      <c r="F14514" s="94">
        <v>2984</v>
      </c>
    </row>
    <row r="14515" spans="1:6" ht="0.2" customHeight="1" x14ac:dyDescent="0.2"/>
    <row r="14516" spans="1:6" ht="12.75" customHeight="1" x14ac:dyDescent="0.2">
      <c r="A14516" s="80" t="s">
        <v>4871</v>
      </c>
      <c r="B14516" s="81" t="s">
        <v>4899</v>
      </c>
      <c r="C14516" s="82" t="s">
        <v>4870</v>
      </c>
      <c r="D14516" s="82" t="s">
        <v>4873</v>
      </c>
      <c r="E14516" s="82" t="s">
        <v>4874</v>
      </c>
      <c r="F14516" s="83" t="s">
        <v>4875</v>
      </c>
    </row>
    <row r="14517" spans="1:6" ht="409.6" hidden="1" customHeight="1" x14ac:dyDescent="0.2"/>
    <row r="14518" spans="1:6" ht="25.5" customHeight="1" x14ac:dyDescent="0.2">
      <c r="A14518" s="84" t="s">
        <v>5139</v>
      </c>
      <c r="B14518" s="85" t="s">
        <v>5140</v>
      </c>
      <c r="C14518" s="86" t="s">
        <v>109</v>
      </c>
      <c r="D14518" s="87">
        <v>7.7777799999999999</v>
      </c>
      <c r="E14518" s="88">
        <v>398</v>
      </c>
      <c r="F14518" s="89">
        <f>+D14518*E14518</f>
        <v>3095.5564399999998</v>
      </c>
    </row>
    <row r="14519" spans="1:6" ht="409.6" hidden="1" customHeight="1" x14ac:dyDescent="0.2"/>
    <row r="14520" spans="1:6" ht="25.5" customHeight="1" x14ac:dyDescent="0.2">
      <c r="A14520" s="84" t="s">
        <v>5278</v>
      </c>
      <c r="B14520" s="85" t="s">
        <v>5279</v>
      </c>
      <c r="C14520" s="86" t="s">
        <v>109</v>
      </c>
      <c r="D14520" s="87">
        <v>2.6666699999999999</v>
      </c>
      <c r="E14520" s="88">
        <v>388</v>
      </c>
      <c r="F14520" s="89">
        <f>+D14520*E14520</f>
        <v>1034.66796</v>
      </c>
    </row>
    <row r="14521" spans="1:6" ht="409.6" hidden="1" customHeight="1" x14ac:dyDescent="0.2"/>
    <row r="14522" spans="1:6" ht="25.5" customHeight="1" x14ac:dyDescent="0.2">
      <c r="A14522" s="84" t="s">
        <v>5280</v>
      </c>
      <c r="B14522" s="85" t="s">
        <v>5281</v>
      </c>
      <c r="C14522" s="86" t="s">
        <v>109</v>
      </c>
      <c r="D14522" s="87">
        <v>4</v>
      </c>
      <c r="E14522" s="88">
        <v>74</v>
      </c>
      <c r="F14522" s="89">
        <f>+D14522*E14522</f>
        <v>296</v>
      </c>
    </row>
    <row r="14523" spans="1:6" ht="409.6" hidden="1" customHeight="1" x14ac:dyDescent="0.2"/>
    <row r="14524" spans="1:6" ht="25.5" customHeight="1" x14ac:dyDescent="0.2">
      <c r="A14524" s="84" t="s">
        <v>5085</v>
      </c>
      <c r="B14524" s="85" t="s">
        <v>5086</v>
      </c>
      <c r="C14524" s="86" t="s">
        <v>109</v>
      </c>
      <c r="D14524" s="87">
        <v>10.26667</v>
      </c>
      <c r="E14524" s="88">
        <v>550</v>
      </c>
      <c r="F14524" s="89">
        <f>+D14524*E14524</f>
        <v>5646.6684999999998</v>
      </c>
    </row>
    <row r="14525" spans="1:6" ht="409.6" hidden="1" customHeight="1" x14ac:dyDescent="0.2"/>
    <row r="14526" spans="1:6" ht="25.5" customHeight="1" x14ac:dyDescent="0.2">
      <c r="A14526" s="84" t="s">
        <v>5087</v>
      </c>
      <c r="B14526" s="85" t="s">
        <v>5088</v>
      </c>
      <c r="C14526" s="86" t="s">
        <v>109</v>
      </c>
      <c r="D14526" s="87">
        <v>5.1333299999999999</v>
      </c>
      <c r="E14526" s="88">
        <v>169</v>
      </c>
      <c r="F14526" s="89">
        <f>+D14526*E14526</f>
        <v>867.53277000000003</v>
      </c>
    </row>
    <row r="14527" spans="1:6" ht="409.6" hidden="1" customHeight="1" x14ac:dyDescent="0.2"/>
    <row r="14528" spans="1:6" ht="25.5" customHeight="1" x14ac:dyDescent="0.2">
      <c r="A14528" s="84" t="s">
        <v>5166</v>
      </c>
      <c r="B14528" s="85" t="s">
        <v>5167</v>
      </c>
      <c r="C14528" s="86" t="s">
        <v>109</v>
      </c>
      <c r="D14528" s="87">
        <v>1.286E-2</v>
      </c>
      <c r="E14528" s="88">
        <v>26925</v>
      </c>
      <c r="F14528" s="89">
        <f>+D14528*E14528</f>
        <v>346.25549999999998</v>
      </c>
    </row>
    <row r="14529" spans="1:6" ht="409.6" hidden="1" customHeight="1" x14ac:dyDescent="0.2"/>
    <row r="14530" spans="1:6" ht="25.5" customHeight="1" thickBot="1" x14ac:dyDescent="0.25">
      <c r="A14530" s="84" t="s">
        <v>5018</v>
      </c>
      <c r="B14530" s="85" t="s">
        <v>5019</v>
      </c>
      <c r="C14530" s="86" t="s">
        <v>109</v>
      </c>
      <c r="D14530" s="87">
        <v>3</v>
      </c>
      <c r="E14530" s="88">
        <v>248</v>
      </c>
      <c r="F14530" s="89">
        <f>+D14530*E14530</f>
        <v>744</v>
      </c>
    </row>
    <row r="14531" spans="1:6" ht="409.6" hidden="1" customHeight="1" thickBot="1" x14ac:dyDescent="0.25"/>
    <row r="14532" spans="1:6" ht="13.5" customHeight="1" thickBot="1" x14ac:dyDescent="0.25">
      <c r="A14532" s="90" t="s">
        <v>4904</v>
      </c>
      <c r="B14532" s="91"/>
      <c r="C14532" s="92">
        <v>9.2848819711853796</v>
      </c>
      <c r="D14532" s="91"/>
      <c r="E14532" s="93" t="s">
        <v>4884</v>
      </c>
      <c r="F14532" s="94">
        <v>12032</v>
      </c>
    </row>
    <row r="14533" spans="1:6" ht="0.2" customHeight="1" x14ac:dyDescent="0.2"/>
    <row r="14534" spans="1:6" ht="12.75" customHeight="1" x14ac:dyDescent="0.2">
      <c r="A14534" s="80" t="s">
        <v>4871</v>
      </c>
      <c r="B14534" s="81" t="s">
        <v>4905</v>
      </c>
      <c r="C14534" s="82" t="s">
        <v>4870</v>
      </c>
      <c r="D14534" s="82" t="s">
        <v>4873</v>
      </c>
      <c r="E14534" s="82" t="s">
        <v>4874</v>
      </c>
      <c r="F14534" s="83" t="s">
        <v>4875</v>
      </c>
    </row>
    <row r="14535" spans="1:6" ht="409.6" hidden="1" customHeight="1" x14ac:dyDescent="0.2"/>
    <row r="14536" spans="1:6" ht="25.5" customHeight="1" thickBot="1" x14ac:dyDescent="0.25">
      <c r="A14536" s="84" t="s">
        <v>4920</v>
      </c>
      <c r="B14536" s="85" t="s">
        <v>4921</v>
      </c>
      <c r="C14536" s="86" t="s">
        <v>106</v>
      </c>
      <c r="D14536" s="87">
        <v>9.4500000000000001E-2</v>
      </c>
      <c r="E14536" s="88">
        <v>14128</v>
      </c>
      <c r="F14536" s="89">
        <f>+D14536*E14536</f>
        <v>1335.096</v>
      </c>
    </row>
    <row r="14537" spans="1:6" ht="409.6" hidden="1" customHeight="1" thickBot="1" x14ac:dyDescent="0.25"/>
    <row r="14538" spans="1:6" ht="13.5" customHeight="1" thickBot="1" x14ac:dyDescent="0.25">
      <c r="A14538" s="90" t="s">
        <v>4908</v>
      </c>
      <c r="B14538" s="91"/>
      <c r="C14538" s="92">
        <v>1.03019593014731</v>
      </c>
      <c r="D14538" s="91"/>
      <c r="E14538" s="93" t="s">
        <v>4884</v>
      </c>
      <c r="F14538" s="94">
        <v>1335</v>
      </c>
    </row>
    <row r="14539" spans="1:6" ht="0.2" customHeight="1" thickBot="1" x14ac:dyDescent="0.25"/>
    <row r="14540" spans="1:6" ht="12.75" customHeight="1" thickBot="1" x14ac:dyDescent="0.3">
      <c r="A14540" s="157" t="s">
        <v>4909</v>
      </c>
      <c r="B14540" s="158"/>
      <c r="C14540" s="158"/>
      <c r="D14540" s="158"/>
      <c r="E14540" s="159">
        <v>129587</v>
      </c>
      <c r="F14540" s="160"/>
    </row>
    <row r="14541" spans="1:6" ht="12.75" customHeight="1" x14ac:dyDescent="0.2"/>
    <row r="14542" spans="1:6" ht="12.75" customHeight="1" x14ac:dyDescent="0.2"/>
    <row r="14543" spans="1:6" ht="409.6" hidden="1" customHeight="1" x14ac:dyDescent="0.2"/>
    <row r="14544" spans="1:6" ht="12.75" customHeight="1" x14ac:dyDescent="0.25">
      <c r="A14544" s="144" t="s">
        <v>4868</v>
      </c>
      <c r="B14544" s="145"/>
      <c r="C14544" s="145"/>
      <c r="D14544" s="145"/>
      <c r="E14544" s="146"/>
      <c r="F14544" s="147"/>
    </row>
    <row r="14545" spans="1:6" ht="12.75" customHeight="1" x14ac:dyDescent="0.2">
      <c r="A14545" s="138" t="s">
        <v>3084</v>
      </c>
      <c r="B14545" s="139"/>
      <c r="C14545" s="139"/>
      <c r="D14545" s="140"/>
      <c r="E14545" s="76" t="s">
        <v>4869</v>
      </c>
      <c r="F14545" s="77" t="s">
        <v>4870</v>
      </c>
    </row>
    <row r="14546" spans="1:6" ht="12.75" customHeight="1" x14ac:dyDescent="0.2">
      <c r="A14546" s="141"/>
      <c r="B14546" s="142"/>
      <c r="C14546" s="142"/>
      <c r="D14546" s="143"/>
      <c r="E14546" s="78" t="s">
        <v>3083</v>
      </c>
      <c r="F14546" s="79" t="s">
        <v>263</v>
      </c>
    </row>
    <row r="14547" spans="1:6" ht="409.6" hidden="1" customHeight="1" x14ac:dyDescent="0.2"/>
    <row r="14548" spans="1:6" ht="12.75" customHeight="1" x14ac:dyDescent="0.2">
      <c r="A14548" s="80" t="s">
        <v>4871</v>
      </c>
      <c r="B14548" s="81" t="s">
        <v>4872</v>
      </c>
      <c r="C14548" s="82" t="s">
        <v>4870</v>
      </c>
      <c r="D14548" s="82" t="s">
        <v>4873</v>
      </c>
      <c r="E14548" s="82" t="s">
        <v>4874</v>
      </c>
      <c r="F14548" s="83" t="s">
        <v>4875</v>
      </c>
    </row>
    <row r="14549" spans="1:6" ht="409.6" hidden="1" customHeight="1" x14ac:dyDescent="0.2"/>
    <row r="14550" spans="1:6" ht="25.5" customHeight="1" x14ac:dyDescent="0.2">
      <c r="A14550" s="84" t="s">
        <v>5154</v>
      </c>
      <c r="B14550" s="85" t="s">
        <v>5155</v>
      </c>
      <c r="C14550" s="86" t="s">
        <v>106</v>
      </c>
      <c r="D14550" s="87">
        <v>0.126</v>
      </c>
      <c r="E14550" s="88">
        <v>405694</v>
      </c>
      <c r="F14550" s="89">
        <f>+D14550*E14550</f>
        <v>51117.444000000003</v>
      </c>
    </row>
    <row r="14551" spans="1:6" ht="409.6" hidden="1" customHeight="1" x14ac:dyDescent="0.2"/>
    <row r="14552" spans="1:6" ht="25.5" customHeight="1" x14ac:dyDescent="0.2">
      <c r="A14552" s="84" t="s">
        <v>5097</v>
      </c>
      <c r="B14552" s="85" t="s">
        <v>5098</v>
      </c>
      <c r="C14552" s="86" t="s">
        <v>9</v>
      </c>
      <c r="D14552" s="87">
        <v>1.1000000000000001E-3</v>
      </c>
      <c r="E14552" s="88">
        <v>295180</v>
      </c>
      <c r="F14552" s="89">
        <f>+D14552*E14552</f>
        <v>324.69800000000004</v>
      </c>
    </row>
    <row r="14553" spans="1:6" ht="409.6" hidden="1" customHeight="1" x14ac:dyDescent="0.2"/>
    <row r="14554" spans="1:6" ht="25.5" customHeight="1" x14ac:dyDescent="0.2">
      <c r="A14554" s="84" t="s">
        <v>5160</v>
      </c>
      <c r="B14554" s="85" t="s">
        <v>5161</v>
      </c>
      <c r="C14554" s="86" t="s">
        <v>9</v>
      </c>
      <c r="D14554" s="87">
        <v>5.6480000000000002E-2</v>
      </c>
      <c r="E14554" s="88">
        <v>155918</v>
      </c>
      <c r="F14554" s="89">
        <f>+D14554*E14554</f>
        <v>8806.2486399999998</v>
      </c>
    </row>
    <row r="14555" spans="1:6" ht="409.6" hidden="1" customHeight="1" x14ac:dyDescent="0.2"/>
    <row r="14556" spans="1:6" ht="25.5" customHeight="1" x14ac:dyDescent="0.2">
      <c r="A14556" s="84" t="s">
        <v>4881</v>
      </c>
      <c r="B14556" s="85" t="s">
        <v>4882</v>
      </c>
      <c r="C14556" s="86" t="s">
        <v>9</v>
      </c>
      <c r="D14556" s="87">
        <v>0.30931999999999998</v>
      </c>
      <c r="E14556" s="88">
        <v>8900</v>
      </c>
      <c r="F14556" s="89">
        <f>+D14556*E14556</f>
        <v>2752.9479999999999</v>
      </c>
    </row>
    <row r="14557" spans="1:6" ht="409.6" hidden="1" customHeight="1" x14ac:dyDescent="0.2"/>
    <row r="14558" spans="1:6" ht="25.5" customHeight="1" x14ac:dyDescent="0.2">
      <c r="A14558" s="84" t="s">
        <v>5101</v>
      </c>
      <c r="B14558" s="85" t="s">
        <v>5102</v>
      </c>
      <c r="C14558" s="86" t="s">
        <v>1212</v>
      </c>
      <c r="D14558" s="87">
        <v>0.21285000000000001</v>
      </c>
      <c r="E14558" s="88">
        <v>2550</v>
      </c>
      <c r="F14558" s="89">
        <f>+D14558*E14558</f>
        <v>542.76750000000004</v>
      </c>
    </row>
    <row r="14559" spans="1:6" ht="409.6" hidden="1" customHeight="1" x14ac:dyDescent="0.2"/>
    <row r="14560" spans="1:6" ht="25.5" customHeight="1" x14ac:dyDescent="0.2">
      <c r="A14560" s="84" t="s">
        <v>5190</v>
      </c>
      <c r="B14560" s="85" t="s">
        <v>5191</v>
      </c>
      <c r="C14560" s="86" t="s">
        <v>263</v>
      </c>
      <c r="D14560" s="87">
        <v>0.75</v>
      </c>
      <c r="E14560" s="88">
        <v>1353</v>
      </c>
      <c r="F14560" s="89">
        <f>+D14560*E14560</f>
        <v>1014.75</v>
      </c>
    </row>
    <row r="14561" spans="1:6" ht="409.6" hidden="1" customHeight="1" x14ac:dyDescent="0.2"/>
    <row r="14562" spans="1:6" ht="25.5" customHeight="1" x14ac:dyDescent="0.2">
      <c r="A14562" s="84" t="s">
        <v>5256</v>
      </c>
      <c r="B14562" s="85" t="s">
        <v>5257</v>
      </c>
      <c r="C14562" s="86" t="s">
        <v>9</v>
      </c>
      <c r="D14562" s="87">
        <v>8.8199999999999997E-3</v>
      </c>
      <c r="E14562" s="88">
        <v>262600</v>
      </c>
      <c r="F14562" s="89">
        <f>+D14562*E14562</f>
        <v>2316.1320000000001</v>
      </c>
    </row>
    <row r="14563" spans="1:6" ht="409.6" hidden="1" customHeight="1" x14ac:dyDescent="0.2"/>
    <row r="14564" spans="1:6" ht="25.5" customHeight="1" thickBot="1" x14ac:dyDescent="0.25">
      <c r="A14564" s="84" t="s">
        <v>4941</v>
      </c>
      <c r="B14564" s="85" t="s">
        <v>4942</v>
      </c>
      <c r="C14564" s="86" t="s">
        <v>7</v>
      </c>
      <c r="D14564" s="87">
        <v>0.24</v>
      </c>
      <c r="E14564" s="88">
        <v>8600</v>
      </c>
      <c r="F14564" s="89">
        <f>+D14564*E14564</f>
        <v>2064</v>
      </c>
    </row>
    <row r="14565" spans="1:6" ht="409.6" hidden="1" customHeight="1" thickBot="1" x14ac:dyDescent="0.25"/>
    <row r="14566" spans="1:6" ht="13.5" customHeight="1" thickBot="1" x14ac:dyDescent="0.25">
      <c r="A14566" s="90" t="s">
        <v>4883</v>
      </c>
      <c r="B14566" s="91"/>
      <c r="C14566" s="92">
        <v>42.228837801912398</v>
      </c>
      <c r="D14566" s="91"/>
      <c r="E14566" s="93" t="s">
        <v>4884</v>
      </c>
      <c r="F14566" s="94">
        <v>68939</v>
      </c>
    </row>
    <row r="14567" spans="1:6" ht="0.2" customHeight="1" x14ac:dyDescent="0.2"/>
    <row r="14568" spans="1:6" ht="12.75" customHeight="1" x14ac:dyDescent="0.2">
      <c r="A14568" s="80" t="s">
        <v>4871</v>
      </c>
      <c r="B14568" s="81" t="s">
        <v>4885</v>
      </c>
      <c r="C14568" s="82" t="s">
        <v>4870</v>
      </c>
      <c r="D14568" s="82" t="s">
        <v>4873</v>
      </c>
      <c r="E14568" s="82" t="s">
        <v>4874</v>
      </c>
      <c r="F14568" s="83" t="s">
        <v>4875</v>
      </c>
    </row>
    <row r="14569" spans="1:6" ht="409.6" hidden="1" customHeight="1" x14ac:dyDescent="0.2"/>
    <row r="14570" spans="1:6" ht="25.5" customHeight="1" thickBot="1" x14ac:dyDescent="0.25">
      <c r="A14570" s="84" t="s">
        <v>5178</v>
      </c>
      <c r="B14570" s="85" t="s">
        <v>5179</v>
      </c>
      <c r="C14570" s="86" t="s">
        <v>4888</v>
      </c>
      <c r="D14570" s="87">
        <v>0.26036999999999999</v>
      </c>
      <c r="E14570" s="88">
        <v>294454</v>
      </c>
      <c r="F14570" s="89">
        <f>+D14570*E14570</f>
        <v>76666.987979999991</v>
      </c>
    </row>
    <row r="14571" spans="1:6" ht="409.6" hidden="1" customHeight="1" thickBot="1" x14ac:dyDescent="0.25"/>
    <row r="14572" spans="1:6" ht="13.5" customHeight="1" thickBot="1" x14ac:dyDescent="0.25">
      <c r="A14572" s="90" t="s">
        <v>4893</v>
      </c>
      <c r="B14572" s="91"/>
      <c r="C14572" s="92">
        <v>46.962652602434297</v>
      </c>
      <c r="D14572" s="91"/>
      <c r="E14572" s="93" t="s">
        <v>4884</v>
      </c>
      <c r="F14572" s="94">
        <v>76667</v>
      </c>
    </row>
    <row r="14573" spans="1:6" ht="0.2" customHeight="1" x14ac:dyDescent="0.2"/>
    <row r="14574" spans="1:6" ht="12.75" customHeight="1" x14ac:dyDescent="0.2">
      <c r="A14574" s="80" t="s">
        <v>4871</v>
      </c>
      <c r="B14574" s="81" t="s">
        <v>4894</v>
      </c>
      <c r="C14574" s="82" t="s">
        <v>4870</v>
      </c>
      <c r="D14574" s="82" t="s">
        <v>4873</v>
      </c>
      <c r="E14574" s="82" t="s">
        <v>4874</v>
      </c>
      <c r="F14574" s="83" t="s">
        <v>4875</v>
      </c>
    </row>
    <row r="14575" spans="1:6" ht="409.6" hidden="1" customHeight="1" x14ac:dyDescent="0.2"/>
    <row r="14576" spans="1:6" ht="25.5" customHeight="1" thickBot="1" x14ac:dyDescent="0.25">
      <c r="A14576" s="84" t="s">
        <v>4895</v>
      </c>
      <c r="B14576" s="85" t="s">
        <v>4896</v>
      </c>
      <c r="C14576" s="86" t="s">
        <v>4897</v>
      </c>
      <c r="D14576" s="87">
        <v>0.05</v>
      </c>
      <c r="E14576" s="88">
        <v>76667</v>
      </c>
      <c r="F14576" s="89">
        <f>+D14576*E14576</f>
        <v>3833.3500000000004</v>
      </c>
    </row>
    <row r="14577" spans="1:6" ht="409.6" hidden="1" customHeight="1" thickBot="1" x14ac:dyDescent="0.25"/>
    <row r="14578" spans="1:6" ht="13.5" customHeight="1" thickBot="1" x14ac:dyDescent="0.25">
      <c r="A14578" s="90" t="s">
        <v>4898</v>
      </c>
      <c r="B14578" s="91"/>
      <c r="C14578" s="92">
        <v>2.34791823633546</v>
      </c>
      <c r="D14578" s="91"/>
      <c r="E14578" s="93" t="s">
        <v>4884</v>
      </c>
      <c r="F14578" s="94">
        <v>3833</v>
      </c>
    </row>
    <row r="14579" spans="1:6" ht="0.2" customHeight="1" x14ac:dyDescent="0.2"/>
    <row r="14580" spans="1:6" ht="12.75" customHeight="1" x14ac:dyDescent="0.2">
      <c r="A14580" s="80" t="s">
        <v>4871</v>
      </c>
      <c r="B14580" s="81" t="s">
        <v>4899</v>
      </c>
      <c r="C14580" s="82" t="s">
        <v>4870</v>
      </c>
      <c r="D14580" s="82" t="s">
        <v>4873</v>
      </c>
      <c r="E14580" s="82" t="s">
        <v>4874</v>
      </c>
      <c r="F14580" s="83" t="s">
        <v>4875</v>
      </c>
    </row>
    <row r="14581" spans="1:6" ht="409.6" hidden="1" customHeight="1" x14ac:dyDescent="0.2"/>
    <row r="14582" spans="1:6" ht="25.5" customHeight="1" x14ac:dyDescent="0.2">
      <c r="A14582" s="84" t="s">
        <v>5139</v>
      </c>
      <c r="B14582" s="85" t="s">
        <v>5140</v>
      </c>
      <c r="C14582" s="86" t="s">
        <v>109</v>
      </c>
      <c r="D14582" s="87">
        <v>7.7777799999999999</v>
      </c>
      <c r="E14582" s="88">
        <v>398</v>
      </c>
      <c r="F14582" s="89">
        <f>+D14582*E14582</f>
        <v>3095.5564399999998</v>
      </c>
    </row>
    <row r="14583" spans="1:6" ht="409.6" hidden="1" customHeight="1" x14ac:dyDescent="0.2"/>
    <row r="14584" spans="1:6" ht="25.5" customHeight="1" x14ac:dyDescent="0.2">
      <c r="A14584" s="84" t="s">
        <v>5278</v>
      </c>
      <c r="B14584" s="85" t="s">
        <v>5279</v>
      </c>
      <c r="C14584" s="86" t="s">
        <v>109</v>
      </c>
      <c r="D14584" s="87">
        <v>2.6666699999999999</v>
      </c>
      <c r="E14584" s="88">
        <v>388</v>
      </c>
      <c r="F14584" s="89">
        <f>+D14584*E14584</f>
        <v>1034.66796</v>
      </c>
    </row>
    <row r="14585" spans="1:6" ht="409.6" hidden="1" customHeight="1" x14ac:dyDescent="0.2"/>
    <row r="14586" spans="1:6" ht="25.5" customHeight="1" x14ac:dyDescent="0.2">
      <c r="A14586" s="84" t="s">
        <v>5280</v>
      </c>
      <c r="B14586" s="85" t="s">
        <v>5281</v>
      </c>
      <c r="C14586" s="86" t="s">
        <v>109</v>
      </c>
      <c r="D14586" s="87">
        <v>4</v>
      </c>
      <c r="E14586" s="88">
        <v>74</v>
      </c>
      <c r="F14586" s="89">
        <f>+D14586*E14586</f>
        <v>296</v>
      </c>
    </row>
    <row r="14587" spans="1:6" ht="409.6" hidden="1" customHeight="1" x14ac:dyDescent="0.2"/>
    <row r="14588" spans="1:6" ht="25.5" customHeight="1" x14ac:dyDescent="0.2">
      <c r="A14588" s="84" t="s">
        <v>5085</v>
      </c>
      <c r="B14588" s="85" t="s">
        <v>5086</v>
      </c>
      <c r="C14588" s="86" t="s">
        <v>109</v>
      </c>
      <c r="D14588" s="87">
        <v>10.26667</v>
      </c>
      <c r="E14588" s="88">
        <v>550</v>
      </c>
      <c r="F14588" s="89">
        <f>+D14588*E14588</f>
        <v>5646.6684999999998</v>
      </c>
    </row>
    <row r="14589" spans="1:6" ht="409.6" hidden="1" customHeight="1" x14ac:dyDescent="0.2"/>
    <row r="14590" spans="1:6" ht="25.5" customHeight="1" x14ac:dyDescent="0.2">
      <c r="A14590" s="84" t="s">
        <v>5087</v>
      </c>
      <c r="B14590" s="85" t="s">
        <v>5088</v>
      </c>
      <c r="C14590" s="86" t="s">
        <v>109</v>
      </c>
      <c r="D14590" s="87">
        <v>5.1333299999999999</v>
      </c>
      <c r="E14590" s="88">
        <v>169</v>
      </c>
      <c r="F14590" s="89">
        <f>+D14590*E14590</f>
        <v>867.53277000000003</v>
      </c>
    </row>
    <row r="14591" spans="1:6" ht="409.6" hidden="1" customHeight="1" x14ac:dyDescent="0.2"/>
    <row r="14592" spans="1:6" ht="25.5" customHeight="1" x14ac:dyDescent="0.2">
      <c r="A14592" s="84" t="s">
        <v>5166</v>
      </c>
      <c r="B14592" s="85" t="s">
        <v>5167</v>
      </c>
      <c r="C14592" s="86" t="s">
        <v>109</v>
      </c>
      <c r="D14592" s="87">
        <v>1.286E-2</v>
      </c>
      <c r="E14592" s="88">
        <v>26925</v>
      </c>
      <c r="F14592" s="89">
        <f>+D14592*E14592</f>
        <v>346.25549999999998</v>
      </c>
    </row>
    <row r="14593" spans="1:6" ht="409.6" hidden="1" customHeight="1" x14ac:dyDescent="0.2"/>
    <row r="14594" spans="1:6" ht="25.5" customHeight="1" thickBot="1" x14ac:dyDescent="0.25">
      <c r="A14594" s="84" t="s">
        <v>5018</v>
      </c>
      <c r="B14594" s="85" t="s">
        <v>5019</v>
      </c>
      <c r="C14594" s="86" t="s">
        <v>109</v>
      </c>
      <c r="D14594" s="87">
        <v>3</v>
      </c>
      <c r="E14594" s="88">
        <v>248</v>
      </c>
      <c r="F14594" s="89">
        <f>+D14594*E14594</f>
        <v>744</v>
      </c>
    </row>
    <row r="14595" spans="1:6" ht="409.6" hidden="1" customHeight="1" thickBot="1" x14ac:dyDescent="0.25"/>
    <row r="14596" spans="1:6" ht="13.5" customHeight="1" thickBot="1" x14ac:dyDescent="0.25">
      <c r="A14596" s="90" t="s">
        <v>4904</v>
      </c>
      <c r="B14596" s="91"/>
      <c r="C14596" s="92">
        <v>7.3702458177897796</v>
      </c>
      <c r="D14596" s="91"/>
      <c r="E14596" s="93" t="s">
        <v>4884</v>
      </c>
      <c r="F14596" s="94">
        <v>12032</v>
      </c>
    </row>
    <row r="14597" spans="1:6" ht="0.2" customHeight="1" x14ac:dyDescent="0.2"/>
    <row r="14598" spans="1:6" ht="12.75" customHeight="1" x14ac:dyDescent="0.2">
      <c r="A14598" s="80" t="s">
        <v>4871</v>
      </c>
      <c r="B14598" s="81" t="s">
        <v>4905</v>
      </c>
      <c r="C14598" s="82" t="s">
        <v>4870</v>
      </c>
      <c r="D14598" s="82" t="s">
        <v>4873</v>
      </c>
      <c r="E14598" s="82" t="s">
        <v>4874</v>
      </c>
      <c r="F14598" s="83" t="s">
        <v>4875</v>
      </c>
    </row>
    <row r="14599" spans="1:6" ht="409.6" hidden="1" customHeight="1" x14ac:dyDescent="0.2"/>
    <row r="14600" spans="1:6" ht="25.5" customHeight="1" thickBot="1" x14ac:dyDescent="0.25">
      <c r="A14600" s="84" t="s">
        <v>4920</v>
      </c>
      <c r="B14600" s="85" t="s">
        <v>4921</v>
      </c>
      <c r="C14600" s="86" t="s">
        <v>106</v>
      </c>
      <c r="D14600" s="87">
        <v>0.126</v>
      </c>
      <c r="E14600" s="88">
        <v>14128</v>
      </c>
      <c r="F14600" s="89">
        <f>+D14600*E14600</f>
        <v>1780.1279999999999</v>
      </c>
    </row>
    <row r="14601" spans="1:6" ht="409.6" hidden="1" customHeight="1" thickBot="1" x14ac:dyDescent="0.25"/>
    <row r="14602" spans="1:6" ht="13.5" customHeight="1" thickBot="1" x14ac:dyDescent="0.25">
      <c r="A14602" s="90" t="s">
        <v>4908</v>
      </c>
      <c r="B14602" s="91"/>
      <c r="C14602" s="92">
        <v>1.0903455415280801</v>
      </c>
      <c r="D14602" s="91"/>
      <c r="E14602" s="93" t="s">
        <v>4884</v>
      </c>
      <c r="F14602" s="94">
        <v>1780</v>
      </c>
    </row>
    <row r="14603" spans="1:6" ht="0.2" customHeight="1" thickBot="1" x14ac:dyDescent="0.25"/>
    <row r="14604" spans="1:6" ht="12.75" customHeight="1" thickBot="1" x14ac:dyDescent="0.3">
      <c r="A14604" s="157" t="s">
        <v>4909</v>
      </c>
      <c r="B14604" s="158"/>
      <c r="C14604" s="158"/>
      <c r="D14604" s="158"/>
      <c r="E14604" s="159">
        <v>163251</v>
      </c>
      <c r="F14604" s="160"/>
    </row>
    <row r="14605" spans="1:6" ht="12.75" customHeight="1" x14ac:dyDescent="0.2"/>
    <row r="14606" spans="1:6" ht="12.75" customHeight="1" x14ac:dyDescent="0.2"/>
    <row r="14607" spans="1:6" ht="409.6" hidden="1" customHeight="1" x14ac:dyDescent="0.2"/>
    <row r="14608" spans="1:6" ht="12.75" customHeight="1" x14ac:dyDescent="0.25">
      <c r="A14608" s="144" t="s">
        <v>4868</v>
      </c>
      <c r="B14608" s="145"/>
      <c r="C14608" s="145"/>
      <c r="D14608" s="145"/>
      <c r="E14608" s="146"/>
      <c r="F14608" s="147"/>
    </row>
    <row r="14609" spans="1:6" ht="12.75" customHeight="1" x14ac:dyDescent="0.2">
      <c r="A14609" s="138" t="s">
        <v>3086</v>
      </c>
      <c r="B14609" s="139"/>
      <c r="C14609" s="139"/>
      <c r="D14609" s="140"/>
      <c r="E14609" s="76" t="s">
        <v>4869</v>
      </c>
      <c r="F14609" s="77" t="s">
        <v>4870</v>
      </c>
    </row>
    <row r="14610" spans="1:6" ht="12.75" customHeight="1" x14ac:dyDescent="0.2">
      <c r="A14610" s="141"/>
      <c r="B14610" s="142"/>
      <c r="C14610" s="142"/>
      <c r="D14610" s="143"/>
      <c r="E14610" s="78" t="s">
        <v>3085</v>
      </c>
      <c r="F14610" s="79" t="s">
        <v>263</v>
      </c>
    </row>
    <row r="14611" spans="1:6" ht="409.6" hidden="1" customHeight="1" x14ac:dyDescent="0.2"/>
    <row r="14612" spans="1:6" ht="12.75" customHeight="1" x14ac:dyDescent="0.2">
      <c r="A14612" s="80" t="s">
        <v>4871</v>
      </c>
      <c r="B14612" s="81" t="s">
        <v>4872</v>
      </c>
      <c r="C14612" s="82" t="s">
        <v>4870</v>
      </c>
      <c r="D14612" s="82" t="s">
        <v>4873</v>
      </c>
      <c r="E14612" s="82" t="s">
        <v>4874</v>
      </c>
      <c r="F14612" s="83" t="s">
        <v>4875</v>
      </c>
    </row>
    <row r="14613" spans="1:6" ht="409.6" hidden="1" customHeight="1" x14ac:dyDescent="0.2"/>
    <row r="14614" spans="1:6" ht="25.5" customHeight="1" x14ac:dyDescent="0.2">
      <c r="A14614" s="84" t="s">
        <v>5154</v>
      </c>
      <c r="B14614" s="85" t="s">
        <v>5155</v>
      </c>
      <c r="C14614" s="86" t="s">
        <v>106</v>
      </c>
      <c r="D14614" s="87">
        <v>0.1575</v>
      </c>
      <c r="E14614" s="88">
        <v>405694</v>
      </c>
      <c r="F14614" s="89">
        <f>+D14614*E14614</f>
        <v>63896.805</v>
      </c>
    </row>
    <row r="14615" spans="1:6" ht="409.6" hidden="1" customHeight="1" x14ac:dyDescent="0.2"/>
    <row r="14616" spans="1:6" ht="25.5" customHeight="1" x14ac:dyDescent="0.2">
      <c r="A14616" s="84" t="s">
        <v>5097</v>
      </c>
      <c r="B14616" s="85" t="s">
        <v>5098</v>
      </c>
      <c r="C14616" s="86" t="s">
        <v>9</v>
      </c>
      <c r="D14616" s="87">
        <v>1.2999999999999999E-3</v>
      </c>
      <c r="E14616" s="88">
        <v>295180</v>
      </c>
      <c r="F14616" s="89">
        <f>+D14616*E14616</f>
        <v>383.73399999999998</v>
      </c>
    </row>
    <row r="14617" spans="1:6" ht="409.6" hidden="1" customHeight="1" x14ac:dyDescent="0.2"/>
    <row r="14618" spans="1:6" ht="25.5" customHeight="1" x14ac:dyDescent="0.2">
      <c r="A14618" s="84" t="s">
        <v>5160</v>
      </c>
      <c r="B14618" s="85" t="s">
        <v>5161</v>
      </c>
      <c r="C14618" s="86" t="s">
        <v>9</v>
      </c>
      <c r="D14618" s="87">
        <v>6.6739999999999994E-2</v>
      </c>
      <c r="E14618" s="88">
        <v>155918</v>
      </c>
      <c r="F14618" s="89">
        <f>+D14618*E14618</f>
        <v>10405.96732</v>
      </c>
    </row>
    <row r="14619" spans="1:6" ht="409.6" hidden="1" customHeight="1" x14ac:dyDescent="0.2"/>
    <row r="14620" spans="1:6" ht="25.5" customHeight="1" x14ac:dyDescent="0.2">
      <c r="A14620" s="84" t="s">
        <v>4881</v>
      </c>
      <c r="B14620" s="85" t="s">
        <v>4882</v>
      </c>
      <c r="C14620" s="86" t="s">
        <v>9</v>
      </c>
      <c r="D14620" s="87">
        <v>0.35237000000000002</v>
      </c>
      <c r="E14620" s="88">
        <v>8900</v>
      </c>
      <c r="F14620" s="89">
        <f>+D14620*E14620</f>
        <v>3136.0930000000003</v>
      </c>
    </row>
    <row r="14621" spans="1:6" ht="409.6" hidden="1" customHeight="1" x14ac:dyDescent="0.2"/>
    <row r="14622" spans="1:6" ht="25.5" customHeight="1" x14ac:dyDescent="0.2">
      <c r="A14622" s="84" t="s">
        <v>5101</v>
      </c>
      <c r="B14622" s="85" t="s">
        <v>5102</v>
      </c>
      <c r="C14622" s="86" t="s">
        <v>1212</v>
      </c>
      <c r="D14622" s="87">
        <v>0.21285000000000001</v>
      </c>
      <c r="E14622" s="88">
        <v>2550</v>
      </c>
      <c r="F14622" s="89">
        <f>+D14622*E14622</f>
        <v>542.76750000000004</v>
      </c>
    </row>
    <row r="14623" spans="1:6" ht="409.6" hidden="1" customHeight="1" x14ac:dyDescent="0.2"/>
    <row r="14624" spans="1:6" ht="25.5" customHeight="1" x14ac:dyDescent="0.2">
      <c r="A14624" s="84" t="s">
        <v>5190</v>
      </c>
      <c r="B14624" s="85" t="s">
        <v>5191</v>
      </c>
      <c r="C14624" s="86" t="s">
        <v>263</v>
      </c>
      <c r="D14624" s="87">
        <v>0.75</v>
      </c>
      <c r="E14624" s="88">
        <v>1353</v>
      </c>
      <c r="F14624" s="89">
        <f>+D14624*E14624</f>
        <v>1014.75</v>
      </c>
    </row>
    <row r="14625" spans="1:6" ht="409.6" hidden="1" customHeight="1" x14ac:dyDescent="0.2"/>
    <row r="14626" spans="1:6" ht="25.5" customHeight="1" x14ac:dyDescent="0.2">
      <c r="A14626" s="84" t="s">
        <v>5256</v>
      </c>
      <c r="B14626" s="85" t="s">
        <v>5257</v>
      </c>
      <c r="C14626" s="86" t="s">
        <v>9</v>
      </c>
      <c r="D14626" s="87">
        <v>1.103E-2</v>
      </c>
      <c r="E14626" s="88">
        <v>262600</v>
      </c>
      <c r="F14626" s="89">
        <f>+D14626*E14626</f>
        <v>2896.4780000000001</v>
      </c>
    </row>
    <row r="14627" spans="1:6" ht="409.6" hidden="1" customHeight="1" x14ac:dyDescent="0.2"/>
    <row r="14628" spans="1:6" ht="25.5" customHeight="1" thickBot="1" x14ac:dyDescent="0.25">
      <c r="A14628" s="84" t="s">
        <v>4941</v>
      </c>
      <c r="B14628" s="85" t="s">
        <v>4942</v>
      </c>
      <c r="C14628" s="86" t="s">
        <v>7</v>
      </c>
      <c r="D14628" s="87">
        <v>0.24</v>
      </c>
      <c r="E14628" s="88">
        <v>8600</v>
      </c>
      <c r="F14628" s="89">
        <f>+D14628*E14628</f>
        <v>2064</v>
      </c>
    </row>
    <row r="14629" spans="1:6" ht="409.6" hidden="1" customHeight="1" thickBot="1" x14ac:dyDescent="0.25"/>
    <row r="14630" spans="1:6" ht="13.5" customHeight="1" thickBot="1" x14ac:dyDescent="0.25">
      <c r="A14630" s="90" t="s">
        <v>4883</v>
      </c>
      <c r="B14630" s="91"/>
      <c r="C14630" s="92">
        <v>47.061876091578199</v>
      </c>
      <c r="D14630" s="91"/>
      <c r="E14630" s="93" t="s">
        <v>4884</v>
      </c>
      <c r="F14630" s="94">
        <v>84341</v>
      </c>
    </row>
    <row r="14631" spans="1:6" ht="0.2" customHeight="1" x14ac:dyDescent="0.2"/>
    <row r="14632" spans="1:6" ht="12.75" customHeight="1" x14ac:dyDescent="0.2">
      <c r="A14632" s="80" t="s">
        <v>4871</v>
      </c>
      <c r="B14632" s="81" t="s">
        <v>4885</v>
      </c>
      <c r="C14632" s="82" t="s">
        <v>4870</v>
      </c>
      <c r="D14632" s="82" t="s">
        <v>4873</v>
      </c>
      <c r="E14632" s="82" t="s">
        <v>4874</v>
      </c>
      <c r="F14632" s="83" t="s">
        <v>4875</v>
      </c>
    </row>
    <row r="14633" spans="1:6" ht="409.6" hidden="1" customHeight="1" x14ac:dyDescent="0.2"/>
    <row r="14634" spans="1:6" ht="25.5" customHeight="1" thickBot="1" x14ac:dyDescent="0.25">
      <c r="A14634" s="84" t="s">
        <v>5178</v>
      </c>
      <c r="B14634" s="85" t="s">
        <v>5179</v>
      </c>
      <c r="C14634" s="86" t="s">
        <v>4888</v>
      </c>
      <c r="D14634" s="87">
        <v>0.26036999999999999</v>
      </c>
      <c r="E14634" s="88">
        <v>294454</v>
      </c>
      <c r="F14634" s="89">
        <f>+D14634*E14634</f>
        <v>76666.987979999991</v>
      </c>
    </row>
    <row r="14635" spans="1:6" ht="409.6" hidden="1" customHeight="1" thickBot="1" x14ac:dyDescent="0.25"/>
    <row r="14636" spans="1:6" ht="13.5" customHeight="1" thickBot="1" x14ac:dyDescent="0.25">
      <c r="A14636" s="90" t="s">
        <v>4893</v>
      </c>
      <c r="B14636" s="91"/>
      <c r="C14636" s="92">
        <v>42.779820660331602</v>
      </c>
      <c r="D14636" s="91"/>
      <c r="E14636" s="93" t="s">
        <v>4884</v>
      </c>
      <c r="F14636" s="94">
        <v>76667</v>
      </c>
    </row>
    <row r="14637" spans="1:6" ht="0.2" customHeight="1" x14ac:dyDescent="0.2"/>
    <row r="14638" spans="1:6" ht="12.75" customHeight="1" x14ac:dyDescent="0.2">
      <c r="A14638" s="80" t="s">
        <v>4871</v>
      </c>
      <c r="B14638" s="81" t="s">
        <v>4894</v>
      </c>
      <c r="C14638" s="82" t="s">
        <v>4870</v>
      </c>
      <c r="D14638" s="82" t="s">
        <v>4873</v>
      </c>
      <c r="E14638" s="82" t="s">
        <v>4874</v>
      </c>
      <c r="F14638" s="83" t="s">
        <v>4875</v>
      </c>
    </row>
    <row r="14639" spans="1:6" ht="409.6" hidden="1" customHeight="1" x14ac:dyDescent="0.2"/>
    <row r="14640" spans="1:6" ht="25.5" customHeight="1" thickBot="1" x14ac:dyDescent="0.25">
      <c r="A14640" s="84" t="s">
        <v>4895</v>
      </c>
      <c r="B14640" s="85" t="s">
        <v>4896</v>
      </c>
      <c r="C14640" s="86" t="s">
        <v>4897</v>
      </c>
      <c r="D14640" s="87">
        <v>0.05</v>
      </c>
      <c r="E14640" s="88">
        <v>76667</v>
      </c>
      <c r="F14640" s="89">
        <f>+D14640*E14640</f>
        <v>3833.3500000000004</v>
      </c>
    </row>
    <row r="14641" spans="1:6" ht="409.6" hidden="1" customHeight="1" thickBot="1" x14ac:dyDescent="0.25"/>
    <row r="14642" spans="1:6" ht="13.5" customHeight="1" thickBot="1" x14ac:dyDescent="0.25">
      <c r="A14642" s="90" t="s">
        <v>4898</v>
      </c>
      <c r="B14642" s="91"/>
      <c r="C14642" s="92">
        <v>2.1387957346844302</v>
      </c>
      <c r="D14642" s="91"/>
      <c r="E14642" s="93" t="s">
        <v>4884</v>
      </c>
      <c r="F14642" s="94">
        <v>3833</v>
      </c>
    </row>
    <row r="14643" spans="1:6" ht="0.2" customHeight="1" x14ac:dyDescent="0.2"/>
    <row r="14644" spans="1:6" ht="12.75" customHeight="1" x14ac:dyDescent="0.2">
      <c r="A14644" s="80" t="s">
        <v>4871</v>
      </c>
      <c r="B14644" s="81" t="s">
        <v>4899</v>
      </c>
      <c r="C14644" s="82" t="s">
        <v>4870</v>
      </c>
      <c r="D14644" s="82" t="s">
        <v>4873</v>
      </c>
      <c r="E14644" s="82" t="s">
        <v>4874</v>
      </c>
      <c r="F14644" s="83" t="s">
        <v>4875</v>
      </c>
    </row>
    <row r="14645" spans="1:6" ht="409.6" hidden="1" customHeight="1" x14ac:dyDescent="0.2"/>
    <row r="14646" spans="1:6" ht="25.5" customHeight="1" x14ac:dyDescent="0.2">
      <c r="A14646" s="84" t="s">
        <v>5139</v>
      </c>
      <c r="B14646" s="85" t="s">
        <v>5140</v>
      </c>
      <c r="C14646" s="86" t="s">
        <v>109</v>
      </c>
      <c r="D14646" s="87">
        <v>7.7777799999999999</v>
      </c>
      <c r="E14646" s="88">
        <v>398</v>
      </c>
      <c r="F14646" s="89">
        <f>+D14646*E14646</f>
        <v>3095.5564399999998</v>
      </c>
    </row>
    <row r="14647" spans="1:6" ht="409.6" hidden="1" customHeight="1" x14ac:dyDescent="0.2"/>
    <row r="14648" spans="1:6" ht="25.5" customHeight="1" x14ac:dyDescent="0.2">
      <c r="A14648" s="84" t="s">
        <v>5278</v>
      </c>
      <c r="B14648" s="85" t="s">
        <v>5279</v>
      </c>
      <c r="C14648" s="86" t="s">
        <v>109</v>
      </c>
      <c r="D14648" s="87">
        <v>2.6666699999999999</v>
      </c>
      <c r="E14648" s="88">
        <v>388</v>
      </c>
      <c r="F14648" s="89">
        <f>+D14648*E14648</f>
        <v>1034.66796</v>
      </c>
    </row>
    <row r="14649" spans="1:6" ht="409.6" hidden="1" customHeight="1" x14ac:dyDescent="0.2"/>
    <row r="14650" spans="1:6" ht="25.5" customHeight="1" x14ac:dyDescent="0.2">
      <c r="A14650" s="84" t="s">
        <v>5280</v>
      </c>
      <c r="B14650" s="85" t="s">
        <v>5281</v>
      </c>
      <c r="C14650" s="86" t="s">
        <v>109</v>
      </c>
      <c r="D14650" s="87">
        <v>4</v>
      </c>
      <c r="E14650" s="88">
        <v>74</v>
      </c>
      <c r="F14650" s="89">
        <f>+D14650*E14650</f>
        <v>296</v>
      </c>
    </row>
    <row r="14651" spans="1:6" ht="409.6" hidden="1" customHeight="1" x14ac:dyDescent="0.2"/>
    <row r="14652" spans="1:6" ht="25.5" customHeight="1" x14ac:dyDescent="0.2">
      <c r="A14652" s="84" t="s">
        <v>5085</v>
      </c>
      <c r="B14652" s="85" t="s">
        <v>5086</v>
      </c>
      <c r="C14652" s="86" t="s">
        <v>109</v>
      </c>
      <c r="D14652" s="87">
        <v>10.26667</v>
      </c>
      <c r="E14652" s="88">
        <v>550</v>
      </c>
      <c r="F14652" s="89">
        <f>+D14652*E14652</f>
        <v>5646.6684999999998</v>
      </c>
    </row>
    <row r="14653" spans="1:6" ht="409.6" hidden="1" customHeight="1" x14ac:dyDescent="0.2"/>
    <row r="14654" spans="1:6" ht="25.5" customHeight="1" x14ac:dyDescent="0.2">
      <c r="A14654" s="84" t="s">
        <v>5087</v>
      </c>
      <c r="B14654" s="85" t="s">
        <v>5088</v>
      </c>
      <c r="C14654" s="86" t="s">
        <v>109</v>
      </c>
      <c r="D14654" s="87">
        <v>5.1333299999999999</v>
      </c>
      <c r="E14654" s="88">
        <v>169</v>
      </c>
      <c r="F14654" s="89">
        <f>+D14654*E14654</f>
        <v>867.53277000000003</v>
      </c>
    </row>
    <row r="14655" spans="1:6" ht="409.6" hidden="1" customHeight="1" x14ac:dyDescent="0.2"/>
    <row r="14656" spans="1:6" ht="25.5" customHeight="1" x14ac:dyDescent="0.2">
      <c r="A14656" s="84" t="s">
        <v>5166</v>
      </c>
      <c r="B14656" s="85" t="s">
        <v>5167</v>
      </c>
      <c r="C14656" s="86" t="s">
        <v>109</v>
      </c>
      <c r="D14656" s="87">
        <v>1.7139999999999999E-2</v>
      </c>
      <c r="E14656" s="88">
        <v>26925</v>
      </c>
      <c r="F14656" s="89">
        <f>+D14656*E14656</f>
        <v>461.49449999999996</v>
      </c>
    </row>
    <row r="14657" spans="1:6" ht="409.6" hidden="1" customHeight="1" x14ac:dyDescent="0.2"/>
    <row r="14658" spans="1:6" ht="25.5" customHeight="1" thickBot="1" x14ac:dyDescent="0.25">
      <c r="A14658" s="84" t="s">
        <v>5018</v>
      </c>
      <c r="B14658" s="85" t="s">
        <v>5019</v>
      </c>
      <c r="C14658" s="86" t="s">
        <v>109</v>
      </c>
      <c r="D14658" s="87">
        <v>3</v>
      </c>
      <c r="E14658" s="88">
        <v>248</v>
      </c>
      <c r="F14658" s="89">
        <f>+D14658*E14658</f>
        <v>744</v>
      </c>
    </row>
    <row r="14659" spans="1:6" ht="409.6" hidden="1" customHeight="1" thickBot="1" x14ac:dyDescent="0.25"/>
    <row r="14660" spans="1:6" ht="13.5" customHeight="1" thickBot="1" x14ac:dyDescent="0.25">
      <c r="A14660" s="90" t="s">
        <v>4904</v>
      </c>
      <c r="B14660" s="91"/>
      <c r="C14660" s="92">
        <v>6.77796811615229</v>
      </c>
      <c r="D14660" s="91"/>
      <c r="E14660" s="93" t="s">
        <v>4884</v>
      </c>
      <c r="F14660" s="94">
        <v>12147</v>
      </c>
    </row>
    <row r="14661" spans="1:6" ht="0.2" customHeight="1" x14ac:dyDescent="0.2"/>
    <row r="14662" spans="1:6" ht="12.75" customHeight="1" x14ac:dyDescent="0.2">
      <c r="A14662" s="80" t="s">
        <v>4871</v>
      </c>
      <c r="B14662" s="81" t="s">
        <v>4905</v>
      </c>
      <c r="C14662" s="82" t="s">
        <v>4870</v>
      </c>
      <c r="D14662" s="82" t="s">
        <v>4873</v>
      </c>
      <c r="E14662" s="82" t="s">
        <v>4874</v>
      </c>
      <c r="F14662" s="83" t="s">
        <v>4875</v>
      </c>
    </row>
    <row r="14663" spans="1:6" ht="409.6" hidden="1" customHeight="1" x14ac:dyDescent="0.2"/>
    <row r="14664" spans="1:6" ht="25.5" customHeight="1" thickBot="1" x14ac:dyDescent="0.25">
      <c r="A14664" s="84" t="s">
        <v>4920</v>
      </c>
      <c r="B14664" s="85" t="s">
        <v>4921</v>
      </c>
      <c r="C14664" s="86" t="s">
        <v>106</v>
      </c>
      <c r="D14664" s="87">
        <v>0.1575</v>
      </c>
      <c r="E14664" s="88">
        <v>14128</v>
      </c>
      <c r="F14664" s="89">
        <f>+D14664*E14664</f>
        <v>2225.16</v>
      </c>
    </row>
    <row r="14665" spans="1:6" ht="409.6" hidden="1" customHeight="1" thickBot="1" x14ac:dyDescent="0.25"/>
    <row r="14666" spans="1:6" ht="13.5" customHeight="1" thickBot="1" x14ac:dyDescent="0.25">
      <c r="A14666" s="90" t="s">
        <v>4908</v>
      </c>
      <c r="B14666" s="91"/>
      <c r="C14666" s="92">
        <v>1.24153939725355</v>
      </c>
      <c r="D14666" s="91"/>
      <c r="E14666" s="93" t="s">
        <v>4884</v>
      </c>
      <c r="F14666" s="94">
        <v>2225</v>
      </c>
    </row>
    <row r="14667" spans="1:6" ht="0.2" customHeight="1" thickBot="1" x14ac:dyDescent="0.25"/>
    <row r="14668" spans="1:6" ht="12.75" customHeight="1" thickBot="1" x14ac:dyDescent="0.3">
      <c r="A14668" s="157" t="s">
        <v>4909</v>
      </c>
      <c r="B14668" s="158"/>
      <c r="C14668" s="158"/>
      <c r="D14668" s="158"/>
      <c r="E14668" s="159">
        <v>179213</v>
      </c>
      <c r="F14668" s="160"/>
    </row>
    <row r="14669" spans="1:6" ht="12.75" customHeight="1" x14ac:dyDescent="0.2"/>
    <row r="14670" spans="1:6" ht="12.75" customHeight="1" x14ac:dyDescent="0.2"/>
    <row r="14671" spans="1:6" ht="409.6" hidden="1" customHeight="1" x14ac:dyDescent="0.2"/>
    <row r="14672" spans="1:6" ht="12.75" customHeight="1" x14ac:dyDescent="0.25">
      <c r="A14672" s="144" t="s">
        <v>4868</v>
      </c>
      <c r="B14672" s="145"/>
      <c r="C14672" s="145"/>
      <c r="D14672" s="145"/>
      <c r="E14672" s="146"/>
      <c r="F14672" s="147"/>
    </row>
    <row r="14673" spans="1:6" ht="12.75" customHeight="1" x14ac:dyDescent="0.2">
      <c r="A14673" s="138" t="s">
        <v>3088</v>
      </c>
      <c r="B14673" s="139"/>
      <c r="C14673" s="139"/>
      <c r="D14673" s="140"/>
      <c r="E14673" s="76" t="s">
        <v>4869</v>
      </c>
      <c r="F14673" s="77" t="s">
        <v>4870</v>
      </c>
    </row>
    <row r="14674" spans="1:6" ht="12.75" customHeight="1" x14ac:dyDescent="0.2">
      <c r="A14674" s="141"/>
      <c r="B14674" s="142"/>
      <c r="C14674" s="142"/>
      <c r="D14674" s="143"/>
      <c r="E14674" s="78" t="s">
        <v>3087</v>
      </c>
      <c r="F14674" s="79" t="s">
        <v>263</v>
      </c>
    </row>
    <row r="14675" spans="1:6" ht="409.6" hidden="1" customHeight="1" x14ac:dyDescent="0.2"/>
    <row r="14676" spans="1:6" ht="12.75" customHeight="1" x14ac:dyDescent="0.2">
      <c r="A14676" s="80" t="s">
        <v>4871</v>
      </c>
      <c r="B14676" s="81" t="s">
        <v>4872</v>
      </c>
      <c r="C14676" s="82" t="s">
        <v>4870</v>
      </c>
      <c r="D14676" s="82" t="s">
        <v>4873</v>
      </c>
      <c r="E14676" s="82" t="s">
        <v>4874</v>
      </c>
      <c r="F14676" s="83" t="s">
        <v>4875</v>
      </c>
    </row>
    <row r="14677" spans="1:6" ht="409.6" hidden="1" customHeight="1" x14ac:dyDescent="0.2"/>
    <row r="14678" spans="1:6" ht="25.5" customHeight="1" x14ac:dyDescent="0.2">
      <c r="A14678" s="84" t="s">
        <v>5154</v>
      </c>
      <c r="B14678" s="85" t="s">
        <v>5155</v>
      </c>
      <c r="C14678" s="86" t="s">
        <v>106</v>
      </c>
      <c r="D14678" s="87">
        <v>0.16800000000000001</v>
      </c>
      <c r="E14678" s="88">
        <v>405694</v>
      </c>
      <c r="F14678" s="89">
        <f>+D14678*E14678</f>
        <v>68156.592000000004</v>
      </c>
    </row>
    <row r="14679" spans="1:6" ht="409.6" hidden="1" customHeight="1" x14ac:dyDescent="0.2"/>
    <row r="14680" spans="1:6" ht="25.5" customHeight="1" x14ac:dyDescent="0.2">
      <c r="A14680" s="84" t="s">
        <v>5097</v>
      </c>
      <c r="B14680" s="85" t="s">
        <v>5098</v>
      </c>
      <c r="C14680" s="86" t="s">
        <v>9</v>
      </c>
      <c r="D14680" s="87">
        <v>1.1999999999999999E-3</v>
      </c>
      <c r="E14680" s="88">
        <v>295180</v>
      </c>
      <c r="F14680" s="89">
        <f>+D14680*E14680</f>
        <v>354.21599999999995</v>
      </c>
    </row>
    <row r="14681" spans="1:6" ht="409.6" hidden="1" customHeight="1" x14ac:dyDescent="0.2"/>
    <row r="14682" spans="1:6" ht="25.5" customHeight="1" x14ac:dyDescent="0.2">
      <c r="A14682" s="84" t="s">
        <v>5160</v>
      </c>
      <c r="B14682" s="85" t="s">
        <v>5161</v>
      </c>
      <c r="C14682" s="86" t="s">
        <v>9</v>
      </c>
      <c r="D14682" s="87">
        <v>6.1609999999999998E-2</v>
      </c>
      <c r="E14682" s="88">
        <v>155918</v>
      </c>
      <c r="F14682" s="89">
        <f>+D14682*E14682</f>
        <v>9606.1079799999989</v>
      </c>
    </row>
    <row r="14683" spans="1:6" ht="409.6" hidden="1" customHeight="1" x14ac:dyDescent="0.2"/>
    <row r="14684" spans="1:6" ht="25.5" customHeight="1" x14ac:dyDescent="0.2">
      <c r="A14684" s="84" t="s">
        <v>4881</v>
      </c>
      <c r="B14684" s="85" t="s">
        <v>4882</v>
      </c>
      <c r="C14684" s="86" t="s">
        <v>9</v>
      </c>
      <c r="D14684" s="87">
        <v>0.31292999999999999</v>
      </c>
      <c r="E14684" s="88">
        <v>8900</v>
      </c>
      <c r="F14684" s="89">
        <f>+D14684*E14684</f>
        <v>2785.0769999999998</v>
      </c>
    </row>
    <row r="14685" spans="1:6" ht="409.6" hidden="1" customHeight="1" x14ac:dyDescent="0.2"/>
    <row r="14686" spans="1:6" ht="25.5" customHeight="1" x14ac:dyDescent="0.2">
      <c r="A14686" s="84" t="s">
        <v>5101</v>
      </c>
      <c r="B14686" s="85" t="s">
        <v>5102</v>
      </c>
      <c r="C14686" s="86" t="s">
        <v>1212</v>
      </c>
      <c r="D14686" s="87">
        <v>0.21285000000000001</v>
      </c>
      <c r="E14686" s="88">
        <v>2550</v>
      </c>
      <c r="F14686" s="89">
        <f>+D14686*E14686</f>
        <v>542.76750000000004</v>
      </c>
    </row>
    <row r="14687" spans="1:6" ht="409.6" hidden="1" customHeight="1" x14ac:dyDescent="0.2"/>
    <row r="14688" spans="1:6" ht="25.5" customHeight="1" x14ac:dyDescent="0.2">
      <c r="A14688" s="84" t="s">
        <v>5190</v>
      </c>
      <c r="B14688" s="85" t="s">
        <v>5191</v>
      </c>
      <c r="C14688" s="86" t="s">
        <v>263</v>
      </c>
      <c r="D14688" s="87">
        <v>0.75</v>
      </c>
      <c r="E14688" s="88">
        <v>1353</v>
      </c>
      <c r="F14688" s="89">
        <f>+D14688*E14688</f>
        <v>1014.75</v>
      </c>
    </row>
    <row r="14689" spans="1:6" ht="409.6" hidden="1" customHeight="1" x14ac:dyDescent="0.2"/>
    <row r="14690" spans="1:6" ht="25.5" customHeight="1" x14ac:dyDescent="0.2">
      <c r="A14690" s="84" t="s">
        <v>5256</v>
      </c>
      <c r="B14690" s="85" t="s">
        <v>5257</v>
      </c>
      <c r="C14690" s="86" t="s">
        <v>9</v>
      </c>
      <c r="D14690" s="87">
        <v>1.176E-2</v>
      </c>
      <c r="E14690" s="88">
        <v>262600</v>
      </c>
      <c r="F14690" s="89">
        <f>+D14690*E14690</f>
        <v>3088.1759999999999</v>
      </c>
    </row>
    <row r="14691" spans="1:6" ht="409.6" hidden="1" customHeight="1" x14ac:dyDescent="0.2"/>
    <row r="14692" spans="1:6" ht="25.5" customHeight="1" thickBot="1" x14ac:dyDescent="0.25">
      <c r="A14692" s="84" t="s">
        <v>4941</v>
      </c>
      <c r="B14692" s="85" t="s">
        <v>4942</v>
      </c>
      <c r="C14692" s="86" t="s">
        <v>7</v>
      </c>
      <c r="D14692" s="87">
        <v>0.32</v>
      </c>
      <c r="E14692" s="88">
        <v>8600</v>
      </c>
      <c r="F14692" s="89">
        <f>+D14692*E14692</f>
        <v>2752</v>
      </c>
    </row>
    <row r="14693" spans="1:6" ht="409.6" hidden="1" customHeight="1" thickBot="1" x14ac:dyDescent="0.25"/>
    <row r="14694" spans="1:6" ht="13.5" customHeight="1" thickBot="1" x14ac:dyDescent="0.25">
      <c r="A14694" s="90" t="s">
        <v>4883</v>
      </c>
      <c r="B14694" s="91"/>
      <c r="C14694" s="92">
        <v>45.7361289520573</v>
      </c>
      <c r="D14694" s="91"/>
      <c r="E14694" s="93" t="s">
        <v>4884</v>
      </c>
      <c r="F14694" s="94">
        <v>88300</v>
      </c>
    </row>
    <row r="14695" spans="1:6" ht="0.2" customHeight="1" x14ac:dyDescent="0.2"/>
    <row r="14696" spans="1:6" ht="12.75" customHeight="1" x14ac:dyDescent="0.2">
      <c r="A14696" s="80" t="s">
        <v>4871</v>
      </c>
      <c r="B14696" s="81" t="s">
        <v>4885</v>
      </c>
      <c r="C14696" s="82" t="s">
        <v>4870</v>
      </c>
      <c r="D14696" s="82" t="s">
        <v>4873</v>
      </c>
      <c r="E14696" s="82" t="s">
        <v>4874</v>
      </c>
      <c r="F14696" s="83" t="s">
        <v>4875</v>
      </c>
    </row>
    <row r="14697" spans="1:6" ht="409.6" hidden="1" customHeight="1" x14ac:dyDescent="0.2"/>
    <row r="14698" spans="1:6" ht="25.5" customHeight="1" thickBot="1" x14ac:dyDescent="0.25">
      <c r="A14698" s="84" t="s">
        <v>5178</v>
      </c>
      <c r="B14698" s="85" t="s">
        <v>5179</v>
      </c>
      <c r="C14698" s="86" t="s">
        <v>4888</v>
      </c>
      <c r="D14698" s="87">
        <v>0.29137999999999997</v>
      </c>
      <c r="E14698" s="88">
        <v>294454</v>
      </c>
      <c r="F14698" s="89">
        <f>+D14698*E14698</f>
        <v>85798.006519999995</v>
      </c>
    </row>
    <row r="14699" spans="1:6" ht="409.6" hidden="1" customHeight="1" thickBot="1" x14ac:dyDescent="0.25"/>
    <row r="14700" spans="1:6" ht="13.5" customHeight="1" thickBot="1" x14ac:dyDescent="0.25">
      <c r="A14700" s="90" t="s">
        <v>4893</v>
      </c>
      <c r="B14700" s="91"/>
      <c r="C14700" s="92">
        <v>44.4401856379232</v>
      </c>
      <c r="D14700" s="91"/>
      <c r="E14700" s="93" t="s">
        <v>4884</v>
      </c>
      <c r="F14700" s="94">
        <v>85798</v>
      </c>
    </row>
    <row r="14701" spans="1:6" ht="0.2" customHeight="1" x14ac:dyDescent="0.2"/>
    <row r="14702" spans="1:6" ht="12.75" customHeight="1" x14ac:dyDescent="0.2">
      <c r="A14702" s="80" t="s">
        <v>4871</v>
      </c>
      <c r="B14702" s="81" t="s">
        <v>4894</v>
      </c>
      <c r="C14702" s="82" t="s">
        <v>4870</v>
      </c>
      <c r="D14702" s="82" t="s">
        <v>4873</v>
      </c>
      <c r="E14702" s="82" t="s">
        <v>4874</v>
      </c>
      <c r="F14702" s="83" t="s">
        <v>4875</v>
      </c>
    </row>
    <row r="14703" spans="1:6" ht="409.6" hidden="1" customHeight="1" x14ac:dyDescent="0.2"/>
    <row r="14704" spans="1:6" ht="25.5" customHeight="1" thickBot="1" x14ac:dyDescent="0.25">
      <c r="A14704" s="84" t="s">
        <v>4895</v>
      </c>
      <c r="B14704" s="85" t="s">
        <v>4896</v>
      </c>
      <c r="C14704" s="86" t="s">
        <v>4897</v>
      </c>
      <c r="D14704" s="87">
        <v>0.05</v>
      </c>
      <c r="E14704" s="88">
        <v>85798</v>
      </c>
      <c r="F14704" s="89">
        <f>+D14704*E14704</f>
        <v>4289.9000000000005</v>
      </c>
    </row>
    <row r="14705" spans="1:6" ht="409.6" hidden="1" customHeight="1" thickBot="1" x14ac:dyDescent="0.25"/>
    <row r="14706" spans="1:6" ht="13.5" customHeight="1" thickBot="1" x14ac:dyDescent="0.25">
      <c r="A14706" s="90" t="s">
        <v>4898</v>
      </c>
      <c r="B14706" s="91"/>
      <c r="C14706" s="92">
        <v>2.2220610781916901</v>
      </c>
      <c r="D14706" s="91"/>
      <c r="E14706" s="93" t="s">
        <v>4884</v>
      </c>
      <c r="F14706" s="94">
        <v>4290</v>
      </c>
    </row>
    <row r="14707" spans="1:6" ht="0.2" customHeight="1" x14ac:dyDescent="0.2"/>
    <row r="14708" spans="1:6" ht="12.75" customHeight="1" x14ac:dyDescent="0.2">
      <c r="A14708" s="80" t="s">
        <v>4871</v>
      </c>
      <c r="B14708" s="81" t="s">
        <v>4899</v>
      </c>
      <c r="C14708" s="82" t="s">
        <v>4870</v>
      </c>
      <c r="D14708" s="82" t="s">
        <v>4873</v>
      </c>
      <c r="E14708" s="82" t="s">
        <v>4874</v>
      </c>
      <c r="F14708" s="83" t="s">
        <v>4875</v>
      </c>
    </row>
    <row r="14709" spans="1:6" ht="409.6" hidden="1" customHeight="1" x14ac:dyDescent="0.2"/>
    <row r="14710" spans="1:6" ht="25.5" customHeight="1" x14ac:dyDescent="0.2">
      <c r="A14710" s="84" t="s">
        <v>5139</v>
      </c>
      <c r="B14710" s="85" t="s">
        <v>5140</v>
      </c>
      <c r="C14710" s="86" t="s">
        <v>109</v>
      </c>
      <c r="D14710" s="87">
        <v>7.7777799999999999</v>
      </c>
      <c r="E14710" s="88">
        <v>398</v>
      </c>
      <c r="F14710" s="89">
        <f>+D14710*E14710</f>
        <v>3095.5564399999998</v>
      </c>
    </row>
    <row r="14711" spans="1:6" ht="409.6" hidden="1" customHeight="1" x14ac:dyDescent="0.2"/>
    <row r="14712" spans="1:6" ht="25.5" customHeight="1" x14ac:dyDescent="0.2">
      <c r="A14712" s="84" t="s">
        <v>5278</v>
      </c>
      <c r="B14712" s="85" t="s">
        <v>5279</v>
      </c>
      <c r="C14712" s="86" t="s">
        <v>109</v>
      </c>
      <c r="D14712" s="87">
        <v>2.6666699999999999</v>
      </c>
      <c r="E14712" s="88">
        <v>388</v>
      </c>
      <c r="F14712" s="89">
        <f>+D14712*E14712</f>
        <v>1034.66796</v>
      </c>
    </row>
    <row r="14713" spans="1:6" ht="409.6" hidden="1" customHeight="1" x14ac:dyDescent="0.2"/>
    <row r="14714" spans="1:6" ht="25.5" customHeight="1" x14ac:dyDescent="0.2">
      <c r="A14714" s="84" t="s">
        <v>5280</v>
      </c>
      <c r="B14714" s="85" t="s">
        <v>5281</v>
      </c>
      <c r="C14714" s="86" t="s">
        <v>109</v>
      </c>
      <c r="D14714" s="87">
        <v>4</v>
      </c>
      <c r="E14714" s="88">
        <v>74</v>
      </c>
      <c r="F14714" s="89">
        <f>+D14714*E14714</f>
        <v>296</v>
      </c>
    </row>
    <row r="14715" spans="1:6" ht="409.6" hidden="1" customHeight="1" x14ac:dyDescent="0.2"/>
    <row r="14716" spans="1:6" ht="25.5" customHeight="1" x14ac:dyDescent="0.2">
      <c r="A14716" s="84" t="s">
        <v>5085</v>
      </c>
      <c r="B14716" s="85" t="s">
        <v>5086</v>
      </c>
      <c r="C14716" s="86" t="s">
        <v>109</v>
      </c>
      <c r="D14716" s="87">
        <v>10.26667</v>
      </c>
      <c r="E14716" s="88">
        <v>550</v>
      </c>
      <c r="F14716" s="89">
        <f>+D14716*E14716</f>
        <v>5646.6684999999998</v>
      </c>
    </row>
    <row r="14717" spans="1:6" ht="409.6" hidden="1" customHeight="1" x14ac:dyDescent="0.2"/>
    <row r="14718" spans="1:6" ht="25.5" customHeight="1" x14ac:dyDescent="0.2">
      <c r="A14718" s="84" t="s">
        <v>5087</v>
      </c>
      <c r="B14718" s="85" t="s">
        <v>5088</v>
      </c>
      <c r="C14718" s="86" t="s">
        <v>109</v>
      </c>
      <c r="D14718" s="87">
        <v>5.1333299999999999</v>
      </c>
      <c r="E14718" s="88">
        <v>169</v>
      </c>
      <c r="F14718" s="89">
        <f>+D14718*E14718</f>
        <v>867.53277000000003</v>
      </c>
    </row>
    <row r="14719" spans="1:6" ht="409.6" hidden="1" customHeight="1" x14ac:dyDescent="0.2"/>
    <row r="14720" spans="1:6" ht="25.5" customHeight="1" x14ac:dyDescent="0.2">
      <c r="A14720" s="84" t="s">
        <v>5166</v>
      </c>
      <c r="B14720" s="85" t="s">
        <v>5167</v>
      </c>
      <c r="C14720" s="86" t="s">
        <v>109</v>
      </c>
      <c r="D14720" s="87">
        <v>2.2859999999999998E-2</v>
      </c>
      <c r="E14720" s="88">
        <v>26925</v>
      </c>
      <c r="F14720" s="89">
        <f>+D14720*E14720</f>
        <v>615.50549999999998</v>
      </c>
    </row>
    <row r="14721" spans="1:6" ht="409.6" hidden="1" customHeight="1" x14ac:dyDescent="0.2"/>
    <row r="14722" spans="1:6" ht="25.5" customHeight="1" thickBot="1" x14ac:dyDescent="0.25">
      <c r="A14722" s="84" t="s">
        <v>5018</v>
      </c>
      <c r="B14722" s="85" t="s">
        <v>5019</v>
      </c>
      <c r="C14722" s="86" t="s">
        <v>109</v>
      </c>
      <c r="D14722" s="87">
        <v>3</v>
      </c>
      <c r="E14722" s="88">
        <v>248</v>
      </c>
      <c r="F14722" s="89">
        <f>+D14722*E14722</f>
        <v>744</v>
      </c>
    </row>
    <row r="14723" spans="1:6" ht="409.6" hidden="1" customHeight="1" thickBot="1" x14ac:dyDescent="0.25"/>
    <row r="14724" spans="1:6" ht="13.5" customHeight="1" thickBot="1" x14ac:dyDescent="0.25">
      <c r="A14724" s="90" t="s">
        <v>4904</v>
      </c>
      <c r="B14724" s="91"/>
      <c r="C14724" s="92">
        <v>6.3719802759706603</v>
      </c>
      <c r="D14724" s="91"/>
      <c r="E14724" s="93" t="s">
        <v>4884</v>
      </c>
      <c r="F14724" s="94">
        <v>12302</v>
      </c>
    </row>
    <row r="14725" spans="1:6" ht="0.2" customHeight="1" x14ac:dyDescent="0.2"/>
    <row r="14726" spans="1:6" ht="12.75" customHeight="1" x14ac:dyDescent="0.2">
      <c r="A14726" s="80" t="s">
        <v>4871</v>
      </c>
      <c r="B14726" s="81" t="s">
        <v>4905</v>
      </c>
      <c r="C14726" s="82" t="s">
        <v>4870</v>
      </c>
      <c r="D14726" s="82" t="s">
        <v>4873</v>
      </c>
      <c r="E14726" s="82" t="s">
        <v>4874</v>
      </c>
      <c r="F14726" s="83" t="s">
        <v>4875</v>
      </c>
    </row>
    <row r="14727" spans="1:6" ht="409.6" hidden="1" customHeight="1" x14ac:dyDescent="0.2"/>
    <row r="14728" spans="1:6" ht="25.5" customHeight="1" thickBot="1" x14ac:dyDescent="0.25">
      <c r="A14728" s="84" t="s">
        <v>4920</v>
      </c>
      <c r="B14728" s="85" t="s">
        <v>4921</v>
      </c>
      <c r="C14728" s="86" t="s">
        <v>106</v>
      </c>
      <c r="D14728" s="87">
        <v>0.16800000000000001</v>
      </c>
      <c r="E14728" s="88">
        <v>14128</v>
      </c>
      <c r="F14728" s="89">
        <f>+D14728*E14728</f>
        <v>2373.5040000000004</v>
      </c>
    </row>
    <row r="14729" spans="1:6" ht="409.6" hidden="1" customHeight="1" thickBot="1" x14ac:dyDescent="0.25"/>
    <row r="14730" spans="1:6" ht="13.5" customHeight="1" thickBot="1" x14ac:dyDescent="0.25">
      <c r="A14730" s="90" t="s">
        <v>4908</v>
      </c>
      <c r="B14730" s="91"/>
      <c r="C14730" s="92">
        <v>1.22964405585713</v>
      </c>
      <c r="D14730" s="91"/>
      <c r="E14730" s="93" t="s">
        <v>4884</v>
      </c>
      <c r="F14730" s="94">
        <v>2374</v>
      </c>
    </row>
    <row r="14731" spans="1:6" ht="0.2" customHeight="1" thickBot="1" x14ac:dyDescent="0.25"/>
    <row r="14732" spans="1:6" ht="12.75" customHeight="1" thickBot="1" x14ac:dyDescent="0.3">
      <c r="A14732" s="157" t="s">
        <v>4909</v>
      </c>
      <c r="B14732" s="158"/>
      <c r="C14732" s="158"/>
      <c r="D14732" s="158"/>
      <c r="E14732" s="159">
        <v>193064</v>
      </c>
      <c r="F14732" s="160"/>
    </row>
    <row r="14733" spans="1:6" ht="12.75" customHeight="1" x14ac:dyDescent="0.2"/>
    <row r="14734" spans="1:6" ht="12.75" customHeight="1" x14ac:dyDescent="0.2"/>
    <row r="14735" spans="1:6" ht="409.6" hidden="1" customHeight="1" x14ac:dyDescent="0.2"/>
    <row r="14736" spans="1:6" ht="12.75" customHeight="1" x14ac:dyDescent="0.25">
      <c r="A14736" s="144" t="s">
        <v>4868</v>
      </c>
      <c r="B14736" s="145"/>
      <c r="C14736" s="145"/>
      <c r="D14736" s="145"/>
      <c r="E14736" s="146"/>
      <c r="F14736" s="147"/>
    </row>
    <row r="14737" spans="1:6" ht="12.75" customHeight="1" x14ac:dyDescent="0.2">
      <c r="A14737" s="138" t="s">
        <v>3090</v>
      </c>
      <c r="B14737" s="139"/>
      <c r="C14737" s="139"/>
      <c r="D14737" s="140"/>
      <c r="E14737" s="76" t="s">
        <v>4869</v>
      </c>
      <c r="F14737" s="77" t="s">
        <v>4870</v>
      </c>
    </row>
    <row r="14738" spans="1:6" ht="12.75" customHeight="1" x14ac:dyDescent="0.2">
      <c r="A14738" s="141"/>
      <c r="B14738" s="142"/>
      <c r="C14738" s="142"/>
      <c r="D14738" s="143"/>
      <c r="E14738" s="78" t="s">
        <v>3089</v>
      </c>
      <c r="F14738" s="79" t="s">
        <v>263</v>
      </c>
    </row>
    <row r="14739" spans="1:6" ht="409.6" hidden="1" customHeight="1" x14ac:dyDescent="0.2"/>
    <row r="14740" spans="1:6" ht="12.75" customHeight="1" x14ac:dyDescent="0.2">
      <c r="A14740" s="80" t="s">
        <v>4871</v>
      </c>
      <c r="B14740" s="81" t="s">
        <v>4872</v>
      </c>
      <c r="C14740" s="82" t="s">
        <v>4870</v>
      </c>
      <c r="D14740" s="82" t="s">
        <v>4873</v>
      </c>
      <c r="E14740" s="82" t="s">
        <v>4874</v>
      </c>
      <c r="F14740" s="83" t="s">
        <v>4875</v>
      </c>
    </row>
    <row r="14741" spans="1:6" ht="409.6" hidden="1" customHeight="1" x14ac:dyDescent="0.2"/>
    <row r="14742" spans="1:6" ht="25.5" customHeight="1" x14ac:dyDescent="0.2">
      <c r="A14742" s="84" t="s">
        <v>5154</v>
      </c>
      <c r="B14742" s="85" t="s">
        <v>5155</v>
      </c>
      <c r="C14742" s="86" t="s">
        <v>106</v>
      </c>
      <c r="D14742" s="87">
        <v>0.21</v>
      </c>
      <c r="E14742" s="88">
        <v>405694</v>
      </c>
      <c r="F14742" s="89">
        <f>+D14742*E14742</f>
        <v>85195.739999999991</v>
      </c>
    </row>
    <row r="14743" spans="1:6" ht="409.6" hidden="1" customHeight="1" x14ac:dyDescent="0.2"/>
    <row r="14744" spans="1:6" ht="25.5" customHeight="1" x14ac:dyDescent="0.2">
      <c r="A14744" s="84" t="s">
        <v>5097</v>
      </c>
      <c r="B14744" s="85" t="s">
        <v>5098</v>
      </c>
      <c r="C14744" s="86" t="s">
        <v>9</v>
      </c>
      <c r="D14744" s="87">
        <v>1.4E-3</v>
      </c>
      <c r="E14744" s="88">
        <v>295180</v>
      </c>
      <c r="F14744" s="89">
        <f>+D14744*E14744</f>
        <v>413.25200000000001</v>
      </c>
    </row>
    <row r="14745" spans="1:6" ht="409.6" hidden="1" customHeight="1" x14ac:dyDescent="0.2"/>
    <row r="14746" spans="1:6" ht="25.5" customHeight="1" x14ac:dyDescent="0.2">
      <c r="A14746" s="84" t="s">
        <v>5160</v>
      </c>
      <c r="B14746" s="85" t="s">
        <v>5161</v>
      </c>
      <c r="C14746" s="86" t="s">
        <v>9</v>
      </c>
      <c r="D14746" s="87">
        <v>7.1879999999999999E-2</v>
      </c>
      <c r="E14746" s="88">
        <v>155918</v>
      </c>
      <c r="F14746" s="89">
        <f>+D14746*E14746</f>
        <v>11207.385839999999</v>
      </c>
    </row>
    <row r="14747" spans="1:6" ht="409.6" hidden="1" customHeight="1" x14ac:dyDescent="0.2"/>
    <row r="14748" spans="1:6" ht="25.5" customHeight="1" x14ac:dyDescent="0.2">
      <c r="A14748" s="84" t="s">
        <v>4881</v>
      </c>
      <c r="B14748" s="85" t="s">
        <v>4882</v>
      </c>
      <c r="C14748" s="86" t="s">
        <v>9</v>
      </c>
      <c r="D14748" s="87">
        <v>0.35699999999999998</v>
      </c>
      <c r="E14748" s="88">
        <v>8900</v>
      </c>
      <c r="F14748" s="89">
        <f>+D14748*E14748</f>
        <v>3177.2999999999997</v>
      </c>
    </row>
    <row r="14749" spans="1:6" ht="409.6" hidden="1" customHeight="1" x14ac:dyDescent="0.2"/>
    <row r="14750" spans="1:6" ht="25.5" customHeight="1" x14ac:dyDescent="0.2">
      <c r="A14750" s="84" t="s">
        <v>5101</v>
      </c>
      <c r="B14750" s="85" t="s">
        <v>5102</v>
      </c>
      <c r="C14750" s="86" t="s">
        <v>1212</v>
      </c>
      <c r="D14750" s="87">
        <v>0.21285000000000001</v>
      </c>
      <c r="E14750" s="88">
        <v>2550</v>
      </c>
      <c r="F14750" s="89">
        <f>+D14750*E14750</f>
        <v>542.76750000000004</v>
      </c>
    </row>
    <row r="14751" spans="1:6" ht="409.6" hidden="1" customHeight="1" x14ac:dyDescent="0.2"/>
    <row r="14752" spans="1:6" ht="25.5" customHeight="1" x14ac:dyDescent="0.2">
      <c r="A14752" s="84" t="s">
        <v>5190</v>
      </c>
      <c r="B14752" s="85" t="s">
        <v>5191</v>
      </c>
      <c r="C14752" s="86" t="s">
        <v>263</v>
      </c>
      <c r="D14752" s="87">
        <v>0.75</v>
      </c>
      <c r="E14752" s="88">
        <v>1353</v>
      </c>
      <c r="F14752" s="89">
        <f>+D14752*E14752</f>
        <v>1014.75</v>
      </c>
    </row>
    <row r="14753" spans="1:6" ht="409.6" hidden="1" customHeight="1" x14ac:dyDescent="0.2"/>
    <row r="14754" spans="1:6" ht="25.5" customHeight="1" x14ac:dyDescent="0.2">
      <c r="A14754" s="84" t="s">
        <v>5256</v>
      </c>
      <c r="B14754" s="85" t="s">
        <v>5257</v>
      </c>
      <c r="C14754" s="86" t="s">
        <v>9</v>
      </c>
      <c r="D14754" s="87">
        <v>1.47E-2</v>
      </c>
      <c r="E14754" s="88">
        <v>262600</v>
      </c>
      <c r="F14754" s="89">
        <f>+D14754*E14754</f>
        <v>3860.22</v>
      </c>
    </row>
    <row r="14755" spans="1:6" ht="409.6" hidden="1" customHeight="1" x14ac:dyDescent="0.2"/>
    <row r="14756" spans="1:6" ht="25.5" customHeight="1" thickBot="1" x14ac:dyDescent="0.25">
      <c r="A14756" s="84" t="s">
        <v>4941</v>
      </c>
      <c r="B14756" s="85" t="s">
        <v>4942</v>
      </c>
      <c r="C14756" s="86" t="s">
        <v>7</v>
      </c>
      <c r="D14756" s="87">
        <v>0.32</v>
      </c>
      <c r="E14756" s="88">
        <v>8600</v>
      </c>
      <c r="F14756" s="89">
        <f>+D14756*E14756</f>
        <v>2752</v>
      </c>
    </row>
    <row r="14757" spans="1:6" ht="409.6" hidden="1" customHeight="1" thickBot="1" x14ac:dyDescent="0.25"/>
    <row r="14758" spans="1:6" ht="13.5" customHeight="1" thickBot="1" x14ac:dyDescent="0.25">
      <c r="A14758" s="90" t="s">
        <v>4883</v>
      </c>
      <c r="B14758" s="91"/>
      <c r="C14758" s="92">
        <v>48.351162031801103</v>
      </c>
      <c r="D14758" s="91"/>
      <c r="E14758" s="93" t="s">
        <v>4884</v>
      </c>
      <c r="F14758" s="94">
        <v>108163</v>
      </c>
    </row>
    <row r="14759" spans="1:6" ht="0.2" customHeight="1" x14ac:dyDescent="0.2"/>
    <row r="14760" spans="1:6" ht="12.75" customHeight="1" x14ac:dyDescent="0.2">
      <c r="A14760" s="80" t="s">
        <v>4871</v>
      </c>
      <c r="B14760" s="81" t="s">
        <v>4885</v>
      </c>
      <c r="C14760" s="82" t="s">
        <v>4870</v>
      </c>
      <c r="D14760" s="82" t="s">
        <v>4873</v>
      </c>
      <c r="E14760" s="82" t="s">
        <v>4874</v>
      </c>
      <c r="F14760" s="83" t="s">
        <v>4875</v>
      </c>
    </row>
    <row r="14761" spans="1:6" ht="409.6" hidden="1" customHeight="1" x14ac:dyDescent="0.2"/>
    <row r="14762" spans="1:6" ht="25.5" customHeight="1" thickBot="1" x14ac:dyDescent="0.25">
      <c r="A14762" s="84" t="s">
        <v>5178</v>
      </c>
      <c r="B14762" s="85" t="s">
        <v>5179</v>
      </c>
      <c r="C14762" s="86" t="s">
        <v>4888</v>
      </c>
      <c r="D14762" s="87">
        <v>0.32382</v>
      </c>
      <c r="E14762" s="88">
        <v>294454</v>
      </c>
      <c r="F14762" s="89">
        <f>+D14762*E14762</f>
        <v>95350.094280000005</v>
      </c>
    </row>
    <row r="14763" spans="1:6" ht="409.6" hidden="1" customHeight="1" thickBot="1" x14ac:dyDescent="0.25"/>
    <row r="14764" spans="1:6" ht="13.5" customHeight="1" thickBot="1" x14ac:dyDescent="0.25">
      <c r="A14764" s="90" t="s">
        <v>4893</v>
      </c>
      <c r="B14764" s="91"/>
      <c r="C14764" s="92">
        <v>42.623478451339501</v>
      </c>
      <c r="D14764" s="91"/>
      <c r="E14764" s="93" t="s">
        <v>4884</v>
      </c>
      <c r="F14764" s="94">
        <v>95350</v>
      </c>
    </row>
    <row r="14765" spans="1:6" ht="0.2" customHeight="1" x14ac:dyDescent="0.2"/>
    <row r="14766" spans="1:6" ht="12.75" customHeight="1" x14ac:dyDescent="0.2">
      <c r="A14766" s="80" t="s">
        <v>4871</v>
      </c>
      <c r="B14766" s="81" t="s">
        <v>4894</v>
      </c>
      <c r="C14766" s="82" t="s">
        <v>4870</v>
      </c>
      <c r="D14766" s="82" t="s">
        <v>4873</v>
      </c>
      <c r="E14766" s="82" t="s">
        <v>4874</v>
      </c>
      <c r="F14766" s="83" t="s">
        <v>4875</v>
      </c>
    </row>
    <row r="14767" spans="1:6" ht="409.6" hidden="1" customHeight="1" x14ac:dyDescent="0.2"/>
    <row r="14768" spans="1:6" ht="25.5" customHeight="1" thickBot="1" x14ac:dyDescent="0.25">
      <c r="A14768" s="84" t="s">
        <v>4895</v>
      </c>
      <c r="B14768" s="85" t="s">
        <v>4896</v>
      </c>
      <c r="C14768" s="86" t="s">
        <v>4897</v>
      </c>
      <c r="D14768" s="87">
        <v>0.05</v>
      </c>
      <c r="E14768" s="88">
        <v>95350</v>
      </c>
      <c r="F14768" s="89">
        <f>+D14768*E14768</f>
        <v>4767.5</v>
      </c>
    </row>
    <row r="14769" spans="1:6" ht="409.6" hidden="1" customHeight="1" thickBot="1" x14ac:dyDescent="0.25"/>
    <row r="14770" spans="1:6" ht="13.5" customHeight="1" thickBot="1" x14ac:dyDescent="0.25">
      <c r="A14770" s="90" t="s">
        <v>4898</v>
      </c>
      <c r="B14770" s="91"/>
      <c r="C14770" s="92">
        <v>2.1313974332038499</v>
      </c>
      <c r="D14770" s="91"/>
      <c r="E14770" s="93" t="s">
        <v>4884</v>
      </c>
      <c r="F14770" s="94">
        <v>4768</v>
      </c>
    </row>
    <row r="14771" spans="1:6" ht="0.2" customHeight="1" x14ac:dyDescent="0.2"/>
    <row r="14772" spans="1:6" ht="12.75" customHeight="1" x14ac:dyDescent="0.2">
      <c r="A14772" s="80" t="s">
        <v>4871</v>
      </c>
      <c r="B14772" s="81" t="s">
        <v>4899</v>
      </c>
      <c r="C14772" s="82" t="s">
        <v>4870</v>
      </c>
      <c r="D14772" s="82" t="s">
        <v>4873</v>
      </c>
      <c r="E14772" s="82" t="s">
        <v>4874</v>
      </c>
      <c r="F14772" s="83" t="s">
        <v>4875</v>
      </c>
    </row>
    <row r="14773" spans="1:6" ht="409.6" hidden="1" customHeight="1" x14ac:dyDescent="0.2"/>
    <row r="14774" spans="1:6" ht="25.5" customHeight="1" x14ac:dyDescent="0.2">
      <c r="A14774" s="84" t="s">
        <v>5139</v>
      </c>
      <c r="B14774" s="85" t="s">
        <v>5140</v>
      </c>
      <c r="C14774" s="86" t="s">
        <v>109</v>
      </c>
      <c r="D14774" s="87">
        <v>7.7777799999999999</v>
      </c>
      <c r="E14774" s="88">
        <v>398</v>
      </c>
      <c r="F14774" s="89">
        <f>+D14774*E14774</f>
        <v>3095.5564399999998</v>
      </c>
    </row>
    <row r="14775" spans="1:6" ht="409.6" hidden="1" customHeight="1" x14ac:dyDescent="0.2"/>
    <row r="14776" spans="1:6" ht="25.5" customHeight="1" x14ac:dyDescent="0.2">
      <c r="A14776" s="84" t="s">
        <v>5278</v>
      </c>
      <c r="B14776" s="85" t="s">
        <v>5279</v>
      </c>
      <c r="C14776" s="86" t="s">
        <v>109</v>
      </c>
      <c r="D14776" s="87">
        <v>2.6666699999999999</v>
      </c>
      <c r="E14776" s="88">
        <v>388</v>
      </c>
      <c r="F14776" s="89">
        <f>+D14776*E14776</f>
        <v>1034.66796</v>
      </c>
    </row>
    <row r="14777" spans="1:6" ht="409.6" hidden="1" customHeight="1" x14ac:dyDescent="0.2"/>
    <row r="14778" spans="1:6" ht="25.5" customHeight="1" x14ac:dyDescent="0.2">
      <c r="A14778" s="84" t="s">
        <v>5280</v>
      </c>
      <c r="B14778" s="85" t="s">
        <v>5281</v>
      </c>
      <c r="C14778" s="86" t="s">
        <v>109</v>
      </c>
      <c r="D14778" s="87">
        <v>4</v>
      </c>
      <c r="E14778" s="88">
        <v>74</v>
      </c>
      <c r="F14778" s="89">
        <f>+D14778*E14778</f>
        <v>296</v>
      </c>
    </row>
    <row r="14779" spans="1:6" ht="409.6" hidden="1" customHeight="1" x14ac:dyDescent="0.2"/>
    <row r="14780" spans="1:6" ht="25.5" customHeight="1" x14ac:dyDescent="0.2">
      <c r="A14780" s="84" t="s">
        <v>5085</v>
      </c>
      <c r="B14780" s="85" t="s">
        <v>5086</v>
      </c>
      <c r="C14780" s="86" t="s">
        <v>109</v>
      </c>
      <c r="D14780" s="87">
        <v>10.26667</v>
      </c>
      <c r="E14780" s="88">
        <v>550</v>
      </c>
      <c r="F14780" s="89">
        <f>+D14780*E14780</f>
        <v>5646.6684999999998</v>
      </c>
    </row>
    <row r="14781" spans="1:6" ht="409.6" hidden="1" customHeight="1" x14ac:dyDescent="0.2"/>
    <row r="14782" spans="1:6" ht="25.5" customHeight="1" x14ac:dyDescent="0.2">
      <c r="A14782" s="84" t="s">
        <v>5087</v>
      </c>
      <c r="B14782" s="85" t="s">
        <v>5088</v>
      </c>
      <c r="C14782" s="86" t="s">
        <v>109</v>
      </c>
      <c r="D14782" s="87">
        <v>5.1333299999999999</v>
      </c>
      <c r="E14782" s="88">
        <v>169</v>
      </c>
      <c r="F14782" s="89">
        <f>+D14782*E14782</f>
        <v>867.53277000000003</v>
      </c>
    </row>
    <row r="14783" spans="1:6" ht="409.6" hidden="1" customHeight="1" x14ac:dyDescent="0.2"/>
    <row r="14784" spans="1:6" ht="25.5" customHeight="1" x14ac:dyDescent="0.2">
      <c r="A14784" s="84" t="s">
        <v>5166</v>
      </c>
      <c r="B14784" s="85" t="s">
        <v>5167</v>
      </c>
      <c r="C14784" s="86" t="s">
        <v>109</v>
      </c>
      <c r="D14784" s="87">
        <v>2.8570000000000002E-2</v>
      </c>
      <c r="E14784" s="88">
        <v>26925</v>
      </c>
      <c r="F14784" s="89">
        <f>+D14784*E14784</f>
        <v>769.24725000000001</v>
      </c>
    </row>
    <row r="14785" spans="1:6" ht="409.6" hidden="1" customHeight="1" x14ac:dyDescent="0.2"/>
    <row r="14786" spans="1:6" ht="25.5" customHeight="1" thickBot="1" x14ac:dyDescent="0.25">
      <c r="A14786" s="84" t="s">
        <v>5018</v>
      </c>
      <c r="B14786" s="85" t="s">
        <v>5019</v>
      </c>
      <c r="C14786" s="86" t="s">
        <v>109</v>
      </c>
      <c r="D14786" s="87">
        <v>3</v>
      </c>
      <c r="E14786" s="88">
        <v>248</v>
      </c>
      <c r="F14786" s="89">
        <f>+D14786*E14786</f>
        <v>744</v>
      </c>
    </row>
    <row r="14787" spans="1:6" ht="409.6" hidden="1" customHeight="1" thickBot="1" x14ac:dyDescent="0.25"/>
    <row r="14788" spans="1:6" ht="13.5" customHeight="1" thickBot="1" x14ac:dyDescent="0.25">
      <c r="A14788" s="90" t="s">
        <v>4904</v>
      </c>
      <c r="B14788" s="91"/>
      <c r="C14788" s="92">
        <v>5.5676499644618103</v>
      </c>
      <c r="D14788" s="91"/>
      <c r="E14788" s="93" t="s">
        <v>4884</v>
      </c>
      <c r="F14788" s="94">
        <v>12455</v>
      </c>
    </row>
    <row r="14789" spans="1:6" ht="0.2" customHeight="1" x14ac:dyDescent="0.2"/>
    <row r="14790" spans="1:6" ht="12.75" customHeight="1" x14ac:dyDescent="0.2">
      <c r="A14790" s="80" t="s">
        <v>4871</v>
      </c>
      <c r="B14790" s="81" t="s">
        <v>4905</v>
      </c>
      <c r="C14790" s="82" t="s">
        <v>4870</v>
      </c>
      <c r="D14790" s="82" t="s">
        <v>4873</v>
      </c>
      <c r="E14790" s="82" t="s">
        <v>4874</v>
      </c>
      <c r="F14790" s="83" t="s">
        <v>4875</v>
      </c>
    </row>
    <row r="14791" spans="1:6" ht="409.6" hidden="1" customHeight="1" x14ac:dyDescent="0.2"/>
    <row r="14792" spans="1:6" ht="25.5" customHeight="1" thickBot="1" x14ac:dyDescent="0.25">
      <c r="A14792" s="84" t="s">
        <v>4920</v>
      </c>
      <c r="B14792" s="85" t="s">
        <v>4921</v>
      </c>
      <c r="C14792" s="86" t="s">
        <v>106</v>
      </c>
      <c r="D14792" s="87">
        <v>0.21</v>
      </c>
      <c r="E14792" s="88">
        <v>14128</v>
      </c>
      <c r="F14792" s="89">
        <f>+D14792*E14792</f>
        <v>2966.88</v>
      </c>
    </row>
    <row r="14793" spans="1:6" ht="409.6" hidden="1" customHeight="1" x14ac:dyDescent="0.2"/>
    <row r="14794" spans="1:6" ht="13.5" customHeight="1" thickBot="1" x14ac:dyDescent="0.25">
      <c r="A14794" s="90" t="s">
        <v>4908</v>
      </c>
      <c r="B14794" s="91"/>
      <c r="C14794" s="92">
        <v>1.3263121191937499</v>
      </c>
      <c r="D14794" s="91"/>
      <c r="E14794" s="93" t="s">
        <v>4884</v>
      </c>
      <c r="F14794" s="94">
        <v>2967</v>
      </c>
    </row>
    <row r="14795" spans="1:6" ht="0.2" customHeight="1" thickBot="1" x14ac:dyDescent="0.25"/>
    <row r="14796" spans="1:6" ht="12.75" customHeight="1" thickBot="1" x14ac:dyDescent="0.3">
      <c r="A14796" s="157" t="s">
        <v>4909</v>
      </c>
      <c r="B14796" s="158"/>
      <c r="C14796" s="158"/>
      <c r="D14796" s="158"/>
      <c r="E14796" s="159">
        <v>223703</v>
      </c>
      <c r="F14796" s="160"/>
    </row>
    <row r="14797" spans="1:6" ht="12.75" customHeight="1" x14ac:dyDescent="0.2"/>
    <row r="14798" spans="1:6" ht="12.75" customHeight="1" x14ac:dyDescent="0.2"/>
    <row r="14799" spans="1:6" ht="409.6" hidden="1" customHeight="1" x14ac:dyDescent="0.2"/>
    <row r="14800" spans="1:6" ht="12.75" customHeight="1" x14ac:dyDescent="0.25">
      <c r="A14800" s="144" t="s">
        <v>4868</v>
      </c>
      <c r="B14800" s="145"/>
      <c r="C14800" s="145"/>
      <c r="D14800" s="145"/>
      <c r="E14800" s="146"/>
      <c r="F14800" s="147"/>
    </row>
    <row r="14801" spans="1:6" ht="12.75" customHeight="1" x14ac:dyDescent="0.2">
      <c r="A14801" s="138" t="s">
        <v>3092</v>
      </c>
      <c r="B14801" s="139"/>
      <c r="C14801" s="139"/>
      <c r="D14801" s="140"/>
      <c r="E14801" s="76" t="s">
        <v>4869</v>
      </c>
      <c r="F14801" s="77" t="s">
        <v>4870</v>
      </c>
    </row>
    <row r="14802" spans="1:6" ht="12.75" customHeight="1" x14ac:dyDescent="0.2">
      <c r="A14802" s="141"/>
      <c r="B14802" s="142"/>
      <c r="C14802" s="142"/>
      <c r="D14802" s="143"/>
      <c r="E14802" s="78" t="s">
        <v>3091</v>
      </c>
      <c r="F14802" s="79" t="s">
        <v>263</v>
      </c>
    </row>
    <row r="14803" spans="1:6" ht="409.6" hidden="1" customHeight="1" x14ac:dyDescent="0.2"/>
    <row r="14804" spans="1:6" ht="12.75" customHeight="1" x14ac:dyDescent="0.2">
      <c r="A14804" s="80" t="s">
        <v>4871</v>
      </c>
      <c r="B14804" s="81" t="s">
        <v>4872</v>
      </c>
      <c r="C14804" s="82" t="s">
        <v>4870</v>
      </c>
      <c r="D14804" s="82" t="s">
        <v>4873</v>
      </c>
      <c r="E14804" s="82" t="s">
        <v>4874</v>
      </c>
      <c r="F14804" s="83" t="s">
        <v>4875</v>
      </c>
    </row>
    <row r="14805" spans="1:6" ht="409.6" hidden="1" customHeight="1" x14ac:dyDescent="0.2"/>
    <row r="14806" spans="1:6" ht="25.5" customHeight="1" x14ac:dyDescent="0.2">
      <c r="A14806" s="84" t="s">
        <v>5154</v>
      </c>
      <c r="B14806" s="85" t="s">
        <v>5155</v>
      </c>
      <c r="C14806" s="86" t="s">
        <v>106</v>
      </c>
      <c r="D14806" s="87">
        <v>0.252</v>
      </c>
      <c r="E14806" s="88">
        <v>405694</v>
      </c>
      <c r="F14806" s="89">
        <f>+D14806*E14806</f>
        <v>102234.88800000001</v>
      </c>
    </row>
    <row r="14807" spans="1:6" ht="409.6" hidden="1" customHeight="1" x14ac:dyDescent="0.2"/>
    <row r="14808" spans="1:6" ht="25.5" customHeight="1" x14ac:dyDescent="0.2">
      <c r="A14808" s="84" t="s">
        <v>5097</v>
      </c>
      <c r="B14808" s="85" t="s">
        <v>5098</v>
      </c>
      <c r="C14808" s="86" t="s">
        <v>9</v>
      </c>
      <c r="D14808" s="87">
        <v>1.6000000000000001E-3</v>
      </c>
      <c r="E14808" s="88">
        <v>295180</v>
      </c>
      <c r="F14808" s="89">
        <f>+D14808*E14808</f>
        <v>472.28800000000001</v>
      </c>
    </row>
    <row r="14809" spans="1:6" ht="409.6" hidden="1" customHeight="1" x14ac:dyDescent="0.2"/>
    <row r="14810" spans="1:6" ht="25.5" customHeight="1" x14ac:dyDescent="0.2">
      <c r="A14810" s="84" t="s">
        <v>5160</v>
      </c>
      <c r="B14810" s="85" t="s">
        <v>5161</v>
      </c>
      <c r="C14810" s="86" t="s">
        <v>9</v>
      </c>
      <c r="D14810" s="87">
        <v>8.2150000000000001E-2</v>
      </c>
      <c r="E14810" s="88">
        <v>155918</v>
      </c>
      <c r="F14810" s="89">
        <f>+D14810*E14810</f>
        <v>12808.663700000001</v>
      </c>
    </row>
    <row r="14811" spans="1:6" ht="409.6" hidden="1" customHeight="1" x14ac:dyDescent="0.2"/>
    <row r="14812" spans="1:6" ht="25.5" customHeight="1" x14ac:dyDescent="0.2">
      <c r="A14812" s="84" t="s">
        <v>4881</v>
      </c>
      <c r="B14812" s="85" t="s">
        <v>4882</v>
      </c>
      <c r="C14812" s="86" t="s">
        <v>9</v>
      </c>
      <c r="D14812" s="87">
        <v>0.40255000000000002</v>
      </c>
      <c r="E14812" s="88">
        <v>8900</v>
      </c>
      <c r="F14812" s="89">
        <f>+D14812*E14812</f>
        <v>3582.6950000000002</v>
      </c>
    </row>
    <row r="14813" spans="1:6" ht="409.6" hidden="1" customHeight="1" x14ac:dyDescent="0.2"/>
    <row r="14814" spans="1:6" ht="25.5" customHeight="1" x14ac:dyDescent="0.2">
      <c r="A14814" s="84" t="s">
        <v>5101</v>
      </c>
      <c r="B14814" s="85" t="s">
        <v>5102</v>
      </c>
      <c r="C14814" s="86" t="s">
        <v>1212</v>
      </c>
      <c r="D14814" s="87">
        <v>0.21285000000000001</v>
      </c>
      <c r="E14814" s="88">
        <v>2550</v>
      </c>
      <c r="F14814" s="89">
        <f>+D14814*E14814</f>
        <v>542.76750000000004</v>
      </c>
    </row>
    <row r="14815" spans="1:6" ht="409.6" hidden="1" customHeight="1" x14ac:dyDescent="0.2"/>
    <row r="14816" spans="1:6" ht="25.5" customHeight="1" x14ac:dyDescent="0.2">
      <c r="A14816" s="84" t="s">
        <v>5190</v>
      </c>
      <c r="B14816" s="85" t="s">
        <v>5191</v>
      </c>
      <c r="C14816" s="86" t="s">
        <v>263</v>
      </c>
      <c r="D14816" s="87">
        <v>0.75</v>
      </c>
      <c r="E14816" s="88">
        <v>1353</v>
      </c>
      <c r="F14816" s="89">
        <f>+D14816*E14816</f>
        <v>1014.75</v>
      </c>
    </row>
    <row r="14817" spans="1:6" ht="409.6" hidden="1" customHeight="1" x14ac:dyDescent="0.2"/>
    <row r="14818" spans="1:6" ht="25.5" customHeight="1" x14ac:dyDescent="0.2">
      <c r="A14818" s="84" t="s">
        <v>5256</v>
      </c>
      <c r="B14818" s="85" t="s">
        <v>5257</v>
      </c>
      <c r="C14818" s="86" t="s">
        <v>9</v>
      </c>
      <c r="D14818" s="87">
        <v>1.7639999999999999E-2</v>
      </c>
      <c r="E14818" s="88">
        <v>262600</v>
      </c>
      <c r="F14818" s="89">
        <f>+D14818*E14818</f>
        <v>4632.2640000000001</v>
      </c>
    </row>
    <row r="14819" spans="1:6" ht="409.6" hidden="1" customHeight="1" x14ac:dyDescent="0.2"/>
    <row r="14820" spans="1:6" ht="25.5" customHeight="1" thickBot="1" x14ac:dyDescent="0.25">
      <c r="A14820" s="84" t="s">
        <v>4941</v>
      </c>
      <c r="B14820" s="85" t="s">
        <v>4942</v>
      </c>
      <c r="C14820" s="86" t="s">
        <v>7</v>
      </c>
      <c r="D14820" s="87">
        <v>0.32</v>
      </c>
      <c r="E14820" s="88">
        <v>8600</v>
      </c>
      <c r="F14820" s="89">
        <f>+D14820*E14820</f>
        <v>2752</v>
      </c>
    </row>
    <row r="14821" spans="1:6" ht="409.6" hidden="1" customHeight="1" thickBot="1" x14ac:dyDescent="0.25"/>
    <row r="14822" spans="1:6" ht="13.5" customHeight="1" thickBot="1" x14ac:dyDescent="0.25">
      <c r="A14822" s="90" t="s">
        <v>4883</v>
      </c>
      <c r="B14822" s="91"/>
      <c r="C14822" s="92">
        <v>50.251175422484899</v>
      </c>
      <c r="D14822" s="91"/>
      <c r="E14822" s="93" t="s">
        <v>4884</v>
      </c>
      <c r="F14822" s="94">
        <v>128041</v>
      </c>
    </row>
    <row r="14823" spans="1:6" ht="0.2" customHeight="1" x14ac:dyDescent="0.2"/>
    <row r="14824" spans="1:6" ht="12.75" customHeight="1" x14ac:dyDescent="0.2">
      <c r="A14824" s="80" t="s">
        <v>4871</v>
      </c>
      <c r="B14824" s="81" t="s">
        <v>4885</v>
      </c>
      <c r="C14824" s="82" t="s">
        <v>4870</v>
      </c>
      <c r="D14824" s="82" t="s">
        <v>4873</v>
      </c>
      <c r="E14824" s="82" t="s">
        <v>4874</v>
      </c>
      <c r="F14824" s="83" t="s">
        <v>4875</v>
      </c>
    </row>
    <row r="14825" spans="1:6" ht="409.6" hidden="1" customHeight="1" x14ac:dyDescent="0.2"/>
    <row r="14826" spans="1:6" ht="25.5" customHeight="1" thickBot="1" x14ac:dyDescent="0.25">
      <c r="A14826" s="84" t="s">
        <v>5178</v>
      </c>
      <c r="B14826" s="85" t="s">
        <v>5179</v>
      </c>
      <c r="C14826" s="86" t="s">
        <v>4888</v>
      </c>
      <c r="D14826" s="87">
        <v>0.35770000000000002</v>
      </c>
      <c r="E14826" s="88">
        <v>294454</v>
      </c>
      <c r="F14826" s="89">
        <f>+D14826*E14826</f>
        <v>105326.1958</v>
      </c>
    </row>
    <row r="14827" spans="1:6" ht="409.6" hidden="1" customHeight="1" thickBot="1" x14ac:dyDescent="0.25"/>
    <row r="14828" spans="1:6" ht="13.5" customHeight="1" thickBot="1" x14ac:dyDescent="0.25">
      <c r="A14828" s="90" t="s">
        <v>4893</v>
      </c>
      <c r="B14828" s="91"/>
      <c r="C14828" s="92">
        <v>41.3364102322588</v>
      </c>
      <c r="D14828" s="91"/>
      <c r="E14828" s="93" t="s">
        <v>4884</v>
      </c>
      <c r="F14828" s="94">
        <v>105326</v>
      </c>
    </row>
    <row r="14829" spans="1:6" ht="0.2" customHeight="1" x14ac:dyDescent="0.2"/>
    <row r="14830" spans="1:6" ht="12.75" customHeight="1" x14ac:dyDescent="0.2">
      <c r="A14830" s="80" t="s">
        <v>4871</v>
      </c>
      <c r="B14830" s="81" t="s">
        <v>4894</v>
      </c>
      <c r="C14830" s="82" t="s">
        <v>4870</v>
      </c>
      <c r="D14830" s="82" t="s">
        <v>4873</v>
      </c>
      <c r="E14830" s="82" t="s">
        <v>4874</v>
      </c>
      <c r="F14830" s="83" t="s">
        <v>4875</v>
      </c>
    </row>
    <row r="14831" spans="1:6" ht="409.6" hidden="1" customHeight="1" x14ac:dyDescent="0.2"/>
    <row r="14832" spans="1:6" ht="25.5" customHeight="1" thickBot="1" x14ac:dyDescent="0.25">
      <c r="A14832" s="84" t="s">
        <v>4895</v>
      </c>
      <c r="B14832" s="85" t="s">
        <v>4896</v>
      </c>
      <c r="C14832" s="86" t="s">
        <v>4897</v>
      </c>
      <c r="D14832" s="87">
        <v>0.05</v>
      </c>
      <c r="E14832" s="88">
        <v>105326</v>
      </c>
      <c r="F14832" s="89">
        <f>+D14832*E14832</f>
        <v>5266.3</v>
      </c>
    </row>
    <row r="14833" spans="1:6" ht="409.6" hidden="1" customHeight="1" thickBot="1" x14ac:dyDescent="0.25"/>
    <row r="14834" spans="1:6" ht="13.5" customHeight="1" thickBot="1" x14ac:dyDescent="0.25">
      <c r="A14834" s="90" t="s">
        <v>4898</v>
      </c>
      <c r="B14834" s="91"/>
      <c r="C14834" s="92">
        <v>2.0667027731336498</v>
      </c>
      <c r="D14834" s="91"/>
      <c r="E14834" s="93" t="s">
        <v>4884</v>
      </c>
      <c r="F14834" s="94">
        <v>5266</v>
      </c>
    </row>
    <row r="14835" spans="1:6" ht="0.2" customHeight="1" x14ac:dyDescent="0.2"/>
    <row r="14836" spans="1:6" ht="12.75" customHeight="1" x14ac:dyDescent="0.2">
      <c r="A14836" s="80" t="s">
        <v>4871</v>
      </c>
      <c r="B14836" s="81" t="s">
        <v>4899</v>
      </c>
      <c r="C14836" s="82" t="s">
        <v>4870</v>
      </c>
      <c r="D14836" s="82" t="s">
        <v>4873</v>
      </c>
      <c r="E14836" s="82" t="s">
        <v>4874</v>
      </c>
      <c r="F14836" s="83" t="s">
        <v>4875</v>
      </c>
    </row>
    <row r="14837" spans="1:6" ht="409.6" hidden="1" customHeight="1" x14ac:dyDescent="0.2"/>
    <row r="14838" spans="1:6" ht="25.5" customHeight="1" x14ac:dyDescent="0.2">
      <c r="A14838" s="84" t="s">
        <v>5139</v>
      </c>
      <c r="B14838" s="85" t="s">
        <v>5140</v>
      </c>
      <c r="C14838" s="86" t="s">
        <v>109</v>
      </c>
      <c r="D14838" s="87">
        <v>7.7777799999999999</v>
      </c>
      <c r="E14838" s="88">
        <v>398</v>
      </c>
      <c r="F14838" s="89">
        <f>+D14838*E14838</f>
        <v>3095.5564399999998</v>
      </c>
    </row>
    <row r="14839" spans="1:6" ht="409.6" hidden="1" customHeight="1" x14ac:dyDescent="0.2"/>
    <row r="14840" spans="1:6" ht="25.5" customHeight="1" x14ac:dyDescent="0.2">
      <c r="A14840" s="84" t="s">
        <v>5278</v>
      </c>
      <c r="B14840" s="85" t="s">
        <v>5279</v>
      </c>
      <c r="C14840" s="86" t="s">
        <v>109</v>
      </c>
      <c r="D14840" s="87">
        <v>2.6666699999999999</v>
      </c>
      <c r="E14840" s="88">
        <v>388</v>
      </c>
      <c r="F14840" s="89">
        <f>+D14840*E14840</f>
        <v>1034.66796</v>
      </c>
    </row>
    <row r="14841" spans="1:6" ht="409.6" hidden="1" customHeight="1" x14ac:dyDescent="0.2"/>
    <row r="14842" spans="1:6" ht="25.5" customHeight="1" x14ac:dyDescent="0.2">
      <c r="A14842" s="84" t="s">
        <v>5280</v>
      </c>
      <c r="B14842" s="85" t="s">
        <v>5281</v>
      </c>
      <c r="C14842" s="86" t="s">
        <v>109</v>
      </c>
      <c r="D14842" s="87">
        <v>4</v>
      </c>
      <c r="E14842" s="88">
        <v>74</v>
      </c>
      <c r="F14842" s="89">
        <f>+D14842*E14842</f>
        <v>296</v>
      </c>
    </row>
    <row r="14843" spans="1:6" ht="409.6" hidden="1" customHeight="1" x14ac:dyDescent="0.2"/>
    <row r="14844" spans="1:6" ht="25.5" customHeight="1" x14ac:dyDescent="0.2">
      <c r="A14844" s="84" t="s">
        <v>5085</v>
      </c>
      <c r="B14844" s="85" t="s">
        <v>5086</v>
      </c>
      <c r="C14844" s="86" t="s">
        <v>109</v>
      </c>
      <c r="D14844" s="87">
        <v>10.26667</v>
      </c>
      <c r="E14844" s="88">
        <v>550</v>
      </c>
      <c r="F14844" s="89">
        <f>+D14844*E14844</f>
        <v>5646.6684999999998</v>
      </c>
    </row>
    <row r="14845" spans="1:6" ht="409.6" hidden="1" customHeight="1" x14ac:dyDescent="0.2"/>
    <row r="14846" spans="1:6" ht="25.5" customHeight="1" x14ac:dyDescent="0.2">
      <c r="A14846" s="84" t="s">
        <v>5087</v>
      </c>
      <c r="B14846" s="85" t="s">
        <v>5088</v>
      </c>
      <c r="C14846" s="86" t="s">
        <v>109</v>
      </c>
      <c r="D14846" s="87">
        <v>5.1333299999999999</v>
      </c>
      <c r="E14846" s="88">
        <v>169</v>
      </c>
      <c r="F14846" s="89">
        <f>+D14846*E14846</f>
        <v>867.53277000000003</v>
      </c>
    </row>
    <row r="14847" spans="1:6" ht="409.6" hidden="1" customHeight="1" x14ac:dyDescent="0.2"/>
    <row r="14848" spans="1:6" ht="25.5" customHeight="1" x14ac:dyDescent="0.2">
      <c r="A14848" s="84" t="s">
        <v>5166</v>
      </c>
      <c r="B14848" s="85" t="s">
        <v>5167</v>
      </c>
      <c r="C14848" s="86" t="s">
        <v>109</v>
      </c>
      <c r="D14848" s="87">
        <v>3.4290000000000001E-2</v>
      </c>
      <c r="E14848" s="88">
        <v>26925</v>
      </c>
      <c r="F14848" s="89">
        <f>+D14848*E14848</f>
        <v>923.25824999999998</v>
      </c>
    </row>
    <row r="14849" spans="1:6" ht="409.6" hidden="1" customHeight="1" x14ac:dyDescent="0.2"/>
    <row r="14850" spans="1:6" ht="25.5" customHeight="1" thickBot="1" x14ac:dyDescent="0.25">
      <c r="A14850" s="84" t="s">
        <v>5018</v>
      </c>
      <c r="B14850" s="85" t="s">
        <v>5019</v>
      </c>
      <c r="C14850" s="86" t="s">
        <v>109</v>
      </c>
      <c r="D14850" s="87">
        <v>3</v>
      </c>
      <c r="E14850" s="88">
        <v>248</v>
      </c>
      <c r="F14850" s="89">
        <f>+D14850*E14850</f>
        <v>744</v>
      </c>
    </row>
    <row r="14851" spans="1:6" ht="409.6" hidden="1" customHeight="1" thickBot="1" x14ac:dyDescent="0.25"/>
    <row r="14852" spans="1:6" ht="13.5" customHeight="1" thickBot="1" x14ac:dyDescent="0.25">
      <c r="A14852" s="90" t="s">
        <v>4904</v>
      </c>
      <c r="B14852" s="91"/>
      <c r="C14852" s="92">
        <v>4.9485482845503599</v>
      </c>
      <c r="D14852" s="91"/>
      <c r="E14852" s="93" t="s">
        <v>4884</v>
      </c>
      <c r="F14852" s="94">
        <v>12609</v>
      </c>
    </row>
    <row r="14853" spans="1:6" ht="0.2" customHeight="1" x14ac:dyDescent="0.2"/>
    <row r="14854" spans="1:6" ht="12.75" customHeight="1" x14ac:dyDescent="0.2">
      <c r="A14854" s="80" t="s">
        <v>4871</v>
      </c>
      <c r="B14854" s="81" t="s">
        <v>4905</v>
      </c>
      <c r="C14854" s="82" t="s">
        <v>4870</v>
      </c>
      <c r="D14854" s="82" t="s">
        <v>4873</v>
      </c>
      <c r="E14854" s="82" t="s">
        <v>4874</v>
      </c>
      <c r="F14854" s="83" t="s">
        <v>4875</v>
      </c>
    </row>
    <row r="14855" spans="1:6" ht="409.6" hidden="1" customHeight="1" x14ac:dyDescent="0.2"/>
    <row r="14856" spans="1:6" ht="25.5" customHeight="1" thickBot="1" x14ac:dyDescent="0.25">
      <c r="A14856" s="84" t="s">
        <v>4920</v>
      </c>
      <c r="B14856" s="85" t="s">
        <v>4921</v>
      </c>
      <c r="C14856" s="86" t="s">
        <v>106</v>
      </c>
      <c r="D14856" s="87">
        <v>0.252</v>
      </c>
      <c r="E14856" s="88">
        <v>14128</v>
      </c>
      <c r="F14856" s="89">
        <f>+D14856*E14856</f>
        <v>3560.2559999999999</v>
      </c>
    </row>
    <row r="14857" spans="1:6" ht="409.6" hidden="1" customHeight="1" thickBot="1" x14ac:dyDescent="0.25"/>
    <row r="14858" spans="1:6" ht="13.5" customHeight="1" thickBot="1" x14ac:dyDescent="0.25">
      <c r="A14858" s="90" t="s">
        <v>4908</v>
      </c>
      <c r="B14858" s="91"/>
      <c r="C14858" s="92">
        <v>1.3971632875723099</v>
      </c>
      <c r="D14858" s="91"/>
      <c r="E14858" s="93" t="s">
        <v>4884</v>
      </c>
      <c r="F14858" s="94">
        <v>3560</v>
      </c>
    </row>
    <row r="14859" spans="1:6" ht="0.2" customHeight="1" x14ac:dyDescent="0.2"/>
    <row r="14860" spans="1:6" ht="12.75" customHeight="1" thickBot="1" x14ac:dyDescent="0.3">
      <c r="A14860" s="157" t="s">
        <v>4909</v>
      </c>
      <c r="B14860" s="158"/>
      <c r="C14860" s="158"/>
      <c r="D14860" s="158"/>
      <c r="E14860" s="159">
        <v>254802</v>
      </c>
      <c r="F14860" s="160"/>
    </row>
    <row r="14861" spans="1:6" ht="12.75" customHeight="1" x14ac:dyDescent="0.2"/>
    <row r="14862" spans="1:6" ht="12.75" customHeight="1" x14ac:dyDescent="0.2"/>
    <row r="14863" spans="1:6" ht="409.6" hidden="1" customHeight="1" x14ac:dyDescent="0.2"/>
    <row r="14864" spans="1:6" ht="12.75" customHeight="1" x14ac:dyDescent="0.25">
      <c r="A14864" s="144" t="s">
        <v>4868</v>
      </c>
      <c r="B14864" s="145"/>
      <c r="C14864" s="145"/>
      <c r="D14864" s="145"/>
      <c r="E14864" s="146"/>
      <c r="F14864" s="147"/>
    </row>
    <row r="14865" spans="1:6" ht="12.75" customHeight="1" x14ac:dyDescent="0.2">
      <c r="A14865" s="138" t="s">
        <v>3094</v>
      </c>
      <c r="B14865" s="139"/>
      <c r="C14865" s="139"/>
      <c r="D14865" s="140"/>
      <c r="E14865" s="76" t="s">
        <v>4869</v>
      </c>
      <c r="F14865" s="77" t="s">
        <v>4870</v>
      </c>
    </row>
    <row r="14866" spans="1:6" ht="12.75" customHeight="1" x14ac:dyDescent="0.2">
      <c r="A14866" s="141"/>
      <c r="B14866" s="142"/>
      <c r="C14866" s="142"/>
      <c r="D14866" s="143"/>
      <c r="E14866" s="78" t="s">
        <v>3093</v>
      </c>
      <c r="F14866" s="79" t="s">
        <v>263</v>
      </c>
    </row>
    <row r="14867" spans="1:6" ht="409.6" hidden="1" customHeight="1" x14ac:dyDescent="0.2"/>
    <row r="14868" spans="1:6" ht="12.75" customHeight="1" x14ac:dyDescent="0.2">
      <c r="A14868" s="80" t="s">
        <v>4871</v>
      </c>
      <c r="B14868" s="81" t="s">
        <v>4872</v>
      </c>
      <c r="C14868" s="82" t="s">
        <v>4870</v>
      </c>
      <c r="D14868" s="82" t="s">
        <v>4873</v>
      </c>
      <c r="E14868" s="82" t="s">
        <v>4874</v>
      </c>
      <c r="F14868" s="83" t="s">
        <v>4875</v>
      </c>
    </row>
    <row r="14869" spans="1:6" ht="409.6" hidden="1" customHeight="1" x14ac:dyDescent="0.2"/>
    <row r="14870" spans="1:6" ht="25.5" customHeight="1" x14ac:dyDescent="0.2">
      <c r="A14870" s="84" t="s">
        <v>5154</v>
      </c>
      <c r="B14870" s="85" t="s">
        <v>5155</v>
      </c>
      <c r="C14870" s="86" t="s">
        <v>106</v>
      </c>
      <c r="D14870" s="87">
        <v>0.26250000000000001</v>
      </c>
      <c r="E14870" s="88">
        <v>405694</v>
      </c>
      <c r="F14870" s="89">
        <f>+D14870*E14870</f>
        <v>106494.675</v>
      </c>
    </row>
    <row r="14871" spans="1:6" ht="409.6" hidden="1" customHeight="1" x14ac:dyDescent="0.2"/>
    <row r="14872" spans="1:6" ht="25.5" customHeight="1" x14ac:dyDescent="0.2">
      <c r="A14872" s="84" t="s">
        <v>5097</v>
      </c>
      <c r="B14872" s="85" t="s">
        <v>5098</v>
      </c>
      <c r="C14872" s="86" t="s">
        <v>9</v>
      </c>
      <c r="D14872" s="87">
        <v>1.5E-3</v>
      </c>
      <c r="E14872" s="88">
        <v>295180</v>
      </c>
      <c r="F14872" s="89">
        <f>+D14872*E14872</f>
        <v>442.77</v>
      </c>
    </row>
    <row r="14873" spans="1:6" ht="409.6" hidden="1" customHeight="1" x14ac:dyDescent="0.2"/>
    <row r="14874" spans="1:6" ht="25.5" customHeight="1" x14ac:dyDescent="0.2">
      <c r="A14874" s="84" t="s">
        <v>5160</v>
      </c>
      <c r="B14874" s="85" t="s">
        <v>5161</v>
      </c>
      <c r="C14874" s="86" t="s">
        <v>9</v>
      </c>
      <c r="D14874" s="87">
        <v>7.7009999999999995E-2</v>
      </c>
      <c r="E14874" s="88">
        <v>155918</v>
      </c>
      <c r="F14874" s="89">
        <f>+D14874*E14874</f>
        <v>12007.24518</v>
      </c>
    </row>
    <row r="14875" spans="1:6" ht="409.6" hidden="1" customHeight="1" x14ac:dyDescent="0.2"/>
    <row r="14876" spans="1:6" ht="25.5" customHeight="1" x14ac:dyDescent="0.2">
      <c r="A14876" s="84" t="s">
        <v>4881</v>
      </c>
      <c r="B14876" s="85" t="s">
        <v>4882</v>
      </c>
      <c r="C14876" s="86" t="s">
        <v>9</v>
      </c>
      <c r="D14876" s="87">
        <v>0.36226999999999998</v>
      </c>
      <c r="E14876" s="88">
        <v>8900</v>
      </c>
      <c r="F14876" s="89">
        <f>+D14876*E14876</f>
        <v>3224.203</v>
      </c>
    </row>
    <row r="14877" spans="1:6" ht="409.6" hidden="1" customHeight="1" x14ac:dyDescent="0.2"/>
    <row r="14878" spans="1:6" ht="25.5" customHeight="1" x14ac:dyDescent="0.2">
      <c r="A14878" s="84" t="s">
        <v>5101</v>
      </c>
      <c r="B14878" s="85" t="s">
        <v>5102</v>
      </c>
      <c r="C14878" s="86" t="s">
        <v>1212</v>
      </c>
      <c r="D14878" s="87">
        <v>0.21285000000000001</v>
      </c>
      <c r="E14878" s="88">
        <v>2550</v>
      </c>
      <c r="F14878" s="89">
        <f>+D14878*E14878</f>
        <v>542.76750000000004</v>
      </c>
    </row>
    <row r="14879" spans="1:6" ht="409.6" hidden="1" customHeight="1" x14ac:dyDescent="0.2"/>
    <row r="14880" spans="1:6" ht="25.5" customHeight="1" x14ac:dyDescent="0.2">
      <c r="A14880" s="84" t="s">
        <v>5190</v>
      </c>
      <c r="B14880" s="85" t="s">
        <v>5191</v>
      </c>
      <c r="C14880" s="86" t="s">
        <v>263</v>
      </c>
      <c r="D14880" s="87">
        <v>0.75</v>
      </c>
      <c r="E14880" s="88">
        <v>1353</v>
      </c>
      <c r="F14880" s="89">
        <f>+D14880*E14880</f>
        <v>1014.75</v>
      </c>
    </row>
    <row r="14881" spans="1:6" ht="409.6" hidden="1" customHeight="1" x14ac:dyDescent="0.2"/>
    <row r="14882" spans="1:6" ht="25.5" customHeight="1" x14ac:dyDescent="0.2">
      <c r="A14882" s="84" t="s">
        <v>5256</v>
      </c>
      <c r="B14882" s="85" t="s">
        <v>5257</v>
      </c>
      <c r="C14882" s="86" t="s">
        <v>9</v>
      </c>
      <c r="D14882" s="87">
        <v>1.8380000000000001E-2</v>
      </c>
      <c r="E14882" s="88">
        <v>262600</v>
      </c>
      <c r="F14882" s="89">
        <f>+D14882*E14882</f>
        <v>4826.5879999999997</v>
      </c>
    </row>
    <row r="14883" spans="1:6" ht="409.6" hidden="1" customHeight="1" x14ac:dyDescent="0.2"/>
    <row r="14884" spans="1:6" ht="25.5" customHeight="1" thickBot="1" x14ac:dyDescent="0.25">
      <c r="A14884" s="84" t="s">
        <v>4941</v>
      </c>
      <c r="B14884" s="85" t="s">
        <v>4942</v>
      </c>
      <c r="C14884" s="86" t="s">
        <v>7</v>
      </c>
      <c r="D14884" s="87">
        <v>0.4</v>
      </c>
      <c r="E14884" s="88">
        <v>8600</v>
      </c>
      <c r="F14884" s="89">
        <f>+D14884*E14884</f>
        <v>3440</v>
      </c>
    </row>
    <row r="14885" spans="1:6" ht="409.6" hidden="1" customHeight="1" thickBot="1" x14ac:dyDescent="0.25"/>
    <row r="14886" spans="1:6" ht="13.5" customHeight="1" thickBot="1" x14ac:dyDescent="0.25">
      <c r="A14886" s="90" t="s">
        <v>4883</v>
      </c>
      <c r="B14886" s="91"/>
      <c r="C14886" s="92">
        <v>48.269178728415</v>
      </c>
      <c r="D14886" s="91"/>
      <c r="E14886" s="93" t="s">
        <v>4884</v>
      </c>
      <c r="F14886" s="94">
        <v>131994</v>
      </c>
    </row>
    <row r="14887" spans="1:6" ht="0.2" customHeight="1" x14ac:dyDescent="0.2"/>
    <row r="14888" spans="1:6" ht="12.75" customHeight="1" x14ac:dyDescent="0.2">
      <c r="A14888" s="80" t="s">
        <v>4871</v>
      </c>
      <c r="B14888" s="81" t="s">
        <v>4885</v>
      </c>
      <c r="C14888" s="82" t="s">
        <v>4870</v>
      </c>
      <c r="D14888" s="82" t="s">
        <v>4873</v>
      </c>
      <c r="E14888" s="82" t="s">
        <v>4874</v>
      </c>
      <c r="F14888" s="83" t="s">
        <v>4875</v>
      </c>
    </row>
    <row r="14889" spans="1:6" ht="409.6" hidden="1" customHeight="1" x14ac:dyDescent="0.2"/>
    <row r="14890" spans="1:6" ht="25.5" customHeight="1" thickBot="1" x14ac:dyDescent="0.25">
      <c r="A14890" s="84" t="s">
        <v>5178</v>
      </c>
      <c r="B14890" s="85" t="s">
        <v>5179</v>
      </c>
      <c r="C14890" s="86" t="s">
        <v>4888</v>
      </c>
      <c r="D14890" s="87">
        <v>0.40511999999999998</v>
      </c>
      <c r="E14890" s="88">
        <v>294454</v>
      </c>
      <c r="F14890" s="89">
        <f>+D14890*E14890</f>
        <v>119289.20448</v>
      </c>
    </row>
    <row r="14891" spans="1:6" ht="409.6" hidden="1" customHeight="1" thickBot="1" x14ac:dyDescent="0.25"/>
    <row r="14892" spans="1:6" ht="13.5" customHeight="1" thickBot="1" x14ac:dyDescent="0.25">
      <c r="A14892" s="90" t="s">
        <v>4893</v>
      </c>
      <c r="B14892" s="91"/>
      <c r="C14892" s="92">
        <v>43.6230590885487</v>
      </c>
      <c r="D14892" s="91"/>
      <c r="E14892" s="93" t="s">
        <v>4884</v>
      </c>
      <c r="F14892" s="94">
        <v>119289</v>
      </c>
    </row>
    <row r="14893" spans="1:6" ht="0.2" customHeight="1" x14ac:dyDescent="0.2"/>
    <row r="14894" spans="1:6" ht="12.75" customHeight="1" x14ac:dyDescent="0.2">
      <c r="A14894" s="80" t="s">
        <v>4871</v>
      </c>
      <c r="B14894" s="81" t="s">
        <v>4894</v>
      </c>
      <c r="C14894" s="82" t="s">
        <v>4870</v>
      </c>
      <c r="D14894" s="82" t="s">
        <v>4873</v>
      </c>
      <c r="E14894" s="82" t="s">
        <v>4874</v>
      </c>
      <c r="F14894" s="83" t="s">
        <v>4875</v>
      </c>
    </row>
    <row r="14895" spans="1:6" ht="409.6" hidden="1" customHeight="1" x14ac:dyDescent="0.2"/>
    <row r="14896" spans="1:6" ht="25.5" customHeight="1" thickBot="1" x14ac:dyDescent="0.25">
      <c r="A14896" s="84" t="s">
        <v>4895</v>
      </c>
      <c r="B14896" s="85" t="s">
        <v>4896</v>
      </c>
      <c r="C14896" s="86" t="s">
        <v>4897</v>
      </c>
      <c r="D14896" s="87">
        <v>0.05</v>
      </c>
      <c r="E14896" s="88">
        <v>119289</v>
      </c>
      <c r="F14896" s="89">
        <f>+D14896*E14896</f>
        <v>5964.4500000000007</v>
      </c>
    </row>
    <row r="14897" spans="1:6" ht="409.6" hidden="1" customHeight="1" thickBot="1" x14ac:dyDescent="0.25"/>
    <row r="14898" spans="1:6" ht="13.5" customHeight="1" thickBot="1" x14ac:dyDescent="0.25">
      <c r="A14898" s="90" t="s">
        <v>4898</v>
      </c>
      <c r="B14898" s="91"/>
      <c r="C14898" s="92">
        <v>2.1809883929289802</v>
      </c>
      <c r="D14898" s="91"/>
      <c r="E14898" s="93" t="s">
        <v>4884</v>
      </c>
      <c r="F14898" s="94">
        <v>5964</v>
      </c>
    </row>
    <row r="14899" spans="1:6" ht="0.2" customHeight="1" x14ac:dyDescent="0.2"/>
    <row r="14900" spans="1:6" ht="12.75" customHeight="1" x14ac:dyDescent="0.2">
      <c r="A14900" s="80" t="s">
        <v>4871</v>
      </c>
      <c r="B14900" s="81" t="s">
        <v>4899</v>
      </c>
      <c r="C14900" s="82" t="s">
        <v>4870</v>
      </c>
      <c r="D14900" s="82" t="s">
        <v>4873</v>
      </c>
      <c r="E14900" s="82" t="s">
        <v>4874</v>
      </c>
      <c r="F14900" s="83" t="s">
        <v>4875</v>
      </c>
    </row>
    <row r="14901" spans="1:6" ht="409.6" hidden="1" customHeight="1" x14ac:dyDescent="0.2"/>
    <row r="14902" spans="1:6" ht="25.5" customHeight="1" x14ac:dyDescent="0.2">
      <c r="A14902" s="84" t="s">
        <v>5139</v>
      </c>
      <c r="B14902" s="85" t="s">
        <v>5140</v>
      </c>
      <c r="C14902" s="86" t="s">
        <v>109</v>
      </c>
      <c r="D14902" s="87">
        <v>7.7777799999999999</v>
      </c>
      <c r="E14902" s="88">
        <v>398</v>
      </c>
      <c r="F14902" s="89">
        <f>+D14902*E14902</f>
        <v>3095.5564399999998</v>
      </c>
    </row>
    <row r="14903" spans="1:6" ht="409.6" hidden="1" customHeight="1" x14ac:dyDescent="0.2"/>
    <row r="14904" spans="1:6" ht="25.5" customHeight="1" x14ac:dyDescent="0.2">
      <c r="A14904" s="84" t="s">
        <v>5278</v>
      </c>
      <c r="B14904" s="85" t="s">
        <v>5279</v>
      </c>
      <c r="C14904" s="86" t="s">
        <v>109</v>
      </c>
      <c r="D14904" s="87">
        <v>2.6666699999999999</v>
      </c>
      <c r="E14904" s="88">
        <v>388</v>
      </c>
      <c r="F14904" s="89">
        <f>+D14904*E14904</f>
        <v>1034.66796</v>
      </c>
    </row>
    <row r="14905" spans="1:6" ht="409.6" hidden="1" customHeight="1" x14ac:dyDescent="0.2"/>
    <row r="14906" spans="1:6" ht="25.5" customHeight="1" x14ac:dyDescent="0.2">
      <c r="A14906" s="84" t="s">
        <v>5280</v>
      </c>
      <c r="B14906" s="85" t="s">
        <v>5281</v>
      </c>
      <c r="C14906" s="86" t="s">
        <v>109</v>
      </c>
      <c r="D14906" s="87">
        <v>4</v>
      </c>
      <c r="E14906" s="88">
        <v>74</v>
      </c>
      <c r="F14906" s="89">
        <f>+D14906*E14906</f>
        <v>296</v>
      </c>
    </row>
    <row r="14907" spans="1:6" ht="409.6" hidden="1" customHeight="1" x14ac:dyDescent="0.2"/>
    <row r="14908" spans="1:6" ht="25.5" customHeight="1" x14ac:dyDescent="0.2">
      <c r="A14908" s="84" t="s">
        <v>5085</v>
      </c>
      <c r="B14908" s="85" t="s">
        <v>5086</v>
      </c>
      <c r="C14908" s="86" t="s">
        <v>109</v>
      </c>
      <c r="D14908" s="87">
        <v>10.26667</v>
      </c>
      <c r="E14908" s="88">
        <v>550</v>
      </c>
      <c r="F14908" s="89">
        <f>+D14908*E14908</f>
        <v>5646.6684999999998</v>
      </c>
    </row>
    <row r="14909" spans="1:6" ht="409.6" hidden="1" customHeight="1" x14ac:dyDescent="0.2"/>
    <row r="14910" spans="1:6" ht="25.5" customHeight="1" x14ac:dyDescent="0.2">
      <c r="A14910" s="84" t="s">
        <v>5087</v>
      </c>
      <c r="B14910" s="85" t="s">
        <v>5088</v>
      </c>
      <c r="C14910" s="86" t="s">
        <v>109</v>
      </c>
      <c r="D14910" s="87">
        <v>5.1333299999999999</v>
      </c>
      <c r="E14910" s="88">
        <v>169</v>
      </c>
      <c r="F14910" s="89">
        <f>+D14910*E14910</f>
        <v>867.53277000000003</v>
      </c>
    </row>
    <row r="14911" spans="1:6" ht="409.6" hidden="1" customHeight="1" x14ac:dyDescent="0.2"/>
    <row r="14912" spans="1:6" ht="25.5" customHeight="1" x14ac:dyDescent="0.2">
      <c r="A14912" s="84" t="s">
        <v>5166</v>
      </c>
      <c r="B14912" s="85" t="s">
        <v>5167</v>
      </c>
      <c r="C14912" s="86" t="s">
        <v>109</v>
      </c>
      <c r="D14912" s="87">
        <v>3.5709999999999999E-2</v>
      </c>
      <c r="E14912" s="88">
        <v>26925</v>
      </c>
      <c r="F14912" s="89">
        <f>+D14912*E14912</f>
        <v>961.49174999999991</v>
      </c>
    </row>
    <row r="14913" spans="1:6" ht="409.6" hidden="1" customHeight="1" x14ac:dyDescent="0.2"/>
    <row r="14914" spans="1:6" ht="25.5" customHeight="1" thickBot="1" x14ac:dyDescent="0.25">
      <c r="A14914" s="84" t="s">
        <v>5018</v>
      </c>
      <c r="B14914" s="85" t="s">
        <v>5019</v>
      </c>
      <c r="C14914" s="86" t="s">
        <v>109</v>
      </c>
      <c r="D14914" s="87">
        <v>3</v>
      </c>
      <c r="E14914" s="88">
        <v>248</v>
      </c>
      <c r="F14914" s="89">
        <f>+D14914*E14914</f>
        <v>744</v>
      </c>
    </row>
    <row r="14915" spans="1:6" ht="409.6" hidden="1" customHeight="1" thickBot="1" x14ac:dyDescent="0.25"/>
    <row r="14916" spans="1:6" ht="13.5" customHeight="1" thickBot="1" x14ac:dyDescent="0.25">
      <c r="A14916" s="90" t="s">
        <v>4904</v>
      </c>
      <c r="B14916" s="91"/>
      <c r="C14916" s="92">
        <v>4.6249094911758499</v>
      </c>
      <c r="D14916" s="91"/>
      <c r="E14916" s="93" t="s">
        <v>4884</v>
      </c>
      <c r="F14916" s="94">
        <v>12647</v>
      </c>
    </row>
    <row r="14917" spans="1:6" ht="0.2" customHeight="1" x14ac:dyDescent="0.2"/>
    <row r="14918" spans="1:6" ht="12.75" customHeight="1" x14ac:dyDescent="0.2">
      <c r="A14918" s="80" t="s">
        <v>4871</v>
      </c>
      <c r="B14918" s="81" t="s">
        <v>4905</v>
      </c>
      <c r="C14918" s="82" t="s">
        <v>4870</v>
      </c>
      <c r="D14918" s="82" t="s">
        <v>4873</v>
      </c>
      <c r="E14918" s="82" t="s">
        <v>4874</v>
      </c>
      <c r="F14918" s="83" t="s">
        <v>4875</v>
      </c>
    </row>
    <row r="14919" spans="1:6" ht="409.6" hidden="1" customHeight="1" x14ac:dyDescent="0.2"/>
    <row r="14920" spans="1:6" ht="25.5" customHeight="1" thickBot="1" x14ac:dyDescent="0.25">
      <c r="A14920" s="84" t="s">
        <v>4920</v>
      </c>
      <c r="B14920" s="85" t="s">
        <v>4921</v>
      </c>
      <c r="C14920" s="86" t="s">
        <v>106</v>
      </c>
      <c r="D14920" s="87">
        <v>0.252</v>
      </c>
      <c r="E14920" s="88">
        <v>14128</v>
      </c>
      <c r="F14920" s="89">
        <f>+D14920*E14920</f>
        <v>3560.2559999999999</v>
      </c>
    </row>
    <row r="14921" spans="1:6" ht="409.6" hidden="1" customHeight="1" thickBot="1" x14ac:dyDescent="0.25"/>
    <row r="14922" spans="1:6" ht="13.5" customHeight="1" thickBot="1" x14ac:dyDescent="0.25">
      <c r="A14922" s="90" t="s">
        <v>4908</v>
      </c>
      <c r="B14922" s="91"/>
      <c r="C14922" s="92">
        <v>1.3018642989314499</v>
      </c>
      <c r="D14922" s="91"/>
      <c r="E14922" s="93" t="s">
        <v>4884</v>
      </c>
      <c r="F14922" s="94">
        <v>3560</v>
      </c>
    </row>
    <row r="14923" spans="1:6" ht="0.2" customHeight="1" thickBot="1" x14ac:dyDescent="0.25"/>
    <row r="14924" spans="1:6" ht="12.75" customHeight="1" thickBot="1" x14ac:dyDescent="0.3">
      <c r="A14924" s="157" t="s">
        <v>4909</v>
      </c>
      <c r="B14924" s="158"/>
      <c r="C14924" s="158"/>
      <c r="D14924" s="158"/>
      <c r="E14924" s="159">
        <v>273454</v>
      </c>
      <c r="F14924" s="160"/>
    </row>
    <row r="14925" spans="1:6" ht="12.75" customHeight="1" x14ac:dyDescent="0.2"/>
    <row r="14926" spans="1:6" ht="12.75" customHeight="1" x14ac:dyDescent="0.2"/>
    <row r="14927" spans="1:6" ht="409.6" hidden="1" customHeight="1" x14ac:dyDescent="0.2"/>
    <row r="14928" spans="1:6" ht="8.25" customHeight="1" x14ac:dyDescent="0.2"/>
    <row r="14929" spans="1:6" ht="12.75" customHeight="1" x14ac:dyDescent="0.25">
      <c r="A14929" s="144" t="s">
        <v>4868</v>
      </c>
      <c r="B14929" s="145"/>
      <c r="C14929" s="145"/>
      <c r="D14929" s="145"/>
      <c r="E14929" s="146"/>
      <c r="F14929" s="147"/>
    </row>
    <row r="14930" spans="1:6" ht="12.75" customHeight="1" x14ac:dyDescent="0.2">
      <c r="A14930" s="138" t="s">
        <v>3096</v>
      </c>
      <c r="B14930" s="139"/>
      <c r="C14930" s="139"/>
      <c r="D14930" s="140"/>
      <c r="E14930" s="76" t="s">
        <v>4869</v>
      </c>
      <c r="F14930" s="77" t="s">
        <v>4870</v>
      </c>
    </row>
    <row r="14931" spans="1:6" ht="12.75" customHeight="1" x14ac:dyDescent="0.2">
      <c r="A14931" s="141"/>
      <c r="B14931" s="142"/>
      <c r="C14931" s="142"/>
      <c r="D14931" s="143"/>
      <c r="E14931" s="78" t="s">
        <v>3095</v>
      </c>
      <c r="F14931" s="79" t="s">
        <v>263</v>
      </c>
    </row>
    <row r="14932" spans="1:6" ht="409.6" hidden="1" customHeight="1" x14ac:dyDescent="0.2"/>
    <row r="14933" spans="1:6" ht="12.75" customHeight="1" x14ac:dyDescent="0.2">
      <c r="A14933" s="80" t="s">
        <v>4871</v>
      </c>
      <c r="B14933" s="81" t="s">
        <v>4872</v>
      </c>
      <c r="C14933" s="82" t="s">
        <v>4870</v>
      </c>
      <c r="D14933" s="82" t="s">
        <v>4873</v>
      </c>
      <c r="E14933" s="82" t="s">
        <v>4874</v>
      </c>
      <c r="F14933" s="83" t="s">
        <v>4875</v>
      </c>
    </row>
    <row r="14934" spans="1:6" ht="409.6" hidden="1" customHeight="1" x14ac:dyDescent="0.2"/>
    <row r="14935" spans="1:6" ht="25.5" customHeight="1" x14ac:dyDescent="0.2">
      <c r="A14935" s="84" t="s">
        <v>5154</v>
      </c>
      <c r="B14935" s="85" t="s">
        <v>5155</v>
      </c>
      <c r="C14935" s="86" t="s">
        <v>106</v>
      </c>
      <c r="D14935" s="87">
        <v>0.315</v>
      </c>
      <c r="E14935" s="88">
        <v>405694</v>
      </c>
      <c r="F14935" s="89">
        <f>+D14935*E14935</f>
        <v>127793.61</v>
      </c>
    </row>
    <row r="14936" spans="1:6" ht="409.6" hidden="1" customHeight="1" x14ac:dyDescent="0.2"/>
    <row r="14937" spans="1:6" ht="25.5" customHeight="1" x14ac:dyDescent="0.2">
      <c r="A14937" s="84" t="s">
        <v>5097</v>
      </c>
      <c r="B14937" s="85" t="s">
        <v>5098</v>
      </c>
      <c r="C14937" s="86" t="s">
        <v>9</v>
      </c>
      <c r="D14937" s="87">
        <v>1.6999999999999999E-3</v>
      </c>
      <c r="E14937" s="88">
        <v>295180</v>
      </c>
      <c r="F14937" s="89">
        <f>+D14937*E14937</f>
        <v>501.80599999999998</v>
      </c>
    </row>
    <row r="14938" spans="1:6" ht="409.6" hidden="1" customHeight="1" x14ac:dyDescent="0.2"/>
    <row r="14939" spans="1:6" ht="25.5" customHeight="1" x14ac:dyDescent="0.2">
      <c r="A14939" s="84" t="s">
        <v>5160</v>
      </c>
      <c r="B14939" s="85" t="s">
        <v>5161</v>
      </c>
      <c r="C14939" s="86" t="s">
        <v>9</v>
      </c>
      <c r="D14939" s="87">
        <v>8.7279999999999996E-2</v>
      </c>
      <c r="E14939" s="88">
        <v>155918</v>
      </c>
      <c r="F14939" s="89">
        <f>+D14939*E14939</f>
        <v>13608.52304</v>
      </c>
    </row>
    <row r="14940" spans="1:6" ht="409.6" hidden="1" customHeight="1" x14ac:dyDescent="0.2"/>
    <row r="14941" spans="1:6" ht="25.5" customHeight="1" x14ac:dyDescent="0.2">
      <c r="A14941" s="84" t="s">
        <v>4881</v>
      </c>
      <c r="B14941" s="85" t="s">
        <v>4882</v>
      </c>
      <c r="C14941" s="86" t="s">
        <v>9</v>
      </c>
      <c r="D14941" s="87">
        <v>0.40869</v>
      </c>
      <c r="E14941" s="88">
        <v>8900</v>
      </c>
      <c r="F14941" s="89">
        <f>+D14941*E14941</f>
        <v>3637.3409999999999</v>
      </c>
    </row>
    <row r="14942" spans="1:6" ht="409.6" hidden="1" customHeight="1" x14ac:dyDescent="0.2"/>
    <row r="14943" spans="1:6" ht="25.5" customHeight="1" x14ac:dyDescent="0.2">
      <c r="A14943" s="84" t="s">
        <v>5101</v>
      </c>
      <c r="B14943" s="85" t="s">
        <v>5102</v>
      </c>
      <c r="C14943" s="86" t="s">
        <v>1212</v>
      </c>
      <c r="D14943" s="87">
        <v>0.21285000000000001</v>
      </c>
      <c r="E14943" s="88">
        <v>2550</v>
      </c>
      <c r="F14943" s="89">
        <f>+D14943*E14943</f>
        <v>542.76750000000004</v>
      </c>
    </row>
    <row r="14944" spans="1:6" ht="409.6" hidden="1" customHeight="1" x14ac:dyDescent="0.2"/>
    <row r="14945" spans="1:6" ht="25.5" customHeight="1" x14ac:dyDescent="0.2">
      <c r="A14945" s="84" t="s">
        <v>5190</v>
      </c>
      <c r="B14945" s="85" t="s">
        <v>5191</v>
      </c>
      <c r="C14945" s="86" t="s">
        <v>263</v>
      </c>
      <c r="D14945" s="87">
        <v>0.75</v>
      </c>
      <c r="E14945" s="88">
        <v>1353</v>
      </c>
      <c r="F14945" s="89">
        <f>+D14945*E14945</f>
        <v>1014.75</v>
      </c>
    </row>
    <row r="14946" spans="1:6" ht="409.6" hidden="1" customHeight="1" x14ac:dyDescent="0.2"/>
    <row r="14947" spans="1:6" ht="25.5" customHeight="1" x14ac:dyDescent="0.2">
      <c r="A14947" s="84" t="s">
        <v>5256</v>
      </c>
      <c r="B14947" s="85" t="s">
        <v>5257</v>
      </c>
      <c r="C14947" s="86" t="s">
        <v>9</v>
      </c>
      <c r="D14947" s="87">
        <v>2.205E-2</v>
      </c>
      <c r="E14947" s="88">
        <v>262600</v>
      </c>
      <c r="F14947" s="89">
        <f>+D14947*E14947</f>
        <v>5790.33</v>
      </c>
    </row>
    <row r="14948" spans="1:6" ht="409.6" hidden="1" customHeight="1" x14ac:dyDescent="0.2"/>
    <row r="14949" spans="1:6" ht="25.5" customHeight="1" thickBot="1" x14ac:dyDescent="0.25">
      <c r="A14949" s="84" t="s">
        <v>4941</v>
      </c>
      <c r="B14949" s="85" t="s">
        <v>4942</v>
      </c>
      <c r="C14949" s="86" t="s">
        <v>7</v>
      </c>
      <c r="D14949" s="87">
        <v>0.4</v>
      </c>
      <c r="E14949" s="88">
        <v>8600</v>
      </c>
      <c r="F14949" s="89">
        <f>+D14949*E14949</f>
        <v>3440</v>
      </c>
    </row>
    <row r="14950" spans="1:6" ht="409.6" hidden="1" customHeight="1" thickBot="1" x14ac:dyDescent="0.25"/>
    <row r="14951" spans="1:6" ht="13.5" customHeight="1" thickBot="1" x14ac:dyDescent="0.25">
      <c r="A14951" s="90" t="s">
        <v>4883</v>
      </c>
      <c r="B14951" s="91"/>
      <c r="C14951" s="92">
        <v>52.496725880654203</v>
      </c>
      <c r="D14951" s="91"/>
      <c r="E14951" s="93" t="s">
        <v>4884</v>
      </c>
      <c r="F14951" s="94">
        <v>156330</v>
      </c>
    </row>
    <row r="14952" spans="1:6" ht="0.2" customHeight="1" x14ac:dyDescent="0.2"/>
    <row r="14953" spans="1:6" ht="12.75" customHeight="1" x14ac:dyDescent="0.2">
      <c r="A14953" s="80" t="s">
        <v>4871</v>
      </c>
      <c r="B14953" s="81" t="s">
        <v>4885</v>
      </c>
      <c r="C14953" s="82" t="s">
        <v>4870</v>
      </c>
      <c r="D14953" s="82" t="s">
        <v>4873</v>
      </c>
      <c r="E14953" s="82" t="s">
        <v>4874</v>
      </c>
      <c r="F14953" s="83" t="s">
        <v>4875</v>
      </c>
    </row>
    <row r="14954" spans="1:6" ht="409.6" hidden="1" customHeight="1" x14ac:dyDescent="0.2"/>
    <row r="14955" spans="1:6" ht="25.5" customHeight="1" thickBot="1" x14ac:dyDescent="0.25">
      <c r="A14955" s="84" t="s">
        <v>5178</v>
      </c>
      <c r="B14955" s="85" t="s">
        <v>5179</v>
      </c>
      <c r="C14955" s="86" t="s">
        <v>4888</v>
      </c>
      <c r="D14955" s="87">
        <v>0.40511999999999998</v>
      </c>
      <c r="E14955" s="88">
        <v>294454</v>
      </c>
      <c r="F14955" s="89">
        <f>+D14955*E14955</f>
        <v>119289.20448</v>
      </c>
    </row>
    <row r="14956" spans="1:6" ht="409.6" hidden="1" customHeight="1" thickBot="1" x14ac:dyDescent="0.25"/>
    <row r="14957" spans="1:6" ht="13.5" customHeight="1" thickBot="1" x14ac:dyDescent="0.25">
      <c r="A14957" s="90" t="s">
        <v>4893</v>
      </c>
      <c r="B14957" s="91"/>
      <c r="C14957" s="92">
        <v>40.058094630444302</v>
      </c>
      <c r="D14957" s="91"/>
      <c r="E14957" s="93" t="s">
        <v>4884</v>
      </c>
      <c r="F14957" s="94">
        <v>119289</v>
      </c>
    </row>
    <row r="14958" spans="1:6" ht="0.2" customHeight="1" x14ac:dyDescent="0.2"/>
    <row r="14959" spans="1:6" ht="12.75" customHeight="1" x14ac:dyDescent="0.2">
      <c r="A14959" s="80" t="s">
        <v>4871</v>
      </c>
      <c r="B14959" s="81" t="s">
        <v>4894</v>
      </c>
      <c r="C14959" s="82" t="s">
        <v>4870</v>
      </c>
      <c r="D14959" s="82" t="s">
        <v>4873</v>
      </c>
      <c r="E14959" s="82" t="s">
        <v>4874</v>
      </c>
      <c r="F14959" s="83" t="s">
        <v>4875</v>
      </c>
    </row>
    <row r="14960" spans="1:6" ht="409.6" hidden="1" customHeight="1" x14ac:dyDescent="0.2"/>
    <row r="14961" spans="1:6" ht="25.5" customHeight="1" thickBot="1" x14ac:dyDescent="0.25">
      <c r="A14961" s="84" t="s">
        <v>4895</v>
      </c>
      <c r="B14961" s="85" t="s">
        <v>4896</v>
      </c>
      <c r="C14961" s="86" t="s">
        <v>4897</v>
      </c>
      <c r="D14961" s="87">
        <v>0.05</v>
      </c>
      <c r="E14961" s="88">
        <v>119289</v>
      </c>
      <c r="F14961" s="89">
        <f>+D14961*E14961</f>
        <v>5964.4500000000007</v>
      </c>
    </row>
    <row r="14962" spans="1:6" ht="409.6" hidden="1" customHeight="1" thickBot="1" x14ac:dyDescent="0.25"/>
    <row r="14963" spans="1:6" ht="13.5" customHeight="1" thickBot="1" x14ac:dyDescent="0.25">
      <c r="A14963" s="90" t="s">
        <v>4898</v>
      </c>
      <c r="B14963" s="91"/>
      <c r="C14963" s="92">
        <v>2.0027536183216399</v>
      </c>
      <c r="D14963" s="91"/>
      <c r="E14963" s="93" t="s">
        <v>4884</v>
      </c>
      <c r="F14963" s="94">
        <v>5964</v>
      </c>
    </row>
    <row r="14964" spans="1:6" ht="0.2" customHeight="1" x14ac:dyDescent="0.2"/>
    <row r="14965" spans="1:6" ht="12.75" customHeight="1" x14ac:dyDescent="0.2">
      <c r="A14965" s="80" t="s">
        <v>4871</v>
      </c>
      <c r="B14965" s="81" t="s">
        <v>4899</v>
      </c>
      <c r="C14965" s="82" t="s">
        <v>4870</v>
      </c>
      <c r="D14965" s="82" t="s">
        <v>4873</v>
      </c>
      <c r="E14965" s="82" t="s">
        <v>4874</v>
      </c>
      <c r="F14965" s="83" t="s">
        <v>4875</v>
      </c>
    </row>
    <row r="14966" spans="1:6" ht="409.6" hidden="1" customHeight="1" x14ac:dyDescent="0.2"/>
    <row r="14967" spans="1:6" ht="25.5" customHeight="1" x14ac:dyDescent="0.2">
      <c r="A14967" s="84" t="s">
        <v>5139</v>
      </c>
      <c r="B14967" s="85" t="s">
        <v>5140</v>
      </c>
      <c r="C14967" s="86" t="s">
        <v>109</v>
      </c>
      <c r="D14967" s="87">
        <v>7.7777799999999999</v>
      </c>
      <c r="E14967" s="88">
        <v>398</v>
      </c>
      <c r="F14967" s="89">
        <f>+D14967*E14967</f>
        <v>3095.5564399999998</v>
      </c>
    </row>
    <row r="14968" spans="1:6" ht="409.6" hidden="1" customHeight="1" x14ac:dyDescent="0.2"/>
    <row r="14969" spans="1:6" ht="25.5" customHeight="1" x14ac:dyDescent="0.2">
      <c r="A14969" s="84" t="s">
        <v>5278</v>
      </c>
      <c r="B14969" s="85" t="s">
        <v>5279</v>
      </c>
      <c r="C14969" s="86" t="s">
        <v>109</v>
      </c>
      <c r="D14969" s="87">
        <v>2.6666699999999999</v>
      </c>
      <c r="E14969" s="88">
        <v>388</v>
      </c>
      <c r="F14969" s="89">
        <f>+D14969*E14969</f>
        <v>1034.66796</v>
      </c>
    </row>
    <row r="14970" spans="1:6" ht="409.6" hidden="1" customHeight="1" x14ac:dyDescent="0.2"/>
    <row r="14971" spans="1:6" ht="25.5" customHeight="1" x14ac:dyDescent="0.2">
      <c r="A14971" s="84" t="s">
        <v>5280</v>
      </c>
      <c r="B14971" s="85" t="s">
        <v>5281</v>
      </c>
      <c r="C14971" s="86" t="s">
        <v>109</v>
      </c>
      <c r="D14971" s="87">
        <v>4</v>
      </c>
      <c r="E14971" s="88">
        <v>74</v>
      </c>
      <c r="F14971" s="89">
        <f>+D14971*E14971</f>
        <v>296</v>
      </c>
    </row>
    <row r="14972" spans="1:6" ht="409.6" hidden="1" customHeight="1" x14ac:dyDescent="0.2"/>
    <row r="14973" spans="1:6" ht="25.5" customHeight="1" x14ac:dyDescent="0.2">
      <c r="A14973" s="84" t="s">
        <v>5085</v>
      </c>
      <c r="B14973" s="85" t="s">
        <v>5086</v>
      </c>
      <c r="C14973" s="86" t="s">
        <v>109</v>
      </c>
      <c r="D14973" s="87">
        <v>10.26667</v>
      </c>
      <c r="E14973" s="88">
        <v>550</v>
      </c>
      <c r="F14973" s="89">
        <f>+D14973*E14973</f>
        <v>5646.6684999999998</v>
      </c>
    </row>
    <row r="14974" spans="1:6" ht="409.6" hidden="1" customHeight="1" x14ac:dyDescent="0.2"/>
    <row r="14975" spans="1:6" ht="25.5" customHeight="1" x14ac:dyDescent="0.2">
      <c r="A14975" s="84" t="s">
        <v>5087</v>
      </c>
      <c r="B14975" s="85" t="s">
        <v>5088</v>
      </c>
      <c r="C14975" s="86" t="s">
        <v>109</v>
      </c>
      <c r="D14975" s="87">
        <v>5.1333299999999999</v>
      </c>
      <c r="E14975" s="88">
        <v>169</v>
      </c>
      <c r="F14975" s="89">
        <f>+D14975*E14975</f>
        <v>867.53277000000003</v>
      </c>
    </row>
    <row r="14976" spans="1:6" ht="409.6" hidden="1" customHeight="1" x14ac:dyDescent="0.2"/>
    <row r="14977" spans="1:6" ht="25.5" customHeight="1" x14ac:dyDescent="0.2">
      <c r="A14977" s="84" t="s">
        <v>5166</v>
      </c>
      <c r="B14977" s="85" t="s">
        <v>5167</v>
      </c>
      <c r="C14977" s="86" t="s">
        <v>109</v>
      </c>
      <c r="D14977" s="87">
        <v>3.5709999999999999E-2</v>
      </c>
      <c r="E14977" s="88">
        <v>26925</v>
      </c>
      <c r="F14977" s="89">
        <f>+D14977*E14977</f>
        <v>961.49174999999991</v>
      </c>
    </row>
    <row r="14978" spans="1:6" ht="409.6" hidden="1" customHeight="1" x14ac:dyDescent="0.2"/>
    <row r="14979" spans="1:6" ht="25.5" customHeight="1" thickBot="1" x14ac:dyDescent="0.25">
      <c r="A14979" s="84" t="s">
        <v>5018</v>
      </c>
      <c r="B14979" s="85" t="s">
        <v>5019</v>
      </c>
      <c r="C14979" s="86" t="s">
        <v>109</v>
      </c>
      <c r="D14979" s="87">
        <v>3</v>
      </c>
      <c r="E14979" s="88">
        <v>248</v>
      </c>
      <c r="F14979" s="89">
        <f>+D14979*E14979</f>
        <v>744</v>
      </c>
    </row>
    <row r="14980" spans="1:6" ht="409.6" hidden="1" customHeight="1" thickBot="1" x14ac:dyDescent="0.25"/>
    <row r="14981" spans="1:6" ht="13.5" customHeight="1" thickBot="1" x14ac:dyDescent="0.25">
      <c r="A14981" s="90" t="s">
        <v>4904</v>
      </c>
      <c r="B14981" s="91"/>
      <c r="C14981" s="92">
        <v>4.2469525504550196</v>
      </c>
      <c r="D14981" s="91"/>
      <c r="E14981" s="93" t="s">
        <v>4884</v>
      </c>
      <c r="F14981" s="94">
        <v>12647</v>
      </c>
    </row>
    <row r="14982" spans="1:6" ht="0.2" customHeight="1" x14ac:dyDescent="0.2"/>
    <row r="14983" spans="1:6" ht="12.75" customHeight="1" x14ac:dyDescent="0.2">
      <c r="A14983" s="80" t="s">
        <v>4871</v>
      </c>
      <c r="B14983" s="81" t="s">
        <v>4905</v>
      </c>
      <c r="C14983" s="82" t="s">
        <v>4870</v>
      </c>
      <c r="D14983" s="82" t="s">
        <v>4873</v>
      </c>
      <c r="E14983" s="82" t="s">
        <v>4874</v>
      </c>
      <c r="F14983" s="83" t="s">
        <v>4875</v>
      </c>
    </row>
    <row r="14984" spans="1:6" ht="409.6" hidden="1" customHeight="1" x14ac:dyDescent="0.2"/>
    <row r="14985" spans="1:6" ht="25.5" customHeight="1" thickBot="1" x14ac:dyDescent="0.25">
      <c r="A14985" s="84" t="s">
        <v>4920</v>
      </c>
      <c r="B14985" s="85" t="s">
        <v>4921</v>
      </c>
      <c r="C14985" s="86" t="s">
        <v>106</v>
      </c>
      <c r="D14985" s="87">
        <v>0.252</v>
      </c>
      <c r="E14985" s="88">
        <v>14128</v>
      </c>
      <c r="F14985" s="89">
        <f>+D14985*E14985</f>
        <v>3560.2559999999999</v>
      </c>
    </row>
    <row r="14986" spans="1:6" ht="409.6" hidden="1" customHeight="1" thickBot="1" x14ac:dyDescent="0.25"/>
    <row r="14987" spans="1:6" ht="13.5" customHeight="1" thickBot="1" x14ac:dyDescent="0.25">
      <c r="A14987" s="90" t="s">
        <v>4908</v>
      </c>
      <c r="B14987" s="91"/>
      <c r="C14987" s="92">
        <v>1.1954733201249199</v>
      </c>
      <c r="D14987" s="91"/>
      <c r="E14987" s="93" t="s">
        <v>4884</v>
      </c>
      <c r="F14987" s="94">
        <v>3560</v>
      </c>
    </row>
    <row r="14988" spans="1:6" ht="0.2" customHeight="1" thickBot="1" x14ac:dyDescent="0.25"/>
    <row r="14989" spans="1:6" ht="12.75" customHeight="1" thickBot="1" x14ac:dyDescent="0.3">
      <c r="A14989" s="157" t="s">
        <v>4909</v>
      </c>
      <c r="B14989" s="158"/>
      <c r="C14989" s="158"/>
      <c r="D14989" s="158"/>
      <c r="E14989" s="159">
        <v>297790</v>
      </c>
      <c r="F14989" s="160"/>
    </row>
    <row r="14990" spans="1:6" ht="12.75" customHeight="1" x14ac:dyDescent="0.2"/>
    <row r="14991" spans="1:6" ht="12.75" customHeight="1" x14ac:dyDescent="0.2"/>
    <row r="14992" spans="1:6" ht="409.6" hidden="1" customHeight="1" x14ac:dyDescent="0.2"/>
    <row r="14993" spans="1:6" ht="12.75" customHeight="1" x14ac:dyDescent="0.25">
      <c r="A14993" s="144" t="s">
        <v>4868</v>
      </c>
      <c r="B14993" s="145"/>
      <c r="C14993" s="145"/>
      <c r="D14993" s="145"/>
      <c r="E14993" s="146"/>
      <c r="F14993" s="147"/>
    </row>
    <row r="14994" spans="1:6" ht="12.75" customHeight="1" x14ac:dyDescent="0.2">
      <c r="A14994" s="138" t="s">
        <v>3098</v>
      </c>
      <c r="B14994" s="139"/>
      <c r="C14994" s="139"/>
      <c r="D14994" s="140"/>
      <c r="E14994" s="76" t="s">
        <v>4869</v>
      </c>
      <c r="F14994" s="77" t="s">
        <v>4870</v>
      </c>
    </row>
    <row r="14995" spans="1:6" ht="12.75" customHeight="1" x14ac:dyDescent="0.2">
      <c r="A14995" s="141"/>
      <c r="B14995" s="142"/>
      <c r="C14995" s="142"/>
      <c r="D14995" s="143"/>
      <c r="E14995" s="78" t="s">
        <v>3097</v>
      </c>
      <c r="F14995" s="79" t="s">
        <v>263</v>
      </c>
    </row>
    <row r="14996" spans="1:6" ht="409.6" hidden="1" customHeight="1" x14ac:dyDescent="0.2"/>
    <row r="14997" spans="1:6" ht="12.75" customHeight="1" x14ac:dyDescent="0.2">
      <c r="A14997" s="80" t="s">
        <v>4871</v>
      </c>
      <c r="B14997" s="81" t="s">
        <v>4872</v>
      </c>
      <c r="C14997" s="82" t="s">
        <v>4870</v>
      </c>
      <c r="D14997" s="82" t="s">
        <v>4873</v>
      </c>
      <c r="E14997" s="82" t="s">
        <v>4874</v>
      </c>
      <c r="F14997" s="83" t="s">
        <v>4875</v>
      </c>
    </row>
    <row r="14998" spans="1:6" ht="409.6" hidden="1" customHeight="1" x14ac:dyDescent="0.2"/>
    <row r="14999" spans="1:6" ht="25.5" customHeight="1" x14ac:dyDescent="0.2">
      <c r="A14999" s="84" t="s">
        <v>5154</v>
      </c>
      <c r="B14999" s="85" t="s">
        <v>5155</v>
      </c>
      <c r="C14999" s="86" t="s">
        <v>106</v>
      </c>
      <c r="D14999" s="87">
        <v>9.4500000000000001E-2</v>
      </c>
      <c r="E14999" s="88">
        <v>405694</v>
      </c>
      <c r="F14999" s="89">
        <f>+D14999*E14999</f>
        <v>38338.082999999999</v>
      </c>
    </row>
    <row r="15000" spans="1:6" ht="409.6" hidden="1" customHeight="1" x14ac:dyDescent="0.2"/>
    <row r="15001" spans="1:6" ht="25.5" customHeight="1" x14ac:dyDescent="0.2">
      <c r="A15001" s="84" t="s">
        <v>5097</v>
      </c>
      <c r="B15001" s="85" t="s">
        <v>5098</v>
      </c>
      <c r="C15001" s="86" t="s">
        <v>9</v>
      </c>
      <c r="D15001" s="87">
        <v>8.9999999999999998E-4</v>
      </c>
      <c r="E15001" s="88">
        <v>295180</v>
      </c>
      <c r="F15001" s="89">
        <f>+D15001*E15001</f>
        <v>265.66199999999998</v>
      </c>
    </row>
    <row r="15002" spans="1:6" ht="409.6" hidden="1" customHeight="1" x14ac:dyDescent="0.2"/>
    <row r="15003" spans="1:6" ht="25.5" customHeight="1" x14ac:dyDescent="0.2">
      <c r="A15003" s="84" t="s">
        <v>5160</v>
      </c>
      <c r="B15003" s="85" t="s">
        <v>5161</v>
      </c>
      <c r="C15003" s="86" t="s">
        <v>9</v>
      </c>
      <c r="D15003" s="87">
        <v>4.6210000000000001E-2</v>
      </c>
      <c r="E15003" s="88">
        <v>155918</v>
      </c>
      <c r="F15003" s="89">
        <f>+D15003*E15003</f>
        <v>7204.9707800000006</v>
      </c>
    </row>
    <row r="15004" spans="1:6" ht="409.6" hidden="1" customHeight="1" x14ac:dyDescent="0.2"/>
    <row r="15005" spans="1:6" ht="25.5" customHeight="1" x14ac:dyDescent="0.2">
      <c r="A15005" s="84" t="s">
        <v>4881</v>
      </c>
      <c r="B15005" s="85" t="s">
        <v>4882</v>
      </c>
      <c r="C15005" s="86" t="s">
        <v>9</v>
      </c>
      <c r="D15005" s="87">
        <v>0.26857999999999999</v>
      </c>
      <c r="E15005" s="88">
        <v>8900</v>
      </c>
      <c r="F15005" s="89">
        <f>+D15005*E15005</f>
        <v>2390.3620000000001</v>
      </c>
    </row>
    <row r="15006" spans="1:6" ht="409.6" hidden="1" customHeight="1" x14ac:dyDescent="0.2"/>
    <row r="15007" spans="1:6" ht="25.5" customHeight="1" x14ac:dyDescent="0.2">
      <c r="A15007" s="84" t="s">
        <v>5101</v>
      </c>
      <c r="B15007" s="85" t="s">
        <v>5102</v>
      </c>
      <c r="C15007" s="86" t="s">
        <v>1212</v>
      </c>
      <c r="D15007" s="87">
        <v>0.23696</v>
      </c>
      <c r="E15007" s="88">
        <v>2550</v>
      </c>
      <c r="F15007" s="89">
        <f>+D15007*E15007</f>
        <v>604.24800000000005</v>
      </c>
    </row>
    <row r="15008" spans="1:6" ht="409.6" hidden="1" customHeight="1" x14ac:dyDescent="0.2"/>
    <row r="15009" spans="1:6" ht="25.5" customHeight="1" x14ac:dyDescent="0.2">
      <c r="A15009" s="84" t="s">
        <v>5190</v>
      </c>
      <c r="B15009" s="85" t="s">
        <v>5191</v>
      </c>
      <c r="C15009" s="86" t="s">
        <v>263</v>
      </c>
      <c r="D15009" s="87">
        <v>0.75</v>
      </c>
      <c r="E15009" s="88">
        <v>1353</v>
      </c>
      <c r="F15009" s="89">
        <f>+D15009*E15009</f>
        <v>1014.75</v>
      </c>
    </row>
    <row r="15010" spans="1:6" ht="409.6" hidden="1" customHeight="1" x14ac:dyDescent="0.2"/>
    <row r="15011" spans="1:6" ht="25.5" customHeight="1" x14ac:dyDescent="0.2">
      <c r="A15011" s="84" t="s">
        <v>5256</v>
      </c>
      <c r="B15011" s="85" t="s">
        <v>5257</v>
      </c>
      <c r="C15011" s="86" t="s">
        <v>9</v>
      </c>
      <c r="D15011" s="87">
        <v>6.62E-3</v>
      </c>
      <c r="E15011" s="88">
        <v>262600</v>
      </c>
      <c r="F15011" s="89">
        <f>+D15011*E15011</f>
        <v>1738.412</v>
      </c>
    </row>
    <row r="15012" spans="1:6" ht="409.6" hidden="1" customHeight="1" x14ac:dyDescent="0.2"/>
    <row r="15013" spans="1:6" ht="25.5" customHeight="1" thickBot="1" x14ac:dyDescent="0.25">
      <c r="A15013" s="84" t="s">
        <v>4941</v>
      </c>
      <c r="B15013" s="85" t="s">
        <v>4942</v>
      </c>
      <c r="C15013" s="86" t="s">
        <v>7</v>
      </c>
      <c r="D15013" s="87">
        <v>0.24</v>
      </c>
      <c r="E15013" s="88">
        <v>8600</v>
      </c>
      <c r="F15013" s="89">
        <f>+D15013*E15013</f>
        <v>2064</v>
      </c>
    </row>
    <row r="15014" spans="1:6" ht="409.6" hidden="1" customHeight="1" thickBot="1" x14ac:dyDescent="0.25"/>
    <row r="15015" spans="1:6" ht="13.5" customHeight="1" thickBot="1" x14ac:dyDescent="0.25">
      <c r="A15015" s="90" t="s">
        <v>4883</v>
      </c>
      <c r="B15015" s="91"/>
      <c r="C15015" s="92">
        <v>37.831430708228098</v>
      </c>
      <c r="D15015" s="91"/>
      <c r="E15015" s="93" t="s">
        <v>4884</v>
      </c>
      <c r="F15015" s="94">
        <v>53620</v>
      </c>
    </row>
    <row r="15016" spans="1:6" ht="0.2" customHeight="1" x14ac:dyDescent="0.2"/>
    <row r="15017" spans="1:6" ht="12.75" customHeight="1" x14ac:dyDescent="0.2">
      <c r="A15017" s="80" t="s">
        <v>4871</v>
      </c>
      <c r="B15017" s="81" t="s">
        <v>4885</v>
      </c>
      <c r="C15017" s="82" t="s">
        <v>4870</v>
      </c>
      <c r="D15017" s="82" t="s">
        <v>4873</v>
      </c>
      <c r="E15017" s="82" t="s">
        <v>4874</v>
      </c>
      <c r="F15017" s="83" t="s">
        <v>4875</v>
      </c>
    </row>
    <row r="15018" spans="1:6" ht="409.6" hidden="1" customHeight="1" x14ac:dyDescent="0.2"/>
    <row r="15019" spans="1:6" ht="25.5" customHeight="1" thickBot="1" x14ac:dyDescent="0.25">
      <c r="A15019" s="84" t="s">
        <v>5178</v>
      </c>
      <c r="B15019" s="85" t="s">
        <v>5179</v>
      </c>
      <c r="C15019" s="86" t="s">
        <v>4888</v>
      </c>
      <c r="D15019" s="87">
        <v>0.23161999999999999</v>
      </c>
      <c r="E15019" s="88">
        <v>294454</v>
      </c>
      <c r="F15019" s="89">
        <f>+D15019*E15019</f>
        <v>68201.43548</v>
      </c>
    </row>
    <row r="15020" spans="1:6" ht="409.6" hidden="1" customHeight="1" thickBot="1" x14ac:dyDescent="0.25"/>
    <row r="15021" spans="1:6" ht="13.5" customHeight="1" thickBot="1" x14ac:dyDescent="0.25">
      <c r="A15021" s="90" t="s">
        <v>4893</v>
      </c>
      <c r="B15021" s="91"/>
      <c r="C15021" s="92">
        <v>48.1190116697476</v>
      </c>
      <c r="D15021" s="91"/>
      <c r="E15021" s="93" t="s">
        <v>4884</v>
      </c>
      <c r="F15021" s="94">
        <v>68201</v>
      </c>
    </row>
    <row r="15022" spans="1:6" ht="0.2" customHeight="1" x14ac:dyDescent="0.2"/>
    <row r="15023" spans="1:6" ht="12.75" customHeight="1" x14ac:dyDescent="0.2">
      <c r="A15023" s="80" t="s">
        <v>4871</v>
      </c>
      <c r="B15023" s="81" t="s">
        <v>4894</v>
      </c>
      <c r="C15023" s="82" t="s">
        <v>4870</v>
      </c>
      <c r="D15023" s="82" t="s">
        <v>4873</v>
      </c>
      <c r="E15023" s="82" t="s">
        <v>4874</v>
      </c>
      <c r="F15023" s="83" t="s">
        <v>4875</v>
      </c>
    </row>
    <row r="15024" spans="1:6" ht="409.6" hidden="1" customHeight="1" x14ac:dyDescent="0.2"/>
    <row r="15025" spans="1:6" ht="25.5" customHeight="1" thickBot="1" x14ac:dyDescent="0.25">
      <c r="A15025" s="84" t="s">
        <v>4895</v>
      </c>
      <c r="B15025" s="85" t="s">
        <v>4896</v>
      </c>
      <c r="C15025" s="86" t="s">
        <v>4897</v>
      </c>
      <c r="D15025" s="87">
        <v>0.05</v>
      </c>
      <c r="E15025" s="88">
        <v>68201</v>
      </c>
      <c r="F15025" s="89">
        <f>+D15025*E15025</f>
        <v>3410.05</v>
      </c>
    </row>
    <row r="15026" spans="1:6" ht="409.6" hidden="1" customHeight="1" thickBot="1" x14ac:dyDescent="0.25"/>
    <row r="15027" spans="1:6" ht="13.5" customHeight="1" thickBot="1" x14ac:dyDescent="0.25">
      <c r="A15027" s="90" t="s">
        <v>4898</v>
      </c>
      <c r="B15027" s="91"/>
      <c r="C15027" s="92">
        <v>2.4059153061368499</v>
      </c>
      <c r="D15027" s="91"/>
      <c r="E15027" s="93" t="s">
        <v>4884</v>
      </c>
      <c r="F15027" s="94">
        <v>3410</v>
      </c>
    </row>
    <row r="15028" spans="1:6" ht="0.2" customHeight="1" x14ac:dyDescent="0.2"/>
    <row r="15029" spans="1:6" ht="12.75" customHeight="1" x14ac:dyDescent="0.2">
      <c r="A15029" s="80" t="s">
        <v>4871</v>
      </c>
      <c r="B15029" s="81" t="s">
        <v>4899</v>
      </c>
      <c r="C15029" s="82" t="s">
        <v>4870</v>
      </c>
      <c r="D15029" s="82" t="s">
        <v>4873</v>
      </c>
      <c r="E15029" s="82" t="s">
        <v>4874</v>
      </c>
      <c r="F15029" s="83" t="s">
        <v>4875</v>
      </c>
    </row>
    <row r="15030" spans="1:6" ht="409.6" hidden="1" customHeight="1" x14ac:dyDescent="0.2"/>
    <row r="15031" spans="1:6" ht="25.5" customHeight="1" x14ac:dyDescent="0.2">
      <c r="A15031" s="84" t="s">
        <v>5139</v>
      </c>
      <c r="B15031" s="85" t="s">
        <v>5140</v>
      </c>
      <c r="C15031" s="86" t="s">
        <v>109</v>
      </c>
      <c r="D15031" s="87">
        <v>15.55556</v>
      </c>
      <c r="E15031" s="88">
        <v>398</v>
      </c>
      <c r="F15031" s="89">
        <f>+D15031*E15031</f>
        <v>6191.1128799999997</v>
      </c>
    </row>
    <row r="15032" spans="1:6" ht="409.6" hidden="1" customHeight="1" x14ac:dyDescent="0.2"/>
    <row r="15033" spans="1:6" ht="25.5" customHeight="1" x14ac:dyDescent="0.2">
      <c r="A15033" s="84" t="s">
        <v>5278</v>
      </c>
      <c r="B15033" s="85" t="s">
        <v>5279</v>
      </c>
      <c r="C15033" s="86" t="s">
        <v>109</v>
      </c>
      <c r="D15033" s="87">
        <v>5.3333300000000001</v>
      </c>
      <c r="E15033" s="88">
        <v>388</v>
      </c>
      <c r="F15033" s="89">
        <f>+D15033*E15033</f>
        <v>2069.3320400000002</v>
      </c>
    </row>
    <row r="15034" spans="1:6" ht="409.6" hidden="1" customHeight="1" x14ac:dyDescent="0.2"/>
    <row r="15035" spans="1:6" ht="25.5" customHeight="1" x14ac:dyDescent="0.2">
      <c r="A15035" s="84" t="s">
        <v>5280</v>
      </c>
      <c r="B15035" s="85" t="s">
        <v>5281</v>
      </c>
      <c r="C15035" s="86" t="s">
        <v>109</v>
      </c>
      <c r="D15035" s="87">
        <v>8</v>
      </c>
      <c r="E15035" s="88">
        <v>74</v>
      </c>
      <c r="F15035" s="89">
        <f>+D15035*E15035</f>
        <v>592</v>
      </c>
    </row>
    <row r="15036" spans="1:6" ht="409.6" hidden="1" customHeight="1" x14ac:dyDescent="0.2"/>
    <row r="15037" spans="1:6" ht="25.5" customHeight="1" x14ac:dyDescent="0.2">
      <c r="A15037" s="84" t="s">
        <v>5228</v>
      </c>
      <c r="B15037" s="85" t="s">
        <v>5229</v>
      </c>
      <c r="C15037" s="86" t="s">
        <v>109</v>
      </c>
      <c r="D15037" s="87">
        <v>20.533329999999999</v>
      </c>
      <c r="E15037" s="88">
        <v>170</v>
      </c>
      <c r="F15037" s="89">
        <f>+D15037*E15037</f>
        <v>3490.6660999999999</v>
      </c>
    </row>
    <row r="15038" spans="1:6" ht="409.6" hidden="1" customHeight="1" x14ac:dyDescent="0.2"/>
    <row r="15039" spans="1:6" ht="25.5" customHeight="1" x14ac:dyDescent="0.2">
      <c r="A15039" s="84" t="s">
        <v>5087</v>
      </c>
      <c r="B15039" s="85" t="s">
        <v>5088</v>
      </c>
      <c r="C15039" s="86" t="s">
        <v>109</v>
      </c>
      <c r="D15039" s="87">
        <v>10.26667</v>
      </c>
      <c r="E15039" s="88">
        <v>169</v>
      </c>
      <c r="F15039" s="89">
        <f>+D15039*E15039</f>
        <v>1735.0672299999999</v>
      </c>
    </row>
    <row r="15040" spans="1:6" ht="409.6" hidden="1" customHeight="1" x14ac:dyDescent="0.2"/>
    <row r="15041" spans="1:6" ht="25.5" customHeight="1" x14ac:dyDescent="0.2">
      <c r="A15041" s="84" t="s">
        <v>5166</v>
      </c>
      <c r="B15041" s="85" t="s">
        <v>5167</v>
      </c>
      <c r="C15041" s="86" t="s">
        <v>109</v>
      </c>
      <c r="D15041" s="87">
        <v>1.286E-2</v>
      </c>
      <c r="E15041" s="88">
        <v>26925</v>
      </c>
      <c r="F15041" s="89">
        <f>+D15041*E15041</f>
        <v>346.25549999999998</v>
      </c>
    </row>
    <row r="15042" spans="1:6" ht="409.6" hidden="1" customHeight="1" x14ac:dyDescent="0.2"/>
    <row r="15043" spans="1:6" ht="25.5" customHeight="1" thickBot="1" x14ac:dyDescent="0.25">
      <c r="A15043" s="84" t="s">
        <v>5018</v>
      </c>
      <c r="B15043" s="85" t="s">
        <v>5019</v>
      </c>
      <c r="C15043" s="86" t="s">
        <v>109</v>
      </c>
      <c r="D15043" s="87">
        <v>3</v>
      </c>
      <c r="E15043" s="88">
        <v>248</v>
      </c>
      <c r="F15043" s="89">
        <f>+D15043*E15043</f>
        <v>744</v>
      </c>
    </row>
    <row r="15044" spans="1:6" ht="409.6" hidden="1" customHeight="1" thickBot="1" x14ac:dyDescent="0.25"/>
    <row r="15045" spans="1:6" ht="13.5" customHeight="1" thickBot="1" x14ac:dyDescent="0.25">
      <c r="A15045" s="90" t="s">
        <v>4904</v>
      </c>
      <c r="B15045" s="91"/>
      <c r="C15045" s="92">
        <v>10.7017370567401</v>
      </c>
      <c r="D15045" s="91"/>
      <c r="E15045" s="93" t="s">
        <v>4884</v>
      </c>
      <c r="F15045" s="94">
        <v>15168</v>
      </c>
    </row>
    <row r="15046" spans="1:6" ht="0.2" customHeight="1" x14ac:dyDescent="0.2"/>
    <row r="15047" spans="1:6" ht="12.75" customHeight="1" x14ac:dyDescent="0.2">
      <c r="A15047" s="80" t="s">
        <v>4871</v>
      </c>
      <c r="B15047" s="81" t="s">
        <v>4905</v>
      </c>
      <c r="C15047" s="82" t="s">
        <v>4870</v>
      </c>
      <c r="D15047" s="82" t="s">
        <v>4873</v>
      </c>
      <c r="E15047" s="82" t="s">
        <v>4874</v>
      </c>
      <c r="F15047" s="83" t="s">
        <v>4875</v>
      </c>
    </row>
    <row r="15048" spans="1:6" ht="409.6" hidden="1" customHeight="1" x14ac:dyDescent="0.2"/>
    <row r="15049" spans="1:6" ht="25.5" customHeight="1" thickBot="1" x14ac:dyDescent="0.25">
      <c r="A15049" s="84" t="s">
        <v>4920</v>
      </c>
      <c r="B15049" s="85" t="s">
        <v>4921</v>
      </c>
      <c r="C15049" s="86" t="s">
        <v>106</v>
      </c>
      <c r="D15049" s="87">
        <v>9.4500000000000001E-2</v>
      </c>
      <c r="E15049" s="88">
        <v>14128</v>
      </c>
      <c r="F15049" s="89">
        <f>+D15049*E15049</f>
        <v>1335.096</v>
      </c>
    </row>
    <row r="15050" spans="1:6" ht="409.6" hidden="1" customHeight="1" thickBot="1" x14ac:dyDescent="0.25"/>
    <row r="15051" spans="1:6" ht="13.5" customHeight="1" thickBot="1" x14ac:dyDescent="0.25">
      <c r="A15051" s="90" t="s">
        <v>4908</v>
      </c>
      <c r="B15051" s="91"/>
      <c r="C15051" s="92">
        <v>0.94190525914741696</v>
      </c>
      <c r="D15051" s="91"/>
      <c r="E15051" s="93" t="s">
        <v>4884</v>
      </c>
      <c r="F15051" s="94">
        <v>1335</v>
      </c>
    </row>
    <row r="15052" spans="1:6" ht="0.2" customHeight="1" thickBot="1" x14ac:dyDescent="0.25"/>
    <row r="15053" spans="1:6" ht="12.75" customHeight="1" thickBot="1" x14ac:dyDescent="0.3">
      <c r="A15053" s="157" t="s">
        <v>4909</v>
      </c>
      <c r="B15053" s="158"/>
      <c r="C15053" s="158"/>
      <c r="D15053" s="158"/>
      <c r="E15053" s="159">
        <v>141734</v>
      </c>
      <c r="F15053" s="160"/>
    </row>
    <row r="15054" spans="1:6" ht="12.75" customHeight="1" x14ac:dyDescent="0.2"/>
    <row r="15055" spans="1:6" ht="12.75" customHeight="1" x14ac:dyDescent="0.2"/>
    <row r="15056" spans="1:6" ht="409.6" hidden="1" customHeight="1" x14ac:dyDescent="0.2"/>
    <row r="15057" spans="1:6" ht="12.75" customHeight="1" x14ac:dyDescent="0.25">
      <c r="A15057" s="144" t="s">
        <v>4868</v>
      </c>
      <c r="B15057" s="145"/>
      <c r="C15057" s="145"/>
      <c r="D15057" s="145"/>
      <c r="E15057" s="146"/>
      <c r="F15057" s="147"/>
    </row>
    <row r="15058" spans="1:6" ht="12.75" customHeight="1" x14ac:dyDescent="0.2">
      <c r="A15058" s="138" t="s">
        <v>3100</v>
      </c>
      <c r="B15058" s="139"/>
      <c r="C15058" s="139"/>
      <c r="D15058" s="140"/>
      <c r="E15058" s="76" t="s">
        <v>4869</v>
      </c>
      <c r="F15058" s="77" t="s">
        <v>4870</v>
      </c>
    </row>
    <row r="15059" spans="1:6" ht="12.75" customHeight="1" x14ac:dyDescent="0.2">
      <c r="A15059" s="141"/>
      <c r="B15059" s="142"/>
      <c r="C15059" s="142"/>
      <c r="D15059" s="143"/>
      <c r="E15059" s="78" t="s">
        <v>3099</v>
      </c>
      <c r="F15059" s="79" t="s">
        <v>263</v>
      </c>
    </row>
    <row r="15060" spans="1:6" ht="409.6" hidden="1" customHeight="1" x14ac:dyDescent="0.2"/>
    <row r="15061" spans="1:6" ht="12.75" customHeight="1" x14ac:dyDescent="0.2">
      <c r="A15061" s="80" t="s">
        <v>4871</v>
      </c>
      <c r="B15061" s="81" t="s">
        <v>4872</v>
      </c>
      <c r="C15061" s="82" t="s">
        <v>4870</v>
      </c>
      <c r="D15061" s="82" t="s">
        <v>4873</v>
      </c>
      <c r="E15061" s="82" t="s">
        <v>4874</v>
      </c>
      <c r="F15061" s="83" t="s">
        <v>4875</v>
      </c>
    </row>
    <row r="15062" spans="1:6" ht="409.6" hidden="1" customHeight="1" x14ac:dyDescent="0.2"/>
    <row r="15063" spans="1:6" ht="25.5" customHeight="1" x14ac:dyDescent="0.2">
      <c r="A15063" s="84" t="s">
        <v>5154</v>
      </c>
      <c r="B15063" s="85" t="s">
        <v>5155</v>
      </c>
      <c r="C15063" s="86" t="s">
        <v>106</v>
      </c>
      <c r="D15063" s="87">
        <v>0.126</v>
      </c>
      <c r="E15063" s="88">
        <v>405694</v>
      </c>
      <c r="F15063" s="89">
        <f>+D15063*E15063</f>
        <v>51117.444000000003</v>
      </c>
    </row>
    <row r="15064" spans="1:6" ht="409.6" hidden="1" customHeight="1" x14ac:dyDescent="0.2"/>
    <row r="15065" spans="1:6" ht="25.5" customHeight="1" x14ac:dyDescent="0.2">
      <c r="A15065" s="84" t="s">
        <v>5097</v>
      </c>
      <c r="B15065" s="85" t="s">
        <v>5098</v>
      </c>
      <c r="C15065" s="86" t="s">
        <v>9</v>
      </c>
      <c r="D15065" s="87">
        <v>1.1000000000000001E-3</v>
      </c>
      <c r="E15065" s="88">
        <v>295180</v>
      </c>
      <c r="F15065" s="89">
        <f>+D15065*E15065</f>
        <v>324.69800000000004</v>
      </c>
    </row>
    <row r="15066" spans="1:6" ht="409.6" hidden="1" customHeight="1" x14ac:dyDescent="0.2"/>
    <row r="15067" spans="1:6" ht="25.5" customHeight="1" x14ac:dyDescent="0.2">
      <c r="A15067" s="84" t="s">
        <v>5160</v>
      </c>
      <c r="B15067" s="85" t="s">
        <v>5161</v>
      </c>
      <c r="C15067" s="86" t="s">
        <v>9</v>
      </c>
      <c r="D15067" s="87">
        <v>5.6480000000000002E-2</v>
      </c>
      <c r="E15067" s="88">
        <v>155918</v>
      </c>
      <c r="F15067" s="89">
        <f>+D15067*E15067</f>
        <v>8806.2486399999998</v>
      </c>
    </row>
    <row r="15068" spans="1:6" ht="409.6" hidden="1" customHeight="1" x14ac:dyDescent="0.2"/>
    <row r="15069" spans="1:6" ht="25.5" customHeight="1" x14ac:dyDescent="0.2">
      <c r="A15069" s="84" t="s">
        <v>4881</v>
      </c>
      <c r="B15069" s="85" t="s">
        <v>4882</v>
      </c>
      <c r="C15069" s="86" t="s">
        <v>9</v>
      </c>
      <c r="D15069" s="87">
        <v>0.30931999999999998</v>
      </c>
      <c r="E15069" s="88">
        <v>8900</v>
      </c>
      <c r="F15069" s="89">
        <f>+D15069*E15069</f>
        <v>2752.9479999999999</v>
      </c>
    </row>
    <row r="15070" spans="1:6" ht="409.6" hidden="1" customHeight="1" x14ac:dyDescent="0.2"/>
    <row r="15071" spans="1:6" ht="25.5" customHeight="1" x14ac:dyDescent="0.2">
      <c r="A15071" s="84" t="s">
        <v>5101</v>
      </c>
      <c r="B15071" s="85" t="s">
        <v>5102</v>
      </c>
      <c r="C15071" s="86" t="s">
        <v>1212</v>
      </c>
      <c r="D15071" s="87">
        <v>0.23696</v>
      </c>
      <c r="E15071" s="88">
        <v>2550</v>
      </c>
      <c r="F15071" s="89">
        <f>+D15071*E15071</f>
        <v>604.24800000000005</v>
      </c>
    </row>
    <row r="15072" spans="1:6" ht="409.6" hidden="1" customHeight="1" x14ac:dyDescent="0.2"/>
    <row r="15073" spans="1:6" ht="25.5" customHeight="1" x14ac:dyDescent="0.2">
      <c r="A15073" s="84" t="s">
        <v>5190</v>
      </c>
      <c r="B15073" s="85" t="s">
        <v>5191</v>
      </c>
      <c r="C15073" s="86" t="s">
        <v>263</v>
      </c>
      <c r="D15073" s="87">
        <v>0.75</v>
      </c>
      <c r="E15073" s="88">
        <v>1353</v>
      </c>
      <c r="F15073" s="89">
        <f>+D15073*E15073</f>
        <v>1014.75</v>
      </c>
    </row>
    <row r="15074" spans="1:6" ht="409.6" hidden="1" customHeight="1" x14ac:dyDescent="0.2"/>
    <row r="15075" spans="1:6" ht="25.5" customHeight="1" x14ac:dyDescent="0.2">
      <c r="A15075" s="84" t="s">
        <v>5256</v>
      </c>
      <c r="B15075" s="85" t="s">
        <v>5257</v>
      </c>
      <c r="C15075" s="86" t="s">
        <v>9</v>
      </c>
      <c r="D15075" s="87">
        <v>8.8199999999999997E-3</v>
      </c>
      <c r="E15075" s="88">
        <v>262600</v>
      </c>
      <c r="F15075" s="89">
        <f>+D15075*E15075</f>
        <v>2316.1320000000001</v>
      </c>
    </row>
    <row r="15076" spans="1:6" ht="409.6" hidden="1" customHeight="1" x14ac:dyDescent="0.2"/>
    <row r="15077" spans="1:6" ht="25.5" customHeight="1" thickBot="1" x14ac:dyDescent="0.25">
      <c r="A15077" s="84" t="s">
        <v>4941</v>
      </c>
      <c r="B15077" s="85" t="s">
        <v>4942</v>
      </c>
      <c r="C15077" s="86" t="s">
        <v>7</v>
      </c>
      <c r="D15077" s="87">
        <v>0.24</v>
      </c>
      <c r="E15077" s="88">
        <v>8600</v>
      </c>
      <c r="F15077" s="89">
        <f>+D15077*E15077</f>
        <v>2064</v>
      </c>
    </row>
    <row r="15078" spans="1:6" ht="409.6" hidden="1" customHeight="1" thickBot="1" x14ac:dyDescent="0.25"/>
    <row r="15079" spans="1:6" ht="13.5" customHeight="1" thickBot="1" x14ac:dyDescent="0.25">
      <c r="A15079" s="90" t="s">
        <v>4883</v>
      </c>
      <c r="B15079" s="91"/>
      <c r="C15079" s="92">
        <v>38.750547562085103</v>
      </c>
      <c r="D15079" s="91"/>
      <c r="E15079" s="93" t="s">
        <v>4884</v>
      </c>
      <c r="F15079" s="94">
        <v>69000</v>
      </c>
    </row>
    <row r="15080" spans="1:6" ht="0.2" customHeight="1" x14ac:dyDescent="0.2"/>
    <row r="15081" spans="1:6" ht="12.75" customHeight="1" x14ac:dyDescent="0.2">
      <c r="A15081" s="80" t="s">
        <v>4871</v>
      </c>
      <c r="B15081" s="81" t="s">
        <v>4885</v>
      </c>
      <c r="C15081" s="82" t="s">
        <v>4870</v>
      </c>
      <c r="D15081" s="82" t="s">
        <v>4873</v>
      </c>
      <c r="E15081" s="82" t="s">
        <v>4874</v>
      </c>
      <c r="F15081" s="83" t="s">
        <v>4875</v>
      </c>
    </row>
    <row r="15082" spans="1:6" ht="409.6" hidden="1" customHeight="1" x14ac:dyDescent="0.2"/>
    <row r="15083" spans="1:6" ht="25.5" customHeight="1" thickBot="1" x14ac:dyDescent="0.25">
      <c r="A15083" s="84" t="s">
        <v>5178</v>
      </c>
      <c r="B15083" s="85" t="s">
        <v>5179</v>
      </c>
      <c r="C15083" s="86" t="s">
        <v>4888</v>
      </c>
      <c r="D15083" s="87">
        <v>0.29755999999999999</v>
      </c>
      <c r="E15083" s="88">
        <v>294454</v>
      </c>
      <c r="F15083" s="89">
        <f>+D15083*E15083</f>
        <v>87617.732239999998</v>
      </c>
    </row>
    <row r="15084" spans="1:6" ht="409.6" hidden="1" customHeight="1" thickBot="1" x14ac:dyDescent="0.25"/>
    <row r="15085" spans="1:6" ht="13.5" customHeight="1" thickBot="1" x14ac:dyDescent="0.25">
      <c r="A15085" s="90" t="s">
        <v>4893</v>
      </c>
      <c r="B15085" s="91"/>
      <c r="C15085" s="92">
        <v>49.2064561781851</v>
      </c>
      <c r="D15085" s="91"/>
      <c r="E15085" s="93" t="s">
        <v>4884</v>
      </c>
      <c r="F15085" s="94">
        <v>87618</v>
      </c>
    </row>
    <row r="15086" spans="1:6" ht="0.2" customHeight="1" x14ac:dyDescent="0.2"/>
    <row r="15087" spans="1:6" ht="12.75" customHeight="1" x14ac:dyDescent="0.2">
      <c r="A15087" s="80" t="s">
        <v>4871</v>
      </c>
      <c r="B15087" s="81" t="s">
        <v>4894</v>
      </c>
      <c r="C15087" s="82" t="s">
        <v>4870</v>
      </c>
      <c r="D15087" s="82" t="s">
        <v>4873</v>
      </c>
      <c r="E15087" s="82" t="s">
        <v>4874</v>
      </c>
      <c r="F15087" s="83" t="s">
        <v>4875</v>
      </c>
    </row>
    <row r="15088" spans="1:6" ht="409.6" hidden="1" customHeight="1" x14ac:dyDescent="0.2"/>
    <row r="15089" spans="1:6" ht="25.5" customHeight="1" thickBot="1" x14ac:dyDescent="0.25">
      <c r="A15089" s="84" t="s">
        <v>4895</v>
      </c>
      <c r="B15089" s="85" t="s">
        <v>4896</v>
      </c>
      <c r="C15089" s="86" t="s">
        <v>4897</v>
      </c>
      <c r="D15089" s="87">
        <v>0.05</v>
      </c>
      <c r="E15089" s="88">
        <v>87618</v>
      </c>
      <c r="F15089" s="89">
        <f>+D15089*E15089</f>
        <v>4380.9000000000005</v>
      </c>
    </row>
    <row r="15090" spans="1:6" ht="409.6" hidden="1" customHeight="1" thickBot="1" x14ac:dyDescent="0.25"/>
    <row r="15091" spans="1:6" ht="13.5" customHeight="1" thickBot="1" x14ac:dyDescent="0.25">
      <c r="A15091" s="90" t="s">
        <v>4898</v>
      </c>
      <c r="B15091" s="91"/>
      <c r="C15091" s="92">
        <v>2.4603789691231102</v>
      </c>
      <c r="D15091" s="91"/>
      <c r="E15091" s="93" t="s">
        <v>4884</v>
      </c>
      <c r="F15091" s="94">
        <v>4381</v>
      </c>
    </row>
    <row r="15092" spans="1:6" ht="0.2" customHeight="1" x14ac:dyDescent="0.2"/>
    <row r="15093" spans="1:6" ht="12.75" customHeight="1" x14ac:dyDescent="0.2">
      <c r="A15093" s="80" t="s">
        <v>4871</v>
      </c>
      <c r="B15093" s="81" t="s">
        <v>4899</v>
      </c>
      <c r="C15093" s="82" t="s">
        <v>4870</v>
      </c>
      <c r="D15093" s="82" t="s">
        <v>4873</v>
      </c>
      <c r="E15093" s="82" t="s">
        <v>4874</v>
      </c>
      <c r="F15093" s="83" t="s">
        <v>4875</v>
      </c>
    </row>
    <row r="15094" spans="1:6" ht="409.6" hidden="1" customHeight="1" x14ac:dyDescent="0.2"/>
    <row r="15095" spans="1:6" ht="25.5" customHeight="1" x14ac:dyDescent="0.2">
      <c r="A15095" s="84" t="s">
        <v>5139</v>
      </c>
      <c r="B15095" s="85" t="s">
        <v>5140</v>
      </c>
      <c r="C15095" s="86" t="s">
        <v>109</v>
      </c>
      <c r="D15095" s="87">
        <v>15.55556</v>
      </c>
      <c r="E15095" s="88">
        <v>398</v>
      </c>
      <c r="F15095" s="89">
        <f>+D15095*E15095</f>
        <v>6191.1128799999997</v>
      </c>
    </row>
    <row r="15096" spans="1:6" ht="409.6" hidden="1" customHeight="1" x14ac:dyDescent="0.2"/>
    <row r="15097" spans="1:6" ht="25.5" customHeight="1" x14ac:dyDescent="0.2">
      <c r="A15097" s="84" t="s">
        <v>5278</v>
      </c>
      <c r="B15097" s="85" t="s">
        <v>5279</v>
      </c>
      <c r="C15097" s="86" t="s">
        <v>109</v>
      </c>
      <c r="D15097" s="87">
        <v>5.3333300000000001</v>
      </c>
      <c r="E15097" s="88">
        <v>388</v>
      </c>
      <c r="F15097" s="89">
        <f>+D15097*E15097</f>
        <v>2069.3320400000002</v>
      </c>
    </row>
    <row r="15098" spans="1:6" ht="409.6" hidden="1" customHeight="1" x14ac:dyDescent="0.2"/>
    <row r="15099" spans="1:6" ht="25.5" customHeight="1" x14ac:dyDescent="0.2">
      <c r="A15099" s="84" t="s">
        <v>5280</v>
      </c>
      <c r="B15099" s="85" t="s">
        <v>5281</v>
      </c>
      <c r="C15099" s="86" t="s">
        <v>109</v>
      </c>
      <c r="D15099" s="87">
        <v>8</v>
      </c>
      <c r="E15099" s="88">
        <v>74</v>
      </c>
      <c r="F15099" s="89">
        <f>+D15099*E15099</f>
        <v>592</v>
      </c>
    </row>
    <row r="15100" spans="1:6" ht="409.6" hidden="1" customHeight="1" x14ac:dyDescent="0.2"/>
    <row r="15101" spans="1:6" ht="25.5" customHeight="1" x14ac:dyDescent="0.2">
      <c r="A15101" s="84" t="s">
        <v>5228</v>
      </c>
      <c r="B15101" s="85" t="s">
        <v>5229</v>
      </c>
      <c r="C15101" s="86" t="s">
        <v>109</v>
      </c>
      <c r="D15101" s="87">
        <v>20.533329999999999</v>
      </c>
      <c r="E15101" s="88">
        <v>170</v>
      </c>
      <c r="F15101" s="89">
        <f>+D15101*E15101</f>
        <v>3490.6660999999999</v>
      </c>
    </row>
    <row r="15102" spans="1:6" ht="409.6" hidden="1" customHeight="1" x14ac:dyDescent="0.2"/>
    <row r="15103" spans="1:6" ht="25.5" customHeight="1" x14ac:dyDescent="0.2">
      <c r="A15103" s="84" t="s">
        <v>5087</v>
      </c>
      <c r="B15103" s="85" t="s">
        <v>5088</v>
      </c>
      <c r="C15103" s="86" t="s">
        <v>109</v>
      </c>
      <c r="D15103" s="87">
        <v>10.26667</v>
      </c>
      <c r="E15103" s="88">
        <v>169</v>
      </c>
      <c r="F15103" s="89">
        <f>+D15103*E15103</f>
        <v>1735.0672299999999</v>
      </c>
    </row>
    <row r="15104" spans="1:6" ht="409.6" hidden="1" customHeight="1" x14ac:dyDescent="0.2"/>
    <row r="15105" spans="1:6" ht="25.5" customHeight="1" x14ac:dyDescent="0.2">
      <c r="A15105" s="84" t="s">
        <v>5166</v>
      </c>
      <c r="B15105" s="85" t="s">
        <v>5167</v>
      </c>
      <c r="C15105" s="86" t="s">
        <v>109</v>
      </c>
      <c r="D15105" s="87">
        <v>1.7139999999999999E-2</v>
      </c>
      <c r="E15105" s="88">
        <v>26925</v>
      </c>
      <c r="F15105" s="89">
        <f>+D15105*E15105</f>
        <v>461.49449999999996</v>
      </c>
    </row>
    <row r="15106" spans="1:6" ht="409.6" hidden="1" customHeight="1" x14ac:dyDescent="0.2"/>
    <row r="15107" spans="1:6" ht="25.5" customHeight="1" thickBot="1" x14ac:dyDescent="0.25">
      <c r="A15107" s="84" t="s">
        <v>5018</v>
      </c>
      <c r="B15107" s="85" t="s">
        <v>5019</v>
      </c>
      <c r="C15107" s="86" t="s">
        <v>109</v>
      </c>
      <c r="D15107" s="87">
        <v>3</v>
      </c>
      <c r="E15107" s="88">
        <v>248</v>
      </c>
      <c r="F15107" s="89">
        <f>+D15107*E15107</f>
        <v>744</v>
      </c>
    </row>
    <row r="15108" spans="1:6" ht="409.6" hidden="1" customHeight="1" thickBot="1" x14ac:dyDescent="0.25"/>
    <row r="15109" spans="1:6" ht="13.5" customHeight="1" thickBot="1" x14ac:dyDescent="0.25">
      <c r="A15109" s="90" t="s">
        <v>4904</v>
      </c>
      <c r="B15109" s="91"/>
      <c r="C15109" s="92">
        <v>8.5829654839325595</v>
      </c>
      <c r="D15109" s="91"/>
      <c r="E15109" s="93" t="s">
        <v>4884</v>
      </c>
      <c r="F15109" s="94">
        <v>15283</v>
      </c>
    </row>
    <row r="15110" spans="1:6" ht="0.2" customHeight="1" x14ac:dyDescent="0.2"/>
    <row r="15111" spans="1:6" ht="12.75" customHeight="1" x14ac:dyDescent="0.2">
      <c r="A15111" s="80" t="s">
        <v>4871</v>
      </c>
      <c r="B15111" s="81" t="s">
        <v>4905</v>
      </c>
      <c r="C15111" s="82" t="s">
        <v>4870</v>
      </c>
      <c r="D15111" s="82" t="s">
        <v>4873</v>
      </c>
      <c r="E15111" s="82" t="s">
        <v>4874</v>
      </c>
      <c r="F15111" s="83" t="s">
        <v>4875</v>
      </c>
    </row>
    <row r="15112" spans="1:6" ht="409.6" hidden="1" customHeight="1" x14ac:dyDescent="0.2"/>
    <row r="15113" spans="1:6" ht="25.5" customHeight="1" thickBot="1" x14ac:dyDescent="0.25">
      <c r="A15113" s="84" t="s">
        <v>4920</v>
      </c>
      <c r="B15113" s="85" t="s">
        <v>4921</v>
      </c>
      <c r="C15113" s="86" t="s">
        <v>106</v>
      </c>
      <c r="D15113" s="87">
        <v>0.126</v>
      </c>
      <c r="E15113" s="88">
        <v>14128</v>
      </c>
      <c r="F15113" s="89">
        <f>+D15113*E15113</f>
        <v>1780.1279999999999</v>
      </c>
    </row>
    <row r="15114" spans="1:6" ht="409.6" hidden="1" customHeight="1" thickBot="1" x14ac:dyDescent="0.25"/>
    <row r="15115" spans="1:6" ht="13.5" customHeight="1" thickBot="1" x14ac:dyDescent="0.25">
      <c r="A15115" s="90" t="s">
        <v>4908</v>
      </c>
      <c r="B15115" s="91"/>
      <c r="C15115" s="92">
        <v>0.99965180667408005</v>
      </c>
      <c r="D15115" s="91"/>
      <c r="E15115" s="93" t="s">
        <v>4884</v>
      </c>
      <c r="F15115" s="94">
        <v>1780</v>
      </c>
    </row>
    <row r="15116" spans="1:6" ht="0.2" customHeight="1" thickBot="1" x14ac:dyDescent="0.25"/>
    <row r="15117" spans="1:6" ht="12.75" customHeight="1" thickBot="1" x14ac:dyDescent="0.3">
      <c r="A15117" s="157" t="s">
        <v>4909</v>
      </c>
      <c r="B15117" s="158"/>
      <c r="C15117" s="158"/>
      <c r="D15117" s="158"/>
      <c r="E15117" s="159">
        <v>178062</v>
      </c>
      <c r="F15117" s="160"/>
    </row>
    <row r="15118" spans="1:6" ht="12.75" customHeight="1" x14ac:dyDescent="0.2"/>
    <row r="15119" spans="1:6" ht="12.75" customHeight="1" x14ac:dyDescent="0.2"/>
    <row r="15120" spans="1:6" ht="409.6" hidden="1" customHeight="1" x14ac:dyDescent="0.2"/>
    <row r="15121" spans="1:6" ht="12.75" customHeight="1" x14ac:dyDescent="0.25">
      <c r="A15121" s="144" t="s">
        <v>4868</v>
      </c>
      <c r="B15121" s="145"/>
      <c r="C15121" s="145"/>
      <c r="D15121" s="145"/>
      <c r="E15121" s="146"/>
      <c r="F15121" s="147"/>
    </row>
    <row r="15122" spans="1:6" ht="12.75" customHeight="1" x14ac:dyDescent="0.2">
      <c r="A15122" s="138" t="s">
        <v>3102</v>
      </c>
      <c r="B15122" s="139"/>
      <c r="C15122" s="139"/>
      <c r="D15122" s="140"/>
      <c r="E15122" s="76" t="s">
        <v>4869</v>
      </c>
      <c r="F15122" s="77" t="s">
        <v>4870</v>
      </c>
    </row>
    <row r="15123" spans="1:6" ht="12.75" customHeight="1" x14ac:dyDescent="0.2">
      <c r="A15123" s="141"/>
      <c r="B15123" s="142"/>
      <c r="C15123" s="142"/>
      <c r="D15123" s="143"/>
      <c r="E15123" s="78" t="s">
        <v>3101</v>
      </c>
      <c r="F15123" s="79" t="s">
        <v>263</v>
      </c>
    </row>
    <row r="15124" spans="1:6" ht="409.6" hidden="1" customHeight="1" x14ac:dyDescent="0.2"/>
    <row r="15125" spans="1:6" ht="12.75" customHeight="1" x14ac:dyDescent="0.2">
      <c r="A15125" s="80" t="s">
        <v>4871</v>
      </c>
      <c r="B15125" s="81" t="s">
        <v>4872</v>
      </c>
      <c r="C15125" s="82" t="s">
        <v>4870</v>
      </c>
      <c r="D15125" s="82" t="s">
        <v>4873</v>
      </c>
      <c r="E15125" s="82" t="s">
        <v>4874</v>
      </c>
      <c r="F15125" s="83" t="s">
        <v>4875</v>
      </c>
    </row>
    <row r="15126" spans="1:6" ht="409.6" hidden="1" customHeight="1" x14ac:dyDescent="0.2"/>
    <row r="15127" spans="1:6" ht="25.5" customHeight="1" x14ac:dyDescent="0.2">
      <c r="A15127" s="84" t="s">
        <v>5154</v>
      </c>
      <c r="B15127" s="85" t="s">
        <v>5155</v>
      </c>
      <c r="C15127" s="86" t="s">
        <v>106</v>
      </c>
      <c r="D15127" s="87">
        <v>0.1575</v>
      </c>
      <c r="E15127" s="88">
        <v>405694</v>
      </c>
      <c r="F15127" s="89">
        <f>+D15127*E15127</f>
        <v>63896.805</v>
      </c>
    </row>
    <row r="15128" spans="1:6" ht="409.6" hidden="1" customHeight="1" x14ac:dyDescent="0.2"/>
    <row r="15129" spans="1:6" ht="25.5" customHeight="1" x14ac:dyDescent="0.2">
      <c r="A15129" s="84" t="s">
        <v>5097</v>
      </c>
      <c r="B15129" s="85" t="s">
        <v>5098</v>
      </c>
      <c r="C15129" s="86" t="s">
        <v>9</v>
      </c>
      <c r="D15129" s="87">
        <v>1.2999999999999999E-3</v>
      </c>
      <c r="E15129" s="88">
        <v>295180</v>
      </c>
      <c r="F15129" s="89">
        <f>+D15129*E15129</f>
        <v>383.73399999999998</v>
      </c>
    </row>
    <row r="15130" spans="1:6" ht="409.6" hidden="1" customHeight="1" x14ac:dyDescent="0.2"/>
    <row r="15131" spans="1:6" ht="25.5" customHeight="1" x14ac:dyDescent="0.2">
      <c r="A15131" s="84" t="s">
        <v>5160</v>
      </c>
      <c r="B15131" s="85" t="s">
        <v>5161</v>
      </c>
      <c r="C15131" s="86" t="s">
        <v>9</v>
      </c>
      <c r="D15131" s="87">
        <v>6.6739999999999994E-2</v>
      </c>
      <c r="E15131" s="88">
        <v>155918</v>
      </c>
      <c r="F15131" s="89">
        <f>+D15131*E15131</f>
        <v>10405.96732</v>
      </c>
    </row>
    <row r="15132" spans="1:6" ht="409.6" hidden="1" customHeight="1" x14ac:dyDescent="0.2"/>
    <row r="15133" spans="1:6" ht="25.5" customHeight="1" x14ac:dyDescent="0.2">
      <c r="A15133" s="84" t="s">
        <v>4881</v>
      </c>
      <c r="B15133" s="85" t="s">
        <v>4882</v>
      </c>
      <c r="C15133" s="86" t="s">
        <v>9</v>
      </c>
      <c r="D15133" s="87">
        <v>0.35237000000000002</v>
      </c>
      <c r="E15133" s="88">
        <v>8900</v>
      </c>
      <c r="F15133" s="89">
        <f>+D15133*E15133</f>
        <v>3136.0930000000003</v>
      </c>
    </row>
    <row r="15134" spans="1:6" ht="409.6" hidden="1" customHeight="1" x14ac:dyDescent="0.2"/>
    <row r="15135" spans="1:6" ht="25.5" customHeight="1" x14ac:dyDescent="0.2">
      <c r="A15135" s="84" t="s">
        <v>5101</v>
      </c>
      <c r="B15135" s="85" t="s">
        <v>5102</v>
      </c>
      <c r="C15135" s="86" t="s">
        <v>1212</v>
      </c>
      <c r="D15135" s="87">
        <v>0.23696</v>
      </c>
      <c r="E15135" s="88">
        <v>2550</v>
      </c>
      <c r="F15135" s="89">
        <f>+D15135*E15135</f>
        <v>604.24800000000005</v>
      </c>
    </row>
    <row r="15136" spans="1:6" ht="409.6" hidden="1" customHeight="1" x14ac:dyDescent="0.2"/>
    <row r="15137" spans="1:6" ht="25.5" customHeight="1" x14ac:dyDescent="0.2">
      <c r="A15137" s="84" t="s">
        <v>5190</v>
      </c>
      <c r="B15137" s="85" t="s">
        <v>5191</v>
      </c>
      <c r="C15137" s="86" t="s">
        <v>263</v>
      </c>
      <c r="D15137" s="87">
        <v>0.75</v>
      </c>
      <c r="E15137" s="88">
        <v>1353</v>
      </c>
      <c r="F15137" s="89">
        <f>+D15137*E15137</f>
        <v>1014.75</v>
      </c>
    </row>
    <row r="15138" spans="1:6" ht="409.6" hidden="1" customHeight="1" x14ac:dyDescent="0.2"/>
    <row r="15139" spans="1:6" ht="25.5" customHeight="1" x14ac:dyDescent="0.2">
      <c r="A15139" s="84" t="s">
        <v>5256</v>
      </c>
      <c r="B15139" s="85" t="s">
        <v>5257</v>
      </c>
      <c r="C15139" s="86" t="s">
        <v>9</v>
      </c>
      <c r="D15139" s="87">
        <v>1.103E-2</v>
      </c>
      <c r="E15139" s="88">
        <v>262600</v>
      </c>
      <c r="F15139" s="89">
        <f>+D15139*E15139</f>
        <v>2896.4780000000001</v>
      </c>
    </row>
    <row r="15140" spans="1:6" ht="409.6" hidden="1" customHeight="1" x14ac:dyDescent="0.2"/>
    <row r="15141" spans="1:6" ht="25.5" customHeight="1" thickBot="1" x14ac:dyDescent="0.25">
      <c r="A15141" s="84" t="s">
        <v>4941</v>
      </c>
      <c r="B15141" s="85" t="s">
        <v>4942</v>
      </c>
      <c r="C15141" s="86" t="s">
        <v>7</v>
      </c>
      <c r="D15141" s="87">
        <v>0.24</v>
      </c>
      <c r="E15141" s="88">
        <v>8600</v>
      </c>
      <c r="F15141" s="89">
        <f>+D15141*E15141</f>
        <v>2064</v>
      </c>
    </row>
    <row r="15142" spans="1:6" ht="409.6" hidden="1" customHeight="1" thickBot="1" x14ac:dyDescent="0.25"/>
    <row r="15143" spans="1:6" ht="13.5" customHeight="1" thickBot="1" x14ac:dyDescent="0.25">
      <c r="A15143" s="90" t="s">
        <v>4883</v>
      </c>
      <c r="B15143" s="91"/>
      <c r="C15143" s="92">
        <v>43.500579822187902</v>
      </c>
      <c r="D15143" s="91"/>
      <c r="E15143" s="93" t="s">
        <v>4884</v>
      </c>
      <c r="F15143" s="94">
        <v>84402</v>
      </c>
    </row>
    <row r="15144" spans="1:6" ht="0.2" customHeight="1" x14ac:dyDescent="0.2"/>
    <row r="15145" spans="1:6" ht="12.75" customHeight="1" x14ac:dyDescent="0.2">
      <c r="A15145" s="80" t="s">
        <v>4871</v>
      </c>
      <c r="B15145" s="81" t="s">
        <v>4885</v>
      </c>
      <c r="C15145" s="82" t="s">
        <v>4870</v>
      </c>
      <c r="D15145" s="82" t="s">
        <v>4873</v>
      </c>
      <c r="E15145" s="82" t="s">
        <v>4874</v>
      </c>
      <c r="F15145" s="83" t="s">
        <v>4875</v>
      </c>
    </row>
    <row r="15146" spans="1:6" ht="409.6" hidden="1" customHeight="1" x14ac:dyDescent="0.2"/>
    <row r="15147" spans="1:6" ht="25.5" customHeight="1" thickBot="1" x14ac:dyDescent="0.25">
      <c r="A15147" s="84" t="s">
        <v>5178</v>
      </c>
      <c r="B15147" s="85" t="s">
        <v>5179</v>
      </c>
      <c r="C15147" s="86" t="s">
        <v>4888</v>
      </c>
      <c r="D15147" s="87">
        <v>0.29755999999999999</v>
      </c>
      <c r="E15147" s="88">
        <v>294454</v>
      </c>
      <c r="F15147" s="89">
        <f>+D15147*E15147</f>
        <v>87617.732239999998</v>
      </c>
    </row>
    <row r="15148" spans="1:6" ht="409.6" hidden="1" customHeight="1" thickBot="1" x14ac:dyDescent="0.25"/>
    <row r="15149" spans="1:6" ht="13.5" customHeight="1" thickBot="1" x14ac:dyDescent="0.25">
      <c r="A15149" s="90" t="s">
        <v>4893</v>
      </c>
      <c r="B15149" s="91"/>
      <c r="C15149" s="92">
        <v>45.1580981832238</v>
      </c>
      <c r="D15149" s="91"/>
      <c r="E15149" s="93" t="s">
        <v>4884</v>
      </c>
      <c r="F15149" s="94">
        <v>87618</v>
      </c>
    </row>
    <row r="15150" spans="1:6" ht="0.2" customHeight="1" x14ac:dyDescent="0.2"/>
    <row r="15151" spans="1:6" ht="12.75" customHeight="1" x14ac:dyDescent="0.2">
      <c r="A15151" s="80" t="s">
        <v>4871</v>
      </c>
      <c r="B15151" s="81" t="s">
        <v>4894</v>
      </c>
      <c r="C15151" s="82" t="s">
        <v>4870</v>
      </c>
      <c r="D15151" s="82" t="s">
        <v>4873</v>
      </c>
      <c r="E15151" s="82" t="s">
        <v>4874</v>
      </c>
      <c r="F15151" s="83" t="s">
        <v>4875</v>
      </c>
    </row>
    <row r="15152" spans="1:6" ht="409.6" hidden="1" customHeight="1" x14ac:dyDescent="0.2"/>
    <row r="15153" spans="1:6" ht="25.5" customHeight="1" thickBot="1" x14ac:dyDescent="0.25">
      <c r="A15153" s="84" t="s">
        <v>4895</v>
      </c>
      <c r="B15153" s="85" t="s">
        <v>4896</v>
      </c>
      <c r="C15153" s="86" t="s">
        <v>4897</v>
      </c>
      <c r="D15153" s="87">
        <v>0.05</v>
      </c>
      <c r="E15153" s="88">
        <v>87618</v>
      </c>
      <c r="F15153" s="89">
        <f>+D15153*E15153</f>
        <v>4380.9000000000005</v>
      </c>
    </row>
    <row r="15154" spans="1:6" ht="409.6" hidden="1" customHeight="1" thickBot="1" x14ac:dyDescent="0.25"/>
    <row r="15155" spans="1:6" ht="13.5" customHeight="1" thickBot="1" x14ac:dyDescent="0.25">
      <c r="A15155" s="90" t="s">
        <v>4898</v>
      </c>
      <c r="B15155" s="91"/>
      <c r="C15155" s="92">
        <v>2.2579564489112198</v>
      </c>
      <c r="D15155" s="91"/>
      <c r="E15155" s="93" t="s">
        <v>4884</v>
      </c>
      <c r="F15155" s="94">
        <v>4381</v>
      </c>
    </row>
    <row r="15156" spans="1:6" ht="0.2" customHeight="1" x14ac:dyDescent="0.2"/>
    <row r="15157" spans="1:6" ht="12.75" customHeight="1" x14ac:dyDescent="0.2">
      <c r="A15157" s="80" t="s">
        <v>4871</v>
      </c>
      <c r="B15157" s="81" t="s">
        <v>4899</v>
      </c>
      <c r="C15157" s="82" t="s">
        <v>4870</v>
      </c>
      <c r="D15157" s="82" t="s">
        <v>4873</v>
      </c>
      <c r="E15157" s="82" t="s">
        <v>4874</v>
      </c>
      <c r="F15157" s="83" t="s">
        <v>4875</v>
      </c>
    </row>
    <row r="15158" spans="1:6" ht="409.6" hidden="1" customHeight="1" x14ac:dyDescent="0.2"/>
    <row r="15159" spans="1:6" ht="25.5" customHeight="1" x14ac:dyDescent="0.2">
      <c r="A15159" s="84" t="s">
        <v>5139</v>
      </c>
      <c r="B15159" s="85" t="s">
        <v>5140</v>
      </c>
      <c r="C15159" s="86" t="s">
        <v>109</v>
      </c>
      <c r="D15159" s="87">
        <v>15.55556</v>
      </c>
      <c r="E15159" s="88">
        <v>398</v>
      </c>
      <c r="F15159" s="89">
        <f>+D15159*E15159</f>
        <v>6191.1128799999997</v>
      </c>
    </row>
    <row r="15160" spans="1:6" ht="409.6" hidden="1" customHeight="1" x14ac:dyDescent="0.2"/>
    <row r="15161" spans="1:6" ht="25.5" customHeight="1" x14ac:dyDescent="0.2">
      <c r="A15161" s="84" t="s">
        <v>5278</v>
      </c>
      <c r="B15161" s="85" t="s">
        <v>5279</v>
      </c>
      <c r="C15161" s="86" t="s">
        <v>109</v>
      </c>
      <c r="D15161" s="87">
        <v>5.3333300000000001</v>
      </c>
      <c r="E15161" s="88">
        <v>388</v>
      </c>
      <c r="F15161" s="89">
        <f>+D15161*E15161</f>
        <v>2069.3320400000002</v>
      </c>
    </row>
    <row r="15162" spans="1:6" ht="409.6" hidden="1" customHeight="1" x14ac:dyDescent="0.2"/>
    <row r="15163" spans="1:6" ht="25.5" customHeight="1" x14ac:dyDescent="0.2">
      <c r="A15163" s="84" t="s">
        <v>5280</v>
      </c>
      <c r="B15163" s="85" t="s">
        <v>5281</v>
      </c>
      <c r="C15163" s="86" t="s">
        <v>109</v>
      </c>
      <c r="D15163" s="87">
        <v>8</v>
      </c>
      <c r="E15163" s="88">
        <v>74</v>
      </c>
      <c r="F15163" s="89">
        <f>+D15163*E15163</f>
        <v>592</v>
      </c>
    </row>
    <row r="15164" spans="1:6" ht="409.6" hidden="1" customHeight="1" x14ac:dyDescent="0.2"/>
    <row r="15165" spans="1:6" ht="25.5" customHeight="1" x14ac:dyDescent="0.2">
      <c r="A15165" s="84" t="s">
        <v>5228</v>
      </c>
      <c r="B15165" s="85" t="s">
        <v>5229</v>
      </c>
      <c r="C15165" s="86" t="s">
        <v>109</v>
      </c>
      <c r="D15165" s="87">
        <v>20.533329999999999</v>
      </c>
      <c r="E15165" s="88">
        <v>170</v>
      </c>
      <c r="F15165" s="89">
        <f>+D15165*E15165</f>
        <v>3490.6660999999999</v>
      </c>
    </row>
    <row r="15166" spans="1:6" ht="409.6" hidden="1" customHeight="1" x14ac:dyDescent="0.2"/>
    <row r="15167" spans="1:6" ht="25.5" customHeight="1" x14ac:dyDescent="0.2">
      <c r="A15167" s="84" t="s">
        <v>5087</v>
      </c>
      <c r="B15167" s="85" t="s">
        <v>5088</v>
      </c>
      <c r="C15167" s="86" t="s">
        <v>109</v>
      </c>
      <c r="D15167" s="87">
        <v>10.26667</v>
      </c>
      <c r="E15167" s="88">
        <v>169</v>
      </c>
      <c r="F15167" s="89">
        <f>+D15167*E15167</f>
        <v>1735.0672299999999</v>
      </c>
    </row>
    <row r="15168" spans="1:6" ht="409.6" hidden="1" customHeight="1" x14ac:dyDescent="0.2"/>
    <row r="15169" spans="1:6" ht="25.5" customHeight="1" x14ac:dyDescent="0.2">
      <c r="A15169" s="84" t="s">
        <v>5166</v>
      </c>
      <c r="B15169" s="85" t="s">
        <v>5167</v>
      </c>
      <c r="C15169" s="86" t="s">
        <v>109</v>
      </c>
      <c r="D15169" s="87">
        <v>2.1430000000000001E-2</v>
      </c>
      <c r="E15169" s="88">
        <v>26925</v>
      </c>
      <c r="F15169" s="89">
        <f>+D15169*E15169</f>
        <v>577.00274999999999</v>
      </c>
    </row>
    <row r="15170" spans="1:6" ht="409.6" hidden="1" customHeight="1" x14ac:dyDescent="0.2"/>
    <row r="15171" spans="1:6" ht="25.5" customHeight="1" thickBot="1" x14ac:dyDescent="0.25">
      <c r="A15171" s="84" t="s">
        <v>5018</v>
      </c>
      <c r="B15171" s="85" t="s">
        <v>5019</v>
      </c>
      <c r="C15171" s="86" t="s">
        <v>109</v>
      </c>
      <c r="D15171" s="87">
        <v>3</v>
      </c>
      <c r="E15171" s="88">
        <v>248</v>
      </c>
      <c r="F15171" s="89">
        <f>+D15171*E15171</f>
        <v>744</v>
      </c>
    </row>
    <row r="15172" spans="1:6" ht="409.6" hidden="1" customHeight="1" thickBot="1" x14ac:dyDescent="0.25"/>
    <row r="15173" spans="1:6" ht="13.5" customHeight="1" thickBot="1" x14ac:dyDescent="0.25">
      <c r="A15173" s="90" t="s">
        <v>4904</v>
      </c>
      <c r="B15173" s="91"/>
      <c r="C15173" s="92">
        <v>7.9366061074603804</v>
      </c>
      <c r="D15173" s="91"/>
      <c r="E15173" s="93" t="s">
        <v>4884</v>
      </c>
      <c r="F15173" s="94">
        <v>15399</v>
      </c>
    </row>
    <row r="15174" spans="1:6" ht="0.2" customHeight="1" x14ac:dyDescent="0.2"/>
    <row r="15175" spans="1:6" ht="12.75" customHeight="1" x14ac:dyDescent="0.2">
      <c r="A15175" s="80" t="s">
        <v>4871</v>
      </c>
      <c r="B15175" s="81" t="s">
        <v>4905</v>
      </c>
      <c r="C15175" s="82" t="s">
        <v>4870</v>
      </c>
      <c r="D15175" s="82" t="s">
        <v>4873</v>
      </c>
      <c r="E15175" s="82" t="s">
        <v>4874</v>
      </c>
      <c r="F15175" s="83" t="s">
        <v>4875</v>
      </c>
    </row>
    <row r="15176" spans="1:6" ht="409.6" hidden="1" customHeight="1" x14ac:dyDescent="0.2"/>
    <row r="15177" spans="1:6" ht="25.5" customHeight="1" thickBot="1" x14ac:dyDescent="0.25">
      <c r="A15177" s="84" t="s">
        <v>4920</v>
      </c>
      <c r="B15177" s="85" t="s">
        <v>4921</v>
      </c>
      <c r="C15177" s="86" t="s">
        <v>106</v>
      </c>
      <c r="D15177" s="87">
        <v>0.1575</v>
      </c>
      <c r="E15177" s="88">
        <v>14128</v>
      </c>
      <c r="F15177" s="89">
        <f>+D15177*E15177</f>
        <v>2225.16</v>
      </c>
    </row>
    <row r="15178" spans="1:6" ht="409.6" hidden="1" customHeight="1" thickBot="1" x14ac:dyDescent="0.25"/>
    <row r="15179" spans="1:6" ht="13.5" customHeight="1" thickBot="1" x14ac:dyDescent="0.25">
      <c r="A15179" s="90" t="s">
        <v>4908</v>
      </c>
      <c r="B15179" s="91"/>
      <c r="C15179" s="92">
        <v>1.1467594382167201</v>
      </c>
      <c r="D15179" s="91"/>
      <c r="E15179" s="93" t="s">
        <v>4884</v>
      </c>
      <c r="F15179" s="94">
        <v>2225</v>
      </c>
    </row>
    <row r="15180" spans="1:6" ht="0.2" customHeight="1" thickBot="1" x14ac:dyDescent="0.25"/>
    <row r="15181" spans="1:6" ht="12.75" customHeight="1" thickBot="1" x14ac:dyDescent="0.3">
      <c r="A15181" s="157" t="s">
        <v>4909</v>
      </c>
      <c r="B15181" s="158"/>
      <c r="C15181" s="158"/>
      <c r="D15181" s="158"/>
      <c r="E15181" s="159">
        <v>194025</v>
      </c>
      <c r="F15181" s="160"/>
    </row>
    <row r="15182" spans="1:6" ht="12.75" customHeight="1" x14ac:dyDescent="0.2"/>
    <row r="15183" spans="1:6" ht="12.75" customHeight="1" x14ac:dyDescent="0.2"/>
    <row r="15184" spans="1:6" ht="409.6" hidden="1" customHeight="1" x14ac:dyDescent="0.2"/>
    <row r="15185" spans="1:6" ht="12.75" customHeight="1" x14ac:dyDescent="0.25">
      <c r="A15185" s="144" t="s">
        <v>4868</v>
      </c>
      <c r="B15185" s="145"/>
      <c r="C15185" s="145"/>
      <c r="D15185" s="145"/>
      <c r="E15185" s="146"/>
      <c r="F15185" s="147"/>
    </row>
    <row r="15186" spans="1:6" ht="12.75" customHeight="1" x14ac:dyDescent="0.2">
      <c r="A15186" s="138" t="s">
        <v>3104</v>
      </c>
      <c r="B15186" s="139"/>
      <c r="C15186" s="139"/>
      <c r="D15186" s="140"/>
      <c r="E15186" s="76" t="s">
        <v>4869</v>
      </c>
      <c r="F15186" s="77" t="s">
        <v>4870</v>
      </c>
    </row>
    <row r="15187" spans="1:6" ht="12.75" customHeight="1" x14ac:dyDescent="0.2">
      <c r="A15187" s="141"/>
      <c r="B15187" s="142"/>
      <c r="C15187" s="142"/>
      <c r="D15187" s="143"/>
      <c r="E15187" s="78" t="s">
        <v>3103</v>
      </c>
      <c r="F15187" s="79" t="s">
        <v>263</v>
      </c>
    </row>
    <row r="15188" spans="1:6" ht="409.6" hidden="1" customHeight="1" x14ac:dyDescent="0.2"/>
    <row r="15189" spans="1:6" ht="12.75" customHeight="1" x14ac:dyDescent="0.2">
      <c r="A15189" s="80" t="s">
        <v>4871</v>
      </c>
      <c r="B15189" s="81" t="s">
        <v>4872</v>
      </c>
      <c r="C15189" s="82" t="s">
        <v>4870</v>
      </c>
      <c r="D15189" s="82" t="s">
        <v>4873</v>
      </c>
      <c r="E15189" s="82" t="s">
        <v>4874</v>
      </c>
      <c r="F15189" s="83" t="s">
        <v>4875</v>
      </c>
    </row>
    <row r="15190" spans="1:6" ht="409.6" hidden="1" customHeight="1" x14ac:dyDescent="0.2"/>
    <row r="15191" spans="1:6" ht="25.5" customHeight="1" x14ac:dyDescent="0.2">
      <c r="A15191" s="84" t="s">
        <v>5154</v>
      </c>
      <c r="B15191" s="85" t="s">
        <v>5155</v>
      </c>
      <c r="C15191" s="86" t="s">
        <v>106</v>
      </c>
      <c r="D15191" s="87">
        <v>0.16800000000000001</v>
      </c>
      <c r="E15191" s="88">
        <v>405694</v>
      </c>
      <c r="F15191" s="89">
        <f>+D15191*E15191</f>
        <v>68156.592000000004</v>
      </c>
    </row>
    <row r="15192" spans="1:6" ht="409.6" hidden="1" customHeight="1" x14ac:dyDescent="0.2"/>
    <row r="15193" spans="1:6" ht="25.5" customHeight="1" x14ac:dyDescent="0.2">
      <c r="A15193" s="84" t="s">
        <v>5097</v>
      </c>
      <c r="B15193" s="85" t="s">
        <v>5098</v>
      </c>
      <c r="C15193" s="86" t="s">
        <v>9</v>
      </c>
      <c r="D15193" s="87">
        <v>1.1999999999999999E-3</v>
      </c>
      <c r="E15193" s="88">
        <v>295180</v>
      </c>
      <c r="F15193" s="89">
        <f>+D15193*E15193</f>
        <v>354.21599999999995</v>
      </c>
    </row>
    <row r="15194" spans="1:6" ht="409.6" hidden="1" customHeight="1" x14ac:dyDescent="0.2"/>
    <row r="15195" spans="1:6" ht="25.5" customHeight="1" x14ac:dyDescent="0.2">
      <c r="A15195" s="84" t="s">
        <v>5160</v>
      </c>
      <c r="B15195" s="85" t="s">
        <v>5161</v>
      </c>
      <c r="C15195" s="86" t="s">
        <v>9</v>
      </c>
      <c r="D15195" s="87">
        <v>6.1609999999999998E-2</v>
      </c>
      <c r="E15195" s="88">
        <v>155918</v>
      </c>
      <c r="F15195" s="89">
        <f>+D15195*E15195</f>
        <v>9606.1079799999989</v>
      </c>
    </row>
    <row r="15196" spans="1:6" ht="409.6" hidden="1" customHeight="1" x14ac:dyDescent="0.2"/>
    <row r="15197" spans="1:6" ht="25.5" customHeight="1" x14ac:dyDescent="0.2">
      <c r="A15197" s="84" t="s">
        <v>4881</v>
      </c>
      <c r="B15197" s="85" t="s">
        <v>4882</v>
      </c>
      <c r="C15197" s="86" t="s">
        <v>9</v>
      </c>
      <c r="D15197" s="87">
        <v>0.31292999999999999</v>
      </c>
      <c r="E15197" s="88">
        <v>8900</v>
      </c>
      <c r="F15197" s="89">
        <f>+D15197*E15197</f>
        <v>2785.0769999999998</v>
      </c>
    </row>
    <row r="15198" spans="1:6" ht="409.6" hidden="1" customHeight="1" x14ac:dyDescent="0.2"/>
    <row r="15199" spans="1:6" ht="25.5" customHeight="1" x14ac:dyDescent="0.2">
      <c r="A15199" s="84" t="s">
        <v>5101</v>
      </c>
      <c r="B15199" s="85" t="s">
        <v>5102</v>
      </c>
      <c r="C15199" s="86" t="s">
        <v>1212</v>
      </c>
      <c r="D15199" s="87">
        <v>0.23696</v>
      </c>
      <c r="E15199" s="88">
        <v>2550</v>
      </c>
      <c r="F15199" s="89">
        <f>+D15199*E15199</f>
        <v>604.24800000000005</v>
      </c>
    </row>
    <row r="15200" spans="1:6" ht="409.6" hidden="1" customHeight="1" x14ac:dyDescent="0.2"/>
    <row r="15201" spans="1:6" ht="25.5" customHeight="1" x14ac:dyDescent="0.2">
      <c r="A15201" s="84" t="s">
        <v>5190</v>
      </c>
      <c r="B15201" s="85" t="s">
        <v>5191</v>
      </c>
      <c r="C15201" s="86" t="s">
        <v>263</v>
      </c>
      <c r="D15201" s="87">
        <v>0.75</v>
      </c>
      <c r="E15201" s="88">
        <v>1353</v>
      </c>
      <c r="F15201" s="89">
        <f>+D15201*E15201</f>
        <v>1014.75</v>
      </c>
    </row>
    <row r="15202" spans="1:6" ht="409.6" hidden="1" customHeight="1" x14ac:dyDescent="0.2"/>
    <row r="15203" spans="1:6" ht="25.5" customHeight="1" x14ac:dyDescent="0.2">
      <c r="A15203" s="84" t="s">
        <v>5256</v>
      </c>
      <c r="B15203" s="85" t="s">
        <v>5257</v>
      </c>
      <c r="C15203" s="86" t="s">
        <v>9</v>
      </c>
      <c r="D15203" s="87">
        <v>1.176E-2</v>
      </c>
      <c r="E15203" s="88">
        <v>262600</v>
      </c>
      <c r="F15203" s="89">
        <f>+D15203*E15203</f>
        <v>3088.1759999999999</v>
      </c>
    </row>
    <row r="15204" spans="1:6" ht="409.6" hidden="1" customHeight="1" x14ac:dyDescent="0.2"/>
    <row r="15205" spans="1:6" ht="25.5" customHeight="1" thickBot="1" x14ac:dyDescent="0.25">
      <c r="A15205" s="84" t="s">
        <v>4941</v>
      </c>
      <c r="B15205" s="85" t="s">
        <v>4942</v>
      </c>
      <c r="C15205" s="86" t="s">
        <v>7</v>
      </c>
      <c r="D15205" s="87">
        <v>0.32</v>
      </c>
      <c r="E15205" s="88">
        <v>8600</v>
      </c>
      <c r="F15205" s="89">
        <f>+D15205*E15205</f>
        <v>2752</v>
      </c>
    </row>
    <row r="15206" spans="1:6" ht="409.6" hidden="1" customHeight="1" thickBot="1" x14ac:dyDescent="0.25"/>
    <row r="15207" spans="1:6" ht="13.5" customHeight="1" thickBot="1" x14ac:dyDescent="0.25">
      <c r="A15207" s="90" t="s">
        <v>4883</v>
      </c>
      <c r="B15207" s="91"/>
      <c r="C15207" s="92">
        <v>42.251911499600702</v>
      </c>
      <c r="D15207" s="91"/>
      <c r="E15207" s="93" t="s">
        <v>4884</v>
      </c>
      <c r="F15207" s="94">
        <v>88361</v>
      </c>
    </row>
    <row r="15208" spans="1:6" ht="0.2" customHeight="1" x14ac:dyDescent="0.2"/>
    <row r="15209" spans="1:6" ht="12.75" customHeight="1" x14ac:dyDescent="0.2">
      <c r="A15209" s="80" t="s">
        <v>4871</v>
      </c>
      <c r="B15209" s="81" t="s">
        <v>4885</v>
      </c>
      <c r="C15209" s="82" t="s">
        <v>4870</v>
      </c>
      <c r="D15209" s="82" t="s">
        <v>4873</v>
      </c>
      <c r="E15209" s="82" t="s">
        <v>4874</v>
      </c>
      <c r="F15209" s="83" t="s">
        <v>4875</v>
      </c>
    </row>
    <row r="15210" spans="1:6" ht="409.6" hidden="1" customHeight="1" x14ac:dyDescent="0.2"/>
    <row r="15211" spans="1:6" ht="25.5" customHeight="1" thickBot="1" x14ac:dyDescent="0.25">
      <c r="A15211" s="84" t="s">
        <v>5178</v>
      </c>
      <c r="B15211" s="85" t="s">
        <v>5179</v>
      </c>
      <c r="C15211" s="86" t="s">
        <v>4888</v>
      </c>
      <c r="D15211" s="87">
        <v>0.33300000000000002</v>
      </c>
      <c r="E15211" s="88">
        <v>294454</v>
      </c>
      <c r="F15211" s="89">
        <f>+D15211*E15211</f>
        <v>98053.182000000001</v>
      </c>
    </row>
    <row r="15212" spans="1:6" ht="409.6" hidden="1" customHeight="1" thickBot="1" x14ac:dyDescent="0.25"/>
    <row r="15213" spans="1:6" ht="13.5" customHeight="1" thickBot="1" x14ac:dyDescent="0.25">
      <c r="A15213" s="90" t="s">
        <v>4893</v>
      </c>
      <c r="B15213" s="91"/>
      <c r="C15213" s="92">
        <v>46.886371569700998</v>
      </c>
      <c r="D15213" s="91"/>
      <c r="E15213" s="93" t="s">
        <v>4884</v>
      </c>
      <c r="F15213" s="94">
        <v>98053</v>
      </c>
    </row>
    <row r="15214" spans="1:6" ht="0.2" customHeight="1" x14ac:dyDescent="0.2"/>
    <row r="15215" spans="1:6" ht="12.75" customHeight="1" x14ac:dyDescent="0.2">
      <c r="A15215" s="80" t="s">
        <v>4871</v>
      </c>
      <c r="B15215" s="81" t="s">
        <v>4894</v>
      </c>
      <c r="C15215" s="82" t="s">
        <v>4870</v>
      </c>
      <c r="D15215" s="82" t="s">
        <v>4873</v>
      </c>
      <c r="E15215" s="82" t="s">
        <v>4874</v>
      </c>
      <c r="F15215" s="83" t="s">
        <v>4875</v>
      </c>
    </row>
    <row r="15216" spans="1:6" ht="409.6" hidden="1" customHeight="1" x14ac:dyDescent="0.2"/>
    <row r="15217" spans="1:6" ht="25.5" customHeight="1" thickBot="1" x14ac:dyDescent="0.25">
      <c r="A15217" s="84" t="s">
        <v>4895</v>
      </c>
      <c r="B15217" s="85" t="s">
        <v>4896</v>
      </c>
      <c r="C15217" s="86" t="s">
        <v>4897</v>
      </c>
      <c r="D15217" s="87">
        <v>0.05</v>
      </c>
      <c r="E15217" s="88">
        <v>98053</v>
      </c>
      <c r="F15217" s="89">
        <f>+D15217*E15217</f>
        <v>4902.6500000000005</v>
      </c>
    </row>
    <row r="15218" spans="1:6" ht="409.6" hidden="1" customHeight="1" thickBot="1" x14ac:dyDescent="0.25"/>
    <row r="15219" spans="1:6" ht="13.5" customHeight="1" thickBot="1" x14ac:dyDescent="0.25">
      <c r="A15219" s="90" t="s">
        <v>4898</v>
      </c>
      <c r="B15219" s="91"/>
      <c r="C15219" s="92">
        <v>2.3444859393006201</v>
      </c>
      <c r="D15219" s="91"/>
      <c r="E15219" s="93" t="s">
        <v>4884</v>
      </c>
      <c r="F15219" s="94">
        <v>4903</v>
      </c>
    </row>
    <row r="15220" spans="1:6" ht="0.2" customHeight="1" x14ac:dyDescent="0.2"/>
    <row r="15221" spans="1:6" ht="12.75" customHeight="1" x14ac:dyDescent="0.2">
      <c r="A15221" s="80" t="s">
        <v>4871</v>
      </c>
      <c r="B15221" s="81" t="s">
        <v>4899</v>
      </c>
      <c r="C15221" s="82" t="s">
        <v>4870</v>
      </c>
      <c r="D15221" s="82" t="s">
        <v>4873</v>
      </c>
      <c r="E15221" s="82" t="s">
        <v>4874</v>
      </c>
      <c r="F15221" s="83" t="s">
        <v>4875</v>
      </c>
    </row>
    <row r="15222" spans="1:6" ht="409.6" hidden="1" customHeight="1" x14ac:dyDescent="0.2"/>
    <row r="15223" spans="1:6" ht="25.5" customHeight="1" x14ac:dyDescent="0.2">
      <c r="A15223" s="84" t="s">
        <v>5139</v>
      </c>
      <c r="B15223" s="85" t="s">
        <v>5140</v>
      </c>
      <c r="C15223" s="86" t="s">
        <v>109</v>
      </c>
      <c r="D15223" s="87">
        <v>15.55556</v>
      </c>
      <c r="E15223" s="88">
        <v>398</v>
      </c>
      <c r="F15223" s="89">
        <f>+D15223*E15223</f>
        <v>6191.1128799999997</v>
      </c>
    </row>
    <row r="15224" spans="1:6" ht="409.6" hidden="1" customHeight="1" x14ac:dyDescent="0.2"/>
    <row r="15225" spans="1:6" ht="25.5" customHeight="1" x14ac:dyDescent="0.2">
      <c r="A15225" s="84" t="s">
        <v>5278</v>
      </c>
      <c r="B15225" s="85" t="s">
        <v>5279</v>
      </c>
      <c r="C15225" s="86" t="s">
        <v>109</v>
      </c>
      <c r="D15225" s="87">
        <v>5.3333300000000001</v>
      </c>
      <c r="E15225" s="88">
        <v>388</v>
      </c>
      <c r="F15225" s="89">
        <f>+D15225*E15225</f>
        <v>2069.3320400000002</v>
      </c>
    </row>
    <row r="15226" spans="1:6" ht="409.6" hidden="1" customHeight="1" x14ac:dyDescent="0.2"/>
    <row r="15227" spans="1:6" ht="25.5" customHeight="1" x14ac:dyDescent="0.2">
      <c r="A15227" s="84" t="s">
        <v>5280</v>
      </c>
      <c r="B15227" s="85" t="s">
        <v>5281</v>
      </c>
      <c r="C15227" s="86" t="s">
        <v>109</v>
      </c>
      <c r="D15227" s="87">
        <v>8</v>
      </c>
      <c r="E15227" s="88">
        <v>74</v>
      </c>
      <c r="F15227" s="89">
        <f>+D15227*E15227</f>
        <v>592</v>
      </c>
    </row>
    <row r="15228" spans="1:6" ht="409.6" hidden="1" customHeight="1" x14ac:dyDescent="0.2"/>
    <row r="15229" spans="1:6" ht="25.5" customHeight="1" x14ac:dyDescent="0.2">
      <c r="A15229" s="84" t="s">
        <v>5228</v>
      </c>
      <c r="B15229" s="85" t="s">
        <v>5229</v>
      </c>
      <c r="C15229" s="86" t="s">
        <v>109</v>
      </c>
      <c r="D15229" s="87">
        <v>20.533329999999999</v>
      </c>
      <c r="E15229" s="88">
        <v>170</v>
      </c>
      <c r="F15229" s="89">
        <f>+D15229*E15229</f>
        <v>3490.6660999999999</v>
      </c>
    </row>
    <row r="15230" spans="1:6" ht="409.6" hidden="1" customHeight="1" x14ac:dyDescent="0.2"/>
    <row r="15231" spans="1:6" ht="25.5" customHeight="1" x14ac:dyDescent="0.2">
      <c r="A15231" s="84" t="s">
        <v>5087</v>
      </c>
      <c r="B15231" s="85" t="s">
        <v>5088</v>
      </c>
      <c r="C15231" s="86" t="s">
        <v>109</v>
      </c>
      <c r="D15231" s="87">
        <v>10.26667</v>
      </c>
      <c r="E15231" s="88">
        <v>169</v>
      </c>
      <c r="F15231" s="89">
        <f>+D15231*E15231</f>
        <v>1735.0672299999999</v>
      </c>
    </row>
    <row r="15232" spans="1:6" ht="409.6" hidden="1" customHeight="1" x14ac:dyDescent="0.2"/>
    <row r="15233" spans="1:6" ht="25.5" customHeight="1" x14ac:dyDescent="0.2">
      <c r="A15233" s="84" t="s">
        <v>5166</v>
      </c>
      <c r="B15233" s="85" t="s">
        <v>5167</v>
      </c>
      <c r="C15233" s="86" t="s">
        <v>109</v>
      </c>
      <c r="D15233" s="87">
        <v>2.2859999999999998E-2</v>
      </c>
      <c r="E15233" s="88">
        <v>26925</v>
      </c>
      <c r="F15233" s="89">
        <f>+D15233*E15233</f>
        <v>615.50549999999998</v>
      </c>
    </row>
    <row r="15234" spans="1:6" ht="409.6" hidden="1" customHeight="1" x14ac:dyDescent="0.2"/>
    <row r="15235" spans="1:6" ht="25.5" customHeight="1" thickBot="1" x14ac:dyDescent="0.25">
      <c r="A15235" s="84" t="s">
        <v>5018</v>
      </c>
      <c r="B15235" s="85" t="s">
        <v>5019</v>
      </c>
      <c r="C15235" s="86" t="s">
        <v>109</v>
      </c>
      <c r="D15235" s="87">
        <v>3</v>
      </c>
      <c r="E15235" s="88">
        <v>248</v>
      </c>
      <c r="F15235" s="89">
        <f>+D15235*E15235</f>
        <v>744</v>
      </c>
    </row>
    <row r="15236" spans="1:6" ht="409.6" hidden="1" customHeight="1" thickBot="1" x14ac:dyDescent="0.25"/>
    <row r="15237" spans="1:6" ht="13.5" customHeight="1" thickBot="1" x14ac:dyDescent="0.25">
      <c r="A15237" s="90" t="s">
        <v>4904</v>
      </c>
      <c r="B15237" s="91"/>
      <c r="C15237" s="92">
        <v>7.38204648805283</v>
      </c>
      <c r="D15237" s="91"/>
      <c r="E15237" s="93" t="s">
        <v>4884</v>
      </c>
      <c r="F15237" s="94">
        <v>15438</v>
      </c>
    </row>
    <row r="15238" spans="1:6" ht="0.2" customHeight="1" x14ac:dyDescent="0.2"/>
    <row r="15239" spans="1:6" ht="12.75" customHeight="1" x14ac:dyDescent="0.2">
      <c r="A15239" s="80" t="s">
        <v>4871</v>
      </c>
      <c r="B15239" s="81" t="s">
        <v>4905</v>
      </c>
      <c r="C15239" s="82" t="s">
        <v>4870</v>
      </c>
      <c r="D15239" s="82" t="s">
        <v>4873</v>
      </c>
      <c r="E15239" s="82" t="s">
        <v>4874</v>
      </c>
      <c r="F15239" s="83" t="s">
        <v>4875</v>
      </c>
    </row>
    <row r="15240" spans="1:6" ht="409.6" hidden="1" customHeight="1" x14ac:dyDescent="0.2"/>
    <row r="15241" spans="1:6" ht="25.5" customHeight="1" thickBot="1" x14ac:dyDescent="0.25">
      <c r="A15241" s="84" t="s">
        <v>4920</v>
      </c>
      <c r="B15241" s="85" t="s">
        <v>4921</v>
      </c>
      <c r="C15241" s="86" t="s">
        <v>106</v>
      </c>
      <c r="D15241" s="87">
        <v>0.16800000000000001</v>
      </c>
      <c r="E15241" s="88">
        <v>14128</v>
      </c>
      <c r="F15241" s="89">
        <f>+D15241*E15241</f>
        <v>2373.5040000000004</v>
      </c>
    </row>
    <row r="15242" spans="1:6" ht="409.6" hidden="1" customHeight="1" thickBot="1" x14ac:dyDescent="0.25"/>
    <row r="15243" spans="1:6" ht="13.5" customHeight="1" thickBot="1" x14ac:dyDescent="0.25">
      <c r="A15243" s="90" t="s">
        <v>4908</v>
      </c>
      <c r="B15243" s="91"/>
      <c r="C15243" s="92">
        <v>1.13518450334483</v>
      </c>
      <c r="D15243" s="91"/>
      <c r="E15243" s="93" t="s">
        <v>4884</v>
      </c>
      <c r="F15243" s="94">
        <v>2374</v>
      </c>
    </row>
    <row r="15244" spans="1:6" ht="0.2" customHeight="1" thickBot="1" x14ac:dyDescent="0.25"/>
    <row r="15245" spans="1:6" ht="12.75" customHeight="1" thickBot="1" x14ac:dyDescent="0.3">
      <c r="A15245" s="157" t="s">
        <v>4909</v>
      </c>
      <c r="B15245" s="158"/>
      <c r="C15245" s="158"/>
      <c r="D15245" s="158"/>
      <c r="E15245" s="159">
        <v>209129</v>
      </c>
      <c r="F15245" s="160"/>
    </row>
    <row r="15246" spans="1:6" ht="12.75" customHeight="1" x14ac:dyDescent="0.2"/>
    <row r="15247" spans="1:6" ht="12.75" customHeight="1" x14ac:dyDescent="0.2"/>
    <row r="15248" spans="1:6" ht="409.6" hidden="1" customHeight="1" x14ac:dyDescent="0.2"/>
    <row r="15249" spans="1:6" ht="12.75" customHeight="1" x14ac:dyDescent="0.25">
      <c r="A15249" s="144" t="s">
        <v>4868</v>
      </c>
      <c r="B15249" s="145"/>
      <c r="C15249" s="145"/>
      <c r="D15249" s="145"/>
      <c r="E15249" s="146"/>
      <c r="F15249" s="147"/>
    </row>
    <row r="15250" spans="1:6" ht="12.75" customHeight="1" x14ac:dyDescent="0.2">
      <c r="A15250" s="138" t="s">
        <v>3106</v>
      </c>
      <c r="B15250" s="139"/>
      <c r="C15250" s="139"/>
      <c r="D15250" s="140"/>
      <c r="E15250" s="76" t="s">
        <v>4869</v>
      </c>
      <c r="F15250" s="77" t="s">
        <v>4870</v>
      </c>
    </row>
    <row r="15251" spans="1:6" ht="12.75" customHeight="1" x14ac:dyDescent="0.2">
      <c r="A15251" s="141"/>
      <c r="B15251" s="142"/>
      <c r="C15251" s="142"/>
      <c r="D15251" s="143"/>
      <c r="E15251" s="78" t="s">
        <v>3105</v>
      </c>
      <c r="F15251" s="79" t="s">
        <v>263</v>
      </c>
    </row>
    <row r="15252" spans="1:6" ht="409.6" hidden="1" customHeight="1" x14ac:dyDescent="0.2"/>
    <row r="15253" spans="1:6" ht="12.75" customHeight="1" x14ac:dyDescent="0.2">
      <c r="A15253" s="80" t="s">
        <v>4871</v>
      </c>
      <c r="B15253" s="81" t="s">
        <v>4872</v>
      </c>
      <c r="C15253" s="82" t="s">
        <v>4870</v>
      </c>
      <c r="D15253" s="82" t="s">
        <v>4873</v>
      </c>
      <c r="E15253" s="82" t="s">
        <v>4874</v>
      </c>
      <c r="F15253" s="83" t="s">
        <v>4875</v>
      </c>
    </row>
    <row r="15254" spans="1:6" ht="409.6" hidden="1" customHeight="1" x14ac:dyDescent="0.2"/>
    <row r="15255" spans="1:6" ht="25.5" customHeight="1" x14ac:dyDescent="0.2">
      <c r="A15255" s="84" t="s">
        <v>5154</v>
      </c>
      <c r="B15255" s="85" t="s">
        <v>5155</v>
      </c>
      <c r="C15255" s="86" t="s">
        <v>106</v>
      </c>
      <c r="D15255" s="87">
        <v>0.21</v>
      </c>
      <c r="E15255" s="88">
        <v>405694</v>
      </c>
      <c r="F15255" s="89">
        <f>+D15255*E15255</f>
        <v>85195.739999999991</v>
      </c>
    </row>
    <row r="15256" spans="1:6" ht="409.6" hidden="1" customHeight="1" x14ac:dyDescent="0.2"/>
    <row r="15257" spans="1:6" ht="25.5" customHeight="1" x14ac:dyDescent="0.2">
      <c r="A15257" s="84" t="s">
        <v>5097</v>
      </c>
      <c r="B15257" s="85" t="s">
        <v>5098</v>
      </c>
      <c r="C15257" s="86" t="s">
        <v>9</v>
      </c>
      <c r="D15257" s="87">
        <v>1.4E-3</v>
      </c>
      <c r="E15257" s="88">
        <v>295180</v>
      </c>
      <c r="F15257" s="89">
        <f>+D15257*E15257</f>
        <v>413.25200000000001</v>
      </c>
    </row>
    <row r="15258" spans="1:6" ht="409.6" hidden="1" customHeight="1" x14ac:dyDescent="0.2"/>
    <row r="15259" spans="1:6" ht="25.5" customHeight="1" x14ac:dyDescent="0.2">
      <c r="A15259" s="84" t="s">
        <v>5160</v>
      </c>
      <c r="B15259" s="85" t="s">
        <v>5161</v>
      </c>
      <c r="C15259" s="86" t="s">
        <v>9</v>
      </c>
      <c r="D15259" s="87">
        <v>7.1879999999999999E-2</v>
      </c>
      <c r="E15259" s="88">
        <v>155918</v>
      </c>
      <c r="F15259" s="89">
        <f>+D15259*E15259</f>
        <v>11207.385839999999</v>
      </c>
    </row>
    <row r="15260" spans="1:6" ht="409.6" hidden="1" customHeight="1" x14ac:dyDescent="0.2"/>
    <row r="15261" spans="1:6" ht="25.5" customHeight="1" x14ac:dyDescent="0.2">
      <c r="A15261" s="84" t="s">
        <v>4881</v>
      </c>
      <c r="B15261" s="85" t="s">
        <v>4882</v>
      </c>
      <c r="C15261" s="86" t="s">
        <v>9</v>
      </c>
      <c r="D15261" s="87">
        <v>0.35699999999999998</v>
      </c>
      <c r="E15261" s="88">
        <v>8900</v>
      </c>
      <c r="F15261" s="89">
        <f>+D15261*E15261</f>
        <v>3177.2999999999997</v>
      </c>
    </row>
    <row r="15262" spans="1:6" ht="409.6" hidden="1" customHeight="1" x14ac:dyDescent="0.2"/>
    <row r="15263" spans="1:6" ht="25.5" customHeight="1" x14ac:dyDescent="0.2">
      <c r="A15263" s="84" t="s">
        <v>5101</v>
      </c>
      <c r="B15263" s="85" t="s">
        <v>5102</v>
      </c>
      <c r="C15263" s="86" t="s">
        <v>1212</v>
      </c>
      <c r="D15263" s="87">
        <v>0.23696</v>
      </c>
      <c r="E15263" s="88">
        <v>2550</v>
      </c>
      <c r="F15263" s="89">
        <f>+D15263*E15263</f>
        <v>604.24800000000005</v>
      </c>
    </row>
    <row r="15264" spans="1:6" ht="409.6" hidden="1" customHeight="1" x14ac:dyDescent="0.2"/>
    <row r="15265" spans="1:6" ht="25.5" customHeight="1" x14ac:dyDescent="0.2">
      <c r="A15265" s="84" t="s">
        <v>5190</v>
      </c>
      <c r="B15265" s="85" t="s">
        <v>5191</v>
      </c>
      <c r="C15265" s="86" t="s">
        <v>263</v>
      </c>
      <c r="D15265" s="87">
        <v>0.75</v>
      </c>
      <c r="E15265" s="88">
        <v>1353</v>
      </c>
      <c r="F15265" s="89">
        <f>+D15265*E15265</f>
        <v>1014.75</v>
      </c>
    </row>
    <row r="15266" spans="1:6" ht="409.6" hidden="1" customHeight="1" x14ac:dyDescent="0.2"/>
    <row r="15267" spans="1:6" ht="25.5" customHeight="1" x14ac:dyDescent="0.2">
      <c r="A15267" s="84" t="s">
        <v>5256</v>
      </c>
      <c r="B15267" s="85" t="s">
        <v>5257</v>
      </c>
      <c r="C15267" s="86" t="s">
        <v>9</v>
      </c>
      <c r="D15267" s="87">
        <v>1.47E-2</v>
      </c>
      <c r="E15267" s="88">
        <v>262600</v>
      </c>
      <c r="F15267" s="89">
        <f>+D15267*E15267</f>
        <v>3860.22</v>
      </c>
    </row>
    <row r="15268" spans="1:6" ht="409.6" hidden="1" customHeight="1" x14ac:dyDescent="0.2"/>
    <row r="15269" spans="1:6" ht="25.5" customHeight="1" thickBot="1" x14ac:dyDescent="0.25">
      <c r="A15269" s="84" t="s">
        <v>4941</v>
      </c>
      <c r="B15269" s="85" t="s">
        <v>4942</v>
      </c>
      <c r="C15269" s="86" t="s">
        <v>7</v>
      </c>
      <c r="D15269" s="87">
        <v>0.32</v>
      </c>
      <c r="E15269" s="88">
        <v>8600</v>
      </c>
      <c r="F15269" s="89">
        <f>+D15269*E15269</f>
        <v>2752</v>
      </c>
    </row>
    <row r="15270" spans="1:6" ht="409.6" hidden="1" customHeight="1" thickBot="1" x14ac:dyDescent="0.25"/>
    <row r="15271" spans="1:6" ht="13.5" customHeight="1" thickBot="1" x14ac:dyDescent="0.25">
      <c r="A15271" s="90" t="s">
        <v>4883</v>
      </c>
      <c r="B15271" s="91"/>
      <c r="C15271" s="92">
        <v>44.868430326322603</v>
      </c>
      <c r="D15271" s="91"/>
      <c r="E15271" s="93" t="s">
        <v>4884</v>
      </c>
      <c r="F15271" s="94">
        <v>108224</v>
      </c>
    </row>
    <row r="15272" spans="1:6" ht="0.2" customHeight="1" x14ac:dyDescent="0.2"/>
    <row r="15273" spans="1:6" ht="12.75" customHeight="1" x14ac:dyDescent="0.2">
      <c r="A15273" s="80" t="s">
        <v>4871</v>
      </c>
      <c r="B15273" s="81" t="s">
        <v>4885</v>
      </c>
      <c r="C15273" s="82" t="s">
        <v>4870</v>
      </c>
      <c r="D15273" s="82" t="s">
        <v>4873</v>
      </c>
      <c r="E15273" s="82" t="s">
        <v>4874</v>
      </c>
      <c r="F15273" s="83" t="s">
        <v>4875</v>
      </c>
    </row>
    <row r="15274" spans="1:6" ht="409.6" hidden="1" customHeight="1" x14ac:dyDescent="0.2"/>
    <row r="15275" spans="1:6" ht="25.5" customHeight="1" thickBot="1" x14ac:dyDescent="0.25">
      <c r="A15275" s="84" t="s">
        <v>5178</v>
      </c>
      <c r="B15275" s="85" t="s">
        <v>5179</v>
      </c>
      <c r="C15275" s="86" t="s">
        <v>4888</v>
      </c>
      <c r="D15275" s="87">
        <v>0.37008000000000002</v>
      </c>
      <c r="E15275" s="88">
        <v>294454</v>
      </c>
      <c r="F15275" s="89">
        <f>+D15275*E15275</f>
        <v>108971.53632</v>
      </c>
    </row>
    <row r="15276" spans="1:6" ht="409.6" hidden="1" customHeight="1" thickBot="1" x14ac:dyDescent="0.25"/>
    <row r="15277" spans="1:6" ht="13.5" customHeight="1" thickBot="1" x14ac:dyDescent="0.25">
      <c r="A15277" s="90" t="s">
        <v>4893</v>
      </c>
      <c r="B15277" s="91"/>
      <c r="C15277" s="92">
        <v>45.178542555440799</v>
      </c>
      <c r="D15277" s="91"/>
      <c r="E15277" s="93" t="s">
        <v>4884</v>
      </c>
      <c r="F15277" s="94">
        <v>108972</v>
      </c>
    </row>
    <row r="15278" spans="1:6" ht="0.2" customHeight="1" x14ac:dyDescent="0.2"/>
    <row r="15279" spans="1:6" ht="12.75" customHeight="1" x14ac:dyDescent="0.2">
      <c r="A15279" s="80" t="s">
        <v>4871</v>
      </c>
      <c r="B15279" s="81" t="s">
        <v>4894</v>
      </c>
      <c r="C15279" s="82" t="s">
        <v>4870</v>
      </c>
      <c r="D15279" s="82" t="s">
        <v>4873</v>
      </c>
      <c r="E15279" s="82" t="s">
        <v>4874</v>
      </c>
      <c r="F15279" s="83" t="s">
        <v>4875</v>
      </c>
    </row>
    <row r="15280" spans="1:6" ht="409.6" hidden="1" customHeight="1" x14ac:dyDescent="0.2"/>
    <row r="15281" spans="1:6" ht="25.5" customHeight="1" thickBot="1" x14ac:dyDescent="0.25">
      <c r="A15281" s="84" t="s">
        <v>4895</v>
      </c>
      <c r="B15281" s="85" t="s">
        <v>4896</v>
      </c>
      <c r="C15281" s="86" t="s">
        <v>4897</v>
      </c>
      <c r="D15281" s="87">
        <v>0.05</v>
      </c>
      <c r="E15281" s="88">
        <v>108972</v>
      </c>
      <c r="F15281" s="89">
        <f>+D15281*E15281</f>
        <v>5448.6</v>
      </c>
    </row>
    <row r="15282" spans="1:6" ht="409.6" hidden="1" customHeight="1" thickBot="1" x14ac:dyDescent="0.25"/>
    <row r="15283" spans="1:6" ht="13.5" customHeight="1" thickBot="1" x14ac:dyDescent="0.25">
      <c r="A15283" s="90" t="s">
        <v>4898</v>
      </c>
      <c r="B15283" s="91"/>
      <c r="C15283" s="92">
        <v>2.2590929631886798</v>
      </c>
      <c r="D15283" s="91"/>
      <c r="E15283" s="93" t="s">
        <v>4884</v>
      </c>
      <c r="F15283" s="94">
        <v>5449</v>
      </c>
    </row>
    <row r="15284" spans="1:6" ht="0.2" customHeight="1" x14ac:dyDescent="0.2"/>
    <row r="15285" spans="1:6" ht="12.75" customHeight="1" x14ac:dyDescent="0.2">
      <c r="A15285" s="80" t="s">
        <v>4871</v>
      </c>
      <c r="B15285" s="81" t="s">
        <v>4899</v>
      </c>
      <c r="C15285" s="82" t="s">
        <v>4870</v>
      </c>
      <c r="D15285" s="82" t="s">
        <v>4873</v>
      </c>
      <c r="E15285" s="82" t="s">
        <v>4874</v>
      </c>
      <c r="F15285" s="83" t="s">
        <v>4875</v>
      </c>
    </row>
    <row r="15286" spans="1:6" ht="409.6" hidden="1" customHeight="1" x14ac:dyDescent="0.2"/>
    <row r="15287" spans="1:6" ht="25.5" customHeight="1" x14ac:dyDescent="0.2">
      <c r="A15287" s="84" t="s">
        <v>5139</v>
      </c>
      <c r="B15287" s="85" t="s">
        <v>5140</v>
      </c>
      <c r="C15287" s="86" t="s">
        <v>109</v>
      </c>
      <c r="D15287" s="87">
        <v>15.55556</v>
      </c>
      <c r="E15287" s="88">
        <v>398</v>
      </c>
      <c r="F15287" s="89">
        <f>+D15287*E15287</f>
        <v>6191.1128799999997</v>
      </c>
    </row>
    <row r="15288" spans="1:6" ht="409.6" hidden="1" customHeight="1" x14ac:dyDescent="0.2"/>
    <row r="15289" spans="1:6" ht="25.5" customHeight="1" x14ac:dyDescent="0.2">
      <c r="A15289" s="84" t="s">
        <v>5278</v>
      </c>
      <c r="B15289" s="85" t="s">
        <v>5279</v>
      </c>
      <c r="C15289" s="86" t="s">
        <v>109</v>
      </c>
      <c r="D15289" s="87">
        <v>5.3333300000000001</v>
      </c>
      <c r="E15289" s="88">
        <v>388</v>
      </c>
      <c r="F15289" s="89">
        <f>+D15289*E15289</f>
        <v>2069.3320400000002</v>
      </c>
    </row>
    <row r="15290" spans="1:6" ht="409.6" hidden="1" customHeight="1" x14ac:dyDescent="0.2"/>
    <row r="15291" spans="1:6" ht="25.5" customHeight="1" x14ac:dyDescent="0.2">
      <c r="A15291" s="84" t="s">
        <v>5280</v>
      </c>
      <c r="B15291" s="85" t="s">
        <v>5281</v>
      </c>
      <c r="C15291" s="86" t="s">
        <v>109</v>
      </c>
      <c r="D15291" s="87">
        <v>8</v>
      </c>
      <c r="E15291" s="88">
        <v>74</v>
      </c>
      <c r="F15291" s="89">
        <f>+D15291*E15291</f>
        <v>592</v>
      </c>
    </row>
    <row r="15292" spans="1:6" ht="409.6" hidden="1" customHeight="1" x14ac:dyDescent="0.2"/>
    <row r="15293" spans="1:6" ht="25.5" customHeight="1" x14ac:dyDescent="0.2">
      <c r="A15293" s="84" t="s">
        <v>5228</v>
      </c>
      <c r="B15293" s="85" t="s">
        <v>5229</v>
      </c>
      <c r="C15293" s="86" t="s">
        <v>109</v>
      </c>
      <c r="D15293" s="87">
        <v>20.533329999999999</v>
      </c>
      <c r="E15293" s="88">
        <v>170</v>
      </c>
      <c r="F15293" s="89">
        <f>+D15293*E15293</f>
        <v>3490.6660999999999</v>
      </c>
    </row>
    <row r="15294" spans="1:6" ht="409.6" hidden="1" customHeight="1" x14ac:dyDescent="0.2"/>
    <row r="15295" spans="1:6" ht="25.5" customHeight="1" x14ac:dyDescent="0.2">
      <c r="A15295" s="84" t="s">
        <v>5087</v>
      </c>
      <c r="B15295" s="85" t="s">
        <v>5088</v>
      </c>
      <c r="C15295" s="86" t="s">
        <v>109</v>
      </c>
      <c r="D15295" s="87">
        <v>10.26667</v>
      </c>
      <c r="E15295" s="88">
        <v>169</v>
      </c>
      <c r="F15295" s="89">
        <f>+D15295*E15295</f>
        <v>1735.0672299999999</v>
      </c>
    </row>
    <row r="15296" spans="1:6" ht="409.6" hidden="1" customHeight="1" x14ac:dyDescent="0.2"/>
    <row r="15297" spans="1:6" ht="25.5" customHeight="1" x14ac:dyDescent="0.2">
      <c r="A15297" s="84" t="s">
        <v>5166</v>
      </c>
      <c r="B15297" s="85" t="s">
        <v>5167</v>
      </c>
      <c r="C15297" s="86" t="s">
        <v>109</v>
      </c>
      <c r="D15297" s="87">
        <v>2.8570000000000002E-2</v>
      </c>
      <c r="E15297" s="88">
        <v>26925</v>
      </c>
      <c r="F15297" s="89">
        <f>+D15297*E15297</f>
        <v>769.24725000000001</v>
      </c>
    </row>
    <row r="15298" spans="1:6" ht="409.6" hidden="1" customHeight="1" x14ac:dyDescent="0.2"/>
    <row r="15299" spans="1:6" ht="25.5" customHeight="1" thickBot="1" x14ac:dyDescent="0.25">
      <c r="A15299" s="84" t="s">
        <v>5018</v>
      </c>
      <c r="B15299" s="85" t="s">
        <v>5019</v>
      </c>
      <c r="C15299" s="86" t="s">
        <v>109</v>
      </c>
      <c r="D15299" s="87">
        <v>3</v>
      </c>
      <c r="E15299" s="88">
        <v>248</v>
      </c>
      <c r="F15299" s="89">
        <f>+D15299*E15299</f>
        <v>744</v>
      </c>
    </row>
    <row r="15300" spans="1:6" ht="409.6" hidden="1" customHeight="1" thickBot="1" x14ac:dyDescent="0.25"/>
    <row r="15301" spans="1:6" ht="13.5" customHeight="1" thickBot="1" x14ac:dyDescent="0.25">
      <c r="A15301" s="90" t="s">
        <v>4904</v>
      </c>
      <c r="B15301" s="91"/>
      <c r="C15301" s="92">
        <v>6.4638499521150203</v>
      </c>
      <c r="D15301" s="91"/>
      <c r="E15301" s="93" t="s">
        <v>4884</v>
      </c>
      <c r="F15301" s="94">
        <v>15591</v>
      </c>
    </row>
    <row r="15302" spans="1:6" ht="0.2" customHeight="1" x14ac:dyDescent="0.2"/>
    <row r="15303" spans="1:6" ht="12.75" customHeight="1" x14ac:dyDescent="0.2">
      <c r="A15303" s="80" t="s">
        <v>4871</v>
      </c>
      <c r="B15303" s="81" t="s">
        <v>4905</v>
      </c>
      <c r="C15303" s="82" t="s">
        <v>4870</v>
      </c>
      <c r="D15303" s="82" t="s">
        <v>4873</v>
      </c>
      <c r="E15303" s="82" t="s">
        <v>4874</v>
      </c>
      <c r="F15303" s="83" t="s">
        <v>4875</v>
      </c>
    </row>
    <row r="15304" spans="1:6" ht="409.6" hidden="1" customHeight="1" x14ac:dyDescent="0.2"/>
    <row r="15305" spans="1:6" ht="25.5" customHeight="1" thickBot="1" x14ac:dyDescent="0.25">
      <c r="A15305" s="84" t="s">
        <v>4920</v>
      </c>
      <c r="B15305" s="85" t="s">
        <v>4921</v>
      </c>
      <c r="C15305" s="86" t="s">
        <v>106</v>
      </c>
      <c r="D15305" s="87">
        <v>0.21</v>
      </c>
      <c r="E15305" s="88">
        <v>14128</v>
      </c>
      <c r="F15305" s="89">
        <f>+D15305*E15305</f>
        <v>2966.88</v>
      </c>
    </row>
    <row r="15306" spans="1:6" ht="409.6" hidden="1" customHeight="1" thickBot="1" x14ac:dyDescent="0.25"/>
    <row r="15307" spans="1:6" ht="13.5" customHeight="1" thickBot="1" x14ac:dyDescent="0.25">
      <c r="A15307" s="90" t="s">
        <v>4908</v>
      </c>
      <c r="B15307" s="91"/>
      <c r="C15307" s="92">
        <v>1.2300842029328001</v>
      </c>
      <c r="D15307" s="91"/>
      <c r="E15307" s="93" t="s">
        <v>4884</v>
      </c>
      <c r="F15307" s="94">
        <v>2967</v>
      </c>
    </row>
    <row r="15308" spans="1:6" ht="0.2" customHeight="1" thickBot="1" x14ac:dyDescent="0.25"/>
    <row r="15309" spans="1:6" ht="12.75" customHeight="1" thickBot="1" x14ac:dyDescent="0.3">
      <c r="A15309" s="157" t="s">
        <v>4909</v>
      </c>
      <c r="B15309" s="158"/>
      <c r="C15309" s="158"/>
      <c r="D15309" s="158"/>
      <c r="E15309" s="159">
        <v>241203</v>
      </c>
      <c r="F15309" s="160"/>
    </row>
    <row r="15310" spans="1:6" ht="12.75" customHeight="1" x14ac:dyDescent="0.2"/>
    <row r="15311" spans="1:6" ht="12.75" customHeight="1" x14ac:dyDescent="0.2"/>
    <row r="15312" spans="1:6" ht="409.6" hidden="1" customHeight="1" x14ac:dyDescent="0.2"/>
    <row r="15313" spans="1:6" ht="12.75" customHeight="1" x14ac:dyDescent="0.25">
      <c r="A15313" s="144" t="s">
        <v>4868</v>
      </c>
      <c r="B15313" s="145"/>
      <c r="C15313" s="145"/>
      <c r="D15313" s="145"/>
      <c r="E15313" s="146"/>
      <c r="F15313" s="147"/>
    </row>
    <row r="15314" spans="1:6" ht="12.75" customHeight="1" x14ac:dyDescent="0.2">
      <c r="A15314" s="138" t="s">
        <v>3108</v>
      </c>
      <c r="B15314" s="139"/>
      <c r="C15314" s="139"/>
      <c r="D15314" s="140"/>
      <c r="E15314" s="76" t="s">
        <v>4869</v>
      </c>
      <c r="F15314" s="77" t="s">
        <v>4870</v>
      </c>
    </row>
    <row r="15315" spans="1:6" ht="12.75" customHeight="1" x14ac:dyDescent="0.2">
      <c r="A15315" s="141"/>
      <c r="B15315" s="142"/>
      <c r="C15315" s="142"/>
      <c r="D15315" s="143"/>
      <c r="E15315" s="78" t="s">
        <v>3107</v>
      </c>
      <c r="F15315" s="79" t="s">
        <v>263</v>
      </c>
    </row>
    <row r="15316" spans="1:6" ht="409.6" hidden="1" customHeight="1" x14ac:dyDescent="0.2"/>
    <row r="15317" spans="1:6" ht="12.75" customHeight="1" x14ac:dyDescent="0.2">
      <c r="A15317" s="80" t="s">
        <v>4871</v>
      </c>
      <c r="B15317" s="81" t="s">
        <v>4872</v>
      </c>
      <c r="C15317" s="82" t="s">
        <v>4870</v>
      </c>
      <c r="D15317" s="82" t="s">
        <v>4873</v>
      </c>
      <c r="E15317" s="82" t="s">
        <v>4874</v>
      </c>
      <c r="F15317" s="83" t="s">
        <v>4875</v>
      </c>
    </row>
    <row r="15318" spans="1:6" ht="409.6" hidden="1" customHeight="1" x14ac:dyDescent="0.2"/>
    <row r="15319" spans="1:6" ht="25.5" customHeight="1" x14ac:dyDescent="0.2">
      <c r="A15319" s="84" t="s">
        <v>5154</v>
      </c>
      <c r="B15319" s="85" t="s">
        <v>5155</v>
      </c>
      <c r="C15319" s="86" t="s">
        <v>106</v>
      </c>
      <c r="D15319" s="87">
        <v>0.252</v>
      </c>
      <c r="E15319" s="88">
        <v>405694</v>
      </c>
      <c r="F15319" s="89">
        <f>+D15319*E15319</f>
        <v>102234.88800000001</v>
      </c>
    </row>
    <row r="15320" spans="1:6" ht="409.6" hidden="1" customHeight="1" x14ac:dyDescent="0.2"/>
    <row r="15321" spans="1:6" ht="25.5" customHeight="1" x14ac:dyDescent="0.2">
      <c r="A15321" s="84" t="s">
        <v>5097</v>
      </c>
      <c r="B15321" s="85" t="s">
        <v>5098</v>
      </c>
      <c r="C15321" s="86" t="s">
        <v>9</v>
      </c>
      <c r="D15321" s="87">
        <v>1.6000000000000001E-3</v>
      </c>
      <c r="E15321" s="88">
        <v>295180</v>
      </c>
      <c r="F15321" s="89">
        <f>+D15321*E15321</f>
        <v>472.28800000000001</v>
      </c>
    </row>
    <row r="15322" spans="1:6" ht="409.6" hidden="1" customHeight="1" x14ac:dyDescent="0.2"/>
    <row r="15323" spans="1:6" ht="25.5" customHeight="1" x14ac:dyDescent="0.2">
      <c r="A15323" s="84" t="s">
        <v>5160</v>
      </c>
      <c r="B15323" s="85" t="s">
        <v>5161</v>
      </c>
      <c r="C15323" s="86" t="s">
        <v>9</v>
      </c>
      <c r="D15323" s="87">
        <v>8.2150000000000001E-2</v>
      </c>
      <c r="E15323" s="88">
        <v>155918</v>
      </c>
      <c r="F15323" s="89">
        <f>+D15323*E15323</f>
        <v>12808.663700000001</v>
      </c>
    </row>
    <row r="15324" spans="1:6" ht="409.6" hidden="1" customHeight="1" x14ac:dyDescent="0.2"/>
    <row r="15325" spans="1:6" ht="25.5" customHeight="1" x14ac:dyDescent="0.2">
      <c r="A15325" s="84" t="s">
        <v>4881</v>
      </c>
      <c r="B15325" s="85" t="s">
        <v>4882</v>
      </c>
      <c r="C15325" s="86" t="s">
        <v>9</v>
      </c>
      <c r="D15325" s="87">
        <v>0.40255000000000002</v>
      </c>
      <c r="E15325" s="88">
        <v>8900</v>
      </c>
      <c r="F15325" s="89">
        <f>+D15325*E15325</f>
        <v>3582.6950000000002</v>
      </c>
    </row>
    <row r="15326" spans="1:6" ht="409.6" hidden="1" customHeight="1" x14ac:dyDescent="0.2"/>
    <row r="15327" spans="1:6" ht="25.5" customHeight="1" x14ac:dyDescent="0.2">
      <c r="A15327" s="84" t="s">
        <v>5101</v>
      </c>
      <c r="B15327" s="85" t="s">
        <v>5102</v>
      </c>
      <c r="C15327" s="86" t="s">
        <v>1212</v>
      </c>
      <c r="D15327" s="87">
        <v>0.23696</v>
      </c>
      <c r="E15327" s="88">
        <v>2550</v>
      </c>
      <c r="F15327" s="89">
        <f>+D15327*E15327</f>
        <v>604.24800000000005</v>
      </c>
    </row>
    <row r="15328" spans="1:6" ht="409.6" hidden="1" customHeight="1" x14ac:dyDescent="0.2"/>
    <row r="15329" spans="1:6" ht="25.5" customHeight="1" x14ac:dyDescent="0.2">
      <c r="A15329" s="84" t="s">
        <v>5190</v>
      </c>
      <c r="B15329" s="85" t="s">
        <v>5191</v>
      </c>
      <c r="C15329" s="86" t="s">
        <v>263</v>
      </c>
      <c r="D15329" s="87">
        <v>0.75</v>
      </c>
      <c r="E15329" s="88">
        <v>1353</v>
      </c>
      <c r="F15329" s="89">
        <f>+D15329*E15329</f>
        <v>1014.75</v>
      </c>
    </row>
    <row r="15330" spans="1:6" ht="409.6" hidden="1" customHeight="1" x14ac:dyDescent="0.2"/>
    <row r="15331" spans="1:6" ht="25.5" customHeight="1" x14ac:dyDescent="0.2">
      <c r="A15331" s="84" t="s">
        <v>5256</v>
      </c>
      <c r="B15331" s="85" t="s">
        <v>5257</v>
      </c>
      <c r="C15331" s="86" t="s">
        <v>9</v>
      </c>
      <c r="D15331" s="87">
        <v>1.7639999999999999E-2</v>
      </c>
      <c r="E15331" s="88">
        <v>262600</v>
      </c>
      <c r="F15331" s="89">
        <f>+D15331*E15331</f>
        <v>4632.2640000000001</v>
      </c>
    </row>
    <row r="15332" spans="1:6" ht="409.6" hidden="1" customHeight="1" x14ac:dyDescent="0.2"/>
    <row r="15333" spans="1:6" ht="25.5" customHeight="1" thickBot="1" x14ac:dyDescent="0.25">
      <c r="A15333" s="84" t="s">
        <v>4941</v>
      </c>
      <c r="B15333" s="85" t="s">
        <v>4942</v>
      </c>
      <c r="C15333" s="86" t="s">
        <v>7</v>
      </c>
      <c r="D15333" s="87">
        <v>0.32</v>
      </c>
      <c r="E15333" s="88">
        <v>8600</v>
      </c>
      <c r="F15333" s="89">
        <f>+D15333*E15333</f>
        <v>2752</v>
      </c>
    </row>
    <row r="15334" spans="1:6" ht="409.6" hidden="1" customHeight="1" thickBot="1" x14ac:dyDescent="0.25"/>
    <row r="15335" spans="1:6" ht="13.5" customHeight="1" thickBot="1" x14ac:dyDescent="0.25">
      <c r="A15335" s="90" t="s">
        <v>4883</v>
      </c>
      <c r="B15335" s="91"/>
      <c r="C15335" s="92">
        <v>46.786876504296899</v>
      </c>
      <c r="D15335" s="91"/>
      <c r="E15335" s="93" t="s">
        <v>4884</v>
      </c>
      <c r="F15335" s="94">
        <v>128102</v>
      </c>
    </row>
    <row r="15336" spans="1:6" ht="0.2" customHeight="1" x14ac:dyDescent="0.2"/>
    <row r="15337" spans="1:6" ht="12.75" customHeight="1" x14ac:dyDescent="0.2">
      <c r="A15337" s="80" t="s">
        <v>4871</v>
      </c>
      <c r="B15337" s="81" t="s">
        <v>4885</v>
      </c>
      <c r="C15337" s="82" t="s">
        <v>4870</v>
      </c>
      <c r="D15337" s="82" t="s">
        <v>4873</v>
      </c>
      <c r="E15337" s="82" t="s">
        <v>4874</v>
      </c>
      <c r="F15337" s="83" t="s">
        <v>4875</v>
      </c>
    </row>
    <row r="15338" spans="1:6" ht="409.6" hidden="1" customHeight="1" x14ac:dyDescent="0.2"/>
    <row r="15339" spans="1:6" ht="25.5" customHeight="1" thickBot="1" x14ac:dyDescent="0.25">
      <c r="A15339" s="84" t="s">
        <v>5178</v>
      </c>
      <c r="B15339" s="85" t="s">
        <v>5179</v>
      </c>
      <c r="C15339" s="86" t="s">
        <v>4888</v>
      </c>
      <c r="D15339" s="87">
        <v>0.4088</v>
      </c>
      <c r="E15339" s="88">
        <v>294454</v>
      </c>
      <c r="F15339" s="89">
        <f>+D15339*E15339</f>
        <v>120372.79519999999</v>
      </c>
    </row>
    <row r="15340" spans="1:6" ht="409.6" hidden="1" customHeight="1" thickBot="1" x14ac:dyDescent="0.25"/>
    <row r="15341" spans="1:6" ht="13.5" customHeight="1" thickBot="1" x14ac:dyDescent="0.25">
      <c r="A15341" s="90" t="s">
        <v>4893</v>
      </c>
      <c r="B15341" s="91"/>
      <c r="C15341" s="92">
        <v>43.964002790368099</v>
      </c>
      <c r="D15341" s="91"/>
      <c r="E15341" s="93" t="s">
        <v>4884</v>
      </c>
      <c r="F15341" s="94">
        <v>120373</v>
      </c>
    </row>
    <row r="15342" spans="1:6" ht="0.2" customHeight="1" x14ac:dyDescent="0.2"/>
    <row r="15343" spans="1:6" ht="12.75" customHeight="1" x14ac:dyDescent="0.2">
      <c r="A15343" s="80" t="s">
        <v>4871</v>
      </c>
      <c r="B15343" s="81" t="s">
        <v>4894</v>
      </c>
      <c r="C15343" s="82" t="s">
        <v>4870</v>
      </c>
      <c r="D15343" s="82" t="s">
        <v>4873</v>
      </c>
      <c r="E15343" s="82" t="s">
        <v>4874</v>
      </c>
      <c r="F15343" s="83" t="s">
        <v>4875</v>
      </c>
    </row>
    <row r="15344" spans="1:6" ht="409.6" hidden="1" customHeight="1" x14ac:dyDescent="0.2"/>
    <row r="15345" spans="1:6" ht="25.5" customHeight="1" thickBot="1" x14ac:dyDescent="0.25">
      <c r="A15345" s="84" t="s">
        <v>4895</v>
      </c>
      <c r="B15345" s="85" t="s">
        <v>4896</v>
      </c>
      <c r="C15345" s="86" t="s">
        <v>4897</v>
      </c>
      <c r="D15345" s="87">
        <v>0.05</v>
      </c>
      <c r="E15345" s="88">
        <v>120373</v>
      </c>
      <c r="F15345" s="89">
        <f>+D15345*E15345</f>
        <v>6018.6500000000005</v>
      </c>
    </row>
    <row r="15346" spans="1:6" ht="409.6" hidden="1" customHeight="1" thickBot="1" x14ac:dyDescent="0.25"/>
    <row r="15347" spans="1:6" ht="13.5" customHeight="1" thickBot="1" x14ac:dyDescent="0.25">
      <c r="A15347" s="90" t="s">
        <v>4898</v>
      </c>
      <c r="B15347" s="91"/>
      <c r="C15347" s="92">
        <v>2.1983279705185201</v>
      </c>
      <c r="D15347" s="91"/>
      <c r="E15347" s="93" t="s">
        <v>4884</v>
      </c>
      <c r="F15347" s="94">
        <v>6019</v>
      </c>
    </row>
    <row r="15348" spans="1:6" ht="0.2" customHeight="1" x14ac:dyDescent="0.2"/>
    <row r="15349" spans="1:6" ht="12.75" customHeight="1" x14ac:dyDescent="0.2">
      <c r="A15349" s="80" t="s">
        <v>4871</v>
      </c>
      <c r="B15349" s="81" t="s">
        <v>4899</v>
      </c>
      <c r="C15349" s="82" t="s">
        <v>4870</v>
      </c>
      <c r="D15349" s="82" t="s">
        <v>4873</v>
      </c>
      <c r="E15349" s="82" t="s">
        <v>4874</v>
      </c>
      <c r="F15349" s="83" t="s">
        <v>4875</v>
      </c>
    </row>
    <row r="15350" spans="1:6" ht="409.6" hidden="1" customHeight="1" x14ac:dyDescent="0.2"/>
    <row r="15351" spans="1:6" ht="25.5" customHeight="1" x14ac:dyDescent="0.2">
      <c r="A15351" s="84" t="s">
        <v>5139</v>
      </c>
      <c r="B15351" s="85" t="s">
        <v>5140</v>
      </c>
      <c r="C15351" s="86" t="s">
        <v>109</v>
      </c>
      <c r="D15351" s="87">
        <v>15.55556</v>
      </c>
      <c r="E15351" s="88">
        <v>398</v>
      </c>
      <c r="F15351" s="89">
        <f>+D15351*E15351</f>
        <v>6191.1128799999997</v>
      </c>
    </row>
    <row r="15352" spans="1:6" ht="409.6" hidden="1" customHeight="1" x14ac:dyDescent="0.2"/>
    <row r="15353" spans="1:6" ht="25.5" customHeight="1" x14ac:dyDescent="0.2">
      <c r="A15353" s="84" t="s">
        <v>5278</v>
      </c>
      <c r="B15353" s="85" t="s">
        <v>5279</v>
      </c>
      <c r="C15353" s="86" t="s">
        <v>109</v>
      </c>
      <c r="D15353" s="87">
        <v>5.3333300000000001</v>
      </c>
      <c r="E15353" s="88">
        <v>388</v>
      </c>
      <c r="F15353" s="89">
        <f>+D15353*E15353</f>
        <v>2069.3320400000002</v>
      </c>
    </row>
    <row r="15354" spans="1:6" ht="409.6" hidden="1" customHeight="1" x14ac:dyDescent="0.2"/>
    <row r="15355" spans="1:6" ht="25.5" customHeight="1" x14ac:dyDescent="0.2">
      <c r="A15355" s="84" t="s">
        <v>5280</v>
      </c>
      <c r="B15355" s="85" t="s">
        <v>5281</v>
      </c>
      <c r="C15355" s="86" t="s">
        <v>109</v>
      </c>
      <c r="D15355" s="87">
        <v>8</v>
      </c>
      <c r="E15355" s="88">
        <v>74</v>
      </c>
      <c r="F15355" s="89">
        <f>+D15355*E15355</f>
        <v>592</v>
      </c>
    </row>
    <row r="15356" spans="1:6" ht="409.6" hidden="1" customHeight="1" x14ac:dyDescent="0.2"/>
    <row r="15357" spans="1:6" ht="25.5" customHeight="1" x14ac:dyDescent="0.2">
      <c r="A15357" s="84" t="s">
        <v>5228</v>
      </c>
      <c r="B15357" s="85" t="s">
        <v>5229</v>
      </c>
      <c r="C15357" s="86" t="s">
        <v>109</v>
      </c>
      <c r="D15357" s="87">
        <v>20.533329999999999</v>
      </c>
      <c r="E15357" s="88">
        <v>170</v>
      </c>
      <c r="F15357" s="89">
        <f>+D15357*E15357</f>
        <v>3490.6660999999999</v>
      </c>
    </row>
    <row r="15358" spans="1:6" ht="409.6" hidden="1" customHeight="1" x14ac:dyDescent="0.2"/>
    <row r="15359" spans="1:6" ht="25.5" customHeight="1" x14ac:dyDescent="0.2">
      <c r="A15359" s="84" t="s">
        <v>5087</v>
      </c>
      <c r="B15359" s="85" t="s">
        <v>5088</v>
      </c>
      <c r="C15359" s="86" t="s">
        <v>109</v>
      </c>
      <c r="D15359" s="87">
        <v>10.26667</v>
      </c>
      <c r="E15359" s="88">
        <v>169</v>
      </c>
      <c r="F15359" s="89">
        <f>+D15359*E15359</f>
        <v>1735.0672299999999</v>
      </c>
    </row>
    <row r="15360" spans="1:6" ht="409.6" hidden="1" customHeight="1" x14ac:dyDescent="0.2"/>
    <row r="15361" spans="1:6" ht="25.5" customHeight="1" x14ac:dyDescent="0.2">
      <c r="A15361" s="84" t="s">
        <v>5166</v>
      </c>
      <c r="B15361" s="85" t="s">
        <v>5167</v>
      </c>
      <c r="C15361" s="86" t="s">
        <v>109</v>
      </c>
      <c r="D15361" s="87">
        <v>3.4290000000000001E-2</v>
      </c>
      <c r="E15361" s="88">
        <v>26925</v>
      </c>
      <c r="F15361" s="89">
        <f>+D15361*E15361</f>
        <v>923.25824999999998</v>
      </c>
    </row>
    <row r="15362" spans="1:6" ht="409.6" hidden="1" customHeight="1" x14ac:dyDescent="0.2"/>
    <row r="15363" spans="1:6" ht="25.5" customHeight="1" thickBot="1" x14ac:dyDescent="0.25">
      <c r="A15363" s="84" t="s">
        <v>5018</v>
      </c>
      <c r="B15363" s="85" t="s">
        <v>5019</v>
      </c>
      <c r="C15363" s="86" t="s">
        <v>109</v>
      </c>
      <c r="D15363" s="87">
        <v>3</v>
      </c>
      <c r="E15363" s="88">
        <v>248</v>
      </c>
      <c r="F15363" s="89">
        <f>+D15363*E15363</f>
        <v>744</v>
      </c>
    </row>
    <row r="15364" spans="1:6" ht="409.6" hidden="1" customHeight="1" thickBot="1" x14ac:dyDescent="0.25"/>
    <row r="15365" spans="1:6" ht="13.5" customHeight="1" thickBot="1" x14ac:dyDescent="0.25">
      <c r="A15365" s="90" t="s">
        <v>4904</v>
      </c>
      <c r="B15365" s="91"/>
      <c r="C15365" s="92">
        <v>5.7505688479505004</v>
      </c>
      <c r="D15365" s="91"/>
      <c r="E15365" s="93" t="s">
        <v>4884</v>
      </c>
      <c r="F15365" s="94">
        <v>15745</v>
      </c>
    </row>
    <row r="15366" spans="1:6" ht="0.2" customHeight="1" x14ac:dyDescent="0.2"/>
    <row r="15367" spans="1:6" ht="12.75" customHeight="1" x14ac:dyDescent="0.2">
      <c r="A15367" s="80" t="s">
        <v>4871</v>
      </c>
      <c r="B15367" s="81" t="s">
        <v>4905</v>
      </c>
      <c r="C15367" s="82" t="s">
        <v>4870</v>
      </c>
      <c r="D15367" s="82" t="s">
        <v>4873</v>
      </c>
      <c r="E15367" s="82" t="s">
        <v>4874</v>
      </c>
      <c r="F15367" s="83" t="s">
        <v>4875</v>
      </c>
    </row>
    <row r="15368" spans="1:6" ht="409.6" hidden="1" customHeight="1" x14ac:dyDescent="0.2"/>
    <row r="15369" spans="1:6" ht="25.5" customHeight="1" thickBot="1" x14ac:dyDescent="0.25">
      <c r="A15369" s="84" t="s">
        <v>4920</v>
      </c>
      <c r="B15369" s="85" t="s">
        <v>4921</v>
      </c>
      <c r="C15369" s="86" t="s">
        <v>106</v>
      </c>
      <c r="D15369" s="87">
        <v>0.252</v>
      </c>
      <c r="E15369" s="88">
        <v>14128</v>
      </c>
      <c r="F15369" s="89">
        <f>+D15369*E15369</f>
        <v>3560.2559999999999</v>
      </c>
    </row>
    <row r="15370" spans="1:6" ht="409.6" hidden="1" customHeight="1" thickBot="1" x14ac:dyDescent="0.25"/>
    <row r="15371" spans="1:6" ht="13.5" customHeight="1" thickBot="1" x14ac:dyDescent="0.25">
      <c r="A15371" s="90" t="s">
        <v>4908</v>
      </c>
      <c r="B15371" s="91"/>
      <c r="C15371" s="92">
        <v>1.30022388686591</v>
      </c>
      <c r="D15371" s="91"/>
      <c r="E15371" s="93" t="s">
        <v>4884</v>
      </c>
      <c r="F15371" s="94">
        <v>3560</v>
      </c>
    </row>
    <row r="15372" spans="1:6" ht="0.2" customHeight="1" thickBot="1" x14ac:dyDescent="0.25"/>
    <row r="15373" spans="1:6" ht="12.75" customHeight="1" thickBot="1" x14ac:dyDescent="0.3">
      <c r="A15373" s="157" t="s">
        <v>4909</v>
      </c>
      <c r="B15373" s="158"/>
      <c r="C15373" s="158"/>
      <c r="D15373" s="158"/>
      <c r="E15373" s="159">
        <v>273799</v>
      </c>
      <c r="F15373" s="160"/>
    </row>
    <row r="15374" spans="1:6" ht="12.75" customHeight="1" x14ac:dyDescent="0.2"/>
    <row r="15375" spans="1:6" ht="12.75" customHeight="1" x14ac:dyDescent="0.2"/>
    <row r="15376" spans="1:6" ht="409.6" hidden="1" customHeight="1" x14ac:dyDescent="0.2"/>
    <row r="15377" spans="1:6" ht="12.75" customHeight="1" x14ac:dyDescent="0.25">
      <c r="A15377" s="144" t="s">
        <v>4868</v>
      </c>
      <c r="B15377" s="145"/>
      <c r="C15377" s="145"/>
      <c r="D15377" s="145"/>
      <c r="E15377" s="146"/>
      <c r="F15377" s="147"/>
    </row>
    <row r="15378" spans="1:6" ht="12.75" customHeight="1" x14ac:dyDescent="0.2">
      <c r="A15378" s="138" t="s">
        <v>3110</v>
      </c>
      <c r="B15378" s="139"/>
      <c r="C15378" s="139"/>
      <c r="D15378" s="140"/>
      <c r="E15378" s="76" t="s">
        <v>4869</v>
      </c>
      <c r="F15378" s="77" t="s">
        <v>4870</v>
      </c>
    </row>
    <row r="15379" spans="1:6" ht="12.75" customHeight="1" x14ac:dyDescent="0.2">
      <c r="A15379" s="141"/>
      <c r="B15379" s="142"/>
      <c r="C15379" s="142"/>
      <c r="D15379" s="143"/>
      <c r="E15379" s="78" t="s">
        <v>3109</v>
      </c>
      <c r="F15379" s="79" t="s">
        <v>263</v>
      </c>
    </row>
    <row r="15380" spans="1:6" ht="409.6" hidden="1" customHeight="1" x14ac:dyDescent="0.2"/>
    <row r="15381" spans="1:6" ht="12.75" customHeight="1" x14ac:dyDescent="0.2">
      <c r="A15381" s="80" t="s">
        <v>4871</v>
      </c>
      <c r="B15381" s="81" t="s">
        <v>4872</v>
      </c>
      <c r="C15381" s="82" t="s">
        <v>4870</v>
      </c>
      <c r="D15381" s="82" t="s">
        <v>4873</v>
      </c>
      <c r="E15381" s="82" t="s">
        <v>4874</v>
      </c>
      <c r="F15381" s="83" t="s">
        <v>4875</v>
      </c>
    </row>
    <row r="15382" spans="1:6" ht="409.6" hidden="1" customHeight="1" x14ac:dyDescent="0.2"/>
    <row r="15383" spans="1:6" ht="25.5" customHeight="1" x14ac:dyDescent="0.2">
      <c r="A15383" s="84" t="s">
        <v>5154</v>
      </c>
      <c r="B15383" s="85" t="s">
        <v>5155</v>
      </c>
      <c r="C15383" s="86" t="s">
        <v>106</v>
      </c>
      <c r="D15383" s="87">
        <v>0.26250000000000001</v>
      </c>
      <c r="E15383" s="88">
        <v>405694</v>
      </c>
      <c r="F15383" s="89">
        <f>+D15383*E15383</f>
        <v>106494.675</v>
      </c>
    </row>
    <row r="15384" spans="1:6" ht="409.6" hidden="1" customHeight="1" x14ac:dyDescent="0.2"/>
    <row r="15385" spans="1:6" ht="25.5" customHeight="1" x14ac:dyDescent="0.2">
      <c r="A15385" s="84" t="s">
        <v>5097</v>
      </c>
      <c r="B15385" s="85" t="s">
        <v>5098</v>
      </c>
      <c r="C15385" s="86" t="s">
        <v>9</v>
      </c>
      <c r="D15385" s="87">
        <v>1.5E-3</v>
      </c>
      <c r="E15385" s="88">
        <v>295180</v>
      </c>
      <c r="F15385" s="89">
        <f>+D15385*E15385</f>
        <v>442.77</v>
      </c>
    </row>
    <row r="15386" spans="1:6" ht="409.6" hidden="1" customHeight="1" x14ac:dyDescent="0.2"/>
    <row r="15387" spans="1:6" ht="25.5" customHeight="1" x14ac:dyDescent="0.2">
      <c r="A15387" s="84" t="s">
        <v>5160</v>
      </c>
      <c r="B15387" s="85" t="s">
        <v>5161</v>
      </c>
      <c r="C15387" s="86" t="s">
        <v>9</v>
      </c>
      <c r="D15387" s="87">
        <v>7.7009999999999995E-2</v>
      </c>
      <c r="E15387" s="88">
        <v>155918</v>
      </c>
      <c r="F15387" s="89">
        <f>+D15387*E15387</f>
        <v>12007.24518</v>
      </c>
    </row>
    <row r="15388" spans="1:6" ht="409.6" hidden="1" customHeight="1" x14ac:dyDescent="0.2"/>
    <row r="15389" spans="1:6" ht="25.5" customHeight="1" x14ac:dyDescent="0.2">
      <c r="A15389" s="84" t="s">
        <v>4881</v>
      </c>
      <c r="B15389" s="85" t="s">
        <v>4882</v>
      </c>
      <c r="C15389" s="86" t="s">
        <v>9</v>
      </c>
      <c r="D15389" s="87">
        <v>0.36226999999999998</v>
      </c>
      <c r="E15389" s="88">
        <v>8900</v>
      </c>
      <c r="F15389" s="89">
        <f>+D15389*E15389</f>
        <v>3224.203</v>
      </c>
    </row>
    <row r="15390" spans="1:6" ht="409.6" hidden="1" customHeight="1" x14ac:dyDescent="0.2"/>
    <row r="15391" spans="1:6" ht="25.5" customHeight="1" x14ac:dyDescent="0.2">
      <c r="A15391" s="84" t="s">
        <v>5101</v>
      </c>
      <c r="B15391" s="85" t="s">
        <v>5102</v>
      </c>
      <c r="C15391" s="86" t="s">
        <v>1212</v>
      </c>
      <c r="D15391" s="87">
        <v>0.23696</v>
      </c>
      <c r="E15391" s="88">
        <v>2550</v>
      </c>
      <c r="F15391" s="89">
        <f>+D15391*E15391</f>
        <v>604.24800000000005</v>
      </c>
    </row>
    <row r="15392" spans="1:6" ht="409.6" hidden="1" customHeight="1" x14ac:dyDescent="0.2"/>
    <row r="15393" spans="1:6" ht="25.5" customHeight="1" x14ac:dyDescent="0.2">
      <c r="A15393" s="84" t="s">
        <v>5190</v>
      </c>
      <c r="B15393" s="85" t="s">
        <v>5191</v>
      </c>
      <c r="C15393" s="86" t="s">
        <v>263</v>
      </c>
      <c r="D15393" s="87">
        <v>0.75</v>
      </c>
      <c r="E15393" s="88">
        <v>1353</v>
      </c>
      <c r="F15393" s="89">
        <f>+D15393*E15393</f>
        <v>1014.75</v>
      </c>
    </row>
    <row r="15394" spans="1:6" ht="409.6" hidden="1" customHeight="1" x14ac:dyDescent="0.2"/>
    <row r="15395" spans="1:6" ht="25.5" customHeight="1" x14ac:dyDescent="0.2">
      <c r="A15395" s="84" t="s">
        <v>5256</v>
      </c>
      <c r="B15395" s="85" t="s">
        <v>5257</v>
      </c>
      <c r="C15395" s="86" t="s">
        <v>9</v>
      </c>
      <c r="D15395" s="87">
        <v>1.8380000000000001E-2</v>
      </c>
      <c r="E15395" s="88">
        <v>262600</v>
      </c>
      <c r="F15395" s="89">
        <f>+D15395*E15395</f>
        <v>4826.5879999999997</v>
      </c>
    </row>
    <row r="15396" spans="1:6" ht="409.6" hidden="1" customHeight="1" x14ac:dyDescent="0.2"/>
    <row r="15397" spans="1:6" ht="25.5" customHeight="1" thickBot="1" x14ac:dyDescent="0.25">
      <c r="A15397" s="84" t="s">
        <v>4941</v>
      </c>
      <c r="B15397" s="85" t="s">
        <v>4942</v>
      </c>
      <c r="C15397" s="86" t="s">
        <v>7</v>
      </c>
      <c r="D15397" s="87">
        <v>0.4</v>
      </c>
      <c r="E15397" s="88">
        <v>8600</v>
      </c>
      <c r="F15397" s="89">
        <f>+D15397*E15397</f>
        <v>3440</v>
      </c>
    </row>
    <row r="15398" spans="1:6" ht="409.6" hidden="1" customHeight="1" thickBot="1" x14ac:dyDescent="0.25"/>
    <row r="15399" spans="1:6" ht="13.5" customHeight="1" thickBot="1" x14ac:dyDescent="0.25">
      <c r="A15399" s="90" t="s">
        <v>4883</v>
      </c>
      <c r="B15399" s="91"/>
      <c r="C15399" s="92">
        <v>44.833252418119997</v>
      </c>
      <c r="D15399" s="91"/>
      <c r="E15399" s="93" t="s">
        <v>4884</v>
      </c>
      <c r="F15399" s="94">
        <v>132055</v>
      </c>
    </row>
    <row r="15400" spans="1:6" ht="0.2" customHeight="1" x14ac:dyDescent="0.2"/>
    <row r="15401" spans="1:6" ht="12.75" customHeight="1" x14ac:dyDescent="0.2">
      <c r="A15401" s="80" t="s">
        <v>4871</v>
      </c>
      <c r="B15401" s="81" t="s">
        <v>4885</v>
      </c>
      <c r="C15401" s="82" t="s">
        <v>4870</v>
      </c>
      <c r="D15401" s="82" t="s">
        <v>4873</v>
      </c>
      <c r="E15401" s="82" t="s">
        <v>4874</v>
      </c>
      <c r="F15401" s="83" t="s">
        <v>4875</v>
      </c>
    </row>
    <row r="15402" spans="1:6" ht="409.6" hidden="1" customHeight="1" x14ac:dyDescent="0.2"/>
    <row r="15403" spans="1:6" ht="25.5" customHeight="1" thickBot="1" x14ac:dyDescent="0.25">
      <c r="A15403" s="84" t="s">
        <v>5178</v>
      </c>
      <c r="B15403" s="85" t="s">
        <v>5179</v>
      </c>
      <c r="C15403" s="86" t="s">
        <v>4888</v>
      </c>
      <c r="D15403" s="87">
        <v>0.46300000000000002</v>
      </c>
      <c r="E15403" s="88">
        <v>294454</v>
      </c>
      <c r="F15403" s="89">
        <f>+D15403*E15403</f>
        <v>136332.20200000002</v>
      </c>
    </row>
    <row r="15404" spans="1:6" ht="409.6" hidden="1" customHeight="1" thickBot="1" x14ac:dyDescent="0.25"/>
    <row r="15405" spans="1:6" ht="13.5" customHeight="1" thickBot="1" x14ac:dyDescent="0.25">
      <c r="A15405" s="90" t="s">
        <v>4893</v>
      </c>
      <c r="B15405" s="91"/>
      <c r="C15405" s="92">
        <v>46.285312700519803</v>
      </c>
      <c r="D15405" s="91"/>
      <c r="E15405" s="93" t="s">
        <v>4884</v>
      </c>
      <c r="F15405" s="94">
        <v>136332</v>
      </c>
    </row>
    <row r="15406" spans="1:6" ht="0.2" customHeight="1" x14ac:dyDescent="0.2"/>
    <row r="15407" spans="1:6" ht="12.75" customHeight="1" x14ac:dyDescent="0.2">
      <c r="A15407" s="80" t="s">
        <v>4871</v>
      </c>
      <c r="B15407" s="81" t="s">
        <v>4894</v>
      </c>
      <c r="C15407" s="82" t="s">
        <v>4870</v>
      </c>
      <c r="D15407" s="82" t="s">
        <v>4873</v>
      </c>
      <c r="E15407" s="82" t="s">
        <v>4874</v>
      </c>
      <c r="F15407" s="83" t="s">
        <v>4875</v>
      </c>
    </row>
    <row r="15408" spans="1:6" ht="409.6" hidden="1" customHeight="1" x14ac:dyDescent="0.2"/>
    <row r="15409" spans="1:6" ht="25.5" customHeight="1" thickBot="1" x14ac:dyDescent="0.25">
      <c r="A15409" s="84" t="s">
        <v>4895</v>
      </c>
      <c r="B15409" s="85" t="s">
        <v>4896</v>
      </c>
      <c r="C15409" s="86" t="s">
        <v>4897</v>
      </c>
      <c r="D15409" s="87">
        <v>0.05</v>
      </c>
      <c r="E15409" s="88">
        <v>136332</v>
      </c>
      <c r="F15409" s="89">
        <f>+D15409*E15409</f>
        <v>6816.6</v>
      </c>
    </row>
    <row r="15410" spans="1:6" ht="409.6" hidden="1" customHeight="1" thickBot="1" x14ac:dyDescent="0.25"/>
    <row r="15411" spans="1:6" ht="13.5" customHeight="1" thickBot="1" x14ac:dyDescent="0.25">
      <c r="A15411" s="90" t="s">
        <v>4898</v>
      </c>
      <c r="B15411" s="91"/>
      <c r="C15411" s="92">
        <v>2.31440143678258</v>
      </c>
      <c r="D15411" s="91"/>
      <c r="E15411" s="93" t="s">
        <v>4884</v>
      </c>
      <c r="F15411" s="94">
        <v>6817</v>
      </c>
    </row>
    <row r="15412" spans="1:6" ht="0.2" customHeight="1" x14ac:dyDescent="0.2"/>
    <row r="15413" spans="1:6" ht="12.75" customHeight="1" x14ac:dyDescent="0.2">
      <c r="A15413" s="80" t="s">
        <v>4871</v>
      </c>
      <c r="B15413" s="81" t="s">
        <v>4899</v>
      </c>
      <c r="C15413" s="82" t="s">
        <v>4870</v>
      </c>
      <c r="D15413" s="82" t="s">
        <v>4873</v>
      </c>
      <c r="E15413" s="82" t="s">
        <v>4874</v>
      </c>
      <c r="F15413" s="83" t="s">
        <v>4875</v>
      </c>
    </row>
    <row r="15414" spans="1:6" ht="409.6" hidden="1" customHeight="1" x14ac:dyDescent="0.2"/>
    <row r="15415" spans="1:6" ht="25.5" customHeight="1" x14ac:dyDescent="0.2">
      <c r="A15415" s="84" t="s">
        <v>5139</v>
      </c>
      <c r="B15415" s="85" t="s">
        <v>5140</v>
      </c>
      <c r="C15415" s="86" t="s">
        <v>109</v>
      </c>
      <c r="D15415" s="87">
        <v>15.55556</v>
      </c>
      <c r="E15415" s="88">
        <v>398</v>
      </c>
      <c r="F15415" s="89">
        <f>+D15415*E15415</f>
        <v>6191.1128799999997</v>
      </c>
    </row>
    <row r="15416" spans="1:6" ht="409.6" hidden="1" customHeight="1" x14ac:dyDescent="0.2"/>
    <row r="15417" spans="1:6" ht="25.5" customHeight="1" x14ac:dyDescent="0.2">
      <c r="A15417" s="84" t="s">
        <v>5278</v>
      </c>
      <c r="B15417" s="85" t="s">
        <v>5279</v>
      </c>
      <c r="C15417" s="86" t="s">
        <v>109</v>
      </c>
      <c r="D15417" s="87">
        <v>5.3333300000000001</v>
      </c>
      <c r="E15417" s="88">
        <v>388</v>
      </c>
      <c r="F15417" s="89">
        <f>+D15417*E15417</f>
        <v>2069.3320400000002</v>
      </c>
    </row>
    <row r="15418" spans="1:6" ht="409.6" hidden="1" customHeight="1" x14ac:dyDescent="0.2"/>
    <row r="15419" spans="1:6" ht="25.5" customHeight="1" x14ac:dyDescent="0.2">
      <c r="A15419" s="84" t="s">
        <v>5280</v>
      </c>
      <c r="B15419" s="85" t="s">
        <v>5281</v>
      </c>
      <c r="C15419" s="86" t="s">
        <v>109</v>
      </c>
      <c r="D15419" s="87">
        <v>8</v>
      </c>
      <c r="E15419" s="88">
        <v>74</v>
      </c>
      <c r="F15419" s="89">
        <f>+D15419*E15419</f>
        <v>592</v>
      </c>
    </row>
    <row r="15420" spans="1:6" ht="409.6" hidden="1" customHeight="1" x14ac:dyDescent="0.2"/>
    <row r="15421" spans="1:6" ht="25.5" customHeight="1" x14ac:dyDescent="0.2">
      <c r="A15421" s="84" t="s">
        <v>5228</v>
      </c>
      <c r="B15421" s="85" t="s">
        <v>5229</v>
      </c>
      <c r="C15421" s="86" t="s">
        <v>109</v>
      </c>
      <c r="D15421" s="87">
        <v>20.533329999999999</v>
      </c>
      <c r="E15421" s="88">
        <v>170</v>
      </c>
      <c r="F15421" s="89">
        <f>+D15421*E15421</f>
        <v>3490.6660999999999</v>
      </c>
    </row>
    <row r="15422" spans="1:6" ht="409.6" hidden="1" customHeight="1" x14ac:dyDescent="0.2"/>
    <row r="15423" spans="1:6" ht="25.5" customHeight="1" x14ac:dyDescent="0.2">
      <c r="A15423" s="84" t="s">
        <v>5087</v>
      </c>
      <c r="B15423" s="85" t="s">
        <v>5088</v>
      </c>
      <c r="C15423" s="86" t="s">
        <v>109</v>
      </c>
      <c r="D15423" s="87">
        <v>10.26667</v>
      </c>
      <c r="E15423" s="88">
        <v>169</v>
      </c>
      <c r="F15423" s="89">
        <f>+D15423*E15423</f>
        <v>1735.0672299999999</v>
      </c>
    </row>
    <row r="15424" spans="1:6" ht="409.6" hidden="1" customHeight="1" x14ac:dyDescent="0.2"/>
    <row r="15425" spans="1:6" ht="25.5" customHeight="1" x14ac:dyDescent="0.2">
      <c r="A15425" s="84" t="s">
        <v>5166</v>
      </c>
      <c r="B15425" s="85" t="s">
        <v>5167</v>
      </c>
      <c r="C15425" s="86" t="s">
        <v>109</v>
      </c>
      <c r="D15425" s="87">
        <v>3.5709999999999999E-2</v>
      </c>
      <c r="E15425" s="88">
        <v>26925</v>
      </c>
      <c r="F15425" s="89">
        <f>+D15425*E15425</f>
        <v>961.49174999999991</v>
      </c>
    </row>
    <row r="15426" spans="1:6" ht="409.6" hidden="1" customHeight="1" x14ac:dyDescent="0.2"/>
    <row r="15427" spans="1:6" ht="25.5" customHeight="1" thickBot="1" x14ac:dyDescent="0.25">
      <c r="A15427" s="84" t="s">
        <v>5018</v>
      </c>
      <c r="B15427" s="85" t="s">
        <v>5019</v>
      </c>
      <c r="C15427" s="86" t="s">
        <v>109</v>
      </c>
      <c r="D15427" s="87">
        <v>3</v>
      </c>
      <c r="E15427" s="88">
        <v>248</v>
      </c>
      <c r="F15427" s="89">
        <f>+D15427*E15427</f>
        <v>744</v>
      </c>
    </row>
    <row r="15428" spans="1:6" ht="409.6" hidden="1" customHeight="1" thickBot="1" x14ac:dyDescent="0.25"/>
    <row r="15429" spans="1:6" ht="13.5" customHeight="1" thickBot="1" x14ac:dyDescent="0.25">
      <c r="A15429" s="90" t="s">
        <v>4904</v>
      </c>
      <c r="B15429" s="91"/>
      <c r="C15429" s="92">
        <v>5.3583978108756796</v>
      </c>
      <c r="D15429" s="91"/>
      <c r="E15429" s="93" t="s">
        <v>4884</v>
      </c>
      <c r="F15429" s="94">
        <v>15783</v>
      </c>
    </row>
    <row r="15430" spans="1:6" ht="0.2" customHeight="1" x14ac:dyDescent="0.2"/>
    <row r="15431" spans="1:6" ht="12.75" customHeight="1" x14ac:dyDescent="0.2">
      <c r="A15431" s="80" t="s">
        <v>4871</v>
      </c>
      <c r="B15431" s="81" t="s">
        <v>4905</v>
      </c>
      <c r="C15431" s="82" t="s">
        <v>4870</v>
      </c>
      <c r="D15431" s="82" t="s">
        <v>4873</v>
      </c>
      <c r="E15431" s="82" t="s">
        <v>4874</v>
      </c>
      <c r="F15431" s="83" t="s">
        <v>4875</v>
      </c>
    </row>
    <row r="15432" spans="1:6" ht="409.6" hidden="1" customHeight="1" x14ac:dyDescent="0.2"/>
    <row r="15433" spans="1:6" ht="25.5" customHeight="1" thickBot="1" x14ac:dyDescent="0.25">
      <c r="A15433" s="84" t="s">
        <v>4920</v>
      </c>
      <c r="B15433" s="85" t="s">
        <v>4921</v>
      </c>
      <c r="C15433" s="86" t="s">
        <v>106</v>
      </c>
      <c r="D15433" s="87">
        <v>0.252</v>
      </c>
      <c r="E15433" s="88">
        <v>14128</v>
      </c>
      <c r="F15433" s="89">
        <f>+D15433*E15433</f>
        <v>3560.2559999999999</v>
      </c>
    </row>
    <row r="15434" spans="1:6" ht="409.6" hidden="1" customHeight="1" thickBot="1" x14ac:dyDescent="0.25"/>
    <row r="15435" spans="1:6" ht="13.5" customHeight="1" thickBot="1" x14ac:dyDescent="0.25">
      <c r="A15435" s="90" t="s">
        <v>4908</v>
      </c>
      <c r="B15435" s="91"/>
      <c r="C15435" s="92">
        <v>1.20863563370192</v>
      </c>
      <c r="D15435" s="91"/>
      <c r="E15435" s="93" t="s">
        <v>4884</v>
      </c>
      <c r="F15435" s="94">
        <v>3560</v>
      </c>
    </row>
    <row r="15436" spans="1:6" ht="0.2" customHeight="1" thickBot="1" x14ac:dyDescent="0.25"/>
    <row r="15437" spans="1:6" ht="12.75" customHeight="1" thickBot="1" x14ac:dyDescent="0.3">
      <c r="A15437" s="157" t="s">
        <v>4909</v>
      </c>
      <c r="B15437" s="158"/>
      <c r="C15437" s="158"/>
      <c r="D15437" s="158"/>
      <c r="E15437" s="159">
        <v>294547</v>
      </c>
      <c r="F15437" s="160"/>
    </row>
    <row r="15438" spans="1:6" ht="12.75" customHeight="1" x14ac:dyDescent="0.2"/>
    <row r="15439" spans="1:6" ht="12.75" customHeight="1" x14ac:dyDescent="0.2"/>
    <row r="15440" spans="1:6" ht="409.6" hidden="1" customHeight="1" x14ac:dyDescent="0.2"/>
    <row r="15441" spans="1:6" ht="12.75" customHeight="1" x14ac:dyDescent="0.25">
      <c r="A15441" s="144" t="s">
        <v>4868</v>
      </c>
      <c r="B15441" s="145"/>
      <c r="C15441" s="145"/>
      <c r="D15441" s="145"/>
      <c r="E15441" s="146"/>
      <c r="F15441" s="147"/>
    </row>
    <row r="15442" spans="1:6" ht="12.75" customHeight="1" x14ac:dyDescent="0.2">
      <c r="A15442" s="138" t="s">
        <v>3112</v>
      </c>
      <c r="B15442" s="139"/>
      <c r="C15442" s="139"/>
      <c r="D15442" s="140"/>
      <c r="E15442" s="76" t="s">
        <v>4869</v>
      </c>
      <c r="F15442" s="77" t="s">
        <v>4870</v>
      </c>
    </row>
    <row r="15443" spans="1:6" ht="12.75" customHeight="1" x14ac:dyDescent="0.2">
      <c r="A15443" s="141"/>
      <c r="B15443" s="142"/>
      <c r="C15443" s="142"/>
      <c r="D15443" s="143"/>
      <c r="E15443" s="78" t="s">
        <v>3111</v>
      </c>
      <c r="F15443" s="79" t="s">
        <v>263</v>
      </c>
    </row>
    <row r="15444" spans="1:6" ht="409.6" hidden="1" customHeight="1" x14ac:dyDescent="0.2"/>
    <row r="15445" spans="1:6" ht="12.75" customHeight="1" x14ac:dyDescent="0.2">
      <c r="A15445" s="80" t="s">
        <v>4871</v>
      </c>
      <c r="B15445" s="81" t="s">
        <v>4872</v>
      </c>
      <c r="C15445" s="82" t="s">
        <v>4870</v>
      </c>
      <c r="D15445" s="82" t="s">
        <v>4873</v>
      </c>
      <c r="E15445" s="82" t="s">
        <v>4874</v>
      </c>
      <c r="F15445" s="83" t="s">
        <v>4875</v>
      </c>
    </row>
    <row r="15446" spans="1:6" ht="409.6" hidden="1" customHeight="1" x14ac:dyDescent="0.2"/>
    <row r="15447" spans="1:6" ht="25.5" customHeight="1" x14ac:dyDescent="0.2">
      <c r="A15447" s="84" t="s">
        <v>5154</v>
      </c>
      <c r="B15447" s="85" t="s">
        <v>5155</v>
      </c>
      <c r="C15447" s="86" t="s">
        <v>106</v>
      </c>
      <c r="D15447" s="87">
        <v>0.315</v>
      </c>
      <c r="E15447" s="88">
        <v>405694</v>
      </c>
      <c r="F15447" s="89">
        <f>+D15447*E15447</f>
        <v>127793.61</v>
      </c>
    </row>
    <row r="15448" spans="1:6" ht="409.6" hidden="1" customHeight="1" x14ac:dyDescent="0.2"/>
    <row r="15449" spans="1:6" ht="25.5" customHeight="1" x14ac:dyDescent="0.2">
      <c r="A15449" s="84" t="s">
        <v>5097</v>
      </c>
      <c r="B15449" s="85" t="s">
        <v>5098</v>
      </c>
      <c r="C15449" s="86" t="s">
        <v>9</v>
      </c>
      <c r="D15449" s="87">
        <v>1.6999999999999999E-3</v>
      </c>
      <c r="E15449" s="88">
        <v>295180</v>
      </c>
      <c r="F15449" s="89">
        <f>+D15449*E15449</f>
        <v>501.80599999999998</v>
      </c>
    </row>
    <row r="15450" spans="1:6" ht="409.6" hidden="1" customHeight="1" x14ac:dyDescent="0.2"/>
    <row r="15451" spans="1:6" ht="25.5" customHeight="1" x14ac:dyDescent="0.2">
      <c r="A15451" s="84" t="s">
        <v>5160</v>
      </c>
      <c r="B15451" s="85" t="s">
        <v>5161</v>
      </c>
      <c r="C15451" s="86" t="s">
        <v>9</v>
      </c>
      <c r="D15451" s="87">
        <v>8.7279999999999996E-2</v>
      </c>
      <c r="E15451" s="88">
        <v>155918</v>
      </c>
      <c r="F15451" s="89">
        <f>+D15451*E15451</f>
        <v>13608.52304</v>
      </c>
    </row>
    <row r="15452" spans="1:6" ht="409.6" hidden="1" customHeight="1" x14ac:dyDescent="0.2"/>
    <row r="15453" spans="1:6" ht="25.5" customHeight="1" x14ac:dyDescent="0.2">
      <c r="A15453" s="84" t="s">
        <v>4881</v>
      </c>
      <c r="B15453" s="85" t="s">
        <v>4882</v>
      </c>
      <c r="C15453" s="86" t="s">
        <v>9</v>
      </c>
      <c r="D15453" s="87">
        <v>0.40869</v>
      </c>
      <c r="E15453" s="88">
        <v>8900</v>
      </c>
      <c r="F15453" s="89">
        <f>+D15453*E15453</f>
        <v>3637.3409999999999</v>
      </c>
    </row>
    <row r="15454" spans="1:6" ht="409.6" hidden="1" customHeight="1" x14ac:dyDescent="0.2"/>
    <row r="15455" spans="1:6" ht="25.5" customHeight="1" x14ac:dyDescent="0.2">
      <c r="A15455" s="84" t="s">
        <v>5101</v>
      </c>
      <c r="B15455" s="85" t="s">
        <v>5102</v>
      </c>
      <c r="C15455" s="86" t="s">
        <v>1212</v>
      </c>
      <c r="D15455" s="87">
        <v>0.23696</v>
      </c>
      <c r="E15455" s="88">
        <v>2550</v>
      </c>
      <c r="F15455" s="89">
        <f>+D15455*E15455</f>
        <v>604.24800000000005</v>
      </c>
    </row>
    <row r="15456" spans="1:6" ht="409.6" hidden="1" customHeight="1" x14ac:dyDescent="0.2"/>
    <row r="15457" spans="1:6" ht="25.5" customHeight="1" x14ac:dyDescent="0.2">
      <c r="A15457" s="84" t="s">
        <v>5190</v>
      </c>
      <c r="B15457" s="85" t="s">
        <v>5191</v>
      </c>
      <c r="C15457" s="86" t="s">
        <v>263</v>
      </c>
      <c r="D15457" s="87">
        <v>0.75</v>
      </c>
      <c r="E15457" s="88">
        <v>1353</v>
      </c>
      <c r="F15457" s="89">
        <f>+D15457*E15457</f>
        <v>1014.75</v>
      </c>
    </row>
    <row r="15458" spans="1:6" ht="409.6" hidden="1" customHeight="1" x14ac:dyDescent="0.2"/>
    <row r="15459" spans="1:6" ht="25.5" customHeight="1" x14ac:dyDescent="0.2">
      <c r="A15459" s="84" t="s">
        <v>5256</v>
      </c>
      <c r="B15459" s="85" t="s">
        <v>5257</v>
      </c>
      <c r="C15459" s="86" t="s">
        <v>9</v>
      </c>
      <c r="D15459" s="87">
        <v>2.205E-2</v>
      </c>
      <c r="E15459" s="88">
        <v>262600</v>
      </c>
      <c r="F15459" s="89">
        <f>+D15459*E15459</f>
        <v>5790.33</v>
      </c>
    </row>
    <row r="15460" spans="1:6" ht="409.6" hidden="1" customHeight="1" x14ac:dyDescent="0.2"/>
    <row r="15461" spans="1:6" ht="25.5" customHeight="1" thickBot="1" x14ac:dyDescent="0.25">
      <c r="A15461" s="84" t="s">
        <v>4941</v>
      </c>
      <c r="B15461" s="85" t="s">
        <v>4942</v>
      </c>
      <c r="C15461" s="86" t="s">
        <v>7</v>
      </c>
      <c r="D15461" s="87">
        <v>0.4</v>
      </c>
      <c r="E15461" s="88">
        <v>8600</v>
      </c>
      <c r="F15461" s="89">
        <f>+D15461*E15461</f>
        <v>3440</v>
      </c>
    </row>
    <row r="15462" spans="1:6" ht="409.6" hidden="1" customHeight="1" thickBot="1" x14ac:dyDescent="0.25"/>
    <row r="15463" spans="1:6" ht="13.5" customHeight="1" thickBot="1" x14ac:dyDescent="0.25">
      <c r="A15463" s="90" t="s">
        <v>4883</v>
      </c>
      <c r="B15463" s="91"/>
      <c r="C15463" s="92">
        <v>44.694763495651699</v>
      </c>
      <c r="D15463" s="91"/>
      <c r="E15463" s="93" t="s">
        <v>4884</v>
      </c>
      <c r="F15463" s="94">
        <v>156391</v>
      </c>
    </row>
    <row r="15464" spans="1:6" ht="0.2" customHeight="1" x14ac:dyDescent="0.2"/>
    <row r="15465" spans="1:6" ht="12.75" customHeight="1" x14ac:dyDescent="0.2">
      <c r="A15465" s="80" t="s">
        <v>4871</v>
      </c>
      <c r="B15465" s="81" t="s">
        <v>4885</v>
      </c>
      <c r="C15465" s="82" t="s">
        <v>4870</v>
      </c>
      <c r="D15465" s="82" t="s">
        <v>4873</v>
      </c>
      <c r="E15465" s="82" t="s">
        <v>4874</v>
      </c>
      <c r="F15465" s="83" t="s">
        <v>4875</v>
      </c>
    </row>
    <row r="15466" spans="1:6" ht="409.6" hidden="1" customHeight="1" x14ac:dyDescent="0.2"/>
    <row r="15467" spans="1:6" ht="25.5" customHeight="1" thickBot="1" x14ac:dyDescent="0.25">
      <c r="A15467" s="84" t="s">
        <v>5178</v>
      </c>
      <c r="B15467" s="85" t="s">
        <v>5179</v>
      </c>
      <c r="C15467" s="86" t="s">
        <v>4888</v>
      </c>
      <c r="D15467" s="87">
        <v>0.56335000000000002</v>
      </c>
      <c r="E15467" s="88">
        <v>294454</v>
      </c>
      <c r="F15467" s="89">
        <f>+D15467*E15467</f>
        <v>165880.66090000002</v>
      </c>
    </row>
    <row r="15468" spans="1:6" ht="409.6" hidden="1" customHeight="1" thickBot="1" x14ac:dyDescent="0.25"/>
    <row r="15469" spans="1:6" ht="13.5" customHeight="1" thickBot="1" x14ac:dyDescent="0.25">
      <c r="A15469" s="90" t="s">
        <v>4893</v>
      </c>
      <c r="B15469" s="91"/>
      <c r="C15469" s="92">
        <v>47.4068972218491</v>
      </c>
      <c r="D15469" s="91"/>
      <c r="E15469" s="93" t="s">
        <v>4884</v>
      </c>
      <c r="F15469" s="94">
        <v>165881</v>
      </c>
    </row>
    <row r="15470" spans="1:6" ht="0.2" customHeight="1" x14ac:dyDescent="0.2"/>
    <row r="15471" spans="1:6" ht="12.75" customHeight="1" x14ac:dyDescent="0.2">
      <c r="A15471" s="80" t="s">
        <v>4871</v>
      </c>
      <c r="B15471" s="81" t="s">
        <v>4894</v>
      </c>
      <c r="C15471" s="82" t="s">
        <v>4870</v>
      </c>
      <c r="D15471" s="82" t="s">
        <v>4873</v>
      </c>
      <c r="E15471" s="82" t="s">
        <v>4874</v>
      </c>
      <c r="F15471" s="83" t="s">
        <v>4875</v>
      </c>
    </row>
    <row r="15472" spans="1:6" ht="409.6" hidden="1" customHeight="1" x14ac:dyDescent="0.2"/>
    <row r="15473" spans="1:6" ht="25.5" customHeight="1" thickBot="1" x14ac:dyDescent="0.25">
      <c r="A15473" s="84" t="s">
        <v>4895</v>
      </c>
      <c r="B15473" s="85" t="s">
        <v>4896</v>
      </c>
      <c r="C15473" s="86" t="s">
        <v>4897</v>
      </c>
      <c r="D15473" s="87">
        <v>0.05</v>
      </c>
      <c r="E15473" s="88">
        <v>165881</v>
      </c>
      <c r="F15473" s="89">
        <f>+D15473*E15473</f>
        <v>8294.0500000000011</v>
      </c>
    </row>
    <row r="15474" spans="1:6" ht="409.6" hidden="1" customHeight="1" thickBot="1" x14ac:dyDescent="0.25"/>
    <row r="15475" spans="1:6" ht="13.5" customHeight="1" thickBot="1" x14ac:dyDescent="0.25">
      <c r="A15475" s="90" t="s">
        <v>4898</v>
      </c>
      <c r="B15475" s="91"/>
      <c r="C15475" s="92">
        <v>2.3703305716629202</v>
      </c>
      <c r="D15475" s="91"/>
      <c r="E15475" s="93" t="s">
        <v>4884</v>
      </c>
      <c r="F15475" s="94">
        <v>8294</v>
      </c>
    </row>
    <row r="15476" spans="1:6" ht="0.2" customHeight="1" x14ac:dyDescent="0.2"/>
    <row r="15477" spans="1:6" ht="12.75" customHeight="1" x14ac:dyDescent="0.2">
      <c r="A15477" s="80" t="s">
        <v>4871</v>
      </c>
      <c r="B15477" s="81" t="s">
        <v>4899</v>
      </c>
      <c r="C15477" s="82" t="s">
        <v>4870</v>
      </c>
      <c r="D15477" s="82" t="s">
        <v>4873</v>
      </c>
      <c r="E15477" s="82" t="s">
        <v>4874</v>
      </c>
      <c r="F15477" s="83" t="s">
        <v>4875</v>
      </c>
    </row>
    <row r="15478" spans="1:6" ht="409.6" hidden="1" customHeight="1" x14ac:dyDescent="0.2"/>
    <row r="15479" spans="1:6" ht="25.5" customHeight="1" x14ac:dyDescent="0.2">
      <c r="A15479" s="84" t="s">
        <v>5139</v>
      </c>
      <c r="B15479" s="85" t="s">
        <v>5140</v>
      </c>
      <c r="C15479" s="86" t="s">
        <v>109</v>
      </c>
      <c r="D15479" s="87">
        <v>15.55556</v>
      </c>
      <c r="E15479" s="88">
        <v>398</v>
      </c>
      <c r="F15479" s="89">
        <f>+D15479*E15479</f>
        <v>6191.1128799999997</v>
      </c>
    </row>
    <row r="15480" spans="1:6" ht="409.6" hidden="1" customHeight="1" x14ac:dyDescent="0.2"/>
    <row r="15481" spans="1:6" ht="25.5" customHeight="1" x14ac:dyDescent="0.2">
      <c r="A15481" s="84" t="s">
        <v>5278</v>
      </c>
      <c r="B15481" s="85" t="s">
        <v>5279</v>
      </c>
      <c r="C15481" s="86" t="s">
        <v>109</v>
      </c>
      <c r="D15481" s="87">
        <v>5.3333300000000001</v>
      </c>
      <c r="E15481" s="88">
        <v>388</v>
      </c>
      <c r="F15481" s="89">
        <f>+D15481*E15481</f>
        <v>2069.3320400000002</v>
      </c>
    </row>
    <row r="15482" spans="1:6" ht="409.6" hidden="1" customHeight="1" x14ac:dyDescent="0.2"/>
    <row r="15483" spans="1:6" ht="25.5" customHeight="1" x14ac:dyDescent="0.2">
      <c r="A15483" s="84" t="s">
        <v>5280</v>
      </c>
      <c r="B15483" s="85" t="s">
        <v>5281</v>
      </c>
      <c r="C15483" s="86" t="s">
        <v>109</v>
      </c>
      <c r="D15483" s="87">
        <v>8</v>
      </c>
      <c r="E15483" s="88">
        <v>74</v>
      </c>
      <c r="F15483" s="89">
        <f>+D15483*E15483</f>
        <v>592</v>
      </c>
    </row>
    <row r="15484" spans="1:6" ht="409.6" hidden="1" customHeight="1" x14ac:dyDescent="0.2"/>
    <row r="15485" spans="1:6" ht="25.5" customHeight="1" x14ac:dyDescent="0.2">
      <c r="A15485" s="84" t="s">
        <v>5228</v>
      </c>
      <c r="B15485" s="85" t="s">
        <v>5229</v>
      </c>
      <c r="C15485" s="86" t="s">
        <v>109</v>
      </c>
      <c r="D15485" s="87">
        <v>20.533329999999999</v>
      </c>
      <c r="E15485" s="88">
        <v>170</v>
      </c>
      <c r="F15485" s="89">
        <f>+D15485*E15485</f>
        <v>3490.6660999999999</v>
      </c>
    </row>
    <row r="15486" spans="1:6" ht="409.6" hidden="1" customHeight="1" x14ac:dyDescent="0.2"/>
    <row r="15487" spans="1:6" ht="25.5" customHeight="1" x14ac:dyDescent="0.2">
      <c r="A15487" s="84" t="s">
        <v>5087</v>
      </c>
      <c r="B15487" s="85" t="s">
        <v>5088</v>
      </c>
      <c r="C15487" s="86" t="s">
        <v>109</v>
      </c>
      <c r="D15487" s="87">
        <v>10.26667</v>
      </c>
      <c r="E15487" s="88">
        <v>169</v>
      </c>
      <c r="F15487" s="89">
        <f>+D15487*E15487</f>
        <v>1735.0672299999999</v>
      </c>
    </row>
    <row r="15488" spans="1:6" ht="409.6" hidden="1" customHeight="1" x14ac:dyDescent="0.2"/>
    <row r="15489" spans="1:6" ht="25.5" customHeight="1" x14ac:dyDescent="0.2">
      <c r="A15489" s="84" t="s">
        <v>5166</v>
      </c>
      <c r="B15489" s="85" t="s">
        <v>5167</v>
      </c>
      <c r="C15489" s="86" t="s">
        <v>109</v>
      </c>
      <c r="D15489" s="87">
        <v>3.5709999999999999E-2</v>
      </c>
      <c r="E15489" s="88">
        <v>26925</v>
      </c>
      <c r="F15489" s="89">
        <f>+D15489*E15489</f>
        <v>961.49174999999991</v>
      </c>
    </row>
    <row r="15490" spans="1:6" ht="409.6" hidden="1" customHeight="1" x14ac:dyDescent="0.2"/>
    <row r="15491" spans="1:6" ht="25.5" customHeight="1" thickBot="1" x14ac:dyDescent="0.25">
      <c r="A15491" s="84" t="s">
        <v>5018</v>
      </c>
      <c r="B15491" s="85" t="s">
        <v>5019</v>
      </c>
      <c r="C15491" s="86" t="s">
        <v>109</v>
      </c>
      <c r="D15491" s="87">
        <v>3</v>
      </c>
      <c r="E15491" s="88">
        <v>248</v>
      </c>
      <c r="F15491" s="89">
        <f>+D15491*E15491</f>
        <v>744</v>
      </c>
    </row>
    <row r="15492" spans="1:6" ht="409.6" hidden="1" customHeight="1" thickBot="1" x14ac:dyDescent="0.25"/>
    <row r="15493" spans="1:6" ht="13.5" customHeight="1" thickBot="1" x14ac:dyDescent="0.25">
      <c r="A15493" s="90" t="s">
        <v>4904</v>
      </c>
      <c r="B15493" s="91"/>
      <c r="C15493" s="92">
        <v>4.5106013277737897</v>
      </c>
      <c r="D15493" s="91"/>
      <c r="E15493" s="93" t="s">
        <v>4884</v>
      </c>
      <c r="F15493" s="94">
        <v>15783</v>
      </c>
    </row>
    <row r="15494" spans="1:6" ht="0.2" customHeight="1" x14ac:dyDescent="0.2"/>
    <row r="15495" spans="1:6" ht="12.75" customHeight="1" x14ac:dyDescent="0.2">
      <c r="A15495" s="80" t="s">
        <v>4871</v>
      </c>
      <c r="B15495" s="81" t="s">
        <v>4905</v>
      </c>
      <c r="C15495" s="82" t="s">
        <v>4870</v>
      </c>
      <c r="D15495" s="82" t="s">
        <v>4873</v>
      </c>
      <c r="E15495" s="82" t="s">
        <v>4874</v>
      </c>
      <c r="F15495" s="83" t="s">
        <v>4875</v>
      </c>
    </row>
    <row r="15496" spans="1:6" ht="409.6" hidden="1" customHeight="1" x14ac:dyDescent="0.2"/>
    <row r="15497" spans="1:6" ht="25.5" customHeight="1" thickBot="1" x14ac:dyDescent="0.25">
      <c r="A15497" s="84" t="s">
        <v>4920</v>
      </c>
      <c r="B15497" s="85" t="s">
        <v>4921</v>
      </c>
      <c r="C15497" s="86" t="s">
        <v>106</v>
      </c>
      <c r="D15497" s="87">
        <v>0.252</v>
      </c>
      <c r="E15497" s="88">
        <v>14128</v>
      </c>
      <c r="F15497" s="89">
        <f>+D15497*E15497</f>
        <v>3560.2559999999999</v>
      </c>
    </row>
    <row r="15498" spans="1:6" ht="409.6" hidden="1" customHeight="1" thickBot="1" x14ac:dyDescent="0.25"/>
    <row r="15499" spans="1:6" ht="13.5" customHeight="1" thickBot="1" x14ac:dyDescent="0.25">
      <c r="A15499" s="90" t="s">
        <v>4908</v>
      </c>
      <c r="B15499" s="91"/>
      <c r="C15499" s="92">
        <v>1.0174073830624499</v>
      </c>
      <c r="D15499" s="91"/>
      <c r="E15499" s="93" t="s">
        <v>4884</v>
      </c>
      <c r="F15499" s="94">
        <v>3560</v>
      </c>
    </row>
    <row r="15500" spans="1:6" ht="0.2" customHeight="1" thickBot="1" x14ac:dyDescent="0.25"/>
    <row r="15501" spans="1:6" ht="12.75" customHeight="1" thickBot="1" x14ac:dyDescent="0.3">
      <c r="A15501" s="157" t="s">
        <v>4909</v>
      </c>
      <c r="B15501" s="158"/>
      <c r="C15501" s="158"/>
      <c r="D15501" s="158"/>
      <c r="E15501" s="159">
        <v>349909</v>
      </c>
      <c r="F15501" s="160"/>
    </row>
    <row r="15502" spans="1:6" ht="12.75" customHeight="1" x14ac:dyDescent="0.2"/>
    <row r="15503" spans="1:6" ht="12.75" customHeight="1" x14ac:dyDescent="0.2"/>
    <row r="15504" spans="1:6" ht="409.6" hidden="1" customHeight="1" x14ac:dyDescent="0.2"/>
    <row r="15505" spans="1:6" ht="12.75" customHeight="1" x14ac:dyDescent="0.25">
      <c r="A15505" s="144" t="s">
        <v>4868</v>
      </c>
      <c r="B15505" s="145"/>
      <c r="C15505" s="145"/>
      <c r="D15505" s="145"/>
      <c r="E15505" s="146"/>
      <c r="F15505" s="147"/>
    </row>
    <row r="15506" spans="1:6" ht="12.75" customHeight="1" x14ac:dyDescent="0.2">
      <c r="A15506" s="138" t="s">
        <v>3116</v>
      </c>
      <c r="B15506" s="139"/>
      <c r="C15506" s="139"/>
      <c r="D15506" s="140"/>
      <c r="E15506" s="76" t="s">
        <v>4869</v>
      </c>
      <c r="F15506" s="77" t="s">
        <v>4870</v>
      </c>
    </row>
    <row r="15507" spans="1:6" ht="12.75" customHeight="1" x14ac:dyDescent="0.2">
      <c r="A15507" s="141"/>
      <c r="B15507" s="142"/>
      <c r="C15507" s="142"/>
      <c r="D15507" s="143"/>
      <c r="E15507" s="78" t="s">
        <v>3115</v>
      </c>
      <c r="F15507" s="79" t="s">
        <v>106</v>
      </c>
    </row>
    <row r="15508" spans="1:6" ht="409.6" hidden="1" customHeight="1" x14ac:dyDescent="0.2"/>
    <row r="15509" spans="1:6" ht="12.75" customHeight="1" x14ac:dyDescent="0.2">
      <c r="A15509" s="80" t="s">
        <v>4871</v>
      </c>
      <c r="B15509" s="81" t="s">
        <v>4872</v>
      </c>
      <c r="C15509" s="82" t="s">
        <v>4870</v>
      </c>
      <c r="D15509" s="82" t="s">
        <v>4873</v>
      </c>
      <c r="E15509" s="82" t="s">
        <v>4874</v>
      </c>
      <c r="F15509" s="83" t="s">
        <v>4875</v>
      </c>
    </row>
    <row r="15510" spans="1:6" ht="409.6" hidden="1" customHeight="1" x14ac:dyDescent="0.2"/>
    <row r="15511" spans="1:6" ht="25.5" customHeight="1" x14ac:dyDescent="0.2">
      <c r="A15511" s="84" t="s">
        <v>5162</v>
      </c>
      <c r="B15511" s="85" t="s">
        <v>5163</v>
      </c>
      <c r="C15511" s="86" t="s">
        <v>106</v>
      </c>
      <c r="D15511" s="87">
        <v>1.05</v>
      </c>
      <c r="E15511" s="88">
        <v>458150</v>
      </c>
      <c r="F15511" s="89">
        <f>+D15511*E15511</f>
        <v>481057.5</v>
      </c>
    </row>
    <row r="15512" spans="1:6" ht="409.6" hidden="1" customHeight="1" x14ac:dyDescent="0.2"/>
    <row r="15513" spans="1:6" ht="25.5" customHeight="1" x14ac:dyDescent="0.2">
      <c r="A15513" s="84" t="s">
        <v>5260</v>
      </c>
      <c r="B15513" s="85" t="s">
        <v>5261</v>
      </c>
      <c r="C15513" s="86" t="s">
        <v>9</v>
      </c>
      <c r="D15513" s="87">
        <v>0.9</v>
      </c>
      <c r="E15513" s="88">
        <v>180900</v>
      </c>
      <c r="F15513" s="89">
        <f>+D15513*E15513</f>
        <v>162810</v>
      </c>
    </row>
    <row r="15514" spans="1:6" ht="409.6" hidden="1" customHeight="1" x14ac:dyDescent="0.2"/>
    <row r="15515" spans="1:6" ht="25.5" customHeight="1" x14ac:dyDescent="0.2">
      <c r="A15515" s="84" t="s">
        <v>4881</v>
      </c>
      <c r="B15515" s="85" t="s">
        <v>4882</v>
      </c>
      <c r="C15515" s="86" t="s">
        <v>9</v>
      </c>
      <c r="D15515" s="87">
        <v>1.25</v>
      </c>
      <c r="E15515" s="88">
        <v>8900</v>
      </c>
      <c r="F15515" s="89">
        <f>+D15515*E15515</f>
        <v>11125</v>
      </c>
    </row>
    <row r="15516" spans="1:6" ht="409.6" hidden="1" customHeight="1" x14ac:dyDescent="0.2"/>
    <row r="15517" spans="1:6" ht="25.5" customHeight="1" x14ac:dyDescent="0.2">
      <c r="A15517" s="84" t="s">
        <v>5097</v>
      </c>
      <c r="B15517" s="85" t="s">
        <v>5098</v>
      </c>
      <c r="C15517" s="86" t="s">
        <v>9</v>
      </c>
      <c r="D15517" s="87">
        <v>1.4800000000000001E-2</v>
      </c>
      <c r="E15517" s="88">
        <v>295180</v>
      </c>
      <c r="F15517" s="89">
        <f>+D15517*E15517</f>
        <v>4368.6639999999998</v>
      </c>
    </row>
    <row r="15518" spans="1:6" ht="409.6" hidden="1" customHeight="1" x14ac:dyDescent="0.2"/>
    <row r="15519" spans="1:6" ht="25.5" customHeight="1" x14ac:dyDescent="0.2">
      <c r="A15519" s="84" t="s">
        <v>4941</v>
      </c>
      <c r="B15519" s="85" t="s">
        <v>4942</v>
      </c>
      <c r="C15519" s="86" t="s">
        <v>7</v>
      </c>
      <c r="D15519" s="87">
        <v>0.1</v>
      </c>
      <c r="E15519" s="88">
        <v>8600</v>
      </c>
      <c r="F15519" s="89">
        <f>+D15519*E15519</f>
        <v>860</v>
      </c>
    </row>
    <row r="15520" spans="1:6" ht="409.6" hidden="1" customHeight="1" x14ac:dyDescent="0.2"/>
    <row r="15521" spans="1:6" ht="25.5" customHeight="1" x14ac:dyDescent="0.2">
      <c r="A15521" s="84" t="s">
        <v>5190</v>
      </c>
      <c r="B15521" s="85" t="s">
        <v>5191</v>
      </c>
      <c r="C15521" s="86" t="s">
        <v>263</v>
      </c>
      <c r="D15521" s="87">
        <v>22.5</v>
      </c>
      <c r="E15521" s="88">
        <v>1353</v>
      </c>
      <c r="F15521" s="89">
        <f>+D15521*E15521</f>
        <v>30442.5</v>
      </c>
    </row>
    <row r="15522" spans="1:6" ht="409.6" hidden="1" customHeight="1" x14ac:dyDescent="0.2"/>
    <row r="15523" spans="1:6" ht="25.5" customHeight="1" x14ac:dyDescent="0.2">
      <c r="A15523" s="84" t="s">
        <v>4876</v>
      </c>
      <c r="B15523" s="85" t="s">
        <v>4877</v>
      </c>
      <c r="C15523" s="86" t="s">
        <v>1212</v>
      </c>
      <c r="D15523" s="87">
        <v>0.22</v>
      </c>
      <c r="E15523" s="88">
        <v>3690</v>
      </c>
      <c r="F15523" s="89">
        <f>+D15523*E15523</f>
        <v>811.8</v>
      </c>
    </row>
    <row r="15524" spans="1:6" ht="409.6" hidden="1" customHeight="1" x14ac:dyDescent="0.2"/>
    <row r="15525" spans="1:6" ht="25.5" customHeight="1" thickBot="1" x14ac:dyDescent="0.25">
      <c r="A15525" s="84" t="s">
        <v>5101</v>
      </c>
      <c r="B15525" s="85" t="s">
        <v>5102</v>
      </c>
      <c r="C15525" s="86" t="s">
        <v>1212</v>
      </c>
      <c r="D15525" s="87">
        <v>0.1</v>
      </c>
      <c r="E15525" s="88">
        <v>2550</v>
      </c>
      <c r="F15525" s="89">
        <f>+D15525*E15525</f>
        <v>255</v>
      </c>
    </row>
    <row r="15526" spans="1:6" ht="409.6" hidden="1" customHeight="1" thickBot="1" x14ac:dyDescent="0.25"/>
    <row r="15527" spans="1:6" ht="13.5" customHeight="1" thickBot="1" x14ac:dyDescent="0.25">
      <c r="A15527" s="90" t="s">
        <v>4883</v>
      </c>
      <c r="B15527" s="91"/>
      <c r="C15527" s="92">
        <v>66.345743451334499</v>
      </c>
      <c r="D15527" s="91"/>
      <c r="E15527" s="93" t="s">
        <v>4884</v>
      </c>
      <c r="F15527" s="94">
        <v>691732</v>
      </c>
    </row>
    <row r="15528" spans="1:6" ht="0.2" customHeight="1" x14ac:dyDescent="0.2"/>
    <row r="15529" spans="1:6" ht="12.75" customHeight="1" x14ac:dyDescent="0.2">
      <c r="A15529" s="80" t="s">
        <v>4871</v>
      </c>
      <c r="B15529" s="81" t="s">
        <v>4885</v>
      </c>
      <c r="C15529" s="82" t="s">
        <v>4870</v>
      </c>
      <c r="D15529" s="82" t="s">
        <v>4873</v>
      </c>
      <c r="E15529" s="82" t="s">
        <v>4874</v>
      </c>
      <c r="F15529" s="83" t="s">
        <v>4875</v>
      </c>
    </row>
    <row r="15530" spans="1:6" ht="409.6" hidden="1" customHeight="1" x14ac:dyDescent="0.2"/>
    <row r="15531" spans="1:6" ht="25.5" customHeight="1" thickBot="1" x14ac:dyDescent="0.25">
      <c r="A15531" s="84" t="s">
        <v>5178</v>
      </c>
      <c r="B15531" s="85" t="s">
        <v>5179</v>
      </c>
      <c r="C15531" s="86" t="s">
        <v>4888</v>
      </c>
      <c r="D15531" s="87">
        <v>0.84033999999999998</v>
      </c>
      <c r="E15531" s="88">
        <v>294454</v>
      </c>
      <c r="F15531" s="89">
        <f>+D15531*E15531</f>
        <v>247441.47435999999</v>
      </c>
    </row>
    <row r="15532" spans="1:6" ht="409.6" hidden="1" customHeight="1" thickBot="1" x14ac:dyDescent="0.25"/>
    <row r="15533" spans="1:6" ht="13.5" customHeight="1" thickBot="1" x14ac:dyDescent="0.25">
      <c r="A15533" s="90" t="s">
        <v>4893</v>
      </c>
      <c r="B15533" s="91"/>
      <c r="C15533" s="92">
        <v>23.732684197552899</v>
      </c>
      <c r="D15533" s="91"/>
      <c r="E15533" s="93" t="s">
        <v>4884</v>
      </c>
      <c r="F15533" s="94">
        <v>247441</v>
      </c>
    </row>
    <row r="15534" spans="1:6" ht="0.2" customHeight="1" x14ac:dyDescent="0.2"/>
    <row r="15535" spans="1:6" ht="12.75" customHeight="1" x14ac:dyDescent="0.2">
      <c r="A15535" s="80" t="s">
        <v>4871</v>
      </c>
      <c r="B15535" s="81" t="s">
        <v>4894</v>
      </c>
      <c r="C15535" s="82" t="s">
        <v>4870</v>
      </c>
      <c r="D15535" s="82" t="s">
        <v>4873</v>
      </c>
      <c r="E15535" s="82" t="s">
        <v>4874</v>
      </c>
      <c r="F15535" s="83" t="s">
        <v>4875</v>
      </c>
    </row>
    <row r="15536" spans="1:6" ht="409.6" hidden="1" customHeight="1" x14ac:dyDescent="0.2"/>
    <row r="15537" spans="1:6" ht="25.5" customHeight="1" thickBot="1" x14ac:dyDescent="0.25">
      <c r="A15537" s="84" t="s">
        <v>4895</v>
      </c>
      <c r="B15537" s="85" t="s">
        <v>4896</v>
      </c>
      <c r="C15537" s="86" t="s">
        <v>4897</v>
      </c>
      <c r="D15537" s="87">
        <v>0.05</v>
      </c>
      <c r="E15537" s="88">
        <v>247441</v>
      </c>
      <c r="F15537" s="89">
        <f>+D15537*E15537</f>
        <v>12372.050000000001</v>
      </c>
    </row>
    <row r="15538" spans="1:6" ht="409.6" hidden="1" customHeight="1" thickBot="1" x14ac:dyDescent="0.25"/>
    <row r="15539" spans="1:6" ht="13.5" customHeight="1" thickBot="1" x14ac:dyDescent="0.25">
      <c r="A15539" s="90" t="s">
        <v>4898</v>
      </c>
      <c r="B15539" s="91"/>
      <c r="C15539" s="92">
        <v>1.18662941425279</v>
      </c>
      <c r="D15539" s="91"/>
      <c r="E15539" s="93" t="s">
        <v>4884</v>
      </c>
      <c r="F15539" s="94">
        <v>12372</v>
      </c>
    </row>
    <row r="15540" spans="1:6" ht="0.2" customHeight="1" x14ac:dyDescent="0.2"/>
    <row r="15541" spans="1:6" ht="12.75" customHeight="1" x14ac:dyDescent="0.2">
      <c r="A15541" s="80" t="s">
        <v>4871</v>
      </c>
      <c r="B15541" s="81" t="s">
        <v>4899</v>
      </c>
      <c r="C15541" s="82" t="s">
        <v>4870</v>
      </c>
      <c r="D15541" s="82" t="s">
        <v>4873</v>
      </c>
      <c r="E15541" s="82" t="s">
        <v>4874</v>
      </c>
      <c r="F15541" s="83" t="s">
        <v>4875</v>
      </c>
    </row>
    <row r="15542" spans="1:6" ht="409.6" hidden="1" customHeight="1" x14ac:dyDescent="0.2"/>
    <row r="15543" spans="1:6" ht="25.5" customHeight="1" x14ac:dyDescent="0.2">
      <c r="A15543" s="84" t="s">
        <v>5166</v>
      </c>
      <c r="B15543" s="85" t="s">
        <v>5167</v>
      </c>
      <c r="C15543" s="86" t="s">
        <v>109</v>
      </c>
      <c r="D15543" s="87">
        <v>0.19</v>
      </c>
      <c r="E15543" s="88">
        <v>26925</v>
      </c>
      <c r="F15543" s="89">
        <f>+D15543*E15543</f>
        <v>5115.75</v>
      </c>
    </row>
    <row r="15544" spans="1:6" ht="409.6" hidden="1" customHeight="1" x14ac:dyDescent="0.2"/>
    <row r="15545" spans="1:6" ht="25.5" customHeight="1" x14ac:dyDescent="0.2">
      <c r="A15545" s="84" t="s">
        <v>5228</v>
      </c>
      <c r="B15545" s="85" t="s">
        <v>5229</v>
      </c>
      <c r="C15545" s="86" t="s">
        <v>109</v>
      </c>
      <c r="D15545" s="87">
        <v>70</v>
      </c>
      <c r="E15545" s="88">
        <v>170</v>
      </c>
      <c r="F15545" s="89">
        <f>+D15545*E15545</f>
        <v>11900</v>
      </c>
    </row>
    <row r="15546" spans="1:6" ht="409.6" hidden="1" customHeight="1" x14ac:dyDescent="0.2"/>
    <row r="15547" spans="1:6" ht="25.5" customHeight="1" x14ac:dyDescent="0.2">
      <c r="A15547" s="84" t="s">
        <v>5139</v>
      </c>
      <c r="B15547" s="85" t="s">
        <v>5140</v>
      </c>
      <c r="C15547" s="86" t="s">
        <v>109</v>
      </c>
      <c r="D15547" s="87">
        <v>21</v>
      </c>
      <c r="E15547" s="88">
        <v>398</v>
      </c>
      <c r="F15547" s="89">
        <f>+D15547*E15547</f>
        <v>8358</v>
      </c>
    </row>
    <row r="15548" spans="1:6" ht="409.6" hidden="1" customHeight="1" x14ac:dyDescent="0.2"/>
    <row r="15549" spans="1:6" ht="25.5" customHeight="1" x14ac:dyDescent="0.2">
      <c r="A15549" s="84" t="s">
        <v>5236</v>
      </c>
      <c r="B15549" s="85" t="s">
        <v>5237</v>
      </c>
      <c r="C15549" s="86" t="s">
        <v>109</v>
      </c>
      <c r="D15549" s="87">
        <v>26</v>
      </c>
      <c r="E15549" s="88">
        <v>370</v>
      </c>
      <c r="F15549" s="89">
        <f>+D15549*E15549</f>
        <v>9620</v>
      </c>
    </row>
    <row r="15550" spans="1:6" ht="409.6" hidden="1" customHeight="1" x14ac:dyDescent="0.2"/>
    <row r="15551" spans="1:6" ht="25.5" customHeight="1" thickBot="1" x14ac:dyDescent="0.25">
      <c r="A15551" s="84" t="s">
        <v>5168</v>
      </c>
      <c r="B15551" s="85" t="s">
        <v>5169</v>
      </c>
      <c r="C15551" s="86" t="s">
        <v>106</v>
      </c>
      <c r="D15551" s="87">
        <v>1</v>
      </c>
      <c r="E15551" s="88">
        <v>56078</v>
      </c>
      <c r="F15551" s="89">
        <f>+D15551*E15551</f>
        <v>56078</v>
      </c>
    </row>
    <row r="15552" spans="1:6" ht="409.6" hidden="1" customHeight="1" thickBot="1" x14ac:dyDescent="0.25"/>
    <row r="15553" spans="1:6" ht="13.5" customHeight="1" thickBot="1" x14ac:dyDescent="0.25">
      <c r="A15553" s="90" t="s">
        <v>4904</v>
      </c>
      <c r="B15553" s="91"/>
      <c r="C15553" s="92">
        <v>8.7349429368598397</v>
      </c>
      <c r="D15553" s="91"/>
      <c r="E15553" s="93" t="s">
        <v>4884</v>
      </c>
      <c r="F15553" s="94">
        <v>91072</v>
      </c>
    </row>
    <row r="15554" spans="1:6" ht="0.2" customHeight="1" thickBot="1" x14ac:dyDescent="0.25"/>
    <row r="15555" spans="1:6" ht="12.75" customHeight="1" thickBot="1" x14ac:dyDescent="0.3">
      <c r="A15555" s="157" t="s">
        <v>4909</v>
      </c>
      <c r="B15555" s="158"/>
      <c r="C15555" s="158"/>
      <c r="D15555" s="158"/>
      <c r="E15555" s="159">
        <v>1042617</v>
      </c>
      <c r="F15555" s="160"/>
    </row>
    <row r="15556" spans="1:6" ht="12.75" customHeight="1" x14ac:dyDescent="0.2"/>
    <row r="15557" spans="1:6" ht="12.75" customHeight="1" x14ac:dyDescent="0.2"/>
    <row r="15558" spans="1:6" ht="409.6" hidden="1" customHeight="1" x14ac:dyDescent="0.2"/>
    <row r="15559" spans="1:6" ht="12.75" customHeight="1" x14ac:dyDescent="0.25">
      <c r="A15559" s="144" t="s">
        <v>4868</v>
      </c>
      <c r="B15559" s="145"/>
      <c r="C15559" s="145"/>
      <c r="D15559" s="145"/>
      <c r="E15559" s="146"/>
      <c r="F15559" s="147"/>
    </row>
    <row r="15560" spans="1:6" ht="12.75" customHeight="1" x14ac:dyDescent="0.2">
      <c r="A15560" s="138" t="s">
        <v>3118</v>
      </c>
      <c r="B15560" s="139"/>
      <c r="C15560" s="139"/>
      <c r="D15560" s="140"/>
      <c r="E15560" s="76" t="s">
        <v>4869</v>
      </c>
      <c r="F15560" s="77" t="s">
        <v>4870</v>
      </c>
    </row>
    <row r="15561" spans="1:6" ht="12.75" customHeight="1" x14ac:dyDescent="0.2">
      <c r="A15561" s="141"/>
      <c r="B15561" s="142"/>
      <c r="C15561" s="142"/>
      <c r="D15561" s="143"/>
      <c r="E15561" s="78" t="s">
        <v>3117</v>
      </c>
      <c r="F15561" s="79" t="s">
        <v>117</v>
      </c>
    </row>
    <row r="15562" spans="1:6" ht="409.6" hidden="1" customHeight="1" x14ac:dyDescent="0.2"/>
    <row r="15563" spans="1:6" ht="12.75" customHeight="1" x14ac:dyDescent="0.2">
      <c r="A15563" s="80" t="s">
        <v>4871</v>
      </c>
      <c r="B15563" s="81" t="s">
        <v>4872</v>
      </c>
      <c r="C15563" s="82" t="s">
        <v>4870</v>
      </c>
      <c r="D15563" s="82" t="s">
        <v>4873</v>
      </c>
      <c r="E15563" s="82" t="s">
        <v>4874</v>
      </c>
      <c r="F15563" s="83" t="s">
        <v>4875</v>
      </c>
    </row>
    <row r="15564" spans="1:6" ht="409.6" hidden="1" customHeight="1" x14ac:dyDescent="0.2"/>
    <row r="15565" spans="1:6" ht="25.5" customHeight="1" x14ac:dyDescent="0.2">
      <c r="A15565" s="84" t="s">
        <v>5154</v>
      </c>
      <c r="B15565" s="85" t="s">
        <v>5155</v>
      </c>
      <c r="C15565" s="86" t="s">
        <v>106</v>
      </c>
      <c r="D15565" s="87">
        <v>0.12044000000000001</v>
      </c>
      <c r="E15565" s="88">
        <v>405694</v>
      </c>
      <c r="F15565" s="89">
        <f>+D15565*E15565</f>
        <v>48861.785360000002</v>
      </c>
    </row>
    <row r="15566" spans="1:6" ht="409.6" hidden="1" customHeight="1" x14ac:dyDescent="0.2"/>
    <row r="15567" spans="1:6" ht="25.5" customHeight="1" x14ac:dyDescent="0.2">
      <c r="A15567" s="84" t="s">
        <v>5180</v>
      </c>
      <c r="B15567" s="85" t="s">
        <v>5181</v>
      </c>
      <c r="C15567" s="86" t="s">
        <v>7</v>
      </c>
      <c r="D15567" s="87">
        <v>0.21076</v>
      </c>
      <c r="E15567" s="88">
        <v>18433</v>
      </c>
      <c r="F15567" s="89">
        <f>+D15567*E15567</f>
        <v>3884.9390800000001</v>
      </c>
    </row>
    <row r="15568" spans="1:6" ht="409.6" hidden="1" customHeight="1" x14ac:dyDescent="0.2"/>
    <row r="15569" spans="1:6" ht="25.5" customHeight="1" x14ac:dyDescent="0.2">
      <c r="A15569" s="84" t="s">
        <v>5282</v>
      </c>
      <c r="B15569" s="85" t="s">
        <v>5283</v>
      </c>
      <c r="C15569" s="86" t="s">
        <v>7</v>
      </c>
      <c r="D15569" s="87">
        <v>0.11550000000000001</v>
      </c>
      <c r="E15569" s="88">
        <v>7101</v>
      </c>
      <c r="F15569" s="89">
        <f>+D15569*E15569</f>
        <v>820.16550000000007</v>
      </c>
    </row>
    <row r="15570" spans="1:6" ht="409.6" hidden="1" customHeight="1" x14ac:dyDescent="0.2"/>
    <row r="15571" spans="1:6" ht="25.5" customHeight="1" x14ac:dyDescent="0.2">
      <c r="A15571" s="84" t="s">
        <v>5160</v>
      </c>
      <c r="B15571" s="85" t="s">
        <v>5161</v>
      </c>
      <c r="C15571" s="86" t="s">
        <v>9</v>
      </c>
      <c r="D15571" s="87">
        <v>1.7850000000000001E-2</v>
      </c>
      <c r="E15571" s="88">
        <v>155918</v>
      </c>
      <c r="F15571" s="89">
        <f>+D15571*E15571</f>
        <v>2783.1363000000001</v>
      </c>
    </row>
    <row r="15572" spans="1:6" ht="409.6" hidden="1" customHeight="1" x14ac:dyDescent="0.2"/>
    <row r="15573" spans="1:6" ht="25.5" customHeight="1" x14ac:dyDescent="0.2">
      <c r="A15573" s="84" t="s">
        <v>5190</v>
      </c>
      <c r="B15573" s="85" t="s">
        <v>5191</v>
      </c>
      <c r="C15573" s="86" t="s">
        <v>263</v>
      </c>
      <c r="D15573" s="87">
        <v>2.3319999999999999</v>
      </c>
      <c r="E15573" s="88">
        <v>1353</v>
      </c>
      <c r="F15573" s="89">
        <f>+D15573*E15573</f>
        <v>3155.1959999999999</v>
      </c>
    </row>
    <row r="15574" spans="1:6" ht="409.6" hidden="1" customHeight="1" x14ac:dyDescent="0.2"/>
    <row r="15575" spans="1:6" ht="25.5" customHeight="1" thickBot="1" x14ac:dyDescent="0.25">
      <c r="A15575" s="84" t="s">
        <v>4876</v>
      </c>
      <c r="B15575" s="85" t="s">
        <v>4877</v>
      </c>
      <c r="C15575" s="86" t="s">
        <v>1212</v>
      </c>
      <c r="D15575" s="87">
        <v>0.3</v>
      </c>
      <c r="E15575" s="88">
        <v>3690</v>
      </c>
      <c r="F15575" s="89">
        <f>+D15575*E15575</f>
        <v>1107</v>
      </c>
    </row>
    <row r="15576" spans="1:6" ht="409.6" hidden="1" customHeight="1" thickBot="1" x14ac:dyDescent="0.25"/>
    <row r="15577" spans="1:6" ht="13.5" customHeight="1" thickBot="1" x14ac:dyDescent="0.25">
      <c r="A15577" s="90" t="s">
        <v>4883</v>
      </c>
      <c r="B15577" s="91"/>
      <c r="C15577" s="92">
        <v>67.843431347309703</v>
      </c>
      <c r="D15577" s="91"/>
      <c r="E15577" s="93" t="s">
        <v>4884</v>
      </c>
      <c r="F15577" s="94">
        <v>60612</v>
      </c>
    </row>
    <row r="15578" spans="1:6" ht="0.2" customHeight="1" x14ac:dyDescent="0.2"/>
    <row r="15579" spans="1:6" ht="12.75" customHeight="1" x14ac:dyDescent="0.2">
      <c r="A15579" s="80" t="s">
        <v>4871</v>
      </c>
      <c r="B15579" s="81" t="s">
        <v>4885</v>
      </c>
      <c r="C15579" s="82" t="s">
        <v>4870</v>
      </c>
      <c r="D15579" s="82" t="s">
        <v>4873</v>
      </c>
      <c r="E15579" s="82" t="s">
        <v>4874</v>
      </c>
      <c r="F15579" s="83" t="s">
        <v>4875</v>
      </c>
    </row>
    <row r="15580" spans="1:6" ht="409.6" hidden="1" customHeight="1" x14ac:dyDescent="0.2"/>
    <row r="15581" spans="1:6" ht="25.5" customHeight="1" thickBot="1" x14ac:dyDescent="0.25">
      <c r="A15581" s="84" t="s">
        <v>5284</v>
      </c>
      <c r="B15581" s="85" t="s">
        <v>5285</v>
      </c>
      <c r="C15581" s="86" t="s">
        <v>4888</v>
      </c>
      <c r="D15581" s="87">
        <v>0.11111</v>
      </c>
      <c r="E15581" s="88">
        <v>222303</v>
      </c>
      <c r="F15581" s="89">
        <f>+D15581*E15581</f>
        <v>24700.086330000002</v>
      </c>
    </row>
    <row r="15582" spans="1:6" ht="409.6" hidden="1" customHeight="1" thickBot="1" x14ac:dyDescent="0.25"/>
    <row r="15583" spans="1:6" ht="13.5" customHeight="1" thickBot="1" x14ac:dyDescent="0.25">
      <c r="A15583" s="90" t="s">
        <v>4893</v>
      </c>
      <c r="B15583" s="91"/>
      <c r="C15583" s="92">
        <v>27.6468810512531</v>
      </c>
      <c r="D15583" s="91"/>
      <c r="E15583" s="93" t="s">
        <v>4884</v>
      </c>
      <c r="F15583" s="94">
        <v>24700</v>
      </c>
    </row>
    <row r="15584" spans="1:6" ht="0.2" customHeight="1" x14ac:dyDescent="0.2"/>
    <row r="15585" spans="1:6" ht="12.75" customHeight="1" x14ac:dyDescent="0.2">
      <c r="A15585" s="80" t="s">
        <v>4871</v>
      </c>
      <c r="B15585" s="81" t="s">
        <v>4894</v>
      </c>
      <c r="C15585" s="82" t="s">
        <v>4870</v>
      </c>
      <c r="D15585" s="82" t="s">
        <v>4873</v>
      </c>
      <c r="E15585" s="82" t="s">
        <v>4874</v>
      </c>
      <c r="F15585" s="83" t="s">
        <v>4875</v>
      </c>
    </row>
    <row r="15586" spans="1:6" ht="409.6" hidden="1" customHeight="1" x14ac:dyDescent="0.2"/>
    <row r="15587" spans="1:6" ht="25.5" customHeight="1" thickBot="1" x14ac:dyDescent="0.25">
      <c r="A15587" s="84" t="s">
        <v>4895</v>
      </c>
      <c r="B15587" s="85" t="s">
        <v>4896</v>
      </c>
      <c r="C15587" s="86" t="s">
        <v>4897</v>
      </c>
      <c r="D15587" s="87">
        <v>0.05</v>
      </c>
      <c r="E15587" s="88">
        <v>24700</v>
      </c>
      <c r="F15587" s="89">
        <f>+D15587*E15587</f>
        <v>1235</v>
      </c>
    </row>
    <row r="15588" spans="1:6" ht="409.6" hidden="1" customHeight="1" thickBot="1" x14ac:dyDescent="0.25"/>
    <row r="15589" spans="1:6" ht="13.5" customHeight="1" thickBot="1" x14ac:dyDescent="0.25">
      <c r="A15589" s="90" t="s">
        <v>4898</v>
      </c>
      <c r="B15589" s="91"/>
      <c r="C15589" s="92">
        <v>1.38234405256265</v>
      </c>
      <c r="D15589" s="91"/>
      <c r="E15589" s="93" t="s">
        <v>4884</v>
      </c>
      <c r="F15589" s="94">
        <v>1235</v>
      </c>
    </row>
    <row r="15590" spans="1:6" ht="0.2" customHeight="1" x14ac:dyDescent="0.2"/>
    <row r="15591" spans="1:6" ht="12.75" customHeight="1" x14ac:dyDescent="0.2">
      <c r="A15591" s="80" t="s">
        <v>4871</v>
      </c>
      <c r="B15591" s="81" t="s">
        <v>4905</v>
      </c>
      <c r="C15591" s="82" t="s">
        <v>4870</v>
      </c>
      <c r="D15591" s="82" t="s">
        <v>4873</v>
      </c>
      <c r="E15591" s="82" t="s">
        <v>4874</v>
      </c>
      <c r="F15591" s="83" t="s">
        <v>4875</v>
      </c>
    </row>
    <row r="15592" spans="1:6" ht="409.6" hidden="1" customHeight="1" x14ac:dyDescent="0.2"/>
    <row r="15593" spans="1:6" ht="25.5" customHeight="1" thickBot="1" x14ac:dyDescent="0.25">
      <c r="A15593" s="84" t="s">
        <v>4920</v>
      </c>
      <c r="B15593" s="85" t="s">
        <v>4921</v>
      </c>
      <c r="C15593" s="86" t="s">
        <v>106</v>
      </c>
      <c r="D15593" s="87">
        <v>0.19775000000000001</v>
      </c>
      <c r="E15593" s="88">
        <v>14128</v>
      </c>
      <c r="F15593" s="89">
        <f>+D15593*E15593</f>
        <v>2793.8120000000004</v>
      </c>
    </row>
    <row r="15594" spans="1:6" ht="409.6" hidden="1" customHeight="1" thickBot="1" x14ac:dyDescent="0.25"/>
    <row r="15595" spans="1:6" ht="13.5" customHeight="1" thickBot="1" x14ac:dyDescent="0.25">
      <c r="A15595" s="90" t="s">
        <v>4908</v>
      </c>
      <c r="B15595" s="91"/>
      <c r="C15595" s="92">
        <v>3.1273435488745398</v>
      </c>
      <c r="D15595" s="91"/>
      <c r="E15595" s="93" t="s">
        <v>4884</v>
      </c>
      <c r="F15595" s="94">
        <v>2794</v>
      </c>
    </row>
    <row r="15596" spans="1:6" ht="0.2" customHeight="1" thickBot="1" x14ac:dyDescent="0.25"/>
    <row r="15597" spans="1:6" ht="12.75" customHeight="1" thickBot="1" x14ac:dyDescent="0.3">
      <c r="A15597" s="157" t="s">
        <v>4909</v>
      </c>
      <c r="B15597" s="158"/>
      <c r="C15597" s="158"/>
      <c r="D15597" s="158"/>
      <c r="E15597" s="159">
        <v>89341</v>
      </c>
      <c r="F15597" s="160"/>
    </row>
    <row r="15598" spans="1:6" ht="12.75" customHeight="1" x14ac:dyDescent="0.2"/>
    <row r="15599" spans="1:6" ht="12.75" customHeight="1" x14ac:dyDescent="0.2"/>
    <row r="15600" spans="1:6" ht="409.6" hidden="1" customHeight="1" x14ac:dyDescent="0.2"/>
    <row r="15601" spans="1:6" ht="12.75" customHeight="1" x14ac:dyDescent="0.25">
      <c r="A15601" s="144" t="s">
        <v>4868</v>
      </c>
      <c r="B15601" s="145"/>
      <c r="C15601" s="145"/>
      <c r="D15601" s="145"/>
      <c r="E15601" s="146"/>
      <c r="F15601" s="147"/>
    </row>
    <row r="15602" spans="1:6" ht="12.75" customHeight="1" x14ac:dyDescent="0.2">
      <c r="A15602" s="138" t="s">
        <v>3120</v>
      </c>
      <c r="B15602" s="139"/>
      <c r="C15602" s="139"/>
      <c r="D15602" s="140"/>
      <c r="E15602" s="76" t="s">
        <v>4869</v>
      </c>
      <c r="F15602" s="77" t="s">
        <v>4870</v>
      </c>
    </row>
    <row r="15603" spans="1:6" ht="12.75" customHeight="1" x14ac:dyDescent="0.2">
      <c r="A15603" s="141"/>
      <c r="B15603" s="142"/>
      <c r="C15603" s="142"/>
      <c r="D15603" s="143"/>
      <c r="E15603" s="78" t="s">
        <v>3119</v>
      </c>
      <c r="F15603" s="79" t="s">
        <v>117</v>
      </c>
    </row>
    <row r="15604" spans="1:6" ht="409.6" hidden="1" customHeight="1" x14ac:dyDescent="0.2"/>
    <row r="15605" spans="1:6" ht="12.75" customHeight="1" x14ac:dyDescent="0.2">
      <c r="A15605" s="80" t="s">
        <v>4871</v>
      </c>
      <c r="B15605" s="81" t="s">
        <v>4872</v>
      </c>
      <c r="C15605" s="82" t="s">
        <v>4870</v>
      </c>
      <c r="D15605" s="82" t="s">
        <v>4873</v>
      </c>
      <c r="E15605" s="82" t="s">
        <v>4874</v>
      </c>
      <c r="F15605" s="83" t="s">
        <v>4875</v>
      </c>
    </row>
    <row r="15606" spans="1:6" ht="409.6" hidden="1" customHeight="1" x14ac:dyDescent="0.2"/>
    <row r="15607" spans="1:6" ht="25.5" customHeight="1" x14ac:dyDescent="0.2">
      <c r="A15607" s="84" t="s">
        <v>5154</v>
      </c>
      <c r="B15607" s="85" t="s">
        <v>5155</v>
      </c>
      <c r="C15607" s="86" t="s">
        <v>106</v>
      </c>
      <c r="D15607" s="87">
        <v>0.17115</v>
      </c>
      <c r="E15607" s="88">
        <v>405694</v>
      </c>
      <c r="F15607" s="89">
        <f>+D15607*E15607</f>
        <v>69434.528099999996</v>
      </c>
    </row>
    <row r="15608" spans="1:6" ht="409.6" hidden="1" customHeight="1" x14ac:dyDescent="0.2"/>
    <row r="15609" spans="1:6" ht="25.5" customHeight="1" x14ac:dyDescent="0.2">
      <c r="A15609" s="84" t="s">
        <v>4965</v>
      </c>
      <c r="B15609" s="85" t="s">
        <v>4966</v>
      </c>
      <c r="C15609" s="86" t="s">
        <v>117</v>
      </c>
      <c r="D15609" s="87">
        <v>1.05</v>
      </c>
      <c r="E15609" s="88">
        <v>9386</v>
      </c>
      <c r="F15609" s="89">
        <f>+D15609*E15609</f>
        <v>9855.3000000000011</v>
      </c>
    </row>
    <row r="15610" spans="1:6" ht="409.6" hidden="1" customHeight="1" x14ac:dyDescent="0.2"/>
    <row r="15611" spans="1:6" ht="25.5" customHeight="1" x14ac:dyDescent="0.2">
      <c r="A15611" s="84" t="s">
        <v>5160</v>
      </c>
      <c r="B15611" s="85" t="s">
        <v>5161</v>
      </c>
      <c r="C15611" s="86" t="s">
        <v>9</v>
      </c>
      <c r="D15611" s="87">
        <v>3.78E-2</v>
      </c>
      <c r="E15611" s="88">
        <v>155918</v>
      </c>
      <c r="F15611" s="89">
        <f>+D15611*E15611</f>
        <v>5893.7003999999997</v>
      </c>
    </row>
    <row r="15612" spans="1:6" ht="409.6" hidden="1" customHeight="1" x14ac:dyDescent="0.2"/>
    <row r="15613" spans="1:6" ht="25.5" customHeight="1" x14ac:dyDescent="0.2">
      <c r="A15613" s="84" t="s">
        <v>5286</v>
      </c>
      <c r="B15613" s="85" t="s">
        <v>5287</v>
      </c>
      <c r="C15613" s="86" t="s">
        <v>106</v>
      </c>
      <c r="D15613" s="87">
        <v>0.16694999999999999</v>
      </c>
      <c r="E15613" s="88">
        <v>78107</v>
      </c>
      <c r="F15613" s="89">
        <f>+D15613*E15613</f>
        <v>13039.96365</v>
      </c>
    </row>
    <row r="15614" spans="1:6" ht="409.6" hidden="1" customHeight="1" x14ac:dyDescent="0.2"/>
    <row r="15615" spans="1:6" ht="25.5" customHeight="1" x14ac:dyDescent="0.2">
      <c r="A15615" s="84" t="s">
        <v>5288</v>
      </c>
      <c r="B15615" s="85" t="s">
        <v>5289</v>
      </c>
      <c r="C15615" s="86" t="s">
        <v>263</v>
      </c>
      <c r="D15615" s="87">
        <v>1</v>
      </c>
      <c r="E15615" s="88">
        <v>3136</v>
      </c>
      <c r="F15615" s="89">
        <f>+D15615*E15615</f>
        <v>3136</v>
      </c>
    </row>
    <row r="15616" spans="1:6" ht="409.6" hidden="1" customHeight="1" x14ac:dyDescent="0.2"/>
    <row r="15617" spans="1:6" ht="25.5" customHeight="1" x14ac:dyDescent="0.2">
      <c r="A15617" s="84" t="s">
        <v>5121</v>
      </c>
      <c r="B15617" s="85" t="s">
        <v>5122</v>
      </c>
      <c r="C15617" s="86" t="s">
        <v>106</v>
      </c>
      <c r="D15617" s="87">
        <v>5.5649999999999998E-2</v>
      </c>
      <c r="E15617" s="88">
        <v>32024</v>
      </c>
      <c r="F15617" s="89">
        <f>+D15617*E15617</f>
        <v>1782.1355999999998</v>
      </c>
    </row>
    <row r="15618" spans="1:6" ht="409.6" hidden="1" customHeight="1" x14ac:dyDescent="0.2"/>
    <row r="15619" spans="1:6" ht="25.5" customHeight="1" x14ac:dyDescent="0.2">
      <c r="A15619" s="84" t="s">
        <v>5290</v>
      </c>
      <c r="B15619" s="85" t="s">
        <v>5291</v>
      </c>
      <c r="C15619" s="86" t="s">
        <v>263</v>
      </c>
      <c r="D15619" s="87">
        <v>0.39600000000000002</v>
      </c>
      <c r="E15619" s="88">
        <v>1040</v>
      </c>
      <c r="F15619" s="89">
        <f>+D15619*E15619</f>
        <v>411.84000000000003</v>
      </c>
    </row>
    <row r="15620" spans="1:6" ht="409.6" hidden="1" customHeight="1" x14ac:dyDescent="0.2"/>
    <row r="15621" spans="1:6" ht="25.5" customHeight="1" thickBot="1" x14ac:dyDescent="0.25">
      <c r="A15621" s="84" t="s">
        <v>5097</v>
      </c>
      <c r="B15621" s="85" t="s">
        <v>5098</v>
      </c>
      <c r="C15621" s="86" t="s">
        <v>9</v>
      </c>
      <c r="D15621" s="87">
        <v>7.3999999999999999E-4</v>
      </c>
      <c r="E15621" s="88">
        <v>295180</v>
      </c>
      <c r="F15621" s="89">
        <f>+D15621*E15621</f>
        <v>218.4332</v>
      </c>
    </row>
    <row r="15622" spans="1:6" ht="409.6" hidden="1" customHeight="1" thickBot="1" x14ac:dyDescent="0.25"/>
    <row r="15623" spans="1:6" ht="13.5" customHeight="1" thickBot="1" x14ac:dyDescent="0.25">
      <c r="A15623" s="90" t="s">
        <v>4883</v>
      </c>
      <c r="B15623" s="91"/>
      <c r="C15623" s="92">
        <v>82.072778177619199</v>
      </c>
      <c r="D15623" s="91"/>
      <c r="E15623" s="93" t="s">
        <v>4884</v>
      </c>
      <c r="F15623" s="94">
        <v>103772</v>
      </c>
    </row>
    <row r="15624" spans="1:6" ht="0.2" customHeight="1" x14ac:dyDescent="0.2"/>
    <row r="15625" spans="1:6" ht="12.75" customHeight="1" x14ac:dyDescent="0.2">
      <c r="A15625" s="80" t="s">
        <v>4871</v>
      </c>
      <c r="B15625" s="81" t="s">
        <v>4885</v>
      </c>
      <c r="C15625" s="82" t="s">
        <v>4870</v>
      </c>
      <c r="D15625" s="82" t="s">
        <v>4873</v>
      </c>
      <c r="E15625" s="82" t="s">
        <v>4874</v>
      </c>
      <c r="F15625" s="83" t="s">
        <v>4875</v>
      </c>
    </row>
    <row r="15626" spans="1:6" ht="409.6" hidden="1" customHeight="1" x14ac:dyDescent="0.2"/>
    <row r="15627" spans="1:6" ht="25.5" customHeight="1" thickBot="1" x14ac:dyDescent="0.25">
      <c r="A15627" s="84" t="s">
        <v>4912</v>
      </c>
      <c r="B15627" s="85" t="s">
        <v>4913</v>
      </c>
      <c r="C15627" s="86" t="s">
        <v>4888</v>
      </c>
      <c r="D15627" s="87">
        <v>0.1</v>
      </c>
      <c r="E15627" s="88">
        <v>184277</v>
      </c>
      <c r="F15627" s="89">
        <f>+D15627*E15627</f>
        <v>18427.7</v>
      </c>
    </row>
    <row r="15628" spans="1:6" ht="409.6" hidden="1" customHeight="1" thickBot="1" x14ac:dyDescent="0.25"/>
    <row r="15629" spans="1:6" ht="13.5" customHeight="1" thickBot="1" x14ac:dyDescent="0.25">
      <c r="A15629" s="90" t="s">
        <v>4893</v>
      </c>
      <c r="B15629" s="91"/>
      <c r="C15629" s="92">
        <v>14.574617008992499</v>
      </c>
      <c r="D15629" s="91"/>
      <c r="E15629" s="93" t="s">
        <v>4884</v>
      </c>
      <c r="F15629" s="94">
        <v>18428</v>
      </c>
    </row>
    <row r="15630" spans="1:6" ht="0.2" customHeight="1" x14ac:dyDescent="0.2"/>
    <row r="15631" spans="1:6" ht="12.75" customHeight="1" x14ac:dyDescent="0.2">
      <c r="A15631" s="80" t="s">
        <v>4871</v>
      </c>
      <c r="B15631" s="81" t="s">
        <v>4894</v>
      </c>
      <c r="C15631" s="82" t="s">
        <v>4870</v>
      </c>
      <c r="D15631" s="82" t="s">
        <v>4873</v>
      </c>
      <c r="E15631" s="82" t="s">
        <v>4874</v>
      </c>
      <c r="F15631" s="83" t="s">
        <v>4875</v>
      </c>
    </row>
    <row r="15632" spans="1:6" ht="409.6" hidden="1" customHeight="1" x14ac:dyDescent="0.2"/>
    <row r="15633" spans="1:6" ht="25.5" customHeight="1" thickBot="1" x14ac:dyDescent="0.25">
      <c r="A15633" s="84" t="s">
        <v>4895</v>
      </c>
      <c r="B15633" s="85" t="s">
        <v>4896</v>
      </c>
      <c r="C15633" s="86" t="s">
        <v>4897</v>
      </c>
      <c r="D15633" s="87">
        <v>0.05</v>
      </c>
      <c r="E15633" s="88">
        <v>18428</v>
      </c>
      <c r="F15633" s="89">
        <f>+D15633*E15633</f>
        <v>921.40000000000009</v>
      </c>
    </row>
    <row r="15634" spans="1:6" ht="409.6" hidden="1" customHeight="1" thickBot="1" x14ac:dyDescent="0.25"/>
    <row r="15635" spans="1:6" ht="13.5" customHeight="1" thickBot="1" x14ac:dyDescent="0.25">
      <c r="A15635" s="90" t="s">
        <v>4898</v>
      </c>
      <c r="B15635" s="91"/>
      <c r="C15635" s="92">
        <v>0.72841449236390698</v>
      </c>
      <c r="D15635" s="91"/>
      <c r="E15635" s="93" t="s">
        <v>4884</v>
      </c>
      <c r="F15635" s="94">
        <v>921</v>
      </c>
    </row>
    <row r="15636" spans="1:6" ht="0.2" customHeight="1" x14ac:dyDescent="0.2"/>
    <row r="15637" spans="1:6" ht="12.75" customHeight="1" x14ac:dyDescent="0.2">
      <c r="A15637" s="80" t="s">
        <v>4871</v>
      </c>
      <c r="B15637" s="81" t="s">
        <v>4899</v>
      </c>
      <c r="C15637" s="82" t="s">
        <v>4870</v>
      </c>
      <c r="D15637" s="82" t="s">
        <v>4873</v>
      </c>
      <c r="E15637" s="82" t="s">
        <v>4874</v>
      </c>
      <c r="F15637" s="83" t="s">
        <v>4875</v>
      </c>
    </row>
    <row r="15638" spans="1:6" ht="409.6" hidden="1" customHeight="1" x14ac:dyDescent="0.2"/>
    <row r="15639" spans="1:6" ht="25.5" customHeight="1" thickBot="1" x14ac:dyDescent="0.25">
      <c r="A15639" s="84" t="s">
        <v>5054</v>
      </c>
      <c r="B15639" s="85" t="s">
        <v>5055</v>
      </c>
      <c r="C15639" s="86" t="s">
        <v>109</v>
      </c>
      <c r="D15639" s="87">
        <v>0.03</v>
      </c>
      <c r="E15639" s="88">
        <v>30000</v>
      </c>
      <c r="F15639" s="89">
        <f>+D15639*E15639</f>
        <v>900</v>
      </c>
    </row>
    <row r="15640" spans="1:6" ht="409.6" hidden="1" customHeight="1" thickBot="1" x14ac:dyDescent="0.25"/>
    <row r="15641" spans="1:6" ht="13.5" customHeight="1" thickBot="1" x14ac:dyDescent="0.25">
      <c r="A15641" s="90" t="s">
        <v>4904</v>
      </c>
      <c r="B15641" s="91"/>
      <c r="C15641" s="92">
        <v>0.71180569286375195</v>
      </c>
      <c r="D15641" s="91"/>
      <c r="E15641" s="93" t="s">
        <v>4884</v>
      </c>
      <c r="F15641" s="94">
        <v>900</v>
      </c>
    </row>
    <row r="15642" spans="1:6" ht="0.2" customHeight="1" x14ac:dyDescent="0.2"/>
    <row r="15643" spans="1:6" ht="12.75" customHeight="1" x14ac:dyDescent="0.2">
      <c r="A15643" s="80" t="s">
        <v>4871</v>
      </c>
      <c r="B15643" s="81" t="s">
        <v>4905</v>
      </c>
      <c r="C15643" s="82" t="s">
        <v>4870</v>
      </c>
      <c r="D15643" s="82" t="s">
        <v>4873</v>
      </c>
      <c r="E15643" s="82" t="s">
        <v>4874</v>
      </c>
      <c r="F15643" s="83" t="s">
        <v>4875</v>
      </c>
    </row>
    <row r="15644" spans="1:6" ht="409.6" hidden="1" customHeight="1" x14ac:dyDescent="0.2"/>
    <row r="15645" spans="1:6" ht="25.5" customHeight="1" thickBot="1" x14ac:dyDescent="0.25">
      <c r="A15645" s="84" t="s">
        <v>4920</v>
      </c>
      <c r="B15645" s="85" t="s">
        <v>4921</v>
      </c>
      <c r="C15645" s="86" t="s">
        <v>106</v>
      </c>
      <c r="D15645" s="87">
        <v>0.17115</v>
      </c>
      <c r="E15645" s="88">
        <v>14128</v>
      </c>
      <c r="F15645" s="89">
        <f>+D15645*E15645</f>
        <v>2418.0072</v>
      </c>
    </row>
    <row r="15646" spans="1:6" ht="409.6" hidden="1" customHeight="1" thickBot="1" x14ac:dyDescent="0.25"/>
    <row r="15647" spans="1:6" ht="13.5" customHeight="1" thickBot="1" x14ac:dyDescent="0.25">
      <c r="A15647" s="90" t="s">
        <v>4908</v>
      </c>
      <c r="B15647" s="91"/>
      <c r="C15647" s="92">
        <v>1.9123846281606101</v>
      </c>
      <c r="D15647" s="91"/>
      <c r="E15647" s="93" t="s">
        <v>4884</v>
      </c>
      <c r="F15647" s="94">
        <v>2418</v>
      </c>
    </row>
    <row r="15648" spans="1:6" ht="0.2" customHeight="1" thickBot="1" x14ac:dyDescent="0.25"/>
    <row r="15649" spans="1:6" ht="12.75" customHeight="1" thickBot="1" x14ac:dyDescent="0.3">
      <c r="A15649" s="157" t="s">
        <v>4909</v>
      </c>
      <c r="B15649" s="158"/>
      <c r="C15649" s="158"/>
      <c r="D15649" s="158"/>
      <c r="E15649" s="159">
        <v>126439</v>
      </c>
      <c r="F15649" s="160"/>
    </row>
    <row r="15650" spans="1:6" ht="12.75" customHeight="1" x14ac:dyDescent="0.2"/>
    <row r="15651" spans="1:6" ht="12.75" customHeight="1" x14ac:dyDescent="0.2"/>
    <row r="15652" spans="1:6" ht="409.6" hidden="1" customHeight="1" x14ac:dyDescent="0.2"/>
    <row r="15653" spans="1:6" ht="12.75" customHeight="1" x14ac:dyDescent="0.25">
      <c r="A15653" s="144" t="s">
        <v>4868</v>
      </c>
      <c r="B15653" s="145"/>
      <c r="C15653" s="145"/>
      <c r="D15653" s="145"/>
      <c r="E15653" s="146"/>
      <c r="F15653" s="147"/>
    </row>
    <row r="15654" spans="1:6" ht="12.75" customHeight="1" x14ac:dyDescent="0.2">
      <c r="A15654" s="138" t="s">
        <v>3122</v>
      </c>
      <c r="B15654" s="139"/>
      <c r="C15654" s="139"/>
      <c r="D15654" s="140"/>
      <c r="E15654" s="76" t="s">
        <v>4869</v>
      </c>
      <c r="F15654" s="77" t="s">
        <v>4870</v>
      </c>
    </row>
    <row r="15655" spans="1:6" ht="12.75" customHeight="1" x14ac:dyDescent="0.2">
      <c r="A15655" s="141"/>
      <c r="B15655" s="142"/>
      <c r="C15655" s="142"/>
      <c r="D15655" s="143"/>
      <c r="E15655" s="78" t="s">
        <v>3121</v>
      </c>
      <c r="F15655" s="79" t="s">
        <v>263</v>
      </c>
    </row>
    <row r="15656" spans="1:6" ht="409.6" hidden="1" customHeight="1" x14ac:dyDescent="0.2"/>
    <row r="15657" spans="1:6" ht="12.75" customHeight="1" x14ac:dyDescent="0.2">
      <c r="A15657" s="80" t="s">
        <v>4871</v>
      </c>
      <c r="B15657" s="81" t="s">
        <v>4872</v>
      </c>
      <c r="C15657" s="82" t="s">
        <v>4870</v>
      </c>
      <c r="D15657" s="82" t="s">
        <v>4873</v>
      </c>
      <c r="E15657" s="82" t="s">
        <v>4874</v>
      </c>
      <c r="F15657" s="83" t="s">
        <v>4875</v>
      </c>
    </row>
    <row r="15658" spans="1:6" ht="409.6" hidden="1" customHeight="1" x14ac:dyDescent="0.2"/>
    <row r="15659" spans="1:6" ht="25.5" customHeight="1" x14ac:dyDescent="0.2">
      <c r="A15659" s="84" t="s">
        <v>5154</v>
      </c>
      <c r="B15659" s="85" t="s">
        <v>5155</v>
      </c>
      <c r="C15659" s="86" t="s">
        <v>106</v>
      </c>
      <c r="D15659" s="87">
        <v>0.32550000000000001</v>
      </c>
      <c r="E15659" s="88">
        <v>405694</v>
      </c>
      <c r="F15659" s="89">
        <f>+D15659*E15659</f>
        <v>132053.397</v>
      </c>
    </row>
    <row r="15660" spans="1:6" ht="409.6" hidden="1" customHeight="1" x14ac:dyDescent="0.2"/>
    <row r="15661" spans="1:6" ht="25.5" customHeight="1" x14ac:dyDescent="0.2">
      <c r="A15661" s="84" t="s">
        <v>5240</v>
      </c>
      <c r="B15661" s="85" t="s">
        <v>5241</v>
      </c>
      <c r="C15661" s="86" t="s">
        <v>117</v>
      </c>
      <c r="D15661" s="87">
        <v>1.0185</v>
      </c>
      <c r="E15661" s="88">
        <v>11911</v>
      </c>
      <c r="F15661" s="89">
        <f>+D15661*E15661</f>
        <v>12131.353499999999</v>
      </c>
    </row>
    <row r="15662" spans="1:6" ht="409.6" hidden="1" customHeight="1" x14ac:dyDescent="0.2"/>
    <row r="15663" spans="1:6" ht="25.5" customHeight="1" x14ac:dyDescent="0.2">
      <c r="A15663" s="84" t="s">
        <v>4876</v>
      </c>
      <c r="B15663" s="85" t="s">
        <v>4877</v>
      </c>
      <c r="C15663" s="86" t="s">
        <v>1212</v>
      </c>
      <c r="D15663" s="87">
        <v>0.2</v>
      </c>
      <c r="E15663" s="88">
        <v>3690</v>
      </c>
      <c r="F15663" s="89">
        <f>+D15663*E15663</f>
        <v>738</v>
      </c>
    </row>
    <row r="15664" spans="1:6" ht="409.6" hidden="1" customHeight="1" x14ac:dyDescent="0.2"/>
    <row r="15665" spans="1:6" ht="25.5" customHeight="1" x14ac:dyDescent="0.2">
      <c r="A15665" s="84" t="s">
        <v>5214</v>
      </c>
      <c r="B15665" s="85" t="s">
        <v>5215</v>
      </c>
      <c r="C15665" s="86" t="s">
        <v>117</v>
      </c>
      <c r="D15665" s="87">
        <v>2.3099999999999999E-2</v>
      </c>
      <c r="E15665" s="88">
        <v>40674</v>
      </c>
      <c r="F15665" s="89">
        <f>+D15665*E15665</f>
        <v>939.56939999999997</v>
      </c>
    </row>
    <row r="15666" spans="1:6" ht="409.6" hidden="1" customHeight="1" x14ac:dyDescent="0.2"/>
    <row r="15667" spans="1:6" ht="25.5" customHeight="1" x14ac:dyDescent="0.2">
      <c r="A15667" s="84" t="s">
        <v>4941</v>
      </c>
      <c r="B15667" s="85" t="s">
        <v>4942</v>
      </c>
      <c r="C15667" s="86" t="s">
        <v>7</v>
      </c>
      <c r="D15667" s="87">
        <v>0.1</v>
      </c>
      <c r="E15667" s="88">
        <v>8600</v>
      </c>
      <c r="F15667" s="89">
        <f>+D15667*E15667</f>
        <v>860</v>
      </c>
    </row>
    <row r="15668" spans="1:6" ht="409.6" hidden="1" customHeight="1" x14ac:dyDescent="0.2"/>
    <row r="15669" spans="1:6" ht="25.5" customHeight="1" thickBot="1" x14ac:dyDescent="0.25">
      <c r="A15669" s="84" t="s">
        <v>5097</v>
      </c>
      <c r="B15669" s="85" t="s">
        <v>5098</v>
      </c>
      <c r="C15669" s="86" t="s">
        <v>9</v>
      </c>
      <c r="D15669" s="87">
        <v>5.2999999999999998E-4</v>
      </c>
      <c r="E15669" s="88">
        <v>295180</v>
      </c>
      <c r="F15669" s="89">
        <f>+D15669*E15669</f>
        <v>156.44540000000001</v>
      </c>
    </row>
    <row r="15670" spans="1:6" ht="409.6" hidden="1" customHeight="1" thickBot="1" x14ac:dyDescent="0.25"/>
    <row r="15671" spans="1:6" ht="13.5" customHeight="1" thickBot="1" x14ac:dyDescent="0.25">
      <c r="A15671" s="90" t="s">
        <v>4883</v>
      </c>
      <c r="B15671" s="91"/>
      <c r="C15671" s="92">
        <v>77.253792261892201</v>
      </c>
      <c r="D15671" s="91"/>
      <c r="E15671" s="93" t="s">
        <v>4884</v>
      </c>
      <c r="F15671" s="94">
        <v>146878</v>
      </c>
    </row>
    <row r="15672" spans="1:6" ht="0.2" customHeight="1" x14ac:dyDescent="0.2"/>
    <row r="15673" spans="1:6" ht="12.75" customHeight="1" x14ac:dyDescent="0.2">
      <c r="A15673" s="80" t="s">
        <v>4871</v>
      </c>
      <c r="B15673" s="81" t="s">
        <v>4885</v>
      </c>
      <c r="C15673" s="82" t="s">
        <v>4870</v>
      </c>
      <c r="D15673" s="82" t="s">
        <v>4873</v>
      </c>
      <c r="E15673" s="82" t="s">
        <v>4874</v>
      </c>
      <c r="F15673" s="83" t="s">
        <v>4875</v>
      </c>
    </row>
    <row r="15674" spans="1:6" ht="409.6" hidden="1" customHeight="1" x14ac:dyDescent="0.2"/>
    <row r="15675" spans="1:6" ht="25.5" customHeight="1" thickBot="1" x14ac:dyDescent="0.25">
      <c r="A15675" s="84" t="s">
        <v>5178</v>
      </c>
      <c r="B15675" s="85" t="s">
        <v>5179</v>
      </c>
      <c r="C15675" s="86" t="s">
        <v>4888</v>
      </c>
      <c r="D15675" s="87">
        <v>0.125</v>
      </c>
      <c r="E15675" s="88">
        <v>294454</v>
      </c>
      <c r="F15675" s="89">
        <f>+D15675*E15675</f>
        <v>36806.75</v>
      </c>
    </row>
    <row r="15676" spans="1:6" ht="409.6" hidden="1" customHeight="1" thickBot="1" x14ac:dyDescent="0.25"/>
    <row r="15677" spans="1:6" ht="13.5" customHeight="1" thickBot="1" x14ac:dyDescent="0.25">
      <c r="A15677" s="90" t="s">
        <v>4893</v>
      </c>
      <c r="B15677" s="91"/>
      <c r="C15677" s="92">
        <v>19.359470661252701</v>
      </c>
      <c r="D15677" s="91"/>
      <c r="E15677" s="93" t="s">
        <v>4884</v>
      </c>
      <c r="F15677" s="94">
        <v>36807</v>
      </c>
    </row>
    <row r="15678" spans="1:6" ht="0.2" customHeight="1" x14ac:dyDescent="0.2"/>
    <row r="15679" spans="1:6" ht="12.75" customHeight="1" x14ac:dyDescent="0.2">
      <c r="A15679" s="80" t="s">
        <v>4871</v>
      </c>
      <c r="B15679" s="81" t="s">
        <v>4894</v>
      </c>
      <c r="C15679" s="82" t="s">
        <v>4870</v>
      </c>
      <c r="D15679" s="82" t="s">
        <v>4873</v>
      </c>
      <c r="E15679" s="82" t="s">
        <v>4874</v>
      </c>
      <c r="F15679" s="83" t="s">
        <v>4875</v>
      </c>
    </row>
    <row r="15680" spans="1:6" ht="409.6" hidden="1" customHeight="1" x14ac:dyDescent="0.2"/>
    <row r="15681" spans="1:6" ht="25.5" customHeight="1" thickBot="1" x14ac:dyDescent="0.25">
      <c r="A15681" s="84" t="s">
        <v>4895</v>
      </c>
      <c r="B15681" s="85" t="s">
        <v>4896</v>
      </c>
      <c r="C15681" s="86" t="s">
        <v>4897</v>
      </c>
      <c r="D15681" s="87">
        <v>0.05</v>
      </c>
      <c r="E15681" s="88">
        <v>36807</v>
      </c>
      <c r="F15681" s="89">
        <f>+D15681*E15681</f>
        <v>1840.3500000000001</v>
      </c>
    </row>
    <row r="15682" spans="1:6" ht="409.6" hidden="1" customHeight="1" thickBot="1" x14ac:dyDescent="0.25"/>
    <row r="15683" spans="1:6" ht="13.5" customHeight="1" thickBot="1" x14ac:dyDescent="0.25">
      <c r="A15683" s="90" t="s">
        <v>4898</v>
      </c>
      <c r="B15683" s="91"/>
      <c r="C15683" s="92">
        <v>0.96778944267951394</v>
      </c>
      <c r="D15683" s="91"/>
      <c r="E15683" s="93" t="s">
        <v>4884</v>
      </c>
      <c r="F15683" s="94">
        <v>1840</v>
      </c>
    </row>
    <row r="15684" spans="1:6" ht="0.2" customHeight="1" x14ac:dyDescent="0.2"/>
    <row r="15685" spans="1:6" ht="12.75" customHeight="1" x14ac:dyDescent="0.2">
      <c r="A15685" s="80" t="s">
        <v>4871</v>
      </c>
      <c r="B15685" s="81" t="s">
        <v>4905</v>
      </c>
      <c r="C15685" s="82" t="s">
        <v>4870</v>
      </c>
      <c r="D15685" s="82" t="s">
        <v>4873</v>
      </c>
      <c r="E15685" s="82" t="s">
        <v>4874</v>
      </c>
      <c r="F15685" s="83" t="s">
        <v>4875</v>
      </c>
    </row>
    <row r="15686" spans="1:6" ht="409.6" hidden="1" customHeight="1" x14ac:dyDescent="0.2"/>
    <row r="15687" spans="1:6" ht="25.5" customHeight="1" thickBot="1" x14ac:dyDescent="0.25">
      <c r="A15687" s="84" t="s">
        <v>4920</v>
      </c>
      <c r="B15687" s="85" t="s">
        <v>4921</v>
      </c>
      <c r="C15687" s="86" t="s">
        <v>106</v>
      </c>
      <c r="D15687" s="87">
        <v>0.32550000000000001</v>
      </c>
      <c r="E15687" s="88">
        <v>14128</v>
      </c>
      <c r="F15687" s="89">
        <f>+D15687*E15687</f>
        <v>4598.6639999999998</v>
      </c>
    </row>
    <row r="15688" spans="1:6" ht="409.6" hidden="1" customHeight="1" thickBot="1" x14ac:dyDescent="0.25"/>
    <row r="15689" spans="1:6" ht="13.5" customHeight="1" thickBot="1" x14ac:dyDescent="0.25">
      <c r="A15689" s="90" t="s">
        <v>4908</v>
      </c>
      <c r="B15689" s="91"/>
      <c r="C15689" s="92">
        <v>2.41894763417559</v>
      </c>
      <c r="D15689" s="91"/>
      <c r="E15689" s="93" t="s">
        <v>4884</v>
      </c>
      <c r="F15689" s="94">
        <v>4599</v>
      </c>
    </row>
    <row r="15690" spans="1:6" ht="0.2" customHeight="1" thickBot="1" x14ac:dyDescent="0.25"/>
    <row r="15691" spans="1:6" ht="12.75" customHeight="1" thickBot="1" x14ac:dyDescent="0.3">
      <c r="A15691" s="157" t="s">
        <v>4909</v>
      </c>
      <c r="B15691" s="158"/>
      <c r="C15691" s="158"/>
      <c r="D15691" s="158"/>
      <c r="E15691" s="159">
        <v>190124</v>
      </c>
      <c r="F15691" s="160"/>
    </row>
    <row r="15692" spans="1:6" ht="12.75" customHeight="1" x14ac:dyDescent="0.2"/>
    <row r="15693" spans="1:6" ht="12.75" customHeight="1" x14ac:dyDescent="0.2"/>
    <row r="15694" spans="1:6" ht="409.6" hidden="1" customHeight="1" x14ac:dyDescent="0.2"/>
    <row r="15695" spans="1:6" ht="12.75" customHeight="1" x14ac:dyDescent="0.25">
      <c r="A15695" s="144" t="s">
        <v>4868</v>
      </c>
      <c r="B15695" s="145"/>
      <c r="C15695" s="145"/>
      <c r="D15695" s="145"/>
      <c r="E15695" s="146"/>
      <c r="F15695" s="147"/>
    </row>
    <row r="15696" spans="1:6" ht="12.75" customHeight="1" x14ac:dyDescent="0.2">
      <c r="A15696" s="138" t="s">
        <v>3124</v>
      </c>
      <c r="B15696" s="139"/>
      <c r="C15696" s="139"/>
      <c r="D15696" s="140"/>
      <c r="E15696" s="76" t="s">
        <v>4869</v>
      </c>
      <c r="F15696" s="77" t="s">
        <v>4870</v>
      </c>
    </row>
    <row r="15697" spans="1:6" ht="12.75" customHeight="1" x14ac:dyDescent="0.2">
      <c r="A15697" s="141"/>
      <c r="B15697" s="142"/>
      <c r="C15697" s="142"/>
      <c r="D15697" s="143"/>
      <c r="E15697" s="78" t="s">
        <v>3123</v>
      </c>
      <c r="F15697" s="79" t="s">
        <v>106</v>
      </c>
    </row>
    <row r="15698" spans="1:6" ht="409.6" hidden="1" customHeight="1" x14ac:dyDescent="0.2"/>
    <row r="15699" spans="1:6" ht="12.75" customHeight="1" x14ac:dyDescent="0.2">
      <c r="A15699" s="80" t="s">
        <v>4871</v>
      </c>
      <c r="B15699" s="81" t="s">
        <v>4872</v>
      </c>
      <c r="C15699" s="82" t="s">
        <v>4870</v>
      </c>
      <c r="D15699" s="82" t="s">
        <v>4873</v>
      </c>
      <c r="E15699" s="82" t="s">
        <v>4874</v>
      </c>
      <c r="F15699" s="83" t="s">
        <v>4875</v>
      </c>
    </row>
    <row r="15700" spans="1:6" ht="409.6" hidden="1" customHeight="1" x14ac:dyDescent="0.2"/>
    <row r="15701" spans="1:6" ht="25.5" customHeight="1" x14ac:dyDescent="0.2">
      <c r="A15701" s="84" t="s">
        <v>5154</v>
      </c>
      <c r="B15701" s="85" t="s">
        <v>5155</v>
      </c>
      <c r="C15701" s="86" t="s">
        <v>106</v>
      </c>
      <c r="D15701" s="87">
        <v>1.05</v>
      </c>
      <c r="E15701" s="88">
        <v>405694</v>
      </c>
      <c r="F15701" s="89">
        <f>+D15701*E15701</f>
        <v>425978.7</v>
      </c>
    </row>
    <row r="15702" spans="1:6" ht="409.6" hidden="1" customHeight="1" x14ac:dyDescent="0.2"/>
    <row r="15703" spans="1:6" ht="25.5" customHeight="1" x14ac:dyDescent="0.2">
      <c r="A15703" s="84" t="s">
        <v>5180</v>
      </c>
      <c r="B15703" s="85" t="s">
        <v>5181</v>
      </c>
      <c r="C15703" s="86" t="s">
        <v>7</v>
      </c>
      <c r="D15703" s="87">
        <v>4.0236000000000001</v>
      </c>
      <c r="E15703" s="88">
        <v>18433</v>
      </c>
      <c r="F15703" s="89">
        <f>+D15703*E15703</f>
        <v>74167.018800000005</v>
      </c>
    </row>
    <row r="15704" spans="1:6" ht="409.6" hidden="1" customHeight="1" x14ac:dyDescent="0.2"/>
    <row r="15705" spans="1:6" ht="25.5" customHeight="1" x14ac:dyDescent="0.2">
      <c r="A15705" s="84" t="s">
        <v>5160</v>
      </c>
      <c r="B15705" s="85" t="s">
        <v>5161</v>
      </c>
      <c r="C15705" s="86" t="s">
        <v>9</v>
      </c>
      <c r="D15705" s="87">
        <v>0.34077000000000002</v>
      </c>
      <c r="E15705" s="88">
        <v>155918</v>
      </c>
      <c r="F15705" s="89">
        <f>+D15705*E15705</f>
        <v>53132.17686</v>
      </c>
    </row>
    <row r="15706" spans="1:6" ht="409.6" hidden="1" customHeight="1" x14ac:dyDescent="0.2"/>
    <row r="15707" spans="1:6" ht="25.5" customHeight="1" x14ac:dyDescent="0.2">
      <c r="A15707" s="84" t="s">
        <v>5190</v>
      </c>
      <c r="B15707" s="85" t="s">
        <v>5191</v>
      </c>
      <c r="C15707" s="86" t="s">
        <v>263</v>
      </c>
      <c r="D15707" s="87">
        <v>44.52</v>
      </c>
      <c r="E15707" s="88">
        <v>1353</v>
      </c>
      <c r="F15707" s="89">
        <f>+D15707*E15707</f>
        <v>60235.560000000005</v>
      </c>
    </row>
    <row r="15708" spans="1:6" ht="409.6" hidden="1" customHeight="1" x14ac:dyDescent="0.2"/>
    <row r="15709" spans="1:6" ht="25.5" customHeight="1" x14ac:dyDescent="0.2">
      <c r="A15709" s="84" t="s">
        <v>4881</v>
      </c>
      <c r="B15709" s="85" t="s">
        <v>4882</v>
      </c>
      <c r="C15709" s="86" t="s">
        <v>9</v>
      </c>
      <c r="D15709" s="87">
        <v>3.36</v>
      </c>
      <c r="E15709" s="88">
        <v>8900</v>
      </c>
      <c r="F15709" s="89">
        <f>+D15709*E15709</f>
        <v>29904</v>
      </c>
    </row>
    <row r="15710" spans="1:6" ht="409.6" hidden="1" customHeight="1" x14ac:dyDescent="0.2"/>
    <row r="15711" spans="1:6" ht="25.5" customHeight="1" thickBot="1" x14ac:dyDescent="0.25">
      <c r="A15711" s="84" t="s">
        <v>4876</v>
      </c>
      <c r="B15711" s="85" t="s">
        <v>4877</v>
      </c>
      <c r="C15711" s="86" t="s">
        <v>1212</v>
      </c>
      <c r="D15711" s="87">
        <v>5.7272699999999999</v>
      </c>
      <c r="E15711" s="88">
        <v>3690</v>
      </c>
      <c r="F15711" s="89">
        <f>+D15711*E15711</f>
        <v>21133.6263</v>
      </c>
    </row>
    <row r="15712" spans="1:6" ht="409.6" hidden="1" customHeight="1" thickBot="1" x14ac:dyDescent="0.25"/>
    <row r="15713" spans="1:6" ht="13.5" customHeight="1" thickBot="1" x14ac:dyDescent="0.25">
      <c r="A15713" s="90" t="s">
        <v>4883</v>
      </c>
      <c r="B15713" s="91"/>
      <c r="C15713" s="92">
        <v>54.785278298978099</v>
      </c>
      <c r="D15713" s="91"/>
      <c r="E15713" s="93" t="s">
        <v>4884</v>
      </c>
      <c r="F15713" s="94">
        <v>664552</v>
      </c>
    </row>
    <row r="15714" spans="1:6" ht="0.2" customHeight="1" x14ac:dyDescent="0.2"/>
    <row r="15715" spans="1:6" ht="12.75" customHeight="1" x14ac:dyDescent="0.2">
      <c r="A15715" s="80" t="s">
        <v>4871</v>
      </c>
      <c r="B15715" s="81" t="s">
        <v>4885</v>
      </c>
      <c r="C15715" s="82" t="s">
        <v>4870</v>
      </c>
      <c r="D15715" s="82" t="s">
        <v>4873</v>
      </c>
      <c r="E15715" s="82" t="s">
        <v>4874</v>
      </c>
      <c r="F15715" s="83" t="s">
        <v>4875</v>
      </c>
    </row>
    <row r="15716" spans="1:6" ht="409.6" hidden="1" customHeight="1" x14ac:dyDescent="0.2"/>
    <row r="15717" spans="1:6" ht="25.5" customHeight="1" thickBot="1" x14ac:dyDescent="0.25">
      <c r="A15717" s="84" t="s">
        <v>5284</v>
      </c>
      <c r="B15717" s="85" t="s">
        <v>5285</v>
      </c>
      <c r="C15717" s="86" t="s">
        <v>4888</v>
      </c>
      <c r="D15717" s="87">
        <v>2.1211899999999999</v>
      </c>
      <c r="E15717" s="88">
        <v>222303</v>
      </c>
      <c r="F15717" s="89">
        <f>+D15717*E15717</f>
        <v>471546.90057</v>
      </c>
    </row>
    <row r="15718" spans="1:6" ht="409.6" hidden="1" customHeight="1" thickBot="1" x14ac:dyDescent="0.25"/>
    <row r="15719" spans="1:6" ht="13.5" customHeight="1" thickBot="1" x14ac:dyDescent="0.25">
      <c r="A15719" s="90" t="s">
        <v>4893</v>
      </c>
      <c r="B15719" s="91"/>
      <c r="C15719" s="92">
        <v>38.874058954074599</v>
      </c>
      <c r="D15719" s="91"/>
      <c r="E15719" s="93" t="s">
        <v>4884</v>
      </c>
      <c r="F15719" s="94">
        <v>471547</v>
      </c>
    </row>
    <row r="15720" spans="1:6" ht="0.2" customHeight="1" x14ac:dyDescent="0.2"/>
    <row r="15721" spans="1:6" ht="12.75" customHeight="1" x14ac:dyDescent="0.2">
      <c r="A15721" s="80" t="s">
        <v>4871</v>
      </c>
      <c r="B15721" s="81" t="s">
        <v>4894</v>
      </c>
      <c r="C15721" s="82" t="s">
        <v>4870</v>
      </c>
      <c r="D15721" s="82" t="s">
        <v>4873</v>
      </c>
      <c r="E15721" s="82" t="s">
        <v>4874</v>
      </c>
      <c r="F15721" s="83" t="s">
        <v>4875</v>
      </c>
    </row>
    <row r="15722" spans="1:6" ht="409.6" hidden="1" customHeight="1" x14ac:dyDescent="0.2"/>
    <row r="15723" spans="1:6" ht="25.5" customHeight="1" thickBot="1" x14ac:dyDescent="0.25">
      <c r="A15723" s="84" t="s">
        <v>4895</v>
      </c>
      <c r="B15723" s="85" t="s">
        <v>4896</v>
      </c>
      <c r="C15723" s="86" t="s">
        <v>4897</v>
      </c>
      <c r="D15723" s="87">
        <v>0.05</v>
      </c>
      <c r="E15723" s="88">
        <v>471547</v>
      </c>
      <c r="F15723" s="89">
        <f>+D15723*E15723</f>
        <v>23577.350000000002</v>
      </c>
    </row>
    <row r="15724" spans="1:6" ht="409.6" hidden="1" customHeight="1" thickBot="1" x14ac:dyDescent="0.25"/>
    <row r="15725" spans="1:6" ht="13.5" customHeight="1" thickBot="1" x14ac:dyDescent="0.25">
      <c r="A15725" s="90" t="s">
        <v>4898</v>
      </c>
      <c r="B15725" s="91"/>
      <c r="C15725" s="92">
        <v>1.9436740939083901</v>
      </c>
      <c r="D15725" s="91"/>
      <c r="E15725" s="93" t="s">
        <v>4884</v>
      </c>
      <c r="F15725" s="94">
        <v>23577</v>
      </c>
    </row>
    <row r="15726" spans="1:6" ht="0.2" customHeight="1" x14ac:dyDescent="0.2"/>
    <row r="15727" spans="1:6" ht="12.75" customHeight="1" x14ac:dyDescent="0.2">
      <c r="A15727" s="80" t="s">
        <v>4871</v>
      </c>
      <c r="B15727" s="81" t="s">
        <v>4905</v>
      </c>
      <c r="C15727" s="82" t="s">
        <v>4870</v>
      </c>
      <c r="D15727" s="82" t="s">
        <v>4873</v>
      </c>
      <c r="E15727" s="82" t="s">
        <v>4874</v>
      </c>
      <c r="F15727" s="83" t="s">
        <v>4875</v>
      </c>
    </row>
    <row r="15728" spans="1:6" ht="409.6" hidden="1" customHeight="1" x14ac:dyDescent="0.2"/>
    <row r="15729" spans="1:6" ht="25.5" customHeight="1" thickBot="1" x14ac:dyDescent="0.25">
      <c r="A15729" s="84" t="s">
        <v>4920</v>
      </c>
      <c r="B15729" s="85" t="s">
        <v>4921</v>
      </c>
      <c r="C15729" s="86" t="s">
        <v>106</v>
      </c>
      <c r="D15729" s="87">
        <v>3.7752300000000001</v>
      </c>
      <c r="E15729" s="88">
        <v>14128</v>
      </c>
      <c r="F15729" s="89">
        <f>+D15729*E15729</f>
        <v>53336.449440000004</v>
      </c>
    </row>
    <row r="15730" spans="1:6" ht="409.6" hidden="1" customHeight="1" thickBot="1" x14ac:dyDescent="0.25"/>
    <row r="15731" spans="1:6" ht="13.5" customHeight="1" thickBot="1" x14ac:dyDescent="0.25">
      <c r="A15731" s="90" t="s">
        <v>4908</v>
      </c>
      <c r="B15731" s="91"/>
      <c r="C15731" s="92">
        <v>4.3969886530388802</v>
      </c>
      <c r="D15731" s="91"/>
      <c r="E15731" s="93" t="s">
        <v>4884</v>
      </c>
      <c r="F15731" s="94">
        <v>53336</v>
      </c>
    </row>
    <row r="15732" spans="1:6" ht="0.2" customHeight="1" thickBot="1" x14ac:dyDescent="0.25"/>
    <row r="15733" spans="1:6" ht="12.75" customHeight="1" thickBot="1" x14ac:dyDescent="0.3">
      <c r="A15733" s="157" t="s">
        <v>4909</v>
      </c>
      <c r="B15733" s="158"/>
      <c r="C15733" s="158"/>
      <c r="D15733" s="158"/>
      <c r="E15733" s="159">
        <v>1213012</v>
      </c>
      <c r="F15733" s="160"/>
    </row>
    <row r="15734" spans="1:6" ht="12.75" customHeight="1" x14ac:dyDescent="0.2"/>
    <row r="15735" spans="1:6" ht="12.75" customHeight="1" x14ac:dyDescent="0.2"/>
    <row r="15736" spans="1:6" ht="409.6" hidden="1" customHeight="1" x14ac:dyDescent="0.2"/>
    <row r="15737" spans="1:6" ht="12.75" customHeight="1" x14ac:dyDescent="0.25">
      <c r="A15737" s="144" t="s">
        <v>4868</v>
      </c>
      <c r="B15737" s="145"/>
      <c r="C15737" s="145"/>
      <c r="D15737" s="145"/>
      <c r="E15737" s="146"/>
      <c r="F15737" s="147"/>
    </row>
    <row r="15738" spans="1:6" ht="12.75" customHeight="1" x14ac:dyDescent="0.2">
      <c r="A15738" s="138" t="s">
        <v>3126</v>
      </c>
      <c r="B15738" s="139"/>
      <c r="C15738" s="139"/>
      <c r="D15738" s="140"/>
      <c r="E15738" s="76" t="s">
        <v>4869</v>
      </c>
      <c r="F15738" s="77" t="s">
        <v>4870</v>
      </c>
    </row>
    <row r="15739" spans="1:6" ht="12.75" customHeight="1" x14ac:dyDescent="0.2">
      <c r="A15739" s="141"/>
      <c r="B15739" s="142"/>
      <c r="C15739" s="142"/>
      <c r="D15739" s="143"/>
      <c r="E15739" s="78" t="s">
        <v>3125</v>
      </c>
      <c r="F15739" s="79" t="s">
        <v>117</v>
      </c>
    </row>
    <row r="15740" spans="1:6" ht="409.6" hidden="1" customHeight="1" x14ac:dyDescent="0.2"/>
    <row r="15741" spans="1:6" ht="12.75" customHeight="1" x14ac:dyDescent="0.2">
      <c r="A15741" s="80" t="s">
        <v>4871</v>
      </c>
      <c r="B15741" s="81" t="s">
        <v>4872</v>
      </c>
      <c r="C15741" s="82" t="s">
        <v>4870</v>
      </c>
      <c r="D15741" s="82" t="s">
        <v>4873</v>
      </c>
      <c r="E15741" s="82" t="s">
        <v>4874</v>
      </c>
      <c r="F15741" s="83" t="s">
        <v>4875</v>
      </c>
    </row>
    <row r="15742" spans="1:6" ht="409.6" hidden="1" customHeight="1" x14ac:dyDescent="0.2"/>
    <row r="15743" spans="1:6" ht="25.5" customHeight="1" x14ac:dyDescent="0.2">
      <c r="A15743" s="84" t="s">
        <v>5154</v>
      </c>
      <c r="B15743" s="85" t="s">
        <v>5155</v>
      </c>
      <c r="C15743" s="86" t="s">
        <v>106</v>
      </c>
      <c r="D15743" s="87">
        <v>0.18912000000000001</v>
      </c>
      <c r="E15743" s="88">
        <v>405694</v>
      </c>
      <c r="F15743" s="89">
        <f>+D15743*E15743</f>
        <v>76724.849280000009</v>
      </c>
    </row>
    <row r="15744" spans="1:6" ht="409.6" hidden="1" customHeight="1" x14ac:dyDescent="0.2"/>
    <row r="15745" spans="1:6" ht="25.5" customHeight="1" x14ac:dyDescent="0.2">
      <c r="A15745" s="84" t="s">
        <v>4965</v>
      </c>
      <c r="B15745" s="85" t="s">
        <v>4966</v>
      </c>
      <c r="C15745" s="86" t="s">
        <v>117</v>
      </c>
      <c r="D15745" s="87">
        <v>1.3340000000000001</v>
      </c>
      <c r="E15745" s="88">
        <v>9386</v>
      </c>
      <c r="F15745" s="89">
        <f>+D15745*E15745</f>
        <v>12520.924000000001</v>
      </c>
    </row>
    <row r="15746" spans="1:6" ht="409.6" hidden="1" customHeight="1" x14ac:dyDescent="0.2"/>
    <row r="15747" spans="1:6" ht="25.5" customHeight="1" x14ac:dyDescent="0.2">
      <c r="A15747" s="84" t="s">
        <v>5172</v>
      </c>
      <c r="B15747" s="85" t="s">
        <v>5173</v>
      </c>
      <c r="C15747" s="86" t="s">
        <v>9</v>
      </c>
      <c r="D15747" s="87">
        <v>0.8</v>
      </c>
      <c r="E15747" s="88">
        <v>8900</v>
      </c>
      <c r="F15747" s="89">
        <f>+D15747*E15747</f>
        <v>7120</v>
      </c>
    </row>
    <row r="15748" spans="1:6" ht="409.6" hidden="1" customHeight="1" x14ac:dyDescent="0.2"/>
    <row r="15749" spans="1:6" ht="25.5" customHeight="1" x14ac:dyDescent="0.2">
      <c r="A15749" s="84" t="s">
        <v>5286</v>
      </c>
      <c r="B15749" s="85" t="s">
        <v>5287</v>
      </c>
      <c r="C15749" s="86" t="s">
        <v>106</v>
      </c>
      <c r="D15749" s="87">
        <v>0.1827</v>
      </c>
      <c r="E15749" s="88">
        <v>78107</v>
      </c>
      <c r="F15749" s="89">
        <f>+D15749*E15749</f>
        <v>14270.1489</v>
      </c>
    </row>
    <row r="15750" spans="1:6" ht="409.6" hidden="1" customHeight="1" x14ac:dyDescent="0.2"/>
    <row r="15751" spans="1:6" ht="25.5" customHeight="1" thickBot="1" x14ac:dyDescent="0.25">
      <c r="A15751" s="84" t="s">
        <v>5121</v>
      </c>
      <c r="B15751" s="85" t="s">
        <v>5122</v>
      </c>
      <c r="C15751" s="86" t="s">
        <v>106</v>
      </c>
      <c r="D15751" s="87">
        <v>0.10556</v>
      </c>
      <c r="E15751" s="88">
        <v>32024</v>
      </c>
      <c r="F15751" s="89">
        <f>+D15751*E15751</f>
        <v>3380.4534400000002</v>
      </c>
    </row>
    <row r="15752" spans="1:6" ht="409.6" hidden="1" customHeight="1" thickBot="1" x14ac:dyDescent="0.25"/>
    <row r="15753" spans="1:6" ht="13.5" customHeight="1" thickBot="1" x14ac:dyDescent="0.25">
      <c r="A15753" s="90" t="s">
        <v>4883</v>
      </c>
      <c r="B15753" s="91"/>
      <c r="C15753" s="92">
        <v>85.895523512483194</v>
      </c>
      <c r="D15753" s="91"/>
      <c r="E15753" s="93" t="s">
        <v>4884</v>
      </c>
      <c r="F15753" s="94">
        <v>114016</v>
      </c>
    </row>
    <row r="15754" spans="1:6" ht="0.2" customHeight="1" x14ac:dyDescent="0.2"/>
    <row r="15755" spans="1:6" ht="12.75" customHeight="1" x14ac:dyDescent="0.2">
      <c r="A15755" s="80" t="s">
        <v>4871</v>
      </c>
      <c r="B15755" s="81" t="s">
        <v>4885</v>
      </c>
      <c r="C15755" s="82" t="s">
        <v>4870</v>
      </c>
      <c r="D15755" s="82" t="s">
        <v>4873</v>
      </c>
      <c r="E15755" s="82" t="s">
        <v>4874</v>
      </c>
      <c r="F15755" s="83" t="s">
        <v>4875</v>
      </c>
    </row>
    <row r="15756" spans="1:6" ht="409.6" hidden="1" customHeight="1" x14ac:dyDescent="0.2"/>
    <row r="15757" spans="1:6" ht="25.5" customHeight="1" thickBot="1" x14ac:dyDescent="0.25">
      <c r="A15757" s="84" t="s">
        <v>5292</v>
      </c>
      <c r="B15757" s="85" t="s">
        <v>5293</v>
      </c>
      <c r="C15757" s="86" t="s">
        <v>4888</v>
      </c>
      <c r="D15757" s="87">
        <v>0.11378000000000001</v>
      </c>
      <c r="E15757" s="88">
        <v>149177</v>
      </c>
      <c r="F15757" s="89">
        <f>+D15757*E15757</f>
        <v>16973.359060000003</v>
      </c>
    </row>
    <row r="15758" spans="1:6" ht="409.6" hidden="1" customHeight="1" thickBot="1" x14ac:dyDescent="0.25"/>
    <row r="15759" spans="1:6" ht="13.5" customHeight="1" thickBot="1" x14ac:dyDescent="0.25">
      <c r="A15759" s="90" t="s">
        <v>4893</v>
      </c>
      <c r="B15759" s="91"/>
      <c r="C15759" s="92">
        <v>12.786843255134199</v>
      </c>
      <c r="D15759" s="91"/>
      <c r="E15759" s="93" t="s">
        <v>4884</v>
      </c>
      <c r="F15759" s="94">
        <v>16973</v>
      </c>
    </row>
    <row r="15760" spans="1:6" ht="0.2" customHeight="1" x14ac:dyDescent="0.2"/>
    <row r="15761" spans="1:6" ht="12.75" customHeight="1" x14ac:dyDescent="0.2">
      <c r="A15761" s="80" t="s">
        <v>4871</v>
      </c>
      <c r="B15761" s="81" t="s">
        <v>4894</v>
      </c>
      <c r="C15761" s="82" t="s">
        <v>4870</v>
      </c>
      <c r="D15761" s="82" t="s">
        <v>4873</v>
      </c>
      <c r="E15761" s="82" t="s">
        <v>4874</v>
      </c>
      <c r="F15761" s="83" t="s">
        <v>4875</v>
      </c>
    </row>
    <row r="15762" spans="1:6" ht="409.6" hidden="1" customHeight="1" x14ac:dyDescent="0.2"/>
    <row r="15763" spans="1:6" ht="25.5" customHeight="1" thickBot="1" x14ac:dyDescent="0.25">
      <c r="A15763" s="84" t="s">
        <v>4895</v>
      </c>
      <c r="B15763" s="85" t="s">
        <v>4896</v>
      </c>
      <c r="C15763" s="86" t="s">
        <v>4897</v>
      </c>
      <c r="D15763" s="87">
        <v>0.05</v>
      </c>
      <c r="E15763" s="88">
        <v>16973</v>
      </c>
      <c r="F15763" s="89">
        <f>+D15763*E15763</f>
        <v>848.65000000000009</v>
      </c>
    </row>
    <row r="15764" spans="1:6" ht="409.6" hidden="1" customHeight="1" thickBot="1" x14ac:dyDescent="0.25"/>
    <row r="15765" spans="1:6" ht="13.5" customHeight="1" thickBot="1" x14ac:dyDescent="0.25">
      <c r="A15765" s="90" t="s">
        <v>4898</v>
      </c>
      <c r="B15765" s="91"/>
      <c r="C15765" s="92">
        <v>0.63960584007593901</v>
      </c>
      <c r="D15765" s="91"/>
      <c r="E15765" s="93" t="s">
        <v>4884</v>
      </c>
      <c r="F15765" s="94">
        <v>849</v>
      </c>
    </row>
    <row r="15766" spans="1:6" ht="0.2" customHeight="1" x14ac:dyDescent="0.2"/>
    <row r="15767" spans="1:6" ht="12.75" customHeight="1" x14ac:dyDescent="0.2">
      <c r="A15767" s="80" t="s">
        <v>4871</v>
      </c>
      <c r="B15767" s="81" t="s">
        <v>4899</v>
      </c>
      <c r="C15767" s="82" t="s">
        <v>4870</v>
      </c>
      <c r="D15767" s="82" t="s">
        <v>4873</v>
      </c>
      <c r="E15767" s="82" t="s">
        <v>4874</v>
      </c>
      <c r="F15767" s="83" t="s">
        <v>4875</v>
      </c>
    </row>
    <row r="15768" spans="1:6" ht="409.6" hidden="1" customHeight="1" x14ac:dyDescent="0.2"/>
    <row r="15769" spans="1:6" ht="25.5" customHeight="1" thickBot="1" x14ac:dyDescent="0.25">
      <c r="A15769" s="84" t="s">
        <v>5054</v>
      </c>
      <c r="B15769" s="85" t="s">
        <v>5055</v>
      </c>
      <c r="C15769" s="86" t="s">
        <v>109</v>
      </c>
      <c r="D15769" s="87">
        <v>0.03</v>
      </c>
      <c r="E15769" s="88">
        <v>30000</v>
      </c>
      <c r="F15769" s="89">
        <f>+D15769*E15769</f>
        <v>900</v>
      </c>
    </row>
    <row r="15770" spans="1:6" ht="409.6" hidden="1" customHeight="1" thickBot="1" x14ac:dyDescent="0.25"/>
    <row r="15771" spans="1:6" ht="13.5" customHeight="1" thickBot="1" x14ac:dyDescent="0.25">
      <c r="A15771" s="90" t="s">
        <v>4904</v>
      </c>
      <c r="B15771" s="91"/>
      <c r="C15771" s="92">
        <v>0.67802739230664899</v>
      </c>
      <c r="D15771" s="91"/>
      <c r="E15771" s="93" t="s">
        <v>4884</v>
      </c>
      <c r="F15771" s="94">
        <v>900</v>
      </c>
    </row>
    <row r="15772" spans="1:6" ht="0.2" customHeight="1" thickBot="1" x14ac:dyDescent="0.25"/>
    <row r="15773" spans="1:6" ht="12.75" customHeight="1" thickBot="1" x14ac:dyDescent="0.3">
      <c r="A15773" s="157" t="s">
        <v>4909</v>
      </c>
      <c r="B15773" s="158"/>
      <c r="C15773" s="158"/>
      <c r="D15773" s="158"/>
      <c r="E15773" s="159">
        <v>132738</v>
      </c>
      <c r="F15773" s="160"/>
    </row>
    <row r="15774" spans="1:6" ht="12.75" customHeight="1" x14ac:dyDescent="0.2"/>
    <row r="15775" spans="1:6" ht="12.75" customHeight="1" x14ac:dyDescent="0.2"/>
    <row r="15776" spans="1:6" ht="409.6" hidden="1" customHeight="1" x14ac:dyDescent="0.2"/>
    <row r="15777" spans="1:6" ht="12.75" customHeight="1" x14ac:dyDescent="0.25">
      <c r="A15777" s="144" t="s">
        <v>4868</v>
      </c>
      <c r="B15777" s="145"/>
      <c r="C15777" s="145"/>
      <c r="D15777" s="145"/>
      <c r="E15777" s="146"/>
      <c r="F15777" s="147"/>
    </row>
    <row r="15778" spans="1:6" ht="12.75" customHeight="1" x14ac:dyDescent="0.2">
      <c r="A15778" s="138" t="s">
        <v>3128</v>
      </c>
      <c r="B15778" s="139"/>
      <c r="C15778" s="139"/>
      <c r="D15778" s="140"/>
      <c r="E15778" s="76" t="s">
        <v>4869</v>
      </c>
      <c r="F15778" s="77" t="s">
        <v>4870</v>
      </c>
    </row>
    <row r="15779" spans="1:6" ht="12.75" customHeight="1" x14ac:dyDescent="0.2">
      <c r="A15779" s="141"/>
      <c r="B15779" s="142"/>
      <c r="C15779" s="142"/>
      <c r="D15779" s="143"/>
      <c r="E15779" s="78" t="s">
        <v>3127</v>
      </c>
      <c r="F15779" s="79" t="s">
        <v>117</v>
      </c>
    </row>
    <row r="15780" spans="1:6" ht="409.6" hidden="1" customHeight="1" x14ac:dyDescent="0.2"/>
    <row r="15781" spans="1:6" ht="12.75" customHeight="1" x14ac:dyDescent="0.2">
      <c r="A15781" s="80" t="s">
        <v>4871</v>
      </c>
      <c r="B15781" s="81" t="s">
        <v>4872</v>
      </c>
      <c r="C15781" s="82" t="s">
        <v>4870</v>
      </c>
      <c r="D15781" s="82" t="s">
        <v>4873</v>
      </c>
      <c r="E15781" s="82" t="s">
        <v>4874</v>
      </c>
      <c r="F15781" s="83" t="s">
        <v>4875</v>
      </c>
    </row>
    <row r="15782" spans="1:6" ht="409.6" hidden="1" customHeight="1" x14ac:dyDescent="0.2"/>
    <row r="15783" spans="1:6" ht="25.5" customHeight="1" x14ac:dyDescent="0.2">
      <c r="A15783" s="84" t="s">
        <v>5154</v>
      </c>
      <c r="B15783" s="85" t="s">
        <v>5155</v>
      </c>
      <c r="C15783" s="86" t="s">
        <v>106</v>
      </c>
      <c r="D15783" s="87">
        <v>0.193</v>
      </c>
      <c r="E15783" s="88">
        <v>405694</v>
      </c>
      <c r="F15783" s="89">
        <f>+D15783*E15783</f>
        <v>78298.941999999995</v>
      </c>
    </row>
    <row r="15784" spans="1:6" ht="409.6" hidden="1" customHeight="1" x14ac:dyDescent="0.2"/>
    <row r="15785" spans="1:6" ht="25.5" customHeight="1" x14ac:dyDescent="0.2">
      <c r="A15785" s="84" t="s">
        <v>5294</v>
      </c>
      <c r="B15785" s="85" t="s">
        <v>5295</v>
      </c>
      <c r="C15785" s="86" t="s">
        <v>9</v>
      </c>
      <c r="D15785" s="87">
        <v>0.25</v>
      </c>
      <c r="E15785" s="88">
        <v>25000</v>
      </c>
      <c r="F15785" s="89">
        <f>+D15785*E15785</f>
        <v>6250</v>
      </c>
    </row>
    <row r="15786" spans="1:6" ht="409.6" hidden="1" customHeight="1" x14ac:dyDescent="0.2"/>
    <row r="15787" spans="1:6" ht="25.5" customHeight="1" x14ac:dyDescent="0.2">
      <c r="A15787" s="84" t="s">
        <v>4881</v>
      </c>
      <c r="B15787" s="85" t="s">
        <v>4882</v>
      </c>
      <c r="C15787" s="86" t="s">
        <v>9</v>
      </c>
      <c r="D15787" s="87">
        <v>0.5</v>
      </c>
      <c r="E15787" s="88">
        <v>8900</v>
      </c>
      <c r="F15787" s="89">
        <f>+D15787*E15787</f>
        <v>4450</v>
      </c>
    </row>
    <row r="15788" spans="1:6" ht="409.6" hidden="1" customHeight="1" x14ac:dyDescent="0.2"/>
    <row r="15789" spans="1:6" ht="25.5" customHeight="1" x14ac:dyDescent="0.2">
      <c r="A15789" s="84" t="s">
        <v>5101</v>
      </c>
      <c r="B15789" s="85" t="s">
        <v>5102</v>
      </c>
      <c r="C15789" s="86" t="s">
        <v>1212</v>
      </c>
      <c r="D15789" s="87">
        <v>0.1</v>
      </c>
      <c r="E15789" s="88">
        <v>2550</v>
      </c>
      <c r="F15789" s="89">
        <f>+D15789*E15789</f>
        <v>255</v>
      </c>
    </row>
    <row r="15790" spans="1:6" ht="409.6" hidden="1" customHeight="1" x14ac:dyDescent="0.2"/>
    <row r="15791" spans="1:6" ht="25.5" customHeight="1" x14ac:dyDescent="0.2">
      <c r="A15791" s="84" t="s">
        <v>5190</v>
      </c>
      <c r="B15791" s="85" t="s">
        <v>5191</v>
      </c>
      <c r="C15791" s="86" t="s">
        <v>263</v>
      </c>
      <c r="D15791" s="87">
        <v>3</v>
      </c>
      <c r="E15791" s="88">
        <v>1353</v>
      </c>
      <c r="F15791" s="89">
        <f>+D15791*E15791</f>
        <v>4059</v>
      </c>
    </row>
    <row r="15792" spans="1:6" ht="409.6" hidden="1" customHeight="1" x14ac:dyDescent="0.2"/>
    <row r="15793" spans="1:6" ht="25.5" customHeight="1" thickBot="1" x14ac:dyDescent="0.25">
      <c r="A15793" s="84" t="s">
        <v>5097</v>
      </c>
      <c r="B15793" s="85" t="s">
        <v>5098</v>
      </c>
      <c r="C15793" s="86" t="s">
        <v>9</v>
      </c>
      <c r="D15793" s="87">
        <v>1E-3</v>
      </c>
      <c r="E15793" s="88">
        <v>295180</v>
      </c>
      <c r="F15793" s="89">
        <f>+D15793*E15793</f>
        <v>295.18</v>
      </c>
    </row>
    <row r="15794" spans="1:6" ht="409.6" hidden="1" customHeight="1" thickBot="1" x14ac:dyDescent="0.25"/>
    <row r="15795" spans="1:6" ht="13.5" customHeight="1" thickBot="1" x14ac:dyDescent="0.25">
      <c r="A15795" s="90" t="s">
        <v>4883</v>
      </c>
      <c r="B15795" s="91"/>
      <c r="C15795" s="92">
        <v>79.161099365750502</v>
      </c>
      <c r="D15795" s="91"/>
      <c r="E15795" s="93" t="s">
        <v>4884</v>
      </c>
      <c r="F15795" s="94">
        <v>93608</v>
      </c>
    </row>
    <row r="15796" spans="1:6" ht="0.2" customHeight="1" x14ac:dyDescent="0.2"/>
    <row r="15797" spans="1:6" ht="12.75" customHeight="1" x14ac:dyDescent="0.2">
      <c r="A15797" s="80" t="s">
        <v>4871</v>
      </c>
      <c r="B15797" s="81" t="s">
        <v>4885</v>
      </c>
      <c r="C15797" s="82" t="s">
        <v>4870</v>
      </c>
      <c r="D15797" s="82" t="s">
        <v>4873</v>
      </c>
      <c r="E15797" s="82" t="s">
        <v>4874</v>
      </c>
      <c r="F15797" s="83" t="s">
        <v>4875</v>
      </c>
    </row>
    <row r="15798" spans="1:6" ht="409.6" hidden="1" customHeight="1" x14ac:dyDescent="0.2"/>
    <row r="15799" spans="1:6" ht="25.5" customHeight="1" thickBot="1" x14ac:dyDescent="0.25">
      <c r="A15799" s="84" t="s">
        <v>4912</v>
      </c>
      <c r="B15799" s="85" t="s">
        <v>4913</v>
      </c>
      <c r="C15799" s="86" t="s">
        <v>4888</v>
      </c>
      <c r="D15799" s="87">
        <v>0.1</v>
      </c>
      <c r="E15799" s="88">
        <v>184277</v>
      </c>
      <c r="F15799" s="89">
        <f>+D15799*E15799</f>
        <v>18427.7</v>
      </c>
    </row>
    <row r="15800" spans="1:6" ht="409.6" hidden="1" customHeight="1" thickBot="1" x14ac:dyDescent="0.25"/>
    <row r="15801" spans="1:6" ht="13.5" customHeight="1" thickBot="1" x14ac:dyDescent="0.25">
      <c r="A15801" s="90" t="s">
        <v>4893</v>
      </c>
      <c r="B15801" s="91"/>
      <c r="C15801" s="92">
        <v>15.583932346723</v>
      </c>
      <c r="D15801" s="91"/>
      <c r="E15801" s="93" t="s">
        <v>4884</v>
      </c>
      <c r="F15801" s="94">
        <v>18428</v>
      </c>
    </row>
    <row r="15802" spans="1:6" ht="0.2" customHeight="1" x14ac:dyDescent="0.2"/>
    <row r="15803" spans="1:6" ht="12.75" customHeight="1" x14ac:dyDescent="0.2">
      <c r="A15803" s="80" t="s">
        <v>4871</v>
      </c>
      <c r="B15803" s="81" t="s">
        <v>4894</v>
      </c>
      <c r="C15803" s="82" t="s">
        <v>4870</v>
      </c>
      <c r="D15803" s="82" t="s">
        <v>4873</v>
      </c>
      <c r="E15803" s="82" t="s">
        <v>4874</v>
      </c>
      <c r="F15803" s="83" t="s">
        <v>4875</v>
      </c>
    </row>
    <row r="15804" spans="1:6" ht="409.6" hidden="1" customHeight="1" x14ac:dyDescent="0.2"/>
    <row r="15805" spans="1:6" ht="25.5" customHeight="1" thickBot="1" x14ac:dyDescent="0.25">
      <c r="A15805" s="84" t="s">
        <v>4895</v>
      </c>
      <c r="B15805" s="85" t="s">
        <v>4896</v>
      </c>
      <c r="C15805" s="86" t="s">
        <v>4897</v>
      </c>
      <c r="D15805" s="87">
        <v>0.05</v>
      </c>
      <c r="E15805" s="88">
        <v>18428</v>
      </c>
      <c r="F15805" s="89">
        <f>+D15805*E15805</f>
        <v>921.40000000000009</v>
      </c>
    </row>
    <row r="15806" spans="1:6" ht="409.6" hidden="1" customHeight="1" thickBot="1" x14ac:dyDescent="0.25"/>
    <row r="15807" spans="1:6" ht="13.5" customHeight="1" thickBot="1" x14ac:dyDescent="0.25">
      <c r="A15807" s="90" t="s">
        <v>4898</v>
      </c>
      <c r="B15807" s="91"/>
      <c r="C15807" s="92">
        <v>0.77885835095137401</v>
      </c>
      <c r="D15807" s="91"/>
      <c r="E15807" s="93" t="s">
        <v>4884</v>
      </c>
      <c r="F15807" s="94">
        <v>921</v>
      </c>
    </row>
    <row r="15808" spans="1:6" ht="0.2" customHeight="1" x14ac:dyDescent="0.2"/>
    <row r="15809" spans="1:6" ht="12.75" customHeight="1" x14ac:dyDescent="0.2">
      <c r="A15809" s="80" t="s">
        <v>4871</v>
      </c>
      <c r="B15809" s="81" t="s">
        <v>4899</v>
      </c>
      <c r="C15809" s="82" t="s">
        <v>4870</v>
      </c>
      <c r="D15809" s="82" t="s">
        <v>4873</v>
      </c>
      <c r="E15809" s="82" t="s">
        <v>4874</v>
      </c>
      <c r="F15809" s="83" t="s">
        <v>4875</v>
      </c>
    </row>
    <row r="15810" spans="1:6" ht="409.6" hidden="1" customHeight="1" x14ac:dyDescent="0.2"/>
    <row r="15811" spans="1:6" ht="25.5" customHeight="1" thickBot="1" x14ac:dyDescent="0.25">
      <c r="A15811" s="84" t="s">
        <v>5166</v>
      </c>
      <c r="B15811" s="85" t="s">
        <v>5167</v>
      </c>
      <c r="C15811" s="86" t="s">
        <v>109</v>
      </c>
      <c r="D15811" s="87">
        <v>0.1</v>
      </c>
      <c r="E15811" s="88">
        <v>26925</v>
      </c>
      <c r="F15811" s="89">
        <f>+D15811*E15811</f>
        <v>2692.5</v>
      </c>
    </row>
    <row r="15812" spans="1:6" ht="409.6" hidden="1" customHeight="1" thickBot="1" x14ac:dyDescent="0.25"/>
    <row r="15813" spans="1:6" ht="13.5" customHeight="1" thickBot="1" x14ac:dyDescent="0.25">
      <c r="A15813" s="90" t="s">
        <v>4904</v>
      </c>
      <c r="B15813" s="91"/>
      <c r="C15813" s="92">
        <v>2.2773784355179698</v>
      </c>
      <c r="D15813" s="91"/>
      <c r="E15813" s="93" t="s">
        <v>4884</v>
      </c>
      <c r="F15813" s="94">
        <v>2693</v>
      </c>
    </row>
    <row r="15814" spans="1:6" ht="0.2" customHeight="1" x14ac:dyDescent="0.2"/>
    <row r="15815" spans="1:6" ht="12.75" customHeight="1" x14ac:dyDescent="0.2">
      <c r="A15815" s="80" t="s">
        <v>4871</v>
      </c>
      <c r="B15815" s="81" t="s">
        <v>4905</v>
      </c>
      <c r="C15815" s="82" t="s">
        <v>4870</v>
      </c>
      <c r="D15815" s="82" t="s">
        <v>4873</v>
      </c>
      <c r="E15815" s="82" t="s">
        <v>4874</v>
      </c>
      <c r="F15815" s="83" t="s">
        <v>4875</v>
      </c>
    </row>
    <row r="15816" spans="1:6" ht="409.6" hidden="1" customHeight="1" x14ac:dyDescent="0.2"/>
    <row r="15817" spans="1:6" ht="25.5" customHeight="1" thickBot="1" x14ac:dyDescent="0.25">
      <c r="A15817" s="84" t="s">
        <v>4920</v>
      </c>
      <c r="B15817" s="85" t="s">
        <v>4921</v>
      </c>
      <c r="C15817" s="86" t="s">
        <v>106</v>
      </c>
      <c r="D15817" s="87">
        <v>0.184</v>
      </c>
      <c r="E15817" s="88">
        <v>14128</v>
      </c>
      <c r="F15817" s="89">
        <f>+D15817*E15817</f>
        <v>2599.5520000000001</v>
      </c>
    </row>
    <row r="15818" spans="1:6" ht="409.6" hidden="1" customHeight="1" thickBot="1" x14ac:dyDescent="0.25"/>
    <row r="15819" spans="1:6" ht="13.5" customHeight="1" thickBot="1" x14ac:dyDescent="0.25">
      <c r="A15819" s="90" t="s">
        <v>4908</v>
      </c>
      <c r="B15819" s="91"/>
      <c r="C15819" s="92">
        <v>2.1987315010570798</v>
      </c>
      <c r="D15819" s="91"/>
      <c r="E15819" s="93" t="s">
        <v>4884</v>
      </c>
      <c r="F15819" s="94">
        <v>2600</v>
      </c>
    </row>
    <row r="15820" spans="1:6" ht="0.2" customHeight="1" thickBot="1" x14ac:dyDescent="0.25"/>
    <row r="15821" spans="1:6" ht="12.75" customHeight="1" thickBot="1" x14ac:dyDescent="0.3">
      <c r="A15821" s="157" t="s">
        <v>4909</v>
      </c>
      <c r="B15821" s="158"/>
      <c r="C15821" s="158"/>
      <c r="D15821" s="158"/>
      <c r="E15821" s="159">
        <v>118250</v>
      </c>
      <c r="F15821" s="160"/>
    </row>
    <row r="15822" spans="1:6" ht="12.75" customHeight="1" x14ac:dyDescent="0.2"/>
    <row r="15823" spans="1:6" ht="12.75" customHeight="1" x14ac:dyDescent="0.2"/>
    <row r="15824" spans="1:6" ht="409.6" hidden="1" customHeight="1" x14ac:dyDescent="0.2"/>
    <row r="15825" spans="1:6" ht="12.75" customHeight="1" x14ac:dyDescent="0.25">
      <c r="A15825" s="144" t="s">
        <v>4868</v>
      </c>
      <c r="B15825" s="145"/>
      <c r="C15825" s="145"/>
      <c r="D15825" s="145"/>
      <c r="E15825" s="146"/>
      <c r="F15825" s="147"/>
    </row>
    <row r="15826" spans="1:6" ht="12.75" customHeight="1" x14ac:dyDescent="0.2">
      <c r="A15826" s="138" t="s">
        <v>3132</v>
      </c>
      <c r="B15826" s="139"/>
      <c r="C15826" s="139"/>
      <c r="D15826" s="140"/>
      <c r="E15826" s="76" t="s">
        <v>4869</v>
      </c>
      <c r="F15826" s="77" t="s">
        <v>4870</v>
      </c>
    </row>
    <row r="15827" spans="1:6" ht="12.75" customHeight="1" x14ac:dyDescent="0.2">
      <c r="A15827" s="141"/>
      <c r="B15827" s="142"/>
      <c r="C15827" s="142"/>
      <c r="D15827" s="143"/>
      <c r="E15827" s="78" t="s">
        <v>3131</v>
      </c>
      <c r="F15827" s="79" t="s">
        <v>117</v>
      </c>
    </row>
    <row r="15828" spans="1:6" ht="409.6" hidden="1" customHeight="1" x14ac:dyDescent="0.2"/>
    <row r="15829" spans="1:6" ht="12.75" customHeight="1" x14ac:dyDescent="0.2">
      <c r="A15829" s="80" t="s">
        <v>4871</v>
      </c>
      <c r="B15829" s="81" t="s">
        <v>4872</v>
      </c>
      <c r="C15829" s="82" t="s">
        <v>4870</v>
      </c>
      <c r="D15829" s="82" t="s">
        <v>4873</v>
      </c>
      <c r="E15829" s="82" t="s">
        <v>4874</v>
      </c>
      <c r="F15829" s="83" t="s">
        <v>4875</v>
      </c>
    </row>
    <row r="15830" spans="1:6" ht="409.6" hidden="1" customHeight="1" x14ac:dyDescent="0.2"/>
    <row r="15831" spans="1:6" ht="25.5" customHeight="1" x14ac:dyDescent="0.2">
      <c r="A15831" s="84" t="s">
        <v>5154</v>
      </c>
      <c r="B15831" s="85" t="s">
        <v>5155</v>
      </c>
      <c r="C15831" s="86" t="s">
        <v>106</v>
      </c>
      <c r="D15831" s="87">
        <v>0.21</v>
      </c>
      <c r="E15831" s="88">
        <v>405694</v>
      </c>
      <c r="F15831" s="89">
        <f>+D15831*E15831</f>
        <v>85195.739999999991</v>
      </c>
    </row>
    <row r="15832" spans="1:6" ht="409.6" hidden="1" customHeight="1" x14ac:dyDescent="0.2"/>
    <row r="15833" spans="1:6" ht="25.5" customHeight="1" x14ac:dyDescent="0.2">
      <c r="A15833" s="84" t="s">
        <v>5180</v>
      </c>
      <c r="B15833" s="85" t="s">
        <v>5181</v>
      </c>
      <c r="C15833" s="86" t="s">
        <v>7</v>
      </c>
      <c r="D15833" s="87">
        <v>0.36749999999999999</v>
      </c>
      <c r="E15833" s="88">
        <v>18433</v>
      </c>
      <c r="F15833" s="89">
        <f>+D15833*E15833</f>
        <v>6774.1274999999996</v>
      </c>
    </row>
    <row r="15834" spans="1:6" ht="409.6" hidden="1" customHeight="1" x14ac:dyDescent="0.2"/>
    <row r="15835" spans="1:6" ht="25.5" customHeight="1" x14ac:dyDescent="0.2">
      <c r="A15835" s="84" t="s">
        <v>5206</v>
      </c>
      <c r="B15835" s="85" t="s">
        <v>5207</v>
      </c>
      <c r="C15835" s="86" t="s">
        <v>7</v>
      </c>
      <c r="D15835" s="87">
        <v>0.1386</v>
      </c>
      <c r="E15835" s="88">
        <v>25736</v>
      </c>
      <c r="F15835" s="89">
        <f>+D15835*E15835</f>
        <v>3567.0095999999999</v>
      </c>
    </row>
    <row r="15836" spans="1:6" ht="409.6" hidden="1" customHeight="1" x14ac:dyDescent="0.2"/>
    <row r="15837" spans="1:6" ht="25.5" customHeight="1" x14ac:dyDescent="0.2">
      <c r="A15837" s="84" t="s">
        <v>5172</v>
      </c>
      <c r="B15837" s="85" t="s">
        <v>5173</v>
      </c>
      <c r="C15837" s="86" t="s">
        <v>9</v>
      </c>
      <c r="D15837" s="87">
        <v>0.23649999999999999</v>
      </c>
      <c r="E15837" s="88">
        <v>8900</v>
      </c>
      <c r="F15837" s="89">
        <f>+D15837*E15837</f>
        <v>2104.85</v>
      </c>
    </row>
    <row r="15838" spans="1:6" ht="409.6" hidden="1" customHeight="1" x14ac:dyDescent="0.2"/>
    <row r="15839" spans="1:6" ht="25.5" customHeight="1" thickBot="1" x14ac:dyDescent="0.25">
      <c r="A15839" s="84" t="s">
        <v>4876</v>
      </c>
      <c r="B15839" s="85" t="s">
        <v>4877</v>
      </c>
      <c r="C15839" s="86" t="s">
        <v>1212</v>
      </c>
      <c r="D15839" s="87">
        <v>0.1</v>
      </c>
      <c r="E15839" s="88">
        <v>3690</v>
      </c>
      <c r="F15839" s="89">
        <f>+D15839*E15839</f>
        <v>369</v>
      </c>
    </row>
    <row r="15840" spans="1:6" ht="409.6" hidden="1" customHeight="1" thickBot="1" x14ac:dyDescent="0.25"/>
    <row r="15841" spans="1:6" ht="13.5" customHeight="1" thickBot="1" x14ac:dyDescent="0.25">
      <c r="A15841" s="90" t="s">
        <v>4883</v>
      </c>
      <c r="B15841" s="91"/>
      <c r="C15841" s="92">
        <v>72.517479930450193</v>
      </c>
      <c r="D15841" s="91"/>
      <c r="E15841" s="93" t="s">
        <v>4884</v>
      </c>
      <c r="F15841" s="94">
        <v>98011</v>
      </c>
    </row>
    <row r="15842" spans="1:6" ht="0.2" customHeight="1" x14ac:dyDescent="0.2"/>
    <row r="15843" spans="1:6" ht="12.75" customHeight="1" x14ac:dyDescent="0.2">
      <c r="A15843" s="80" t="s">
        <v>4871</v>
      </c>
      <c r="B15843" s="81" t="s">
        <v>4885</v>
      </c>
      <c r="C15843" s="82" t="s">
        <v>4870</v>
      </c>
      <c r="D15843" s="82" t="s">
        <v>4873</v>
      </c>
      <c r="E15843" s="82" t="s">
        <v>4874</v>
      </c>
      <c r="F15843" s="83" t="s">
        <v>4875</v>
      </c>
    </row>
    <row r="15844" spans="1:6" ht="409.6" hidden="1" customHeight="1" x14ac:dyDescent="0.2"/>
    <row r="15845" spans="1:6" ht="25.5" customHeight="1" thickBot="1" x14ac:dyDescent="0.25">
      <c r="A15845" s="84" t="s">
        <v>4912</v>
      </c>
      <c r="B15845" s="85" t="s">
        <v>4913</v>
      </c>
      <c r="C15845" s="86" t="s">
        <v>4888</v>
      </c>
      <c r="D15845" s="87">
        <v>0.17316000000000001</v>
      </c>
      <c r="E15845" s="88">
        <v>184277</v>
      </c>
      <c r="F15845" s="89">
        <f>+D15845*E15845</f>
        <v>31909.405320000002</v>
      </c>
    </row>
    <row r="15846" spans="1:6" ht="409.6" hidden="1" customHeight="1" thickBot="1" x14ac:dyDescent="0.25"/>
    <row r="15847" spans="1:6" ht="13.5" customHeight="1" thickBot="1" x14ac:dyDescent="0.25">
      <c r="A15847" s="90" t="s">
        <v>4893</v>
      </c>
      <c r="B15847" s="91"/>
      <c r="C15847" s="92">
        <v>23.609189449151</v>
      </c>
      <c r="D15847" s="91"/>
      <c r="E15847" s="93" t="s">
        <v>4884</v>
      </c>
      <c r="F15847" s="94">
        <v>31909</v>
      </c>
    </row>
    <row r="15848" spans="1:6" ht="0.2" customHeight="1" x14ac:dyDescent="0.2"/>
    <row r="15849" spans="1:6" ht="12.75" customHeight="1" x14ac:dyDescent="0.2">
      <c r="A15849" s="80" t="s">
        <v>4871</v>
      </c>
      <c r="B15849" s="81" t="s">
        <v>4894</v>
      </c>
      <c r="C15849" s="82" t="s">
        <v>4870</v>
      </c>
      <c r="D15849" s="82" t="s">
        <v>4873</v>
      </c>
      <c r="E15849" s="82" t="s">
        <v>4874</v>
      </c>
      <c r="F15849" s="83" t="s">
        <v>4875</v>
      </c>
    </row>
    <row r="15850" spans="1:6" ht="409.6" hidden="1" customHeight="1" x14ac:dyDescent="0.2"/>
    <row r="15851" spans="1:6" ht="25.5" customHeight="1" thickBot="1" x14ac:dyDescent="0.25">
      <c r="A15851" s="84" t="s">
        <v>4895</v>
      </c>
      <c r="B15851" s="85" t="s">
        <v>4896</v>
      </c>
      <c r="C15851" s="86" t="s">
        <v>4897</v>
      </c>
      <c r="D15851" s="87">
        <v>0.05</v>
      </c>
      <c r="E15851" s="88">
        <v>31909</v>
      </c>
      <c r="F15851" s="89">
        <f>+D15851*E15851</f>
        <v>1595.45</v>
      </c>
    </row>
    <row r="15852" spans="1:6" ht="409.6" hidden="1" customHeight="1" thickBot="1" x14ac:dyDescent="0.25"/>
    <row r="15853" spans="1:6" ht="13.5" customHeight="1" thickBot="1" x14ac:dyDescent="0.25">
      <c r="A15853" s="90" t="s">
        <v>4898</v>
      </c>
      <c r="B15853" s="91"/>
      <c r="C15853" s="92">
        <v>1.1801265214013501</v>
      </c>
      <c r="D15853" s="91"/>
      <c r="E15853" s="93" t="s">
        <v>4884</v>
      </c>
      <c r="F15853" s="94">
        <v>1595</v>
      </c>
    </row>
    <row r="15854" spans="1:6" ht="0.2" customHeight="1" x14ac:dyDescent="0.2"/>
    <row r="15855" spans="1:6" ht="12.75" customHeight="1" x14ac:dyDescent="0.2">
      <c r="A15855" s="80" t="s">
        <v>4871</v>
      </c>
      <c r="B15855" s="81" t="s">
        <v>4899</v>
      </c>
      <c r="C15855" s="82" t="s">
        <v>4870</v>
      </c>
      <c r="D15855" s="82" t="s">
        <v>4873</v>
      </c>
      <c r="E15855" s="82" t="s">
        <v>4874</v>
      </c>
      <c r="F15855" s="83" t="s">
        <v>4875</v>
      </c>
    </row>
    <row r="15856" spans="1:6" ht="409.6" hidden="1" customHeight="1" x14ac:dyDescent="0.2"/>
    <row r="15857" spans="1:6" ht="25.5" customHeight="1" thickBot="1" x14ac:dyDescent="0.25">
      <c r="A15857" s="84" t="s">
        <v>5166</v>
      </c>
      <c r="B15857" s="85" t="s">
        <v>5167</v>
      </c>
      <c r="C15857" s="86" t="s">
        <v>109</v>
      </c>
      <c r="D15857" s="87">
        <v>2.5000000000000001E-2</v>
      </c>
      <c r="E15857" s="88">
        <v>26925</v>
      </c>
      <c r="F15857" s="89">
        <f>+D15857*E15857</f>
        <v>673.125</v>
      </c>
    </row>
    <row r="15858" spans="1:6" ht="409.6" hidden="1" customHeight="1" thickBot="1" x14ac:dyDescent="0.25"/>
    <row r="15859" spans="1:6" ht="13.5" customHeight="1" thickBot="1" x14ac:dyDescent="0.25">
      <c r="A15859" s="90" t="s">
        <v>4904</v>
      </c>
      <c r="B15859" s="91"/>
      <c r="C15859" s="92">
        <v>0.49794680182013201</v>
      </c>
      <c r="D15859" s="91"/>
      <c r="E15859" s="93" t="s">
        <v>4884</v>
      </c>
      <c r="F15859" s="94">
        <v>673</v>
      </c>
    </row>
    <row r="15860" spans="1:6" ht="0.2" customHeight="1" x14ac:dyDescent="0.2"/>
    <row r="15861" spans="1:6" ht="12.75" customHeight="1" x14ac:dyDescent="0.2">
      <c r="A15861" s="80" t="s">
        <v>4871</v>
      </c>
      <c r="B15861" s="81" t="s">
        <v>4905</v>
      </c>
      <c r="C15861" s="82" t="s">
        <v>4870</v>
      </c>
      <c r="D15861" s="82" t="s">
        <v>4873</v>
      </c>
      <c r="E15861" s="82" t="s">
        <v>4874</v>
      </c>
      <c r="F15861" s="83" t="s">
        <v>4875</v>
      </c>
    </row>
    <row r="15862" spans="1:6" ht="409.6" hidden="1" customHeight="1" x14ac:dyDescent="0.2"/>
    <row r="15863" spans="1:6" ht="25.5" customHeight="1" thickBot="1" x14ac:dyDescent="0.25">
      <c r="A15863" s="84" t="s">
        <v>4920</v>
      </c>
      <c r="B15863" s="85" t="s">
        <v>4921</v>
      </c>
      <c r="C15863" s="86" t="s">
        <v>106</v>
      </c>
      <c r="D15863" s="87">
        <v>0.21</v>
      </c>
      <c r="E15863" s="88">
        <v>14128</v>
      </c>
      <c r="F15863" s="89">
        <f>+D15863*E15863</f>
        <v>2966.88</v>
      </c>
    </row>
    <row r="15864" spans="1:6" ht="409.6" hidden="1" customHeight="1" thickBot="1" x14ac:dyDescent="0.25"/>
    <row r="15865" spans="1:6" ht="13.5" customHeight="1" thickBot="1" x14ac:dyDescent="0.25">
      <c r="A15865" s="90" t="s">
        <v>4908</v>
      </c>
      <c r="B15865" s="91"/>
      <c r="C15865" s="92">
        <v>2.1952572971773101</v>
      </c>
      <c r="D15865" s="91"/>
      <c r="E15865" s="93" t="s">
        <v>4884</v>
      </c>
      <c r="F15865" s="94">
        <v>2967</v>
      </c>
    </row>
    <row r="15866" spans="1:6" ht="0.2" customHeight="1" thickBot="1" x14ac:dyDescent="0.25"/>
    <row r="15867" spans="1:6" ht="12.75" customHeight="1" thickBot="1" x14ac:dyDescent="0.3">
      <c r="A15867" s="157" t="s">
        <v>4909</v>
      </c>
      <c r="B15867" s="158"/>
      <c r="C15867" s="158"/>
      <c r="D15867" s="158"/>
      <c r="E15867" s="159">
        <v>135155</v>
      </c>
      <c r="F15867" s="160"/>
    </row>
    <row r="15868" spans="1:6" ht="12.75" customHeight="1" x14ac:dyDescent="0.2"/>
    <row r="15869" spans="1:6" ht="12.75" customHeight="1" x14ac:dyDescent="0.2"/>
    <row r="15870" spans="1:6" ht="409.6" hidden="1" customHeight="1" x14ac:dyDescent="0.2"/>
    <row r="15871" spans="1:6" ht="12.75" customHeight="1" x14ac:dyDescent="0.25">
      <c r="A15871" s="144" t="s">
        <v>4868</v>
      </c>
      <c r="B15871" s="145"/>
      <c r="C15871" s="145"/>
      <c r="D15871" s="145"/>
      <c r="E15871" s="146"/>
      <c r="F15871" s="147"/>
    </row>
    <row r="15872" spans="1:6" ht="12.75" customHeight="1" x14ac:dyDescent="0.2">
      <c r="A15872" s="138" t="s">
        <v>3134</v>
      </c>
      <c r="B15872" s="139"/>
      <c r="C15872" s="139"/>
      <c r="D15872" s="140"/>
      <c r="E15872" s="76" t="s">
        <v>4869</v>
      </c>
      <c r="F15872" s="77" t="s">
        <v>4870</v>
      </c>
    </row>
    <row r="15873" spans="1:6" ht="12.75" customHeight="1" x14ac:dyDescent="0.2">
      <c r="A15873" s="141"/>
      <c r="B15873" s="142"/>
      <c r="C15873" s="142"/>
      <c r="D15873" s="143"/>
      <c r="E15873" s="78" t="s">
        <v>3133</v>
      </c>
      <c r="F15873" s="79" t="s">
        <v>117</v>
      </c>
    </row>
    <row r="15874" spans="1:6" ht="409.6" hidden="1" customHeight="1" x14ac:dyDescent="0.2"/>
    <row r="15875" spans="1:6" ht="12.75" customHeight="1" x14ac:dyDescent="0.2">
      <c r="A15875" s="80" t="s">
        <v>4871</v>
      </c>
      <c r="B15875" s="81" t="s">
        <v>4872</v>
      </c>
      <c r="C15875" s="82" t="s">
        <v>4870</v>
      </c>
      <c r="D15875" s="82" t="s">
        <v>4873</v>
      </c>
      <c r="E15875" s="82" t="s">
        <v>4874</v>
      </c>
      <c r="F15875" s="83" t="s">
        <v>4875</v>
      </c>
    </row>
    <row r="15876" spans="1:6" ht="409.6" hidden="1" customHeight="1" x14ac:dyDescent="0.2"/>
    <row r="15877" spans="1:6" ht="25.5" customHeight="1" x14ac:dyDescent="0.2">
      <c r="A15877" s="84" t="s">
        <v>5154</v>
      </c>
      <c r="B15877" s="85" t="s">
        <v>5155</v>
      </c>
      <c r="C15877" s="86" t="s">
        <v>106</v>
      </c>
      <c r="D15877" s="87">
        <v>0.315</v>
      </c>
      <c r="E15877" s="88">
        <v>405694</v>
      </c>
      <c r="F15877" s="89">
        <f>+D15877*E15877</f>
        <v>127793.61</v>
      </c>
    </row>
    <row r="15878" spans="1:6" ht="409.6" hidden="1" customHeight="1" x14ac:dyDescent="0.2"/>
    <row r="15879" spans="1:6" ht="25.5" customHeight="1" x14ac:dyDescent="0.2">
      <c r="A15879" s="84" t="s">
        <v>5180</v>
      </c>
      <c r="B15879" s="85" t="s">
        <v>5181</v>
      </c>
      <c r="C15879" s="86" t="s">
        <v>7</v>
      </c>
      <c r="D15879" s="87">
        <v>0.55125000000000002</v>
      </c>
      <c r="E15879" s="88">
        <v>18433</v>
      </c>
      <c r="F15879" s="89">
        <f>+D15879*E15879</f>
        <v>10161.19125</v>
      </c>
    </row>
    <row r="15880" spans="1:6" ht="409.6" hidden="1" customHeight="1" x14ac:dyDescent="0.2"/>
    <row r="15881" spans="1:6" ht="25.5" customHeight="1" x14ac:dyDescent="0.2">
      <c r="A15881" s="84" t="s">
        <v>5206</v>
      </c>
      <c r="B15881" s="85" t="s">
        <v>5207</v>
      </c>
      <c r="C15881" s="86" t="s">
        <v>7</v>
      </c>
      <c r="D15881" s="87">
        <v>0.2046</v>
      </c>
      <c r="E15881" s="88">
        <v>25736</v>
      </c>
      <c r="F15881" s="89">
        <f>+D15881*E15881</f>
        <v>5265.5856000000003</v>
      </c>
    </row>
    <row r="15882" spans="1:6" ht="409.6" hidden="1" customHeight="1" x14ac:dyDescent="0.2"/>
    <row r="15883" spans="1:6" ht="25.5" customHeight="1" x14ac:dyDescent="0.2">
      <c r="A15883" s="84" t="s">
        <v>5172</v>
      </c>
      <c r="B15883" s="85" t="s">
        <v>5173</v>
      </c>
      <c r="C15883" s="86" t="s">
        <v>9</v>
      </c>
      <c r="D15883" s="87">
        <v>0.34649999999999997</v>
      </c>
      <c r="E15883" s="88">
        <v>8900</v>
      </c>
      <c r="F15883" s="89">
        <f>+D15883*E15883</f>
        <v>3083.85</v>
      </c>
    </row>
    <row r="15884" spans="1:6" ht="409.6" hidden="1" customHeight="1" x14ac:dyDescent="0.2"/>
    <row r="15885" spans="1:6" ht="25.5" customHeight="1" thickBot="1" x14ac:dyDescent="0.25">
      <c r="A15885" s="84" t="s">
        <v>4876</v>
      </c>
      <c r="B15885" s="85" t="s">
        <v>4877</v>
      </c>
      <c r="C15885" s="86" t="s">
        <v>1212</v>
      </c>
      <c r="D15885" s="87">
        <v>0.1</v>
      </c>
      <c r="E15885" s="88">
        <v>3690</v>
      </c>
      <c r="F15885" s="89">
        <f>+D15885*E15885</f>
        <v>369</v>
      </c>
    </row>
    <row r="15886" spans="1:6" ht="409.6" hidden="1" customHeight="1" x14ac:dyDescent="0.2"/>
    <row r="15887" spans="1:6" ht="13.5" customHeight="1" thickBot="1" x14ac:dyDescent="0.25">
      <c r="A15887" s="90" t="s">
        <v>4883</v>
      </c>
      <c r="B15887" s="91"/>
      <c r="C15887" s="92">
        <v>76.956656330505297</v>
      </c>
      <c r="D15887" s="91"/>
      <c r="E15887" s="93" t="s">
        <v>4884</v>
      </c>
      <c r="F15887" s="94">
        <v>146674</v>
      </c>
    </row>
    <row r="15888" spans="1:6" ht="0.2" customHeight="1" x14ac:dyDescent="0.2"/>
    <row r="15889" spans="1:6" ht="12.75" customHeight="1" x14ac:dyDescent="0.2">
      <c r="A15889" s="80" t="s">
        <v>4871</v>
      </c>
      <c r="B15889" s="81" t="s">
        <v>4885</v>
      </c>
      <c r="C15889" s="82" t="s">
        <v>4870</v>
      </c>
      <c r="D15889" s="82" t="s">
        <v>4873</v>
      </c>
      <c r="E15889" s="82" t="s">
        <v>4874</v>
      </c>
      <c r="F15889" s="83" t="s">
        <v>4875</v>
      </c>
    </row>
    <row r="15890" spans="1:6" ht="409.6" hidden="1" customHeight="1" x14ac:dyDescent="0.2"/>
    <row r="15891" spans="1:6" ht="25.5" customHeight="1" thickBot="1" x14ac:dyDescent="0.25">
      <c r="A15891" s="84" t="s">
        <v>4912</v>
      </c>
      <c r="B15891" s="85" t="s">
        <v>4913</v>
      </c>
      <c r="C15891" s="86" t="s">
        <v>4888</v>
      </c>
      <c r="D15891" s="87">
        <v>0.20050999999999999</v>
      </c>
      <c r="E15891" s="88">
        <v>184277</v>
      </c>
      <c r="F15891" s="89">
        <f>+D15891*E15891</f>
        <v>36949.381269999998</v>
      </c>
    </row>
    <row r="15892" spans="1:6" ht="409.6" hidden="1" customHeight="1" thickBot="1" x14ac:dyDescent="0.25"/>
    <row r="15893" spans="1:6" ht="13.5" customHeight="1" thickBot="1" x14ac:dyDescent="0.25">
      <c r="A15893" s="90" t="s">
        <v>4893</v>
      </c>
      <c r="B15893" s="91"/>
      <c r="C15893" s="92">
        <v>19.386336329246099</v>
      </c>
      <c r="D15893" s="91"/>
      <c r="E15893" s="93" t="s">
        <v>4884</v>
      </c>
      <c r="F15893" s="94">
        <v>36949</v>
      </c>
    </row>
    <row r="15894" spans="1:6" ht="0.2" customHeight="1" x14ac:dyDescent="0.2"/>
    <row r="15895" spans="1:6" ht="12.75" customHeight="1" x14ac:dyDescent="0.2">
      <c r="A15895" s="80" t="s">
        <v>4871</v>
      </c>
      <c r="B15895" s="81" t="s">
        <v>4894</v>
      </c>
      <c r="C15895" s="82" t="s">
        <v>4870</v>
      </c>
      <c r="D15895" s="82" t="s">
        <v>4873</v>
      </c>
      <c r="E15895" s="82" t="s">
        <v>4874</v>
      </c>
      <c r="F15895" s="83" t="s">
        <v>4875</v>
      </c>
    </row>
    <row r="15896" spans="1:6" ht="409.6" hidden="1" customHeight="1" x14ac:dyDescent="0.2"/>
    <row r="15897" spans="1:6" ht="25.5" customHeight="1" thickBot="1" x14ac:dyDescent="0.25">
      <c r="A15897" s="84" t="s">
        <v>4895</v>
      </c>
      <c r="B15897" s="85" t="s">
        <v>4896</v>
      </c>
      <c r="C15897" s="86" t="s">
        <v>4897</v>
      </c>
      <c r="D15897" s="87">
        <v>0.05</v>
      </c>
      <c r="E15897" s="88">
        <v>36949</v>
      </c>
      <c r="F15897" s="89">
        <f>+D15897*E15897</f>
        <v>1847.45</v>
      </c>
    </row>
    <row r="15898" spans="1:6" ht="409.6" hidden="1" customHeight="1" thickBot="1" x14ac:dyDescent="0.25"/>
    <row r="15899" spans="1:6" ht="13.5" customHeight="1" thickBot="1" x14ac:dyDescent="0.25">
      <c r="A15899" s="90" t="s">
        <v>4898</v>
      </c>
      <c r="B15899" s="91"/>
      <c r="C15899" s="92">
        <v>0.969080711253824</v>
      </c>
      <c r="D15899" s="91"/>
      <c r="E15899" s="93" t="s">
        <v>4884</v>
      </c>
      <c r="F15899" s="94">
        <v>1847</v>
      </c>
    </row>
    <row r="15900" spans="1:6" ht="0.2" customHeight="1" x14ac:dyDescent="0.2"/>
    <row r="15901" spans="1:6" ht="12.75" customHeight="1" x14ac:dyDescent="0.2">
      <c r="A15901" s="80" t="s">
        <v>4871</v>
      </c>
      <c r="B15901" s="81" t="s">
        <v>4899</v>
      </c>
      <c r="C15901" s="82" t="s">
        <v>4870</v>
      </c>
      <c r="D15901" s="82" t="s">
        <v>4873</v>
      </c>
      <c r="E15901" s="82" t="s">
        <v>4874</v>
      </c>
      <c r="F15901" s="83" t="s">
        <v>4875</v>
      </c>
    </row>
    <row r="15902" spans="1:6" ht="409.6" hidden="1" customHeight="1" x14ac:dyDescent="0.2"/>
    <row r="15903" spans="1:6" ht="25.5" customHeight="1" thickBot="1" x14ac:dyDescent="0.25">
      <c r="A15903" s="84" t="s">
        <v>5166</v>
      </c>
      <c r="B15903" s="85" t="s">
        <v>5167</v>
      </c>
      <c r="C15903" s="86" t="s">
        <v>109</v>
      </c>
      <c r="D15903" s="87">
        <v>2.5000000000000001E-2</v>
      </c>
      <c r="E15903" s="88">
        <v>26925</v>
      </c>
      <c r="F15903" s="89">
        <f>+D15903*E15903</f>
        <v>673.125</v>
      </c>
    </row>
    <row r="15904" spans="1:6" ht="409.6" hidden="1" customHeight="1" thickBot="1" x14ac:dyDescent="0.25"/>
    <row r="15905" spans="1:6" ht="13.5" customHeight="1" thickBot="1" x14ac:dyDescent="0.25">
      <c r="A15905" s="90" t="s">
        <v>4904</v>
      </c>
      <c r="B15905" s="91"/>
      <c r="C15905" s="92">
        <v>0.353108456239211</v>
      </c>
      <c r="D15905" s="91"/>
      <c r="E15905" s="93" t="s">
        <v>4884</v>
      </c>
      <c r="F15905" s="94">
        <v>673</v>
      </c>
    </row>
    <row r="15906" spans="1:6" ht="0.2" customHeight="1" x14ac:dyDescent="0.2"/>
    <row r="15907" spans="1:6" ht="12.75" customHeight="1" x14ac:dyDescent="0.2">
      <c r="A15907" s="80" t="s">
        <v>4871</v>
      </c>
      <c r="B15907" s="81" t="s">
        <v>4905</v>
      </c>
      <c r="C15907" s="82" t="s">
        <v>4870</v>
      </c>
      <c r="D15907" s="82" t="s">
        <v>4873</v>
      </c>
      <c r="E15907" s="82" t="s">
        <v>4874</v>
      </c>
      <c r="F15907" s="83" t="s">
        <v>4875</v>
      </c>
    </row>
    <row r="15908" spans="1:6" ht="409.6" hidden="1" customHeight="1" x14ac:dyDescent="0.2"/>
    <row r="15909" spans="1:6" ht="25.5" customHeight="1" thickBot="1" x14ac:dyDescent="0.25">
      <c r="A15909" s="84" t="s">
        <v>4920</v>
      </c>
      <c r="B15909" s="85" t="s">
        <v>4921</v>
      </c>
      <c r="C15909" s="86" t="s">
        <v>106</v>
      </c>
      <c r="D15909" s="87">
        <v>0.315</v>
      </c>
      <c r="E15909" s="88">
        <v>14128</v>
      </c>
      <c r="F15909" s="89">
        <f>+D15909*E15909</f>
        <v>4450.32</v>
      </c>
    </row>
    <row r="15910" spans="1:6" ht="409.6" hidden="1" customHeight="1" thickBot="1" x14ac:dyDescent="0.25"/>
    <row r="15911" spans="1:6" ht="13.5" customHeight="1" thickBot="1" x14ac:dyDescent="0.25">
      <c r="A15911" s="90" t="s">
        <v>4908</v>
      </c>
      <c r="B15911" s="91"/>
      <c r="C15911" s="92">
        <v>2.3348181727555599</v>
      </c>
      <c r="D15911" s="91"/>
      <c r="E15911" s="93" t="s">
        <v>4884</v>
      </c>
      <c r="F15911" s="94">
        <v>4450</v>
      </c>
    </row>
    <row r="15912" spans="1:6" ht="0.2" customHeight="1" thickBot="1" x14ac:dyDescent="0.25"/>
    <row r="15913" spans="1:6" ht="12.75" customHeight="1" thickBot="1" x14ac:dyDescent="0.3">
      <c r="A15913" s="157" t="s">
        <v>4909</v>
      </c>
      <c r="B15913" s="158"/>
      <c r="C15913" s="158"/>
      <c r="D15913" s="158"/>
      <c r="E15913" s="159">
        <v>190593</v>
      </c>
      <c r="F15913" s="160"/>
    </row>
    <row r="15914" spans="1:6" ht="12.75" customHeight="1" x14ac:dyDescent="0.2"/>
    <row r="15915" spans="1:6" ht="12.75" customHeight="1" x14ac:dyDescent="0.2"/>
    <row r="15916" spans="1:6" ht="409.6" hidden="1" customHeight="1" x14ac:dyDescent="0.2"/>
    <row r="15917" spans="1:6" ht="12.75" customHeight="1" x14ac:dyDescent="0.25">
      <c r="A15917" s="144" t="s">
        <v>4868</v>
      </c>
      <c r="B15917" s="145"/>
      <c r="C15917" s="145"/>
      <c r="D15917" s="145"/>
      <c r="E15917" s="146"/>
      <c r="F15917" s="147"/>
    </row>
    <row r="15918" spans="1:6" ht="12.75" customHeight="1" x14ac:dyDescent="0.2">
      <c r="A15918" s="138" t="s">
        <v>3136</v>
      </c>
      <c r="B15918" s="139"/>
      <c r="C15918" s="139"/>
      <c r="D15918" s="140"/>
      <c r="E15918" s="76" t="s">
        <v>4869</v>
      </c>
      <c r="F15918" s="77" t="s">
        <v>4870</v>
      </c>
    </row>
    <row r="15919" spans="1:6" ht="12.75" customHeight="1" x14ac:dyDescent="0.2">
      <c r="A15919" s="141"/>
      <c r="B15919" s="142"/>
      <c r="C15919" s="142"/>
      <c r="D15919" s="143"/>
      <c r="E15919" s="78" t="s">
        <v>3135</v>
      </c>
      <c r="F15919" s="79" t="s">
        <v>106</v>
      </c>
    </row>
    <row r="15920" spans="1:6" ht="409.6" hidden="1" customHeight="1" x14ac:dyDescent="0.2"/>
    <row r="15921" spans="1:6" ht="12.75" customHeight="1" x14ac:dyDescent="0.2">
      <c r="A15921" s="80" t="s">
        <v>4871</v>
      </c>
      <c r="B15921" s="81" t="s">
        <v>4872</v>
      </c>
      <c r="C15921" s="82" t="s">
        <v>4870</v>
      </c>
      <c r="D15921" s="82" t="s">
        <v>4873</v>
      </c>
      <c r="E15921" s="82" t="s">
        <v>4874</v>
      </c>
      <c r="F15921" s="83" t="s">
        <v>4875</v>
      </c>
    </row>
    <row r="15922" spans="1:6" ht="409.6" hidden="1" customHeight="1" x14ac:dyDescent="0.2"/>
    <row r="15923" spans="1:6" ht="25.5" customHeight="1" x14ac:dyDescent="0.2">
      <c r="A15923" s="84" t="s">
        <v>5154</v>
      </c>
      <c r="B15923" s="85" t="s">
        <v>5155</v>
      </c>
      <c r="C15923" s="86" t="s">
        <v>106</v>
      </c>
      <c r="D15923" s="87">
        <v>1.05</v>
      </c>
      <c r="E15923" s="88">
        <v>405694</v>
      </c>
      <c r="F15923" s="89">
        <f>+D15923*E15923</f>
        <v>425978.7</v>
      </c>
    </row>
    <row r="15924" spans="1:6" ht="409.6" hidden="1" customHeight="1" x14ac:dyDescent="0.2"/>
    <row r="15925" spans="1:6" ht="25.5" customHeight="1" x14ac:dyDescent="0.2">
      <c r="A15925" s="84" t="s">
        <v>5097</v>
      </c>
      <c r="B15925" s="85" t="s">
        <v>5098</v>
      </c>
      <c r="C15925" s="86" t="s">
        <v>9</v>
      </c>
      <c r="D15925" s="87">
        <v>5.1999999999999998E-3</v>
      </c>
      <c r="E15925" s="88">
        <v>295180</v>
      </c>
      <c r="F15925" s="89">
        <f>+D15925*E15925</f>
        <v>1534.9359999999999</v>
      </c>
    </row>
    <row r="15926" spans="1:6" ht="409.6" hidden="1" customHeight="1" x14ac:dyDescent="0.2"/>
    <row r="15927" spans="1:6" ht="25.5" customHeight="1" x14ac:dyDescent="0.2">
      <c r="A15927" s="84" t="s">
        <v>5160</v>
      </c>
      <c r="B15927" s="85" t="s">
        <v>5161</v>
      </c>
      <c r="C15927" s="86" t="s">
        <v>9</v>
      </c>
      <c r="D15927" s="87">
        <v>0.32412000000000002</v>
      </c>
      <c r="E15927" s="88">
        <v>155918</v>
      </c>
      <c r="F15927" s="89">
        <f>+D15927*E15927</f>
        <v>50536.142160000003</v>
      </c>
    </row>
    <row r="15928" spans="1:6" ht="409.6" hidden="1" customHeight="1" x14ac:dyDescent="0.2"/>
    <row r="15929" spans="1:6" ht="25.5" customHeight="1" x14ac:dyDescent="0.2">
      <c r="A15929" s="84" t="s">
        <v>5180</v>
      </c>
      <c r="B15929" s="85" t="s">
        <v>5181</v>
      </c>
      <c r="C15929" s="86" t="s">
        <v>7</v>
      </c>
      <c r="D15929" s="87">
        <v>1.8374999999999999</v>
      </c>
      <c r="E15929" s="88">
        <v>18433</v>
      </c>
      <c r="F15929" s="89">
        <f>+D15929*E15929</f>
        <v>33870.637499999997</v>
      </c>
    </row>
    <row r="15930" spans="1:6" ht="409.6" hidden="1" customHeight="1" x14ac:dyDescent="0.2"/>
    <row r="15931" spans="1:6" ht="25.5" customHeight="1" x14ac:dyDescent="0.2">
      <c r="A15931" s="84" t="s">
        <v>5206</v>
      </c>
      <c r="B15931" s="85" t="s">
        <v>5207</v>
      </c>
      <c r="C15931" s="86" t="s">
        <v>7</v>
      </c>
      <c r="D15931" s="87">
        <v>0.63</v>
      </c>
      <c r="E15931" s="88">
        <v>25736</v>
      </c>
      <c r="F15931" s="89">
        <f>+D15931*E15931</f>
        <v>16213.68</v>
      </c>
    </row>
    <row r="15932" spans="1:6" ht="409.6" hidden="1" customHeight="1" x14ac:dyDescent="0.2"/>
    <row r="15933" spans="1:6" ht="25.5" customHeight="1" x14ac:dyDescent="0.2">
      <c r="A15933" s="84" t="s">
        <v>4876</v>
      </c>
      <c r="B15933" s="85" t="s">
        <v>4877</v>
      </c>
      <c r="C15933" s="86" t="s">
        <v>1212</v>
      </c>
      <c r="D15933" s="87">
        <v>0.5</v>
      </c>
      <c r="E15933" s="88">
        <v>3690</v>
      </c>
      <c r="F15933" s="89">
        <f>+D15933*E15933</f>
        <v>1845</v>
      </c>
    </row>
    <row r="15934" spans="1:6" ht="409.6" hidden="1" customHeight="1" x14ac:dyDescent="0.2"/>
    <row r="15935" spans="1:6" ht="25.5" customHeight="1" thickBot="1" x14ac:dyDescent="0.25">
      <c r="A15935" s="84" t="s">
        <v>5192</v>
      </c>
      <c r="B15935" s="85" t="s">
        <v>5193</v>
      </c>
      <c r="C15935" s="86" t="s">
        <v>117</v>
      </c>
      <c r="D15935" s="87">
        <v>10</v>
      </c>
      <c r="E15935" s="88">
        <v>800</v>
      </c>
      <c r="F15935" s="89">
        <f>+D15935*E15935</f>
        <v>8000</v>
      </c>
    </row>
    <row r="15936" spans="1:6" ht="409.6" hidden="1" customHeight="1" thickBot="1" x14ac:dyDescent="0.25"/>
    <row r="15937" spans="1:6" ht="13.5" customHeight="1" thickBot="1" x14ac:dyDescent="0.25">
      <c r="A15937" s="90" t="s">
        <v>4883</v>
      </c>
      <c r="B15937" s="91"/>
      <c r="C15937" s="92">
        <v>70.106349291156803</v>
      </c>
      <c r="D15937" s="91"/>
      <c r="E15937" s="93" t="s">
        <v>4884</v>
      </c>
      <c r="F15937" s="94">
        <v>537980</v>
      </c>
    </row>
    <row r="15938" spans="1:6" ht="0.2" customHeight="1" x14ac:dyDescent="0.2"/>
    <row r="15939" spans="1:6" ht="12.75" customHeight="1" x14ac:dyDescent="0.2">
      <c r="A15939" s="80" t="s">
        <v>4871</v>
      </c>
      <c r="B15939" s="81" t="s">
        <v>4885</v>
      </c>
      <c r="C15939" s="82" t="s">
        <v>4870</v>
      </c>
      <c r="D15939" s="82" t="s">
        <v>4873</v>
      </c>
      <c r="E15939" s="82" t="s">
        <v>4874</v>
      </c>
      <c r="F15939" s="83" t="s">
        <v>4875</v>
      </c>
    </row>
    <row r="15940" spans="1:6" ht="409.6" hidden="1" customHeight="1" x14ac:dyDescent="0.2"/>
    <row r="15941" spans="1:6" ht="25.5" customHeight="1" thickBot="1" x14ac:dyDescent="0.25">
      <c r="A15941" s="84" t="s">
        <v>5178</v>
      </c>
      <c r="B15941" s="85" t="s">
        <v>5179</v>
      </c>
      <c r="C15941" s="86" t="s">
        <v>4888</v>
      </c>
      <c r="D15941" s="87">
        <v>0.66</v>
      </c>
      <c r="E15941" s="88">
        <v>294454</v>
      </c>
      <c r="F15941" s="89">
        <f>+D15941*E15941</f>
        <v>194339.64</v>
      </c>
    </row>
    <row r="15942" spans="1:6" ht="409.6" hidden="1" customHeight="1" thickBot="1" x14ac:dyDescent="0.25"/>
    <row r="15943" spans="1:6" ht="13.5" customHeight="1" thickBot="1" x14ac:dyDescent="0.25">
      <c r="A15943" s="90" t="s">
        <v>4893</v>
      </c>
      <c r="B15943" s="91"/>
      <c r="C15943" s="92">
        <v>25.325231274849301</v>
      </c>
      <c r="D15943" s="91"/>
      <c r="E15943" s="93" t="s">
        <v>4884</v>
      </c>
      <c r="F15943" s="94">
        <v>194340</v>
      </c>
    </row>
    <row r="15944" spans="1:6" ht="0.2" customHeight="1" x14ac:dyDescent="0.2"/>
    <row r="15945" spans="1:6" ht="12.75" customHeight="1" x14ac:dyDescent="0.2">
      <c r="A15945" s="80" t="s">
        <v>4871</v>
      </c>
      <c r="B15945" s="81" t="s">
        <v>4894</v>
      </c>
      <c r="C15945" s="82" t="s">
        <v>4870</v>
      </c>
      <c r="D15945" s="82" t="s">
        <v>4873</v>
      </c>
      <c r="E15945" s="82" t="s">
        <v>4874</v>
      </c>
      <c r="F15945" s="83" t="s">
        <v>4875</v>
      </c>
    </row>
    <row r="15946" spans="1:6" ht="409.6" hidden="1" customHeight="1" x14ac:dyDescent="0.2"/>
    <row r="15947" spans="1:6" ht="25.5" customHeight="1" thickBot="1" x14ac:dyDescent="0.25">
      <c r="A15947" s="84" t="s">
        <v>4895</v>
      </c>
      <c r="B15947" s="85" t="s">
        <v>4896</v>
      </c>
      <c r="C15947" s="86" t="s">
        <v>4897</v>
      </c>
      <c r="D15947" s="87">
        <v>0.05</v>
      </c>
      <c r="E15947" s="88">
        <v>194340</v>
      </c>
      <c r="F15947" s="89">
        <f>+D15947*E15947</f>
        <v>9717</v>
      </c>
    </row>
    <row r="15948" spans="1:6" ht="409.6" hidden="1" customHeight="1" thickBot="1" x14ac:dyDescent="0.25"/>
    <row r="15949" spans="1:6" ht="13.5" customHeight="1" thickBot="1" x14ac:dyDescent="0.25">
      <c r="A15949" s="90" t="s">
        <v>4898</v>
      </c>
      <c r="B15949" s="91"/>
      <c r="C15949" s="92">
        <v>1.2662615637424599</v>
      </c>
      <c r="D15949" s="91"/>
      <c r="E15949" s="93" t="s">
        <v>4884</v>
      </c>
      <c r="F15949" s="94">
        <v>9717</v>
      </c>
    </row>
    <row r="15950" spans="1:6" ht="0.2" customHeight="1" x14ac:dyDescent="0.2"/>
    <row r="15951" spans="1:6" ht="12.75" customHeight="1" x14ac:dyDescent="0.2">
      <c r="A15951" s="80" t="s">
        <v>4871</v>
      </c>
      <c r="B15951" s="81" t="s">
        <v>4899</v>
      </c>
      <c r="C15951" s="82" t="s">
        <v>4870</v>
      </c>
      <c r="D15951" s="82" t="s">
        <v>4873</v>
      </c>
      <c r="E15951" s="82" t="s">
        <v>4874</v>
      </c>
      <c r="F15951" s="83" t="s">
        <v>4875</v>
      </c>
    </row>
    <row r="15952" spans="1:6" ht="409.6" hidden="1" customHeight="1" x14ac:dyDescent="0.2"/>
    <row r="15953" spans="1:6" ht="25.5" customHeight="1" x14ac:dyDescent="0.2">
      <c r="A15953" s="84" t="s">
        <v>5208</v>
      </c>
      <c r="B15953" s="85" t="s">
        <v>5209</v>
      </c>
      <c r="C15953" s="86" t="s">
        <v>109</v>
      </c>
      <c r="D15953" s="87">
        <v>18</v>
      </c>
      <c r="E15953" s="88">
        <v>139</v>
      </c>
      <c r="F15953" s="89">
        <f>+D15953*E15953</f>
        <v>2502</v>
      </c>
    </row>
    <row r="15954" spans="1:6" ht="409.6" hidden="1" customHeight="1" x14ac:dyDescent="0.2"/>
    <row r="15955" spans="1:6" ht="25.5" customHeight="1" x14ac:dyDescent="0.2">
      <c r="A15955" s="84" t="s">
        <v>5016</v>
      </c>
      <c r="B15955" s="85" t="s">
        <v>5017</v>
      </c>
      <c r="C15955" s="86" t="s">
        <v>109</v>
      </c>
      <c r="D15955" s="87">
        <v>1.2</v>
      </c>
      <c r="E15955" s="88">
        <v>3482</v>
      </c>
      <c r="F15955" s="89">
        <f>+D15955*E15955</f>
        <v>4178.3999999999996</v>
      </c>
    </row>
    <row r="15956" spans="1:6" ht="409.6" hidden="1" customHeight="1" x14ac:dyDescent="0.2"/>
    <row r="15957" spans="1:6" ht="25.5" customHeight="1" x14ac:dyDescent="0.2">
      <c r="A15957" s="84" t="s">
        <v>5018</v>
      </c>
      <c r="B15957" s="85" t="s">
        <v>5019</v>
      </c>
      <c r="C15957" s="86" t="s">
        <v>109</v>
      </c>
      <c r="D15957" s="87">
        <v>2.4</v>
      </c>
      <c r="E15957" s="88">
        <v>248</v>
      </c>
      <c r="F15957" s="89">
        <f>+D15957*E15957</f>
        <v>595.19999999999993</v>
      </c>
    </row>
    <row r="15958" spans="1:6" ht="409.6" hidden="1" customHeight="1" x14ac:dyDescent="0.2"/>
    <row r="15959" spans="1:6" ht="25.5" customHeight="1" thickBot="1" x14ac:dyDescent="0.25">
      <c r="A15959" s="84" t="s">
        <v>5166</v>
      </c>
      <c r="B15959" s="85" t="s">
        <v>5167</v>
      </c>
      <c r="C15959" s="86" t="s">
        <v>109</v>
      </c>
      <c r="D15959" s="87">
        <v>0.12</v>
      </c>
      <c r="E15959" s="88">
        <v>26925</v>
      </c>
      <c r="F15959" s="89">
        <f>+D15959*E15959</f>
        <v>3231</v>
      </c>
    </row>
    <row r="15960" spans="1:6" ht="409.6" hidden="1" customHeight="1" thickBot="1" x14ac:dyDescent="0.25"/>
    <row r="15961" spans="1:6" ht="13.5" customHeight="1" thickBot="1" x14ac:dyDescent="0.25">
      <c r="A15961" s="90" t="s">
        <v>4904</v>
      </c>
      <c r="B15961" s="91"/>
      <c r="C15961" s="92">
        <v>1.3690793443118601</v>
      </c>
      <c r="D15961" s="91"/>
      <c r="E15961" s="93" t="s">
        <v>4884</v>
      </c>
      <c r="F15961" s="94">
        <v>10506</v>
      </c>
    </row>
    <row r="15962" spans="1:6" ht="0.2" customHeight="1" x14ac:dyDescent="0.2"/>
    <row r="15963" spans="1:6" ht="12.75" customHeight="1" x14ac:dyDescent="0.2">
      <c r="A15963" s="80" t="s">
        <v>4871</v>
      </c>
      <c r="B15963" s="81" t="s">
        <v>4905</v>
      </c>
      <c r="C15963" s="82" t="s">
        <v>4870</v>
      </c>
      <c r="D15963" s="82" t="s">
        <v>4873</v>
      </c>
      <c r="E15963" s="82" t="s">
        <v>4874</v>
      </c>
      <c r="F15963" s="83" t="s">
        <v>4875</v>
      </c>
    </row>
    <row r="15964" spans="1:6" ht="409.6" hidden="1" customHeight="1" x14ac:dyDescent="0.2"/>
    <row r="15965" spans="1:6" ht="25.5" customHeight="1" thickBot="1" x14ac:dyDescent="0.25">
      <c r="A15965" s="84" t="s">
        <v>4920</v>
      </c>
      <c r="B15965" s="85" t="s">
        <v>4921</v>
      </c>
      <c r="C15965" s="86" t="s">
        <v>106</v>
      </c>
      <c r="D15965" s="87">
        <v>1.05</v>
      </c>
      <c r="E15965" s="88">
        <v>14128</v>
      </c>
      <c r="F15965" s="89">
        <f>+D15965*E15965</f>
        <v>14834.400000000001</v>
      </c>
    </row>
    <row r="15966" spans="1:6" ht="409.6" hidden="1" customHeight="1" thickBot="1" x14ac:dyDescent="0.25"/>
    <row r="15967" spans="1:6" ht="13.5" customHeight="1" thickBot="1" x14ac:dyDescent="0.25">
      <c r="A15967" s="90" t="s">
        <v>4908</v>
      </c>
      <c r="B15967" s="91"/>
      <c r="C15967" s="92">
        <v>1.9330785259396599</v>
      </c>
      <c r="D15967" s="91"/>
      <c r="E15967" s="93" t="s">
        <v>4884</v>
      </c>
      <c r="F15967" s="94">
        <v>14834</v>
      </c>
    </row>
    <row r="15968" spans="1:6" ht="0.2" customHeight="1" thickBot="1" x14ac:dyDescent="0.25"/>
    <row r="15969" spans="1:6" ht="12.75" customHeight="1" thickBot="1" x14ac:dyDescent="0.3">
      <c r="A15969" s="157" t="s">
        <v>4909</v>
      </c>
      <c r="B15969" s="158"/>
      <c r="C15969" s="158"/>
      <c r="D15969" s="158"/>
      <c r="E15969" s="159">
        <v>767377</v>
      </c>
      <c r="F15969" s="160"/>
    </row>
    <row r="15970" spans="1:6" ht="12.75" customHeight="1" x14ac:dyDescent="0.2"/>
    <row r="15971" spans="1:6" ht="12.75" customHeight="1" x14ac:dyDescent="0.2"/>
    <row r="15972" spans="1:6" ht="409.6" hidden="1" customHeight="1" x14ac:dyDescent="0.2"/>
    <row r="15973" spans="1:6" ht="12.75" customHeight="1" x14ac:dyDescent="0.25">
      <c r="A15973" s="144" t="s">
        <v>4868</v>
      </c>
      <c r="B15973" s="145"/>
      <c r="C15973" s="145"/>
      <c r="D15973" s="145"/>
      <c r="E15973" s="146"/>
      <c r="F15973" s="147"/>
    </row>
    <row r="15974" spans="1:6" ht="12.75" customHeight="1" x14ac:dyDescent="0.2">
      <c r="A15974" s="138" t="s">
        <v>3138</v>
      </c>
      <c r="B15974" s="139"/>
      <c r="C15974" s="139"/>
      <c r="D15974" s="140"/>
      <c r="E15974" s="76" t="s">
        <v>4869</v>
      </c>
      <c r="F15974" s="77" t="s">
        <v>4870</v>
      </c>
    </row>
    <row r="15975" spans="1:6" ht="12.75" customHeight="1" x14ac:dyDescent="0.2">
      <c r="A15975" s="141"/>
      <c r="B15975" s="142"/>
      <c r="C15975" s="142"/>
      <c r="D15975" s="143"/>
      <c r="E15975" s="78" t="s">
        <v>3137</v>
      </c>
      <c r="F15975" s="79" t="s">
        <v>117</v>
      </c>
    </row>
    <row r="15976" spans="1:6" ht="409.6" hidden="1" customHeight="1" x14ac:dyDescent="0.2"/>
    <row r="15977" spans="1:6" ht="12.75" customHeight="1" x14ac:dyDescent="0.2">
      <c r="A15977" s="80" t="s">
        <v>4871</v>
      </c>
      <c r="B15977" s="81" t="s">
        <v>4872</v>
      </c>
      <c r="C15977" s="82" t="s">
        <v>4870</v>
      </c>
      <c r="D15977" s="82" t="s">
        <v>4873</v>
      </c>
      <c r="E15977" s="82" t="s">
        <v>4874</v>
      </c>
      <c r="F15977" s="83" t="s">
        <v>4875</v>
      </c>
    </row>
    <row r="15978" spans="1:6" ht="409.6" hidden="1" customHeight="1" x14ac:dyDescent="0.2"/>
    <row r="15979" spans="1:6" ht="25.5" customHeight="1" x14ac:dyDescent="0.2">
      <c r="A15979" s="84" t="s">
        <v>5154</v>
      </c>
      <c r="B15979" s="85" t="s">
        <v>5155</v>
      </c>
      <c r="C15979" s="86" t="s">
        <v>106</v>
      </c>
      <c r="D15979" s="87">
        <v>0.21</v>
      </c>
      <c r="E15979" s="88">
        <v>405694</v>
      </c>
      <c r="F15979" s="89">
        <f>+D15979*E15979</f>
        <v>85195.739999999991</v>
      </c>
    </row>
    <row r="15980" spans="1:6" ht="409.6" hidden="1" customHeight="1" x14ac:dyDescent="0.2"/>
    <row r="15981" spans="1:6" ht="25.5" customHeight="1" x14ac:dyDescent="0.2">
      <c r="A15981" s="84" t="s">
        <v>4941</v>
      </c>
      <c r="B15981" s="85" t="s">
        <v>4942</v>
      </c>
      <c r="C15981" s="86" t="s">
        <v>7</v>
      </c>
      <c r="D15981" s="87">
        <v>0.3</v>
      </c>
      <c r="E15981" s="88">
        <v>8600</v>
      </c>
      <c r="F15981" s="89">
        <f>+D15981*E15981</f>
        <v>2580</v>
      </c>
    </row>
    <row r="15982" spans="1:6" ht="409.6" hidden="1" customHeight="1" x14ac:dyDescent="0.2"/>
    <row r="15983" spans="1:6" ht="25.5" customHeight="1" x14ac:dyDescent="0.2">
      <c r="A15983" s="84" t="s">
        <v>5180</v>
      </c>
      <c r="B15983" s="85" t="s">
        <v>5181</v>
      </c>
      <c r="C15983" s="86" t="s">
        <v>7</v>
      </c>
      <c r="D15983" s="87">
        <v>0.36749999999999999</v>
      </c>
      <c r="E15983" s="88">
        <v>18433</v>
      </c>
      <c r="F15983" s="89">
        <f>+D15983*E15983</f>
        <v>6774.1274999999996</v>
      </c>
    </row>
    <row r="15984" spans="1:6" ht="409.6" hidden="1" customHeight="1" x14ac:dyDescent="0.2"/>
    <row r="15985" spans="1:6" ht="25.5" customHeight="1" x14ac:dyDescent="0.2">
      <c r="A15985" s="84" t="s">
        <v>5206</v>
      </c>
      <c r="B15985" s="85" t="s">
        <v>5207</v>
      </c>
      <c r="C15985" s="86" t="s">
        <v>7</v>
      </c>
      <c r="D15985" s="87">
        <v>0.1386</v>
      </c>
      <c r="E15985" s="88">
        <v>25736</v>
      </c>
      <c r="F15985" s="89">
        <f>+D15985*E15985</f>
        <v>3567.0095999999999</v>
      </c>
    </row>
    <row r="15986" spans="1:6" ht="409.6" hidden="1" customHeight="1" x14ac:dyDescent="0.2"/>
    <row r="15987" spans="1:6" ht="25.5" customHeight="1" x14ac:dyDescent="0.2">
      <c r="A15987" s="84" t="s">
        <v>5172</v>
      </c>
      <c r="B15987" s="85" t="s">
        <v>5173</v>
      </c>
      <c r="C15987" s="86" t="s">
        <v>9</v>
      </c>
      <c r="D15987" s="87">
        <v>0.34649999999999997</v>
      </c>
      <c r="E15987" s="88">
        <v>8900</v>
      </c>
      <c r="F15987" s="89">
        <f>+D15987*E15987</f>
        <v>3083.85</v>
      </c>
    </row>
    <row r="15988" spans="1:6" ht="409.6" hidden="1" customHeight="1" x14ac:dyDescent="0.2"/>
    <row r="15989" spans="1:6" ht="25.5" customHeight="1" x14ac:dyDescent="0.2">
      <c r="A15989" s="84" t="s">
        <v>4881</v>
      </c>
      <c r="B15989" s="85" t="s">
        <v>4882</v>
      </c>
      <c r="C15989" s="86" t="s">
        <v>9</v>
      </c>
      <c r="D15989" s="87">
        <v>0.6</v>
      </c>
      <c r="E15989" s="88">
        <v>8900</v>
      </c>
      <c r="F15989" s="89">
        <f>+D15989*E15989</f>
        <v>5340</v>
      </c>
    </row>
    <row r="15990" spans="1:6" ht="409.6" hidden="1" customHeight="1" x14ac:dyDescent="0.2"/>
    <row r="15991" spans="1:6" ht="25.5" customHeight="1" x14ac:dyDescent="0.2">
      <c r="A15991" s="84" t="s">
        <v>5160</v>
      </c>
      <c r="B15991" s="85" t="s">
        <v>5161</v>
      </c>
      <c r="C15991" s="86" t="s">
        <v>9</v>
      </c>
      <c r="D15991" s="87">
        <v>0.12920999999999999</v>
      </c>
      <c r="E15991" s="88">
        <v>155918</v>
      </c>
      <c r="F15991" s="89">
        <f>+D15991*E15991</f>
        <v>20146.164779999999</v>
      </c>
    </row>
    <row r="15992" spans="1:6" ht="409.6" hidden="1" customHeight="1" x14ac:dyDescent="0.2"/>
    <row r="15993" spans="1:6" ht="25.5" customHeight="1" thickBot="1" x14ac:dyDescent="0.25">
      <c r="A15993" s="84" t="s">
        <v>4876</v>
      </c>
      <c r="B15993" s="85" t="s">
        <v>4877</v>
      </c>
      <c r="C15993" s="86" t="s">
        <v>1212</v>
      </c>
      <c r="D15993" s="87">
        <v>0.3</v>
      </c>
      <c r="E15993" s="88">
        <v>3690</v>
      </c>
      <c r="F15993" s="89">
        <f>+D15993*E15993</f>
        <v>1107</v>
      </c>
    </row>
    <row r="15994" spans="1:6" ht="409.6" hidden="1" customHeight="1" thickBot="1" x14ac:dyDescent="0.25"/>
    <row r="15995" spans="1:6" ht="13.5" customHeight="1" thickBot="1" x14ac:dyDescent="0.25">
      <c r="A15995" s="90" t="s">
        <v>4883</v>
      </c>
      <c r="B15995" s="91"/>
      <c r="C15995" s="92">
        <v>64.695995544980505</v>
      </c>
      <c r="D15995" s="91"/>
      <c r="E15995" s="93" t="s">
        <v>4884</v>
      </c>
      <c r="F15995" s="94">
        <v>127794</v>
      </c>
    </row>
    <row r="15996" spans="1:6" ht="0.2" customHeight="1" x14ac:dyDescent="0.2"/>
    <row r="15997" spans="1:6" ht="12.75" customHeight="1" x14ac:dyDescent="0.2">
      <c r="A15997" s="80" t="s">
        <v>4871</v>
      </c>
      <c r="B15997" s="81" t="s">
        <v>4885</v>
      </c>
      <c r="C15997" s="82" t="s">
        <v>4870</v>
      </c>
      <c r="D15997" s="82" t="s">
        <v>4873</v>
      </c>
      <c r="E15997" s="82" t="s">
        <v>4874</v>
      </c>
      <c r="F15997" s="83" t="s">
        <v>4875</v>
      </c>
    </row>
    <row r="15998" spans="1:6" ht="409.6" hidden="1" customHeight="1" x14ac:dyDescent="0.2"/>
    <row r="15999" spans="1:6" ht="25.5" customHeight="1" thickBot="1" x14ac:dyDescent="0.25">
      <c r="A15999" s="84" t="s">
        <v>4912</v>
      </c>
      <c r="B15999" s="85" t="s">
        <v>4913</v>
      </c>
      <c r="C15999" s="86" t="s">
        <v>4888</v>
      </c>
      <c r="D15999" s="87">
        <v>0.23430000000000001</v>
      </c>
      <c r="E15999" s="88">
        <v>184277</v>
      </c>
      <c r="F15999" s="89">
        <f>+D15999*E15999</f>
        <v>43176.1011</v>
      </c>
    </row>
    <row r="16000" spans="1:6" ht="409.6" hidden="1" customHeight="1" thickBot="1" x14ac:dyDescent="0.25"/>
    <row r="16001" spans="1:6" ht="13.5" customHeight="1" thickBot="1" x14ac:dyDescent="0.25">
      <c r="A16001" s="90" t="s">
        <v>4893</v>
      </c>
      <c r="B16001" s="91"/>
      <c r="C16001" s="92">
        <v>21.857945628512098</v>
      </c>
      <c r="D16001" s="91"/>
      <c r="E16001" s="93" t="s">
        <v>4884</v>
      </c>
      <c r="F16001" s="94">
        <v>43176</v>
      </c>
    </row>
    <row r="16002" spans="1:6" ht="0.2" customHeight="1" x14ac:dyDescent="0.2"/>
    <row r="16003" spans="1:6" ht="12.75" customHeight="1" x14ac:dyDescent="0.2">
      <c r="A16003" s="80" t="s">
        <v>4871</v>
      </c>
      <c r="B16003" s="81" t="s">
        <v>4894</v>
      </c>
      <c r="C16003" s="82" t="s">
        <v>4870</v>
      </c>
      <c r="D16003" s="82" t="s">
        <v>4873</v>
      </c>
      <c r="E16003" s="82" t="s">
        <v>4874</v>
      </c>
      <c r="F16003" s="83" t="s">
        <v>4875</v>
      </c>
    </row>
    <row r="16004" spans="1:6" ht="409.6" hidden="1" customHeight="1" x14ac:dyDescent="0.2"/>
    <row r="16005" spans="1:6" ht="25.5" customHeight="1" thickBot="1" x14ac:dyDescent="0.25">
      <c r="A16005" s="84" t="s">
        <v>4895</v>
      </c>
      <c r="B16005" s="85" t="s">
        <v>4896</v>
      </c>
      <c r="C16005" s="86" t="s">
        <v>4897</v>
      </c>
      <c r="D16005" s="87">
        <v>0.05</v>
      </c>
      <c r="E16005" s="88">
        <v>43176</v>
      </c>
      <c r="F16005" s="89">
        <f>+D16005*E16005</f>
        <v>2158.8000000000002</v>
      </c>
    </row>
    <row r="16006" spans="1:6" ht="409.6" hidden="1" customHeight="1" thickBot="1" x14ac:dyDescent="0.25"/>
    <row r="16007" spans="1:6" ht="13.5" customHeight="1" thickBot="1" x14ac:dyDescent="0.25">
      <c r="A16007" s="90" t="s">
        <v>4898</v>
      </c>
      <c r="B16007" s="91"/>
      <c r="C16007" s="92">
        <v>1.09299853186858</v>
      </c>
      <c r="D16007" s="91"/>
      <c r="E16007" s="93" t="s">
        <v>4884</v>
      </c>
      <c r="F16007" s="94">
        <v>2159</v>
      </c>
    </row>
    <row r="16008" spans="1:6" ht="0.2" customHeight="1" x14ac:dyDescent="0.2"/>
    <row r="16009" spans="1:6" ht="12.75" customHeight="1" x14ac:dyDescent="0.2">
      <c r="A16009" s="80" t="s">
        <v>4871</v>
      </c>
      <c r="B16009" s="81" t="s">
        <v>4899</v>
      </c>
      <c r="C16009" s="82" t="s">
        <v>4870</v>
      </c>
      <c r="D16009" s="82" t="s">
        <v>4873</v>
      </c>
      <c r="E16009" s="82" t="s">
        <v>4874</v>
      </c>
      <c r="F16009" s="83" t="s">
        <v>4875</v>
      </c>
    </row>
    <row r="16010" spans="1:6" ht="409.6" hidden="1" customHeight="1" x14ac:dyDescent="0.2"/>
    <row r="16011" spans="1:6" ht="25.5" customHeight="1" x14ac:dyDescent="0.2">
      <c r="A16011" s="84" t="s">
        <v>5139</v>
      </c>
      <c r="B16011" s="85" t="s">
        <v>5140</v>
      </c>
      <c r="C16011" s="86" t="s">
        <v>109</v>
      </c>
      <c r="D16011" s="87">
        <v>18.148150000000001</v>
      </c>
      <c r="E16011" s="88">
        <v>398</v>
      </c>
      <c r="F16011" s="89">
        <f>+D16011*E16011</f>
        <v>7222.9637000000002</v>
      </c>
    </row>
    <row r="16012" spans="1:6" ht="409.6" hidden="1" customHeight="1" x14ac:dyDescent="0.2"/>
    <row r="16013" spans="1:6" ht="25.5" customHeight="1" x14ac:dyDescent="0.2">
      <c r="A16013" s="84" t="s">
        <v>5166</v>
      </c>
      <c r="B16013" s="85" t="s">
        <v>5167</v>
      </c>
      <c r="C16013" s="86" t="s">
        <v>109</v>
      </c>
      <c r="D16013" s="87">
        <v>2.5000000000000001E-2</v>
      </c>
      <c r="E16013" s="88">
        <v>26925</v>
      </c>
      <c r="F16013" s="89">
        <f>+D16013*E16013</f>
        <v>673.125</v>
      </c>
    </row>
    <row r="16014" spans="1:6" ht="409.6" hidden="1" customHeight="1" x14ac:dyDescent="0.2"/>
    <row r="16015" spans="1:6" ht="25.5" customHeight="1" x14ac:dyDescent="0.2">
      <c r="A16015" s="84" t="s">
        <v>5018</v>
      </c>
      <c r="B16015" s="85" t="s">
        <v>5019</v>
      </c>
      <c r="C16015" s="86" t="s">
        <v>109</v>
      </c>
      <c r="D16015" s="87">
        <v>4</v>
      </c>
      <c r="E16015" s="88">
        <v>248</v>
      </c>
      <c r="F16015" s="89">
        <f>+D16015*E16015</f>
        <v>992</v>
      </c>
    </row>
    <row r="16016" spans="1:6" ht="409.6" hidden="1" customHeight="1" x14ac:dyDescent="0.2"/>
    <row r="16017" spans="1:6" ht="25.5" customHeight="1" x14ac:dyDescent="0.2">
      <c r="A16017" s="84" t="s">
        <v>5087</v>
      </c>
      <c r="B16017" s="85" t="s">
        <v>5088</v>
      </c>
      <c r="C16017" s="86" t="s">
        <v>109</v>
      </c>
      <c r="D16017" s="87">
        <v>10</v>
      </c>
      <c r="E16017" s="88">
        <v>169</v>
      </c>
      <c r="F16017" s="89">
        <f>+D16017*E16017</f>
        <v>1690</v>
      </c>
    </row>
    <row r="16018" spans="1:6" ht="409.6" hidden="1" customHeight="1" x14ac:dyDescent="0.2"/>
    <row r="16019" spans="1:6" ht="25.5" customHeight="1" x14ac:dyDescent="0.2">
      <c r="A16019" s="84" t="s">
        <v>5016</v>
      </c>
      <c r="B16019" s="85" t="s">
        <v>5017</v>
      </c>
      <c r="C16019" s="86" t="s">
        <v>109</v>
      </c>
      <c r="D16019" s="87">
        <v>2</v>
      </c>
      <c r="E16019" s="88">
        <v>3482</v>
      </c>
      <c r="F16019" s="89">
        <f>+D16019*E16019</f>
        <v>6964</v>
      </c>
    </row>
    <row r="16020" spans="1:6" ht="409.6" hidden="1" customHeight="1" x14ac:dyDescent="0.2"/>
    <row r="16021" spans="1:6" ht="25.5" customHeight="1" thickBot="1" x14ac:dyDescent="0.25">
      <c r="A16021" s="84" t="s">
        <v>5208</v>
      </c>
      <c r="B16021" s="85" t="s">
        <v>5209</v>
      </c>
      <c r="C16021" s="86" t="s">
        <v>109</v>
      </c>
      <c r="D16021" s="87">
        <v>28</v>
      </c>
      <c r="E16021" s="88">
        <v>139</v>
      </c>
      <c r="F16021" s="89">
        <f>+D16021*E16021</f>
        <v>3892</v>
      </c>
    </row>
    <row r="16022" spans="1:6" ht="409.6" hidden="1" customHeight="1" thickBot="1" x14ac:dyDescent="0.25"/>
    <row r="16023" spans="1:6" ht="13.5" customHeight="1" thickBot="1" x14ac:dyDescent="0.25">
      <c r="A16023" s="90" t="s">
        <v>4904</v>
      </c>
      <c r="B16023" s="91"/>
      <c r="C16023" s="92">
        <v>10.851009973168599</v>
      </c>
      <c r="D16023" s="91"/>
      <c r="E16023" s="93" t="s">
        <v>4884</v>
      </c>
      <c r="F16023" s="94">
        <v>21434</v>
      </c>
    </row>
    <row r="16024" spans="1:6" ht="0.2" customHeight="1" x14ac:dyDescent="0.2"/>
    <row r="16025" spans="1:6" ht="12.75" customHeight="1" x14ac:dyDescent="0.2">
      <c r="A16025" s="80" t="s">
        <v>4871</v>
      </c>
      <c r="B16025" s="81" t="s">
        <v>4905</v>
      </c>
      <c r="C16025" s="82" t="s">
        <v>4870</v>
      </c>
      <c r="D16025" s="82" t="s">
        <v>4873</v>
      </c>
      <c r="E16025" s="82" t="s">
        <v>4874</v>
      </c>
      <c r="F16025" s="83" t="s">
        <v>4875</v>
      </c>
    </row>
    <row r="16026" spans="1:6" ht="409.6" hidden="1" customHeight="1" x14ac:dyDescent="0.2"/>
    <row r="16027" spans="1:6" ht="25.5" customHeight="1" thickBot="1" x14ac:dyDescent="0.25">
      <c r="A16027" s="84" t="s">
        <v>4920</v>
      </c>
      <c r="B16027" s="85" t="s">
        <v>4921</v>
      </c>
      <c r="C16027" s="86" t="s">
        <v>106</v>
      </c>
      <c r="D16027" s="87">
        <v>0.21</v>
      </c>
      <c r="E16027" s="88">
        <v>14128</v>
      </c>
      <c r="F16027" s="89">
        <f>+D16027*E16027</f>
        <v>2966.88</v>
      </c>
    </row>
    <row r="16028" spans="1:6" ht="409.6" hidden="1" customHeight="1" thickBot="1" x14ac:dyDescent="0.25"/>
    <row r="16029" spans="1:6" ht="13.5" customHeight="1" thickBot="1" x14ac:dyDescent="0.25">
      <c r="A16029" s="90" t="s">
        <v>4908</v>
      </c>
      <c r="B16029" s="91"/>
      <c r="C16029" s="92">
        <v>1.5020503214701599</v>
      </c>
      <c r="D16029" s="91"/>
      <c r="E16029" s="93" t="s">
        <v>4884</v>
      </c>
      <c r="F16029" s="94">
        <v>2967</v>
      </c>
    </row>
    <row r="16030" spans="1:6" ht="0.2" customHeight="1" thickBot="1" x14ac:dyDescent="0.25"/>
    <row r="16031" spans="1:6" ht="12.75" customHeight="1" thickBot="1" x14ac:dyDescent="0.3">
      <c r="A16031" s="157" t="s">
        <v>4909</v>
      </c>
      <c r="B16031" s="158"/>
      <c r="C16031" s="158"/>
      <c r="D16031" s="158"/>
      <c r="E16031" s="159">
        <v>197530</v>
      </c>
      <c r="F16031" s="160"/>
    </row>
    <row r="16032" spans="1:6" ht="12.75" customHeight="1" x14ac:dyDescent="0.2"/>
    <row r="16033" spans="1:6" ht="12.75" customHeight="1" x14ac:dyDescent="0.2"/>
    <row r="16034" spans="1:6" ht="409.6" hidden="1" customHeight="1" x14ac:dyDescent="0.2"/>
    <row r="16035" spans="1:6" ht="12.75" customHeight="1" x14ac:dyDescent="0.25">
      <c r="A16035" s="144" t="s">
        <v>4868</v>
      </c>
      <c r="B16035" s="145"/>
      <c r="C16035" s="145"/>
      <c r="D16035" s="145"/>
      <c r="E16035" s="146"/>
      <c r="F16035" s="147"/>
    </row>
    <row r="16036" spans="1:6" ht="12.75" customHeight="1" x14ac:dyDescent="0.2">
      <c r="A16036" s="138" t="s">
        <v>3140</v>
      </c>
      <c r="B16036" s="139"/>
      <c r="C16036" s="139"/>
      <c r="D16036" s="140"/>
      <c r="E16036" s="76" t="s">
        <v>4869</v>
      </c>
      <c r="F16036" s="77" t="s">
        <v>4870</v>
      </c>
    </row>
    <row r="16037" spans="1:6" ht="12.75" customHeight="1" x14ac:dyDescent="0.2">
      <c r="A16037" s="141"/>
      <c r="B16037" s="142"/>
      <c r="C16037" s="142"/>
      <c r="D16037" s="143"/>
      <c r="E16037" s="78" t="s">
        <v>3139</v>
      </c>
      <c r="F16037" s="79" t="s">
        <v>263</v>
      </c>
    </row>
    <row r="16038" spans="1:6" ht="409.6" hidden="1" customHeight="1" x14ac:dyDescent="0.2"/>
    <row r="16039" spans="1:6" ht="12.75" customHeight="1" x14ac:dyDescent="0.2">
      <c r="A16039" s="80" t="s">
        <v>4871</v>
      </c>
      <c r="B16039" s="81" t="s">
        <v>4872</v>
      </c>
      <c r="C16039" s="82" t="s">
        <v>4870</v>
      </c>
      <c r="D16039" s="82" t="s">
        <v>4873</v>
      </c>
      <c r="E16039" s="82" t="s">
        <v>4874</v>
      </c>
      <c r="F16039" s="83" t="s">
        <v>4875</v>
      </c>
    </row>
    <row r="16040" spans="1:6" ht="409.6" hidden="1" customHeight="1" x14ac:dyDescent="0.2"/>
    <row r="16041" spans="1:6" ht="25.5" customHeight="1" thickBot="1" x14ac:dyDescent="0.25">
      <c r="A16041" s="84" t="s">
        <v>5296</v>
      </c>
      <c r="B16041" s="85" t="s">
        <v>5297</v>
      </c>
      <c r="C16041" s="86" t="s">
        <v>9</v>
      </c>
      <c r="D16041" s="87">
        <v>3.5000000000000003E-2</v>
      </c>
      <c r="E16041" s="88">
        <v>714000</v>
      </c>
      <c r="F16041" s="89">
        <f>+D16041*E16041</f>
        <v>24990.000000000004</v>
      </c>
    </row>
    <row r="16042" spans="1:6" ht="409.6" hidden="1" customHeight="1" thickBot="1" x14ac:dyDescent="0.25"/>
    <row r="16043" spans="1:6" ht="13.5" customHeight="1" thickBot="1" x14ac:dyDescent="0.25">
      <c r="A16043" s="90" t="s">
        <v>4883</v>
      </c>
      <c r="B16043" s="91"/>
      <c r="C16043" s="92">
        <v>79.487261045198593</v>
      </c>
      <c r="D16043" s="91"/>
      <c r="E16043" s="93" t="s">
        <v>4884</v>
      </c>
      <c r="F16043" s="94">
        <v>24990</v>
      </c>
    </row>
    <row r="16044" spans="1:6" ht="0.2" customHeight="1" x14ac:dyDescent="0.2"/>
    <row r="16045" spans="1:6" ht="12.75" customHeight="1" x14ac:dyDescent="0.2">
      <c r="A16045" s="80" t="s">
        <v>4871</v>
      </c>
      <c r="B16045" s="81" t="s">
        <v>4885</v>
      </c>
      <c r="C16045" s="82" t="s">
        <v>4870</v>
      </c>
      <c r="D16045" s="82" t="s">
        <v>4873</v>
      </c>
      <c r="E16045" s="82" t="s">
        <v>4874</v>
      </c>
      <c r="F16045" s="83" t="s">
        <v>4875</v>
      </c>
    </row>
    <row r="16046" spans="1:6" ht="409.6" hidden="1" customHeight="1" x14ac:dyDescent="0.2"/>
    <row r="16047" spans="1:6" ht="25.5" customHeight="1" thickBot="1" x14ac:dyDescent="0.25">
      <c r="A16047" s="84" t="s">
        <v>4912</v>
      </c>
      <c r="B16047" s="85" t="s">
        <v>4913</v>
      </c>
      <c r="C16047" s="86" t="s">
        <v>4888</v>
      </c>
      <c r="D16047" s="87">
        <v>3.3329999999999999E-2</v>
      </c>
      <c r="E16047" s="88">
        <v>184277</v>
      </c>
      <c r="F16047" s="89">
        <f>+D16047*E16047</f>
        <v>6141.9524099999999</v>
      </c>
    </row>
    <row r="16048" spans="1:6" ht="409.6" hidden="1" customHeight="1" thickBot="1" x14ac:dyDescent="0.25"/>
    <row r="16049" spans="1:6" ht="13.5" customHeight="1" thickBot="1" x14ac:dyDescent="0.25">
      <c r="A16049" s="90" t="s">
        <v>4893</v>
      </c>
      <c r="B16049" s="91"/>
      <c r="C16049" s="92">
        <v>19.536244791501002</v>
      </c>
      <c r="D16049" s="91"/>
      <c r="E16049" s="93" t="s">
        <v>4884</v>
      </c>
      <c r="F16049" s="94">
        <v>6142</v>
      </c>
    </row>
    <row r="16050" spans="1:6" ht="0.2" customHeight="1" x14ac:dyDescent="0.2"/>
    <row r="16051" spans="1:6" ht="12.75" customHeight="1" x14ac:dyDescent="0.2">
      <c r="A16051" s="80" t="s">
        <v>4871</v>
      </c>
      <c r="B16051" s="81" t="s">
        <v>4894</v>
      </c>
      <c r="C16051" s="82" t="s">
        <v>4870</v>
      </c>
      <c r="D16051" s="82" t="s">
        <v>4873</v>
      </c>
      <c r="E16051" s="82" t="s">
        <v>4874</v>
      </c>
      <c r="F16051" s="83" t="s">
        <v>4875</v>
      </c>
    </row>
    <row r="16052" spans="1:6" ht="409.6" hidden="1" customHeight="1" x14ac:dyDescent="0.2"/>
    <row r="16053" spans="1:6" ht="25.5" customHeight="1" thickBot="1" x14ac:dyDescent="0.25">
      <c r="A16053" s="84" t="s">
        <v>4895</v>
      </c>
      <c r="B16053" s="85" t="s">
        <v>4896</v>
      </c>
      <c r="C16053" s="86" t="s">
        <v>4897</v>
      </c>
      <c r="D16053" s="87">
        <v>0.05</v>
      </c>
      <c r="E16053" s="88">
        <v>6142</v>
      </c>
      <c r="F16053" s="89">
        <f>+D16053*E16053</f>
        <v>307.10000000000002</v>
      </c>
    </row>
    <row r="16054" spans="1:6" ht="409.6" hidden="1" customHeight="1" thickBot="1" x14ac:dyDescent="0.25"/>
    <row r="16055" spans="1:6" ht="13.5" customHeight="1" thickBot="1" x14ac:dyDescent="0.25">
      <c r="A16055" s="90" t="s">
        <v>4898</v>
      </c>
      <c r="B16055" s="91"/>
      <c r="C16055" s="92">
        <v>0.97649416330035899</v>
      </c>
      <c r="D16055" s="91"/>
      <c r="E16055" s="93" t="s">
        <v>4884</v>
      </c>
      <c r="F16055" s="94">
        <v>307</v>
      </c>
    </row>
    <row r="16056" spans="1:6" ht="0.2" customHeight="1" thickBot="1" x14ac:dyDescent="0.25"/>
    <row r="16057" spans="1:6" ht="12.75" customHeight="1" thickBot="1" x14ac:dyDescent="0.3">
      <c r="A16057" s="157" t="s">
        <v>4909</v>
      </c>
      <c r="B16057" s="158"/>
      <c r="C16057" s="158"/>
      <c r="D16057" s="158"/>
      <c r="E16057" s="159">
        <v>31439</v>
      </c>
      <c r="F16057" s="160"/>
    </row>
    <row r="16058" spans="1:6" ht="12.75" customHeight="1" x14ac:dyDescent="0.2"/>
    <row r="16059" spans="1:6" ht="12.75" customHeight="1" x14ac:dyDescent="0.2"/>
    <row r="16060" spans="1:6" ht="409.6" hidden="1" customHeight="1" x14ac:dyDescent="0.2"/>
    <row r="16061" spans="1:6" ht="12.75" customHeight="1" x14ac:dyDescent="0.25">
      <c r="A16061" s="144" t="s">
        <v>4868</v>
      </c>
      <c r="B16061" s="145"/>
      <c r="C16061" s="145"/>
      <c r="D16061" s="145"/>
      <c r="E16061" s="146"/>
      <c r="F16061" s="147"/>
    </row>
    <row r="16062" spans="1:6" ht="12.75" customHeight="1" x14ac:dyDescent="0.2">
      <c r="A16062" s="138" t="s">
        <v>3142</v>
      </c>
      <c r="B16062" s="139"/>
      <c r="C16062" s="139"/>
      <c r="D16062" s="140"/>
      <c r="E16062" s="76" t="s">
        <v>4869</v>
      </c>
      <c r="F16062" s="77" t="s">
        <v>4870</v>
      </c>
    </row>
    <row r="16063" spans="1:6" ht="12.75" customHeight="1" x14ac:dyDescent="0.2">
      <c r="A16063" s="141"/>
      <c r="B16063" s="142"/>
      <c r="C16063" s="142"/>
      <c r="D16063" s="143"/>
      <c r="E16063" s="78" t="s">
        <v>3141</v>
      </c>
      <c r="F16063" s="79" t="s">
        <v>263</v>
      </c>
    </row>
    <row r="16064" spans="1:6" ht="409.6" hidden="1" customHeight="1" x14ac:dyDescent="0.2"/>
    <row r="16065" spans="1:6" ht="12.75" customHeight="1" x14ac:dyDescent="0.2">
      <c r="A16065" s="80" t="s">
        <v>4871</v>
      </c>
      <c r="B16065" s="81" t="s">
        <v>4872</v>
      </c>
      <c r="C16065" s="82" t="s">
        <v>4870</v>
      </c>
      <c r="D16065" s="82" t="s">
        <v>4873</v>
      </c>
      <c r="E16065" s="82" t="s">
        <v>4874</v>
      </c>
      <c r="F16065" s="83" t="s">
        <v>4875</v>
      </c>
    </row>
    <row r="16066" spans="1:6" ht="409.6" hidden="1" customHeight="1" x14ac:dyDescent="0.2"/>
    <row r="16067" spans="1:6" ht="25.5" customHeight="1" thickBot="1" x14ac:dyDescent="0.25">
      <c r="A16067" s="84" t="s">
        <v>5298</v>
      </c>
      <c r="B16067" s="85" t="s">
        <v>5299</v>
      </c>
      <c r="C16067" s="86" t="s">
        <v>9</v>
      </c>
      <c r="D16067" s="87">
        <v>7.0000000000000007E-2</v>
      </c>
      <c r="E16067" s="88">
        <v>592604</v>
      </c>
      <c r="F16067" s="89">
        <f>+D16067*E16067</f>
        <v>41482.280000000006</v>
      </c>
    </row>
    <row r="16068" spans="1:6" ht="409.6" hidden="1" customHeight="1" thickBot="1" x14ac:dyDescent="0.25"/>
    <row r="16069" spans="1:6" ht="13.5" customHeight="1" thickBot="1" x14ac:dyDescent="0.25">
      <c r="A16069" s="90" t="s">
        <v>4883</v>
      </c>
      <c r="B16069" s="91"/>
      <c r="C16069" s="92">
        <v>86.545242118879202</v>
      </c>
      <c r="D16069" s="91"/>
      <c r="E16069" s="93" t="s">
        <v>4884</v>
      </c>
      <c r="F16069" s="94">
        <v>41482</v>
      </c>
    </row>
    <row r="16070" spans="1:6" ht="0.2" customHeight="1" x14ac:dyDescent="0.2"/>
    <row r="16071" spans="1:6" ht="12.75" customHeight="1" x14ac:dyDescent="0.2">
      <c r="A16071" s="80" t="s">
        <v>4871</v>
      </c>
      <c r="B16071" s="81" t="s">
        <v>4885</v>
      </c>
      <c r="C16071" s="82" t="s">
        <v>4870</v>
      </c>
      <c r="D16071" s="82" t="s">
        <v>4873</v>
      </c>
      <c r="E16071" s="82" t="s">
        <v>4874</v>
      </c>
      <c r="F16071" s="83" t="s">
        <v>4875</v>
      </c>
    </row>
    <row r="16072" spans="1:6" ht="409.6" hidden="1" customHeight="1" x14ac:dyDescent="0.2"/>
    <row r="16073" spans="1:6" ht="25.5" customHeight="1" thickBot="1" x14ac:dyDescent="0.25">
      <c r="A16073" s="84" t="s">
        <v>4912</v>
      </c>
      <c r="B16073" s="85" t="s">
        <v>4913</v>
      </c>
      <c r="C16073" s="86" t="s">
        <v>4888</v>
      </c>
      <c r="D16073" s="87">
        <v>3.3329999999999999E-2</v>
      </c>
      <c r="E16073" s="88">
        <v>184277</v>
      </c>
      <c r="F16073" s="89">
        <f>+D16073*E16073</f>
        <v>6141.9524099999999</v>
      </c>
    </row>
    <row r="16074" spans="1:6" ht="409.6" hidden="1" customHeight="1" thickBot="1" x14ac:dyDescent="0.25"/>
    <row r="16075" spans="1:6" ht="13.5" customHeight="1" thickBot="1" x14ac:dyDescent="0.25">
      <c r="A16075" s="90" t="s">
        <v>4893</v>
      </c>
      <c r="B16075" s="91"/>
      <c r="C16075" s="92">
        <v>12.814253823204201</v>
      </c>
      <c r="D16075" s="91"/>
      <c r="E16075" s="93" t="s">
        <v>4884</v>
      </c>
      <c r="F16075" s="94">
        <v>6142</v>
      </c>
    </row>
    <row r="16076" spans="1:6" ht="0.2" customHeight="1" x14ac:dyDescent="0.2"/>
    <row r="16077" spans="1:6" ht="12.75" customHeight="1" x14ac:dyDescent="0.2">
      <c r="A16077" s="80" t="s">
        <v>4871</v>
      </c>
      <c r="B16077" s="81" t="s">
        <v>4894</v>
      </c>
      <c r="C16077" s="82" t="s">
        <v>4870</v>
      </c>
      <c r="D16077" s="82" t="s">
        <v>4873</v>
      </c>
      <c r="E16077" s="82" t="s">
        <v>4874</v>
      </c>
      <c r="F16077" s="83" t="s">
        <v>4875</v>
      </c>
    </row>
    <row r="16078" spans="1:6" ht="409.6" hidden="1" customHeight="1" x14ac:dyDescent="0.2"/>
    <row r="16079" spans="1:6" ht="25.5" customHeight="1" thickBot="1" x14ac:dyDescent="0.25">
      <c r="A16079" s="84" t="s">
        <v>4895</v>
      </c>
      <c r="B16079" s="85" t="s">
        <v>4896</v>
      </c>
      <c r="C16079" s="86" t="s">
        <v>4897</v>
      </c>
      <c r="D16079" s="87">
        <v>0.05</v>
      </c>
      <c r="E16079" s="88">
        <v>6142</v>
      </c>
      <c r="F16079" s="89">
        <f>+D16079*E16079</f>
        <v>307.10000000000002</v>
      </c>
    </row>
    <row r="16080" spans="1:6" ht="409.6" hidden="1" customHeight="1" thickBot="1" x14ac:dyDescent="0.25"/>
    <row r="16081" spans="1:6" ht="13.5" customHeight="1" thickBot="1" x14ac:dyDescent="0.25">
      <c r="A16081" s="90" t="s">
        <v>4898</v>
      </c>
      <c r="B16081" s="91"/>
      <c r="C16081" s="92">
        <v>0.64050405791658804</v>
      </c>
      <c r="D16081" s="91"/>
      <c r="E16081" s="93" t="s">
        <v>4884</v>
      </c>
      <c r="F16081" s="94">
        <v>307</v>
      </c>
    </row>
    <row r="16082" spans="1:6" ht="0.2" customHeight="1" thickBot="1" x14ac:dyDescent="0.25"/>
    <row r="16083" spans="1:6" ht="12.75" customHeight="1" thickBot="1" x14ac:dyDescent="0.3">
      <c r="A16083" s="157" t="s">
        <v>4909</v>
      </c>
      <c r="B16083" s="158"/>
      <c r="C16083" s="158"/>
      <c r="D16083" s="158"/>
      <c r="E16083" s="159">
        <v>47931</v>
      </c>
      <c r="F16083" s="160"/>
    </row>
    <row r="16084" spans="1:6" ht="12.75" customHeight="1" x14ac:dyDescent="0.2"/>
    <row r="16085" spans="1:6" ht="12.75" customHeight="1" x14ac:dyDescent="0.2"/>
    <row r="16086" spans="1:6" ht="409.6" hidden="1" customHeight="1" x14ac:dyDescent="0.2"/>
    <row r="16087" spans="1:6" ht="12.75" customHeight="1" x14ac:dyDescent="0.25">
      <c r="A16087" s="144" t="s">
        <v>4868</v>
      </c>
      <c r="B16087" s="145"/>
      <c r="C16087" s="145"/>
      <c r="D16087" s="145"/>
      <c r="E16087" s="146"/>
      <c r="F16087" s="147"/>
    </row>
    <row r="16088" spans="1:6" ht="12.75" customHeight="1" x14ac:dyDescent="0.2">
      <c r="A16088" s="138" t="s">
        <v>3144</v>
      </c>
      <c r="B16088" s="139"/>
      <c r="C16088" s="139"/>
      <c r="D16088" s="140"/>
      <c r="E16088" s="76" t="s">
        <v>4869</v>
      </c>
      <c r="F16088" s="77" t="s">
        <v>4870</v>
      </c>
    </row>
    <row r="16089" spans="1:6" ht="12.75" customHeight="1" x14ac:dyDescent="0.2">
      <c r="A16089" s="141"/>
      <c r="B16089" s="142"/>
      <c r="C16089" s="142"/>
      <c r="D16089" s="143"/>
      <c r="E16089" s="78" t="s">
        <v>3143</v>
      </c>
      <c r="F16089" s="79" t="s">
        <v>117</v>
      </c>
    </row>
    <row r="16090" spans="1:6" ht="409.6" hidden="1" customHeight="1" x14ac:dyDescent="0.2"/>
    <row r="16091" spans="1:6" ht="12.75" customHeight="1" x14ac:dyDescent="0.2">
      <c r="A16091" s="80" t="s">
        <v>4871</v>
      </c>
      <c r="B16091" s="81" t="s">
        <v>4872</v>
      </c>
      <c r="C16091" s="82" t="s">
        <v>4870</v>
      </c>
      <c r="D16091" s="82" t="s">
        <v>4873</v>
      </c>
      <c r="E16091" s="82" t="s">
        <v>4874</v>
      </c>
      <c r="F16091" s="83" t="s">
        <v>4875</v>
      </c>
    </row>
    <row r="16092" spans="1:6" ht="409.6" hidden="1" customHeight="1" x14ac:dyDescent="0.2"/>
    <row r="16093" spans="1:6" ht="25.5" customHeight="1" x14ac:dyDescent="0.2">
      <c r="A16093" s="84" t="s">
        <v>5300</v>
      </c>
      <c r="B16093" s="85" t="s">
        <v>5301</v>
      </c>
      <c r="C16093" s="86" t="s">
        <v>117</v>
      </c>
      <c r="D16093" s="87">
        <v>1.07</v>
      </c>
      <c r="E16093" s="88">
        <v>55231</v>
      </c>
      <c r="F16093" s="89">
        <f>+D16093*E16093</f>
        <v>59097.170000000006</v>
      </c>
    </row>
    <row r="16094" spans="1:6" ht="409.6" hidden="1" customHeight="1" x14ac:dyDescent="0.2"/>
    <row r="16095" spans="1:6" ht="25.5" customHeight="1" x14ac:dyDescent="0.2">
      <c r="A16095" s="84" t="s">
        <v>5302</v>
      </c>
      <c r="B16095" s="85" t="s">
        <v>5303</v>
      </c>
      <c r="C16095" s="86" t="s">
        <v>117</v>
      </c>
      <c r="D16095" s="87">
        <v>0.04</v>
      </c>
      <c r="E16095" s="88">
        <v>42682</v>
      </c>
      <c r="F16095" s="89">
        <f>+D16095*E16095</f>
        <v>1707.28</v>
      </c>
    </row>
    <row r="16096" spans="1:6" ht="409.6" hidden="1" customHeight="1" x14ac:dyDescent="0.2"/>
    <row r="16097" spans="1:6" ht="25.5" customHeight="1" x14ac:dyDescent="0.2">
      <c r="A16097" s="84" t="s">
        <v>5304</v>
      </c>
      <c r="B16097" s="85" t="s">
        <v>5305</v>
      </c>
      <c r="C16097" s="86" t="s">
        <v>117</v>
      </c>
      <c r="D16097" s="87">
        <v>1.1000000000000001</v>
      </c>
      <c r="E16097" s="88">
        <v>5802</v>
      </c>
      <c r="F16097" s="89">
        <f>+D16097*E16097</f>
        <v>6382.2000000000007</v>
      </c>
    </row>
    <row r="16098" spans="1:6" ht="409.6" hidden="1" customHeight="1" x14ac:dyDescent="0.2"/>
    <row r="16099" spans="1:6" ht="25.5" customHeight="1" x14ac:dyDescent="0.2">
      <c r="A16099" s="84" t="s">
        <v>5306</v>
      </c>
      <c r="B16099" s="85" t="s">
        <v>5307</v>
      </c>
      <c r="C16099" s="86" t="s">
        <v>263</v>
      </c>
      <c r="D16099" s="87">
        <v>0.67442000000000002</v>
      </c>
      <c r="E16099" s="88">
        <v>3074</v>
      </c>
      <c r="F16099" s="89">
        <f>+D16099*E16099</f>
        <v>2073.1670800000002</v>
      </c>
    </row>
    <row r="16100" spans="1:6" ht="409.6" hidden="1" customHeight="1" x14ac:dyDescent="0.2"/>
    <row r="16101" spans="1:6" ht="25.5" customHeight="1" x14ac:dyDescent="0.2">
      <c r="A16101" s="84" t="s">
        <v>5308</v>
      </c>
      <c r="B16101" s="85" t="s">
        <v>5309</v>
      </c>
      <c r="C16101" s="86" t="s">
        <v>263</v>
      </c>
      <c r="D16101" s="87">
        <v>0.34883999999999998</v>
      </c>
      <c r="E16101" s="88">
        <v>3190</v>
      </c>
      <c r="F16101" s="89">
        <f>+D16101*E16101</f>
        <v>1112.7996000000001</v>
      </c>
    </row>
    <row r="16102" spans="1:6" ht="409.6" hidden="1" customHeight="1" x14ac:dyDescent="0.2"/>
    <row r="16103" spans="1:6" ht="25.5" customHeight="1" x14ac:dyDescent="0.2">
      <c r="A16103" s="84" t="s">
        <v>5310</v>
      </c>
      <c r="B16103" s="85" t="s">
        <v>5311</v>
      </c>
      <c r="C16103" s="86" t="s">
        <v>9</v>
      </c>
      <c r="D16103" s="87">
        <v>0.2</v>
      </c>
      <c r="E16103" s="88">
        <v>202982</v>
      </c>
      <c r="F16103" s="89">
        <f>+D16103*E16103</f>
        <v>40596.400000000001</v>
      </c>
    </row>
    <row r="16104" spans="1:6" ht="409.6" hidden="1" customHeight="1" x14ac:dyDescent="0.2"/>
    <row r="16105" spans="1:6" ht="25.5" customHeight="1" x14ac:dyDescent="0.2">
      <c r="A16105" s="84" t="s">
        <v>5312</v>
      </c>
      <c r="B16105" s="85" t="s">
        <v>5313</v>
      </c>
      <c r="C16105" s="86" t="s">
        <v>9</v>
      </c>
      <c r="D16105" s="87">
        <v>0.09</v>
      </c>
      <c r="E16105" s="88">
        <v>24019</v>
      </c>
      <c r="F16105" s="89">
        <f>+D16105*E16105</f>
        <v>2161.71</v>
      </c>
    </row>
    <row r="16106" spans="1:6" ht="409.6" hidden="1" customHeight="1" x14ac:dyDescent="0.2"/>
    <row r="16107" spans="1:6" ht="25.5" customHeight="1" thickBot="1" x14ac:dyDescent="0.25">
      <c r="A16107" s="84" t="s">
        <v>5314</v>
      </c>
      <c r="B16107" s="85" t="s">
        <v>5315</v>
      </c>
      <c r="C16107" s="86" t="s">
        <v>9</v>
      </c>
      <c r="D16107" s="87">
        <v>6</v>
      </c>
      <c r="E16107" s="88">
        <v>1097</v>
      </c>
      <c r="F16107" s="89">
        <f>+D16107*E16107</f>
        <v>6582</v>
      </c>
    </row>
    <row r="16108" spans="1:6" ht="409.6" hidden="1" customHeight="1" thickBot="1" x14ac:dyDescent="0.25"/>
    <row r="16109" spans="1:6" ht="13.5" customHeight="1" thickBot="1" x14ac:dyDescent="0.25">
      <c r="A16109" s="90" t="s">
        <v>4883</v>
      </c>
      <c r="B16109" s="91"/>
      <c r="C16109" s="92">
        <v>81.513257343628695</v>
      </c>
      <c r="D16109" s="91"/>
      <c r="E16109" s="93" t="s">
        <v>4884</v>
      </c>
      <c r="F16109" s="94">
        <v>119712</v>
      </c>
    </row>
    <row r="16110" spans="1:6" ht="0.2" customHeight="1" x14ac:dyDescent="0.2"/>
    <row r="16111" spans="1:6" ht="12.75" customHeight="1" x14ac:dyDescent="0.2">
      <c r="A16111" s="80" t="s">
        <v>4871</v>
      </c>
      <c r="B16111" s="81" t="s">
        <v>4885</v>
      </c>
      <c r="C16111" s="82" t="s">
        <v>4870</v>
      </c>
      <c r="D16111" s="82" t="s">
        <v>4873</v>
      </c>
      <c r="E16111" s="82" t="s">
        <v>4874</v>
      </c>
      <c r="F16111" s="83" t="s">
        <v>4875</v>
      </c>
    </row>
    <row r="16112" spans="1:6" ht="409.6" hidden="1" customHeight="1" x14ac:dyDescent="0.2"/>
    <row r="16113" spans="1:6" ht="25.5" customHeight="1" thickBot="1" x14ac:dyDescent="0.25">
      <c r="A16113" s="84" t="s">
        <v>4947</v>
      </c>
      <c r="B16113" s="85" t="s">
        <v>4948</v>
      </c>
      <c r="C16113" s="86" t="s">
        <v>4888</v>
      </c>
      <c r="D16113" s="87">
        <v>0.13</v>
      </c>
      <c r="E16113" s="88">
        <v>198902</v>
      </c>
      <c r="F16113" s="89">
        <f>+D16113*E16113</f>
        <v>25857.260000000002</v>
      </c>
    </row>
    <row r="16114" spans="1:6" ht="409.6" hidden="1" customHeight="1" thickBot="1" x14ac:dyDescent="0.25"/>
    <row r="16115" spans="1:6" ht="13.5" customHeight="1" thickBot="1" x14ac:dyDescent="0.25">
      <c r="A16115" s="90" t="s">
        <v>4893</v>
      </c>
      <c r="B16115" s="91"/>
      <c r="C16115" s="92">
        <v>17.6063243044491</v>
      </c>
      <c r="D16115" s="91"/>
      <c r="E16115" s="93" t="s">
        <v>4884</v>
      </c>
      <c r="F16115" s="94">
        <v>25857</v>
      </c>
    </row>
    <row r="16116" spans="1:6" ht="0.2" customHeight="1" x14ac:dyDescent="0.2"/>
    <row r="16117" spans="1:6" ht="12.75" customHeight="1" x14ac:dyDescent="0.2">
      <c r="A16117" s="80" t="s">
        <v>4871</v>
      </c>
      <c r="B16117" s="81" t="s">
        <v>4894</v>
      </c>
      <c r="C16117" s="82" t="s">
        <v>4870</v>
      </c>
      <c r="D16117" s="82" t="s">
        <v>4873</v>
      </c>
      <c r="E16117" s="82" t="s">
        <v>4874</v>
      </c>
      <c r="F16117" s="83" t="s">
        <v>4875</v>
      </c>
    </row>
    <row r="16118" spans="1:6" ht="409.6" hidden="1" customHeight="1" x14ac:dyDescent="0.2"/>
    <row r="16119" spans="1:6" ht="25.5" customHeight="1" thickBot="1" x14ac:dyDescent="0.25">
      <c r="A16119" s="84" t="s">
        <v>4895</v>
      </c>
      <c r="B16119" s="85" t="s">
        <v>4896</v>
      </c>
      <c r="C16119" s="86" t="s">
        <v>4897</v>
      </c>
      <c r="D16119" s="87">
        <v>0.05</v>
      </c>
      <c r="E16119" s="88">
        <v>25857</v>
      </c>
      <c r="F16119" s="89">
        <f>+D16119*E16119</f>
        <v>1292.8500000000001</v>
      </c>
    </row>
    <row r="16120" spans="1:6" ht="409.6" hidden="1" customHeight="1" thickBot="1" x14ac:dyDescent="0.25"/>
    <row r="16121" spans="1:6" ht="13.5" customHeight="1" thickBot="1" x14ac:dyDescent="0.25">
      <c r="A16121" s="90" t="s">
        <v>4898</v>
      </c>
      <c r="B16121" s="91"/>
      <c r="C16121" s="92">
        <v>0.88041835192221296</v>
      </c>
      <c r="D16121" s="91"/>
      <c r="E16121" s="93" t="s">
        <v>4884</v>
      </c>
      <c r="F16121" s="94">
        <v>1293</v>
      </c>
    </row>
    <row r="16122" spans="1:6" ht="0.2" customHeight="1" thickBot="1" x14ac:dyDescent="0.25"/>
    <row r="16123" spans="1:6" ht="12.75" customHeight="1" thickBot="1" x14ac:dyDescent="0.3">
      <c r="A16123" s="157" t="s">
        <v>4909</v>
      </c>
      <c r="B16123" s="158"/>
      <c r="C16123" s="158"/>
      <c r="D16123" s="158"/>
      <c r="E16123" s="159">
        <v>146862</v>
      </c>
      <c r="F16123" s="160"/>
    </row>
    <row r="16124" spans="1:6" ht="12.75" customHeight="1" x14ac:dyDescent="0.2"/>
    <row r="16125" spans="1:6" ht="12.75" customHeight="1" x14ac:dyDescent="0.2"/>
    <row r="16126" spans="1:6" ht="409.6" hidden="1" customHeight="1" x14ac:dyDescent="0.2"/>
    <row r="16127" spans="1:6" ht="12.75" customHeight="1" x14ac:dyDescent="0.25">
      <c r="A16127" s="144" t="s">
        <v>4868</v>
      </c>
      <c r="B16127" s="145"/>
      <c r="C16127" s="145"/>
      <c r="D16127" s="145"/>
      <c r="E16127" s="146"/>
      <c r="F16127" s="147"/>
    </row>
    <row r="16128" spans="1:6" ht="12.75" customHeight="1" x14ac:dyDescent="0.2">
      <c r="A16128" s="138" t="s">
        <v>3148</v>
      </c>
      <c r="B16128" s="139"/>
      <c r="C16128" s="139"/>
      <c r="D16128" s="140"/>
      <c r="E16128" s="76" t="s">
        <v>4869</v>
      </c>
      <c r="F16128" s="77" t="s">
        <v>4870</v>
      </c>
    </row>
    <row r="16129" spans="1:6" ht="12.75" customHeight="1" x14ac:dyDescent="0.2">
      <c r="A16129" s="141"/>
      <c r="B16129" s="142"/>
      <c r="C16129" s="142"/>
      <c r="D16129" s="143"/>
      <c r="E16129" s="78" t="s">
        <v>3147</v>
      </c>
      <c r="F16129" s="79" t="s">
        <v>117</v>
      </c>
    </row>
    <row r="16130" spans="1:6" ht="409.6" hidden="1" customHeight="1" x14ac:dyDescent="0.2"/>
    <row r="16131" spans="1:6" ht="12.75" customHeight="1" x14ac:dyDescent="0.2">
      <c r="A16131" s="80" t="s">
        <v>4871</v>
      </c>
      <c r="B16131" s="81" t="s">
        <v>4872</v>
      </c>
      <c r="C16131" s="82" t="s">
        <v>4870</v>
      </c>
      <c r="D16131" s="82" t="s">
        <v>4873</v>
      </c>
      <c r="E16131" s="82" t="s">
        <v>4874</v>
      </c>
      <c r="F16131" s="83" t="s">
        <v>4875</v>
      </c>
    </row>
    <row r="16132" spans="1:6" ht="409.6" hidden="1" customHeight="1" x14ac:dyDescent="0.2"/>
    <row r="16133" spans="1:6" ht="25.5" customHeight="1" x14ac:dyDescent="0.2">
      <c r="A16133" s="84" t="s">
        <v>5154</v>
      </c>
      <c r="B16133" s="85" t="s">
        <v>5155</v>
      </c>
      <c r="C16133" s="86" t="s">
        <v>106</v>
      </c>
      <c r="D16133" s="87">
        <v>0.126</v>
      </c>
      <c r="E16133" s="88">
        <v>405694</v>
      </c>
      <c r="F16133" s="89">
        <f>+D16133*E16133</f>
        <v>51117.444000000003</v>
      </c>
    </row>
    <row r="16134" spans="1:6" ht="409.6" hidden="1" customHeight="1" x14ac:dyDescent="0.2"/>
    <row r="16135" spans="1:6" ht="25.5" customHeight="1" x14ac:dyDescent="0.2">
      <c r="A16135" s="84" t="s">
        <v>5097</v>
      </c>
      <c r="B16135" s="85" t="s">
        <v>5098</v>
      </c>
      <c r="C16135" s="86" t="s">
        <v>9</v>
      </c>
      <c r="D16135" s="87">
        <v>2.1000000000000001E-2</v>
      </c>
      <c r="E16135" s="88">
        <v>295180</v>
      </c>
      <c r="F16135" s="89">
        <f>+D16135*E16135</f>
        <v>6198.7800000000007</v>
      </c>
    </row>
    <row r="16136" spans="1:6" ht="409.6" hidden="1" customHeight="1" x14ac:dyDescent="0.2"/>
    <row r="16137" spans="1:6" ht="25.5" customHeight="1" x14ac:dyDescent="0.2">
      <c r="A16137" s="84" t="s">
        <v>5316</v>
      </c>
      <c r="B16137" s="85" t="s">
        <v>5317</v>
      </c>
      <c r="C16137" s="86" t="s">
        <v>7</v>
      </c>
      <c r="D16137" s="87">
        <v>0.46305000000000002</v>
      </c>
      <c r="E16137" s="88">
        <v>8192</v>
      </c>
      <c r="F16137" s="89">
        <f>+D16137*E16137</f>
        <v>3793.3056000000001</v>
      </c>
    </row>
    <row r="16138" spans="1:6" ht="409.6" hidden="1" customHeight="1" x14ac:dyDescent="0.2"/>
    <row r="16139" spans="1:6" ht="25.5" customHeight="1" x14ac:dyDescent="0.2">
      <c r="A16139" s="84" t="s">
        <v>5318</v>
      </c>
      <c r="B16139" s="85" t="s">
        <v>5319</v>
      </c>
      <c r="C16139" s="86" t="s">
        <v>7</v>
      </c>
      <c r="D16139" s="87">
        <v>0.46305000000000002</v>
      </c>
      <c r="E16139" s="88">
        <v>15764</v>
      </c>
      <c r="F16139" s="89">
        <f>+D16139*E16139</f>
        <v>7299.5201999999999</v>
      </c>
    </row>
    <row r="16140" spans="1:6" ht="409.6" hidden="1" customHeight="1" x14ac:dyDescent="0.2"/>
    <row r="16141" spans="1:6" ht="25.5" customHeight="1" x14ac:dyDescent="0.2">
      <c r="A16141" s="84" t="s">
        <v>4881</v>
      </c>
      <c r="B16141" s="85" t="s">
        <v>4882</v>
      </c>
      <c r="C16141" s="86" t="s">
        <v>9</v>
      </c>
      <c r="D16141" s="87">
        <v>0.9</v>
      </c>
      <c r="E16141" s="88">
        <v>8900</v>
      </c>
      <c r="F16141" s="89">
        <f>+D16141*E16141</f>
        <v>8010</v>
      </c>
    </row>
    <row r="16142" spans="1:6" ht="409.6" hidden="1" customHeight="1" x14ac:dyDescent="0.2"/>
    <row r="16143" spans="1:6" ht="25.5" customHeight="1" x14ac:dyDescent="0.2">
      <c r="A16143" s="84" t="s">
        <v>5240</v>
      </c>
      <c r="B16143" s="85" t="s">
        <v>5241</v>
      </c>
      <c r="C16143" s="86" t="s">
        <v>117</v>
      </c>
      <c r="D16143" s="87">
        <v>2.1</v>
      </c>
      <c r="E16143" s="88">
        <v>11911</v>
      </c>
      <c r="F16143" s="89">
        <f>+D16143*E16143</f>
        <v>25013.100000000002</v>
      </c>
    </row>
    <row r="16144" spans="1:6" ht="409.6" hidden="1" customHeight="1" x14ac:dyDescent="0.2"/>
    <row r="16145" spans="1:6" ht="25.5" customHeight="1" x14ac:dyDescent="0.2">
      <c r="A16145" s="84" t="s">
        <v>4941</v>
      </c>
      <c r="B16145" s="85" t="s">
        <v>4942</v>
      </c>
      <c r="C16145" s="86" t="s">
        <v>7</v>
      </c>
      <c r="D16145" s="87">
        <v>0.4</v>
      </c>
      <c r="E16145" s="88">
        <v>8600</v>
      </c>
      <c r="F16145" s="89">
        <f>+D16145*E16145</f>
        <v>3440</v>
      </c>
    </row>
    <row r="16146" spans="1:6" ht="409.6" hidden="1" customHeight="1" x14ac:dyDescent="0.2"/>
    <row r="16147" spans="1:6" ht="25.5" customHeight="1" x14ac:dyDescent="0.2">
      <c r="A16147" s="84" t="s">
        <v>4876</v>
      </c>
      <c r="B16147" s="85" t="s">
        <v>4877</v>
      </c>
      <c r="C16147" s="86" t="s">
        <v>1212</v>
      </c>
      <c r="D16147" s="87">
        <v>0.15</v>
      </c>
      <c r="E16147" s="88">
        <v>3690</v>
      </c>
      <c r="F16147" s="89">
        <f>+D16147*E16147</f>
        <v>553.5</v>
      </c>
    </row>
    <row r="16148" spans="1:6" ht="409.6" hidden="1" customHeight="1" x14ac:dyDescent="0.2"/>
    <row r="16149" spans="1:6" ht="25.5" customHeight="1" thickBot="1" x14ac:dyDescent="0.25">
      <c r="A16149" s="84" t="s">
        <v>5190</v>
      </c>
      <c r="B16149" s="85" t="s">
        <v>5191</v>
      </c>
      <c r="C16149" s="86" t="s">
        <v>263</v>
      </c>
      <c r="D16149" s="87">
        <v>0.4</v>
      </c>
      <c r="E16149" s="88">
        <v>1353</v>
      </c>
      <c r="F16149" s="89">
        <f>+D16149*E16149</f>
        <v>541.20000000000005</v>
      </c>
    </row>
    <row r="16150" spans="1:6" ht="409.6" hidden="1" customHeight="1" thickBot="1" x14ac:dyDescent="0.25"/>
    <row r="16151" spans="1:6" ht="13.5" customHeight="1" thickBot="1" x14ac:dyDescent="0.25">
      <c r="A16151" s="90" t="s">
        <v>4883</v>
      </c>
      <c r="B16151" s="91"/>
      <c r="C16151" s="92">
        <v>55.349699660485797</v>
      </c>
      <c r="D16151" s="91"/>
      <c r="E16151" s="93" t="s">
        <v>4884</v>
      </c>
      <c r="F16151" s="94">
        <v>105967</v>
      </c>
    </row>
    <row r="16152" spans="1:6" ht="0.2" customHeight="1" x14ac:dyDescent="0.2"/>
    <row r="16153" spans="1:6" ht="12.75" customHeight="1" x14ac:dyDescent="0.2">
      <c r="A16153" s="80" t="s">
        <v>4871</v>
      </c>
      <c r="B16153" s="81" t="s">
        <v>4885</v>
      </c>
      <c r="C16153" s="82" t="s">
        <v>4870</v>
      </c>
      <c r="D16153" s="82" t="s">
        <v>4873</v>
      </c>
      <c r="E16153" s="82" t="s">
        <v>4874</v>
      </c>
      <c r="F16153" s="83" t="s">
        <v>4875</v>
      </c>
    </row>
    <row r="16154" spans="1:6" ht="409.6" hidden="1" customHeight="1" x14ac:dyDescent="0.2"/>
    <row r="16155" spans="1:6" ht="25.5" customHeight="1" thickBot="1" x14ac:dyDescent="0.25">
      <c r="A16155" s="84" t="s">
        <v>5178</v>
      </c>
      <c r="B16155" s="85" t="s">
        <v>5179</v>
      </c>
      <c r="C16155" s="86" t="s">
        <v>4888</v>
      </c>
      <c r="D16155" s="87">
        <v>0.11992</v>
      </c>
      <c r="E16155" s="88">
        <v>294454</v>
      </c>
      <c r="F16155" s="89">
        <f>+D16155*E16155</f>
        <v>35310.92368</v>
      </c>
    </row>
    <row r="16156" spans="1:6" ht="409.6" hidden="1" customHeight="1" thickBot="1" x14ac:dyDescent="0.25"/>
    <row r="16157" spans="1:6" ht="13.5" customHeight="1" thickBot="1" x14ac:dyDescent="0.25">
      <c r="A16157" s="90" t="s">
        <v>4893</v>
      </c>
      <c r="B16157" s="91"/>
      <c r="C16157" s="92">
        <v>18.4439801514756</v>
      </c>
      <c r="D16157" s="91"/>
      <c r="E16157" s="93" t="s">
        <v>4884</v>
      </c>
      <c r="F16157" s="94">
        <v>35311</v>
      </c>
    </row>
    <row r="16158" spans="1:6" ht="0.2" customHeight="1" x14ac:dyDescent="0.2"/>
    <row r="16159" spans="1:6" ht="12.75" customHeight="1" x14ac:dyDescent="0.2">
      <c r="A16159" s="80" t="s">
        <v>4871</v>
      </c>
      <c r="B16159" s="81" t="s">
        <v>4894</v>
      </c>
      <c r="C16159" s="82" t="s">
        <v>4870</v>
      </c>
      <c r="D16159" s="82" t="s">
        <v>4873</v>
      </c>
      <c r="E16159" s="82" t="s">
        <v>4874</v>
      </c>
      <c r="F16159" s="83" t="s">
        <v>4875</v>
      </c>
    </row>
    <row r="16160" spans="1:6" ht="409.6" hidden="1" customHeight="1" x14ac:dyDescent="0.2"/>
    <row r="16161" spans="1:6" ht="25.5" customHeight="1" thickBot="1" x14ac:dyDescent="0.25">
      <c r="A16161" s="84" t="s">
        <v>4895</v>
      </c>
      <c r="B16161" s="85" t="s">
        <v>4896</v>
      </c>
      <c r="C16161" s="86" t="s">
        <v>4897</v>
      </c>
      <c r="D16161" s="87">
        <v>0.05</v>
      </c>
      <c r="E16161" s="88">
        <v>35311</v>
      </c>
      <c r="F16161" s="89">
        <f>+D16161*E16161</f>
        <v>1765.5500000000002</v>
      </c>
    </row>
    <row r="16162" spans="1:6" ht="409.6" hidden="1" customHeight="1" thickBot="1" x14ac:dyDescent="0.25"/>
    <row r="16163" spans="1:6" ht="13.5" customHeight="1" thickBot="1" x14ac:dyDescent="0.25">
      <c r="A16163" s="90" t="s">
        <v>4898</v>
      </c>
      <c r="B16163" s="91"/>
      <c r="C16163" s="92">
        <v>0.92243405588926597</v>
      </c>
      <c r="D16163" s="91"/>
      <c r="E16163" s="93" t="s">
        <v>4884</v>
      </c>
      <c r="F16163" s="94">
        <v>1766</v>
      </c>
    </row>
    <row r="16164" spans="1:6" ht="0.2" customHeight="1" x14ac:dyDescent="0.2"/>
    <row r="16165" spans="1:6" ht="12.75" customHeight="1" x14ac:dyDescent="0.2">
      <c r="A16165" s="80" t="s">
        <v>4871</v>
      </c>
      <c r="B16165" s="81" t="s">
        <v>4899</v>
      </c>
      <c r="C16165" s="82" t="s">
        <v>4870</v>
      </c>
      <c r="D16165" s="82" t="s">
        <v>4873</v>
      </c>
      <c r="E16165" s="82" t="s">
        <v>4874</v>
      </c>
      <c r="F16165" s="83" t="s">
        <v>4875</v>
      </c>
    </row>
    <row r="16166" spans="1:6" ht="409.6" hidden="1" customHeight="1" x14ac:dyDescent="0.2"/>
    <row r="16167" spans="1:6" ht="25.5" customHeight="1" x14ac:dyDescent="0.2">
      <c r="A16167" s="84" t="s">
        <v>5320</v>
      </c>
      <c r="B16167" s="85" t="s">
        <v>5321</v>
      </c>
      <c r="C16167" s="86" t="s">
        <v>109</v>
      </c>
      <c r="D16167" s="87">
        <v>8</v>
      </c>
      <c r="E16167" s="88">
        <v>4900</v>
      </c>
      <c r="F16167" s="89">
        <f>+D16167*E16167</f>
        <v>39200</v>
      </c>
    </row>
    <row r="16168" spans="1:6" ht="409.6" hidden="1" customHeight="1" x14ac:dyDescent="0.2"/>
    <row r="16169" spans="1:6" ht="25.5" customHeight="1" x14ac:dyDescent="0.2">
      <c r="A16169" s="84" t="s">
        <v>5166</v>
      </c>
      <c r="B16169" s="85" t="s">
        <v>5167</v>
      </c>
      <c r="C16169" s="86" t="s">
        <v>109</v>
      </c>
      <c r="D16169" s="87">
        <v>0.1</v>
      </c>
      <c r="E16169" s="88">
        <v>26925</v>
      </c>
      <c r="F16169" s="89">
        <f>+D16169*E16169</f>
        <v>2692.5</v>
      </c>
    </row>
    <row r="16170" spans="1:6" ht="409.6" hidden="1" customHeight="1" x14ac:dyDescent="0.2"/>
    <row r="16171" spans="1:6" ht="25.5" customHeight="1" x14ac:dyDescent="0.2">
      <c r="A16171" s="84" t="s">
        <v>5208</v>
      </c>
      <c r="B16171" s="85" t="s">
        <v>5209</v>
      </c>
      <c r="C16171" s="86" t="s">
        <v>109</v>
      </c>
      <c r="D16171" s="87">
        <v>16</v>
      </c>
      <c r="E16171" s="88">
        <v>139</v>
      </c>
      <c r="F16171" s="89">
        <f>+D16171*E16171</f>
        <v>2224</v>
      </c>
    </row>
    <row r="16172" spans="1:6" ht="409.6" hidden="1" customHeight="1" x14ac:dyDescent="0.2"/>
    <row r="16173" spans="1:6" ht="25.5" customHeight="1" x14ac:dyDescent="0.2">
      <c r="A16173" s="84" t="s">
        <v>5087</v>
      </c>
      <c r="B16173" s="85" t="s">
        <v>5088</v>
      </c>
      <c r="C16173" s="86" t="s">
        <v>109</v>
      </c>
      <c r="D16173" s="87">
        <v>7</v>
      </c>
      <c r="E16173" s="88">
        <v>169</v>
      </c>
      <c r="F16173" s="89">
        <f>+D16173*E16173</f>
        <v>1183</v>
      </c>
    </row>
    <row r="16174" spans="1:6" ht="409.6" hidden="1" customHeight="1" x14ac:dyDescent="0.2"/>
    <row r="16175" spans="1:6" ht="25.5" customHeight="1" x14ac:dyDescent="0.2">
      <c r="A16175" s="84" t="s">
        <v>5016</v>
      </c>
      <c r="B16175" s="85" t="s">
        <v>5017</v>
      </c>
      <c r="C16175" s="86" t="s">
        <v>109</v>
      </c>
      <c r="D16175" s="87">
        <v>0.33333000000000002</v>
      </c>
      <c r="E16175" s="88">
        <v>3482</v>
      </c>
      <c r="F16175" s="89">
        <f>+D16175*E16175</f>
        <v>1160.65506</v>
      </c>
    </row>
    <row r="16176" spans="1:6" ht="409.6" hidden="1" customHeight="1" x14ac:dyDescent="0.2"/>
    <row r="16177" spans="1:6" ht="25.5" customHeight="1" thickBot="1" x14ac:dyDescent="0.25">
      <c r="A16177" s="84" t="s">
        <v>5018</v>
      </c>
      <c r="B16177" s="85" t="s">
        <v>5019</v>
      </c>
      <c r="C16177" s="86" t="s">
        <v>109</v>
      </c>
      <c r="D16177" s="87">
        <v>0.66666999999999998</v>
      </c>
      <c r="E16177" s="88">
        <v>248</v>
      </c>
      <c r="F16177" s="89">
        <f>+D16177*E16177</f>
        <v>165.33416</v>
      </c>
    </row>
    <row r="16178" spans="1:6" ht="409.6" hidden="1" customHeight="1" thickBot="1" x14ac:dyDescent="0.25"/>
    <row r="16179" spans="1:6" ht="13.5" customHeight="1" thickBot="1" x14ac:dyDescent="0.25">
      <c r="A16179" s="90" t="s">
        <v>4904</v>
      </c>
      <c r="B16179" s="91"/>
      <c r="C16179" s="92">
        <v>24.3541394620005</v>
      </c>
      <c r="D16179" s="91"/>
      <c r="E16179" s="93" t="s">
        <v>4884</v>
      </c>
      <c r="F16179" s="94">
        <v>46626</v>
      </c>
    </row>
    <row r="16180" spans="1:6" ht="0.2" customHeight="1" x14ac:dyDescent="0.2"/>
    <row r="16181" spans="1:6" ht="12.75" customHeight="1" x14ac:dyDescent="0.2">
      <c r="A16181" s="80" t="s">
        <v>4871</v>
      </c>
      <c r="B16181" s="81" t="s">
        <v>4905</v>
      </c>
      <c r="C16181" s="82" t="s">
        <v>4870</v>
      </c>
      <c r="D16181" s="82" t="s">
        <v>4873</v>
      </c>
      <c r="E16181" s="82" t="s">
        <v>4874</v>
      </c>
      <c r="F16181" s="83" t="s">
        <v>4875</v>
      </c>
    </row>
    <row r="16182" spans="1:6" ht="409.6" hidden="1" customHeight="1" x14ac:dyDescent="0.2"/>
    <row r="16183" spans="1:6" ht="25.5" customHeight="1" thickBot="1" x14ac:dyDescent="0.25">
      <c r="A16183" s="84" t="s">
        <v>4920</v>
      </c>
      <c r="B16183" s="85" t="s">
        <v>4921</v>
      </c>
      <c r="C16183" s="86" t="s">
        <v>106</v>
      </c>
      <c r="D16183" s="87">
        <v>0.126</v>
      </c>
      <c r="E16183" s="88">
        <v>14128</v>
      </c>
      <c r="F16183" s="89">
        <f>+D16183*E16183</f>
        <v>1780.1279999999999</v>
      </c>
    </row>
    <row r="16184" spans="1:6" ht="409.6" hidden="1" customHeight="1" thickBot="1" x14ac:dyDescent="0.25"/>
    <row r="16185" spans="1:6" ht="13.5" customHeight="1" thickBot="1" x14ac:dyDescent="0.25">
      <c r="A16185" s="90" t="s">
        <v>4908</v>
      </c>
      <c r="B16185" s="91"/>
      <c r="C16185" s="92">
        <v>0.92974667014886403</v>
      </c>
      <c r="D16185" s="91"/>
      <c r="E16185" s="93" t="s">
        <v>4884</v>
      </c>
      <c r="F16185" s="94">
        <v>1780</v>
      </c>
    </row>
    <row r="16186" spans="1:6" ht="0.2" customHeight="1" thickBot="1" x14ac:dyDescent="0.25"/>
    <row r="16187" spans="1:6" ht="12.75" customHeight="1" thickBot="1" x14ac:dyDescent="0.3">
      <c r="A16187" s="157" t="s">
        <v>4909</v>
      </c>
      <c r="B16187" s="158"/>
      <c r="C16187" s="158"/>
      <c r="D16187" s="158"/>
      <c r="E16187" s="159">
        <v>191450</v>
      </c>
      <c r="F16187" s="160"/>
    </row>
    <row r="16188" spans="1:6" ht="12.75" customHeight="1" x14ac:dyDescent="0.2"/>
    <row r="16189" spans="1:6" ht="12.75" customHeight="1" x14ac:dyDescent="0.2"/>
    <row r="16190" spans="1:6" ht="409.6" hidden="1" customHeight="1" x14ac:dyDescent="0.2"/>
    <row r="16191" spans="1:6" ht="12.75" customHeight="1" x14ac:dyDescent="0.25">
      <c r="A16191" s="144" t="s">
        <v>4868</v>
      </c>
      <c r="B16191" s="145"/>
      <c r="C16191" s="145"/>
      <c r="D16191" s="145"/>
      <c r="E16191" s="146"/>
      <c r="F16191" s="147"/>
    </row>
    <row r="16192" spans="1:6" ht="12.75" customHeight="1" x14ac:dyDescent="0.2">
      <c r="A16192" s="138" t="s">
        <v>3150</v>
      </c>
      <c r="B16192" s="139"/>
      <c r="C16192" s="139"/>
      <c r="D16192" s="140"/>
      <c r="E16192" s="76" t="s">
        <v>4869</v>
      </c>
      <c r="F16192" s="77" t="s">
        <v>4870</v>
      </c>
    </row>
    <row r="16193" spans="1:6" ht="12.75" customHeight="1" x14ac:dyDescent="0.2">
      <c r="A16193" s="141"/>
      <c r="B16193" s="142"/>
      <c r="C16193" s="142"/>
      <c r="D16193" s="143"/>
      <c r="E16193" s="78" t="s">
        <v>3149</v>
      </c>
      <c r="F16193" s="79" t="s">
        <v>117</v>
      </c>
    </row>
    <row r="16194" spans="1:6" ht="409.6" hidden="1" customHeight="1" x14ac:dyDescent="0.2"/>
    <row r="16195" spans="1:6" ht="12.75" customHeight="1" x14ac:dyDescent="0.2">
      <c r="A16195" s="80" t="s">
        <v>4871</v>
      </c>
      <c r="B16195" s="81" t="s">
        <v>4872</v>
      </c>
      <c r="C16195" s="82" t="s">
        <v>4870</v>
      </c>
      <c r="D16195" s="82" t="s">
        <v>4873</v>
      </c>
      <c r="E16195" s="82" t="s">
        <v>4874</v>
      </c>
      <c r="F16195" s="83" t="s">
        <v>4875</v>
      </c>
    </row>
    <row r="16196" spans="1:6" ht="409.6" hidden="1" customHeight="1" x14ac:dyDescent="0.2"/>
    <row r="16197" spans="1:6" ht="25.5" customHeight="1" x14ac:dyDescent="0.2">
      <c r="A16197" s="84" t="s">
        <v>5154</v>
      </c>
      <c r="B16197" s="85" t="s">
        <v>5155</v>
      </c>
      <c r="C16197" s="86" t="s">
        <v>106</v>
      </c>
      <c r="D16197" s="87">
        <v>0.105</v>
      </c>
      <c r="E16197" s="88">
        <v>405694</v>
      </c>
      <c r="F16197" s="89">
        <f>+D16197*E16197</f>
        <v>42597.869999999995</v>
      </c>
    </row>
    <row r="16198" spans="1:6" ht="409.6" hidden="1" customHeight="1" x14ac:dyDescent="0.2"/>
    <row r="16199" spans="1:6" ht="25.5" customHeight="1" x14ac:dyDescent="0.2">
      <c r="A16199" s="84" t="s">
        <v>5097</v>
      </c>
      <c r="B16199" s="85" t="s">
        <v>5098</v>
      </c>
      <c r="C16199" s="86" t="s">
        <v>9</v>
      </c>
      <c r="D16199" s="87">
        <v>1.58E-3</v>
      </c>
      <c r="E16199" s="88">
        <v>295180</v>
      </c>
      <c r="F16199" s="89">
        <f>+D16199*E16199</f>
        <v>466.38440000000003</v>
      </c>
    </row>
    <row r="16200" spans="1:6" ht="409.6" hidden="1" customHeight="1" x14ac:dyDescent="0.2"/>
    <row r="16201" spans="1:6" ht="25.5" customHeight="1" x14ac:dyDescent="0.2">
      <c r="A16201" s="84" t="s">
        <v>5316</v>
      </c>
      <c r="B16201" s="85" t="s">
        <v>5317</v>
      </c>
      <c r="C16201" s="86" t="s">
        <v>7</v>
      </c>
      <c r="D16201" s="87">
        <v>0.38588</v>
      </c>
      <c r="E16201" s="88">
        <v>8192</v>
      </c>
      <c r="F16201" s="89">
        <f>+D16201*E16201</f>
        <v>3161.12896</v>
      </c>
    </row>
    <row r="16202" spans="1:6" ht="409.6" hidden="1" customHeight="1" x14ac:dyDescent="0.2"/>
    <row r="16203" spans="1:6" ht="25.5" customHeight="1" x14ac:dyDescent="0.2">
      <c r="A16203" s="84" t="s">
        <v>5318</v>
      </c>
      <c r="B16203" s="85" t="s">
        <v>5319</v>
      </c>
      <c r="C16203" s="86" t="s">
        <v>7</v>
      </c>
      <c r="D16203" s="87">
        <v>0.38588</v>
      </c>
      <c r="E16203" s="88">
        <v>15764</v>
      </c>
      <c r="F16203" s="89">
        <f>+D16203*E16203</f>
        <v>6083.0123199999998</v>
      </c>
    </row>
    <row r="16204" spans="1:6" ht="409.6" hidden="1" customHeight="1" x14ac:dyDescent="0.2"/>
    <row r="16205" spans="1:6" ht="25.5" customHeight="1" x14ac:dyDescent="0.2">
      <c r="A16205" s="84" t="s">
        <v>5322</v>
      </c>
      <c r="B16205" s="85" t="s">
        <v>5323</v>
      </c>
      <c r="C16205" s="86" t="s">
        <v>117</v>
      </c>
      <c r="D16205" s="87">
        <v>2.2999999999999998</v>
      </c>
      <c r="E16205" s="88">
        <v>14526</v>
      </c>
      <c r="F16205" s="89">
        <f>+D16205*E16205</f>
        <v>33409.799999999996</v>
      </c>
    </row>
    <row r="16206" spans="1:6" ht="409.6" hidden="1" customHeight="1" x14ac:dyDescent="0.2"/>
    <row r="16207" spans="1:6" ht="25.5" customHeight="1" x14ac:dyDescent="0.2">
      <c r="A16207" s="84" t="s">
        <v>5214</v>
      </c>
      <c r="B16207" s="85" t="s">
        <v>5215</v>
      </c>
      <c r="C16207" s="86" t="s">
        <v>117</v>
      </c>
      <c r="D16207" s="87">
        <v>0.35</v>
      </c>
      <c r="E16207" s="88">
        <v>40674</v>
      </c>
      <c r="F16207" s="89">
        <f>+D16207*E16207</f>
        <v>14235.9</v>
      </c>
    </row>
    <row r="16208" spans="1:6" ht="409.6" hidden="1" customHeight="1" x14ac:dyDescent="0.2"/>
    <row r="16209" spans="1:6" ht="25.5" customHeight="1" x14ac:dyDescent="0.2">
      <c r="A16209" s="84" t="s">
        <v>4881</v>
      </c>
      <c r="B16209" s="85" t="s">
        <v>4882</v>
      </c>
      <c r="C16209" s="86" t="s">
        <v>9</v>
      </c>
      <c r="D16209" s="87">
        <v>0.9</v>
      </c>
      <c r="E16209" s="88">
        <v>8900</v>
      </c>
      <c r="F16209" s="89">
        <f>+D16209*E16209</f>
        <v>8010</v>
      </c>
    </row>
    <row r="16210" spans="1:6" ht="409.6" hidden="1" customHeight="1" x14ac:dyDescent="0.2"/>
    <row r="16211" spans="1:6" ht="25.5" customHeight="1" x14ac:dyDescent="0.2">
      <c r="A16211" s="84" t="s">
        <v>4941</v>
      </c>
      <c r="B16211" s="85" t="s">
        <v>4942</v>
      </c>
      <c r="C16211" s="86" t="s">
        <v>7</v>
      </c>
      <c r="D16211" s="87">
        <v>0.4</v>
      </c>
      <c r="E16211" s="88">
        <v>8600</v>
      </c>
      <c r="F16211" s="89">
        <f>+D16211*E16211</f>
        <v>3440</v>
      </c>
    </row>
    <row r="16212" spans="1:6" ht="409.6" hidden="1" customHeight="1" x14ac:dyDescent="0.2"/>
    <row r="16213" spans="1:6" ht="25.5" customHeight="1" x14ac:dyDescent="0.2">
      <c r="A16213" s="84" t="s">
        <v>4876</v>
      </c>
      <c r="B16213" s="85" t="s">
        <v>4877</v>
      </c>
      <c r="C16213" s="86" t="s">
        <v>1212</v>
      </c>
      <c r="D16213" s="87">
        <v>0.15</v>
      </c>
      <c r="E16213" s="88">
        <v>3690</v>
      </c>
      <c r="F16213" s="89">
        <f>+D16213*E16213</f>
        <v>553.5</v>
      </c>
    </row>
    <row r="16214" spans="1:6" ht="409.6" hidden="1" customHeight="1" x14ac:dyDescent="0.2"/>
    <row r="16215" spans="1:6" ht="25.5" customHeight="1" thickBot="1" x14ac:dyDescent="0.25">
      <c r="A16215" s="84" t="s">
        <v>5190</v>
      </c>
      <c r="B16215" s="85" t="s">
        <v>5191</v>
      </c>
      <c r="C16215" s="86" t="s">
        <v>263</v>
      </c>
      <c r="D16215" s="87">
        <v>0.4</v>
      </c>
      <c r="E16215" s="88">
        <v>1353</v>
      </c>
      <c r="F16215" s="89">
        <f>+D16215*E16215</f>
        <v>541.20000000000005</v>
      </c>
    </row>
    <row r="16216" spans="1:6" ht="409.6" hidden="1" customHeight="1" thickBot="1" x14ac:dyDescent="0.25"/>
    <row r="16217" spans="1:6" ht="13.5" customHeight="1" thickBot="1" x14ac:dyDescent="0.25">
      <c r="A16217" s="90" t="s">
        <v>4883</v>
      </c>
      <c r="B16217" s="91"/>
      <c r="C16217" s="92">
        <v>69.416831725933704</v>
      </c>
      <c r="D16217" s="91"/>
      <c r="E16217" s="93" t="s">
        <v>4884</v>
      </c>
      <c r="F16217" s="94">
        <v>112499</v>
      </c>
    </row>
    <row r="16218" spans="1:6" ht="0.2" customHeight="1" x14ac:dyDescent="0.2"/>
    <row r="16219" spans="1:6" ht="12.75" customHeight="1" x14ac:dyDescent="0.2">
      <c r="A16219" s="80" t="s">
        <v>4871</v>
      </c>
      <c r="B16219" s="81" t="s">
        <v>4885</v>
      </c>
      <c r="C16219" s="82" t="s">
        <v>4870</v>
      </c>
      <c r="D16219" s="82" t="s">
        <v>4873</v>
      </c>
      <c r="E16219" s="82" t="s">
        <v>4874</v>
      </c>
      <c r="F16219" s="83" t="s">
        <v>4875</v>
      </c>
    </row>
    <row r="16220" spans="1:6" ht="409.6" hidden="1" customHeight="1" x14ac:dyDescent="0.2"/>
    <row r="16221" spans="1:6" ht="25.5" customHeight="1" thickBot="1" x14ac:dyDescent="0.25">
      <c r="A16221" s="84" t="s">
        <v>5178</v>
      </c>
      <c r="B16221" s="85" t="s">
        <v>5179</v>
      </c>
      <c r="C16221" s="86" t="s">
        <v>4888</v>
      </c>
      <c r="D16221" s="87">
        <v>0.125</v>
      </c>
      <c r="E16221" s="88">
        <v>294454</v>
      </c>
      <c r="F16221" s="89">
        <f>+D16221*E16221</f>
        <v>36806.75</v>
      </c>
    </row>
    <row r="16222" spans="1:6" ht="409.6" hidden="1" customHeight="1" thickBot="1" x14ac:dyDescent="0.25"/>
    <row r="16223" spans="1:6" ht="13.5" customHeight="1" thickBot="1" x14ac:dyDescent="0.25">
      <c r="A16223" s="90" t="s">
        <v>4893</v>
      </c>
      <c r="B16223" s="91"/>
      <c r="C16223" s="92">
        <v>22.711538105551501</v>
      </c>
      <c r="D16223" s="91"/>
      <c r="E16223" s="93" t="s">
        <v>4884</v>
      </c>
      <c r="F16223" s="94">
        <v>36807</v>
      </c>
    </row>
    <row r="16224" spans="1:6" ht="0.2" customHeight="1" x14ac:dyDescent="0.2"/>
    <row r="16225" spans="1:6" ht="12.75" customHeight="1" x14ac:dyDescent="0.2">
      <c r="A16225" s="80" t="s">
        <v>4871</v>
      </c>
      <c r="B16225" s="81" t="s">
        <v>4894</v>
      </c>
      <c r="C16225" s="82" t="s">
        <v>4870</v>
      </c>
      <c r="D16225" s="82" t="s">
        <v>4873</v>
      </c>
      <c r="E16225" s="82" t="s">
        <v>4874</v>
      </c>
      <c r="F16225" s="83" t="s">
        <v>4875</v>
      </c>
    </row>
    <row r="16226" spans="1:6" ht="409.6" hidden="1" customHeight="1" x14ac:dyDescent="0.2"/>
    <row r="16227" spans="1:6" ht="25.5" customHeight="1" thickBot="1" x14ac:dyDescent="0.25">
      <c r="A16227" s="84" t="s">
        <v>4895</v>
      </c>
      <c r="B16227" s="85" t="s">
        <v>4896</v>
      </c>
      <c r="C16227" s="86" t="s">
        <v>4897</v>
      </c>
      <c r="D16227" s="87">
        <v>0.05</v>
      </c>
      <c r="E16227" s="88">
        <v>36807</v>
      </c>
      <c r="F16227" s="89">
        <f>+D16227*E16227</f>
        <v>1840.3500000000001</v>
      </c>
    </row>
    <row r="16228" spans="1:6" ht="409.6" hidden="1" customHeight="1" thickBot="1" x14ac:dyDescent="0.25"/>
    <row r="16229" spans="1:6" ht="13.5" customHeight="1" thickBot="1" x14ac:dyDescent="0.25">
      <c r="A16229" s="90" t="s">
        <v>4898</v>
      </c>
      <c r="B16229" s="91"/>
      <c r="C16229" s="92">
        <v>1.1353609398814</v>
      </c>
      <c r="D16229" s="91"/>
      <c r="E16229" s="93" t="s">
        <v>4884</v>
      </c>
      <c r="F16229" s="94">
        <v>1840</v>
      </c>
    </row>
    <row r="16230" spans="1:6" ht="0.2" customHeight="1" x14ac:dyDescent="0.2"/>
    <row r="16231" spans="1:6" ht="12.75" customHeight="1" x14ac:dyDescent="0.2">
      <c r="A16231" s="80" t="s">
        <v>4871</v>
      </c>
      <c r="B16231" s="81" t="s">
        <v>4899</v>
      </c>
      <c r="C16231" s="82" t="s">
        <v>4870</v>
      </c>
      <c r="D16231" s="82" t="s">
        <v>4873</v>
      </c>
      <c r="E16231" s="82" t="s">
        <v>4874</v>
      </c>
      <c r="F16231" s="83" t="s">
        <v>4875</v>
      </c>
    </row>
    <row r="16232" spans="1:6" ht="409.6" hidden="1" customHeight="1" x14ac:dyDescent="0.2"/>
    <row r="16233" spans="1:6" ht="25.5" customHeight="1" x14ac:dyDescent="0.2">
      <c r="A16233" s="84" t="s">
        <v>5166</v>
      </c>
      <c r="B16233" s="85" t="s">
        <v>5167</v>
      </c>
      <c r="C16233" s="86" t="s">
        <v>109</v>
      </c>
      <c r="D16233" s="87">
        <v>0.14280000000000001</v>
      </c>
      <c r="E16233" s="88">
        <v>26925</v>
      </c>
      <c r="F16233" s="89">
        <f>+D16233*E16233</f>
        <v>3844.8900000000003</v>
      </c>
    </row>
    <row r="16234" spans="1:6" ht="409.6" hidden="1" customHeight="1" x14ac:dyDescent="0.2"/>
    <row r="16235" spans="1:6" ht="25.5" customHeight="1" x14ac:dyDescent="0.2">
      <c r="A16235" s="84" t="s">
        <v>5208</v>
      </c>
      <c r="B16235" s="85" t="s">
        <v>5209</v>
      </c>
      <c r="C16235" s="86" t="s">
        <v>109</v>
      </c>
      <c r="D16235" s="87">
        <v>4.0849700000000002</v>
      </c>
      <c r="E16235" s="88">
        <v>139</v>
      </c>
      <c r="F16235" s="89">
        <f>+D16235*E16235</f>
        <v>567.81083000000001</v>
      </c>
    </row>
    <row r="16236" spans="1:6" ht="409.6" hidden="1" customHeight="1" x14ac:dyDescent="0.2"/>
    <row r="16237" spans="1:6" ht="25.5" customHeight="1" x14ac:dyDescent="0.2">
      <c r="A16237" s="84" t="s">
        <v>5202</v>
      </c>
      <c r="B16237" s="85" t="s">
        <v>5203</v>
      </c>
      <c r="C16237" s="86" t="s">
        <v>109</v>
      </c>
      <c r="D16237" s="87">
        <v>8</v>
      </c>
      <c r="E16237" s="88">
        <v>145</v>
      </c>
      <c r="F16237" s="89">
        <f>+D16237*E16237</f>
        <v>1160</v>
      </c>
    </row>
    <row r="16238" spans="1:6" ht="409.6" hidden="1" customHeight="1" x14ac:dyDescent="0.2"/>
    <row r="16239" spans="1:6" ht="25.5" customHeight="1" x14ac:dyDescent="0.2">
      <c r="A16239" s="84" t="s">
        <v>5200</v>
      </c>
      <c r="B16239" s="85" t="s">
        <v>5201</v>
      </c>
      <c r="C16239" s="86" t="s">
        <v>109</v>
      </c>
      <c r="D16239" s="87">
        <v>3.26797</v>
      </c>
      <c r="E16239" s="88">
        <v>158</v>
      </c>
      <c r="F16239" s="89">
        <f>+D16239*E16239</f>
        <v>516.33925999999997</v>
      </c>
    </row>
    <row r="16240" spans="1:6" ht="409.6" hidden="1" customHeight="1" x14ac:dyDescent="0.2"/>
    <row r="16241" spans="1:6" ht="25.5" customHeight="1" x14ac:dyDescent="0.2">
      <c r="A16241" s="84" t="s">
        <v>5087</v>
      </c>
      <c r="B16241" s="85" t="s">
        <v>5088</v>
      </c>
      <c r="C16241" s="86" t="s">
        <v>109</v>
      </c>
      <c r="D16241" s="87">
        <v>4</v>
      </c>
      <c r="E16241" s="88">
        <v>169</v>
      </c>
      <c r="F16241" s="89">
        <f>+D16241*E16241</f>
        <v>676</v>
      </c>
    </row>
    <row r="16242" spans="1:6" ht="409.6" hidden="1" customHeight="1" x14ac:dyDescent="0.2"/>
    <row r="16243" spans="1:6" ht="25.5" customHeight="1" x14ac:dyDescent="0.2">
      <c r="A16243" s="84" t="s">
        <v>5016</v>
      </c>
      <c r="B16243" s="85" t="s">
        <v>5017</v>
      </c>
      <c r="C16243" s="86" t="s">
        <v>109</v>
      </c>
      <c r="D16243" s="87">
        <v>0.33333000000000002</v>
      </c>
      <c r="E16243" s="88">
        <v>3482</v>
      </c>
      <c r="F16243" s="89">
        <f>+D16243*E16243</f>
        <v>1160.65506</v>
      </c>
    </row>
    <row r="16244" spans="1:6" ht="409.6" hidden="1" customHeight="1" x14ac:dyDescent="0.2"/>
    <row r="16245" spans="1:6" ht="25.5" customHeight="1" thickBot="1" x14ac:dyDescent="0.25">
      <c r="A16245" s="84" t="s">
        <v>5018</v>
      </c>
      <c r="B16245" s="85" t="s">
        <v>5019</v>
      </c>
      <c r="C16245" s="86" t="s">
        <v>109</v>
      </c>
      <c r="D16245" s="87">
        <v>0.66666999999999998</v>
      </c>
      <c r="E16245" s="88">
        <v>248</v>
      </c>
      <c r="F16245" s="89">
        <f>+D16245*E16245</f>
        <v>165.33416</v>
      </c>
    </row>
    <row r="16246" spans="1:6" ht="409.6" hidden="1" customHeight="1" thickBot="1" x14ac:dyDescent="0.25"/>
    <row r="16247" spans="1:6" ht="13.5" customHeight="1" thickBot="1" x14ac:dyDescent="0.25">
      <c r="A16247" s="90" t="s">
        <v>4904</v>
      </c>
      <c r="B16247" s="91"/>
      <c r="C16247" s="92">
        <v>4.9925029155328504</v>
      </c>
      <c r="D16247" s="91"/>
      <c r="E16247" s="93" t="s">
        <v>4884</v>
      </c>
      <c r="F16247" s="94">
        <v>8091</v>
      </c>
    </row>
    <row r="16248" spans="1:6" ht="0.2" customHeight="1" x14ac:dyDescent="0.2"/>
    <row r="16249" spans="1:6" ht="12.75" customHeight="1" x14ac:dyDescent="0.2">
      <c r="A16249" s="80" t="s">
        <v>4871</v>
      </c>
      <c r="B16249" s="81" t="s">
        <v>4905</v>
      </c>
      <c r="C16249" s="82" t="s">
        <v>4870</v>
      </c>
      <c r="D16249" s="82" t="s">
        <v>4873</v>
      </c>
      <c r="E16249" s="82" t="s">
        <v>4874</v>
      </c>
      <c r="F16249" s="83" t="s">
        <v>4875</v>
      </c>
    </row>
    <row r="16250" spans="1:6" ht="409.6" hidden="1" customHeight="1" x14ac:dyDescent="0.2"/>
    <row r="16251" spans="1:6" ht="25.5" customHeight="1" thickBot="1" x14ac:dyDescent="0.25">
      <c r="A16251" s="84" t="s">
        <v>4920</v>
      </c>
      <c r="B16251" s="85" t="s">
        <v>4921</v>
      </c>
      <c r="C16251" s="86" t="s">
        <v>106</v>
      </c>
      <c r="D16251" s="87">
        <v>0.2</v>
      </c>
      <c r="E16251" s="88">
        <v>14128</v>
      </c>
      <c r="F16251" s="89">
        <f>+D16251*E16251</f>
        <v>2825.6000000000004</v>
      </c>
    </row>
    <row r="16252" spans="1:6" ht="409.6" hidden="1" customHeight="1" thickBot="1" x14ac:dyDescent="0.25"/>
    <row r="16253" spans="1:6" ht="13.5" customHeight="1" thickBot="1" x14ac:dyDescent="0.25">
      <c r="A16253" s="90" t="s">
        <v>4908</v>
      </c>
      <c r="B16253" s="91"/>
      <c r="C16253" s="92">
        <v>1.7437663131004599</v>
      </c>
      <c r="D16253" s="91"/>
      <c r="E16253" s="93" t="s">
        <v>4884</v>
      </c>
      <c r="F16253" s="94">
        <v>2826</v>
      </c>
    </row>
    <row r="16254" spans="1:6" ht="0.2" customHeight="1" thickBot="1" x14ac:dyDescent="0.25"/>
    <row r="16255" spans="1:6" ht="12.75" customHeight="1" thickBot="1" x14ac:dyDescent="0.3">
      <c r="A16255" s="157" t="s">
        <v>4909</v>
      </c>
      <c r="B16255" s="158"/>
      <c r="C16255" s="158"/>
      <c r="D16255" s="158"/>
      <c r="E16255" s="159">
        <v>162063</v>
      </c>
      <c r="F16255" s="160"/>
    </row>
    <row r="16256" spans="1:6" ht="12.75" customHeight="1" x14ac:dyDescent="0.2"/>
    <row r="16257" spans="1:6" ht="12.75" customHeight="1" x14ac:dyDescent="0.2"/>
    <row r="16258" spans="1:6" ht="409.6" hidden="1" customHeight="1" x14ac:dyDescent="0.2"/>
    <row r="16259" spans="1:6" ht="12.75" customHeight="1" x14ac:dyDescent="0.25">
      <c r="A16259" s="144" t="s">
        <v>4868</v>
      </c>
      <c r="B16259" s="145"/>
      <c r="C16259" s="145"/>
      <c r="D16259" s="145"/>
      <c r="E16259" s="146"/>
      <c r="F16259" s="147"/>
    </row>
    <row r="16260" spans="1:6" ht="12.75" customHeight="1" x14ac:dyDescent="0.2">
      <c r="A16260" s="138" t="s">
        <v>3152</v>
      </c>
      <c r="B16260" s="139"/>
      <c r="C16260" s="139"/>
      <c r="D16260" s="140"/>
      <c r="E16260" s="76" t="s">
        <v>4869</v>
      </c>
      <c r="F16260" s="77" t="s">
        <v>4870</v>
      </c>
    </row>
    <row r="16261" spans="1:6" ht="12.75" customHeight="1" x14ac:dyDescent="0.2">
      <c r="A16261" s="141"/>
      <c r="B16261" s="142"/>
      <c r="C16261" s="142"/>
      <c r="D16261" s="143"/>
      <c r="E16261" s="78" t="s">
        <v>3151</v>
      </c>
      <c r="F16261" s="79" t="s">
        <v>117</v>
      </c>
    </row>
    <row r="16262" spans="1:6" ht="409.6" hidden="1" customHeight="1" x14ac:dyDescent="0.2"/>
    <row r="16263" spans="1:6" ht="12.75" customHeight="1" x14ac:dyDescent="0.2">
      <c r="A16263" s="80" t="s">
        <v>4871</v>
      </c>
      <c r="B16263" s="81" t="s">
        <v>4872</v>
      </c>
      <c r="C16263" s="82" t="s">
        <v>4870</v>
      </c>
      <c r="D16263" s="82" t="s">
        <v>4873</v>
      </c>
      <c r="E16263" s="82" t="s">
        <v>4874</v>
      </c>
      <c r="F16263" s="83" t="s">
        <v>4875</v>
      </c>
    </row>
    <row r="16264" spans="1:6" ht="409.6" hidden="1" customHeight="1" x14ac:dyDescent="0.2"/>
    <row r="16265" spans="1:6" ht="25.5" customHeight="1" x14ac:dyDescent="0.2">
      <c r="A16265" s="84" t="s">
        <v>5154</v>
      </c>
      <c r="B16265" s="85" t="s">
        <v>5155</v>
      </c>
      <c r="C16265" s="86" t="s">
        <v>106</v>
      </c>
      <c r="D16265" s="87">
        <v>0.126</v>
      </c>
      <c r="E16265" s="88">
        <v>405694</v>
      </c>
      <c r="F16265" s="89">
        <f>+D16265*E16265</f>
        <v>51117.444000000003</v>
      </c>
    </row>
    <row r="16266" spans="1:6" ht="409.6" hidden="1" customHeight="1" x14ac:dyDescent="0.2"/>
    <row r="16267" spans="1:6" ht="25.5" customHeight="1" x14ac:dyDescent="0.2">
      <c r="A16267" s="84" t="s">
        <v>5316</v>
      </c>
      <c r="B16267" s="85" t="s">
        <v>5317</v>
      </c>
      <c r="C16267" s="86" t="s">
        <v>7</v>
      </c>
      <c r="D16267" s="87">
        <v>0.46305000000000002</v>
      </c>
      <c r="E16267" s="88">
        <v>8192</v>
      </c>
      <c r="F16267" s="89">
        <f>+D16267*E16267</f>
        <v>3793.3056000000001</v>
      </c>
    </row>
    <row r="16268" spans="1:6" ht="409.6" hidden="1" customHeight="1" x14ac:dyDescent="0.2"/>
    <row r="16269" spans="1:6" ht="25.5" customHeight="1" x14ac:dyDescent="0.2">
      <c r="A16269" s="84" t="s">
        <v>5318</v>
      </c>
      <c r="B16269" s="85" t="s">
        <v>5319</v>
      </c>
      <c r="C16269" s="86" t="s">
        <v>7</v>
      </c>
      <c r="D16269" s="87">
        <v>0.46305000000000002</v>
      </c>
      <c r="E16269" s="88">
        <v>15764</v>
      </c>
      <c r="F16269" s="89">
        <f>+D16269*E16269</f>
        <v>7299.5201999999999</v>
      </c>
    </row>
    <row r="16270" spans="1:6" ht="409.6" hidden="1" customHeight="1" x14ac:dyDescent="0.2"/>
    <row r="16271" spans="1:6" ht="25.5" customHeight="1" x14ac:dyDescent="0.2">
      <c r="A16271" s="84" t="s">
        <v>5214</v>
      </c>
      <c r="B16271" s="85" t="s">
        <v>5215</v>
      </c>
      <c r="C16271" s="86" t="s">
        <v>117</v>
      </c>
      <c r="D16271" s="87">
        <v>0.35</v>
      </c>
      <c r="E16271" s="88">
        <v>40674</v>
      </c>
      <c r="F16271" s="89">
        <f>+D16271*E16271</f>
        <v>14235.9</v>
      </c>
    </row>
    <row r="16272" spans="1:6" ht="409.6" hidden="1" customHeight="1" x14ac:dyDescent="0.2"/>
    <row r="16273" spans="1:6" ht="25.5" customHeight="1" x14ac:dyDescent="0.2">
      <c r="A16273" s="84" t="s">
        <v>4881</v>
      </c>
      <c r="B16273" s="85" t="s">
        <v>4882</v>
      </c>
      <c r="C16273" s="86" t="s">
        <v>9</v>
      </c>
      <c r="D16273" s="87">
        <v>0.9</v>
      </c>
      <c r="E16273" s="88">
        <v>8900</v>
      </c>
      <c r="F16273" s="89">
        <f>+D16273*E16273</f>
        <v>8010</v>
      </c>
    </row>
    <row r="16274" spans="1:6" ht="409.6" hidden="1" customHeight="1" x14ac:dyDescent="0.2"/>
    <row r="16275" spans="1:6" ht="25.5" customHeight="1" x14ac:dyDescent="0.2">
      <c r="A16275" s="84" t="s">
        <v>4941</v>
      </c>
      <c r="B16275" s="85" t="s">
        <v>4942</v>
      </c>
      <c r="C16275" s="86" t="s">
        <v>7</v>
      </c>
      <c r="D16275" s="87">
        <v>0.4</v>
      </c>
      <c r="E16275" s="88">
        <v>8600</v>
      </c>
      <c r="F16275" s="89">
        <f>+D16275*E16275</f>
        <v>3440</v>
      </c>
    </row>
    <row r="16276" spans="1:6" ht="409.6" hidden="1" customHeight="1" x14ac:dyDescent="0.2"/>
    <row r="16277" spans="1:6" ht="25.5" customHeight="1" x14ac:dyDescent="0.2">
      <c r="A16277" s="84" t="s">
        <v>4876</v>
      </c>
      <c r="B16277" s="85" t="s">
        <v>4877</v>
      </c>
      <c r="C16277" s="86" t="s">
        <v>1212</v>
      </c>
      <c r="D16277" s="87">
        <v>0.15</v>
      </c>
      <c r="E16277" s="88">
        <v>3690</v>
      </c>
      <c r="F16277" s="89">
        <f>+D16277*E16277</f>
        <v>553.5</v>
      </c>
    </row>
    <row r="16278" spans="1:6" ht="409.6" hidden="1" customHeight="1" x14ac:dyDescent="0.2"/>
    <row r="16279" spans="1:6" ht="25.5" customHeight="1" x14ac:dyDescent="0.2">
      <c r="A16279" s="84" t="s">
        <v>5190</v>
      </c>
      <c r="B16279" s="85" t="s">
        <v>5191</v>
      </c>
      <c r="C16279" s="86" t="s">
        <v>263</v>
      </c>
      <c r="D16279" s="87">
        <v>0.4</v>
      </c>
      <c r="E16279" s="88">
        <v>1353</v>
      </c>
      <c r="F16279" s="89">
        <f>+D16279*E16279</f>
        <v>541.20000000000005</v>
      </c>
    </row>
    <row r="16280" spans="1:6" ht="409.6" hidden="1" customHeight="1" x14ac:dyDescent="0.2"/>
    <row r="16281" spans="1:6" ht="25.5" customHeight="1" x14ac:dyDescent="0.2">
      <c r="A16281" s="84" t="s">
        <v>5322</v>
      </c>
      <c r="B16281" s="85" t="s">
        <v>5323</v>
      </c>
      <c r="C16281" s="86" t="s">
        <v>117</v>
      </c>
      <c r="D16281" s="87">
        <v>2.2999999999999998</v>
      </c>
      <c r="E16281" s="88">
        <v>14526</v>
      </c>
      <c r="F16281" s="89">
        <f>+D16281*E16281</f>
        <v>33409.799999999996</v>
      </c>
    </row>
    <row r="16282" spans="1:6" ht="409.6" hidden="1" customHeight="1" x14ac:dyDescent="0.2"/>
    <row r="16283" spans="1:6" ht="25.5" customHeight="1" thickBot="1" x14ac:dyDescent="0.25">
      <c r="A16283" s="84" t="s">
        <v>5097</v>
      </c>
      <c r="B16283" s="85" t="s">
        <v>5098</v>
      </c>
      <c r="C16283" s="86" t="s">
        <v>9</v>
      </c>
      <c r="D16283" s="87">
        <v>1.58E-3</v>
      </c>
      <c r="E16283" s="88">
        <v>295180</v>
      </c>
      <c r="F16283" s="89">
        <f>+D16283*E16283</f>
        <v>466.38440000000003</v>
      </c>
    </row>
    <row r="16284" spans="1:6" ht="409.6" hidden="1" customHeight="1" thickBot="1" x14ac:dyDescent="0.25"/>
    <row r="16285" spans="1:6" ht="13.5" customHeight="1" thickBot="1" x14ac:dyDescent="0.25">
      <c r="A16285" s="90" t="s">
        <v>4883</v>
      </c>
      <c r="B16285" s="91"/>
      <c r="C16285" s="92">
        <v>66.439733953387801</v>
      </c>
      <c r="D16285" s="91"/>
      <c r="E16285" s="93" t="s">
        <v>4884</v>
      </c>
      <c r="F16285" s="94">
        <v>122867</v>
      </c>
    </row>
    <row r="16286" spans="1:6" ht="0.2" customHeight="1" x14ac:dyDescent="0.2"/>
    <row r="16287" spans="1:6" ht="12.75" customHeight="1" x14ac:dyDescent="0.2">
      <c r="A16287" s="80" t="s">
        <v>4871</v>
      </c>
      <c r="B16287" s="81" t="s">
        <v>4885</v>
      </c>
      <c r="C16287" s="82" t="s">
        <v>4870</v>
      </c>
      <c r="D16287" s="82" t="s">
        <v>4873</v>
      </c>
      <c r="E16287" s="82" t="s">
        <v>4874</v>
      </c>
      <c r="F16287" s="83" t="s">
        <v>4875</v>
      </c>
    </row>
    <row r="16288" spans="1:6" ht="409.6" hidden="1" customHeight="1" x14ac:dyDescent="0.2"/>
    <row r="16289" spans="1:6" ht="25.5" customHeight="1" thickBot="1" x14ac:dyDescent="0.25">
      <c r="A16289" s="84" t="s">
        <v>5178</v>
      </c>
      <c r="B16289" s="85" t="s">
        <v>5179</v>
      </c>
      <c r="C16289" s="86" t="s">
        <v>4888</v>
      </c>
      <c r="D16289" s="87">
        <v>0.14285999999999999</v>
      </c>
      <c r="E16289" s="88">
        <v>294454</v>
      </c>
      <c r="F16289" s="89">
        <f>+D16289*E16289</f>
        <v>42065.698439999993</v>
      </c>
    </row>
    <row r="16290" spans="1:6" ht="409.6" hidden="1" customHeight="1" thickBot="1" x14ac:dyDescent="0.25"/>
    <row r="16291" spans="1:6" ht="13.5" customHeight="1" thickBot="1" x14ac:dyDescent="0.25">
      <c r="A16291" s="90" t="s">
        <v>4893</v>
      </c>
      <c r="B16291" s="91"/>
      <c r="C16291" s="92">
        <v>22.7469853458065</v>
      </c>
      <c r="D16291" s="91"/>
      <c r="E16291" s="93" t="s">
        <v>4884</v>
      </c>
      <c r="F16291" s="94">
        <v>42066</v>
      </c>
    </row>
    <row r="16292" spans="1:6" ht="0.2" customHeight="1" x14ac:dyDescent="0.2"/>
    <row r="16293" spans="1:6" ht="12.75" customHeight="1" x14ac:dyDescent="0.2">
      <c r="A16293" s="80" t="s">
        <v>4871</v>
      </c>
      <c r="B16293" s="81" t="s">
        <v>4894</v>
      </c>
      <c r="C16293" s="82" t="s">
        <v>4870</v>
      </c>
      <c r="D16293" s="82" t="s">
        <v>4873</v>
      </c>
      <c r="E16293" s="82" t="s">
        <v>4874</v>
      </c>
      <c r="F16293" s="83" t="s">
        <v>4875</v>
      </c>
    </row>
    <row r="16294" spans="1:6" ht="409.6" hidden="1" customHeight="1" x14ac:dyDescent="0.2"/>
    <row r="16295" spans="1:6" ht="25.5" customHeight="1" thickBot="1" x14ac:dyDescent="0.25">
      <c r="A16295" s="84" t="s">
        <v>4895</v>
      </c>
      <c r="B16295" s="85" t="s">
        <v>4896</v>
      </c>
      <c r="C16295" s="86" t="s">
        <v>4897</v>
      </c>
      <c r="D16295" s="87">
        <v>0.05</v>
      </c>
      <c r="E16295" s="88">
        <v>42066</v>
      </c>
      <c r="F16295" s="89">
        <f>+D16295*E16295</f>
        <v>2103.3000000000002</v>
      </c>
    </row>
    <row r="16296" spans="1:6" ht="409.6" hidden="1" customHeight="1" thickBot="1" x14ac:dyDescent="0.25"/>
    <row r="16297" spans="1:6" ht="13.5" customHeight="1" thickBot="1" x14ac:dyDescent="0.25">
      <c r="A16297" s="90" t="s">
        <v>4898</v>
      </c>
      <c r="B16297" s="91"/>
      <c r="C16297" s="92">
        <v>1.1371870437462801</v>
      </c>
      <c r="D16297" s="91"/>
      <c r="E16297" s="93" t="s">
        <v>4884</v>
      </c>
      <c r="F16297" s="94">
        <v>2103</v>
      </c>
    </row>
    <row r="16298" spans="1:6" ht="0.2" customHeight="1" x14ac:dyDescent="0.2"/>
    <row r="16299" spans="1:6" ht="12.75" customHeight="1" x14ac:dyDescent="0.2">
      <c r="A16299" s="80" t="s">
        <v>4871</v>
      </c>
      <c r="B16299" s="81" t="s">
        <v>4899</v>
      </c>
      <c r="C16299" s="82" t="s">
        <v>4870</v>
      </c>
      <c r="D16299" s="82" t="s">
        <v>4873</v>
      </c>
      <c r="E16299" s="82" t="s">
        <v>4874</v>
      </c>
      <c r="F16299" s="83" t="s">
        <v>4875</v>
      </c>
    </row>
    <row r="16300" spans="1:6" ht="409.6" hidden="1" customHeight="1" x14ac:dyDescent="0.2"/>
    <row r="16301" spans="1:6" ht="25.5" customHeight="1" x14ac:dyDescent="0.2">
      <c r="A16301" s="84" t="s">
        <v>5208</v>
      </c>
      <c r="B16301" s="85" t="s">
        <v>5209</v>
      </c>
      <c r="C16301" s="86" t="s">
        <v>109</v>
      </c>
      <c r="D16301" s="87">
        <v>2.3809499999999999</v>
      </c>
      <c r="E16301" s="88">
        <v>139</v>
      </c>
      <c r="F16301" s="89">
        <f>+D16301*E16301</f>
        <v>330.95204999999999</v>
      </c>
    </row>
    <row r="16302" spans="1:6" ht="409.6" hidden="1" customHeight="1" x14ac:dyDescent="0.2"/>
    <row r="16303" spans="1:6" ht="25.5" customHeight="1" x14ac:dyDescent="0.2">
      <c r="A16303" s="84" t="s">
        <v>5016</v>
      </c>
      <c r="B16303" s="85" t="s">
        <v>5017</v>
      </c>
      <c r="C16303" s="86" t="s">
        <v>109</v>
      </c>
      <c r="D16303" s="87">
        <v>0.33333000000000002</v>
      </c>
      <c r="E16303" s="88">
        <v>3482</v>
      </c>
      <c r="F16303" s="89">
        <f>+D16303*E16303</f>
        <v>1160.65506</v>
      </c>
    </row>
    <row r="16304" spans="1:6" ht="409.6" hidden="1" customHeight="1" x14ac:dyDescent="0.2"/>
    <row r="16305" spans="1:6" ht="25.5" customHeight="1" x14ac:dyDescent="0.2">
      <c r="A16305" s="84" t="s">
        <v>5018</v>
      </c>
      <c r="B16305" s="85" t="s">
        <v>5019</v>
      </c>
      <c r="C16305" s="86" t="s">
        <v>109</v>
      </c>
      <c r="D16305" s="87">
        <v>0.66666999999999998</v>
      </c>
      <c r="E16305" s="88">
        <v>248</v>
      </c>
      <c r="F16305" s="89">
        <f>+D16305*E16305</f>
        <v>165.33416</v>
      </c>
    </row>
    <row r="16306" spans="1:6" ht="409.6" hidden="1" customHeight="1" x14ac:dyDescent="0.2"/>
    <row r="16307" spans="1:6" ht="25.5" customHeight="1" x14ac:dyDescent="0.2">
      <c r="A16307" s="84" t="s">
        <v>5087</v>
      </c>
      <c r="B16307" s="85" t="s">
        <v>5088</v>
      </c>
      <c r="C16307" s="86" t="s">
        <v>109</v>
      </c>
      <c r="D16307" s="87">
        <v>2.3809499999999999</v>
      </c>
      <c r="E16307" s="88">
        <v>169</v>
      </c>
      <c r="F16307" s="89">
        <f>+D16307*E16307</f>
        <v>402.38054999999997</v>
      </c>
    </row>
    <row r="16308" spans="1:6" ht="409.6" hidden="1" customHeight="1" x14ac:dyDescent="0.2"/>
    <row r="16309" spans="1:6" ht="25.5" customHeight="1" x14ac:dyDescent="0.2">
      <c r="A16309" s="84" t="s">
        <v>5166</v>
      </c>
      <c r="B16309" s="85" t="s">
        <v>5167</v>
      </c>
      <c r="C16309" s="86" t="s">
        <v>109</v>
      </c>
      <c r="D16309" s="87">
        <v>0.14285999999999999</v>
      </c>
      <c r="E16309" s="88">
        <v>26925</v>
      </c>
      <c r="F16309" s="89">
        <f>+D16309*E16309</f>
        <v>3846.5054999999998</v>
      </c>
    </row>
    <row r="16310" spans="1:6" ht="409.6" hidden="1" customHeight="1" x14ac:dyDescent="0.2"/>
    <row r="16311" spans="1:6" ht="25.5" customHeight="1" x14ac:dyDescent="0.2">
      <c r="A16311" s="84" t="s">
        <v>5202</v>
      </c>
      <c r="B16311" s="85" t="s">
        <v>5203</v>
      </c>
      <c r="C16311" s="86" t="s">
        <v>109</v>
      </c>
      <c r="D16311" s="87">
        <v>8</v>
      </c>
      <c r="E16311" s="88">
        <v>145</v>
      </c>
      <c r="F16311" s="89">
        <f>+D16311*E16311</f>
        <v>1160</v>
      </c>
    </row>
    <row r="16312" spans="1:6" ht="409.6" hidden="1" customHeight="1" x14ac:dyDescent="0.2"/>
    <row r="16313" spans="1:6" ht="25.5" customHeight="1" thickBot="1" x14ac:dyDescent="0.25">
      <c r="A16313" s="84" t="s">
        <v>5200</v>
      </c>
      <c r="B16313" s="85" t="s">
        <v>5201</v>
      </c>
      <c r="C16313" s="86" t="s">
        <v>109</v>
      </c>
      <c r="D16313" s="87">
        <v>16</v>
      </c>
      <c r="E16313" s="88">
        <v>158</v>
      </c>
      <c r="F16313" s="89">
        <f>+D16313*E16313</f>
        <v>2528</v>
      </c>
    </row>
    <row r="16314" spans="1:6" ht="409.6" hidden="1" customHeight="1" thickBot="1" x14ac:dyDescent="0.25"/>
    <row r="16315" spans="1:6" ht="13.5" customHeight="1" thickBot="1" x14ac:dyDescent="0.25">
      <c r="A16315" s="90" t="s">
        <v>4904</v>
      </c>
      <c r="B16315" s="91"/>
      <c r="C16315" s="92">
        <v>5.1879089385172801</v>
      </c>
      <c r="D16315" s="91"/>
      <c r="E16315" s="93" t="s">
        <v>4884</v>
      </c>
      <c r="F16315" s="94">
        <v>9594</v>
      </c>
    </row>
    <row r="16316" spans="1:6" ht="0.2" customHeight="1" x14ac:dyDescent="0.2"/>
    <row r="16317" spans="1:6" ht="12.75" customHeight="1" x14ac:dyDescent="0.2">
      <c r="A16317" s="80" t="s">
        <v>4871</v>
      </c>
      <c r="B16317" s="81" t="s">
        <v>4905</v>
      </c>
      <c r="C16317" s="82" t="s">
        <v>4870</v>
      </c>
      <c r="D16317" s="82" t="s">
        <v>4873</v>
      </c>
      <c r="E16317" s="82" t="s">
        <v>4874</v>
      </c>
      <c r="F16317" s="83" t="s">
        <v>4875</v>
      </c>
    </row>
    <row r="16318" spans="1:6" ht="409.6" hidden="1" customHeight="1" x14ac:dyDescent="0.2"/>
    <row r="16319" spans="1:6" ht="25.5" customHeight="1" thickBot="1" x14ac:dyDescent="0.25">
      <c r="A16319" s="84" t="s">
        <v>4920</v>
      </c>
      <c r="B16319" s="85" t="s">
        <v>4921</v>
      </c>
      <c r="C16319" s="86" t="s">
        <v>106</v>
      </c>
      <c r="D16319" s="87">
        <v>0.58750000000000002</v>
      </c>
      <c r="E16319" s="88">
        <v>14128</v>
      </c>
      <c r="F16319" s="89">
        <f>+D16319*E16319</f>
        <v>8300.2000000000007</v>
      </c>
    </row>
    <row r="16320" spans="1:6" ht="409.6" hidden="1" customHeight="1" thickBot="1" x14ac:dyDescent="0.25"/>
    <row r="16321" spans="1:6" ht="13.5" customHeight="1" thickBot="1" x14ac:dyDescent="0.25">
      <c r="A16321" s="90" t="s">
        <v>4908</v>
      </c>
      <c r="B16321" s="91"/>
      <c r="C16321" s="92">
        <v>4.4881847185421497</v>
      </c>
      <c r="D16321" s="91"/>
      <c r="E16321" s="93" t="s">
        <v>4884</v>
      </c>
      <c r="F16321" s="94">
        <v>8300</v>
      </c>
    </row>
    <row r="16322" spans="1:6" ht="0.2" customHeight="1" thickBot="1" x14ac:dyDescent="0.25"/>
    <row r="16323" spans="1:6" ht="12.75" customHeight="1" thickBot="1" x14ac:dyDescent="0.3">
      <c r="A16323" s="157" t="s">
        <v>4909</v>
      </c>
      <c r="B16323" s="158"/>
      <c r="C16323" s="158"/>
      <c r="D16323" s="158"/>
      <c r="E16323" s="159">
        <v>184930</v>
      </c>
      <c r="F16323" s="160"/>
    </row>
    <row r="16324" spans="1:6" ht="12.75" customHeight="1" x14ac:dyDescent="0.2"/>
    <row r="16325" spans="1:6" ht="12.75" customHeight="1" x14ac:dyDescent="0.2"/>
    <row r="16326" spans="1:6" ht="409.6" hidden="1" customHeight="1" x14ac:dyDescent="0.2"/>
    <row r="16327" spans="1:6" ht="12.75" customHeight="1" x14ac:dyDescent="0.25">
      <c r="A16327" s="144" t="s">
        <v>4868</v>
      </c>
      <c r="B16327" s="145"/>
      <c r="C16327" s="145"/>
      <c r="D16327" s="145"/>
      <c r="E16327" s="146"/>
      <c r="F16327" s="147"/>
    </row>
    <row r="16328" spans="1:6" ht="12.75" customHeight="1" x14ac:dyDescent="0.2">
      <c r="A16328" s="138" t="s">
        <v>3154</v>
      </c>
      <c r="B16328" s="139"/>
      <c r="C16328" s="139"/>
      <c r="D16328" s="140"/>
      <c r="E16328" s="76" t="s">
        <v>4869</v>
      </c>
      <c r="F16328" s="77" t="s">
        <v>4870</v>
      </c>
    </row>
    <row r="16329" spans="1:6" ht="12.75" customHeight="1" x14ac:dyDescent="0.2">
      <c r="A16329" s="141"/>
      <c r="B16329" s="142"/>
      <c r="C16329" s="142"/>
      <c r="D16329" s="143"/>
      <c r="E16329" s="78" t="s">
        <v>3153</v>
      </c>
      <c r="F16329" s="79" t="s">
        <v>117</v>
      </c>
    </row>
    <row r="16330" spans="1:6" ht="409.6" hidden="1" customHeight="1" x14ac:dyDescent="0.2"/>
    <row r="16331" spans="1:6" ht="12.75" customHeight="1" x14ac:dyDescent="0.2">
      <c r="A16331" s="80" t="s">
        <v>4871</v>
      </c>
      <c r="B16331" s="81" t="s">
        <v>4872</v>
      </c>
      <c r="C16331" s="82" t="s">
        <v>4870</v>
      </c>
      <c r="D16331" s="82" t="s">
        <v>4873</v>
      </c>
      <c r="E16331" s="82" t="s">
        <v>4874</v>
      </c>
      <c r="F16331" s="83" t="s">
        <v>4875</v>
      </c>
    </row>
    <row r="16332" spans="1:6" ht="409.6" hidden="1" customHeight="1" x14ac:dyDescent="0.2"/>
    <row r="16333" spans="1:6" ht="25.5" customHeight="1" x14ac:dyDescent="0.2">
      <c r="A16333" s="84" t="s">
        <v>5154</v>
      </c>
      <c r="B16333" s="85" t="s">
        <v>5155</v>
      </c>
      <c r="C16333" s="86" t="s">
        <v>106</v>
      </c>
      <c r="D16333" s="87">
        <v>0.1575</v>
      </c>
      <c r="E16333" s="88">
        <v>405694</v>
      </c>
      <c r="F16333" s="89">
        <f>+D16333*E16333</f>
        <v>63896.805</v>
      </c>
    </row>
    <row r="16334" spans="1:6" ht="409.6" hidden="1" customHeight="1" x14ac:dyDescent="0.2"/>
    <row r="16335" spans="1:6" ht="25.5" customHeight="1" x14ac:dyDescent="0.2">
      <c r="A16335" s="84" t="s">
        <v>5097</v>
      </c>
      <c r="B16335" s="85" t="s">
        <v>5098</v>
      </c>
      <c r="C16335" s="86" t="s">
        <v>9</v>
      </c>
      <c r="D16335" s="87">
        <v>1.58E-3</v>
      </c>
      <c r="E16335" s="88">
        <v>295180</v>
      </c>
      <c r="F16335" s="89">
        <f>+D16335*E16335</f>
        <v>466.38440000000003</v>
      </c>
    </row>
    <row r="16336" spans="1:6" ht="409.6" hidden="1" customHeight="1" x14ac:dyDescent="0.2"/>
    <row r="16337" spans="1:6" ht="25.5" customHeight="1" x14ac:dyDescent="0.2">
      <c r="A16337" s="84" t="s">
        <v>5316</v>
      </c>
      <c r="B16337" s="85" t="s">
        <v>5317</v>
      </c>
      <c r="C16337" s="86" t="s">
        <v>7</v>
      </c>
      <c r="D16337" s="87">
        <v>0.57881000000000005</v>
      </c>
      <c r="E16337" s="88">
        <v>8192</v>
      </c>
      <c r="F16337" s="89">
        <f>+D16337*E16337</f>
        <v>4741.6115200000004</v>
      </c>
    </row>
    <row r="16338" spans="1:6" ht="409.6" hidden="1" customHeight="1" x14ac:dyDescent="0.2"/>
    <row r="16339" spans="1:6" ht="25.5" customHeight="1" x14ac:dyDescent="0.2">
      <c r="A16339" s="84" t="s">
        <v>5318</v>
      </c>
      <c r="B16339" s="85" t="s">
        <v>5319</v>
      </c>
      <c r="C16339" s="86" t="s">
        <v>7</v>
      </c>
      <c r="D16339" s="87">
        <v>0.57881000000000005</v>
      </c>
      <c r="E16339" s="88">
        <v>15764</v>
      </c>
      <c r="F16339" s="89">
        <f>+D16339*E16339</f>
        <v>9124.3608400000012</v>
      </c>
    </row>
    <row r="16340" spans="1:6" ht="409.6" hidden="1" customHeight="1" x14ac:dyDescent="0.2"/>
    <row r="16341" spans="1:6" ht="25.5" customHeight="1" x14ac:dyDescent="0.2">
      <c r="A16341" s="84" t="s">
        <v>5322</v>
      </c>
      <c r="B16341" s="85" t="s">
        <v>5323</v>
      </c>
      <c r="C16341" s="86" t="s">
        <v>117</v>
      </c>
      <c r="D16341" s="87">
        <v>2.2999999999999998</v>
      </c>
      <c r="E16341" s="88">
        <v>14526</v>
      </c>
      <c r="F16341" s="89">
        <f>+D16341*E16341</f>
        <v>33409.799999999996</v>
      </c>
    </row>
    <row r="16342" spans="1:6" ht="409.6" hidden="1" customHeight="1" x14ac:dyDescent="0.2"/>
    <row r="16343" spans="1:6" ht="25.5" customHeight="1" x14ac:dyDescent="0.2">
      <c r="A16343" s="84" t="s">
        <v>5214</v>
      </c>
      <c r="B16343" s="85" t="s">
        <v>5215</v>
      </c>
      <c r="C16343" s="86" t="s">
        <v>117</v>
      </c>
      <c r="D16343" s="87">
        <v>0.35</v>
      </c>
      <c r="E16343" s="88">
        <v>40674</v>
      </c>
      <c r="F16343" s="89">
        <f>+D16343*E16343</f>
        <v>14235.9</v>
      </c>
    </row>
    <row r="16344" spans="1:6" ht="409.6" hidden="1" customHeight="1" x14ac:dyDescent="0.2"/>
    <row r="16345" spans="1:6" ht="25.5" customHeight="1" x14ac:dyDescent="0.2">
      <c r="A16345" s="84" t="s">
        <v>4881</v>
      </c>
      <c r="B16345" s="85" t="s">
        <v>4882</v>
      </c>
      <c r="C16345" s="86" t="s">
        <v>9</v>
      </c>
      <c r="D16345" s="87">
        <v>0.9</v>
      </c>
      <c r="E16345" s="88">
        <v>8900</v>
      </c>
      <c r="F16345" s="89">
        <f>+D16345*E16345</f>
        <v>8010</v>
      </c>
    </row>
    <row r="16346" spans="1:6" ht="409.6" hidden="1" customHeight="1" x14ac:dyDescent="0.2"/>
    <row r="16347" spans="1:6" ht="25.5" customHeight="1" x14ac:dyDescent="0.2">
      <c r="A16347" s="84" t="s">
        <v>4941</v>
      </c>
      <c r="B16347" s="85" t="s">
        <v>4942</v>
      </c>
      <c r="C16347" s="86" t="s">
        <v>7</v>
      </c>
      <c r="D16347" s="87">
        <v>0.4</v>
      </c>
      <c r="E16347" s="88">
        <v>8600</v>
      </c>
      <c r="F16347" s="89">
        <f>+D16347*E16347</f>
        <v>3440</v>
      </c>
    </row>
    <row r="16348" spans="1:6" ht="409.6" hidden="1" customHeight="1" x14ac:dyDescent="0.2"/>
    <row r="16349" spans="1:6" ht="25.5" customHeight="1" x14ac:dyDescent="0.2">
      <c r="A16349" s="84" t="s">
        <v>4876</v>
      </c>
      <c r="B16349" s="85" t="s">
        <v>4877</v>
      </c>
      <c r="C16349" s="86" t="s">
        <v>1212</v>
      </c>
      <c r="D16349" s="87">
        <v>0.15</v>
      </c>
      <c r="E16349" s="88">
        <v>3690</v>
      </c>
      <c r="F16349" s="89">
        <f>+D16349*E16349</f>
        <v>553.5</v>
      </c>
    </row>
    <row r="16350" spans="1:6" ht="409.6" hidden="1" customHeight="1" x14ac:dyDescent="0.2"/>
    <row r="16351" spans="1:6" ht="25.5" customHeight="1" thickBot="1" x14ac:dyDescent="0.25">
      <c r="A16351" s="84" t="s">
        <v>5190</v>
      </c>
      <c r="B16351" s="85" t="s">
        <v>5191</v>
      </c>
      <c r="C16351" s="86" t="s">
        <v>263</v>
      </c>
      <c r="D16351" s="87">
        <v>0.4</v>
      </c>
      <c r="E16351" s="88">
        <v>1353</v>
      </c>
      <c r="F16351" s="89">
        <f>+D16351*E16351</f>
        <v>541.20000000000005</v>
      </c>
    </row>
    <row r="16352" spans="1:6" ht="409.6" hidden="1" customHeight="1" thickBot="1" x14ac:dyDescent="0.25"/>
    <row r="16353" spans="1:6" ht="13.5" customHeight="1" thickBot="1" x14ac:dyDescent="0.25">
      <c r="A16353" s="90" t="s">
        <v>4883</v>
      </c>
      <c r="B16353" s="91"/>
      <c r="C16353" s="92">
        <v>69.720001813264005</v>
      </c>
      <c r="D16353" s="91"/>
      <c r="E16353" s="93" t="s">
        <v>4884</v>
      </c>
      <c r="F16353" s="94">
        <v>138420</v>
      </c>
    </row>
    <row r="16354" spans="1:6" ht="0.2" customHeight="1" x14ac:dyDescent="0.2"/>
    <row r="16355" spans="1:6" ht="12.75" customHeight="1" x14ac:dyDescent="0.2">
      <c r="A16355" s="80" t="s">
        <v>4871</v>
      </c>
      <c r="B16355" s="81" t="s">
        <v>4885</v>
      </c>
      <c r="C16355" s="82" t="s">
        <v>4870</v>
      </c>
      <c r="D16355" s="82" t="s">
        <v>4873</v>
      </c>
      <c r="E16355" s="82" t="s">
        <v>4874</v>
      </c>
      <c r="F16355" s="83" t="s">
        <v>4875</v>
      </c>
    </row>
    <row r="16356" spans="1:6" ht="409.6" hidden="1" customHeight="1" x14ac:dyDescent="0.2"/>
    <row r="16357" spans="1:6" ht="25.5" customHeight="1" thickBot="1" x14ac:dyDescent="0.25">
      <c r="A16357" s="84" t="s">
        <v>5178</v>
      </c>
      <c r="B16357" s="85" t="s">
        <v>5179</v>
      </c>
      <c r="C16357" s="86" t="s">
        <v>4888</v>
      </c>
      <c r="D16357" s="87">
        <v>0.15384999999999999</v>
      </c>
      <c r="E16357" s="88">
        <v>294454</v>
      </c>
      <c r="F16357" s="89">
        <f>+D16357*E16357</f>
        <v>45301.747899999995</v>
      </c>
    </row>
    <row r="16358" spans="1:6" ht="409.6" hidden="1" customHeight="1" thickBot="1" x14ac:dyDescent="0.25"/>
    <row r="16359" spans="1:6" ht="13.5" customHeight="1" thickBot="1" x14ac:dyDescent="0.25">
      <c r="A16359" s="90" t="s">
        <v>4893</v>
      </c>
      <c r="B16359" s="91"/>
      <c r="C16359" s="92">
        <v>22.817913033842601</v>
      </c>
      <c r="D16359" s="91"/>
      <c r="E16359" s="93" t="s">
        <v>4884</v>
      </c>
      <c r="F16359" s="94">
        <v>45302</v>
      </c>
    </row>
    <row r="16360" spans="1:6" ht="0.2" customHeight="1" x14ac:dyDescent="0.2"/>
    <row r="16361" spans="1:6" ht="12.75" customHeight="1" x14ac:dyDescent="0.2">
      <c r="A16361" s="80" t="s">
        <v>4871</v>
      </c>
      <c r="B16361" s="81" t="s">
        <v>4894</v>
      </c>
      <c r="C16361" s="82" t="s">
        <v>4870</v>
      </c>
      <c r="D16361" s="82" t="s">
        <v>4873</v>
      </c>
      <c r="E16361" s="82" t="s">
        <v>4874</v>
      </c>
      <c r="F16361" s="83" t="s">
        <v>4875</v>
      </c>
    </row>
    <row r="16362" spans="1:6" ht="409.6" hidden="1" customHeight="1" x14ac:dyDescent="0.2"/>
    <row r="16363" spans="1:6" ht="25.5" customHeight="1" thickBot="1" x14ac:dyDescent="0.25">
      <c r="A16363" s="84" t="s">
        <v>4895</v>
      </c>
      <c r="B16363" s="85" t="s">
        <v>4896</v>
      </c>
      <c r="C16363" s="86" t="s">
        <v>4897</v>
      </c>
      <c r="D16363" s="87">
        <v>0.05</v>
      </c>
      <c r="E16363" s="88">
        <v>45302</v>
      </c>
      <c r="F16363" s="89">
        <f>+D16363*E16363</f>
        <v>2265.1</v>
      </c>
    </row>
    <row r="16364" spans="1:6" ht="409.6" hidden="1" customHeight="1" thickBot="1" x14ac:dyDescent="0.25"/>
    <row r="16365" spans="1:6" ht="13.5" customHeight="1" thickBot="1" x14ac:dyDescent="0.25">
      <c r="A16365" s="90" t="s">
        <v>4898</v>
      </c>
      <c r="B16365" s="91"/>
      <c r="C16365" s="92">
        <v>1.14084528324695</v>
      </c>
      <c r="D16365" s="91"/>
      <c r="E16365" s="93" t="s">
        <v>4884</v>
      </c>
      <c r="F16365" s="94">
        <v>2265</v>
      </c>
    </row>
    <row r="16366" spans="1:6" ht="0.2" customHeight="1" x14ac:dyDescent="0.2"/>
    <row r="16367" spans="1:6" ht="12.75" customHeight="1" x14ac:dyDescent="0.2">
      <c r="A16367" s="80" t="s">
        <v>4871</v>
      </c>
      <c r="B16367" s="81" t="s">
        <v>4899</v>
      </c>
      <c r="C16367" s="82" t="s">
        <v>4870</v>
      </c>
      <c r="D16367" s="82" t="s">
        <v>4873</v>
      </c>
      <c r="E16367" s="82" t="s">
        <v>4874</v>
      </c>
      <c r="F16367" s="83" t="s">
        <v>4875</v>
      </c>
    </row>
    <row r="16368" spans="1:6" ht="409.6" hidden="1" customHeight="1" x14ac:dyDescent="0.2"/>
    <row r="16369" spans="1:6" ht="25.5" customHeight="1" x14ac:dyDescent="0.2">
      <c r="A16369" s="84" t="s">
        <v>5166</v>
      </c>
      <c r="B16369" s="85" t="s">
        <v>5167</v>
      </c>
      <c r="C16369" s="86" t="s">
        <v>109</v>
      </c>
      <c r="D16369" s="87">
        <v>0.15384999999999999</v>
      </c>
      <c r="E16369" s="88">
        <v>26925</v>
      </c>
      <c r="F16369" s="89">
        <f>+D16369*E16369</f>
        <v>4142.4112499999992</v>
      </c>
    </row>
    <row r="16370" spans="1:6" ht="409.6" hidden="1" customHeight="1" x14ac:dyDescent="0.2"/>
    <row r="16371" spans="1:6" ht="25.5" customHeight="1" x14ac:dyDescent="0.2">
      <c r="A16371" s="84" t="s">
        <v>5208</v>
      </c>
      <c r="B16371" s="85" t="s">
        <v>5209</v>
      </c>
      <c r="C16371" s="86" t="s">
        <v>109</v>
      </c>
      <c r="D16371" s="87">
        <v>4.0849700000000002</v>
      </c>
      <c r="E16371" s="88">
        <v>139</v>
      </c>
      <c r="F16371" s="89">
        <f>+D16371*E16371</f>
        <v>567.81083000000001</v>
      </c>
    </row>
    <row r="16372" spans="1:6" ht="409.6" hidden="1" customHeight="1" x14ac:dyDescent="0.2"/>
    <row r="16373" spans="1:6" ht="25.5" customHeight="1" x14ac:dyDescent="0.2">
      <c r="A16373" s="84" t="s">
        <v>5202</v>
      </c>
      <c r="B16373" s="85" t="s">
        <v>5203</v>
      </c>
      <c r="C16373" s="86" t="s">
        <v>109</v>
      </c>
      <c r="D16373" s="87">
        <v>8</v>
      </c>
      <c r="E16373" s="88">
        <v>145</v>
      </c>
      <c r="F16373" s="89">
        <f>+D16373*E16373</f>
        <v>1160</v>
      </c>
    </row>
    <row r="16374" spans="1:6" ht="409.6" hidden="1" customHeight="1" x14ac:dyDescent="0.2"/>
    <row r="16375" spans="1:6" ht="25.5" customHeight="1" x14ac:dyDescent="0.2">
      <c r="A16375" s="84" t="s">
        <v>5200</v>
      </c>
      <c r="B16375" s="85" t="s">
        <v>5201</v>
      </c>
      <c r="C16375" s="86" t="s">
        <v>109</v>
      </c>
      <c r="D16375" s="87">
        <v>16</v>
      </c>
      <c r="E16375" s="88">
        <v>158</v>
      </c>
      <c r="F16375" s="89">
        <f>+D16375*E16375</f>
        <v>2528</v>
      </c>
    </row>
    <row r="16376" spans="1:6" ht="409.6" hidden="1" customHeight="1" x14ac:dyDescent="0.2"/>
    <row r="16377" spans="1:6" ht="25.5" customHeight="1" x14ac:dyDescent="0.2">
      <c r="A16377" s="84" t="s">
        <v>5087</v>
      </c>
      <c r="B16377" s="85" t="s">
        <v>5088</v>
      </c>
      <c r="C16377" s="86" t="s">
        <v>109</v>
      </c>
      <c r="D16377" s="87">
        <v>4.0849700000000002</v>
      </c>
      <c r="E16377" s="88">
        <v>169</v>
      </c>
      <c r="F16377" s="89">
        <f>+D16377*E16377</f>
        <v>690.35993000000008</v>
      </c>
    </row>
    <row r="16378" spans="1:6" ht="409.6" hidden="1" customHeight="1" x14ac:dyDescent="0.2"/>
    <row r="16379" spans="1:6" ht="25.5" customHeight="1" x14ac:dyDescent="0.2">
      <c r="A16379" s="84" t="s">
        <v>5016</v>
      </c>
      <c r="B16379" s="85" t="s">
        <v>5017</v>
      </c>
      <c r="C16379" s="86" t="s">
        <v>109</v>
      </c>
      <c r="D16379" s="87">
        <v>0.33333000000000002</v>
      </c>
      <c r="E16379" s="88">
        <v>3482</v>
      </c>
      <c r="F16379" s="89">
        <f>+D16379*E16379</f>
        <v>1160.65506</v>
      </c>
    </row>
    <row r="16380" spans="1:6" ht="409.6" hidden="1" customHeight="1" x14ac:dyDescent="0.2"/>
    <row r="16381" spans="1:6" ht="25.5" customHeight="1" thickBot="1" x14ac:dyDescent="0.25">
      <c r="A16381" s="84" t="s">
        <v>5018</v>
      </c>
      <c r="B16381" s="85" t="s">
        <v>5019</v>
      </c>
      <c r="C16381" s="86" t="s">
        <v>109</v>
      </c>
      <c r="D16381" s="87">
        <v>0.30769999999999997</v>
      </c>
      <c r="E16381" s="88">
        <v>248</v>
      </c>
      <c r="F16381" s="89">
        <f>+D16381*E16381</f>
        <v>76.309599999999989</v>
      </c>
    </row>
    <row r="16382" spans="1:6" ht="409.6" hidden="1" customHeight="1" thickBot="1" x14ac:dyDescent="0.25"/>
    <row r="16383" spans="1:6" ht="13.5" customHeight="1" thickBot="1" x14ac:dyDescent="0.25">
      <c r="A16383" s="90" t="s">
        <v>4904</v>
      </c>
      <c r="B16383" s="91"/>
      <c r="C16383" s="92">
        <v>5.2005419644700996</v>
      </c>
      <c r="D16383" s="91"/>
      <c r="E16383" s="93" t="s">
        <v>4884</v>
      </c>
      <c r="F16383" s="94">
        <v>10325</v>
      </c>
    </row>
    <row r="16384" spans="1:6" ht="0.2" customHeight="1" x14ac:dyDescent="0.2"/>
    <row r="16385" spans="1:6" ht="12.75" customHeight="1" x14ac:dyDescent="0.2">
      <c r="A16385" s="80" t="s">
        <v>4871</v>
      </c>
      <c r="B16385" s="81" t="s">
        <v>4905</v>
      </c>
      <c r="C16385" s="82" t="s">
        <v>4870</v>
      </c>
      <c r="D16385" s="82" t="s">
        <v>4873</v>
      </c>
      <c r="E16385" s="82" t="s">
        <v>4874</v>
      </c>
      <c r="F16385" s="83" t="s">
        <v>4875</v>
      </c>
    </row>
    <row r="16386" spans="1:6" ht="409.6" hidden="1" customHeight="1" x14ac:dyDescent="0.2"/>
    <row r="16387" spans="1:6" ht="25.5" customHeight="1" thickBot="1" x14ac:dyDescent="0.25">
      <c r="A16387" s="84" t="s">
        <v>4920</v>
      </c>
      <c r="B16387" s="85" t="s">
        <v>4921</v>
      </c>
      <c r="C16387" s="86" t="s">
        <v>106</v>
      </c>
      <c r="D16387" s="87">
        <v>0.1575</v>
      </c>
      <c r="E16387" s="88">
        <v>14128</v>
      </c>
      <c r="F16387" s="89">
        <f>+D16387*E16387</f>
        <v>2225.16</v>
      </c>
    </row>
    <row r="16388" spans="1:6" ht="409.6" hidden="1" customHeight="1" thickBot="1" x14ac:dyDescent="0.25"/>
    <row r="16389" spans="1:6" ht="13.5" customHeight="1" thickBot="1" x14ac:dyDescent="0.25">
      <c r="A16389" s="90" t="s">
        <v>4908</v>
      </c>
      <c r="B16389" s="91"/>
      <c r="C16389" s="92">
        <v>1.1206979051763699</v>
      </c>
      <c r="D16389" s="91"/>
      <c r="E16389" s="93" t="s">
        <v>4884</v>
      </c>
      <c r="F16389" s="94">
        <v>2225</v>
      </c>
    </row>
    <row r="16390" spans="1:6" ht="0.2" customHeight="1" thickBot="1" x14ac:dyDescent="0.25"/>
    <row r="16391" spans="1:6" ht="12.75" customHeight="1" thickBot="1" x14ac:dyDescent="0.3">
      <c r="A16391" s="157" t="s">
        <v>4909</v>
      </c>
      <c r="B16391" s="158"/>
      <c r="C16391" s="158"/>
      <c r="D16391" s="158"/>
      <c r="E16391" s="159">
        <v>198537</v>
      </c>
      <c r="F16391" s="160"/>
    </row>
    <row r="16392" spans="1:6" ht="12.75" customHeight="1" x14ac:dyDescent="0.2"/>
    <row r="16393" spans="1:6" ht="12.75" customHeight="1" x14ac:dyDescent="0.2"/>
    <row r="16394" spans="1:6" ht="409.6" hidden="1" customHeight="1" x14ac:dyDescent="0.2"/>
    <row r="16395" spans="1:6" ht="12.75" customHeight="1" x14ac:dyDescent="0.25">
      <c r="A16395" s="144" t="s">
        <v>4868</v>
      </c>
      <c r="B16395" s="145"/>
      <c r="C16395" s="145"/>
      <c r="D16395" s="145"/>
      <c r="E16395" s="146"/>
      <c r="F16395" s="147"/>
    </row>
    <row r="16396" spans="1:6" ht="12.75" customHeight="1" x14ac:dyDescent="0.2">
      <c r="A16396" s="138" t="s">
        <v>3156</v>
      </c>
      <c r="B16396" s="139"/>
      <c r="C16396" s="139"/>
      <c r="D16396" s="140"/>
      <c r="E16396" s="76" t="s">
        <v>4869</v>
      </c>
      <c r="F16396" s="77" t="s">
        <v>4870</v>
      </c>
    </row>
    <row r="16397" spans="1:6" ht="12.75" customHeight="1" x14ac:dyDescent="0.2">
      <c r="A16397" s="141"/>
      <c r="B16397" s="142"/>
      <c r="C16397" s="142"/>
      <c r="D16397" s="143"/>
      <c r="E16397" s="78" t="s">
        <v>3155</v>
      </c>
      <c r="F16397" s="79" t="s">
        <v>117</v>
      </c>
    </row>
    <row r="16398" spans="1:6" ht="409.6" hidden="1" customHeight="1" x14ac:dyDescent="0.2"/>
    <row r="16399" spans="1:6" ht="12.75" customHeight="1" x14ac:dyDescent="0.2">
      <c r="A16399" s="80" t="s">
        <v>4871</v>
      </c>
      <c r="B16399" s="81" t="s">
        <v>4872</v>
      </c>
      <c r="C16399" s="82" t="s">
        <v>4870</v>
      </c>
      <c r="D16399" s="82" t="s">
        <v>4873</v>
      </c>
      <c r="E16399" s="82" t="s">
        <v>4874</v>
      </c>
      <c r="F16399" s="83" t="s">
        <v>4875</v>
      </c>
    </row>
    <row r="16400" spans="1:6" ht="409.6" hidden="1" customHeight="1" x14ac:dyDescent="0.2"/>
    <row r="16401" spans="1:6" ht="25.5" customHeight="1" x14ac:dyDescent="0.2">
      <c r="A16401" s="84" t="s">
        <v>5154</v>
      </c>
      <c r="B16401" s="85" t="s">
        <v>5155</v>
      </c>
      <c r="C16401" s="86" t="s">
        <v>106</v>
      </c>
      <c r="D16401" s="87">
        <v>0.17849999999999999</v>
      </c>
      <c r="E16401" s="88">
        <v>405694</v>
      </c>
      <c r="F16401" s="89">
        <f>+D16401*E16401</f>
        <v>72416.379000000001</v>
      </c>
    </row>
    <row r="16402" spans="1:6" ht="409.6" hidden="1" customHeight="1" x14ac:dyDescent="0.2"/>
    <row r="16403" spans="1:6" ht="25.5" customHeight="1" x14ac:dyDescent="0.2">
      <c r="A16403" s="84" t="s">
        <v>5097</v>
      </c>
      <c r="B16403" s="85" t="s">
        <v>5098</v>
      </c>
      <c r="C16403" s="86" t="s">
        <v>9</v>
      </c>
      <c r="D16403" s="87">
        <v>1.58E-3</v>
      </c>
      <c r="E16403" s="88">
        <v>295180</v>
      </c>
      <c r="F16403" s="89">
        <f>+D16403*E16403</f>
        <v>466.38440000000003</v>
      </c>
    </row>
    <row r="16404" spans="1:6" ht="409.6" hidden="1" customHeight="1" x14ac:dyDescent="0.2"/>
    <row r="16405" spans="1:6" ht="25.5" customHeight="1" x14ac:dyDescent="0.2">
      <c r="A16405" s="84" t="s">
        <v>5316</v>
      </c>
      <c r="B16405" s="85" t="s">
        <v>5317</v>
      </c>
      <c r="C16405" s="86" t="s">
        <v>7</v>
      </c>
      <c r="D16405" s="87">
        <v>0.65598999999999996</v>
      </c>
      <c r="E16405" s="88">
        <v>8192</v>
      </c>
      <c r="F16405" s="89">
        <f>+D16405*E16405</f>
        <v>5373.8700799999997</v>
      </c>
    </row>
    <row r="16406" spans="1:6" ht="409.6" hidden="1" customHeight="1" x14ac:dyDescent="0.2"/>
    <row r="16407" spans="1:6" ht="25.5" customHeight="1" x14ac:dyDescent="0.2">
      <c r="A16407" s="84" t="s">
        <v>5318</v>
      </c>
      <c r="B16407" s="85" t="s">
        <v>5319</v>
      </c>
      <c r="C16407" s="86" t="s">
        <v>7</v>
      </c>
      <c r="D16407" s="87">
        <v>0.65598999999999996</v>
      </c>
      <c r="E16407" s="88">
        <v>15764</v>
      </c>
      <c r="F16407" s="89">
        <f>+D16407*E16407</f>
        <v>10341.02636</v>
      </c>
    </row>
    <row r="16408" spans="1:6" ht="409.6" hidden="1" customHeight="1" x14ac:dyDescent="0.2"/>
    <row r="16409" spans="1:6" ht="25.5" customHeight="1" x14ac:dyDescent="0.2">
      <c r="A16409" s="84" t="s">
        <v>5322</v>
      </c>
      <c r="B16409" s="85" t="s">
        <v>5323</v>
      </c>
      <c r="C16409" s="86" t="s">
        <v>117</v>
      </c>
      <c r="D16409" s="87">
        <v>2.2999999999999998</v>
      </c>
      <c r="E16409" s="88">
        <v>14526</v>
      </c>
      <c r="F16409" s="89">
        <f>+D16409*E16409</f>
        <v>33409.799999999996</v>
      </c>
    </row>
    <row r="16410" spans="1:6" ht="409.6" hidden="1" customHeight="1" x14ac:dyDescent="0.2"/>
    <row r="16411" spans="1:6" ht="25.5" customHeight="1" x14ac:dyDescent="0.2">
      <c r="A16411" s="84" t="s">
        <v>5214</v>
      </c>
      <c r="B16411" s="85" t="s">
        <v>5215</v>
      </c>
      <c r="C16411" s="86" t="s">
        <v>117</v>
      </c>
      <c r="D16411" s="87">
        <v>0.35</v>
      </c>
      <c r="E16411" s="88">
        <v>40674</v>
      </c>
      <c r="F16411" s="89">
        <f>+D16411*E16411</f>
        <v>14235.9</v>
      </c>
    </row>
    <row r="16412" spans="1:6" ht="409.6" hidden="1" customHeight="1" x14ac:dyDescent="0.2"/>
    <row r="16413" spans="1:6" ht="25.5" customHeight="1" x14ac:dyDescent="0.2">
      <c r="A16413" s="84" t="s">
        <v>4881</v>
      </c>
      <c r="B16413" s="85" t="s">
        <v>4882</v>
      </c>
      <c r="C16413" s="86" t="s">
        <v>9</v>
      </c>
      <c r="D16413" s="87">
        <v>0.9</v>
      </c>
      <c r="E16413" s="88">
        <v>8900</v>
      </c>
      <c r="F16413" s="89">
        <f>+D16413*E16413</f>
        <v>8010</v>
      </c>
    </row>
    <row r="16414" spans="1:6" ht="409.6" hidden="1" customHeight="1" x14ac:dyDescent="0.2"/>
    <row r="16415" spans="1:6" ht="25.5" customHeight="1" x14ac:dyDescent="0.2">
      <c r="A16415" s="84" t="s">
        <v>4941</v>
      </c>
      <c r="B16415" s="85" t="s">
        <v>4942</v>
      </c>
      <c r="C16415" s="86" t="s">
        <v>7</v>
      </c>
      <c r="D16415" s="87">
        <v>0.4</v>
      </c>
      <c r="E16415" s="88">
        <v>8600</v>
      </c>
      <c r="F16415" s="89">
        <f>+D16415*E16415</f>
        <v>3440</v>
      </c>
    </row>
    <row r="16416" spans="1:6" ht="409.6" hidden="1" customHeight="1" x14ac:dyDescent="0.2"/>
    <row r="16417" spans="1:6" ht="25.5" customHeight="1" x14ac:dyDescent="0.2">
      <c r="A16417" s="84" t="s">
        <v>4876</v>
      </c>
      <c r="B16417" s="85" t="s">
        <v>4877</v>
      </c>
      <c r="C16417" s="86" t="s">
        <v>1212</v>
      </c>
      <c r="D16417" s="87">
        <v>0.15</v>
      </c>
      <c r="E16417" s="88">
        <v>3690</v>
      </c>
      <c r="F16417" s="89">
        <f>+D16417*E16417</f>
        <v>553.5</v>
      </c>
    </row>
    <row r="16418" spans="1:6" ht="409.6" hidden="1" customHeight="1" x14ac:dyDescent="0.2"/>
    <row r="16419" spans="1:6" ht="25.5" customHeight="1" thickBot="1" x14ac:dyDescent="0.25">
      <c r="A16419" s="84" t="s">
        <v>5190</v>
      </c>
      <c r="B16419" s="85" t="s">
        <v>5191</v>
      </c>
      <c r="C16419" s="86" t="s">
        <v>263</v>
      </c>
      <c r="D16419" s="87">
        <v>0.4</v>
      </c>
      <c r="E16419" s="88">
        <v>1353</v>
      </c>
      <c r="F16419" s="89">
        <f>+D16419*E16419</f>
        <v>541.20000000000005</v>
      </c>
    </row>
    <row r="16420" spans="1:6" ht="409.6" hidden="1" customHeight="1" thickBot="1" x14ac:dyDescent="0.25"/>
    <row r="16421" spans="1:6" ht="13.5" customHeight="1" thickBot="1" x14ac:dyDescent="0.25">
      <c r="A16421" s="90" t="s">
        <v>4883</v>
      </c>
      <c r="B16421" s="91"/>
      <c r="C16421" s="92">
        <v>69.956320790645407</v>
      </c>
      <c r="D16421" s="91"/>
      <c r="E16421" s="93" t="s">
        <v>4884</v>
      </c>
      <c r="F16421" s="94">
        <v>148788</v>
      </c>
    </row>
    <row r="16422" spans="1:6" ht="0.2" customHeight="1" x14ac:dyDescent="0.2"/>
    <row r="16423" spans="1:6" ht="12.75" customHeight="1" x14ac:dyDescent="0.2">
      <c r="A16423" s="80" t="s">
        <v>4871</v>
      </c>
      <c r="B16423" s="81" t="s">
        <v>4885</v>
      </c>
      <c r="C16423" s="82" t="s">
        <v>4870</v>
      </c>
      <c r="D16423" s="82" t="s">
        <v>4873</v>
      </c>
      <c r="E16423" s="82" t="s">
        <v>4874</v>
      </c>
      <c r="F16423" s="83" t="s">
        <v>4875</v>
      </c>
    </row>
    <row r="16424" spans="1:6" ht="409.6" hidden="1" customHeight="1" x14ac:dyDescent="0.2"/>
    <row r="16425" spans="1:6" ht="25.5" customHeight="1" thickBot="1" x14ac:dyDescent="0.25">
      <c r="A16425" s="84" t="s">
        <v>5178</v>
      </c>
      <c r="B16425" s="85" t="s">
        <v>5179</v>
      </c>
      <c r="C16425" s="86" t="s">
        <v>4888</v>
      </c>
      <c r="D16425" s="87">
        <v>0.16577</v>
      </c>
      <c r="E16425" s="88">
        <v>294454</v>
      </c>
      <c r="F16425" s="89">
        <f>+D16425*E16425</f>
        <v>48811.639580000003</v>
      </c>
    </row>
    <row r="16426" spans="1:6" ht="409.6" hidden="1" customHeight="1" thickBot="1" x14ac:dyDescent="0.25"/>
    <row r="16427" spans="1:6" ht="13.5" customHeight="1" thickBot="1" x14ac:dyDescent="0.25">
      <c r="A16427" s="90" t="s">
        <v>4893</v>
      </c>
      <c r="B16427" s="91"/>
      <c r="C16427" s="92">
        <v>22.950156803189699</v>
      </c>
      <c r="D16427" s="91"/>
      <c r="E16427" s="93" t="s">
        <v>4884</v>
      </c>
      <c r="F16427" s="94">
        <v>48812</v>
      </c>
    </row>
    <row r="16428" spans="1:6" ht="0.2" customHeight="1" x14ac:dyDescent="0.2"/>
    <row r="16429" spans="1:6" ht="12.75" customHeight="1" x14ac:dyDescent="0.2">
      <c r="A16429" s="80" t="s">
        <v>4871</v>
      </c>
      <c r="B16429" s="81" t="s">
        <v>4894</v>
      </c>
      <c r="C16429" s="82" t="s">
        <v>4870</v>
      </c>
      <c r="D16429" s="82" t="s">
        <v>4873</v>
      </c>
      <c r="E16429" s="82" t="s">
        <v>4874</v>
      </c>
      <c r="F16429" s="83" t="s">
        <v>4875</v>
      </c>
    </row>
    <row r="16430" spans="1:6" ht="409.6" hidden="1" customHeight="1" x14ac:dyDescent="0.2"/>
    <row r="16431" spans="1:6" ht="25.5" customHeight="1" thickBot="1" x14ac:dyDescent="0.25">
      <c r="A16431" s="84" t="s">
        <v>4895</v>
      </c>
      <c r="B16431" s="85" t="s">
        <v>4896</v>
      </c>
      <c r="C16431" s="86" t="s">
        <v>4897</v>
      </c>
      <c r="D16431" s="87">
        <v>0.05</v>
      </c>
      <c r="E16431" s="88">
        <v>48812</v>
      </c>
      <c r="F16431" s="89">
        <f>+D16431*E16431</f>
        <v>2440.6</v>
      </c>
    </row>
    <row r="16432" spans="1:6" ht="409.6" hidden="1" customHeight="1" thickBot="1" x14ac:dyDescent="0.25"/>
    <row r="16433" spans="1:6" ht="13.5" customHeight="1" thickBot="1" x14ac:dyDescent="0.25">
      <c r="A16433" s="90" t="s">
        <v>4898</v>
      </c>
      <c r="B16433" s="91"/>
      <c r="C16433" s="92">
        <v>1.14769590995218</v>
      </c>
      <c r="D16433" s="91"/>
      <c r="E16433" s="93" t="s">
        <v>4884</v>
      </c>
      <c r="F16433" s="94">
        <v>2441</v>
      </c>
    </row>
    <row r="16434" spans="1:6" ht="0.2" customHeight="1" x14ac:dyDescent="0.2"/>
    <row r="16435" spans="1:6" ht="12.75" customHeight="1" x14ac:dyDescent="0.2">
      <c r="A16435" s="80" t="s">
        <v>4871</v>
      </c>
      <c r="B16435" s="81" t="s">
        <v>4899</v>
      </c>
      <c r="C16435" s="82" t="s">
        <v>4870</v>
      </c>
      <c r="D16435" s="82" t="s">
        <v>4873</v>
      </c>
      <c r="E16435" s="82" t="s">
        <v>4874</v>
      </c>
      <c r="F16435" s="83" t="s">
        <v>4875</v>
      </c>
    </row>
    <row r="16436" spans="1:6" ht="409.6" hidden="1" customHeight="1" x14ac:dyDescent="0.2"/>
    <row r="16437" spans="1:6" ht="25.5" customHeight="1" x14ac:dyDescent="0.2">
      <c r="A16437" s="84" t="s">
        <v>5166</v>
      </c>
      <c r="B16437" s="85" t="s">
        <v>5167</v>
      </c>
      <c r="C16437" s="86" t="s">
        <v>109</v>
      </c>
      <c r="D16437" s="87">
        <v>0.16056000000000001</v>
      </c>
      <c r="E16437" s="88">
        <v>26925</v>
      </c>
      <c r="F16437" s="89">
        <f>+D16437*E16437</f>
        <v>4323.0780000000004</v>
      </c>
    </row>
    <row r="16438" spans="1:6" ht="409.6" hidden="1" customHeight="1" x14ac:dyDescent="0.2"/>
    <row r="16439" spans="1:6" ht="25.5" customHeight="1" x14ac:dyDescent="0.2">
      <c r="A16439" s="84" t="s">
        <v>5208</v>
      </c>
      <c r="B16439" s="85" t="s">
        <v>5209</v>
      </c>
      <c r="C16439" s="86" t="s">
        <v>109</v>
      </c>
      <c r="D16439" s="87">
        <v>2.6785700000000001</v>
      </c>
      <c r="E16439" s="88">
        <v>139</v>
      </c>
      <c r="F16439" s="89">
        <f>+D16439*E16439</f>
        <v>372.32123000000001</v>
      </c>
    </row>
    <row r="16440" spans="1:6" ht="409.6" hidden="1" customHeight="1" x14ac:dyDescent="0.2"/>
    <row r="16441" spans="1:6" ht="25.5" customHeight="1" x14ac:dyDescent="0.2">
      <c r="A16441" s="84" t="s">
        <v>5202</v>
      </c>
      <c r="B16441" s="85" t="s">
        <v>5203</v>
      </c>
      <c r="C16441" s="86" t="s">
        <v>109</v>
      </c>
      <c r="D16441" s="87">
        <v>8</v>
      </c>
      <c r="E16441" s="88">
        <v>145</v>
      </c>
      <c r="F16441" s="89">
        <f>+D16441*E16441</f>
        <v>1160</v>
      </c>
    </row>
    <row r="16442" spans="1:6" ht="409.6" hidden="1" customHeight="1" x14ac:dyDescent="0.2"/>
    <row r="16443" spans="1:6" ht="25.5" customHeight="1" x14ac:dyDescent="0.2">
      <c r="A16443" s="84" t="s">
        <v>5200</v>
      </c>
      <c r="B16443" s="85" t="s">
        <v>5201</v>
      </c>
      <c r="C16443" s="86" t="s">
        <v>109</v>
      </c>
      <c r="D16443" s="87">
        <v>16</v>
      </c>
      <c r="E16443" s="88">
        <v>158</v>
      </c>
      <c r="F16443" s="89">
        <f>+D16443*E16443</f>
        <v>2528</v>
      </c>
    </row>
    <row r="16444" spans="1:6" ht="409.6" hidden="1" customHeight="1" x14ac:dyDescent="0.2"/>
    <row r="16445" spans="1:6" ht="25.5" customHeight="1" x14ac:dyDescent="0.2">
      <c r="A16445" s="84" t="s">
        <v>5087</v>
      </c>
      <c r="B16445" s="85" t="s">
        <v>5088</v>
      </c>
      <c r="C16445" s="86" t="s">
        <v>109</v>
      </c>
      <c r="D16445" s="87">
        <v>2.6785700000000001</v>
      </c>
      <c r="E16445" s="88">
        <v>169</v>
      </c>
      <c r="F16445" s="89">
        <f>+D16445*E16445</f>
        <v>452.67833000000002</v>
      </c>
    </row>
    <row r="16446" spans="1:6" ht="409.6" hidden="1" customHeight="1" x14ac:dyDescent="0.2"/>
    <row r="16447" spans="1:6" ht="25.5" customHeight="1" x14ac:dyDescent="0.2">
      <c r="A16447" s="84" t="s">
        <v>5016</v>
      </c>
      <c r="B16447" s="85" t="s">
        <v>5017</v>
      </c>
      <c r="C16447" s="86" t="s">
        <v>109</v>
      </c>
      <c r="D16447" s="87">
        <v>0.33333000000000002</v>
      </c>
      <c r="E16447" s="88">
        <v>3482</v>
      </c>
      <c r="F16447" s="89">
        <f>+D16447*E16447</f>
        <v>1160.65506</v>
      </c>
    </row>
    <row r="16448" spans="1:6" ht="409.6" hidden="1" customHeight="1" x14ac:dyDescent="0.2"/>
    <row r="16449" spans="1:6" ht="25.5" customHeight="1" thickBot="1" x14ac:dyDescent="0.25">
      <c r="A16449" s="84" t="s">
        <v>5018</v>
      </c>
      <c r="B16449" s="85" t="s">
        <v>5019</v>
      </c>
      <c r="C16449" s="86" t="s">
        <v>109</v>
      </c>
      <c r="D16449" s="87">
        <v>0.66666999999999998</v>
      </c>
      <c r="E16449" s="88">
        <v>248</v>
      </c>
      <c r="F16449" s="89">
        <f>+D16449*E16449</f>
        <v>165.33416</v>
      </c>
    </row>
    <row r="16450" spans="1:6" ht="409.6" hidden="1" customHeight="1" thickBot="1" x14ac:dyDescent="0.25"/>
    <row r="16451" spans="1:6" ht="13.5" customHeight="1" thickBot="1" x14ac:dyDescent="0.25">
      <c r="A16451" s="90" t="s">
        <v>4904</v>
      </c>
      <c r="B16451" s="91"/>
      <c r="C16451" s="92">
        <v>4.7779130835453003</v>
      </c>
      <c r="D16451" s="91"/>
      <c r="E16451" s="93" t="s">
        <v>4884</v>
      </c>
      <c r="F16451" s="94">
        <v>10162</v>
      </c>
    </row>
    <row r="16452" spans="1:6" ht="0.2" customHeight="1" x14ac:dyDescent="0.2"/>
    <row r="16453" spans="1:6" ht="12.75" customHeight="1" x14ac:dyDescent="0.2">
      <c r="A16453" s="80" t="s">
        <v>4871</v>
      </c>
      <c r="B16453" s="81" t="s">
        <v>4905</v>
      </c>
      <c r="C16453" s="82" t="s">
        <v>4870</v>
      </c>
      <c r="D16453" s="82" t="s">
        <v>4873</v>
      </c>
      <c r="E16453" s="82" t="s">
        <v>4874</v>
      </c>
      <c r="F16453" s="83" t="s">
        <v>4875</v>
      </c>
    </row>
    <row r="16454" spans="1:6" ht="409.6" hidden="1" customHeight="1" x14ac:dyDescent="0.2"/>
    <row r="16455" spans="1:6" ht="25.5" customHeight="1" thickBot="1" x14ac:dyDescent="0.25">
      <c r="A16455" s="84" t="s">
        <v>4920</v>
      </c>
      <c r="B16455" s="85" t="s">
        <v>4921</v>
      </c>
      <c r="C16455" s="86" t="s">
        <v>106</v>
      </c>
      <c r="D16455" s="87">
        <v>0.17580000000000001</v>
      </c>
      <c r="E16455" s="88">
        <v>14128</v>
      </c>
      <c r="F16455" s="89">
        <f>+D16455*E16455</f>
        <v>2483.7024000000001</v>
      </c>
    </row>
    <row r="16456" spans="1:6" ht="409.6" hidden="1" customHeight="1" thickBot="1" x14ac:dyDescent="0.25"/>
    <row r="16457" spans="1:6" ht="13.5" customHeight="1" thickBot="1" x14ac:dyDescent="0.25">
      <c r="A16457" s="90" t="s">
        <v>4908</v>
      </c>
      <c r="B16457" s="91"/>
      <c r="C16457" s="92">
        <v>1.16791341266744</v>
      </c>
      <c r="D16457" s="91"/>
      <c r="E16457" s="93" t="s">
        <v>4884</v>
      </c>
      <c r="F16457" s="94">
        <v>2484</v>
      </c>
    </row>
    <row r="16458" spans="1:6" ht="0.2" customHeight="1" thickBot="1" x14ac:dyDescent="0.25"/>
    <row r="16459" spans="1:6" ht="12.75" customHeight="1" thickBot="1" x14ac:dyDescent="0.3">
      <c r="A16459" s="157" t="s">
        <v>4909</v>
      </c>
      <c r="B16459" s="158"/>
      <c r="C16459" s="158"/>
      <c r="D16459" s="158"/>
      <c r="E16459" s="159">
        <v>212687</v>
      </c>
      <c r="F16459" s="160"/>
    </row>
    <row r="16460" spans="1:6" ht="12.75" customHeight="1" x14ac:dyDescent="0.2"/>
    <row r="16461" spans="1:6" ht="12.75" customHeight="1" x14ac:dyDescent="0.2"/>
    <row r="16462" spans="1:6" ht="409.6" hidden="1" customHeight="1" x14ac:dyDescent="0.2"/>
    <row r="16463" spans="1:6" ht="12.75" customHeight="1" x14ac:dyDescent="0.25">
      <c r="A16463" s="144" t="s">
        <v>4868</v>
      </c>
      <c r="B16463" s="145"/>
      <c r="C16463" s="145"/>
      <c r="D16463" s="145"/>
      <c r="E16463" s="146"/>
      <c r="F16463" s="147"/>
    </row>
    <row r="16464" spans="1:6" ht="12.75" customHeight="1" x14ac:dyDescent="0.2">
      <c r="A16464" s="138" t="s">
        <v>3160</v>
      </c>
      <c r="B16464" s="139"/>
      <c r="C16464" s="139"/>
      <c r="D16464" s="140"/>
      <c r="E16464" s="76" t="s">
        <v>4869</v>
      </c>
      <c r="F16464" s="77" t="s">
        <v>4870</v>
      </c>
    </row>
    <row r="16465" spans="1:6" ht="12.75" customHeight="1" x14ac:dyDescent="0.2">
      <c r="A16465" s="141"/>
      <c r="B16465" s="142"/>
      <c r="C16465" s="142"/>
      <c r="D16465" s="143"/>
      <c r="E16465" s="78" t="s">
        <v>3159</v>
      </c>
      <c r="F16465" s="79" t="s">
        <v>117</v>
      </c>
    </row>
    <row r="16466" spans="1:6" ht="409.6" hidden="1" customHeight="1" x14ac:dyDescent="0.2"/>
    <row r="16467" spans="1:6" ht="12.75" customHeight="1" x14ac:dyDescent="0.2">
      <c r="A16467" s="80" t="s">
        <v>4871</v>
      </c>
      <c r="B16467" s="81" t="s">
        <v>4899</v>
      </c>
      <c r="C16467" s="82" t="s">
        <v>4870</v>
      </c>
      <c r="D16467" s="82" t="s">
        <v>4873</v>
      </c>
      <c r="E16467" s="82" t="s">
        <v>4874</v>
      </c>
      <c r="F16467" s="83" t="s">
        <v>4875</v>
      </c>
    </row>
    <row r="16468" spans="1:6" ht="409.6" hidden="1" customHeight="1" x14ac:dyDescent="0.2"/>
    <row r="16469" spans="1:6" ht="25.5" customHeight="1" x14ac:dyDescent="0.2">
      <c r="A16469" s="84" t="s">
        <v>5324</v>
      </c>
      <c r="B16469" s="85" t="s">
        <v>5325</v>
      </c>
      <c r="C16469" s="86" t="s">
        <v>109</v>
      </c>
      <c r="D16469" s="87">
        <v>14.28571</v>
      </c>
      <c r="E16469" s="88">
        <v>401</v>
      </c>
      <c r="F16469" s="89">
        <f>+D16469*E16469</f>
        <v>5728.5697099999998</v>
      </c>
    </row>
    <row r="16470" spans="1:6" ht="409.6" hidden="1" customHeight="1" x14ac:dyDescent="0.2"/>
    <row r="16471" spans="1:6" ht="25.5" customHeight="1" x14ac:dyDescent="0.2">
      <c r="A16471" s="84" t="s">
        <v>5326</v>
      </c>
      <c r="B16471" s="85" t="s">
        <v>5327</v>
      </c>
      <c r="C16471" s="86" t="s">
        <v>109</v>
      </c>
      <c r="D16471" s="87">
        <v>57.142859999999999</v>
      </c>
      <c r="E16471" s="88">
        <v>283</v>
      </c>
      <c r="F16471" s="89">
        <f>+D16471*E16471</f>
        <v>16171.42938</v>
      </c>
    </row>
    <row r="16472" spans="1:6" ht="409.6" hidden="1" customHeight="1" x14ac:dyDescent="0.2"/>
    <row r="16473" spans="1:6" ht="25.5" customHeight="1" x14ac:dyDescent="0.2">
      <c r="A16473" s="84" t="s">
        <v>5328</v>
      </c>
      <c r="B16473" s="85" t="s">
        <v>5329</v>
      </c>
      <c r="C16473" s="86" t="s">
        <v>109</v>
      </c>
      <c r="D16473" s="87">
        <v>114.28570999999999</v>
      </c>
      <c r="E16473" s="88">
        <v>7</v>
      </c>
      <c r="F16473" s="89">
        <f>+D16473*E16473</f>
        <v>799.99996999999996</v>
      </c>
    </row>
    <row r="16474" spans="1:6" ht="409.6" hidden="1" customHeight="1" x14ac:dyDescent="0.2"/>
    <row r="16475" spans="1:6" ht="25.5" customHeight="1" x14ac:dyDescent="0.2">
      <c r="A16475" s="84" t="s">
        <v>5330</v>
      </c>
      <c r="B16475" s="85" t="s">
        <v>5331</v>
      </c>
      <c r="C16475" s="86" t="s">
        <v>109</v>
      </c>
      <c r="D16475" s="87">
        <v>71.428569999999993</v>
      </c>
      <c r="E16475" s="88">
        <v>262</v>
      </c>
      <c r="F16475" s="89">
        <f>+D16475*E16475</f>
        <v>18714.285339999999</v>
      </c>
    </row>
    <row r="16476" spans="1:6" ht="409.6" hidden="1" customHeight="1" x14ac:dyDescent="0.2"/>
    <row r="16477" spans="1:6" ht="25.5" customHeight="1" x14ac:dyDescent="0.2">
      <c r="A16477" s="84" t="s">
        <v>5332</v>
      </c>
      <c r="B16477" s="85" t="s">
        <v>5333</v>
      </c>
      <c r="C16477" s="86" t="s">
        <v>109</v>
      </c>
      <c r="D16477" s="87">
        <v>35.714289999999998</v>
      </c>
      <c r="E16477" s="88">
        <v>356</v>
      </c>
      <c r="F16477" s="89">
        <f>+D16477*E16477</f>
        <v>12714.28724</v>
      </c>
    </row>
    <row r="16478" spans="1:6" ht="409.6" hidden="1" customHeight="1" x14ac:dyDescent="0.2"/>
    <row r="16479" spans="1:6" ht="25.5" customHeight="1" x14ac:dyDescent="0.2">
      <c r="A16479" s="84" t="s">
        <v>5334</v>
      </c>
      <c r="B16479" s="85" t="s">
        <v>5335</v>
      </c>
      <c r="C16479" s="86" t="s">
        <v>109</v>
      </c>
      <c r="D16479" s="87">
        <v>28.571429999999999</v>
      </c>
      <c r="E16479" s="88">
        <v>369</v>
      </c>
      <c r="F16479" s="89">
        <f>+D16479*E16479</f>
        <v>10542.857669999999</v>
      </c>
    </row>
    <row r="16480" spans="1:6" ht="409.6" hidden="1" customHeight="1" x14ac:dyDescent="0.2"/>
    <row r="16481" spans="1:6" ht="25.5" customHeight="1" x14ac:dyDescent="0.2">
      <c r="A16481" s="84" t="s">
        <v>5336</v>
      </c>
      <c r="B16481" s="85" t="s">
        <v>5337</v>
      </c>
      <c r="C16481" s="86" t="s">
        <v>109</v>
      </c>
      <c r="D16481" s="87">
        <v>42.857140000000001</v>
      </c>
      <c r="E16481" s="88">
        <v>369</v>
      </c>
      <c r="F16481" s="89">
        <f>+D16481*E16481</f>
        <v>15814.284660000001</v>
      </c>
    </row>
    <row r="16482" spans="1:6" ht="409.6" hidden="1" customHeight="1" x14ac:dyDescent="0.2"/>
    <row r="16483" spans="1:6" ht="25.5" customHeight="1" x14ac:dyDescent="0.2">
      <c r="A16483" s="84" t="s">
        <v>5338</v>
      </c>
      <c r="B16483" s="85" t="s">
        <v>5339</v>
      </c>
      <c r="C16483" s="86" t="s">
        <v>109</v>
      </c>
      <c r="D16483" s="87">
        <v>42.857140000000001</v>
      </c>
      <c r="E16483" s="88">
        <v>943</v>
      </c>
      <c r="F16483" s="89">
        <f>+D16483*E16483</f>
        <v>40414.283020000003</v>
      </c>
    </row>
    <row r="16484" spans="1:6" ht="409.6" hidden="1" customHeight="1" x14ac:dyDescent="0.2"/>
    <row r="16485" spans="1:6" ht="25.5" customHeight="1" x14ac:dyDescent="0.2">
      <c r="A16485" s="84" t="s">
        <v>5340</v>
      </c>
      <c r="B16485" s="85" t="s">
        <v>5341</v>
      </c>
      <c r="C16485" s="86" t="s">
        <v>109</v>
      </c>
      <c r="D16485" s="87">
        <v>22</v>
      </c>
      <c r="E16485" s="88">
        <v>309</v>
      </c>
      <c r="F16485" s="89">
        <f>+D16485*E16485</f>
        <v>6798</v>
      </c>
    </row>
    <row r="16486" spans="1:6" ht="409.6" hidden="1" customHeight="1" x14ac:dyDescent="0.2"/>
    <row r="16487" spans="1:6" ht="25.5" customHeight="1" thickBot="1" x14ac:dyDescent="0.25">
      <c r="A16487" s="84" t="s">
        <v>5342</v>
      </c>
      <c r="B16487" s="85" t="s">
        <v>5343</v>
      </c>
      <c r="C16487" s="86" t="s">
        <v>109</v>
      </c>
      <c r="D16487" s="87">
        <v>8</v>
      </c>
      <c r="E16487" s="88">
        <v>833</v>
      </c>
      <c r="F16487" s="89">
        <f>+D16487*E16487</f>
        <v>6664</v>
      </c>
    </row>
    <row r="16488" spans="1:6" ht="409.6" hidden="1" customHeight="1" thickBot="1" x14ac:dyDescent="0.25"/>
    <row r="16489" spans="1:6" ht="13.5" customHeight="1" thickBot="1" x14ac:dyDescent="0.25">
      <c r="A16489" s="90" t="s">
        <v>4904</v>
      </c>
      <c r="B16489" s="91"/>
      <c r="C16489" s="92">
        <v>100</v>
      </c>
      <c r="D16489" s="91"/>
      <c r="E16489" s="93" t="s">
        <v>4884</v>
      </c>
      <c r="F16489" s="94">
        <v>134361</v>
      </c>
    </row>
    <row r="16490" spans="1:6" ht="0.2" customHeight="1" thickBot="1" x14ac:dyDescent="0.25"/>
    <row r="16491" spans="1:6" ht="12.75" customHeight="1" thickBot="1" x14ac:dyDescent="0.3">
      <c r="A16491" s="157" t="s">
        <v>4909</v>
      </c>
      <c r="B16491" s="158"/>
      <c r="C16491" s="158"/>
      <c r="D16491" s="158"/>
      <c r="E16491" s="159">
        <v>134361</v>
      </c>
      <c r="F16491" s="160"/>
    </row>
    <row r="16492" spans="1:6" ht="12.75" customHeight="1" x14ac:dyDescent="0.2"/>
    <row r="16493" spans="1:6" ht="12.75" customHeight="1" x14ac:dyDescent="0.2"/>
    <row r="16494" spans="1:6" ht="409.6" hidden="1" customHeight="1" x14ac:dyDescent="0.2"/>
    <row r="16495" spans="1:6" ht="12.75" customHeight="1" x14ac:dyDescent="0.25">
      <c r="A16495" s="144" t="s">
        <v>4868</v>
      </c>
      <c r="B16495" s="145"/>
      <c r="C16495" s="145"/>
      <c r="D16495" s="145"/>
      <c r="E16495" s="146"/>
      <c r="F16495" s="147"/>
    </row>
    <row r="16496" spans="1:6" ht="12.75" customHeight="1" x14ac:dyDescent="0.2">
      <c r="A16496" s="138" t="s">
        <v>3162</v>
      </c>
      <c r="B16496" s="139"/>
      <c r="C16496" s="139"/>
      <c r="D16496" s="140"/>
      <c r="E16496" s="76" t="s">
        <v>4869</v>
      </c>
      <c r="F16496" s="77" t="s">
        <v>4870</v>
      </c>
    </row>
    <row r="16497" spans="1:6" ht="12.75" customHeight="1" x14ac:dyDescent="0.2">
      <c r="A16497" s="141"/>
      <c r="B16497" s="142"/>
      <c r="C16497" s="142"/>
      <c r="D16497" s="143"/>
      <c r="E16497" s="78" t="s">
        <v>3161</v>
      </c>
      <c r="F16497" s="79" t="s">
        <v>117</v>
      </c>
    </row>
    <row r="16498" spans="1:6" ht="409.6" hidden="1" customHeight="1" x14ac:dyDescent="0.2"/>
    <row r="16499" spans="1:6" ht="12.75" customHeight="1" x14ac:dyDescent="0.2">
      <c r="A16499" s="80" t="s">
        <v>4871</v>
      </c>
      <c r="B16499" s="81" t="s">
        <v>4899</v>
      </c>
      <c r="C16499" s="82" t="s">
        <v>4870</v>
      </c>
      <c r="D16499" s="82" t="s">
        <v>4873</v>
      </c>
      <c r="E16499" s="82" t="s">
        <v>4874</v>
      </c>
      <c r="F16499" s="83" t="s">
        <v>4875</v>
      </c>
    </row>
    <row r="16500" spans="1:6" ht="409.6" hidden="1" customHeight="1" x14ac:dyDescent="0.2"/>
    <row r="16501" spans="1:6" ht="25.5" customHeight="1" x14ac:dyDescent="0.2">
      <c r="A16501" s="84" t="s">
        <v>5344</v>
      </c>
      <c r="B16501" s="85" t="s">
        <v>5345</v>
      </c>
      <c r="C16501" s="86" t="s">
        <v>109</v>
      </c>
      <c r="D16501" s="87">
        <v>33.740049999999997</v>
      </c>
      <c r="E16501" s="88">
        <v>141</v>
      </c>
      <c r="F16501" s="89">
        <f>+D16501*E16501</f>
        <v>4757.3470499999994</v>
      </c>
    </row>
    <row r="16502" spans="1:6" ht="409.6" hidden="1" customHeight="1" x14ac:dyDescent="0.2"/>
    <row r="16503" spans="1:6" ht="25.5" customHeight="1" x14ac:dyDescent="0.2">
      <c r="A16503" s="84" t="s">
        <v>5346</v>
      </c>
      <c r="B16503" s="85" t="s">
        <v>5347</v>
      </c>
      <c r="C16503" s="86" t="s">
        <v>109</v>
      </c>
      <c r="D16503" s="87">
        <v>16.87003</v>
      </c>
      <c r="E16503" s="88">
        <v>187</v>
      </c>
      <c r="F16503" s="89">
        <f>+D16503*E16503</f>
        <v>3154.6956099999998</v>
      </c>
    </row>
    <row r="16504" spans="1:6" ht="409.6" hidden="1" customHeight="1" x14ac:dyDescent="0.2"/>
    <row r="16505" spans="1:6" ht="25.5" customHeight="1" x14ac:dyDescent="0.2">
      <c r="A16505" s="84" t="s">
        <v>5348</v>
      </c>
      <c r="B16505" s="85" t="s">
        <v>5349</v>
      </c>
      <c r="C16505" s="86" t="s">
        <v>109</v>
      </c>
      <c r="D16505" s="87">
        <v>68.832890000000006</v>
      </c>
      <c r="E16505" s="88">
        <v>79</v>
      </c>
      <c r="F16505" s="89">
        <f>+D16505*E16505</f>
        <v>5437.7983100000001</v>
      </c>
    </row>
    <row r="16506" spans="1:6" ht="409.6" hidden="1" customHeight="1" x14ac:dyDescent="0.2"/>
    <row r="16507" spans="1:6" ht="25.5" customHeight="1" x14ac:dyDescent="0.2">
      <c r="A16507" s="84" t="s">
        <v>5350</v>
      </c>
      <c r="B16507" s="85" t="s">
        <v>5351</v>
      </c>
      <c r="C16507" s="86" t="s">
        <v>109</v>
      </c>
      <c r="D16507" s="87">
        <v>54.310339999999997</v>
      </c>
      <c r="E16507" s="88">
        <v>95</v>
      </c>
      <c r="F16507" s="89">
        <f>+D16507*E16507</f>
        <v>5159.4822999999997</v>
      </c>
    </row>
    <row r="16508" spans="1:6" ht="409.6" hidden="1" customHeight="1" x14ac:dyDescent="0.2"/>
    <row r="16509" spans="1:6" ht="25.5" customHeight="1" x14ac:dyDescent="0.2">
      <c r="A16509" s="84" t="s">
        <v>5352</v>
      </c>
      <c r="B16509" s="85" t="s">
        <v>5353</v>
      </c>
      <c r="C16509" s="86" t="s">
        <v>109</v>
      </c>
      <c r="D16509" s="87">
        <v>4.3766600000000002</v>
      </c>
      <c r="E16509" s="88">
        <v>50</v>
      </c>
      <c r="F16509" s="89">
        <f>+D16509*E16509</f>
        <v>218.833</v>
      </c>
    </row>
    <row r="16510" spans="1:6" ht="409.6" hidden="1" customHeight="1" x14ac:dyDescent="0.2"/>
    <row r="16511" spans="1:6" ht="25.5" customHeight="1" x14ac:dyDescent="0.2">
      <c r="A16511" s="84" t="s">
        <v>5354</v>
      </c>
      <c r="B16511" s="85" t="s">
        <v>5355</v>
      </c>
      <c r="C16511" s="86" t="s">
        <v>109</v>
      </c>
      <c r="D16511" s="87">
        <v>5.3713499999999996</v>
      </c>
      <c r="E16511" s="88">
        <v>151</v>
      </c>
      <c r="F16511" s="89">
        <f>+D16511*E16511</f>
        <v>811.07384999999999</v>
      </c>
    </row>
    <row r="16512" spans="1:6" ht="409.6" hidden="1" customHeight="1" x14ac:dyDescent="0.2"/>
    <row r="16513" spans="1:6" ht="25.5" customHeight="1" x14ac:dyDescent="0.2">
      <c r="A16513" s="84" t="s">
        <v>5356</v>
      </c>
      <c r="B16513" s="85" t="s">
        <v>5357</v>
      </c>
      <c r="C16513" s="86" t="s">
        <v>109</v>
      </c>
      <c r="D16513" s="87">
        <v>1.4323600000000001</v>
      </c>
      <c r="E16513" s="88">
        <v>254</v>
      </c>
      <c r="F16513" s="89">
        <f>+D16513*E16513</f>
        <v>363.81944000000004</v>
      </c>
    </row>
    <row r="16514" spans="1:6" ht="409.6" hidden="1" customHeight="1" x14ac:dyDescent="0.2"/>
    <row r="16515" spans="1:6" ht="25.5" customHeight="1" x14ac:dyDescent="0.2">
      <c r="A16515" s="84" t="s">
        <v>5358</v>
      </c>
      <c r="B16515" s="85" t="s">
        <v>5359</v>
      </c>
      <c r="C16515" s="86" t="s">
        <v>109</v>
      </c>
      <c r="D16515" s="87">
        <v>7.1618000000000004</v>
      </c>
      <c r="E16515" s="88">
        <v>527</v>
      </c>
      <c r="F16515" s="89">
        <f>+D16515*E16515</f>
        <v>3774.2686000000003</v>
      </c>
    </row>
    <row r="16516" spans="1:6" ht="409.6" hidden="1" customHeight="1" x14ac:dyDescent="0.2"/>
    <row r="16517" spans="1:6" ht="25.5" customHeight="1" x14ac:dyDescent="0.2">
      <c r="A16517" s="84" t="s">
        <v>5360</v>
      </c>
      <c r="B16517" s="85" t="s">
        <v>5361</v>
      </c>
      <c r="C16517" s="86" t="s">
        <v>109</v>
      </c>
      <c r="D16517" s="87">
        <v>1.4323600000000001</v>
      </c>
      <c r="E16517" s="88">
        <v>206</v>
      </c>
      <c r="F16517" s="89">
        <f>+D16517*E16517</f>
        <v>295.06616000000002</v>
      </c>
    </row>
    <row r="16518" spans="1:6" ht="409.6" hidden="1" customHeight="1" x14ac:dyDescent="0.2"/>
    <row r="16519" spans="1:6" ht="25.5" customHeight="1" x14ac:dyDescent="0.2">
      <c r="A16519" s="84" t="s">
        <v>5362</v>
      </c>
      <c r="B16519" s="85" t="s">
        <v>5363</v>
      </c>
      <c r="C16519" s="86" t="s">
        <v>109</v>
      </c>
      <c r="D16519" s="87">
        <v>1.4323600000000001</v>
      </c>
      <c r="E16519" s="88">
        <v>125</v>
      </c>
      <c r="F16519" s="89">
        <f>+D16519*E16519</f>
        <v>179.04500000000002</v>
      </c>
    </row>
    <row r="16520" spans="1:6" ht="409.6" hidden="1" customHeight="1" x14ac:dyDescent="0.2"/>
    <row r="16521" spans="1:6" ht="25.5" customHeight="1" x14ac:dyDescent="0.2">
      <c r="A16521" s="84" t="s">
        <v>5364</v>
      </c>
      <c r="B16521" s="85" t="s">
        <v>5365</v>
      </c>
      <c r="C16521" s="86" t="s">
        <v>109</v>
      </c>
      <c r="D16521" s="87">
        <v>2.0291800000000002</v>
      </c>
      <c r="E16521" s="88">
        <v>821</v>
      </c>
      <c r="F16521" s="89">
        <f>+D16521*E16521</f>
        <v>1665.9567800000002</v>
      </c>
    </row>
    <row r="16522" spans="1:6" ht="409.6" hidden="1" customHeight="1" x14ac:dyDescent="0.2"/>
    <row r="16523" spans="1:6" ht="25.5" customHeight="1" x14ac:dyDescent="0.2">
      <c r="A16523" s="84" t="s">
        <v>5366</v>
      </c>
      <c r="B16523" s="85" t="s">
        <v>5367</v>
      </c>
      <c r="C16523" s="86" t="s">
        <v>109</v>
      </c>
      <c r="D16523" s="87">
        <v>0.55703000000000003</v>
      </c>
      <c r="E16523" s="88">
        <v>372</v>
      </c>
      <c r="F16523" s="89">
        <f>+D16523*E16523</f>
        <v>207.21516</v>
      </c>
    </row>
    <row r="16524" spans="1:6" ht="409.6" hidden="1" customHeight="1" x14ac:dyDescent="0.2"/>
    <row r="16525" spans="1:6" ht="25.5" customHeight="1" x14ac:dyDescent="0.2">
      <c r="A16525" s="84" t="s">
        <v>5368</v>
      </c>
      <c r="B16525" s="85" t="s">
        <v>5369</v>
      </c>
      <c r="C16525" s="86" t="s">
        <v>109</v>
      </c>
      <c r="D16525" s="87">
        <v>0.15915000000000001</v>
      </c>
      <c r="E16525" s="88">
        <v>386</v>
      </c>
      <c r="F16525" s="89">
        <f>+D16525*E16525</f>
        <v>61.431900000000006</v>
      </c>
    </row>
    <row r="16526" spans="1:6" ht="409.6" hidden="1" customHeight="1" x14ac:dyDescent="0.2"/>
    <row r="16527" spans="1:6" ht="25.5" customHeight="1" x14ac:dyDescent="0.2">
      <c r="A16527" s="84" t="s">
        <v>5370</v>
      </c>
      <c r="B16527" s="85" t="s">
        <v>5371</v>
      </c>
      <c r="C16527" s="86" t="s">
        <v>109</v>
      </c>
      <c r="D16527" s="87">
        <v>2.1485400000000001</v>
      </c>
      <c r="E16527" s="88">
        <v>892</v>
      </c>
      <c r="F16527" s="89">
        <f>+D16527*E16527</f>
        <v>1916.4976800000002</v>
      </c>
    </row>
    <row r="16528" spans="1:6" ht="409.6" hidden="1" customHeight="1" x14ac:dyDescent="0.2"/>
    <row r="16529" spans="1:6" ht="25.5" customHeight="1" x14ac:dyDescent="0.2">
      <c r="A16529" s="84" t="s">
        <v>5372</v>
      </c>
      <c r="B16529" s="85" t="s">
        <v>5373</v>
      </c>
      <c r="C16529" s="86" t="s">
        <v>109</v>
      </c>
      <c r="D16529" s="87">
        <v>2.6259999999999999</v>
      </c>
      <c r="E16529" s="88">
        <v>528</v>
      </c>
      <c r="F16529" s="89">
        <f>+D16529*E16529</f>
        <v>1386.528</v>
      </c>
    </row>
    <row r="16530" spans="1:6" ht="409.6" hidden="1" customHeight="1" x14ac:dyDescent="0.2"/>
    <row r="16531" spans="1:6" ht="25.5" customHeight="1" x14ac:dyDescent="0.2">
      <c r="A16531" s="84" t="s">
        <v>5374</v>
      </c>
      <c r="B16531" s="85" t="s">
        <v>5375</v>
      </c>
      <c r="C16531" s="86" t="s">
        <v>109</v>
      </c>
      <c r="D16531" s="87">
        <v>0.23873</v>
      </c>
      <c r="E16531" s="88">
        <v>212</v>
      </c>
      <c r="F16531" s="89">
        <f>+D16531*E16531</f>
        <v>50.610759999999999</v>
      </c>
    </row>
    <row r="16532" spans="1:6" ht="409.6" hidden="1" customHeight="1" x14ac:dyDescent="0.2"/>
    <row r="16533" spans="1:6" ht="25.5" customHeight="1" x14ac:dyDescent="0.2">
      <c r="A16533" s="84" t="s">
        <v>5376</v>
      </c>
      <c r="B16533" s="85" t="s">
        <v>5377</v>
      </c>
      <c r="C16533" s="86" t="s">
        <v>109</v>
      </c>
      <c r="D16533" s="87">
        <v>0.71618000000000004</v>
      </c>
      <c r="E16533" s="88">
        <v>238</v>
      </c>
      <c r="F16533" s="89">
        <f>+D16533*E16533</f>
        <v>170.45084</v>
      </c>
    </row>
    <row r="16534" spans="1:6" ht="409.6" hidden="1" customHeight="1" x14ac:dyDescent="0.2"/>
    <row r="16535" spans="1:6" ht="25.5" customHeight="1" x14ac:dyDescent="0.2">
      <c r="A16535" s="84" t="s">
        <v>5378</v>
      </c>
      <c r="B16535" s="85" t="s">
        <v>5379</v>
      </c>
      <c r="C16535" s="86" t="s">
        <v>109</v>
      </c>
      <c r="D16535" s="87">
        <v>35.490720000000003</v>
      </c>
      <c r="E16535" s="88">
        <v>179</v>
      </c>
      <c r="F16535" s="89">
        <f>+D16535*E16535</f>
        <v>6352.8388800000002</v>
      </c>
    </row>
    <row r="16536" spans="1:6" ht="409.6" hidden="1" customHeight="1" x14ac:dyDescent="0.2"/>
    <row r="16537" spans="1:6" ht="25.5" customHeight="1" x14ac:dyDescent="0.2">
      <c r="A16537" s="84" t="s">
        <v>5380</v>
      </c>
      <c r="B16537" s="85" t="s">
        <v>5381</v>
      </c>
      <c r="C16537" s="86" t="s">
        <v>109</v>
      </c>
      <c r="D16537" s="87">
        <v>176.65782999999999</v>
      </c>
      <c r="E16537" s="88">
        <v>11</v>
      </c>
      <c r="F16537" s="89">
        <f>+D16537*E16537</f>
        <v>1943.2361299999998</v>
      </c>
    </row>
    <row r="16538" spans="1:6" ht="409.6" hidden="1" customHeight="1" x14ac:dyDescent="0.2"/>
    <row r="16539" spans="1:6" ht="25.5" customHeight="1" x14ac:dyDescent="0.2">
      <c r="A16539" s="84" t="s">
        <v>5382</v>
      </c>
      <c r="B16539" s="85" t="s">
        <v>5383</v>
      </c>
      <c r="C16539" s="86" t="s">
        <v>109</v>
      </c>
      <c r="D16539" s="87">
        <v>19.257290000000001</v>
      </c>
      <c r="E16539" s="88">
        <v>192</v>
      </c>
      <c r="F16539" s="89">
        <f>+D16539*E16539</f>
        <v>3697.3996800000004</v>
      </c>
    </row>
    <row r="16540" spans="1:6" ht="409.6" hidden="1" customHeight="1" x14ac:dyDescent="0.2"/>
    <row r="16541" spans="1:6" ht="25.5" customHeight="1" x14ac:dyDescent="0.2">
      <c r="A16541" s="84" t="s">
        <v>5384</v>
      </c>
      <c r="B16541" s="85" t="s">
        <v>5385</v>
      </c>
      <c r="C16541" s="86" t="s">
        <v>109</v>
      </c>
      <c r="D16541" s="87">
        <v>14.442970000000001</v>
      </c>
      <c r="E16541" s="88">
        <v>170</v>
      </c>
      <c r="F16541" s="89">
        <f>+D16541*E16541</f>
        <v>2455.3049000000001</v>
      </c>
    </row>
    <row r="16542" spans="1:6" ht="409.6" hidden="1" customHeight="1" x14ac:dyDescent="0.2"/>
    <row r="16543" spans="1:6" ht="25.5" customHeight="1" x14ac:dyDescent="0.2">
      <c r="A16543" s="84" t="s">
        <v>5386</v>
      </c>
      <c r="B16543" s="85" t="s">
        <v>5387</v>
      </c>
      <c r="C16543" s="86" t="s">
        <v>109</v>
      </c>
      <c r="D16543" s="87">
        <v>4.8143200000000004</v>
      </c>
      <c r="E16543" s="88">
        <v>180</v>
      </c>
      <c r="F16543" s="89">
        <f>+D16543*E16543</f>
        <v>866.57760000000007</v>
      </c>
    </row>
    <row r="16544" spans="1:6" ht="409.6" hidden="1" customHeight="1" x14ac:dyDescent="0.2"/>
    <row r="16545" spans="1:6" ht="25.5" customHeight="1" x14ac:dyDescent="0.2">
      <c r="A16545" s="84" t="s">
        <v>5388</v>
      </c>
      <c r="B16545" s="85" t="s">
        <v>5389</v>
      </c>
      <c r="C16545" s="86" t="s">
        <v>109</v>
      </c>
      <c r="D16545" s="87">
        <v>3.18302</v>
      </c>
      <c r="E16545" s="88">
        <v>29</v>
      </c>
      <c r="F16545" s="89">
        <f>+D16545*E16545</f>
        <v>92.307580000000002</v>
      </c>
    </row>
    <row r="16546" spans="1:6" ht="409.6" hidden="1" customHeight="1" x14ac:dyDescent="0.2"/>
    <row r="16547" spans="1:6" ht="25.5" customHeight="1" thickBot="1" x14ac:dyDescent="0.25">
      <c r="A16547" s="84" t="s">
        <v>5390</v>
      </c>
      <c r="B16547" s="85" t="s">
        <v>5391</v>
      </c>
      <c r="C16547" s="86" t="s">
        <v>109</v>
      </c>
      <c r="D16547" s="87">
        <v>38.514589999999998</v>
      </c>
      <c r="E16547" s="88">
        <v>15</v>
      </c>
      <c r="F16547" s="89">
        <f>+D16547*E16547</f>
        <v>577.71884999999997</v>
      </c>
    </row>
    <row r="16548" spans="1:6" ht="409.6" hidden="1" customHeight="1" thickBot="1" x14ac:dyDescent="0.25"/>
    <row r="16549" spans="1:6" ht="13.5" customHeight="1" thickBot="1" x14ac:dyDescent="0.25">
      <c r="A16549" s="90" t="s">
        <v>4904</v>
      </c>
      <c r="B16549" s="91"/>
      <c r="C16549" s="92">
        <v>100</v>
      </c>
      <c r="D16549" s="91"/>
      <c r="E16549" s="93" t="s">
        <v>4884</v>
      </c>
      <c r="F16549" s="94">
        <v>45594</v>
      </c>
    </row>
    <row r="16550" spans="1:6" ht="0.2" customHeight="1" thickBot="1" x14ac:dyDescent="0.25"/>
    <row r="16551" spans="1:6" ht="12.75" customHeight="1" thickBot="1" x14ac:dyDescent="0.3">
      <c r="A16551" s="157" t="s">
        <v>4909</v>
      </c>
      <c r="B16551" s="158"/>
      <c r="C16551" s="158"/>
      <c r="D16551" s="158"/>
      <c r="E16551" s="159">
        <v>45594</v>
      </c>
      <c r="F16551" s="160"/>
    </row>
    <row r="16552" spans="1:6" ht="12.75" customHeight="1" x14ac:dyDescent="0.2"/>
    <row r="16553" spans="1:6" ht="12.75" customHeight="1" x14ac:dyDescent="0.2"/>
    <row r="16554" spans="1:6" ht="409.6" hidden="1" customHeight="1" x14ac:dyDescent="0.2"/>
    <row r="16555" spans="1:6" ht="12.75" customHeight="1" x14ac:dyDescent="0.25">
      <c r="A16555" s="144" t="s">
        <v>4868</v>
      </c>
      <c r="B16555" s="145"/>
      <c r="C16555" s="145"/>
      <c r="D16555" s="145"/>
      <c r="E16555" s="146"/>
      <c r="F16555" s="147"/>
    </row>
    <row r="16556" spans="1:6" ht="12.75" customHeight="1" x14ac:dyDescent="0.2">
      <c r="A16556" s="138" t="s">
        <v>3166</v>
      </c>
      <c r="B16556" s="139"/>
      <c r="C16556" s="139"/>
      <c r="D16556" s="140"/>
      <c r="E16556" s="76" t="s">
        <v>4869</v>
      </c>
      <c r="F16556" s="77" t="s">
        <v>4870</v>
      </c>
    </row>
    <row r="16557" spans="1:6" ht="12.75" customHeight="1" x14ac:dyDescent="0.2">
      <c r="A16557" s="141"/>
      <c r="B16557" s="142"/>
      <c r="C16557" s="142"/>
      <c r="D16557" s="143"/>
      <c r="E16557" s="78" t="s">
        <v>3165</v>
      </c>
      <c r="F16557" s="79" t="s">
        <v>263</v>
      </c>
    </row>
    <row r="16558" spans="1:6" ht="409.6" hidden="1" customHeight="1" x14ac:dyDescent="0.2"/>
    <row r="16559" spans="1:6" ht="12.75" customHeight="1" x14ac:dyDescent="0.2">
      <c r="A16559" s="80" t="s">
        <v>4871</v>
      </c>
      <c r="B16559" s="81" t="s">
        <v>4872</v>
      </c>
      <c r="C16559" s="82" t="s">
        <v>4870</v>
      </c>
      <c r="D16559" s="82" t="s">
        <v>4873</v>
      </c>
      <c r="E16559" s="82" t="s">
        <v>4874</v>
      </c>
      <c r="F16559" s="83" t="s">
        <v>4875</v>
      </c>
    </row>
    <row r="16560" spans="1:6" ht="409.6" hidden="1" customHeight="1" x14ac:dyDescent="0.2"/>
    <row r="16561" spans="1:6" ht="25.5" customHeight="1" x14ac:dyDescent="0.2">
      <c r="A16561" s="84" t="s">
        <v>5392</v>
      </c>
      <c r="B16561" s="85" t="s">
        <v>5393</v>
      </c>
      <c r="C16561" s="86" t="s">
        <v>263</v>
      </c>
      <c r="D16561" s="87">
        <v>1</v>
      </c>
      <c r="E16561" s="88">
        <v>28386</v>
      </c>
      <c r="F16561" s="89">
        <f>+D16561*E16561</f>
        <v>28386</v>
      </c>
    </row>
    <row r="16562" spans="1:6" ht="409.6" hidden="1" customHeight="1" x14ac:dyDescent="0.2"/>
    <row r="16563" spans="1:6" ht="25.5" customHeight="1" x14ac:dyDescent="0.2">
      <c r="A16563" s="84" t="s">
        <v>5154</v>
      </c>
      <c r="B16563" s="85" t="s">
        <v>5155</v>
      </c>
      <c r="C16563" s="86" t="s">
        <v>106</v>
      </c>
      <c r="D16563" s="87">
        <v>1.7999999999999999E-2</v>
      </c>
      <c r="E16563" s="88">
        <v>405694</v>
      </c>
      <c r="F16563" s="89">
        <f>+D16563*E16563</f>
        <v>7302.4919999999993</v>
      </c>
    </row>
    <row r="16564" spans="1:6" ht="409.6" hidden="1" customHeight="1" x14ac:dyDescent="0.2"/>
    <row r="16565" spans="1:6" ht="25.5" customHeight="1" x14ac:dyDescent="0.2">
      <c r="A16565" s="84" t="s">
        <v>267</v>
      </c>
      <c r="B16565" s="85" t="s">
        <v>5006</v>
      </c>
      <c r="C16565" s="86" t="s">
        <v>5007</v>
      </c>
      <c r="D16565" s="87">
        <v>0.52500000000000002</v>
      </c>
      <c r="E16565" s="88">
        <v>29141</v>
      </c>
      <c r="F16565" s="89">
        <f>+D16565*E16565</f>
        <v>15299.025000000001</v>
      </c>
    </row>
    <row r="16566" spans="1:6" ht="409.6" hidden="1" customHeight="1" x14ac:dyDescent="0.2"/>
    <row r="16567" spans="1:6" ht="25.5" customHeight="1" x14ac:dyDescent="0.2">
      <c r="A16567" s="84" t="s">
        <v>5394</v>
      </c>
      <c r="B16567" s="85" t="s">
        <v>5395</v>
      </c>
      <c r="C16567" s="86" t="s">
        <v>263</v>
      </c>
      <c r="D16567" s="87">
        <v>1.05</v>
      </c>
      <c r="E16567" s="88">
        <v>1210</v>
      </c>
      <c r="F16567" s="89">
        <f>+D16567*E16567</f>
        <v>1270.5</v>
      </c>
    </row>
    <row r="16568" spans="1:6" ht="409.6" hidden="1" customHeight="1" x14ac:dyDescent="0.2"/>
    <row r="16569" spans="1:6" ht="25.5" customHeight="1" x14ac:dyDescent="0.2">
      <c r="A16569" s="84" t="s">
        <v>5396</v>
      </c>
      <c r="B16569" s="85" t="s">
        <v>5397</v>
      </c>
      <c r="C16569" s="86" t="s">
        <v>9</v>
      </c>
      <c r="D16569" s="87">
        <v>0.39999000000000001</v>
      </c>
      <c r="E16569" s="88">
        <v>7885</v>
      </c>
      <c r="F16569" s="89">
        <f>+D16569*E16569</f>
        <v>3153.9211500000001</v>
      </c>
    </row>
    <row r="16570" spans="1:6" ht="409.6" hidden="1" customHeight="1" x14ac:dyDescent="0.2"/>
    <row r="16571" spans="1:6" ht="25.5" customHeight="1" x14ac:dyDescent="0.2">
      <c r="A16571" s="84" t="s">
        <v>5398</v>
      </c>
      <c r="B16571" s="85" t="s">
        <v>5399</v>
      </c>
      <c r="C16571" s="86" t="s">
        <v>9</v>
      </c>
      <c r="D16571" s="87">
        <v>5.8200000000000002E-2</v>
      </c>
      <c r="E16571" s="88">
        <v>32752</v>
      </c>
      <c r="F16571" s="89">
        <f>+D16571*E16571</f>
        <v>1906.1664000000001</v>
      </c>
    </row>
    <row r="16572" spans="1:6" ht="409.6" hidden="1" customHeight="1" x14ac:dyDescent="0.2"/>
    <row r="16573" spans="1:6" ht="25.5" customHeight="1" thickBot="1" x14ac:dyDescent="0.25">
      <c r="A16573" s="84" t="s">
        <v>5400</v>
      </c>
      <c r="B16573" s="85" t="s">
        <v>5401</v>
      </c>
      <c r="C16573" s="86" t="s">
        <v>4880</v>
      </c>
      <c r="D16573" s="87">
        <v>0.1113</v>
      </c>
      <c r="E16573" s="88">
        <v>40500</v>
      </c>
      <c r="F16573" s="89">
        <f>+D16573*E16573</f>
        <v>4507.6499999999996</v>
      </c>
    </row>
    <row r="16574" spans="1:6" ht="409.6" hidden="1" customHeight="1" thickBot="1" x14ac:dyDescent="0.25"/>
    <row r="16575" spans="1:6" ht="13.5" customHeight="1" thickBot="1" x14ac:dyDescent="0.25">
      <c r="A16575" s="90" t="s">
        <v>4883</v>
      </c>
      <c r="B16575" s="91"/>
      <c r="C16575" s="92">
        <v>20.201538330839199</v>
      </c>
      <c r="D16575" s="91"/>
      <c r="E16575" s="93" t="s">
        <v>4884</v>
      </c>
      <c r="F16575" s="94">
        <v>61826</v>
      </c>
    </row>
    <row r="16576" spans="1:6" ht="0.2" customHeight="1" x14ac:dyDescent="0.2"/>
    <row r="16577" spans="1:6" ht="12.75" customHeight="1" x14ac:dyDescent="0.2">
      <c r="A16577" s="80" t="s">
        <v>4871</v>
      </c>
      <c r="B16577" s="81" t="s">
        <v>4885</v>
      </c>
      <c r="C16577" s="82" t="s">
        <v>4870</v>
      </c>
      <c r="D16577" s="82" t="s">
        <v>4873</v>
      </c>
      <c r="E16577" s="82" t="s">
        <v>4874</v>
      </c>
      <c r="F16577" s="83" t="s">
        <v>4875</v>
      </c>
    </row>
    <row r="16578" spans="1:6" ht="409.6" hidden="1" customHeight="1" x14ac:dyDescent="0.2"/>
    <row r="16579" spans="1:6" ht="25.5" customHeight="1" thickBot="1" x14ac:dyDescent="0.25">
      <c r="A16579" s="84" t="s">
        <v>5158</v>
      </c>
      <c r="B16579" s="85" t="s">
        <v>5159</v>
      </c>
      <c r="C16579" s="86" t="s">
        <v>4888</v>
      </c>
      <c r="D16579" s="87">
        <v>0.33333000000000002</v>
      </c>
      <c r="E16579" s="88">
        <v>266178</v>
      </c>
      <c r="F16579" s="89">
        <f>+D16579*E16579</f>
        <v>88725.112739999997</v>
      </c>
    </row>
    <row r="16580" spans="1:6" ht="409.6" hidden="1" customHeight="1" thickBot="1" x14ac:dyDescent="0.25"/>
    <row r="16581" spans="1:6" ht="13.5" customHeight="1" thickBot="1" x14ac:dyDescent="0.25">
      <c r="A16581" s="90" t="s">
        <v>4893</v>
      </c>
      <c r="B16581" s="91"/>
      <c r="C16581" s="92">
        <v>28.9907399541245</v>
      </c>
      <c r="D16581" s="91"/>
      <c r="E16581" s="93" t="s">
        <v>4884</v>
      </c>
      <c r="F16581" s="94">
        <v>88725</v>
      </c>
    </row>
    <row r="16582" spans="1:6" ht="0.2" customHeight="1" x14ac:dyDescent="0.2"/>
    <row r="16583" spans="1:6" ht="12.75" customHeight="1" x14ac:dyDescent="0.2">
      <c r="A16583" s="80" t="s">
        <v>4871</v>
      </c>
      <c r="B16583" s="81" t="s">
        <v>4894</v>
      </c>
      <c r="C16583" s="82" t="s">
        <v>4870</v>
      </c>
      <c r="D16583" s="82" t="s">
        <v>4873</v>
      </c>
      <c r="E16583" s="82" t="s">
        <v>4874</v>
      </c>
      <c r="F16583" s="83" t="s">
        <v>4875</v>
      </c>
    </row>
    <row r="16584" spans="1:6" ht="409.6" hidden="1" customHeight="1" x14ac:dyDescent="0.2"/>
    <row r="16585" spans="1:6" ht="25.5" customHeight="1" thickBot="1" x14ac:dyDescent="0.25">
      <c r="A16585" s="84" t="s">
        <v>4895</v>
      </c>
      <c r="B16585" s="85" t="s">
        <v>4896</v>
      </c>
      <c r="C16585" s="86" t="s">
        <v>4897</v>
      </c>
      <c r="D16585" s="87">
        <v>0.05</v>
      </c>
      <c r="E16585" s="88">
        <v>88725</v>
      </c>
      <c r="F16585" s="89">
        <f>+D16585*E16585</f>
        <v>4436.25</v>
      </c>
    </row>
    <row r="16586" spans="1:6" ht="409.6" hidden="1" customHeight="1" thickBot="1" x14ac:dyDescent="0.25"/>
    <row r="16587" spans="1:6" ht="13.5" customHeight="1" thickBot="1" x14ac:dyDescent="0.25">
      <c r="A16587" s="90" t="s">
        <v>4898</v>
      </c>
      <c r="B16587" s="91"/>
      <c r="C16587" s="92">
        <v>1.44945531063958</v>
      </c>
      <c r="D16587" s="91"/>
      <c r="E16587" s="93" t="s">
        <v>4884</v>
      </c>
      <c r="F16587" s="94">
        <v>4436</v>
      </c>
    </row>
    <row r="16588" spans="1:6" ht="0.2" customHeight="1" x14ac:dyDescent="0.2"/>
    <row r="16589" spans="1:6" ht="12.75" customHeight="1" x14ac:dyDescent="0.2">
      <c r="A16589" s="80" t="s">
        <v>4871</v>
      </c>
      <c r="B16589" s="81" t="s">
        <v>4899</v>
      </c>
      <c r="C16589" s="82" t="s">
        <v>4870</v>
      </c>
      <c r="D16589" s="82" t="s">
        <v>4873</v>
      </c>
      <c r="E16589" s="82" t="s">
        <v>4874</v>
      </c>
      <c r="F16589" s="83" t="s">
        <v>4875</v>
      </c>
    </row>
    <row r="16590" spans="1:6" ht="409.6" hidden="1" customHeight="1" x14ac:dyDescent="0.2"/>
    <row r="16591" spans="1:6" ht="25.5" customHeight="1" x14ac:dyDescent="0.2">
      <c r="A16591" s="84" t="s">
        <v>5402</v>
      </c>
      <c r="B16591" s="85" t="s">
        <v>5403</v>
      </c>
      <c r="C16591" s="86" t="s">
        <v>109</v>
      </c>
      <c r="D16591" s="87">
        <v>0.1</v>
      </c>
      <c r="E16591" s="88">
        <v>7018</v>
      </c>
      <c r="F16591" s="89">
        <f>+D16591*E16591</f>
        <v>701.80000000000007</v>
      </c>
    </row>
    <row r="16592" spans="1:6" ht="409.6" hidden="1" customHeight="1" x14ac:dyDescent="0.2"/>
    <row r="16593" spans="1:6" ht="25.5" customHeight="1" x14ac:dyDescent="0.2">
      <c r="A16593" s="84" t="s">
        <v>5404</v>
      </c>
      <c r="B16593" s="85" t="s">
        <v>5405</v>
      </c>
      <c r="C16593" s="86" t="s">
        <v>109</v>
      </c>
      <c r="D16593" s="87">
        <v>0.1</v>
      </c>
      <c r="E16593" s="88">
        <v>3571</v>
      </c>
      <c r="F16593" s="89">
        <f>+D16593*E16593</f>
        <v>357.1</v>
      </c>
    </row>
    <row r="16594" spans="1:6" ht="409.6" hidden="1" customHeight="1" x14ac:dyDescent="0.2"/>
    <row r="16595" spans="1:6" ht="25.5" customHeight="1" thickBot="1" x14ac:dyDescent="0.25">
      <c r="A16595" s="84" t="s">
        <v>5406</v>
      </c>
      <c r="B16595" s="85" t="s">
        <v>5407</v>
      </c>
      <c r="C16595" s="86" t="s">
        <v>263</v>
      </c>
      <c r="D16595" s="87">
        <v>1</v>
      </c>
      <c r="E16595" s="88">
        <v>150000</v>
      </c>
      <c r="F16595" s="89">
        <f>+D16595*E16595</f>
        <v>150000</v>
      </c>
    </row>
    <row r="16596" spans="1:6" ht="409.6" hidden="1" customHeight="1" thickBot="1" x14ac:dyDescent="0.25"/>
    <row r="16597" spans="1:6" ht="13.5" customHeight="1" thickBot="1" x14ac:dyDescent="0.25">
      <c r="A16597" s="90" t="s">
        <v>4904</v>
      </c>
      <c r="B16597" s="91"/>
      <c r="C16597" s="92">
        <v>49.358266404396701</v>
      </c>
      <c r="D16597" s="91"/>
      <c r="E16597" s="93" t="s">
        <v>4884</v>
      </c>
      <c r="F16597" s="94">
        <v>151059</v>
      </c>
    </row>
    <row r="16598" spans="1:6" ht="0.2" customHeight="1" thickBot="1" x14ac:dyDescent="0.25"/>
    <row r="16599" spans="1:6" ht="12.75" customHeight="1" thickBot="1" x14ac:dyDescent="0.3">
      <c r="A16599" s="157" t="s">
        <v>4909</v>
      </c>
      <c r="B16599" s="158"/>
      <c r="C16599" s="158"/>
      <c r="D16599" s="158"/>
      <c r="E16599" s="159">
        <v>306046</v>
      </c>
      <c r="F16599" s="160"/>
    </row>
    <row r="16600" spans="1:6" ht="12.75" customHeight="1" x14ac:dyDescent="0.2"/>
    <row r="16601" spans="1:6" ht="12.75" customHeight="1" x14ac:dyDescent="0.2"/>
    <row r="16602" spans="1:6" ht="409.6" hidden="1" customHeight="1" x14ac:dyDescent="0.2"/>
    <row r="16603" spans="1:6" ht="12.75" customHeight="1" x14ac:dyDescent="0.25">
      <c r="A16603" s="144" t="s">
        <v>4868</v>
      </c>
      <c r="B16603" s="145"/>
      <c r="C16603" s="145"/>
      <c r="D16603" s="145"/>
      <c r="E16603" s="146"/>
      <c r="F16603" s="147"/>
    </row>
    <row r="16604" spans="1:6" ht="12.75" customHeight="1" x14ac:dyDescent="0.2">
      <c r="A16604" s="138" t="s">
        <v>3168</v>
      </c>
      <c r="B16604" s="139"/>
      <c r="C16604" s="139"/>
      <c r="D16604" s="140"/>
      <c r="E16604" s="76" t="s">
        <v>4869</v>
      </c>
      <c r="F16604" s="77" t="s">
        <v>4870</v>
      </c>
    </row>
    <row r="16605" spans="1:6" ht="12.75" customHeight="1" x14ac:dyDescent="0.2">
      <c r="A16605" s="141"/>
      <c r="B16605" s="142"/>
      <c r="C16605" s="142"/>
      <c r="D16605" s="143"/>
      <c r="E16605" s="78" t="s">
        <v>3167</v>
      </c>
      <c r="F16605" s="79" t="s">
        <v>263</v>
      </c>
    </row>
    <row r="16606" spans="1:6" ht="409.6" hidden="1" customHeight="1" x14ac:dyDescent="0.2"/>
    <row r="16607" spans="1:6" ht="12.75" customHeight="1" x14ac:dyDescent="0.2">
      <c r="A16607" s="80" t="s">
        <v>4871</v>
      </c>
      <c r="B16607" s="81" t="s">
        <v>4872</v>
      </c>
      <c r="C16607" s="82" t="s">
        <v>4870</v>
      </c>
      <c r="D16607" s="82" t="s">
        <v>4873</v>
      </c>
      <c r="E16607" s="82" t="s">
        <v>4874</v>
      </c>
      <c r="F16607" s="83" t="s">
        <v>4875</v>
      </c>
    </row>
    <row r="16608" spans="1:6" ht="409.6" hidden="1" customHeight="1" x14ac:dyDescent="0.2"/>
    <row r="16609" spans="1:6" ht="25.5" customHeight="1" x14ac:dyDescent="0.2">
      <c r="A16609" s="84" t="s">
        <v>5408</v>
      </c>
      <c r="B16609" s="85" t="s">
        <v>5409</v>
      </c>
      <c r="C16609" s="86" t="s">
        <v>263</v>
      </c>
      <c r="D16609" s="87">
        <v>1.05</v>
      </c>
      <c r="E16609" s="88">
        <v>12700</v>
      </c>
      <c r="F16609" s="89">
        <f>+D16609*E16609</f>
        <v>13335</v>
      </c>
    </row>
    <row r="16610" spans="1:6" ht="409.6" hidden="1" customHeight="1" x14ac:dyDescent="0.2"/>
    <row r="16611" spans="1:6" ht="25.5" customHeight="1" x14ac:dyDescent="0.2">
      <c r="A16611" s="84" t="s">
        <v>5410</v>
      </c>
      <c r="B16611" s="85" t="s">
        <v>5411</v>
      </c>
      <c r="C16611" s="86" t="s">
        <v>9</v>
      </c>
      <c r="D16611" s="87">
        <v>0.1</v>
      </c>
      <c r="E16611" s="88">
        <v>1290</v>
      </c>
      <c r="F16611" s="89">
        <f>+D16611*E16611</f>
        <v>129</v>
      </c>
    </row>
    <row r="16612" spans="1:6" ht="409.6" hidden="1" customHeight="1" x14ac:dyDescent="0.2"/>
    <row r="16613" spans="1:6" ht="25.5" customHeight="1" x14ac:dyDescent="0.2">
      <c r="A16613" s="84" t="s">
        <v>5412</v>
      </c>
      <c r="B16613" s="85" t="s">
        <v>5413</v>
      </c>
      <c r="C16613" s="86" t="s">
        <v>9</v>
      </c>
      <c r="D16613" s="87">
        <v>1.3333299999999999</v>
      </c>
      <c r="E16613" s="88">
        <v>2781</v>
      </c>
      <c r="F16613" s="89">
        <f>+D16613*E16613</f>
        <v>3707.9907299999995</v>
      </c>
    </row>
    <row r="16614" spans="1:6" ht="409.6" hidden="1" customHeight="1" x14ac:dyDescent="0.2"/>
    <row r="16615" spans="1:6" ht="25.5" customHeight="1" x14ac:dyDescent="0.2">
      <c r="A16615" s="84" t="s">
        <v>5038</v>
      </c>
      <c r="B16615" s="85" t="s">
        <v>5039</v>
      </c>
      <c r="C16615" s="86" t="s">
        <v>9</v>
      </c>
      <c r="D16615" s="87">
        <v>1E-3</v>
      </c>
      <c r="E16615" s="88">
        <v>156465</v>
      </c>
      <c r="F16615" s="89">
        <f>+D16615*E16615</f>
        <v>156.465</v>
      </c>
    </row>
    <row r="16616" spans="1:6" ht="409.6" hidden="1" customHeight="1" x14ac:dyDescent="0.2"/>
    <row r="16617" spans="1:6" ht="25.5" customHeight="1" thickBot="1" x14ac:dyDescent="0.25">
      <c r="A16617" s="84" t="s">
        <v>5174</v>
      </c>
      <c r="B16617" s="85" t="s">
        <v>5175</v>
      </c>
      <c r="C16617" s="86" t="s">
        <v>117</v>
      </c>
      <c r="D16617" s="87">
        <v>0.20954999999999999</v>
      </c>
      <c r="E16617" s="88">
        <v>4594</v>
      </c>
      <c r="F16617" s="89">
        <f>+D16617*E16617</f>
        <v>962.67269999999996</v>
      </c>
    </row>
    <row r="16618" spans="1:6" ht="409.6" hidden="1" customHeight="1" thickBot="1" x14ac:dyDescent="0.25"/>
    <row r="16619" spans="1:6" ht="13.5" customHeight="1" thickBot="1" x14ac:dyDescent="0.25">
      <c r="A16619" s="90" t="s">
        <v>4883</v>
      </c>
      <c r="B16619" s="91"/>
      <c r="C16619" s="92">
        <v>7.6244268445185499</v>
      </c>
      <c r="D16619" s="91"/>
      <c r="E16619" s="93" t="s">
        <v>4884</v>
      </c>
      <c r="F16619" s="94">
        <v>18291</v>
      </c>
    </row>
    <row r="16620" spans="1:6" ht="0.2" customHeight="1" x14ac:dyDescent="0.2"/>
    <row r="16621" spans="1:6" ht="12.75" customHeight="1" x14ac:dyDescent="0.2">
      <c r="A16621" s="80" t="s">
        <v>4871</v>
      </c>
      <c r="B16621" s="81" t="s">
        <v>4885</v>
      </c>
      <c r="C16621" s="82" t="s">
        <v>4870</v>
      </c>
      <c r="D16621" s="82" t="s">
        <v>4873</v>
      </c>
      <c r="E16621" s="82" t="s">
        <v>4874</v>
      </c>
      <c r="F16621" s="83" t="s">
        <v>4875</v>
      </c>
    </row>
    <row r="16622" spans="1:6" ht="409.6" hidden="1" customHeight="1" x14ac:dyDescent="0.2"/>
    <row r="16623" spans="1:6" ht="25.5" customHeight="1" thickBot="1" x14ac:dyDescent="0.25">
      <c r="A16623" s="84" t="s">
        <v>5158</v>
      </c>
      <c r="B16623" s="85" t="s">
        <v>5159</v>
      </c>
      <c r="C16623" s="86" t="s">
        <v>4888</v>
      </c>
      <c r="D16623" s="87">
        <v>0.25</v>
      </c>
      <c r="E16623" s="88">
        <v>266178</v>
      </c>
      <c r="F16623" s="89">
        <f>+D16623*E16623</f>
        <v>66544.5</v>
      </c>
    </row>
    <row r="16624" spans="1:6" ht="409.6" hidden="1" customHeight="1" thickBot="1" x14ac:dyDescent="0.25"/>
    <row r="16625" spans="1:6" ht="13.5" customHeight="1" thickBot="1" x14ac:dyDescent="0.25">
      <c r="A16625" s="90" t="s">
        <v>4893</v>
      </c>
      <c r="B16625" s="91"/>
      <c r="C16625" s="92">
        <v>27.738641100458501</v>
      </c>
      <c r="D16625" s="91"/>
      <c r="E16625" s="93" t="s">
        <v>4884</v>
      </c>
      <c r="F16625" s="94">
        <v>66545</v>
      </c>
    </row>
    <row r="16626" spans="1:6" ht="0.2" customHeight="1" x14ac:dyDescent="0.2"/>
    <row r="16627" spans="1:6" ht="12.75" customHeight="1" x14ac:dyDescent="0.2">
      <c r="A16627" s="80" t="s">
        <v>4871</v>
      </c>
      <c r="B16627" s="81" t="s">
        <v>4894</v>
      </c>
      <c r="C16627" s="82" t="s">
        <v>4870</v>
      </c>
      <c r="D16627" s="82" t="s">
        <v>4873</v>
      </c>
      <c r="E16627" s="82" t="s">
        <v>4874</v>
      </c>
      <c r="F16627" s="83" t="s">
        <v>4875</v>
      </c>
    </row>
    <row r="16628" spans="1:6" ht="409.6" hidden="1" customHeight="1" x14ac:dyDescent="0.2"/>
    <row r="16629" spans="1:6" ht="25.5" customHeight="1" thickBot="1" x14ac:dyDescent="0.25">
      <c r="A16629" s="84" t="s">
        <v>4895</v>
      </c>
      <c r="B16629" s="85" t="s">
        <v>4896</v>
      </c>
      <c r="C16629" s="86" t="s">
        <v>4897</v>
      </c>
      <c r="D16629" s="87">
        <v>0.05</v>
      </c>
      <c r="E16629" s="88">
        <v>66545</v>
      </c>
      <c r="F16629" s="89">
        <f>+D16629*E16629</f>
        <v>3327.25</v>
      </c>
    </row>
    <row r="16630" spans="1:6" ht="409.6" hidden="1" customHeight="1" thickBot="1" x14ac:dyDescent="0.25"/>
    <row r="16631" spans="1:6" ht="13.5" customHeight="1" thickBot="1" x14ac:dyDescent="0.25">
      <c r="A16631" s="90" t="s">
        <v>4898</v>
      </c>
      <c r="B16631" s="91"/>
      <c r="C16631" s="92">
        <v>1.3868278449353899</v>
      </c>
      <c r="D16631" s="91"/>
      <c r="E16631" s="93" t="s">
        <v>4884</v>
      </c>
      <c r="F16631" s="94">
        <v>3327</v>
      </c>
    </row>
    <row r="16632" spans="1:6" ht="0.2" customHeight="1" x14ac:dyDescent="0.2"/>
    <row r="16633" spans="1:6" ht="12.75" customHeight="1" x14ac:dyDescent="0.2">
      <c r="A16633" s="80" t="s">
        <v>4871</v>
      </c>
      <c r="B16633" s="81" t="s">
        <v>4899</v>
      </c>
      <c r="C16633" s="82" t="s">
        <v>4870</v>
      </c>
      <c r="D16633" s="82" t="s">
        <v>4873</v>
      </c>
      <c r="E16633" s="82" t="s">
        <v>4874</v>
      </c>
      <c r="F16633" s="83" t="s">
        <v>4875</v>
      </c>
    </row>
    <row r="16634" spans="1:6" ht="409.6" hidden="1" customHeight="1" x14ac:dyDescent="0.2"/>
    <row r="16635" spans="1:6" ht="25.5" customHeight="1" x14ac:dyDescent="0.2">
      <c r="A16635" s="84" t="s">
        <v>5402</v>
      </c>
      <c r="B16635" s="85" t="s">
        <v>5403</v>
      </c>
      <c r="C16635" s="86" t="s">
        <v>109</v>
      </c>
      <c r="D16635" s="87">
        <v>0.1</v>
      </c>
      <c r="E16635" s="88">
        <v>7018</v>
      </c>
      <c r="F16635" s="89">
        <f>+D16635*E16635</f>
        <v>701.80000000000007</v>
      </c>
    </row>
    <row r="16636" spans="1:6" ht="409.6" hidden="1" customHeight="1" x14ac:dyDescent="0.2"/>
    <row r="16637" spans="1:6" ht="25.5" customHeight="1" x14ac:dyDescent="0.2">
      <c r="A16637" s="84" t="s">
        <v>5404</v>
      </c>
      <c r="B16637" s="85" t="s">
        <v>5405</v>
      </c>
      <c r="C16637" s="86" t="s">
        <v>109</v>
      </c>
      <c r="D16637" s="87">
        <v>0.1</v>
      </c>
      <c r="E16637" s="88">
        <v>3571</v>
      </c>
      <c r="F16637" s="89">
        <f>+D16637*E16637</f>
        <v>357.1</v>
      </c>
    </row>
    <row r="16638" spans="1:6" ht="409.6" hidden="1" customHeight="1" x14ac:dyDescent="0.2"/>
    <row r="16639" spans="1:6" ht="25.5" customHeight="1" x14ac:dyDescent="0.2">
      <c r="A16639" s="84" t="s">
        <v>5406</v>
      </c>
      <c r="B16639" s="85" t="s">
        <v>5407</v>
      </c>
      <c r="C16639" s="86" t="s">
        <v>263</v>
      </c>
      <c r="D16639" s="87">
        <v>1</v>
      </c>
      <c r="E16639" s="88">
        <v>150000</v>
      </c>
      <c r="F16639" s="89">
        <f>+D16639*E16639</f>
        <v>150000</v>
      </c>
    </row>
    <row r="16640" spans="1:6" ht="409.6" hidden="1" customHeight="1" x14ac:dyDescent="0.2"/>
    <row r="16641" spans="1:6" ht="25.5" customHeight="1" thickBot="1" x14ac:dyDescent="0.25">
      <c r="A16641" s="84" t="s">
        <v>5024</v>
      </c>
      <c r="B16641" s="85" t="s">
        <v>5025</v>
      </c>
      <c r="C16641" s="86" t="s">
        <v>109</v>
      </c>
      <c r="D16641" s="87">
        <v>2.5000000000000001E-2</v>
      </c>
      <c r="E16641" s="88">
        <v>27136</v>
      </c>
      <c r="F16641" s="89">
        <f>+D16641*E16641</f>
        <v>678.40000000000009</v>
      </c>
    </row>
    <row r="16642" spans="1:6" ht="409.6" hidden="1" customHeight="1" thickBot="1" x14ac:dyDescent="0.25"/>
    <row r="16643" spans="1:6" ht="13.5" customHeight="1" thickBot="1" x14ac:dyDescent="0.25">
      <c r="A16643" s="90" t="s">
        <v>4904</v>
      </c>
      <c r="B16643" s="91"/>
      <c r="C16643" s="92">
        <v>63.2501042100875</v>
      </c>
      <c r="D16643" s="91"/>
      <c r="E16643" s="93" t="s">
        <v>4884</v>
      </c>
      <c r="F16643" s="94">
        <v>151737</v>
      </c>
    </row>
    <row r="16644" spans="1:6" ht="0.2" customHeight="1" thickBot="1" x14ac:dyDescent="0.25"/>
    <row r="16645" spans="1:6" ht="12.75" customHeight="1" thickBot="1" x14ac:dyDescent="0.3">
      <c r="A16645" s="157" t="s">
        <v>4909</v>
      </c>
      <c r="B16645" s="158"/>
      <c r="C16645" s="158"/>
      <c r="D16645" s="158"/>
      <c r="E16645" s="159">
        <v>239900</v>
      </c>
      <c r="F16645" s="160"/>
    </row>
    <row r="16646" spans="1:6" ht="12.75" customHeight="1" x14ac:dyDescent="0.2"/>
    <row r="16647" spans="1:6" ht="12.75" customHeight="1" x14ac:dyDescent="0.2"/>
    <row r="16648" spans="1:6" ht="409.6" hidden="1" customHeight="1" x14ac:dyDescent="0.2"/>
    <row r="16649" spans="1:6" ht="12.75" customHeight="1" x14ac:dyDescent="0.25">
      <c r="A16649" s="144" t="s">
        <v>4868</v>
      </c>
      <c r="B16649" s="145"/>
      <c r="C16649" s="145"/>
      <c r="D16649" s="145"/>
      <c r="E16649" s="146"/>
      <c r="F16649" s="147"/>
    </row>
    <row r="16650" spans="1:6" ht="12.75" customHeight="1" x14ac:dyDescent="0.2">
      <c r="A16650" s="138" t="s">
        <v>3170</v>
      </c>
      <c r="B16650" s="139"/>
      <c r="C16650" s="139"/>
      <c r="D16650" s="140"/>
      <c r="E16650" s="76" t="s">
        <v>4869</v>
      </c>
      <c r="F16650" s="77" t="s">
        <v>4870</v>
      </c>
    </row>
    <row r="16651" spans="1:6" ht="12.75" customHeight="1" x14ac:dyDescent="0.2">
      <c r="A16651" s="141"/>
      <c r="B16651" s="142"/>
      <c r="C16651" s="142"/>
      <c r="D16651" s="143"/>
      <c r="E16651" s="78" t="s">
        <v>3169</v>
      </c>
      <c r="F16651" s="79" t="s">
        <v>106</v>
      </c>
    </row>
    <row r="16652" spans="1:6" ht="409.6" hidden="1" customHeight="1" x14ac:dyDescent="0.2"/>
    <row r="16653" spans="1:6" ht="12.75" customHeight="1" x14ac:dyDescent="0.2">
      <c r="A16653" s="80" t="s">
        <v>4871</v>
      </c>
      <c r="B16653" s="81" t="s">
        <v>4872</v>
      </c>
      <c r="C16653" s="82" t="s">
        <v>4870</v>
      </c>
      <c r="D16653" s="82" t="s">
        <v>4873</v>
      </c>
      <c r="E16653" s="82" t="s">
        <v>4874</v>
      </c>
      <c r="F16653" s="83" t="s">
        <v>4875</v>
      </c>
    </row>
    <row r="16654" spans="1:6" ht="409.6" hidden="1" customHeight="1" x14ac:dyDescent="0.2"/>
    <row r="16655" spans="1:6" ht="25.5" customHeight="1" x14ac:dyDescent="0.2">
      <c r="A16655" s="84" t="s">
        <v>5154</v>
      </c>
      <c r="B16655" s="85" t="s">
        <v>5155</v>
      </c>
      <c r="C16655" s="86" t="s">
        <v>106</v>
      </c>
      <c r="D16655" s="87">
        <v>1.1499999999999999</v>
      </c>
      <c r="E16655" s="88">
        <v>405694</v>
      </c>
      <c r="F16655" s="89">
        <f>+D16655*E16655</f>
        <v>466548.1</v>
      </c>
    </row>
    <row r="16656" spans="1:6" ht="409.6" hidden="1" customHeight="1" x14ac:dyDescent="0.2"/>
    <row r="16657" spans="1:6" ht="25.5" customHeight="1" thickBot="1" x14ac:dyDescent="0.25">
      <c r="A16657" s="84" t="s">
        <v>5414</v>
      </c>
      <c r="B16657" s="85" t="s">
        <v>5415</v>
      </c>
      <c r="C16657" s="86" t="s">
        <v>9</v>
      </c>
      <c r="D16657" s="87">
        <v>7.6090000000000005E-2</v>
      </c>
      <c r="E16657" s="88">
        <v>1153404</v>
      </c>
      <c r="F16657" s="89">
        <f>+D16657*E16657</f>
        <v>87762.51036</v>
      </c>
    </row>
    <row r="16658" spans="1:6" ht="409.6" hidden="1" customHeight="1" x14ac:dyDescent="0.2"/>
    <row r="16659" spans="1:6" ht="13.5" customHeight="1" thickBot="1" x14ac:dyDescent="0.25">
      <c r="A16659" s="90" t="s">
        <v>4883</v>
      </c>
      <c r="B16659" s="91"/>
      <c r="C16659" s="92">
        <v>54.8478479845325</v>
      </c>
      <c r="D16659" s="91"/>
      <c r="E16659" s="93" t="s">
        <v>4884</v>
      </c>
      <c r="F16659" s="94">
        <v>554311</v>
      </c>
    </row>
    <row r="16660" spans="1:6" ht="0.2" customHeight="1" x14ac:dyDescent="0.2"/>
    <row r="16661" spans="1:6" ht="12.75" customHeight="1" x14ac:dyDescent="0.2">
      <c r="A16661" s="80" t="s">
        <v>4871</v>
      </c>
      <c r="B16661" s="81" t="s">
        <v>4885</v>
      </c>
      <c r="C16661" s="82" t="s">
        <v>4870</v>
      </c>
      <c r="D16661" s="82" t="s">
        <v>4873</v>
      </c>
      <c r="E16661" s="82" t="s">
        <v>4874</v>
      </c>
      <c r="F16661" s="83" t="s">
        <v>4875</v>
      </c>
    </row>
    <row r="16662" spans="1:6" ht="409.6" hidden="1" customHeight="1" x14ac:dyDescent="0.2"/>
    <row r="16663" spans="1:6" ht="25.5" customHeight="1" thickBot="1" x14ac:dyDescent="0.25">
      <c r="A16663" s="84" t="s">
        <v>5178</v>
      </c>
      <c r="B16663" s="85" t="s">
        <v>5179</v>
      </c>
      <c r="C16663" s="86" t="s">
        <v>4888</v>
      </c>
      <c r="D16663" s="87">
        <v>1</v>
      </c>
      <c r="E16663" s="88">
        <v>294454</v>
      </c>
      <c r="F16663" s="89">
        <f>+D16663*E16663</f>
        <v>294454</v>
      </c>
    </row>
    <row r="16664" spans="1:6" ht="409.6" hidden="1" customHeight="1" thickBot="1" x14ac:dyDescent="0.25"/>
    <row r="16665" spans="1:6" ht="13.5" customHeight="1" thickBot="1" x14ac:dyDescent="0.25">
      <c r="A16665" s="90" t="s">
        <v>4893</v>
      </c>
      <c r="B16665" s="91"/>
      <c r="C16665" s="92">
        <v>29.135572323907599</v>
      </c>
      <c r="D16665" s="91"/>
      <c r="E16665" s="93" t="s">
        <v>4884</v>
      </c>
      <c r="F16665" s="94">
        <v>294454</v>
      </c>
    </row>
    <row r="16666" spans="1:6" ht="0.2" customHeight="1" x14ac:dyDescent="0.2"/>
    <row r="16667" spans="1:6" ht="12.75" customHeight="1" x14ac:dyDescent="0.2">
      <c r="A16667" s="80" t="s">
        <v>4871</v>
      </c>
      <c r="B16667" s="81" t="s">
        <v>4894</v>
      </c>
      <c r="C16667" s="82" t="s">
        <v>4870</v>
      </c>
      <c r="D16667" s="82" t="s">
        <v>4873</v>
      </c>
      <c r="E16667" s="82" t="s">
        <v>4874</v>
      </c>
      <c r="F16667" s="83" t="s">
        <v>4875</v>
      </c>
    </row>
    <row r="16668" spans="1:6" ht="409.6" hidden="1" customHeight="1" x14ac:dyDescent="0.2"/>
    <row r="16669" spans="1:6" ht="25.5" customHeight="1" thickBot="1" x14ac:dyDescent="0.25">
      <c r="A16669" s="84" t="s">
        <v>4895</v>
      </c>
      <c r="B16669" s="85" t="s">
        <v>4896</v>
      </c>
      <c r="C16669" s="86" t="s">
        <v>4897</v>
      </c>
      <c r="D16669" s="87">
        <v>0.05</v>
      </c>
      <c r="E16669" s="88">
        <v>294454</v>
      </c>
      <c r="F16669" s="89">
        <f>+D16669*E16669</f>
        <v>14722.7</v>
      </c>
    </row>
    <row r="16670" spans="1:6" ht="409.6" hidden="1" customHeight="1" thickBot="1" x14ac:dyDescent="0.25"/>
    <row r="16671" spans="1:6" ht="13.5" customHeight="1" thickBot="1" x14ac:dyDescent="0.25">
      <c r="A16671" s="90" t="s">
        <v>4898</v>
      </c>
      <c r="B16671" s="91"/>
      <c r="C16671" s="92">
        <v>1.4568083005321399</v>
      </c>
      <c r="D16671" s="91"/>
      <c r="E16671" s="93" t="s">
        <v>4884</v>
      </c>
      <c r="F16671" s="94">
        <v>14723</v>
      </c>
    </row>
    <row r="16672" spans="1:6" ht="0.2" customHeight="1" x14ac:dyDescent="0.2"/>
    <row r="16673" spans="1:6" ht="12.75" customHeight="1" x14ac:dyDescent="0.2">
      <c r="A16673" s="80" t="s">
        <v>4871</v>
      </c>
      <c r="B16673" s="81" t="s">
        <v>4899</v>
      </c>
      <c r="C16673" s="82" t="s">
        <v>4870</v>
      </c>
      <c r="D16673" s="82" t="s">
        <v>4873</v>
      </c>
      <c r="E16673" s="82" t="s">
        <v>4874</v>
      </c>
      <c r="F16673" s="83" t="s">
        <v>4875</v>
      </c>
    </row>
    <row r="16674" spans="1:6" ht="409.6" hidden="1" customHeight="1" x14ac:dyDescent="0.2"/>
    <row r="16675" spans="1:6" ht="25.5" customHeight="1" x14ac:dyDescent="0.2">
      <c r="A16675" s="84" t="s">
        <v>5402</v>
      </c>
      <c r="B16675" s="85" t="s">
        <v>5403</v>
      </c>
      <c r="C16675" s="86" t="s">
        <v>109</v>
      </c>
      <c r="D16675" s="87">
        <v>1</v>
      </c>
      <c r="E16675" s="88">
        <v>7018</v>
      </c>
      <c r="F16675" s="89">
        <f>+D16675*E16675</f>
        <v>7018</v>
      </c>
    </row>
    <row r="16676" spans="1:6" ht="409.6" hidden="1" customHeight="1" x14ac:dyDescent="0.2"/>
    <row r="16677" spans="1:6" ht="25.5" customHeight="1" x14ac:dyDescent="0.2">
      <c r="A16677" s="84" t="s">
        <v>5404</v>
      </c>
      <c r="B16677" s="85" t="s">
        <v>5405</v>
      </c>
      <c r="C16677" s="86" t="s">
        <v>109</v>
      </c>
      <c r="D16677" s="87">
        <v>1</v>
      </c>
      <c r="E16677" s="88">
        <v>3571</v>
      </c>
      <c r="F16677" s="89">
        <f>+D16677*E16677</f>
        <v>3571</v>
      </c>
    </row>
    <row r="16678" spans="1:6" ht="409.6" hidden="1" customHeight="1" x14ac:dyDescent="0.2"/>
    <row r="16679" spans="1:6" ht="25.5" customHeight="1" x14ac:dyDescent="0.2">
      <c r="A16679" s="84" t="s">
        <v>5416</v>
      </c>
      <c r="B16679" s="85" t="s">
        <v>5417</v>
      </c>
      <c r="C16679" s="86" t="s">
        <v>106</v>
      </c>
      <c r="D16679" s="87">
        <v>1.1499999999999999</v>
      </c>
      <c r="E16679" s="88">
        <v>65800</v>
      </c>
      <c r="F16679" s="89">
        <f>+D16679*E16679</f>
        <v>75670</v>
      </c>
    </row>
    <row r="16680" spans="1:6" ht="409.6" hidden="1" customHeight="1" x14ac:dyDescent="0.2"/>
    <row r="16681" spans="1:6" ht="25.5" customHeight="1" x14ac:dyDescent="0.2">
      <c r="A16681" s="84" t="s">
        <v>5091</v>
      </c>
      <c r="B16681" s="85" t="s">
        <v>5092</v>
      </c>
      <c r="C16681" s="86" t="s">
        <v>2033</v>
      </c>
      <c r="D16681" s="87">
        <v>0.8</v>
      </c>
      <c r="E16681" s="88">
        <v>40000</v>
      </c>
      <c r="F16681" s="89">
        <f>+D16681*E16681</f>
        <v>32000</v>
      </c>
    </row>
    <row r="16682" spans="1:6" ht="409.6" hidden="1" customHeight="1" x14ac:dyDescent="0.2"/>
    <row r="16683" spans="1:6" ht="25.5" customHeight="1" thickBot="1" x14ac:dyDescent="0.25">
      <c r="A16683" s="84" t="s">
        <v>5418</v>
      </c>
      <c r="B16683" s="85" t="s">
        <v>5419</v>
      </c>
      <c r="C16683" s="86" t="s">
        <v>2033</v>
      </c>
      <c r="D16683" s="87">
        <v>0.8</v>
      </c>
      <c r="E16683" s="88">
        <v>15800</v>
      </c>
      <c r="F16683" s="89">
        <f>+D16683*E16683</f>
        <v>12640</v>
      </c>
    </row>
    <row r="16684" spans="1:6" ht="409.6" hidden="1" customHeight="1" thickBot="1" x14ac:dyDescent="0.25"/>
    <row r="16685" spans="1:6" ht="13.5" customHeight="1" thickBot="1" x14ac:dyDescent="0.25">
      <c r="A16685" s="90" t="s">
        <v>4904</v>
      </c>
      <c r="B16685" s="91"/>
      <c r="C16685" s="92">
        <v>12.9521666597403</v>
      </c>
      <c r="D16685" s="91"/>
      <c r="E16685" s="93" t="s">
        <v>4884</v>
      </c>
      <c r="F16685" s="94">
        <v>130899</v>
      </c>
    </row>
    <row r="16686" spans="1:6" ht="0.2" customHeight="1" x14ac:dyDescent="0.2"/>
    <row r="16687" spans="1:6" ht="12.75" customHeight="1" x14ac:dyDescent="0.2">
      <c r="A16687" s="80" t="s">
        <v>4871</v>
      </c>
      <c r="B16687" s="81" t="s">
        <v>4905</v>
      </c>
      <c r="C16687" s="82" t="s">
        <v>4870</v>
      </c>
      <c r="D16687" s="82" t="s">
        <v>4873</v>
      </c>
      <c r="E16687" s="82" t="s">
        <v>4874</v>
      </c>
      <c r="F16687" s="83" t="s">
        <v>4875</v>
      </c>
    </row>
    <row r="16688" spans="1:6" ht="409.6" hidden="1" customHeight="1" x14ac:dyDescent="0.2"/>
    <row r="16689" spans="1:6" ht="25.5" customHeight="1" thickBot="1" x14ac:dyDescent="0.25">
      <c r="A16689" s="84" t="s">
        <v>4920</v>
      </c>
      <c r="B16689" s="85" t="s">
        <v>4921</v>
      </c>
      <c r="C16689" s="86" t="s">
        <v>106</v>
      </c>
      <c r="D16689" s="87">
        <v>1.1499999999999999</v>
      </c>
      <c r="E16689" s="88">
        <v>14128</v>
      </c>
      <c r="F16689" s="89">
        <f>+D16689*E16689</f>
        <v>16247.199999999999</v>
      </c>
    </row>
    <row r="16690" spans="1:6" ht="409.6" hidden="1" customHeight="1" thickBot="1" x14ac:dyDescent="0.25"/>
    <row r="16691" spans="1:6" ht="13.5" customHeight="1" thickBot="1" x14ac:dyDescent="0.25">
      <c r="A16691" s="90" t="s">
        <v>4908</v>
      </c>
      <c r="B16691" s="91"/>
      <c r="C16691" s="92">
        <v>1.6076047312874899</v>
      </c>
      <c r="D16691" s="91"/>
      <c r="E16691" s="93" t="s">
        <v>4884</v>
      </c>
      <c r="F16691" s="94">
        <v>16247</v>
      </c>
    </row>
    <row r="16692" spans="1:6" ht="0.2" customHeight="1" thickBot="1" x14ac:dyDescent="0.25"/>
    <row r="16693" spans="1:6" ht="12.75" customHeight="1" thickBot="1" x14ac:dyDescent="0.3">
      <c r="A16693" s="157" t="s">
        <v>4909</v>
      </c>
      <c r="B16693" s="158"/>
      <c r="C16693" s="158"/>
      <c r="D16693" s="158"/>
      <c r="E16693" s="159">
        <v>1010634</v>
      </c>
      <c r="F16693" s="160"/>
    </row>
    <row r="16694" spans="1:6" ht="12.75" customHeight="1" x14ac:dyDescent="0.2"/>
    <row r="16695" spans="1:6" ht="12.75" customHeight="1" x14ac:dyDescent="0.2"/>
    <row r="16696" spans="1:6" ht="409.6" hidden="1" customHeight="1" x14ac:dyDescent="0.2"/>
    <row r="16697" spans="1:6" ht="12.75" customHeight="1" x14ac:dyDescent="0.25">
      <c r="A16697" s="144" t="s">
        <v>4868</v>
      </c>
      <c r="B16697" s="145"/>
      <c r="C16697" s="145"/>
      <c r="D16697" s="145"/>
      <c r="E16697" s="146"/>
      <c r="F16697" s="147"/>
    </row>
    <row r="16698" spans="1:6" ht="12.75" customHeight="1" x14ac:dyDescent="0.2">
      <c r="A16698" s="138" t="s">
        <v>3176</v>
      </c>
      <c r="B16698" s="139"/>
      <c r="C16698" s="139"/>
      <c r="D16698" s="140"/>
      <c r="E16698" s="76" t="s">
        <v>4869</v>
      </c>
      <c r="F16698" s="77" t="s">
        <v>4870</v>
      </c>
    </row>
    <row r="16699" spans="1:6" ht="12.75" customHeight="1" x14ac:dyDescent="0.2">
      <c r="A16699" s="141"/>
      <c r="B16699" s="142"/>
      <c r="C16699" s="142"/>
      <c r="D16699" s="143"/>
      <c r="E16699" s="78" t="s">
        <v>3175</v>
      </c>
      <c r="F16699" s="79" t="s">
        <v>263</v>
      </c>
    </row>
    <row r="16700" spans="1:6" ht="409.6" hidden="1" customHeight="1" x14ac:dyDescent="0.2"/>
    <row r="16701" spans="1:6" ht="12.75" customHeight="1" x14ac:dyDescent="0.2">
      <c r="A16701" s="80" t="s">
        <v>4871</v>
      </c>
      <c r="B16701" s="81" t="s">
        <v>4872</v>
      </c>
      <c r="C16701" s="82" t="s">
        <v>4870</v>
      </c>
      <c r="D16701" s="82" t="s">
        <v>4873</v>
      </c>
      <c r="E16701" s="82" t="s">
        <v>4874</v>
      </c>
      <c r="F16701" s="83" t="s">
        <v>4875</v>
      </c>
    </row>
    <row r="16702" spans="1:6" ht="409.6" hidden="1" customHeight="1" x14ac:dyDescent="0.2"/>
    <row r="16703" spans="1:6" ht="25.5" customHeight="1" x14ac:dyDescent="0.2">
      <c r="A16703" s="84" t="s">
        <v>5154</v>
      </c>
      <c r="B16703" s="85" t="s">
        <v>5155</v>
      </c>
      <c r="C16703" s="86" t="s">
        <v>106</v>
      </c>
      <c r="D16703" s="87">
        <v>0.16170000000000001</v>
      </c>
      <c r="E16703" s="88">
        <v>405694</v>
      </c>
      <c r="F16703" s="89">
        <f>+D16703*E16703</f>
        <v>65600.719800000006</v>
      </c>
    </row>
    <row r="16704" spans="1:6" ht="409.6" hidden="1" customHeight="1" x14ac:dyDescent="0.2"/>
    <row r="16705" spans="1:6" ht="25.5" customHeight="1" x14ac:dyDescent="0.2">
      <c r="A16705" s="84" t="s">
        <v>5160</v>
      </c>
      <c r="B16705" s="85" t="s">
        <v>5161</v>
      </c>
      <c r="C16705" s="86" t="s">
        <v>9</v>
      </c>
      <c r="D16705" s="87">
        <v>7.1400000000000005E-2</v>
      </c>
      <c r="E16705" s="88">
        <v>155918</v>
      </c>
      <c r="F16705" s="89">
        <f>+D16705*E16705</f>
        <v>11132.5452</v>
      </c>
    </row>
    <row r="16706" spans="1:6" ht="409.6" hidden="1" customHeight="1" x14ac:dyDescent="0.2"/>
    <row r="16707" spans="1:6" ht="25.5" customHeight="1" x14ac:dyDescent="0.2">
      <c r="A16707" s="84" t="s">
        <v>4876</v>
      </c>
      <c r="B16707" s="85" t="s">
        <v>4877</v>
      </c>
      <c r="C16707" s="86" t="s">
        <v>1212</v>
      </c>
      <c r="D16707" s="87">
        <v>0.1</v>
      </c>
      <c r="E16707" s="88">
        <v>3690</v>
      </c>
      <c r="F16707" s="89">
        <f>+D16707*E16707</f>
        <v>369</v>
      </c>
    </row>
    <row r="16708" spans="1:6" ht="409.6" hidden="1" customHeight="1" x14ac:dyDescent="0.2"/>
    <row r="16709" spans="1:6" ht="25.5" customHeight="1" thickBot="1" x14ac:dyDescent="0.25">
      <c r="A16709" s="84" t="s">
        <v>5420</v>
      </c>
      <c r="B16709" s="85" t="s">
        <v>5421</v>
      </c>
      <c r="C16709" s="86" t="s">
        <v>263</v>
      </c>
      <c r="D16709" s="87">
        <v>2.2000000000000002</v>
      </c>
      <c r="E16709" s="88">
        <v>16990</v>
      </c>
      <c r="F16709" s="89">
        <f>+D16709*E16709</f>
        <v>37378</v>
      </c>
    </row>
    <row r="16710" spans="1:6" ht="409.6" hidden="1" customHeight="1" thickBot="1" x14ac:dyDescent="0.25"/>
    <row r="16711" spans="1:6" ht="13.5" customHeight="1" thickBot="1" x14ac:dyDescent="0.25">
      <c r="A16711" s="90" t="s">
        <v>4883</v>
      </c>
      <c r="B16711" s="91"/>
      <c r="C16711" s="92">
        <v>63.5060021745401</v>
      </c>
      <c r="D16711" s="91"/>
      <c r="E16711" s="93" t="s">
        <v>4884</v>
      </c>
      <c r="F16711" s="94">
        <v>114481</v>
      </c>
    </row>
    <row r="16712" spans="1:6" ht="0.2" customHeight="1" x14ac:dyDescent="0.2"/>
    <row r="16713" spans="1:6" ht="12.75" customHeight="1" x14ac:dyDescent="0.2">
      <c r="A16713" s="80" t="s">
        <v>4871</v>
      </c>
      <c r="B16713" s="81" t="s">
        <v>4885</v>
      </c>
      <c r="C16713" s="82" t="s">
        <v>4870</v>
      </c>
      <c r="D16713" s="82" t="s">
        <v>4873</v>
      </c>
      <c r="E16713" s="82" t="s">
        <v>4874</v>
      </c>
      <c r="F16713" s="83" t="s">
        <v>4875</v>
      </c>
    </row>
    <row r="16714" spans="1:6" ht="409.6" hidden="1" customHeight="1" x14ac:dyDescent="0.2"/>
    <row r="16715" spans="1:6" ht="25.5" customHeight="1" thickBot="1" x14ac:dyDescent="0.25">
      <c r="A16715" s="84" t="s">
        <v>4912</v>
      </c>
      <c r="B16715" s="85" t="s">
        <v>4913</v>
      </c>
      <c r="C16715" s="86" t="s">
        <v>4888</v>
      </c>
      <c r="D16715" s="87">
        <v>0.34</v>
      </c>
      <c r="E16715" s="88">
        <v>184277</v>
      </c>
      <c r="F16715" s="89">
        <f>+D16715*E16715</f>
        <v>62654.180000000008</v>
      </c>
    </row>
    <row r="16716" spans="1:6" ht="409.6" hidden="1" customHeight="1" thickBot="1" x14ac:dyDescent="0.25"/>
    <row r="16717" spans="1:6" ht="13.5" customHeight="1" thickBot="1" x14ac:dyDescent="0.25">
      <c r="A16717" s="90" t="s">
        <v>4893</v>
      </c>
      <c r="B16717" s="91"/>
      <c r="C16717" s="92">
        <v>34.7560299110214</v>
      </c>
      <c r="D16717" s="91"/>
      <c r="E16717" s="93" t="s">
        <v>4884</v>
      </c>
      <c r="F16717" s="94">
        <v>62654</v>
      </c>
    </row>
    <row r="16718" spans="1:6" ht="0.2" customHeight="1" x14ac:dyDescent="0.2"/>
    <row r="16719" spans="1:6" ht="12.75" customHeight="1" x14ac:dyDescent="0.2">
      <c r="A16719" s="80" t="s">
        <v>4871</v>
      </c>
      <c r="B16719" s="81" t="s">
        <v>4894</v>
      </c>
      <c r="C16719" s="82" t="s">
        <v>4870</v>
      </c>
      <c r="D16719" s="82" t="s">
        <v>4873</v>
      </c>
      <c r="E16719" s="82" t="s">
        <v>4874</v>
      </c>
      <c r="F16719" s="83" t="s">
        <v>4875</v>
      </c>
    </row>
    <row r="16720" spans="1:6" ht="409.6" hidden="1" customHeight="1" x14ac:dyDescent="0.2"/>
    <row r="16721" spans="1:6" ht="25.5" customHeight="1" thickBot="1" x14ac:dyDescent="0.25">
      <c r="A16721" s="84" t="s">
        <v>4895</v>
      </c>
      <c r="B16721" s="85" t="s">
        <v>4896</v>
      </c>
      <c r="C16721" s="86" t="s">
        <v>4897</v>
      </c>
      <c r="D16721" s="87">
        <v>0.05</v>
      </c>
      <c r="E16721" s="88">
        <v>62654</v>
      </c>
      <c r="F16721" s="89">
        <f>+D16721*E16721</f>
        <v>3132.7000000000003</v>
      </c>
    </row>
    <row r="16722" spans="1:6" ht="409.6" hidden="1" customHeight="1" thickBot="1" x14ac:dyDescent="0.25"/>
    <row r="16723" spans="1:6" ht="13.5" customHeight="1" thickBot="1" x14ac:dyDescent="0.25">
      <c r="A16723" s="90" t="s">
        <v>4898</v>
      </c>
      <c r="B16723" s="91"/>
      <c r="C16723" s="92">
        <v>1.7379679144385001</v>
      </c>
      <c r="D16723" s="91"/>
      <c r="E16723" s="93" t="s">
        <v>4884</v>
      </c>
      <c r="F16723" s="94">
        <v>3133</v>
      </c>
    </row>
    <row r="16724" spans="1:6" ht="0.2" customHeight="1" thickBot="1" x14ac:dyDescent="0.25"/>
    <row r="16725" spans="1:6" ht="12.75" customHeight="1" thickBot="1" x14ac:dyDescent="0.3">
      <c r="A16725" s="157" t="s">
        <v>4909</v>
      </c>
      <c r="B16725" s="158"/>
      <c r="C16725" s="158"/>
      <c r="D16725" s="158"/>
      <c r="E16725" s="159">
        <v>180268</v>
      </c>
      <c r="F16725" s="160"/>
    </row>
    <row r="16726" spans="1:6" ht="12.75" customHeight="1" x14ac:dyDescent="0.2"/>
    <row r="16727" spans="1:6" ht="12.75" customHeight="1" x14ac:dyDescent="0.2"/>
    <row r="16728" spans="1:6" ht="409.6" hidden="1" customHeight="1" x14ac:dyDescent="0.2"/>
    <row r="16729" spans="1:6" ht="12.75" customHeight="1" x14ac:dyDescent="0.25">
      <c r="A16729" s="144" t="s">
        <v>4868</v>
      </c>
      <c r="B16729" s="145"/>
      <c r="C16729" s="145"/>
      <c r="D16729" s="145"/>
      <c r="E16729" s="146"/>
      <c r="F16729" s="147"/>
    </row>
    <row r="16730" spans="1:6" ht="12.75" customHeight="1" x14ac:dyDescent="0.2">
      <c r="A16730" s="138" t="s">
        <v>3178</v>
      </c>
      <c r="B16730" s="139"/>
      <c r="C16730" s="139"/>
      <c r="D16730" s="140"/>
      <c r="E16730" s="76" t="s">
        <v>4869</v>
      </c>
      <c r="F16730" s="77" t="s">
        <v>4870</v>
      </c>
    </row>
    <row r="16731" spans="1:6" ht="12.75" customHeight="1" x14ac:dyDescent="0.2">
      <c r="A16731" s="141"/>
      <c r="B16731" s="142"/>
      <c r="C16731" s="142"/>
      <c r="D16731" s="143"/>
      <c r="E16731" s="78" t="s">
        <v>3177</v>
      </c>
      <c r="F16731" s="79" t="s">
        <v>263</v>
      </c>
    </row>
    <row r="16732" spans="1:6" ht="409.6" hidden="1" customHeight="1" x14ac:dyDescent="0.2"/>
    <row r="16733" spans="1:6" ht="12.75" customHeight="1" x14ac:dyDescent="0.2">
      <c r="A16733" s="80" t="s">
        <v>4871</v>
      </c>
      <c r="B16733" s="81" t="s">
        <v>4872</v>
      </c>
      <c r="C16733" s="82" t="s">
        <v>4870</v>
      </c>
      <c r="D16733" s="82" t="s">
        <v>4873</v>
      </c>
      <c r="E16733" s="82" t="s">
        <v>4874</v>
      </c>
      <c r="F16733" s="83" t="s">
        <v>4875</v>
      </c>
    </row>
    <row r="16734" spans="1:6" ht="409.6" hidden="1" customHeight="1" x14ac:dyDescent="0.2"/>
    <row r="16735" spans="1:6" ht="25.5" customHeight="1" x14ac:dyDescent="0.2">
      <c r="A16735" s="84" t="s">
        <v>4931</v>
      </c>
      <c r="B16735" s="85" t="s">
        <v>4932</v>
      </c>
      <c r="C16735" s="86" t="s">
        <v>106</v>
      </c>
      <c r="D16735" s="87">
        <v>0.17849999999999999</v>
      </c>
      <c r="E16735" s="88">
        <v>376410</v>
      </c>
      <c r="F16735" s="89">
        <f>+D16735*E16735</f>
        <v>67189.184999999998</v>
      </c>
    </row>
    <row r="16736" spans="1:6" ht="409.6" hidden="1" customHeight="1" x14ac:dyDescent="0.2"/>
    <row r="16737" spans="1:6" ht="25.5" customHeight="1" x14ac:dyDescent="0.2">
      <c r="A16737" s="84" t="s">
        <v>5286</v>
      </c>
      <c r="B16737" s="85" t="s">
        <v>5287</v>
      </c>
      <c r="C16737" s="86" t="s">
        <v>106</v>
      </c>
      <c r="D16737" s="87">
        <v>7.8750000000000001E-2</v>
      </c>
      <c r="E16737" s="88">
        <v>78107</v>
      </c>
      <c r="F16737" s="89">
        <f>+D16737*E16737</f>
        <v>6150.9262500000004</v>
      </c>
    </row>
    <row r="16738" spans="1:6" ht="409.6" hidden="1" customHeight="1" x14ac:dyDescent="0.2"/>
    <row r="16739" spans="1:6" ht="25.5" customHeight="1" x14ac:dyDescent="0.2">
      <c r="A16739" s="84" t="s">
        <v>5121</v>
      </c>
      <c r="B16739" s="85" t="s">
        <v>5122</v>
      </c>
      <c r="C16739" s="86" t="s">
        <v>106</v>
      </c>
      <c r="D16739" s="87">
        <v>1.575E-2</v>
      </c>
      <c r="E16739" s="88">
        <v>32024</v>
      </c>
      <c r="F16739" s="89">
        <f>+D16739*E16739</f>
        <v>504.37799999999999</v>
      </c>
    </row>
    <row r="16740" spans="1:6" ht="409.6" hidden="1" customHeight="1" x14ac:dyDescent="0.2"/>
    <row r="16741" spans="1:6" ht="25.5" customHeight="1" x14ac:dyDescent="0.2">
      <c r="A16741" s="84" t="s">
        <v>5172</v>
      </c>
      <c r="B16741" s="85" t="s">
        <v>5173</v>
      </c>
      <c r="C16741" s="86" t="s">
        <v>9</v>
      </c>
      <c r="D16741" s="87">
        <v>5.28</v>
      </c>
      <c r="E16741" s="88">
        <v>8900</v>
      </c>
      <c r="F16741" s="89">
        <f>+D16741*E16741</f>
        <v>46992</v>
      </c>
    </row>
    <row r="16742" spans="1:6" ht="409.6" hidden="1" customHeight="1" x14ac:dyDescent="0.2"/>
    <row r="16743" spans="1:6" ht="25.5" customHeight="1" x14ac:dyDescent="0.2">
      <c r="A16743" s="84" t="s">
        <v>5422</v>
      </c>
      <c r="B16743" s="85" t="s">
        <v>5423</v>
      </c>
      <c r="C16743" s="86" t="s">
        <v>9</v>
      </c>
      <c r="D16743" s="87">
        <v>1.6666700000000001</v>
      </c>
      <c r="E16743" s="88">
        <v>44795</v>
      </c>
      <c r="F16743" s="89">
        <f>+D16743*E16743</f>
        <v>74658.482650000005</v>
      </c>
    </row>
    <row r="16744" spans="1:6" ht="409.6" hidden="1" customHeight="1" x14ac:dyDescent="0.2"/>
    <row r="16745" spans="1:6" ht="25.5" customHeight="1" thickBot="1" x14ac:dyDescent="0.25">
      <c r="A16745" s="84" t="s">
        <v>4876</v>
      </c>
      <c r="B16745" s="85" t="s">
        <v>4877</v>
      </c>
      <c r="C16745" s="86" t="s">
        <v>1212</v>
      </c>
      <c r="D16745" s="87">
        <v>0.3</v>
      </c>
      <c r="E16745" s="88">
        <v>3690</v>
      </c>
      <c r="F16745" s="89">
        <f>+D16745*E16745</f>
        <v>1107</v>
      </c>
    </row>
    <row r="16746" spans="1:6" ht="409.6" hidden="1" customHeight="1" thickBot="1" x14ac:dyDescent="0.25"/>
    <row r="16747" spans="1:6" ht="13.5" customHeight="1" thickBot="1" x14ac:dyDescent="0.25">
      <c r="A16747" s="90" t="s">
        <v>4883</v>
      </c>
      <c r="B16747" s="91"/>
      <c r="C16747" s="92">
        <v>88.143306119338106</v>
      </c>
      <c r="D16747" s="91"/>
      <c r="E16747" s="93" t="s">
        <v>4884</v>
      </c>
      <c r="F16747" s="94">
        <v>196601</v>
      </c>
    </row>
    <row r="16748" spans="1:6" ht="0.2" customHeight="1" x14ac:dyDescent="0.2"/>
    <row r="16749" spans="1:6" ht="12.75" customHeight="1" x14ac:dyDescent="0.2">
      <c r="A16749" s="80" t="s">
        <v>4871</v>
      </c>
      <c r="B16749" s="81" t="s">
        <v>4885</v>
      </c>
      <c r="C16749" s="82" t="s">
        <v>4870</v>
      </c>
      <c r="D16749" s="82" t="s">
        <v>4873</v>
      </c>
      <c r="E16749" s="82" t="s">
        <v>4874</v>
      </c>
      <c r="F16749" s="83" t="s">
        <v>4875</v>
      </c>
    </row>
    <row r="16750" spans="1:6" ht="409.6" hidden="1" customHeight="1" x14ac:dyDescent="0.2"/>
    <row r="16751" spans="1:6" ht="25.5" customHeight="1" thickBot="1" x14ac:dyDescent="0.25">
      <c r="A16751" s="84" t="s">
        <v>5292</v>
      </c>
      <c r="B16751" s="85" t="s">
        <v>5293</v>
      </c>
      <c r="C16751" s="86" t="s">
        <v>4888</v>
      </c>
      <c r="D16751" s="87">
        <v>0.16883999999999999</v>
      </c>
      <c r="E16751" s="88">
        <v>149177</v>
      </c>
      <c r="F16751" s="89">
        <f>+D16751*E16751</f>
        <v>25187.044679999999</v>
      </c>
    </row>
    <row r="16752" spans="1:6" ht="409.6" hidden="1" customHeight="1" thickBot="1" x14ac:dyDescent="0.25"/>
    <row r="16753" spans="1:6" ht="13.5" customHeight="1" thickBot="1" x14ac:dyDescent="0.25">
      <c r="A16753" s="90" t="s">
        <v>4893</v>
      </c>
      <c r="B16753" s="91"/>
      <c r="C16753" s="92">
        <v>11.2922388554879</v>
      </c>
      <c r="D16753" s="91"/>
      <c r="E16753" s="93" t="s">
        <v>4884</v>
      </c>
      <c r="F16753" s="94">
        <v>25187</v>
      </c>
    </row>
    <row r="16754" spans="1:6" ht="0.2" customHeight="1" x14ac:dyDescent="0.2"/>
    <row r="16755" spans="1:6" ht="12.75" customHeight="1" x14ac:dyDescent="0.2">
      <c r="A16755" s="80" t="s">
        <v>4871</v>
      </c>
      <c r="B16755" s="81" t="s">
        <v>4894</v>
      </c>
      <c r="C16755" s="82" t="s">
        <v>4870</v>
      </c>
      <c r="D16755" s="82" t="s">
        <v>4873</v>
      </c>
      <c r="E16755" s="82" t="s">
        <v>4874</v>
      </c>
      <c r="F16755" s="83" t="s">
        <v>4875</v>
      </c>
    </row>
    <row r="16756" spans="1:6" ht="409.6" hidden="1" customHeight="1" x14ac:dyDescent="0.2"/>
    <row r="16757" spans="1:6" ht="25.5" customHeight="1" thickBot="1" x14ac:dyDescent="0.25">
      <c r="A16757" s="84" t="s">
        <v>4895</v>
      </c>
      <c r="B16757" s="85" t="s">
        <v>4896</v>
      </c>
      <c r="C16757" s="86" t="s">
        <v>4897</v>
      </c>
      <c r="D16757" s="87">
        <v>0.05</v>
      </c>
      <c r="E16757" s="88">
        <v>25187</v>
      </c>
      <c r="F16757" s="89">
        <f>+D16757*E16757</f>
        <v>1259.3500000000001</v>
      </c>
    </row>
    <row r="16758" spans="1:6" ht="409.6" hidden="1" customHeight="1" thickBot="1" x14ac:dyDescent="0.25"/>
    <row r="16759" spans="1:6" ht="13.5" customHeight="1" thickBot="1" x14ac:dyDescent="0.25">
      <c r="A16759" s="90" t="s">
        <v>4898</v>
      </c>
      <c r="B16759" s="91"/>
      <c r="C16759" s="92">
        <v>0.56445502517406698</v>
      </c>
      <c r="D16759" s="91"/>
      <c r="E16759" s="93" t="s">
        <v>4884</v>
      </c>
      <c r="F16759" s="94">
        <v>1259</v>
      </c>
    </row>
    <row r="16760" spans="1:6" ht="0.2" customHeight="1" thickBot="1" x14ac:dyDescent="0.25"/>
    <row r="16761" spans="1:6" ht="12.75" customHeight="1" thickBot="1" x14ac:dyDescent="0.3">
      <c r="A16761" s="157" t="s">
        <v>4909</v>
      </c>
      <c r="B16761" s="158"/>
      <c r="C16761" s="158"/>
      <c r="D16761" s="158"/>
      <c r="E16761" s="159">
        <v>223047</v>
      </c>
      <c r="F16761" s="160"/>
    </row>
    <row r="16762" spans="1:6" ht="12.75" customHeight="1" x14ac:dyDescent="0.2"/>
    <row r="16763" spans="1:6" ht="12.75" customHeight="1" x14ac:dyDescent="0.2"/>
    <row r="16764" spans="1:6" ht="409.6" hidden="1" customHeight="1" x14ac:dyDescent="0.2"/>
    <row r="16765" spans="1:6" ht="12.75" customHeight="1" x14ac:dyDescent="0.25">
      <c r="A16765" s="144" t="s">
        <v>4868</v>
      </c>
      <c r="B16765" s="145"/>
      <c r="C16765" s="145"/>
      <c r="D16765" s="145"/>
      <c r="E16765" s="146"/>
      <c r="F16765" s="147"/>
    </row>
    <row r="16766" spans="1:6" ht="12.75" customHeight="1" x14ac:dyDescent="0.2">
      <c r="A16766" s="138" t="s">
        <v>3180</v>
      </c>
      <c r="B16766" s="139"/>
      <c r="C16766" s="139"/>
      <c r="D16766" s="140"/>
      <c r="E16766" s="76" t="s">
        <v>4869</v>
      </c>
      <c r="F16766" s="77" t="s">
        <v>4870</v>
      </c>
    </row>
    <row r="16767" spans="1:6" ht="12.75" customHeight="1" x14ac:dyDescent="0.2">
      <c r="A16767" s="141"/>
      <c r="B16767" s="142"/>
      <c r="C16767" s="142"/>
      <c r="D16767" s="143"/>
      <c r="E16767" s="78" t="s">
        <v>3179</v>
      </c>
      <c r="F16767" s="79" t="s">
        <v>263</v>
      </c>
    </row>
    <row r="16768" spans="1:6" ht="409.6" hidden="1" customHeight="1" x14ac:dyDescent="0.2"/>
    <row r="16769" spans="1:6" ht="12.75" customHeight="1" x14ac:dyDescent="0.2">
      <c r="A16769" s="80" t="s">
        <v>4871</v>
      </c>
      <c r="B16769" s="81" t="s">
        <v>4872</v>
      </c>
      <c r="C16769" s="82" t="s">
        <v>4870</v>
      </c>
      <c r="D16769" s="82" t="s">
        <v>4873</v>
      </c>
      <c r="E16769" s="82" t="s">
        <v>4874</v>
      </c>
      <c r="F16769" s="83" t="s">
        <v>4875</v>
      </c>
    </row>
    <row r="16770" spans="1:6" ht="409.6" hidden="1" customHeight="1" x14ac:dyDescent="0.2"/>
    <row r="16771" spans="1:6" ht="25.5" customHeight="1" x14ac:dyDescent="0.2">
      <c r="A16771" s="84" t="s">
        <v>4931</v>
      </c>
      <c r="B16771" s="85" t="s">
        <v>4932</v>
      </c>
      <c r="C16771" s="86" t="s">
        <v>106</v>
      </c>
      <c r="D16771" s="87">
        <v>0.17849999999999999</v>
      </c>
      <c r="E16771" s="88">
        <v>376410</v>
      </c>
      <c r="F16771" s="89">
        <f>+D16771*E16771</f>
        <v>67189.184999999998</v>
      </c>
    </row>
    <row r="16772" spans="1:6" ht="409.6" hidden="1" customHeight="1" x14ac:dyDescent="0.2"/>
    <row r="16773" spans="1:6" ht="25.5" customHeight="1" x14ac:dyDescent="0.2">
      <c r="A16773" s="84" t="s">
        <v>5286</v>
      </c>
      <c r="B16773" s="85" t="s">
        <v>5287</v>
      </c>
      <c r="C16773" s="86" t="s">
        <v>106</v>
      </c>
      <c r="D16773" s="87">
        <v>7.8750000000000001E-2</v>
      </c>
      <c r="E16773" s="88">
        <v>78107</v>
      </c>
      <c r="F16773" s="89">
        <f>+D16773*E16773</f>
        <v>6150.9262500000004</v>
      </c>
    </row>
    <row r="16774" spans="1:6" ht="409.6" hidden="1" customHeight="1" x14ac:dyDescent="0.2"/>
    <row r="16775" spans="1:6" ht="25.5" customHeight="1" x14ac:dyDescent="0.2">
      <c r="A16775" s="84" t="s">
        <v>5121</v>
      </c>
      <c r="B16775" s="85" t="s">
        <v>5122</v>
      </c>
      <c r="C16775" s="86" t="s">
        <v>106</v>
      </c>
      <c r="D16775" s="87">
        <v>1.575E-2</v>
      </c>
      <c r="E16775" s="88">
        <v>32024</v>
      </c>
      <c r="F16775" s="89">
        <f>+D16775*E16775</f>
        <v>504.37799999999999</v>
      </c>
    </row>
    <row r="16776" spans="1:6" ht="409.6" hidden="1" customHeight="1" x14ac:dyDescent="0.2"/>
    <row r="16777" spans="1:6" ht="25.5" customHeight="1" x14ac:dyDescent="0.2">
      <c r="A16777" s="84" t="s">
        <v>5172</v>
      </c>
      <c r="B16777" s="85" t="s">
        <v>5173</v>
      </c>
      <c r="C16777" s="86" t="s">
        <v>9</v>
      </c>
      <c r="D16777" s="87">
        <v>5.28</v>
      </c>
      <c r="E16777" s="88">
        <v>8900</v>
      </c>
      <c r="F16777" s="89">
        <f>+D16777*E16777</f>
        <v>46992</v>
      </c>
    </row>
    <row r="16778" spans="1:6" ht="409.6" hidden="1" customHeight="1" x14ac:dyDescent="0.2"/>
    <row r="16779" spans="1:6" ht="25.5" customHeight="1" x14ac:dyDescent="0.2">
      <c r="A16779" s="84" t="s">
        <v>5424</v>
      </c>
      <c r="B16779" s="85" t="s">
        <v>5425</v>
      </c>
      <c r="C16779" s="86" t="s">
        <v>9</v>
      </c>
      <c r="D16779" s="87">
        <v>1.25</v>
      </c>
      <c r="E16779" s="88">
        <v>46400</v>
      </c>
      <c r="F16779" s="89">
        <f>+D16779*E16779</f>
        <v>58000</v>
      </c>
    </row>
    <row r="16780" spans="1:6" ht="409.6" hidden="1" customHeight="1" x14ac:dyDescent="0.2"/>
    <row r="16781" spans="1:6" ht="25.5" customHeight="1" thickBot="1" x14ac:dyDescent="0.25">
      <c r="A16781" s="84" t="s">
        <v>4876</v>
      </c>
      <c r="B16781" s="85" t="s">
        <v>4877</v>
      </c>
      <c r="C16781" s="86" t="s">
        <v>1212</v>
      </c>
      <c r="D16781" s="87">
        <v>0.3</v>
      </c>
      <c r="E16781" s="88">
        <v>3690</v>
      </c>
      <c r="F16781" s="89">
        <f>+D16781*E16781</f>
        <v>1107</v>
      </c>
    </row>
    <row r="16782" spans="1:6" ht="409.6" hidden="1" customHeight="1" thickBot="1" x14ac:dyDescent="0.25"/>
    <row r="16783" spans="1:6" ht="13.5" customHeight="1" thickBot="1" x14ac:dyDescent="0.25">
      <c r="A16783" s="90" t="s">
        <v>4883</v>
      </c>
      <c r="B16783" s="91"/>
      <c r="C16783" s="92">
        <v>87.186332604935302</v>
      </c>
      <c r="D16783" s="91"/>
      <c r="E16783" s="93" t="s">
        <v>4884</v>
      </c>
      <c r="F16783" s="94">
        <v>179943</v>
      </c>
    </row>
    <row r="16784" spans="1:6" ht="0.2" customHeight="1" x14ac:dyDescent="0.2"/>
    <row r="16785" spans="1:6" ht="12.75" customHeight="1" x14ac:dyDescent="0.2">
      <c r="A16785" s="80" t="s">
        <v>4871</v>
      </c>
      <c r="B16785" s="81" t="s">
        <v>4885</v>
      </c>
      <c r="C16785" s="82" t="s">
        <v>4870</v>
      </c>
      <c r="D16785" s="82" t="s">
        <v>4873</v>
      </c>
      <c r="E16785" s="82" t="s">
        <v>4874</v>
      </c>
      <c r="F16785" s="83" t="s">
        <v>4875</v>
      </c>
    </row>
    <row r="16786" spans="1:6" ht="409.6" hidden="1" customHeight="1" x14ac:dyDescent="0.2"/>
    <row r="16787" spans="1:6" ht="25.5" customHeight="1" thickBot="1" x14ac:dyDescent="0.25">
      <c r="A16787" s="84" t="s">
        <v>5292</v>
      </c>
      <c r="B16787" s="85" t="s">
        <v>5293</v>
      </c>
      <c r="C16787" s="86" t="s">
        <v>4888</v>
      </c>
      <c r="D16787" s="87">
        <v>0.16883999999999999</v>
      </c>
      <c r="E16787" s="88">
        <v>149177</v>
      </c>
      <c r="F16787" s="89">
        <f>+D16787*E16787</f>
        <v>25187.044679999999</v>
      </c>
    </row>
    <row r="16788" spans="1:6" ht="409.6" hidden="1" customHeight="1" thickBot="1" x14ac:dyDescent="0.25"/>
    <row r="16789" spans="1:6" ht="13.5" customHeight="1" thickBot="1" x14ac:dyDescent="0.25">
      <c r="A16789" s="90" t="s">
        <v>4893</v>
      </c>
      <c r="B16789" s="91"/>
      <c r="C16789" s="92">
        <v>12.2036542645199</v>
      </c>
      <c r="D16789" s="91"/>
      <c r="E16789" s="93" t="s">
        <v>4884</v>
      </c>
      <c r="F16789" s="94">
        <v>25187</v>
      </c>
    </row>
    <row r="16790" spans="1:6" ht="0.2" customHeight="1" x14ac:dyDescent="0.2"/>
    <row r="16791" spans="1:6" ht="12.75" customHeight="1" x14ac:dyDescent="0.2">
      <c r="A16791" s="80" t="s">
        <v>4871</v>
      </c>
      <c r="B16791" s="81" t="s">
        <v>4894</v>
      </c>
      <c r="C16791" s="82" t="s">
        <v>4870</v>
      </c>
      <c r="D16791" s="82" t="s">
        <v>4873</v>
      </c>
      <c r="E16791" s="82" t="s">
        <v>4874</v>
      </c>
      <c r="F16791" s="83" t="s">
        <v>4875</v>
      </c>
    </row>
    <row r="16792" spans="1:6" ht="409.6" hidden="1" customHeight="1" x14ac:dyDescent="0.2"/>
    <row r="16793" spans="1:6" ht="25.5" customHeight="1" thickBot="1" x14ac:dyDescent="0.25">
      <c r="A16793" s="84" t="s">
        <v>4895</v>
      </c>
      <c r="B16793" s="85" t="s">
        <v>4896</v>
      </c>
      <c r="C16793" s="86" t="s">
        <v>4897</v>
      </c>
      <c r="D16793" s="87">
        <v>0.05</v>
      </c>
      <c r="E16793" s="88">
        <v>25187</v>
      </c>
      <c r="F16793" s="89">
        <f>+D16793*E16793</f>
        <v>1259.3500000000001</v>
      </c>
    </row>
    <row r="16794" spans="1:6" ht="409.6" hidden="1" customHeight="1" thickBot="1" x14ac:dyDescent="0.25"/>
    <row r="16795" spans="1:6" ht="13.5" customHeight="1" thickBot="1" x14ac:dyDescent="0.25">
      <c r="A16795" s="90" t="s">
        <v>4898</v>
      </c>
      <c r="B16795" s="91"/>
      <c r="C16795" s="92">
        <v>0.61001313054474804</v>
      </c>
      <c r="D16795" s="91"/>
      <c r="E16795" s="93" t="s">
        <v>4884</v>
      </c>
      <c r="F16795" s="94">
        <v>1259</v>
      </c>
    </row>
    <row r="16796" spans="1:6" ht="0.2" customHeight="1" x14ac:dyDescent="0.2"/>
    <row r="16797" spans="1:6" ht="12.75" customHeight="1" thickBot="1" x14ac:dyDescent="0.3">
      <c r="A16797" s="157" t="s">
        <v>4909</v>
      </c>
      <c r="B16797" s="158"/>
      <c r="C16797" s="158"/>
      <c r="D16797" s="158"/>
      <c r="E16797" s="159">
        <v>206389</v>
      </c>
      <c r="F16797" s="160"/>
    </row>
    <row r="16798" spans="1:6" ht="12.75" customHeight="1" x14ac:dyDescent="0.2"/>
    <row r="16799" spans="1:6" ht="12.75" customHeight="1" x14ac:dyDescent="0.2"/>
    <row r="16800" spans="1:6" ht="409.6" hidden="1" customHeight="1" x14ac:dyDescent="0.2"/>
    <row r="16801" spans="1:6" ht="12.75" customHeight="1" x14ac:dyDescent="0.25">
      <c r="A16801" s="144" t="s">
        <v>4868</v>
      </c>
      <c r="B16801" s="145"/>
      <c r="C16801" s="145"/>
      <c r="D16801" s="145"/>
      <c r="E16801" s="146"/>
      <c r="F16801" s="147"/>
    </row>
    <row r="16802" spans="1:6" ht="12.75" customHeight="1" x14ac:dyDescent="0.2">
      <c r="A16802" s="138" t="s">
        <v>3182</v>
      </c>
      <c r="B16802" s="139"/>
      <c r="C16802" s="139"/>
      <c r="D16802" s="140"/>
      <c r="E16802" s="76" t="s">
        <v>4869</v>
      </c>
      <c r="F16802" s="77" t="s">
        <v>4870</v>
      </c>
    </row>
    <row r="16803" spans="1:6" ht="12.75" customHeight="1" x14ac:dyDescent="0.2">
      <c r="A16803" s="141"/>
      <c r="B16803" s="142"/>
      <c r="C16803" s="142"/>
      <c r="D16803" s="143"/>
      <c r="E16803" s="78" t="s">
        <v>3181</v>
      </c>
      <c r="F16803" s="79" t="s">
        <v>263</v>
      </c>
    </row>
    <row r="16804" spans="1:6" ht="409.6" hidden="1" customHeight="1" x14ac:dyDescent="0.2"/>
    <row r="16805" spans="1:6" ht="12.75" customHeight="1" x14ac:dyDescent="0.2">
      <c r="A16805" s="80" t="s">
        <v>4871</v>
      </c>
      <c r="B16805" s="81" t="s">
        <v>4872</v>
      </c>
      <c r="C16805" s="82" t="s">
        <v>4870</v>
      </c>
      <c r="D16805" s="82" t="s">
        <v>4873</v>
      </c>
      <c r="E16805" s="82" t="s">
        <v>4874</v>
      </c>
      <c r="F16805" s="83" t="s">
        <v>4875</v>
      </c>
    </row>
    <row r="16806" spans="1:6" ht="409.6" hidden="1" customHeight="1" x14ac:dyDescent="0.2"/>
    <row r="16807" spans="1:6" ht="25.5" customHeight="1" x14ac:dyDescent="0.2">
      <c r="A16807" s="84" t="s">
        <v>5262</v>
      </c>
      <c r="B16807" s="85" t="s">
        <v>5263</v>
      </c>
      <c r="C16807" s="86" t="s">
        <v>7</v>
      </c>
      <c r="D16807" s="87">
        <v>4.8101000000000003</v>
      </c>
      <c r="E16807" s="88">
        <v>6637</v>
      </c>
      <c r="F16807" s="89">
        <f>+D16807*E16807</f>
        <v>31924.633700000002</v>
      </c>
    </row>
    <row r="16808" spans="1:6" ht="409.6" hidden="1" customHeight="1" x14ac:dyDescent="0.2"/>
    <row r="16809" spans="1:6" ht="25.5" customHeight="1" x14ac:dyDescent="0.2">
      <c r="A16809" s="84" t="s">
        <v>5154</v>
      </c>
      <c r="B16809" s="85" t="s">
        <v>5155</v>
      </c>
      <c r="C16809" s="86" t="s">
        <v>106</v>
      </c>
      <c r="D16809" s="87">
        <v>0.17849999999999999</v>
      </c>
      <c r="E16809" s="88">
        <v>405694</v>
      </c>
      <c r="F16809" s="89">
        <f>+D16809*E16809</f>
        <v>72416.379000000001</v>
      </c>
    </row>
    <row r="16810" spans="1:6" ht="409.6" hidden="1" customHeight="1" x14ac:dyDescent="0.2"/>
    <row r="16811" spans="1:6" ht="25.5" customHeight="1" x14ac:dyDescent="0.2">
      <c r="A16811" s="84" t="s">
        <v>5172</v>
      </c>
      <c r="B16811" s="85" t="s">
        <v>5173</v>
      </c>
      <c r="C16811" s="86" t="s">
        <v>9</v>
      </c>
      <c r="D16811" s="87">
        <v>3.08</v>
      </c>
      <c r="E16811" s="88">
        <v>8900</v>
      </c>
      <c r="F16811" s="89">
        <f>+D16811*E16811</f>
        <v>27412</v>
      </c>
    </row>
    <row r="16812" spans="1:6" ht="409.6" hidden="1" customHeight="1" x14ac:dyDescent="0.2"/>
    <row r="16813" spans="1:6" ht="25.5" customHeight="1" x14ac:dyDescent="0.2">
      <c r="A16813" s="84" t="s">
        <v>4881</v>
      </c>
      <c r="B16813" s="85" t="s">
        <v>4882</v>
      </c>
      <c r="C16813" s="86" t="s">
        <v>9</v>
      </c>
      <c r="D16813" s="87">
        <v>3.1688800000000001</v>
      </c>
      <c r="E16813" s="88">
        <v>8900</v>
      </c>
      <c r="F16813" s="89">
        <f>+D16813*E16813</f>
        <v>28203.032000000003</v>
      </c>
    </row>
    <row r="16814" spans="1:6" ht="409.6" hidden="1" customHeight="1" x14ac:dyDescent="0.2"/>
    <row r="16815" spans="1:6" ht="25.5" customHeight="1" x14ac:dyDescent="0.2">
      <c r="A16815" s="84" t="s">
        <v>4876</v>
      </c>
      <c r="B16815" s="85" t="s">
        <v>4877</v>
      </c>
      <c r="C16815" s="86" t="s">
        <v>1212</v>
      </c>
      <c r="D16815" s="87">
        <v>0.2</v>
      </c>
      <c r="E16815" s="88">
        <v>3690</v>
      </c>
      <c r="F16815" s="89">
        <f>+D16815*E16815</f>
        <v>738</v>
      </c>
    </row>
    <row r="16816" spans="1:6" ht="409.6" hidden="1" customHeight="1" x14ac:dyDescent="0.2"/>
    <row r="16817" spans="1:6" ht="25.5" customHeight="1" x14ac:dyDescent="0.2">
      <c r="A16817" s="84" t="s">
        <v>4941</v>
      </c>
      <c r="B16817" s="85" t="s">
        <v>4942</v>
      </c>
      <c r="C16817" s="86" t="s">
        <v>7</v>
      </c>
      <c r="D16817" s="87">
        <v>0.2</v>
      </c>
      <c r="E16817" s="88">
        <v>8600</v>
      </c>
      <c r="F16817" s="89">
        <f>+D16817*E16817</f>
        <v>1720</v>
      </c>
    </row>
    <row r="16818" spans="1:6" ht="409.6" hidden="1" customHeight="1" x14ac:dyDescent="0.2"/>
    <row r="16819" spans="1:6" ht="25.5" customHeight="1" thickBot="1" x14ac:dyDescent="0.25">
      <c r="A16819" s="84" t="s">
        <v>5426</v>
      </c>
      <c r="B16819" s="85" t="s">
        <v>5427</v>
      </c>
      <c r="C16819" s="86" t="s">
        <v>9</v>
      </c>
      <c r="D16819" s="87">
        <v>2</v>
      </c>
      <c r="E16819" s="88">
        <v>24388</v>
      </c>
      <c r="F16819" s="89">
        <f>+D16819*E16819</f>
        <v>48776</v>
      </c>
    </row>
    <row r="16820" spans="1:6" ht="409.6" hidden="1" customHeight="1" thickBot="1" x14ac:dyDescent="0.25"/>
    <row r="16821" spans="1:6" ht="13.5" customHeight="1" thickBot="1" x14ac:dyDescent="0.25">
      <c r="A16821" s="90" t="s">
        <v>4883</v>
      </c>
      <c r="B16821" s="91"/>
      <c r="C16821" s="92">
        <v>81.745377412899501</v>
      </c>
      <c r="D16821" s="91"/>
      <c r="E16821" s="93" t="s">
        <v>4884</v>
      </c>
      <c r="F16821" s="94">
        <v>211190</v>
      </c>
    </row>
    <row r="16822" spans="1:6" ht="0.2" customHeight="1" x14ac:dyDescent="0.2"/>
    <row r="16823" spans="1:6" ht="12.75" customHeight="1" x14ac:dyDescent="0.2">
      <c r="A16823" s="80" t="s">
        <v>4871</v>
      </c>
      <c r="B16823" s="81" t="s">
        <v>4885</v>
      </c>
      <c r="C16823" s="82" t="s">
        <v>4870</v>
      </c>
      <c r="D16823" s="82" t="s">
        <v>4873</v>
      </c>
      <c r="E16823" s="82" t="s">
        <v>4874</v>
      </c>
      <c r="F16823" s="83" t="s">
        <v>4875</v>
      </c>
    </row>
    <row r="16824" spans="1:6" ht="409.6" hidden="1" customHeight="1" x14ac:dyDescent="0.2"/>
    <row r="16825" spans="1:6" ht="25.5" customHeight="1" thickBot="1" x14ac:dyDescent="0.25">
      <c r="A16825" s="84" t="s">
        <v>5178</v>
      </c>
      <c r="B16825" s="85" t="s">
        <v>5179</v>
      </c>
      <c r="C16825" s="86" t="s">
        <v>4888</v>
      </c>
      <c r="D16825" s="87">
        <v>0.14285999999999999</v>
      </c>
      <c r="E16825" s="88">
        <v>294454</v>
      </c>
      <c r="F16825" s="89">
        <f>+D16825*E16825</f>
        <v>42065.698439999993</v>
      </c>
    </row>
    <row r="16826" spans="1:6" ht="409.6" hidden="1" customHeight="1" thickBot="1" x14ac:dyDescent="0.25"/>
    <row r="16827" spans="1:6" ht="13.5" customHeight="1" thickBot="1" x14ac:dyDescent="0.25">
      <c r="A16827" s="90" t="s">
        <v>4893</v>
      </c>
      <c r="B16827" s="91"/>
      <c r="C16827" s="92">
        <v>16.2824993903643</v>
      </c>
      <c r="D16827" s="91"/>
      <c r="E16827" s="93" t="s">
        <v>4884</v>
      </c>
      <c r="F16827" s="94">
        <v>42066</v>
      </c>
    </row>
    <row r="16828" spans="1:6" ht="0.2" customHeight="1" x14ac:dyDescent="0.2"/>
    <row r="16829" spans="1:6" ht="12.75" customHeight="1" x14ac:dyDescent="0.2">
      <c r="A16829" s="80" t="s">
        <v>4871</v>
      </c>
      <c r="B16829" s="81" t="s">
        <v>4894</v>
      </c>
      <c r="C16829" s="82" t="s">
        <v>4870</v>
      </c>
      <c r="D16829" s="82" t="s">
        <v>4873</v>
      </c>
      <c r="E16829" s="82" t="s">
        <v>4874</v>
      </c>
      <c r="F16829" s="83" t="s">
        <v>4875</v>
      </c>
    </row>
    <row r="16830" spans="1:6" ht="409.6" hidden="1" customHeight="1" x14ac:dyDescent="0.2"/>
    <row r="16831" spans="1:6" ht="25.5" customHeight="1" thickBot="1" x14ac:dyDescent="0.25">
      <c r="A16831" s="84" t="s">
        <v>4895</v>
      </c>
      <c r="B16831" s="85" t="s">
        <v>4896</v>
      </c>
      <c r="C16831" s="86" t="s">
        <v>4897</v>
      </c>
      <c r="D16831" s="87">
        <v>0.05</v>
      </c>
      <c r="E16831" s="88">
        <v>42066</v>
      </c>
      <c r="F16831" s="89">
        <f>+D16831*E16831</f>
        <v>2103.3000000000002</v>
      </c>
    </row>
    <row r="16832" spans="1:6" ht="409.6" hidden="1" customHeight="1" thickBot="1" x14ac:dyDescent="0.25"/>
    <row r="16833" spans="1:6" ht="13.5" customHeight="1" thickBot="1" x14ac:dyDescent="0.25">
      <c r="A16833" s="90" t="s">
        <v>4898</v>
      </c>
      <c r="B16833" s="91"/>
      <c r="C16833" s="92">
        <v>0.81400884842714005</v>
      </c>
      <c r="D16833" s="91"/>
      <c r="E16833" s="93" t="s">
        <v>4884</v>
      </c>
      <c r="F16833" s="94">
        <v>2103</v>
      </c>
    </row>
    <row r="16834" spans="1:6" ht="0.2" customHeight="1" x14ac:dyDescent="0.2"/>
    <row r="16835" spans="1:6" ht="12.75" customHeight="1" x14ac:dyDescent="0.2">
      <c r="A16835" s="80" t="s">
        <v>4871</v>
      </c>
      <c r="B16835" s="81" t="s">
        <v>4899</v>
      </c>
      <c r="C16835" s="82" t="s">
        <v>4870</v>
      </c>
      <c r="D16835" s="82" t="s">
        <v>4873</v>
      </c>
      <c r="E16835" s="82" t="s">
        <v>4874</v>
      </c>
      <c r="F16835" s="83" t="s">
        <v>4875</v>
      </c>
    </row>
    <row r="16836" spans="1:6" ht="409.6" hidden="1" customHeight="1" x14ac:dyDescent="0.2"/>
    <row r="16837" spans="1:6" ht="25.5" customHeight="1" thickBot="1" x14ac:dyDescent="0.25">
      <c r="A16837" s="84" t="s">
        <v>5166</v>
      </c>
      <c r="B16837" s="85" t="s">
        <v>5167</v>
      </c>
      <c r="C16837" s="86" t="s">
        <v>109</v>
      </c>
      <c r="D16837" s="87">
        <v>0.11111</v>
      </c>
      <c r="E16837" s="88">
        <v>26925</v>
      </c>
      <c r="F16837" s="89">
        <f>+D16837*E16837</f>
        <v>2991.6367500000001</v>
      </c>
    </row>
    <row r="16838" spans="1:6" ht="409.6" hidden="1" customHeight="1" thickBot="1" x14ac:dyDescent="0.25"/>
    <row r="16839" spans="1:6" ht="13.5" customHeight="1" thickBot="1" x14ac:dyDescent="0.25">
      <c r="A16839" s="90" t="s">
        <v>4904</v>
      </c>
      <c r="B16839" s="91"/>
      <c r="C16839" s="92">
        <v>1.1581143483090801</v>
      </c>
      <c r="D16839" s="91"/>
      <c r="E16839" s="93" t="s">
        <v>4884</v>
      </c>
      <c r="F16839" s="94">
        <v>2992</v>
      </c>
    </row>
    <row r="16840" spans="1:6" ht="0.2" customHeight="1" thickBot="1" x14ac:dyDescent="0.25"/>
    <row r="16841" spans="1:6" ht="12.75" customHeight="1" thickBot="1" x14ac:dyDescent="0.3">
      <c r="A16841" s="157" t="s">
        <v>4909</v>
      </c>
      <c r="B16841" s="158"/>
      <c r="C16841" s="158"/>
      <c r="D16841" s="158"/>
      <c r="E16841" s="159">
        <v>258351</v>
      </c>
      <c r="F16841" s="160"/>
    </row>
    <row r="16842" spans="1:6" ht="12.75" customHeight="1" x14ac:dyDescent="0.2"/>
    <row r="16843" spans="1:6" ht="12.75" customHeight="1" x14ac:dyDescent="0.2"/>
    <row r="16844" spans="1:6" ht="409.6" hidden="1" customHeight="1" x14ac:dyDescent="0.2"/>
    <row r="16845" spans="1:6" ht="12.75" customHeight="1" x14ac:dyDescent="0.25">
      <c r="A16845" s="144" t="s">
        <v>4868</v>
      </c>
      <c r="B16845" s="145"/>
      <c r="C16845" s="145"/>
      <c r="D16845" s="145"/>
      <c r="E16845" s="146"/>
      <c r="F16845" s="147"/>
    </row>
    <row r="16846" spans="1:6" ht="12.75" customHeight="1" x14ac:dyDescent="0.2">
      <c r="A16846" s="138" t="s">
        <v>3184</v>
      </c>
      <c r="B16846" s="139"/>
      <c r="C16846" s="139"/>
      <c r="D16846" s="140"/>
      <c r="E16846" s="76" t="s">
        <v>4869</v>
      </c>
      <c r="F16846" s="77" t="s">
        <v>4870</v>
      </c>
    </row>
    <row r="16847" spans="1:6" ht="12.75" customHeight="1" x14ac:dyDescent="0.2">
      <c r="A16847" s="141"/>
      <c r="B16847" s="142"/>
      <c r="C16847" s="142"/>
      <c r="D16847" s="143"/>
      <c r="E16847" s="78" t="s">
        <v>3183</v>
      </c>
      <c r="F16847" s="79" t="s">
        <v>263</v>
      </c>
    </row>
    <row r="16848" spans="1:6" ht="409.6" hidden="1" customHeight="1" x14ac:dyDescent="0.2"/>
    <row r="16849" spans="1:6" ht="12.75" customHeight="1" x14ac:dyDescent="0.2">
      <c r="A16849" s="80" t="s">
        <v>4871</v>
      </c>
      <c r="B16849" s="81" t="s">
        <v>4872</v>
      </c>
      <c r="C16849" s="82" t="s">
        <v>4870</v>
      </c>
      <c r="D16849" s="82" t="s">
        <v>4873</v>
      </c>
      <c r="E16849" s="82" t="s">
        <v>4874</v>
      </c>
      <c r="F16849" s="83" t="s">
        <v>4875</v>
      </c>
    </row>
    <row r="16850" spans="1:6" ht="409.6" hidden="1" customHeight="1" x14ac:dyDescent="0.2"/>
    <row r="16851" spans="1:6" ht="25.5" customHeight="1" x14ac:dyDescent="0.2">
      <c r="A16851" s="84" t="s">
        <v>5154</v>
      </c>
      <c r="B16851" s="85" t="s">
        <v>5155</v>
      </c>
      <c r="C16851" s="86" t="s">
        <v>106</v>
      </c>
      <c r="D16851" s="87">
        <v>7.9799999999999996E-2</v>
      </c>
      <c r="E16851" s="88">
        <v>405694</v>
      </c>
      <c r="F16851" s="89">
        <f>+D16851*E16851</f>
        <v>32374.3812</v>
      </c>
    </row>
    <row r="16852" spans="1:6" ht="409.6" hidden="1" customHeight="1" x14ac:dyDescent="0.2"/>
    <row r="16853" spans="1:6" ht="25.5" customHeight="1" x14ac:dyDescent="0.2">
      <c r="A16853" s="84" t="s">
        <v>5160</v>
      </c>
      <c r="B16853" s="85" t="s">
        <v>5161</v>
      </c>
      <c r="C16853" s="86" t="s">
        <v>9</v>
      </c>
      <c r="D16853" s="87">
        <v>2.9090000000000001E-2</v>
      </c>
      <c r="E16853" s="88">
        <v>155918</v>
      </c>
      <c r="F16853" s="89">
        <f>+D16853*E16853</f>
        <v>4535.6546200000003</v>
      </c>
    </row>
    <row r="16854" spans="1:6" ht="409.6" hidden="1" customHeight="1" x14ac:dyDescent="0.2"/>
    <row r="16855" spans="1:6" ht="25.5" customHeight="1" x14ac:dyDescent="0.2">
      <c r="A16855" s="84" t="s">
        <v>4881</v>
      </c>
      <c r="B16855" s="85" t="s">
        <v>4882</v>
      </c>
      <c r="C16855" s="86" t="s">
        <v>9</v>
      </c>
      <c r="D16855" s="87">
        <v>7.7490000000000003E-2</v>
      </c>
      <c r="E16855" s="88">
        <v>8900</v>
      </c>
      <c r="F16855" s="89">
        <f>+D16855*E16855</f>
        <v>689.66100000000006</v>
      </c>
    </row>
    <row r="16856" spans="1:6" ht="409.6" hidden="1" customHeight="1" x14ac:dyDescent="0.2"/>
    <row r="16857" spans="1:6" ht="25.5" customHeight="1" x14ac:dyDescent="0.2">
      <c r="A16857" s="84" t="s">
        <v>4876</v>
      </c>
      <c r="B16857" s="85" t="s">
        <v>4877</v>
      </c>
      <c r="C16857" s="86" t="s">
        <v>1212</v>
      </c>
      <c r="D16857" s="87">
        <v>0.5</v>
      </c>
      <c r="E16857" s="88">
        <v>3690</v>
      </c>
      <c r="F16857" s="89">
        <f>+D16857*E16857</f>
        <v>1845</v>
      </c>
    </row>
    <row r="16858" spans="1:6" ht="409.6" hidden="1" customHeight="1" x14ac:dyDescent="0.2"/>
    <row r="16859" spans="1:6" ht="25.5" customHeight="1" x14ac:dyDescent="0.2">
      <c r="A16859" s="84" t="s">
        <v>4941</v>
      </c>
      <c r="B16859" s="85" t="s">
        <v>4942</v>
      </c>
      <c r="C16859" s="86" t="s">
        <v>7</v>
      </c>
      <c r="D16859" s="87">
        <v>0.3</v>
      </c>
      <c r="E16859" s="88">
        <v>8600</v>
      </c>
      <c r="F16859" s="89">
        <f>+D16859*E16859</f>
        <v>2580</v>
      </c>
    </row>
    <row r="16860" spans="1:6" ht="409.6" hidden="1" customHeight="1" x14ac:dyDescent="0.2"/>
    <row r="16861" spans="1:6" ht="25.5" customHeight="1" x14ac:dyDescent="0.2">
      <c r="A16861" s="84" t="s">
        <v>5099</v>
      </c>
      <c r="B16861" s="85" t="s">
        <v>5100</v>
      </c>
      <c r="C16861" s="86" t="s">
        <v>7</v>
      </c>
      <c r="D16861" s="87">
        <v>5.7309999999999999</v>
      </c>
      <c r="E16861" s="88">
        <v>5242</v>
      </c>
      <c r="F16861" s="89">
        <f>+D16861*E16861</f>
        <v>30041.901999999998</v>
      </c>
    </row>
    <row r="16862" spans="1:6" ht="409.6" hidden="1" customHeight="1" x14ac:dyDescent="0.2"/>
    <row r="16863" spans="1:6" ht="25.5" customHeight="1" x14ac:dyDescent="0.2">
      <c r="A16863" s="84" t="s">
        <v>5428</v>
      </c>
      <c r="B16863" s="85" t="s">
        <v>5429</v>
      </c>
      <c r="C16863" s="86" t="s">
        <v>263</v>
      </c>
      <c r="D16863" s="87">
        <v>2.1</v>
      </c>
      <c r="E16863" s="88">
        <v>12917</v>
      </c>
      <c r="F16863" s="89">
        <f>+D16863*E16863</f>
        <v>27125.7</v>
      </c>
    </row>
    <row r="16864" spans="1:6" ht="409.6" hidden="1" customHeight="1" x14ac:dyDescent="0.2"/>
    <row r="16865" spans="1:6" ht="25.5" customHeight="1" x14ac:dyDescent="0.2">
      <c r="A16865" s="84" t="s">
        <v>5430</v>
      </c>
      <c r="B16865" s="85" t="s">
        <v>5431</v>
      </c>
      <c r="C16865" s="86" t="s">
        <v>106</v>
      </c>
      <c r="D16865" s="87">
        <v>6.3E-2</v>
      </c>
      <c r="E16865" s="88">
        <v>83189</v>
      </c>
      <c r="F16865" s="89">
        <f>+D16865*E16865</f>
        <v>5240.9070000000002</v>
      </c>
    </row>
    <row r="16866" spans="1:6" ht="409.6" hidden="1" customHeight="1" x14ac:dyDescent="0.2"/>
    <row r="16867" spans="1:6" ht="25.5" customHeight="1" x14ac:dyDescent="0.2">
      <c r="A16867" s="84" t="s">
        <v>5180</v>
      </c>
      <c r="B16867" s="85" t="s">
        <v>5181</v>
      </c>
      <c r="C16867" s="86" t="s">
        <v>7</v>
      </c>
      <c r="D16867" s="87">
        <v>0.13965</v>
      </c>
      <c r="E16867" s="88">
        <v>18433</v>
      </c>
      <c r="F16867" s="89">
        <f>+D16867*E16867</f>
        <v>2574.1684500000001</v>
      </c>
    </row>
    <row r="16868" spans="1:6" ht="409.6" hidden="1" customHeight="1" x14ac:dyDescent="0.2"/>
    <row r="16869" spans="1:6" ht="25.5" customHeight="1" x14ac:dyDescent="0.2">
      <c r="A16869" s="84" t="s">
        <v>5432</v>
      </c>
      <c r="B16869" s="85" t="s">
        <v>5433</v>
      </c>
      <c r="C16869" s="86" t="s">
        <v>9</v>
      </c>
      <c r="D16869" s="87">
        <v>0.25</v>
      </c>
      <c r="E16869" s="88">
        <v>141100</v>
      </c>
      <c r="F16869" s="89">
        <f>+D16869*E16869</f>
        <v>35275</v>
      </c>
    </row>
    <row r="16870" spans="1:6" ht="409.6" hidden="1" customHeight="1" x14ac:dyDescent="0.2"/>
    <row r="16871" spans="1:6" ht="25.5" customHeight="1" x14ac:dyDescent="0.2">
      <c r="A16871" s="84" t="s">
        <v>5434</v>
      </c>
      <c r="B16871" s="85" t="s">
        <v>5435</v>
      </c>
      <c r="C16871" s="86" t="s">
        <v>9</v>
      </c>
      <c r="D16871" s="87">
        <v>0.25</v>
      </c>
      <c r="E16871" s="88">
        <v>243200</v>
      </c>
      <c r="F16871" s="89">
        <f>+D16871*E16871</f>
        <v>60800</v>
      </c>
    </row>
    <row r="16872" spans="1:6" ht="409.6" hidden="1" customHeight="1" x14ac:dyDescent="0.2"/>
    <row r="16873" spans="1:6" ht="25.5" customHeight="1" thickBot="1" x14ac:dyDescent="0.25">
      <c r="A16873" s="84" t="s">
        <v>5436</v>
      </c>
      <c r="B16873" s="85" t="s">
        <v>5437</v>
      </c>
      <c r="C16873" s="86" t="s">
        <v>9</v>
      </c>
      <c r="D16873" s="87">
        <v>1.25</v>
      </c>
      <c r="E16873" s="88">
        <v>4530</v>
      </c>
      <c r="F16873" s="89">
        <f>+D16873*E16873</f>
        <v>5662.5</v>
      </c>
    </row>
    <row r="16874" spans="1:6" ht="409.6" hidden="1" customHeight="1" thickBot="1" x14ac:dyDescent="0.25"/>
    <row r="16875" spans="1:6" ht="13.5" customHeight="1" thickBot="1" x14ac:dyDescent="0.25">
      <c r="A16875" s="90" t="s">
        <v>4883</v>
      </c>
      <c r="B16875" s="91"/>
      <c r="C16875" s="92">
        <v>81.108615745669596</v>
      </c>
      <c r="D16875" s="91"/>
      <c r="E16875" s="93" t="s">
        <v>4884</v>
      </c>
      <c r="F16875" s="94">
        <v>208746</v>
      </c>
    </row>
    <row r="16876" spans="1:6" ht="0.2" customHeight="1" x14ac:dyDescent="0.2"/>
    <row r="16877" spans="1:6" ht="12.75" customHeight="1" x14ac:dyDescent="0.2">
      <c r="A16877" s="80" t="s">
        <v>4871</v>
      </c>
      <c r="B16877" s="81" t="s">
        <v>4885</v>
      </c>
      <c r="C16877" s="82" t="s">
        <v>4870</v>
      </c>
      <c r="D16877" s="82" t="s">
        <v>4873</v>
      </c>
      <c r="E16877" s="82" t="s">
        <v>4874</v>
      </c>
      <c r="F16877" s="83" t="s">
        <v>4875</v>
      </c>
    </row>
    <row r="16878" spans="1:6" ht="409.6" hidden="1" customHeight="1" x14ac:dyDescent="0.2"/>
    <row r="16879" spans="1:6" ht="25.5" customHeight="1" thickBot="1" x14ac:dyDescent="0.25">
      <c r="A16879" s="84" t="s">
        <v>5178</v>
      </c>
      <c r="B16879" s="85" t="s">
        <v>5179</v>
      </c>
      <c r="C16879" s="86" t="s">
        <v>4888</v>
      </c>
      <c r="D16879" s="87">
        <v>0.15</v>
      </c>
      <c r="E16879" s="88">
        <v>294454</v>
      </c>
      <c r="F16879" s="89">
        <f>+D16879*E16879</f>
        <v>44168.1</v>
      </c>
    </row>
    <row r="16880" spans="1:6" ht="409.6" hidden="1" customHeight="1" thickBot="1" x14ac:dyDescent="0.25"/>
    <row r="16881" spans="1:6" ht="13.5" customHeight="1" thickBot="1" x14ac:dyDescent="0.25">
      <c r="A16881" s="90" t="s">
        <v>4893</v>
      </c>
      <c r="B16881" s="91"/>
      <c r="C16881" s="92">
        <v>17.1615520309598</v>
      </c>
      <c r="D16881" s="91"/>
      <c r="E16881" s="93" t="s">
        <v>4884</v>
      </c>
      <c r="F16881" s="94">
        <v>44168</v>
      </c>
    </row>
    <row r="16882" spans="1:6" ht="0.2" customHeight="1" x14ac:dyDescent="0.2"/>
    <row r="16883" spans="1:6" ht="12.75" customHeight="1" x14ac:dyDescent="0.2">
      <c r="A16883" s="80" t="s">
        <v>4871</v>
      </c>
      <c r="B16883" s="81" t="s">
        <v>4894</v>
      </c>
      <c r="C16883" s="82" t="s">
        <v>4870</v>
      </c>
      <c r="D16883" s="82" t="s">
        <v>4873</v>
      </c>
      <c r="E16883" s="82" t="s">
        <v>4874</v>
      </c>
      <c r="F16883" s="83" t="s">
        <v>4875</v>
      </c>
    </row>
    <row r="16884" spans="1:6" ht="409.6" hidden="1" customHeight="1" x14ac:dyDescent="0.2"/>
    <row r="16885" spans="1:6" ht="25.5" customHeight="1" thickBot="1" x14ac:dyDescent="0.25">
      <c r="A16885" s="84" t="s">
        <v>4895</v>
      </c>
      <c r="B16885" s="85" t="s">
        <v>4896</v>
      </c>
      <c r="C16885" s="86" t="s">
        <v>4897</v>
      </c>
      <c r="D16885" s="87">
        <v>0.05</v>
      </c>
      <c r="E16885" s="88">
        <v>44168</v>
      </c>
      <c r="F16885" s="89">
        <f>+D16885*E16885</f>
        <v>2208.4</v>
      </c>
    </row>
    <row r="16886" spans="1:6" ht="409.6" hidden="1" customHeight="1" thickBot="1" x14ac:dyDescent="0.25"/>
    <row r="16887" spans="1:6" ht="13.5" customHeight="1" thickBot="1" x14ac:dyDescent="0.25">
      <c r="A16887" s="90" t="s">
        <v>4898</v>
      </c>
      <c r="B16887" s="91"/>
      <c r="C16887" s="92">
        <v>0.85792218086305105</v>
      </c>
      <c r="D16887" s="91"/>
      <c r="E16887" s="93" t="s">
        <v>4884</v>
      </c>
      <c r="F16887" s="94">
        <v>2208</v>
      </c>
    </row>
    <row r="16888" spans="1:6" ht="0.2" customHeight="1" x14ac:dyDescent="0.2"/>
    <row r="16889" spans="1:6" ht="12.75" customHeight="1" x14ac:dyDescent="0.2">
      <c r="A16889" s="80" t="s">
        <v>4871</v>
      </c>
      <c r="B16889" s="81" t="s">
        <v>4899</v>
      </c>
      <c r="C16889" s="82" t="s">
        <v>4870</v>
      </c>
      <c r="D16889" s="82" t="s">
        <v>4873</v>
      </c>
      <c r="E16889" s="82" t="s">
        <v>4874</v>
      </c>
      <c r="F16889" s="83" t="s">
        <v>4875</v>
      </c>
    </row>
    <row r="16890" spans="1:6" ht="409.6" hidden="1" customHeight="1" x14ac:dyDescent="0.2"/>
    <row r="16891" spans="1:6" ht="25.5" customHeight="1" thickBot="1" x14ac:dyDescent="0.25">
      <c r="A16891" s="84" t="s">
        <v>5166</v>
      </c>
      <c r="B16891" s="85" t="s">
        <v>5167</v>
      </c>
      <c r="C16891" s="86" t="s">
        <v>109</v>
      </c>
      <c r="D16891" s="87">
        <v>8.3330000000000001E-2</v>
      </c>
      <c r="E16891" s="88">
        <v>26925</v>
      </c>
      <c r="F16891" s="89">
        <f>+D16891*E16891</f>
        <v>2243.6602499999999</v>
      </c>
    </row>
    <row r="16892" spans="1:6" ht="409.6" hidden="1" customHeight="1" thickBot="1" x14ac:dyDescent="0.25"/>
    <row r="16893" spans="1:6" ht="13.5" customHeight="1" thickBot="1" x14ac:dyDescent="0.25">
      <c r="A16893" s="90" t="s">
        <v>4904</v>
      </c>
      <c r="B16893" s="91"/>
      <c r="C16893" s="92">
        <v>0.87191004250755699</v>
      </c>
      <c r="D16893" s="91"/>
      <c r="E16893" s="93" t="s">
        <v>4884</v>
      </c>
      <c r="F16893" s="94">
        <v>2244</v>
      </c>
    </row>
    <row r="16894" spans="1:6" ht="0.2" customHeight="1" thickBot="1" x14ac:dyDescent="0.25"/>
    <row r="16895" spans="1:6" ht="12.75" customHeight="1" thickBot="1" x14ac:dyDescent="0.3">
      <c r="A16895" s="157" t="s">
        <v>4909</v>
      </c>
      <c r="B16895" s="158"/>
      <c r="C16895" s="158"/>
      <c r="D16895" s="158"/>
      <c r="E16895" s="159">
        <v>257366</v>
      </c>
      <c r="F16895" s="160"/>
    </row>
    <row r="16896" spans="1:6" ht="12.75" customHeight="1" x14ac:dyDescent="0.2"/>
    <row r="16897" spans="1:6" ht="12.75" customHeight="1" x14ac:dyDescent="0.2"/>
    <row r="16898" spans="1:6" ht="409.6" hidden="1" customHeight="1" x14ac:dyDescent="0.2"/>
    <row r="16899" spans="1:6" ht="12.75" customHeight="1" x14ac:dyDescent="0.25">
      <c r="A16899" s="144" t="s">
        <v>4868</v>
      </c>
      <c r="B16899" s="145"/>
      <c r="C16899" s="145"/>
      <c r="D16899" s="145"/>
      <c r="E16899" s="146"/>
      <c r="F16899" s="147"/>
    </row>
    <row r="16900" spans="1:6" ht="12.75" customHeight="1" x14ac:dyDescent="0.2">
      <c r="A16900" s="138" t="s">
        <v>3186</v>
      </c>
      <c r="B16900" s="139"/>
      <c r="C16900" s="139"/>
      <c r="D16900" s="140"/>
      <c r="E16900" s="76" t="s">
        <v>4869</v>
      </c>
      <c r="F16900" s="77" t="s">
        <v>4870</v>
      </c>
    </row>
    <row r="16901" spans="1:6" ht="12.75" customHeight="1" x14ac:dyDescent="0.2">
      <c r="A16901" s="141"/>
      <c r="B16901" s="142"/>
      <c r="C16901" s="142"/>
      <c r="D16901" s="143"/>
      <c r="E16901" s="78" t="s">
        <v>3185</v>
      </c>
      <c r="F16901" s="79" t="s">
        <v>263</v>
      </c>
    </row>
    <row r="16902" spans="1:6" ht="409.6" hidden="1" customHeight="1" x14ac:dyDescent="0.2"/>
    <row r="16903" spans="1:6" ht="12.75" customHeight="1" x14ac:dyDescent="0.2">
      <c r="A16903" s="80" t="s">
        <v>4871</v>
      </c>
      <c r="B16903" s="81" t="s">
        <v>4872</v>
      </c>
      <c r="C16903" s="82" t="s">
        <v>4870</v>
      </c>
      <c r="D16903" s="82" t="s">
        <v>4873</v>
      </c>
      <c r="E16903" s="82" t="s">
        <v>4874</v>
      </c>
      <c r="F16903" s="83" t="s">
        <v>4875</v>
      </c>
    </row>
    <row r="16904" spans="1:6" ht="409.6" hidden="1" customHeight="1" x14ac:dyDescent="0.2"/>
    <row r="16905" spans="1:6" ht="25.5" customHeight="1" x14ac:dyDescent="0.2">
      <c r="A16905" s="84" t="s">
        <v>5154</v>
      </c>
      <c r="B16905" s="85" t="s">
        <v>5155</v>
      </c>
      <c r="C16905" s="86" t="s">
        <v>106</v>
      </c>
      <c r="D16905" s="87">
        <v>4.2000000000000003E-2</v>
      </c>
      <c r="E16905" s="88">
        <v>405694</v>
      </c>
      <c r="F16905" s="89">
        <f>+D16905*E16905</f>
        <v>17039.148000000001</v>
      </c>
    </row>
    <row r="16906" spans="1:6" ht="409.6" hidden="1" customHeight="1" x14ac:dyDescent="0.2"/>
    <row r="16907" spans="1:6" ht="25.5" customHeight="1" x14ac:dyDescent="0.2">
      <c r="A16907" s="84" t="s">
        <v>5172</v>
      </c>
      <c r="B16907" s="85" t="s">
        <v>5173</v>
      </c>
      <c r="C16907" s="86" t="s">
        <v>9</v>
      </c>
      <c r="D16907" s="87">
        <v>0.18518999999999999</v>
      </c>
      <c r="E16907" s="88">
        <v>8900</v>
      </c>
      <c r="F16907" s="89">
        <f>+D16907*E16907</f>
        <v>1648.191</v>
      </c>
    </row>
    <row r="16908" spans="1:6" ht="409.6" hidden="1" customHeight="1" x14ac:dyDescent="0.2"/>
    <row r="16909" spans="1:6" ht="25.5" customHeight="1" x14ac:dyDescent="0.2">
      <c r="A16909" s="84" t="s">
        <v>5286</v>
      </c>
      <c r="B16909" s="85" t="s">
        <v>5287</v>
      </c>
      <c r="C16909" s="86" t="s">
        <v>106</v>
      </c>
      <c r="D16909" s="87">
        <v>7.8750000000000001E-2</v>
      </c>
      <c r="E16909" s="88">
        <v>78107</v>
      </c>
      <c r="F16909" s="89">
        <f>+D16909*E16909</f>
        <v>6150.9262500000004</v>
      </c>
    </row>
    <row r="16910" spans="1:6" ht="409.6" hidden="1" customHeight="1" x14ac:dyDescent="0.2"/>
    <row r="16911" spans="1:6" ht="25.5" customHeight="1" thickBot="1" x14ac:dyDescent="0.25">
      <c r="A16911" s="84" t="s">
        <v>5121</v>
      </c>
      <c r="B16911" s="85" t="s">
        <v>5122</v>
      </c>
      <c r="C16911" s="86" t="s">
        <v>106</v>
      </c>
      <c r="D16911" s="87">
        <v>2.6249999999999999E-2</v>
      </c>
      <c r="E16911" s="88">
        <v>32024</v>
      </c>
      <c r="F16911" s="89">
        <f>+D16911*E16911</f>
        <v>840.63</v>
      </c>
    </row>
    <row r="16912" spans="1:6" ht="409.6" hidden="1" customHeight="1" thickBot="1" x14ac:dyDescent="0.25"/>
    <row r="16913" spans="1:6" ht="13.5" customHeight="1" thickBot="1" x14ac:dyDescent="0.25">
      <c r="A16913" s="90" t="s">
        <v>4883</v>
      </c>
      <c r="B16913" s="91"/>
      <c r="C16913" s="92">
        <v>59.0715649513469</v>
      </c>
      <c r="D16913" s="91"/>
      <c r="E16913" s="93" t="s">
        <v>4884</v>
      </c>
      <c r="F16913" s="94">
        <v>25679</v>
      </c>
    </row>
    <row r="16914" spans="1:6" ht="0.2" customHeight="1" x14ac:dyDescent="0.2"/>
    <row r="16915" spans="1:6" ht="12.75" customHeight="1" x14ac:dyDescent="0.2">
      <c r="A16915" s="80" t="s">
        <v>4871</v>
      </c>
      <c r="B16915" s="81" t="s">
        <v>4885</v>
      </c>
      <c r="C16915" s="82" t="s">
        <v>4870</v>
      </c>
      <c r="D16915" s="82" t="s">
        <v>4873</v>
      </c>
      <c r="E16915" s="82" t="s">
        <v>4874</v>
      </c>
      <c r="F16915" s="83" t="s">
        <v>4875</v>
      </c>
    </row>
    <row r="16916" spans="1:6" ht="409.6" hidden="1" customHeight="1" x14ac:dyDescent="0.2"/>
    <row r="16917" spans="1:6" ht="25.5" customHeight="1" thickBot="1" x14ac:dyDescent="0.25">
      <c r="A16917" s="84" t="s">
        <v>4912</v>
      </c>
      <c r="B16917" s="85" t="s">
        <v>4913</v>
      </c>
      <c r="C16917" s="86" t="s">
        <v>4888</v>
      </c>
      <c r="D16917" s="87">
        <v>8.1220000000000001E-2</v>
      </c>
      <c r="E16917" s="88">
        <v>184277</v>
      </c>
      <c r="F16917" s="89">
        <f>+D16917*E16917</f>
        <v>14966.977940000001</v>
      </c>
    </row>
    <row r="16918" spans="1:6" ht="409.6" hidden="1" customHeight="1" thickBot="1" x14ac:dyDescent="0.25"/>
    <row r="16919" spans="1:6" ht="13.5" customHeight="1" thickBot="1" x14ac:dyDescent="0.25">
      <c r="A16919" s="90" t="s">
        <v>4893</v>
      </c>
      <c r="B16919" s="91"/>
      <c r="C16919" s="92">
        <v>34.429849784914097</v>
      </c>
      <c r="D16919" s="91"/>
      <c r="E16919" s="93" t="s">
        <v>4884</v>
      </c>
      <c r="F16919" s="94">
        <v>14967</v>
      </c>
    </row>
    <row r="16920" spans="1:6" ht="0.2" customHeight="1" x14ac:dyDescent="0.2"/>
    <row r="16921" spans="1:6" ht="12.75" customHeight="1" x14ac:dyDescent="0.2">
      <c r="A16921" s="80" t="s">
        <v>4871</v>
      </c>
      <c r="B16921" s="81" t="s">
        <v>4894</v>
      </c>
      <c r="C16921" s="82" t="s">
        <v>4870</v>
      </c>
      <c r="D16921" s="82" t="s">
        <v>4873</v>
      </c>
      <c r="E16921" s="82" t="s">
        <v>4874</v>
      </c>
      <c r="F16921" s="83" t="s">
        <v>4875</v>
      </c>
    </row>
    <row r="16922" spans="1:6" ht="409.6" hidden="1" customHeight="1" x14ac:dyDescent="0.2"/>
    <row r="16923" spans="1:6" ht="25.5" customHeight="1" thickBot="1" x14ac:dyDescent="0.25">
      <c r="A16923" s="84" t="s">
        <v>4895</v>
      </c>
      <c r="B16923" s="85" t="s">
        <v>4896</v>
      </c>
      <c r="C16923" s="86" t="s">
        <v>4897</v>
      </c>
      <c r="D16923" s="87">
        <v>0.05</v>
      </c>
      <c r="E16923" s="88">
        <v>14967</v>
      </c>
      <c r="F16923" s="89">
        <f>+D16923*E16923</f>
        <v>748.35</v>
      </c>
    </row>
    <row r="16924" spans="1:6" ht="409.6" hidden="1" customHeight="1" thickBot="1" x14ac:dyDescent="0.25"/>
    <row r="16925" spans="1:6" ht="13.5" customHeight="1" thickBot="1" x14ac:dyDescent="0.25">
      <c r="A16925" s="90" t="s">
        <v>4898</v>
      </c>
      <c r="B16925" s="91"/>
      <c r="C16925" s="92">
        <v>1.72068735478825</v>
      </c>
      <c r="D16925" s="91"/>
      <c r="E16925" s="93" t="s">
        <v>4884</v>
      </c>
      <c r="F16925" s="94">
        <v>748</v>
      </c>
    </row>
    <row r="16926" spans="1:6" ht="0.2" customHeight="1" x14ac:dyDescent="0.2"/>
    <row r="16927" spans="1:6" ht="12.75" customHeight="1" x14ac:dyDescent="0.2">
      <c r="A16927" s="80" t="s">
        <v>4871</v>
      </c>
      <c r="B16927" s="81" t="s">
        <v>4905</v>
      </c>
      <c r="C16927" s="82" t="s">
        <v>4870</v>
      </c>
      <c r="D16927" s="82" t="s">
        <v>4873</v>
      </c>
      <c r="E16927" s="82" t="s">
        <v>4874</v>
      </c>
      <c r="F16927" s="83" t="s">
        <v>4875</v>
      </c>
    </row>
    <row r="16928" spans="1:6" ht="409.6" hidden="1" customHeight="1" x14ac:dyDescent="0.2"/>
    <row r="16929" spans="1:6" ht="25.5" customHeight="1" thickBot="1" x14ac:dyDescent="0.25">
      <c r="A16929" s="84" t="s">
        <v>4920</v>
      </c>
      <c r="B16929" s="85" t="s">
        <v>4921</v>
      </c>
      <c r="C16929" s="86" t="s">
        <v>106</v>
      </c>
      <c r="D16929" s="87">
        <v>0.14699999999999999</v>
      </c>
      <c r="E16929" s="88">
        <v>14128</v>
      </c>
      <c r="F16929" s="89">
        <f>+D16929*E16929</f>
        <v>2076.8159999999998</v>
      </c>
    </row>
    <row r="16930" spans="1:6" ht="409.6" hidden="1" customHeight="1" thickBot="1" x14ac:dyDescent="0.25"/>
    <row r="16931" spans="1:6" ht="13.5" customHeight="1" thickBot="1" x14ac:dyDescent="0.25">
      <c r="A16931" s="90" t="s">
        <v>4908</v>
      </c>
      <c r="B16931" s="91"/>
      <c r="C16931" s="92">
        <v>4.7778979089507896</v>
      </c>
      <c r="D16931" s="91"/>
      <c r="E16931" s="93" t="s">
        <v>4884</v>
      </c>
      <c r="F16931" s="94">
        <v>2077</v>
      </c>
    </row>
    <row r="16932" spans="1:6" ht="0.2" customHeight="1" x14ac:dyDescent="0.2"/>
    <row r="16933" spans="1:6" ht="12.75" customHeight="1" thickBot="1" x14ac:dyDescent="0.3">
      <c r="A16933" s="157" t="s">
        <v>4909</v>
      </c>
      <c r="B16933" s="158"/>
      <c r="C16933" s="158"/>
      <c r="D16933" s="158"/>
      <c r="E16933" s="159">
        <v>43471</v>
      </c>
      <c r="F16933" s="160"/>
    </row>
    <row r="16934" spans="1:6" ht="12.75" customHeight="1" x14ac:dyDescent="0.2"/>
    <row r="16935" spans="1:6" ht="12.75" customHeight="1" x14ac:dyDescent="0.2"/>
    <row r="16936" spans="1:6" ht="409.6" hidden="1" customHeight="1" x14ac:dyDescent="0.2"/>
    <row r="16937" spans="1:6" ht="12.75" customHeight="1" x14ac:dyDescent="0.25">
      <c r="A16937" s="144" t="s">
        <v>4868</v>
      </c>
      <c r="B16937" s="145"/>
      <c r="C16937" s="145"/>
      <c r="D16937" s="145"/>
      <c r="E16937" s="146"/>
      <c r="F16937" s="147"/>
    </row>
    <row r="16938" spans="1:6" ht="12.75" customHeight="1" x14ac:dyDescent="0.2">
      <c r="A16938" s="138" t="s">
        <v>3188</v>
      </c>
      <c r="B16938" s="139"/>
      <c r="C16938" s="139"/>
      <c r="D16938" s="140"/>
      <c r="E16938" s="76" t="s">
        <v>4869</v>
      </c>
      <c r="F16938" s="77" t="s">
        <v>4870</v>
      </c>
    </row>
    <row r="16939" spans="1:6" ht="12.75" customHeight="1" x14ac:dyDescent="0.2">
      <c r="A16939" s="141"/>
      <c r="B16939" s="142"/>
      <c r="C16939" s="142"/>
      <c r="D16939" s="143"/>
      <c r="E16939" s="78" t="s">
        <v>3187</v>
      </c>
      <c r="F16939" s="79" t="s">
        <v>263</v>
      </c>
    </row>
    <row r="16940" spans="1:6" ht="409.6" hidden="1" customHeight="1" x14ac:dyDescent="0.2"/>
    <row r="16941" spans="1:6" ht="12.75" customHeight="1" x14ac:dyDescent="0.2">
      <c r="A16941" s="80" t="s">
        <v>4871</v>
      </c>
      <c r="B16941" s="81" t="s">
        <v>4872</v>
      </c>
      <c r="C16941" s="82" t="s">
        <v>4870</v>
      </c>
      <c r="D16941" s="82" t="s">
        <v>4873</v>
      </c>
      <c r="E16941" s="82" t="s">
        <v>4874</v>
      </c>
      <c r="F16941" s="83" t="s">
        <v>4875</v>
      </c>
    </row>
    <row r="16942" spans="1:6" ht="409.6" hidden="1" customHeight="1" x14ac:dyDescent="0.2"/>
    <row r="16943" spans="1:6" ht="25.5" customHeight="1" x14ac:dyDescent="0.2">
      <c r="A16943" s="84" t="s">
        <v>5154</v>
      </c>
      <c r="B16943" s="85" t="s">
        <v>5155</v>
      </c>
      <c r="C16943" s="86" t="s">
        <v>106</v>
      </c>
      <c r="D16943" s="87">
        <v>2.52E-2</v>
      </c>
      <c r="E16943" s="88">
        <v>405694</v>
      </c>
      <c r="F16943" s="89">
        <f>+D16943*E16943</f>
        <v>10223.488799999999</v>
      </c>
    </row>
    <row r="16944" spans="1:6" ht="409.6" hidden="1" customHeight="1" x14ac:dyDescent="0.2"/>
    <row r="16945" spans="1:6" ht="25.5" customHeight="1" x14ac:dyDescent="0.2">
      <c r="A16945" s="84" t="s">
        <v>5172</v>
      </c>
      <c r="B16945" s="85" t="s">
        <v>5173</v>
      </c>
      <c r="C16945" s="86" t="s">
        <v>9</v>
      </c>
      <c r="D16945" s="87">
        <v>0.18518999999999999</v>
      </c>
      <c r="E16945" s="88">
        <v>8900</v>
      </c>
      <c r="F16945" s="89">
        <f>+D16945*E16945</f>
        <v>1648.191</v>
      </c>
    </row>
    <row r="16946" spans="1:6" ht="409.6" hidden="1" customHeight="1" x14ac:dyDescent="0.2"/>
    <row r="16947" spans="1:6" ht="25.5" customHeight="1" thickBot="1" x14ac:dyDescent="0.25">
      <c r="A16947" s="84" t="s">
        <v>5438</v>
      </c>
      <c r="B16947" s="85" t="s">
        <v>5439</v>
      </c>
      <c r="C16947" s="86" t="s">
        <v>106</v>
      </c>
      <c r="D16947" s="87">
        <v>6.3E-2</v>
      </c>
      <c r="E16947" s="88">
        <v>107489</v>
      </c>
      <c r="F16947" s="89">
        <f>+D16947*E16947</f>
        <v>6771.8069999999998</v>
      </c>
    </row>
    <row r="16948" spans="1:6" ht="409.6" hidden="1" customHeight="1" thickBot="1" x14ac:dyDescent="0.25"/>
    <row r="16949" spans="1:6" ht="13.5" customHeight="1" thickBot="1" x14ac:dyDescent="0.25">
      <c r="A16949" s="90" t="s">
        <v>4883</v>
      </c>
      <c r="B16949" s="91"/>
      <c r="C16949" s="92">
        <v>60.119316349564599</v>
      </c>
      <c r="D16949" s="91"/>
      <c r="E16949" s="93" t="s">
        <v>4884</v>
      </c>
      <c r="F16949" s="94">
        <v>18643</v>
      </c>
    </row>
    <row r="16950" spans="1:6" ht="0.2" customHeight="1" x14ac:dyDescent="0.2"/>
    <row r="16951" spans="1:6" ht="12.75" customHeight="1" x14ac:dyDescent="0.2">
      <c r="A16951" s="80" t="s">
        <v>4871</v>
      </c>
      <c r="B16951" s="81" t="s">
        <v>4885</v>
      </c>
      <c r="C16951" s="82" t="s">
        <v>4870</v>
      </c>
      <c r="D16951" s="82" t="s">
        <v>4873</v>
      </c>
      <c r="E16951" s="82" t="s">
        <v>4874</v>
      </c>
      <c r="F16951" s="83" t="s">
        <v>4875</v>
      </c>
    </row>
    <row r="16952" spans="1:6" ht="409.6" hidden="1" customHeight="1" x14ac:dyDescent="0.2"/>
    <row r="16953" spans="1:6" ht="25.5" customHeight="1" thickBot="1" x14ac:dyDescent="0.25">
      <c r="A16953" s="84" t="s">
        <v>5178</v>
      </c>
      <c r="B16953" s="85" t="s">
        <v>5179</v>
      </c>
      <c r="C16953" s="86" t="s">
        <v>4888</v>
      </c>
      <c r="D16953" s="87">
        <v>0.04</v>
      </c>
      <c r="E16953" s="88">
        <v>294454</v>
      </c>
      <c r="F16953" s="89">
        <f>+D16953*E16953</f>
        <v>11778.16</v>
      </c>
    </row>
    <row r="16954" spans="1:6" ht="409.6" hidden="1" customHeight="1" thickBot="1" x14ac:dyDescent="0.25"/>
    <row r="16955" spans="1:6" ht="13.5" customHeight="1" thickBot="1" x14ac:dyDescent="0.25">
      <c r="A16955" s="90" t="s">
        <v>4893</v>
      </c>
      <c r="B16955" s="91"/>
      <c r="C16955" s="92">
        <v>37.981296356014198</v>
      </c>
      <c r="D16955" s="91"/>
      <c r="E16955" s="93" t="s">
        <v>4884</v>
      </c>
      <c r="F16955" s="94">
        <v>11778</v>
      </c>
    </row>
    <row r="16956" spans="1:6" ht="0.2" customHeight="1" x14ac:dyDescent="0.2"/>
    <row r="16957" spans="1:6" ht="12.75" customHeight="1" x14ac:dyDescent="0.2">
      <c r="A16957" s="80" t="s">
        <v>4871</v>
      </c>
      <c r="B16957" s="81" t="s">
        <v>4894</v>
      </c>
      <c r="C16957" s="82" t="s">
        <v>4870</v>
      </c>
      <c r="D16957" s="82" t="s">
        <v>4873</v>
      </c>
      <c r="E16957" s="82" t="s">
        <v>4874</v>
      </c>
      <c r="F16957" s="83" t="s">
        <v>4875</v>
      </c>
    </row>
    <row r="16958" spans="1:6" ht="409.6" hidden="1" customHeight="1" x14ac:dyDescent="0.2"/>
    <row r="16959" spans="1:6" ht="25.5" customHeight="1" thickBot="1" x14ac:dyDescent="0.25">
      <c r="A16959" s="84" t="s">
        <v>4895</v>
      </c>
      <c r="B16959" s="85" t="s">
        <v>4896</v>
      </c>
      <c r="C16959" s="86" t="s">
        <v>4897</v>
      </c>
      <c r="D16959" s="87">
        <v>0.05</v>
      </c>
      <c r="E16959" s="88">
        <v>11778</v>
      </c>
      <c r="F16959" s="89">
        <f>+D16959*E16959</f>
        <v>588.9</v>
      </c>
    </row>
    <row r="16960" spans="1:6" ht="409.6" hidden="1" customHeight="1" thickBot="1" x14ac:dyDescent="0.25"/>
    <row r="16961" spans="1:6" ht="13.5" customHeight="1" thickBot="1" x14ac:dyDescent="0.25">
      <c r="A16961" s="90" t="s">
        <v>4898</v>
      </c>
      <c r="B16961" s="91"/>
      <c r="C16961" s="92">
        <v>1.8993872944211501</v>
      </c>
      <c r="D16961" s="91"/>
      <c r="E16961" s="93" t="s">
        <v>4884</v>
      </c>
      <c r="F16961" s="94">
        <v>589</v>
      </c>
    </row>
    <row r="16962" spans="1:6" ht="0.2" customHeight="1" thickBot="1" x14ac:dyDescent="0.25"/>
    <row r="16963" spans="1:6" ht="12.75" customHeight="1" thickBot="1" x14ac:dyDescent="0.3">
      <c r="A16963" s="157" t="s">
        <v>4909</v>
      </c>
      <c r="B16963" s="158"/>
      <c r="C16963" s="158"/>
      <c r="D16963" s="158"/>
      <c r="E16963" s="159">
        <v>31010</v>
      </c>
      <c r="F16963" s="160"/>
    </row>
    <row r="16964" spans="1:6" ht="12.75" customHeight="1" x14ac:dyDescent="0.2"/>
    <row r="16965" spans="1:6" ht="12.75" customHeight="1" x14ac:dyDescent="0.2"/>
    <row r="16966" spans="1:6" ht="409.6" hidden="1" customHeight="1" x14ac:dyDescent="0.2"/>
    <row r="16967" spans="1:6" ht="12.75" customHeight="1" x14ac:dyDescent="0.25">
      <c r="A16967" s="144" t="s">
        <v>4868</v>
      </c>
      <c r="B16967" s="145"/>
      <c r="C16967" s="145"/>
      <c r="D16967" s="145"/>
      <c r="E16967" s="146"/>
      <c r="F16967" s="147"/>
    </row>
    <row r="16968" spans="1:6" ht="12.75" customHeight="1" x14ac:dyDescent="0.2">
      <c r="A16968" s="138" t="s">
        <v>3190</v>
      </c>
      <c r="B16968" s="139"/>
      <c r="C16968" s="139"/>
      <c r="D16968" s="140"/>
      <c r="E16968" s="76" t="s">
        <v>4869</v>
      </c>
      <c r="F16968" s="77" t="s">
        <v>4870</v>
      </c>
    </row>
    <row r="16969" spans="1:6" ht="12.75" customHeight="1" x14ac:dyDescent="0.2">
      <c r="A16969" s="141"/>
      <c r="B16969" s="142"/>
      <c r="C16969" s="142"/>
      <c r="D16969" s="143"/>
      <c r="E16969" s="78" t="s">
        <v>3189</v>
      </c>
      <c r="F16969" s="79" t="s">
        <v>263</v>
      </c>
    </row>
    <row r="16970" spans="1:6" ht="409.6" hidden="1" customHeight="1" x14ac:dyDescent="0.2"/>
    <row r="16971" spans="1:6" ht="12.75" customHeight="1" x14ac:dyDescent="0.2">
      <c r="A16971" s="80" t="s">
        <v>4871</v>
      </c>
      <c r="B16971" s="81" t="s">
        <v>4872</v>
      </c>
      <c r="C16971" s="82" t="s">
        <v>4870</v>
      </c>
      <c r="D16971" s="82" t="s">
        <v>4873</v>
      </c>
      <c r="E16971" s="82" t="s">
        <v>4874</v>
      </c>
      <c r="F16971" s="83" t="s">
        <v>4875</v>
      </c>
    </row>
    <row r="16972" spans="1:6" ht="409.6" hidden="1" customHeight="1" x14ac:dyDescent="0.2"/>
    <row r="16973" spans="1:6" ht="25.5" customHeight="1" x14ac:dyDescent="0.2">
      <c r="A16973" s="84" t="s">
        <v>5154</v>
      </c>
      <c r="B16973" s="85" t="s">
        <v>5155</v>
      </c>
      <c r="C16973" s="86" t="s">
        <v>106</v>
      </c>
      <c r="D16973" s="87">
        <v>6.3E-2</v>
      </c>
      <c r="E16973" s="88">
        <v>405694</v>
      </c>
      <c r="F16973" s="89">
        <f>+D16973*E16973</f>
        <v>25558.722000000002</v>
      </c>
    </row>
    <row r="16974" spans="1:6" ht="409.6" hidden="1" customHeight="1" x14ac:dyDescent="0.2"/>
    <row r="16975" spans="1:6" ht="25.5" customHeight="1" x14ac:dyDescent="0.2">
      <c r="A16975" s="84" t="s">
        <v>5286</v>
      </c>
      <c r="B16975" s="85" t="s">
        <v>5287</v>
      </c>
      <c r="C16975" s="86" t="s">
        <v>106</v>
      </c>
      <c r="D16975" s="87">
        <v>9.4500000000000001E-2</v>
      </c>
      <c r="E16975" s="88">
        <v>78107</v>
      </c>
      <c r="F16975" s="89">
        <f>+D16975*E16975</f>
        <v>7381.1115</v>
      </c>
    </row>
    <row r="16976" spans="1:6" ht="409.6" hidden="1" customHeight="1" x14ac:dyDescent="0.2"/>
    <row r="16977" spans="1:6" ht="25.5" customHeight="1" x14ac:dyDescent="0.2">
      <c r="A16977" s="84" t="s">
        <v>5121</v>
      </c>
      <c r="B16977" s="85" t="s">
        <v>5122</v>
      </c>
      <c r="C16977" s="86" t="s">
        <v>106</v>
      </c>
      <c r="D16977" s="87">
        <v>3.15E-2</v>
      </c>
      <c r="E16977" s="88">
        <v>32024</v>
      </c>
      <c r="F16977" s="89">
        <f>+D16977*E16977</f>
        <v>1008.756</v>
      </c>
    </row>
    <row r="16978" spans="1:6" ht="409.6" hidden="1" customHeight="1" x14ac:dyDescent="0.2"/>
    <row r="16979" spans="1:6" ht="25.5" customHeight="1" thickBot="1" x14ac:dyDescent="0.25">
      <c r="A16979" s="84" t="s">
        <v>5172</v>
      </c>
      <c r="B16979" s="85" t="s">
        <v>5173</v>
      </c>
      <c r="C16979" s="86" t="s">
        <v>9</v>
      </c>
      <c r="D16979" s="87">
        <v>0.5</v>
      </c>
      <c r="E16979" s="88">
        <v>8900</v>
      </c>
      <c r="F16979" s="89">
        <f>+D16979*E16979</f>
        <v>4450</v>
      </c>
    </row>
    <row r="16980" spans="1:6" ht="409.6" hidden="1" customHeight="1" thickBot="1" x14ac:dyDescent="0.25"/>
    <row r="16981" spans="1:6" ht="13.5" customHeight="1" thickBot="1" x14ac:dyDescent="0.25">
      <c r="A16981" s="90" t="s">
        <v>4883</v>
      </c>
      <c r="B16981" s="91"/>
      <c r="C16981" s="92">
        <v>70.427159180529301</v>
      </c>
      <c r="D16981" s="91"/>
      <c r="E16981" s="93" t="s">
        <v>4884</v>
      </c>
      <c r="F16981" s="94">
        <v>38399</v>
      </c>
    </row>
    <row r="16982" spans="1:6" ht="0.2" customHeight="1" x14ac:dyDescent="0.2"/>
    <row r="16983" spans="1:6" ht="12.75" customHeight="1" x14ac:dyDescent="0.2">
      <c r="A16983" s="80" t="s">
        <v>4871</v>
      </c>
      <c r="B16983" s="81" t="s">
        <v>4885</v>
      </c>
      <c r="C16983" s="82" t="s">
        <v>4870</v>
      </c>
      <c r="D16983" s="82" t="s">
        <v>4873</v>
      </c>
      <c r="E16983" s="82" t="s">
        <v>4874</v>
      </c>
      <c r="F16983" s="83" t="s">
        <v>4875</v>
      </c>
    </row>
    <row r="16984" spans="1:6" ht="409.6" hidden="1" customHeight="1" x14ac:dyDescent="0.2"/>
    <row r="16985" spans="1:6" ht="25.5" customHeight="1" thickBot="1" x14ac:dyDescent="0.25">
      <c r="A16985" s="84" t="s">
        <v>4912</v>
      </c>
      <c r="B16985" s="85" t="s">
        <v>4913</v>
      </c>
      <c r="C16985" s="86" t="s">
        <v>4888</v>
      </c>
      <c r="D16985" s="87">
        <v>8.3330000000000001E-2</v>
      </c>
      <c r="E16985" s="88">
        <v>184277</v>
      </c>
      <c r="F16985" s="89">
        <f>+D16985*E16985</f>
        <v>15355.80241</v>
      </c>
    </row>
    <row r="16986" spans="1:6" ht="409.6" hidden="1" customHeight="1" thickBot="1" x14ac:dyDescent="0.25"/>
    <row r="16987" spans="1:6" ht="13.5" customHeight="1" thickBot="1" x14ac:dyDescent="0.25">
      <c r="A16987" s="90" t="s">
        <v>4893</v>
      </c>
      <c r="B16987" s="91"/>
      <c r="C16987" s="92">
        <v>28.1642609540928</v>
      </c>
      <c r="D16987" s="91"/>
      <c r="E16987" s="93" t="s">
        <v>4884</v>
      </c>
      <c r="F16987" s="94">
        <v>15356</v>
      </c>
    </row>
    <row r="16988" spans="1:6" ht="0.2" customHeight="1" x14ac:dyDescent="0.2"/>
    <row r="16989" spans="1:6" ht="12.75" customHeight="1" x14ac:dyDescent="0.2">
      <c r="A16989" s="80" t="s">
        <v>4871</v>
      </c>
      <c r="B16989" s="81" t="s">
        <v>4894</v>
      </c>
      <c r="C16989" s="82" t="s">
        <v>4870</v>
      </c>
      <c r="D16989" s="82" t="s">
        <v>4873</v>
      </c>
      <c r="E16989" s="82" t="s">
        <v>4874</v>
      </c>
      <c r="F16989" s="83" t="s">
        <v>4875</v>
      </c>
    </row>
    <row r="16990" spans="1:6" ht="409.6" hidden="1" customHeight="1" x14ac:dyDescent="0.2"/>
    <row r="16991" spans="1:6" ht="25.5" customHeight="1" thickBot="1" x14ac:dyDescent="0.25">
      <c r="A16991" s="84" t="s">
        <v>4895</v>
      </c>
      <c r="B16991" s="85" t="s">
        <v>4896</v>
      </c>
      <c r="C16991" s="86" t="s">
        <v>4897</v>
      </c>
      <c r="D16991" s="87">
        <v>0.05</v>
      </c>
      <c r="E16991" s="88">
        <v>15356</v>
      </c>
      <c r="F16991" s="89">
        <f>+D16991*E16991</f>
        <v>767.80000000000007</v>
      </c>
    </row>
    <row r="16992" spans="1:6" ht="409.6" hidden="1" customHeight="1" thickBot="1" x14ac:dyDescent="0.25"/>
    <row r="16993" spans="1:6" ht="13.5" customHeight="1" thickBot="1" x14ac:dyDescent="0.25">
      <c r="A16993" s="90" t="s">
        <v>4898</v>
      </c>
      <c r="B16993" s="91"/>
      <c r="C16993" s="92">
        <v>1.40857986537791</v>
      </c>
      <c r="D16993" s="91"/>
      <c r="E16993" s="93" t="s">
        <v>4884</v>
      </c>
      <c r="F16993" s="94">
        <v>768</v>
      </c>
    </row>
    <row r="16994" spans="1:6" ht="0.2" customHeight="1" thickBot="1" x14ac:dyDescent="0.25"/>
    <row r="16995" spans="1:6" ht="12.75" customHeight="1" thickBot="1" x14ac:dyDescent="0.3">
      <c r="A16995" s="157" t="s">
        <v>4909</v>
      </c>
      <c r="B16995" s="158"/>
      <c r="C16995" s="158"/>
      <c r="D16995" s="158"/>
      <c r="E16995" s="159">
        <v>54523</v>
      </c>
      <c r="F16995" s="160"/>
    </row>
    <row r="16996" spans="1:6" ht="12.75" customHeight="1" x14ac:dyDescent="0.2"/>
    <row r="16997" spans="1:6" ht="12.75" customHeight="1" x14ac:dyDescent="0.2"/>
    <row r="16998" spans="1:6" ht="409.6" hidden="1" customHeight="1" x14ac:dyDescent="0.2"/>
    <row r="16999" spans="1:6" ht="12.75" customHeight="1" x14ac:dyDescent="0.25">
      <c r="A16999" s="144" t="s">
        <v>4868</v>
      </c>
      <c r="B16999" s="145"/>
      <c r="C16999" s="145"/>
      <c r="D16999" s="145"/>
      <c r="E16999" s="146"/>
      <c r="F16999" s="147"/>
    </row>
    <row r="17000" spans="1:6" ht="12.75" customHeight="1" x14ac:dyDescent="0.2">
      <c r="A17000" s="138" t="s">
        <v>3192</v>
      </c>
      <c r="B17000" s="139"/>
      <c r="C17000" s="139"/>
      <c r="D17000" s="140"/>
      <c r="E17000" s="76" t="s">
        <v>4869</v>
      </c>
      <c r="F17000" s="77" t="s">
        <v>4870</v>
      </c>
    </row>
    <row r="17001" spans="1:6" ht="12.75" customHeight="1" x14ac:dyDescent="0.2">
      <c r="A17001" s="141"/>
      <c r="B17001" s="142"/>
      <c r="C17001" s="142"/>
      <c r="D17001" s="143"/>
      <c r="E17001" s="78" t="s">
        <v>3191</v>
      </c>
      <c r="F17001" s="79" t="s">
        <v>263</v>
      </c>
    </row>
    <row r="17002" spans="1:6" ht="409.6" hidden="1" customHeight="1" x14ac:dyDescent="0.2"/>
    <row r="17003" spans="1:6" ht="12.75" customHeight="1" x14ac:dyDescent="0.2">
      <c r="A17003" s="80" t="s">
        <v>4871</v>
      </c>
      <c r="B17003" s="81" t="s">
        <v>4872</v>
      </c>
      <c r="C17003" s="82" t="s">
        <v>4870</v>
      </c>
      <c r="D17003" s="82" t="s">
        <v>4873</v>
      </c>
      <c r="E17003" s="82" t="s">
        <v>4874</v>
      </c>
      <c r="F17003" s="83" t="s">
        <v>4875</v>
      </c>
    </row>
    <row r="17004" spans="1:6" ht="409.6" hidden="1" customHeight="1" x14ac:dyDescent="0.2"/>
    <row r="17005" spans="1:6" ht="25.5" customHeight="1" x14ac:dyDescent="0.2">
      <c r="A17005" s="84" t="s">
        <v>5154</v>
      </c>
      <c r="B17005" s="85" t="s">
        <v>5155</v>
      </c>
      <c r="C17005" s="86" t="s">
        <v>106</v>
      </c>
      <c r="D17005" s="87">
        <v>7.8750000000000001E-2</v>
      </c>
      <c r="E17005" s="88">
        <v>405694</v>
      </c>
      <c r="F17005" s="89">
        <f>+D17005*E17005</f>
        <v>31948.4025</v>
      </c>
    </row>
    <row r="17006" spans="1:6" ht="409.6" hidden="1" customHeight="1" x14ac:dyDescent="0.2"/>
    <row r="17007" spans="1:6" ht="25.5" customHeight="1" x14ac:dyDescent="0.2">
      <c r="A17007" s="84" t="s">
        <v>5286</v>
      </c>
      <c r="B17007" s="85" t="s">
        <v>5287</v>
      </c>
      <c r="C17007" s="86" t="s">
        <v>106</v>
      </c>
      <c r="D17007" s="87">
        <v>0.11813</v>
      </c>
      <c r="E17007" s="88">
        <v>78107</v>
      </c>
      <c r="F17007" s="89">
        <f>+D17007*E17007</f>
        <v>9226.7799099999993</v>
      </c>
    </row>
    <row r="17008" spans="1:6" ht="409.6" hidden="1" customHeight="1" x14ac:dyDescent="0.2"/>
    <row r="17009" spans="1:6" ht="25.5" customHeight="1" x14ac:dyDescent="0.2">
      <c r="A17009" s="84" t="s">
        <v>5121</v>
      </c>
      <c r="B17009" s="85" t="s">
        <v>5122</v>
      </c>
      <c r="C17009" s="86" t="s">
        <v>106</v>
      </c>
      <c r="D17009" s="87">
        <v>3.9379999999999998E-2</v>
      </c>
      <c r="E17009" s="88">
        <v>32024</v>
      </c>
      <c r="F17009" s="89">
        <f>+D17009*E17009</f>
        <v>1261.1051199999999</v>
      </c>
    </row>
    <row r="17010" spans="1:6" ht="409.6" hidden="1" customHeight="1" x14ac:dyDescent="0.2"/>
    <row r="17011" spans="1:6" ht="25.5" customHeight="1" thickBot="1" x14ac:dyDescent="0.25">
      <c r="A17011" s="84" t="s">
        <v>5172</v>
      </c>
      <c r="B17011" s="85" t="s">
        <v>5173</v>
      </c>
      <c r="C17011" s="86" t="s">
        <v>9</v>
      </c>
      <c r="D17011" s="87">
        <v>0.5</v>
      </c>
      <c r="E17011" s="88">
        <v>8900</v>
      </c>
      <c r="F17011" s="89">
        <f>+D17011*E17011</f>
        <v>4450</v>
      </c>
    </row>
    <row r="17012" spans="1:6" ht="409.6" hidden="1" customHeight="1" thickBot="1" x14ac:dyDescent="0.25"/>
    <row r="17013" spans="1:6" ht="13.5" customHeight="1" thickBot="1" x14ac:dyDescent="0.25">
      <c r="A17013" s="90" t="s">
        <v>4883</v>
      </c>
      <c r="B17013" s="91"/>
      <c r="C17013" s="92">
        <v>74.4104110458657</v>
      </c>
      <c r="D17013" s="91"/>
      <c r="E17013" s="93" t="s">
        <v>4884</v>
      </c>
      <c r="F17013" s="94">
        <v>46886</v>
      </c>
    </row>
    <row r="17014" spans="1:6" ht="0.2" customHeight="1" x14ac:dyDescent="0.2"/>
    <row r="17015" spans="1:6" ht="12.75" customHeight="1" x14ac:dyDescent="0.2">
      <c r="A17015" s="80" t="s">
        <v>4871</v>
      </c>
      <c r="B17015" s="81" t="s">
        <v>4885</v>
      </c>
      <c r="C17015" s="82" t="s">
        <v>4870</v>
      </c>
      <c r="D17015" s="82" t="s">
        <v>4873</v>
      </c>
      <c r="E17015" s="82" t="s">
        <v>4874</v>
      </c>
      <c r="F17015" s="83" t="s">
        <v>4875</v>
      </c>
    </row>
    <row r="17016" spans="1:6" ht="409.6" hidden="1" customHeight="1" x14ac:dyDescent="0.2"/>
    <row r="17017" spans="1:6" ht="25.5" customHeight="1" thickBot="1" x14ac:dyDescent="0.25">
      <c r="A17017" s="84" t="s">
        <v>4912</v>
      </c>
      <c r="B17017" s="85" t="s">
        <v>4913</v>
      </c>
      <c r="C17017" s="86" t="s">
        <v>4888</v>
      </c>
      <c r="D17017" s="87">
        <v>8.3330000000000001E-2</v>
      </c>
      <c r="E17017" s="88">
        <v>184277</v>
      </c>
      <c r="F17017" s="89">
        <f>+D17017*E17017</f>
        <v>15355.80241</v>
      </c>
    </row>
    <row r="17018" spans="1:6" ht="409.6" hidden="1" customHeight="1" thickBot="1" x14ac:dyDescent="0.25"/>
    <row r="17019" spans="1:6" ht="13.5" customHeight="1" thickBot="1" x14ac:dyDescent="0.25">
      <c r="A17019" s="90" t="s">
        <v>4893</v>
      </c>
      <c r="B17019" s="91"/>
      <c r="C17019" s="92">
        <v>24.370734803999401</v>
      </c>
      <c r="D17019" s="91"/>
      <c r="E17019" s="93" t="s">
        <v>4884</v>
      </c>
      <c r="F17019" s="94">
        <v>15356</v>
      </c>
    </row>
    <row r="17020" spans="1:6" ht="0.2" customHeight="1" x14ac:dyDescent="0.2"/>
    <row r="17021" spans="1:6" ht="12.75" customHeight="1" x14ac:dyDescent="0.2">
      <c r="A17021" s="80" t="s">
        <v>4871</v>
      </c>
      <c r="B17021" s="81" t="s">
        <v>4894</v>
      </c>
      <c r="C17021" s="82" t="s">
        <v>4870</v>
      </c>
      <c r="D17021" s="82" t="s">
        <v>4873</v>
      </c>
      <c r="E17021" s="82" t="s">
        <v>4874</v>
      </c>
      <c r="F17021" s="83" t="s">
        <v>4875</v>
      </c>
    </row>
    <row r="17022" spans="1:6" ht="409.6" hidden="1" customHeight="1" x14ac:dyDescent="0.2"/>
    <row r="17023" spans="1:6" ht="25.5" customHeight="1" thickBot="1" x14ac:dyDescent="0.25">
      <c r="A17023" s="84" t="s">
        <v>4895</v>
      </c>
      <c r="B17023" s="85" t="s">
        <v>4896</v>
      </c>
      <c r="C17023" s="86" t="s">
        <v>4897</v>
      </c>
      <c r="D17023" s="87">
        <v>0.05</v>
      </c>
      <c r="E17023" s="88">
        <v>15356</v>
      </c>
      <c r="F17023" s="89">
        <f>+D17023*E17023</f>
        <v>767.80000000000007</v>
      </c>
    </row>
    <row r="17024" spans="1:6" ht="409.6" hidden="1" customHeight="1" thickBot="1" x14ac:dyDescent="0.25"/>
    <row r="17025" spans="1:6" ht="13.5" customHeight="1" thickBot="1" x14ac:dyDescent="0.25">
      <c r="A17025" s="90" t="s">
        <v>4898</v>
      </c>
      <c r="B17025" s="91"/>
      <c r="C17025" s="92">
        <v>1.2188541501348999</v>
      </c>
      <c r="D17025" s="91"/>
      <c r="E17025" s="93" t="s">
        <v>4884</v>
      </c>
      <c r="F17025" s="94">
        <v>768</v>
      </c>
    </row>
    <row r="17026" spans="1:6" ht="0.2" customHeight="1" thickBot="1" x14ac:dyDescent="0.25"/>
    <row r="17027" spans="1:6" ht="12.75" customHeight="1" thickBot="1" x14ac:dyDescent="0.3">
      <c r="A17027" s="157" t="s">
        <v>4909</v>
      </c>
      <c r="B17027" s="158"/>
      <c r="C17027" s="158"/>
      <c r="D17027" s="158"/>
      <c r="E17027" s="159">
        <v>63010</v>
      </c>
      <c r="F17027" s="160"/>
    </row>
    <row r="17028" spans="1:6" ht="12.75" customHeight="1" x14ac:dyDescent="0.2"/>
    <row r="17029" spans="1:6" ht="12.75" customHeight="1" x14ac:dyDescent="0.2"/>
    <row r="17030" spans="1:6" ht="409.6" hidden="1" customHeight="1" x14ac:dyDescent="0.2"/>
    <row r="17031" spans="1:6" ht="12.75" customHeight="1" x14ac:dyDescent="0.25">
      <c r="A17031" s="144" t="s">
        <v>4868</v>
      </c>
      <c r="B17031" s="145"/>
      <c r="C17031" s="145"/>
      <c r="D17031" s="145"/>
      <c r="E17031" s="146"/>
      <c r="F17031" s="147"/>
    </row>
    <row r="17032" spans="1:6" ht="12.75" customHeight="1" x14ac:dyDescent="0.2">
      <c r="A17032" s="138" t="s">
        <v>3194</v>
      </c>
      <c r="B17032" s="139"/>
      <c r="C17032" s="139"/>
      <c r="D17032" s="140"/>
      <c r="E17032" s="76" t="s">
        <v>4869</v>
      </c>
      <c r="F17032" s="77" t="s">
        <v>4870</v>
      </c>
    </row>
    <row r="17033" spans="1:6" ht="12.75" customHeight="1" x14ac:dyDescent="0.2">
      <c r="A17033" s="141"/>
      <c r="B17033" s="142"/>
      <c r="C17033" s="142"/>
      <c r="D17033" s="143"/>
      <c r="E17033" s="78" t="s">
        <v>3193</v>
      </c>
      <c r="F17033" s="79" t="s">
        <v>263</v>
      </c>
    </row>
    <row r="17034" spans="1:6" ht="409.6" hidden="1" customHeight="1" x14ac:dyDescent="0.2"/>
    <row r="17035" spans="1:6" ht="12.75" customHeight="1" x14ac:dyDescent="0.2">
      <c r="A17035" s="80" t="s">
        <v>4871</v>
      </c>
      <c r="B17035" s="81" t="s">
        <v>4872</v>
      </c>
      <c r="C17035" s="82" t="s">
        <v>4870</v>
      </c>
      <c r="D17035" s="82" t="s">
        <v>4873</v>
      </c>
      <c r="E17035" s="82" t="s">
        <v>4874</v>
      </c>
      <c r="F17035" s="83" t="s">
        <v>4875</v>
      </c>
    </row>
    <row r="17036" spans="1:6" ht="409.6" hidden="1" customHeight="1" x14ac:dyDescent="0.2"/>
    <row r="17037" spans="1:6" ht="25.5" customHeight="1" x14ac:dyDescent="0.2">
      <c r="A17037" s="84" t="s">
        <v>4965</v>
      </c>
      <c r="B17037" s="85" t="s">
        <v>4966</v>
      </c>
      <c r="C17037" s="86" t="s">
        <v>117</v>
      </c>
      <c r="D17037" s="87">
        <v>0.34499999999999997</v>
      </c>
      <c r="E17037" s="88">
        <v>9386</v>
      </c>
      <c r="F17037" s="89">
        <f>+D17037*E17037</f>
        <v>3238.1699999999996</v>
      </c>
    </row>
    <row r="17038" spans="1:6" ht="409.6" hidden="1" customHeight="1" x14ac:dyDescent="0.2"/>
    <row r="17039" spans="1:6" ht="25.5" customHeight="1" x14ac:dyDescent="0.2">
      <c r="A17039" s="84" t="s">
        <v>5154</v>
      </c>
      <c r="B17039" s="85" t="s">
        <v>5155</v>
      </c>
      <c r="C17039" s="86" t="s">
        <v>106</v>
      </c>
      <c r="D17039" s="87">
        <v>2.52E-2</v>
      </c>
      <c r="E17039" s="88">
        <v>405694</v>
      </c>
      <c r="F17039" s="89">
        <f>+D17039*E17039</f>
        <v>10223.488799999999</v>
      </c>
    </row>
    <row r="17040" spans="1:6" ht="409.6" hidden="1" customHeight="1" x14ac:dyDescent="0.2"/>
    <row r="17041" spans="1:6" ht="25.5" customHeight="1" x14ac:dyDescent="0.2">
      <c r="A17041" s="84" t="s">
        <v>5172</v>
      </c>
      <c r="B17041" s="85" t="s">
        <v>5173</v>
      </c>
      <c r="C17041" s="86" t="s">
        <v>9</v>
      </c>
      <c r="D17041" s="87">
        <v>0.18518999999999999</v>
      </c>
      <c r="E17041" s="88">
        <v>8900</v>
      </c>
      <c r="F17041" s="89">
        <f>+D17041*E17041</f>
        <v>1648.191</v>
      </c>
    </row>
    <row r="17042" spans="1:6" ht="409.6" hidden="1" customHeight="1" x14ac:dyDescent="0.2"/>
    <row r="17043" spans="1:6" ht="25.5" customHeight="1" thickBot="1" x14ac:dyDescent="0.25">
      <c r="A17043" s="84" t="s">
        <v>5438</v>
      </c>
      <c r="B17043" s="85" t="s">
        <v>5439</v>
      </c>
      <c r="C17043" s="86" t="s">
        <v>106</v>
      </c>
      <c r="D17043" s="87">
        <v>6.3E-2</v>
      </c>
      <c r="E17043" s="88">
        <v>107489</v>
      </c>
      <c r="F17043" s="89">
        <f>+D17043*E17043</f>
        <v>6771.8069999999998</v>
      </c>
    </row>
    <row r="17044" spans="1:6" ht="409.6" hidden="1" customHeight="1" thickBot="1" x14ac:dyDescent="0.25"/>
    <row r="17045" spans="1:6" ht="13.5" customHeight="1" thickBot="1" x14ac:dyDescent="0.25">
      <c r="A17045" s="90" t="s">
        <v>4883</v>
      </c>
      <c r="B17045" s="91"/>
      <c r="C17045" s="92">
        <v>58.599357257632597</v>
      </c>
      <c r="D17045" s="91"/>
      <c r="E17045" s="93" t="s">
        <v>4884</v>
      </c>
      <c r="F17045" s="94">
        <v>21881</v>
      </c>
    </row>
    <row r="17046" spans="1:6" ht="0.2" customHeight="1" x14ac:dyDescent="0.2"/>
    <row r="17047" spans="1:6" ht="12.75" customHeight="1" x14ac:dyDescent="0.2">
      <c r="A17047" s="80" t="s">
        <v>4871</v>
      </c>
      <c r="B17047" s="81" t="s">
        <v>4885</v>
      </c>
      <c r="C17047" s="82" t="s">
        <v>4870</v>
      </c>
      <c r="D17047" s="82" t="s">
        <v>4873</v>
      </c>
      <c r="E17047" s="82" t="s">
        <v>4874</v>
      </c>
      <c r="F17047" s="83" t="s">
        <v>4875</v>
      </c>
    </row>
    <row r="17048" spans="1:6" ht="409.6" hidden="1" customHeight="1" x14ac:dyDescent="0.2"/>
    <row r="17049" spans="1:6" ht="25.5" customHeight="1" thickBot="1" x14ac:dyDescent="0.25">
      <c r="A17049" s="84" t="s">
        <v>5178</v>
      </c>
      <c r="B17049" s="85" t="s">
        <v>5179</v>
      </c>
      <c r="C17049" s="86" t="s">
        <v>4888</v>
      </c>
      <c r="D17049" s="87">
        <v>0.05</v>
      </c>
      <c r="E17049" s="88">
        <v>294454</v>
      </c>
      <c r="F17049" s="89">
        <f>+D17049*E17049</f>
        <v>14722.7</v>
      </c>
    </row>
    <row r="17050" spans="1:6" ht="409.6" hidden="1" customHeight="1" thickBot="1" x14ac:dyDescent="0.25"/>
    <row r="17051" spans="1:6" ht="13.5" customHeight="1" thickBot="1" x14ac:dyDescent="0.25">
      <c r="A17051" s="90" t="s">
        <v>4893</v>
      </c>
      <c r="B17051" s="91"/>
      <c r="C17051" s="92">
        <v>39.429566148901998</v>
      </c>
      <c r="D17051" s="91"/>
      <c r="E17051" s="93" t="s">
        <v>4884</v>
      </c>
      <c r="F17051" s="94">
        <v>14723</v>
      </c>
    </row>
    <row r="17052" spans="1:6" ht="0.2" customHeight="1" x14ac:dyDescent="0.2"/>
    <row r="17053" spans="1:6" ht="12.75" customHeight="1" x14ac:dyDescent="0.2">
      <c r="A17053" s="80" t="s">
        <v>4871</v>
      </c>
      <c r="B17053" s="81" t="s">
        <v>4894</v>
      </c>
      <c r="C17053" s="82" t="s">
        <v>4870</v>
      </c>
      <c r="D17053" s="82" t="s">
        <v>4873</v>
      </c>
      <c r="E17053" s="82" t="s">
        <v>4874</v>
      </c>
      <c r="F17053" s="83" t="s">
        <v>4875</v>
      </c>
    </row>
    <row r="17054" spans="1:6" ht="409.6" hidden="1" customHeight="1" x14ac:dyDescent="0.2"/>
    <row r="17055" spans="1:6" ht="25.5" customHeight="1" thickBot="1" x14ac:dyDescent="0.25">
      <c r="A17055" s="84" t="s">
        <v>4895</v>
      </c>
      <c r="B17055" s="85" t="s">
        <v>4896</v>
      </c>
      <c r="C17055" s="86" t="s">
        <v>4897</v>
      </c>
      <c r="D17055" s="87">
        <v>0.05</v>
      </c>
      <c r="E17055" s="88">
        <v>14723</v>
      </c>
      <c r="F17055" s="89">
        <f>+D17055*E17055</f>
        <v>736.15000000000009</v>
      </c>
    </row>
    <row r="17056" spans="1:6" ht="409.6" hidden="1" customHeight="1" thickBot="1" x14ac:dyDescent="0.25"/>
    <row r="17057" spans="1:6" ht="13.5" customHeight="1" thickBot="1" x14ac:dyDescent="0.25">
      <c r="A17057" s="90" t="s">
        <v>4898</v>
      </c>
      <c r="B17057" s="91"/>
      <c r="C17057" s="92">
        <v>1.9710765934654499</v>
      </c>
      <c r="D17057" s="91"/>
      <c r="E17057" s="93" t="s">
        <v>4884</v>
      </c>
      <c r="F17057" s="94">
        <v>736</v>
      </c>
    </row>
    <row r="17058" spans="1:6" ht="0.2" customHeight="1" thickBot="1" x14ac:dyDescent="0.25"/>
    <row r="17059" spans="1:6" ht="12.75" customHeight="1" thickBot="1" x14ac:dyDescent="0.3">
      <c r="A17059" s="157" t="s">
        <v>4909</v>
      </c>
      <c r="B17059" s="158"/>
      <c r="C17059" s="158"/>
      <c r="D17059" s="158"/>
      <c r="E17059" s="159">
        <v>37340</v>
      </c>
      <c r="F17059" s="160"/>
    </row>
    <row r="17060" spans="1:6" ht="12.75" customHeight="1" x14ac:dyDescent="0.2"/>
    <row r="17061" spans="1:6" ht="12.75" customHeight="1" x14ac:dyDescent="0.2"/>
    <row r="17062" spans="1:6" ht="409.6" hidden="1" customHeight="1" x14ac:dyDescent="0.2"/>
    <row r="17063" spans="1:6" ht="12.75" customHeight="1" x14ac:dyDescent="0.25">
      <c r="A17063" s="144" t="s">
        <v>4868</v>
      </c>
      <c r="B17063" s="145"/>
      <c r="C17063" s="145"/>
      <c r="D17063" s="145"/>
      <c r="E17063" s="146"/>
      <c r="F17063" s="147"/>
    </row>
    <row r="17064" spans="1:6" ht="12.75" customHeight="1" x14ac:dyDescent="0.2">
      <c r="A17064" s="138" t="s">
        <v>3196</v>
      </c>
      <c r="B17064" s="139"/>
      <c r="C17064" s="139"/>
      <c r="D17064" s="140"/>
      <c r="E17064" s="76" t="s">
        <v>4869</v>
      </c>
      <c r="F17064" s="77" t="s">
        <v>4870</v>
      </c>
    </row>
    <row r="17065" spans="1:6" ht="12.75" customHeight="1" x14ac:dyDescent="0.2">
      <c r="A17065" s="141"/>
      <c r="B17065" s="142"/>
      <c r="C17065" s="142"/>
      <c r="D17065" s="143"/>
      <c r="E17065" s="78" t="s">
        <v>3195</v>
      </c>
      <c r="F17065" s="79" t="s">
        <v>9</v>
      </c>
    </row>
    <row r="17066" spans="1:6" ht="409.6" hidden="1" customHeight="1" x14ac:dyDescent="0.2"/>
    <row r="17067" spans="1:6" ht="12.75" customHeight="1" x14ac:dyDescent="0.2">
      <c r="A17067" s="80" t="s">
        <v>4871</v>
      </c>
      <c r="B17067" s="81" t="s">
        <v>4872</v>
      </c>
      <c r="C17067" s="82" t="s">
        <v>4870</v>
      </c>
      <c r="D17067" s="82" t="s">
        <v>4873</v>
      </c>
      <c r="E17067" s="82" t="s">
        <v>4874</v>
      </c>
      <c r="F17067" s="83" t="s">
        <v>4875</v>
      </c>
    </row>
    <row r="17068" spans="1:6" ht="409.6" hidden="1" customHeight="1" x14ac:dyDescent="0.2"/>
    <row r="17069" spans="1:6" ht="25.5" customHeight="1" x14ac:dyDescent="0.2">
      <c r="A17069" s="84" t="s">
        <v>5286</v>
      </c>
      <c r="B17069" s="85" t="s">
        <v>5287</v>
      </c>
      <c r="C17069" s="86" t="s">
        <v>106</v>
      </c>
      <c r="D17069" s="87">
        <v>9.4500000000000001E-3</v>
      </c>
      <c r="E17069" s="88">
        <v>78107</v>
      </c>
      <c r="F17069" s="89">
        <f>+D17069*E17069</f>
        <v>738.11114999999995</v>
      </c>
    </row>
    <row r="17070" spans="1:6" ht="409.6" hidden="1" customHeight="1" x14ac:dyDescent="0.2"/>
    <row r="17071" spans="1:6" ht="25.5" customHeight="1" x14ac:dyDescent="0.2">
      <c r="A17071" s="84" t="s">
        <v>5121</v>
      </c>
      <c r="B17071" s="85" t="s">
        <v>5122</v>
      </c>
      <c r="C17071" s="86" t="s">
        <v>106</v>
      </c>
      <c r="D17071" s="87">
        <v>3.8999999999999998E-3</v>
      </c>
      <c r="E17071" s="88">
        <v>32024</v>
      </c>
      <c r="F17071" s="89">
        <f>+D17071*E17071</f>
        <v>124.89359999999999</v>
      </c>
    </row>
    <row r="17072" spans="1:6" ht="409.6" hidden="1" customHeight="1" x14ac:dyDescent="0.2"/>
    <row r="17073" spans="1:6" ht="25.5" customHeight="1" thickBot="1" x14ac:dyDescent="0.25">
      <c r="A17073" s="84" t="s">
        <v>5440</v>
      </c>
      <c r="B17073" s="85" t="s">
        <v>5441</v>
      </c>
      <c r="C17073" s="86" t="s">
        <v>9</v>
      </c>
      <c r="D17073" s="87">
        <v>1</v>
      </c>
      <c r="E17073" s="88">
        <v>13848</v>
      </c>
      <c r="F17073" s="89">
        <f>+D17073*E17073</f>
        <v>13848</v>
      </c>
    </row>
    <row r="17074" spans="1:6" ht="409.6" hidden="1" customHeight="1" x14ac:dyDescent="0.2"/>
    <row r="17075" spans="1:6" ht="13.5" customHeight="1" thickBot="1" x14ac:dyDescent="0.25">
      <c r="A17075" s="90" t="s">
        <v>4883</v>
      </c>
      <c r="B17075" s="91"/>
      <c r="C17075" s="92">
        <v>58.427992692032703</v>
      </c>
      <c r="D17075" s="91"/>
      <c r="E17075" s="93" t="s">
        <v>4884</v>
      </c>
      <c r="F17075" s="94">
        <v>14711</v>
      </c>
    </row>
    <row r="17076" spans="1:6" ht="0.2" customHeight="1" x14ac:dyDescent="0.2"/>
    <row r="17077" spans="1:6" ht="12.75" customHeight="1" x14ac:dyDescent="0.2">
      <c r="A17077" s="80" t="s">
        <v>4871</v>
      </c>
      <c r="B17077" s="81" t="s">
        <v>4885</v>
      </c>
      <c r="C17077" s="82" t="s">
        <v>4870</v>
      </c>
      <c r="D17077" s="82" t="s">
        <v>4873</v>
      </c>
      <c r="E17077" s="82" t="s">
        <v>4874</v>
      </c>
      <c r="F17077" s="83" t="s">
        <v>4875</v>
      </c>
    </row>
    <row r="17078" spans="1:6" ht="409.6" hidden="1" customHeight="1" x14ac:dyDescent="0.2"/>
    <row r="17079" spans="1:6" ht="25.5" customHeight="1" thickBot="1" x14ac:dyDescent="0.25">
      <c r="A17079" s="84" t="s">
        <v>4912</v>
      </c>
      <c r="B17079" s="85" t="s">
        <v>4913</v>
      </c>
      <c r="C17079" s="86" t="s">
        <v>4888</v>
      </c>
      <c r="D17079" s="87">
        <v>5.4100000000000002E-2</v>
      </c>
      <c r="E17079" s="88">
        <v>184277</v>
      </c>
      <c r="F17079" s="89">
        <f>+D17079*E17079</f>
        <v>9969.3857000000007</v>
      </c>
    </row>
    <row r="17080" spans="1:6" ht="409.6" hidden="1" customHeight="1" thickBot="1" x14ac:dyDescent="0.25"/>
    <row r="17081" spans="1:6" ht="13.5" customHeight="1" thickBot="1" x14ac:dyDescent="0.25">
      <c r="A17081" s="90" t="s">
        <v>4893</v>
      </c>
      <c r="B17081" s="91"/>
      <c r="C17081" s="92">
        <v>39.5940900786401</v>
      </c>
      <c r="D17081" s="91"/>
      <c r="E17081" s="93" t="s">
        <v>4884</v>
      </c>
      <c r="F17081" s="94">
        <v>9969</v>
      </c>
    </row>
    <row r="17082" spans="1:6" ht="0.2" customHeight="1" x14ac:dyDescent="0.2"/>
    <row r="17083" spans="1:6" ht="12.75" customHeight="1" x14ac:dyDescent="0.2">
      <c r="A17083" s="80" t="s">
        <v>4871</v>
      </c>
      <c r="B17083" s="81" t="s">
        <v>4894</v>
      </c>
      <c r="C17083" s="82" t="s">
        <v>4870</v>
      </c>
      <c r="D17083" s="82" t="s">
        <v>4873</v>
      </c>
      <c r="E17083" s="82" t="s">
        <v>4874</v>
      </c>
      <c r="F17083" s="83" t="s">
        <v>4875</v>
      </c>
    </row>
    <row r="17084" spans="1:6" ht="409.6" hidden="1" customHeight="1" x14ac:dyDescent="0.2"/>
    <row r="17085" spans="1:6" ht="25.5" customHeight="1" thickBot="1" x14ac:dyDescent="0.25">
      <c r="A17085" s="84" t="s">
        <v>4895</v>
      </c>
      <c r="B17085" s="85" t="s">
        <v>4896</v>
      </c>
      <c r="C17085" s="86" t="s">
        <v>4897</v>
      </c>
      <c r="D17085" s="87">
        <v>0.05</v>
      </c>
      <c r="E17085" s="88">
        <v>9969</v>
      </c>
      <c r="F17085" s="89">
        <f>+D17085*E17085</f>
        <v>498.45000000000005</v>
      </c>
    </row>
    <row r="17086" spans="1:6" ht="409.6" hidden="1" customHeight="1" thickBot="1" x14ac:dyDescent="0.25"/>
    <row r="17087" spans="1:6" ht="13.5" customHeight="1" thickBot="1" x14ac:dyDescent="0.25">
      <c r="A17087" s="90" t="s">
        <v>4898</v>
      </c>
      <c r="B17087" s="91"/>
      <c r="C17087" s="92">
        <v>1.9779172293271901</v>
      </c>
      <c r="D17087" s="91"/>
      <c r="E17087" s="93" t="s">
        <v>4884</v>
      </c>
      <c r="F17087" s="94">
        <v>498</v>
      </c>
    </row>
    <row r="17088" spans="1:6" ht="0.2" customHeight="1" thickBot="1" x14ac:dyDescent="0.25"/>
    <row r="17089" spans="1:6" ht="12.75" customHeight="1" thickBot="1" x14ac:dyDescent="0.3">
      <c r="A17089" s="157" t="s">
        <v>4909</v>
      </c>
      <c r="B17089" s="158"/>
      <c r="C17089" s="158"/>
      <c r="D17089" s="158"/>
      <c r="E17089" s="159">
        <v>25178</v>
      </c>
      <c r="F17089" s="160"/>
    </row>
    <row r="17090" spans="1:6" ht="12.75" customHeight="1" x14ac:dyDescent="0.2"/>
    <row r="17091" spans="1:6" ht="12.75" customHeight="1" x14ac:dyDescent="0.2"/>
    <row r="17092" spans="1:6" ht="409.6" hidden="1" customHeight="1" x14ac:dyDescent="0.2"/>
    <row r="17093" spans="1:6" ht="12.75" customHeight="1" x14ac:dyDescent="0.25">
      <c r="A17093" s="144" t="s">
        <v>4868</v>
      </c>
      <c r="B17093" s="145"/>
      <c r="C17093" s="145"/>
      <c r="D17093" s="145"/>
      <c r="E17093" s="146"/>
      <c r="F17093" s="147"/>
    </row>
    <row r="17094" spans="1:6" ht="12.75" customHeight="1" x14ac:dyDescent="0.2">
      <c r="A17094" s="138" t="s">
        <v>3198</v>
      </c>
      <c r="B17094" s="139"/>
      <c r="C17094" s="139"/>
      <c r="D17094" s="140"/>
      <c r="E17094" s="76" t="s">
        <v>4869</v>
      </c>
      <c r="F17094" s="77" t="s">
        <v>4870</v>
      </c>
    </row>
    <row r="17095" spans="1:6" ht="12.75" customHeight="1" x14ac:dyDescent="0.2">
      <c r="A17095" s="141"/>
      <c r="B17095" s="142"/>
      <c r="C17095" s="142"/>
      <c r="D17095" s="143"/>
      <c r="E17095" s="78" t="s">
        <v>3197</v>
      </c>
      <c r="F17095" s="79" t="s">
        <v>9</v>
      </c>
    </row>
    <row r="17096" spans="1:6" ht="409.6" hidden="1" customHeight="1" x14ac:dyDescent="0.2"/>
    <row r="17097" spans="1:6" ht="12.75" customHeight="1" x14ac:dyDescent="0.2">
      <c r="A17097" s="80" t="s">
        <v>4871</v>
      </c>
      <c r="B17097" s="81" t="s">
        <v>4872</v>
      </c>
      <c r="C17097" s="82" t="s">
        <v>4870</v>
      </c>
      <c r="D17097" s="82" t="s">
        <v>4873</v>
      </c>
      <c r="E17097" s="82" t="s">
        <v>4874</v>
      </c>
      <c r="F17097" s="83" t="s">
        <v>4875</v>
      </c>
    </row>
    <row r="17098" spans="1:6" ht="409.6" hidden="1" customHeight="1" x14ac:dyDescent="0.2"/>
    <row r="17099" spans="1:6" ht="25.5" customHeight="1" x14ac:dyDescent="0.2">
      <c r="A17099" s="84" t="s">
        <v>5286</v>
      </c>
      <c r="B17099" s="85" t="s">
        <v>5287</v>
      </c>
      <c r="C17099" s="86" t="s">
        <v>106</v>
      </c>
      <c r="D17099" s="87">
        <v>3.78E-2</v>
      </c>
      <c r="E17099" s="88">
        <v>78107</v>
      </c>
      <c r="F17099" s="89">
        <f>+D17099*E17099</f>
        <v>2952.4445999999998</v>
      </c>
    </row>
    <row r="17100" spans="1:6" ht="409.6" hidden="1" customHeight="1" x14ac:dyDescent="0.2"/>
    <row r="17101" spans="1:6" ht="25.5" customHeight="1" x14ac:dyDescent="0.2">
      <c r="A17101" s="84" t="s">
        <v>5121</v>
      </c>
      <c r="B17101" s="85" t="s">
        <v>5122</v>
      </c>
      <c r="C17101" s="86" t="s">
        <v>106</v>
      </c>
      <c r="D17101" s="87">
        <v>1.5599999999999999E-2</v>
      </c>
      <c r="E17101" s="88">
        <v>32024</v>
      </c>
      <c r="F17101" s="89">
        <f>+D17101*E17101</f>
        <v>499.57439999999997</v>
      </c>
    </row>
    <row r="17102" spans="1:6" ht="409.6" hidden="1" customHeight="1" x14ac:dyDescent="0.2"/>
    <row r="17103" spans="1:6" ht="25.5" customHeight="1" thickBot="1" x14ac:dyDescent="0.25">
      <c r="A17103" s="84" t="s">
        <v>5442</v>
      </c>
      <c r="B17103" s="85" t="s">
        <v>5443</v>
      </c>
      <c r="C17103" s="86" t="s">
        <v>9</v>
      </c>
      <c r="D17103" s="87">
        <v>1</v>
      </c>
      <c r="E17103" s="88">
        <v>46100</v>
      </c>
      <c r="F17103" s="89">
        <f>+D17103*E17103</f>
        <v>46100</v>
      </c>
    </row>
    <row r="17104" spans="1:6" ht="409.6" hidden="1" customHeight="1" thickBot="1" x14ac:dyDescent="0.25"/>
    <row r="17105" spans="1:6" ht="13.5" customHeight="1" thickBot="1" x14ac:dyDescent="0.25">
      <c r="A17105" s="90" t="s">
        <v>4883</v>
      </c>
      <c r="B17105" s="91"/>
      <c r="C17105" s="92">
        <v>75.449174736585704</v>
      </c>
      <c r="D17105" s="91"/>
      <c r="E17105" s="93" t="s">
        <v>4884</v>
      </c>
      <c r="F17105" s="94">
        <v>49552</v>
      </c>
    </row>
    <row r="17106" spans="1:6" ht="0.2" customHeight="1" x14ac:dyDescent="0.2"/>
    <row r="17107" spans="1:6" ht="12.75" customHeight="1" x14ac:dyDescent="0.2">
      <c r="A17107" s="80" t="s">
        <v>4871</v>
      </c>
      <c r="B17107" s="81" t="s">
        <v>4885</v>
      </c>
      <c r="C17107" s="82" t="s">
        <v>4870</v>
      </c>
      <c r="D17107" s="82" t="s">
        <v>4873</v>
      </c>
      <c r="E17107" s="82" t="s">
        <v>4874</v>
      </c>
      <c r="F17107" s="83" t="s">
        <v>4875</v>
      </c>
    </row>
    <row r="17108" spans="1:6" ht="409.6" hidden="1" customHeight="1" x14ac:dyDescent="0.2"/>
    <row r="17109" spans="1:6" ht="25.5" customHeight="1" thickBot="1" x14ac:dyDescent="0.25">
      <c r="A17109" s="84" t="s">
        <v>4912</v>
      </c>
      <c r="B17109" s="85" t="s">
        <v>4913</v>
      </c>
      <c r="C17109" s="86" t="s">
        <v>4888</v>
      </c>
      <c r="D17109" s="87">
        <v>8.3330000000000001E-2</v>
      </c>
      <c r="E17109" s="88">
        <v>184277</v>
      </c>
      <c r="F17109" s="89">
        <f>+D17109*E17109</f>
        <v>15355.80241</v>
      </c>
    </row>
    <row r="17110" spans="1:6" ht="409.6" hidden="1" customHeight="1" thickBot="1" x14ac:dyDescent="0.25"/>
    <row r="17111" spans="1:6" ht="13.5" customHeight="1" thickBot="1" x14ac:dyDescent="0.25">
      <c r="A17111" s="90" t="s">
        <v>4893</v>
      </c>
      <c r="B17111" s="91"/>
      <c r="C17111" s="92">
        <v>23.3814483220659</v>
      </c>
      <c r="D17111" s="91"/>
      <c r="E17111" s="93" t="s">
        <v>4884</v>
      </c>
      <c r="F17111" s="94">
        <v>15356</v>
      </c>
    </row>
    <row r="17112" spans="1:6" ht="0.2" customHeight="1" x14ac:dyDescent="0.2"/>
    <row r="17113" spans="1:6" ht="12.75" customHeight="1" x14ac:dyDescent="0.2">
      <c r="A17113" s="80" t="s">
        <v>4871</v>
      </c>
      <c r="B17113" s="81" t="s">
        <v>4894</v>
      </c>
      <c r="C17113" s="82" t="s">
        <v>4870</v>
      </c>
      <c r="D17113" s="82" t="s">
        <v>4873</v>
      </c>
      <c r="E17113" s="82" t="s">
        <v>4874</v>
      </c>
      <c r="F17113" s="83" t="s">
        <v>4875</v>
      </c>
    </row>
    <row r="17114" spans="1:6" ht="409.6" hidden="1" customHeight="1" x14ac:dyDescent="0.2"/>
    <row r="17115" spans="1:6" ht="25.5" customHeight="1" thickBot="1" x14ac:dyDescent="0.25">
      <c r="A17115" s="84" t="s">
        <v>4895</v>
      </c>
      <c r="B17115" s="85" t="s">
        <v>4896</v>
      </c>
      <c r="C17115" s="86" t="s">
        <v>4897</v>
      </c>
      <c r="D17115" s="87">
        <v>0.05</v>
      </c>
      <c r="E17115" s="88">
        <v>15356</v>
      </c>
      <c r="F17115" s="89">
        <f>+D17115*E17115</f>
        <v>767.80000000000007</v>
      </c>
    </row>
    <row r="17116" spans="1:6" ht="409.6" hidden="1" customHeight="1" thickBot="1" x14ac:dyDescent="0.25"/>
    <row r="17117" spans="1:6" ht="13.5" customHeight="1" thickBot="1" x14ac:dyDescent="0.25">
      <c r="A17117" s="90" t="s">
        <v>4898</v>
      </c>
      <c r="B17117" s="91"/>
      <c r="C17117" s="92">
        <v>1.1693769413484401</v>
      </c>
      <c r="D17117" s="91"/>
      <c r="E17117" s="93" t="s">
        <v>4884</v>
      </c>
      <c r="F17117" s="94">
        <v>768</v>
      </c>
    </row>
    <row r="17118" spans="1:6" ht="0.2" customHeight="1" thickBot="1" x14ac:dyDescent="0.25"/>
    <row r="17119" spans="1:6" ht="12.75" customHeight="1" thickBot="1" x14ac:dyDescent="0.3">
      <c r="A17119" s="157" t="s">
        <v>4909</v>
      </c>
      <c r="B17119" s="158"/>
      <c r="C17119" s="158"/>
      <c r="D17119" s="158"/>
      <c r="E17119" s="159">
        <v>65676</v>
      </c>
      <c r="F17119" s="160"/>
    </row>
    <row r="17120" spans="1:6" ht="12.75" customHeight="1" x14ac:dyDescent="0.2"/>
    <row r="17121" spans="1:6" ht="12.75" customHeight="1" x14ac:dyDescent="0.2"/>
    <row r="17122" spans="1:6" ht="409.6" hidden="1" customHeight="1" x14ac:dyDescent="0.2"/>
    <row r="17123" spans="1:6" ht="12.75" customHeight="1" x14ac:dyDescent="0.25">
      <c r="A17123" s="144" t="s">
        <v>4868</v>
      </c>
      <c r="B17123" s="145"/>
      <c r="C17123" s="145"/>
      <c r="D17123" s="145"/>
      <c r="E17123" s="146"/>
      <c r="F17123" s="147"/>
    </row>
    <row r="17124" spans="1:6" ht="12.75" customHeight="1" x14ac:dyDescent="0.2">
      <c r="A17124" s="138" t="s">
        <v>3200</v>
      </c>
      <c r="B17124" s="139"/>
      <c r="C17124" s="139"/>
      <c r="D17124" s="140"/>
      <c r="E17124" s="76" t="s">
        <v>4869</v>
      </c>
      <c r="F17124" s="77" t="s">
        <v>4870</v>
      </c>
    </row>
    <row r="17125" spans="1:6" ht="12.75" customHeight="1" x14ac:dyDescent="0.2">
      <c r="A17125" s="141"/>
      <c r="B17125" s="142"/>
      <c r="C17125" s="142"/>
      <c r="D17125" s="143"/>
      <c r="E17125" s="78" t="s">
        <v>3199</v>
      </c>
      <c r="F17125" s="79" t="s">
        <v>263</v>
      </c>
    </row>
    <row r="17126" spans="1:6" ht="409.6" hidden="1" customHeight="1" x14ac:dyDescent="0.2"/>
    <row r="17127" spans="1:6" ht="12.75" customHeight="1" x14ac:dyDescent="0.2">
      <c r="A17127" s="80" t="s">
        <v>4871</v>
      </c>
      <c r="B17127" s="81" t="s">
        <v>4872</v>
      </c>
      <c r="C17127" s="82" t="s">
        <v>4870</v>
      </c>
      <c r="D17127" s="82" t="s">
        <v>4873</v>
      </c>
      <c r="E17127" s="82" t="s">
        <v>4874</v>
      </c>
      <c r="F17127" s="83" t="s">
        <v>4875</v>
      </c>
    </row>
    <row r="17128" spans="1:6" ht="409.6" hidden="1" customHeight="1" x14ac:dyDescent="0.2"/>
    <row r="17129" spans="1:6" ht="25.5" customHeight="1" x14ac:dyDescent="0.2">
      <c r="A17129" s="84" t="s">
        <v>4931</v>
      </c>
      <c r="B17129" s="85" t="s">
        <v>4932</v>
      </c>
      <c r="C17129" s="86" t="s">
        <v>106</v>
      </c>
      <c r="D17129" s="87">
        <v>4.6199999999999998E-2</v>
      </c>
      <c r="E17129" s="88">
        <v>376410</v>
      </c>
      <c r="F17129" s="89">
        <f>+D17129*E17129</f>
        <v>17390.142</v>
      </c>
    </row>
    <row r="17130" spans="1:6" ht="409.6" hidden="1" customHeight="1" x14ac:dyDescent="0.2"/>
    <row r="17131" spans="1:6" ht="25.5" customHeight="1" x14ac:dyDescent="0.2">
      <c r="A17131" s="84" t="s">
        <v>5286</v>
      </c>
      <c r="B17131" s="85" t="s">
        <v>5287</v>
      </c>
      <c r="C17131" s="86" t="s">
        <v>106</v>
      </c>
      <c r="D17131" s="87">
        <v>9.0749999999999997E-2</v>
      </c>
      <c r="E17131" s="88">
        <v>78107</v>
      </c>
      <c r="F17131" s="89">
        <f>+D17131*E17131</f>
        <v>7088.2102500000001</v>
      </c>
    </row>
    <row r="17132" spans="1:6" ht="409.6" hidden="1" customHeight="1" x14ac:dyDescent="0.2"/>
    <row r="17133" spans="1:6" ht="25.5" customHeight="1" x14ac:dyDescent="0.2">
      <c r="A17133" s="84" t="s">
        <v>5121</v>
      </c>
      <c r="B17133" s="85" t="s">
        <v>5122</v>
      </c>
      <c r="C17133" s="86" t="s">
        <v>106</v>
      </c>
      <c r="D17133" s="87">
        <v>3.0249999999999999E-2</v>
      </c>
      <c r="E17133" s="88">
        <v>32024</v>
      </c>
      <c r="F17133" s="89">
        <f>+D17133*E17133</f>
        <v>968.726</v>
      </c>
    </row>
    <row r="17134" spans="1:6" ht="409.6" hidden="1" customHeight="1" x14ac:dyDescent="0.2"/>
    <row r="17135" spans="1:6" ht="25.5" customHeight="1" x14ac:dyDescent="0.2">
      <c r="A17135" s="84" t="s">
        <v>5172</v>
      </c>
      <c r="B17135" s="85" t="s">
        <v>5173</v>
      </c>
      <c r="C17135" s="86" t="s">
        <v>9</v>
      </c>
      <c r="D17135" s="87">
        <v>0.2</v>
      </c>
      <c r="E17135" s="88">
        <v>8900</v>
      </c>
      <c r="F17135" s="89">
        <f>+D17135*E17135</f>
        <v>1780</v>
      </c>
    </row>
    <row r="17136" spans="1:6" ht="409.6" hidden="1" customHeight="1" x14ac:dyDescent="0.2"/>
    <row r="17137" spans="1:6" ht="25.5" customHeight="1" thickBot="1" x14ac:dyDescent="0.25">
      <c r="A17137" s="84" t="s">
        <v>4876</v>
      </c>
      <c r="B17137" s="85" t="s">
        <v>4877</v>
      </c>
      <c r="C17137" s="86" t="s">
        <v>1212</v>
      </c>
      <c r="D17137" s="87">
        <v>0.02</v>
      </c>
      <c r="E17137" s="88">
        <v>3690</v>
      </c>
      <c r="F17137" s="89">
        <f>+D17137*E17137</f>
        <v>73.8</v>
      </c>
    </row>
    <row r="17138" spans="1:6" ht="409.6" hidden="1" customHeight="1" thickBot="1" x14ac:dyDescent="0.25"/>
    <row r="17139" spans="1:6" ht="13.5" customHeight="1" thickBot="1" x14ac:dyDescent="0.25">
      <c r="A17139" s="90" t="s">
        <v>4883</v>
      </c>
      <c r="B17139" s="91"/>
      <c r="C17139" s="92">
        <v>47.641567053485701</v>
      </c>
      <c r="D17139" s="91"/>
      <c r="E17139" s="93" t="s">
        <v>4884</v>
      </c>
      <c r="F17139" s="94">
        <v>27301</v>
      </c>
    </row>
    <row r="17140" spans="1:6" ht="0.2" customHeight="1" x14ac:dyDescent="0.2"/>
    <row r="17141" spans="1:6" ht="12.75" customHeight="1" x14ac:dyDescent="0.2">
      <c r="A17141" s="80" t="s">
        <v>4871</v>
      </c>
      <c r="B17141" s="81" t="s">
        <v>4885</v>
      </c>
      <c r="C17141" s="82" t="s">
        <v>4870</v>
      </c>
      <c r="D17141" s="82" t="s">
        <v>4873</v>
      </c>
      <c r="E17141" s="82" t="s">
        <v>4874</v>
      </c>
      <c r="F17141" s="83" t="s">
        <v>4875</v>
      </c>
    </row>
    <row r="17142" spans="1:6" ht="409.6" hidden="1" customHeight="1" x14ac:dyDescent="0.2"/>
    <row r="17143" spans="1:6" ht="25.5" customHeight="1" thickBot="1" x14ac:dyDescent="0.25">
      <c r="A17143" s="84" t="s">
        <v>4912</v>
      </c>
      <c r="B17143" s="85" t="s">
        <v>4913</v>
      </c>
      <c r="C17143" s="86" t="s">
        <v>4888</v>
      </c>
      <c r="D17143" s="87">
        <v>0.14285999999999999</v>
      </c>
      <c r="E17143" s="88">
        <v>184277</v>
      </c>
      <c r="F17143" s="89">
        <f>+D17143*E17143</f>
        <v>26325.812219999996</v>
      </c>
    </row>
    <row r="17144" spans="1:6" ht="409.6" hidden="1" customHeight="1" thickBot="1" x14ac:dyDescent="0.25"/>
    <row r="17145" spans="1:6" ht="13.5" customHeight="1" thickBot="1" x14ac:dyDescent="0.25">
      <c r="A17145" s="90" t="s">
        <v>4893</v>
      </c>
      <c r="B17145" s="91"/>
      <c r="C17145" s="92">
        <v>45.940144839019297</v>
      </c>
      <c r="D17145" s="91"/>
      <c r="E17145" s="93" t="s">
        <v>4884</v>
      </c>
      <c r="F17145" s="94">
        <v>26326</v>
      </c>
    </row>
    <row r="17146" spans="1:6" ht="0.2" customHeight="1" x14ac:dyDescent="0.2"/>
    <row r="17147" spans="1:6" ht="12.75" customHeight="1" x14ac:dyDescent="0.2">
      <c r="A17147" s="80" t="s">
        <v>4871</v>
      </c>
      <c r="B17147" s="81" t="s">
        <v>4894</v>
      </c>
      <c r="C17147" s="82" t="s">
        <v>4870</v>
      </c>
      <c r="D17147" s="82" t="s">
        <v>4873</v>
      </c>
      <c r="E17147" s="82" t="s">
        <v>4874</v>
      </c>
      <c r="F17147" s="83" t="s">
        <v>4875</v>
      </c>
    </row>
    <row r="17148" spans="1:6" ht="409.6" hidden="1" customHeight="1" x14ac:dyDescent="0.2"/>
    <row r="17149" spans="1:6" ht="25.5" customHeight="1" thickBot="1" x14ac:dyDescent="0.25">
      <c r="A17149" s="84" t="s">
        <v>4895</v>
      </c>
      <c r="B17149" s="85" t="s">
        <v>4896</v>
      </c>
      <c r="C17149" s="86" t="s">
        <v>4897</v>
      </c>
      <c r="D17149" s="87">
        <v>0.05</v>
      </c>
      <c r="E17149" s="88">
        <v>26326</v>
      </c>
      <c r="F17149" s="89">
        <f>+D17149*E17149</f>
        <v>1316.3000000000002</v>
      </c>
    </row>
    <row r="17150" spans="1:6" ht="409.6" hidden="1" customHeight="1" thickBot="1" x14ac:dyDescent="0.25"/>
    <row r="17151" spans="1:6" ht="13.5" customHeight="1" thickBot="1" x14ac:dyDescent="0.25">
      <c r="A17151" s="90" t="s">
        <v>4898</v>
      </c>
      <c r="B17151" s="91"/>
      <c r="C17151" s="92">
        <v>2.29648372742344</v>
      </c>
      <c r="D17151" s="91"/>
      <c r="E17151" s="93" t="s">
        <v>4884</v>
      </c>
      <c r="F17151" s="94">
        <v>1316</v>
      </c>
    </row>
    <row r="17152" spans="1:6" ht="0.2" customHeight="1" x14ac:dyDescent="0.2"/>
    <row r="17153" spans="1:6" ht="12.75" customHeight="1" x14ac:dyDescent="0.2">
      <c r="A17153" s="80" t="s">
        <v>4871</v>
      </c>
      <c r="B17153" s="81" t="s">
        <v>4905</v>
      </c>
      <c r="C17153" s="82" t="s">
        <v>4870</v>
      </c>
      <c r="D17153" s="82" t="s">
        <v>4873</v>
      </c>
      <c r="E17153" s="82" t="s">
        <v>4874</v>
      </c>
      <c r="F17153" s="83" t="s">
        <v>4875</v>
      </c>
    </row>
    <row r="17154" spans="1:6" ht="409.6" hidden="1" customHeight="1" x14ac:dyDescent="0.2"/>
    <row r="17155" spans="1:6" ht="25.5" customHeight="1" thickBot="1" x14ac:dyDescent="0.25">
      <c r="A17155" s="84" t="s">
        <v>4920</v>
      </c>
      <c r="B17155" s="85" t="s">
        <v>4921</v>
      </c>
      <c r="C17155" s="86" t="s">
        <v>106</v>
      </c>
      <c r="D17155" s="87">
        <v>0.16719999999999999</v>
      </c>
      <c r="E17155" s="88">
        <v>14128</v>
      </c>
      <c r="F17155" s="89">
        <f>+D17155*E17155</f>
        <v>2362.2015999999999</v>
      </c>
    </row>
    <row r="17156" spans="1:6" ht="409.6" hidden="1" customHeight="1" thickBot="1" x14ac:dyDescent="0.25"/>
    <row r="17157" spans="1:6" ht="13.5" customHeight="1" thickBot="1" x14ac:dyDescent="0.25">
      <c r="A17157" s="90" t="s">
        <v>4908</v>
      </c>
      <c r="B17157" s="91"/>
      <c r="C17157" s="92">
        <v>4.1218043800715503</v>
      </c>
      <c r="D17157" s="91"/>
      <c r="E17157" s="93" t="s">
        <v>4884</v>
      </c>
      <c r="F17157" s="94">
        <v>2362</v>
      </c>
    </row>
    <row r="17158" spans="1:6" ht="0.2" customHeight="1" thickBot="1" x14ac:dyDescent="0.25"/>
    <row r="17159" spans="1:6" ht="12.75" customHeight="1" thickBot="1" x14ac:dyDescent="0.3">
      <c r="A17159" s="157" t="s">
        <v>4909</v>
      </c>
      <c r="B17159" s="158"/>
      <c r="C17159" s="158"/>
      <c r="D17159" s="158"/>
      <c r="E17159" s="159">
        <v>57305</v>
      </c>
      <c r="F17159" s="160"/>
    </row>
    <row r="17160" spans="1:6" ht="12.75" customHeight="1" x14ac:dyDescent="0.2"/>
    <row r="17161" spans="1:6" ht="12.75" customHeight="1" x14ac:dyDescent="0.2"/>
    <row r="17162" spans="1:6" ht="409.6" hidden="1" customHeight="1" x14ac:dyDescent="0.2"/>
    <row r="17163" spans="1:6" ht="12.75" customHeight="1" x14ac:dyDescent="0.25">
      <c r="A17163" s="144" t="s">
        <v>4868</v>
      </c>
      <c r="B17163" s="145"/>
      <c r="C17163" s="145"/>
      <c r="D17163" s="145"/>
      <c r="E17163" s="146"/>
      <c r="F17163" s="147"/>
    </row>
    <row r="17164" spans="1:6" ht="12.75" customHeight="1" x14ac:dyDescent="0.2">
      <c r="A17164" s="138" t="s">
        <v>3202</v>
      </c>
      <c r="B17164" s="139"/>
      <c r="C17164" s="139"/>
      <c r="D17164" s="140"/>
      <c r="E17164" s="76" t="s">
        <v>4869</v>
      </c>
      <c r="F17164" s="77" t="s">
        <v>4870</v>
      </c>
    </row>
    <row r="17165" spans="1:6" ht="12.75" customHeight="1" x14ac:dyDescent="0.2">
      <c r="A17165" s="141"/>
      <c r="B17165" s="142"/>
      <c r="C17165" s="142"/>
      <c r="D17165" s="143"/>
      <c r="E17165" s="78" t="s">
        <v>3201</v>
      </c>
      <c r="F17165" s="79" t="s">
        <v>263</v>
      </c>
    </row>
    <row r="17166" spans="1:6" ht="409.6" hidden="1" customHeight="1" x14ac:dyDescent="0.2"/>
    <row r="17167" spans="1:6" ht="12.75" customHeight="1" x14ac:dyDescent="0.2">
      <c r="A17167" s="80" t="s">
        <v>4871</v>
      </c>
      <c r="B17167" s="81" t="s">
        <v>4872</v>
      </c>
      <c r="C17167" s="82" t="s">
        <v>4870</v>
      </c>
      <c r="D17167" s="82" t="s">
        <v>4873</v>
      </c>
      <c r="E17167" s="82" t="s">
        <v>4874</v>
      </c>
      <c r="F17167" s="83" t="s">
        <v>4875</v>
      </c>
    </row>
    <row r="17168" spans="1:6" ht="409.6" hidden="1" customHeight="1" x14ac:dyDescent="0.2"/>
    <row r="17169" spans="1:6" ht="25.5" customHeight="1" x14ac:dyDescent="0.2">
      <c r="A17169" s="84" t="s">
        <v>5154</v>
      </c>
      <c r="B17169" s="85" t="s">
        <v>5155</v>
      </c>
      <c r="C17169" s="86" t="s">
        <v>106</v>
      </c>
      <c r="D17169" s="87">
        <v>0.10437</v>
      </c>
      <c r="E17169" s="88">
        <v>405694</v>
      </c>
      <c r="F17169" s="89">
        <f>+D17169*E17169</f>
        <v>42342.282780000001</v>
      </c>
    </row>
    <row r="17170" spans="1:6" ht="409.6" hidden="1" customHeight="1" x14ac:dyDescent="0.2"/>
    <row r="17171" spans="1:6" ht="25.5" customHeight="1" x14ac:dyDescent="0.2">
      <c r="A17171" s="84" t="s">
        <v>5180</v>
      </c>
      <c r="B17171" s="85" t="s">
        <v>5181</v>
      </c>
      <c r="C17171" s="86" t="s">
        <v>7</v>
      </c>
      <c r="D17171" s="87">
        <v>0.18265000000000001</v>
      </c>
      <c r="E17171" s="88">
        <v>18433</v>
      </c>
      <c r="F17171" s="89">
        <f>+D17171*E17171</f>
        <v>3366.7874500000003</v>
      </c>
    </row>
    <row r="17172" spans="1:6" ht="409.6" hidden="1" customHeight="1" x14ac:dyDescent="0.2"/>
    <row r="17173" spans="1:6" ht="25.5" customHeight="1" x14ac:dyDescent="0.2">
      <c r="A17173" s="84" t="s">
        <v>5206</v>
      </c>
      <c r="B17173" s="85" t="s">
        <v>5207</v>
      </c>
      <c r="C17173" s="86" t="s">
        <v>7</v>
      </c>
      <c r="D17173" s="87">
        <v>6.8879999999999997E-2</v>
      </c>
      <c r="E17173" s="88">
        <v>25736</v>
      </c>
      <c r="F17173" s="89">
        <f>+D17173*E17173</f>
        <v>1772.6956799999998</v>
      </c>
    </row>
    <row r="17174" spans="1:6" ht="409.6" hidden="1" customHeight="1" x14ac:dyDescent="0.2"/>
    <row r="17175" spans="1:6" ht="25.5" customHeight="1" x14ac:dyDescent="0.2">
      <c r="A17175" s="84" t="s">
        <v>5444</v>
      </c>
      <c r="B17175" s="85" t="s">
        <v>5445</v>
      </c>
      <c r="C17175" s="86" t="s">
        <v>263</v>
      </c>
      <c r="D17175" s="87">
        <v>0.25142999999999999</v>
      </c>
      <c r="E17175" s="88">
        <v>12867</v>
      </c>
      <c r="F17175" s="89">
        <f>+D17175*E17175</f>
        <v>3235.1498099999999</v>
      </c>
    </row>
    <row r="17176" spans="1:6" ht="409.6" hidden="1" customHeight="1" x14ac:dyDescent="0.2"/>
    <row r="17177" spans="1:6" ht="25.5" customHeight="1" x14ac:dyDescent="0.2">
      <c r="A17177" s="84" t="s">
        <v>5400</v>
      </c>
      <c r="B17177" s="85" t="s">
        <v>5401</v>
      </c>
      <c r="C17177" s="86" t="s">
        <v>4880</v>
      </c>
      <c r="D17177" s="87">
        <v>1.89E-3</v>
      </c>
      <c r="E17177" s="88">
        <v>40500</v>
      </c>
      <c r="F17177" s="89">
        <f>+D17177*E17177</f>
        <v>76.545000000000002</v>
      </c>
    </row>
    <row r="17178" spans="1:6" ht="409.6" hidden="1" customHeight="1" x14ac:dyDescent="0.2"/>
    <row r="17179" spans="1:6" ht="25.5" customHeight="1" x14ac:dyDescent="0.2">
      <c r="A17179" s="84" t="s">
        <v>5446</v>
      </c>
      <c r="B17179" s="85" t="s">
        <v>5447</v>
      </c>
      <c r="C17179" s="86" t="s">
        <v>4880</v>
      </c>
      <c r="D17179" s="87">
        <v>1.89E-3</v>
      </c>
      <c r="E17179" s="88">
        <v>14600</v>
      </c>
      <c r="F17179" s="89">
        <f>+D17179*E17179</f>
        <v>27.594000000000001</v>
      </c>
    </row>
    <row r="17180" spans="1:6" ht="409.6" hidden="1" customHeight="1" x14ac:dyDescent="0.2"/>
    <row r="17181" spans="1:6" ht="25.5" customHeight="1" x14ac:dyDescent="0.2">
      <c r="A17181" s="84" t="s">
        <v>5448</v>
      </c>
      <c r="B17181" s="85" t="s">
        <v>5449</v>
      </c>
      <c r="C17181" s="86" t="s">
        <v>4880</v>
      </c>
      <c r="D17181" s="87">
        <v>3.7499999999999999E-3</v>
      </c>
      <c r="E17181" s="88">
        <v>72000</v>
      </c>
      <c r="F17181" s="89">
        <f>+D17181*E17181</f>
        <v>270</v>
      </c>
    </row>
    <row r="17182" spans="1:6" ht="409.6" hidden="1" customHeight="1" x14ac:dyDescent="0.2"/>
    <row r="17183" spans="1:6" ht="25.5" customHeight="1" x14ac:dyDescent="0.2">
      <c r="A17183" s="84" t="s">
        <v>5450</v>
      </c>
      <c r="B17183" s="85" t="s">
        <v>5451</v>
      </c>
      <c r="C17183" s="86" t="s">
        <v>7</v>
      </c>
      <c r="D17183" s="87">
        <v>0.05</v>
      </c>
      <c r="E17183" s="88">
        <v>15900</v>
      </c>
      <c r="F17183" s="89">
        <f>+D17183*E17183</f>
        <v>795</v>
      </c>
    </row>
    <row r="17184" spans="1:6" ht="409.6" hidden="1" customHeight="1" x14ac:dyDescent="0.2"/>
    <row r="17185" spans="1:6" ht="25.5" customHeight="1" x14ac:dyDescent="0.2">
      <c r="A17185" s="84" t="s">
        <v>5160</v>
      </c>
      <c r="B17185" s="85" t="s">
        <v>5161</v>
      </c>
      <c r="C17185" s="86" t="s">
        <v>9</v>
      </c>
      <c r="D17185" s="87">
        <v>4.163E-2</v>
      </c>
      <c r="E17185" s="88">
        <v>155918</v>
      </c>
      <c r="F17185" s="89">
        <f>+D17185*E17185</f>
        <v>6490.8663400000005</v>
      </c>
    </row>
    <row r="17186" spans="1:6" ht="409.6" hidden="1" customHeight="1" x14ac:dyDescent="0.2"/>
    <row r="17187" spans="1:6" ht="25.5" customHeight="1" x14ac:dyDescent="0.2">
      <c r="A17187" s="84" t="s">
        <v>5172</v>
      </c>
      <c r="B17187" s="85" t="s">
        <v>5173</v>
      </c>
      <c r="C17187" s="86" t="s">
        <v>9</v>
      </c>
      <c r="D17187" s="87">
        <v>1.32</v>
      </c>
      <c r="E17187" s="88">
        <v>8900</v>
      </c>
      <c r="F17187" s="89">
        <f>+D17187*E17187</f>
        <v>11748</v>
      </c>
    </row>
    <row r="17188" spans="1:6" ht="409.6" hidden="1" customHeight="1" x14ac:dyDescent="0.2"/>
    <row r="17189" spans="1:6" ht="25.5" customHeight="1" x14ac:dyDescent="0.2">
      <c r="A17189" s="84" t="s">
        <v>4876</v>
      </c>
      <c r="B17189" s="85" t="s">
        <v>4877</v>
      </c>
      <c r="C17189" s="86" t="s">
        <v>1212</v>
      </c>
      <c r="D17189" s="87">
        <v>0.5</v>
      </c>
      <c r="E17189" s="88">
        <v>3690</v>
      </c>
      <c r="F17189" s="89">
        <f>+D17189*E17189</f>
        <v>1845</v>
      </c>
    </row>
    <row r="17190" spans="1:6" ht="409.6" hidden="1" customHeight="1" x14ac:dyDescent="0.2"/>
    <row r="17191" spans="1:6" ht="25.5" customHeight="1" thickBot="1" x14ac:dyDescent="0.25">
      <c r="A17191" s="84" t="s">
        <v>5097</v>
      </c>
      <c r="B17191" s="85" t="s">
        <v>5098</v>
      </c>
      <c r="C17191" s="86" t="s">
        <v>9</v>
      </c>
      <c r="D17191" s="87">
        <v>6.7999999999999996E-3</v>
      </c>
      <c r="E17191" s="88">
        <v>295180</v>
      </c>
      <c r="F17191" s="89">
        <f>+D17191*E17191</f>
        <v>2007.2239999999999</v>
      </c>
    </row>
    <row r="17192" spans="1:6" ht="409.6" hidden="1" customHeight="1" thickBot="1" x14ac:dyDescent="0.25"/>
    <row r="17193" spans="1:6" ht="13.5" customHeight="1" thickBot="1" x14ac:dyDescent="0.25">
      <c r="A17193" s="90" t="s">
        <v>4883</v>
      </c>
      <c r="B17193" s="91"/>
      <c r="C17193" s="92">
        <v>48.739318632521403</v>
      </c>
      <c r="D17193" s="91"/>
      <c r="E17193" s="93" t="s">
        <v>4884</v>
      </c>
      <c r="F17193" s="94">
        <v>73978</v>
      </c>
    </row>
    <row r="17194" spans="1:6" ht="0.2" customHeight="1" x14ac:dyDescent="0.2"/>
    <row r="17195" spans="1:6" ht="12.75" customHeight="1" x14ac:dyDescent="0.2">
      <c r="A17195" s="80" t="s">
        <v>4871</v>
      </c>
      <c r="B17195" s="81" t="s">
        <v>4885</v>
      </c>
      <c r="C17195" s="82" t="s">
        <v>4870</v>
      </c>
      <c r="D17195" s="82" t="s">
        <v>4873</v>
      </c>
      <c r="E17195" s="82" t="s">
        <v>4874</v>
      </c>
      <c r="F17195" s="83" t="s">
        <v>4875</v>
      </c>
    </row>
    <row r="17196" spans="1:6" ht="409.6" hidden="1" customHeight="1" x14ac:dyDescent="0.2"/>
    <row r="17197" spans="1:6" ht="25.5" customHeight="1" thickBot="1" x14ac:dyDescent="0.25">
      <c r="A17197" s="84" t="s">
        <v>5284</v>
      </c>
      <c r="B17197" s="85" t="s">
        <v>5285</v>
      </c>
      <c r="C17197" s="86" t="s">
        <v>4888</v>
      </c>
      <c r="D17197" s="87">
        <v>0.33333000000000002</v>
      </c>
      <c r="E17197" s="88">
        <v>222303</v>
      </c>
      <c r="F17197" s="89">
        <f>+D17197*E17197</f>
        <v>74100.258990000002</v>
      </c>
    </row>
    <row r="17198" spans="1:6" ht="409.6" hidden="1" customHeight="1" thickBot="1" x14ac:dyDescent="0.25"/>
    <row r="17199" spans="1:6" ht="13.5" customHeight="1" thickBot="1" x14ac:dyDescent="0.25">
      <c r="A17199" s="90" t="s">
        <v>4893</v>
      </c>
      <c r="B17199" s="91"/>
      <c r="C17199" s="92">
        <v>48.819696540455801</v>
      </c>
      <c r="D17199" s="91"/>
      <c r="E17199" s="93" t="s">
        <v>4884</v>
      </c>
      <c r="F17199" s="94">
        <v>74100</v>
      </c>
    </row>
    <row r="17200" spans="1:6" ht="0.2" customHeight="1" x14ac:dyDescent="0.2"/>
    <row r="17201" spans="1:6" ht="12.75" customHeight="1" x14ac:dyDescent="0.2">
      <c r="A17201" s="80" t="s">
        <v>4871</v>
      </c>
      <c r="B17201" s="81" t="s">
        <v>4894</v>
      </c>
      <c r="C17201" s="82" t="s">
        <v>4870</v>
      </c>
      <c r="D17201" s="82" t="s">
        <v>4873</v>
      </c>
      <c r="E17201" s="82" t="s">
        <v>4874</v>
      </c>
      <c r="F17201" s="83" t="s">
        <v>4875</v>
      </c>
    </row>
    <row r="17202" spans="1:6" ht="409.6" hidden="1" customHeight="1" x14ac:dyDescent="0.2"/>
    <row r="17203" spans="1:6" ht="25.5" customHeight="1" thickBot="1" x14ac:dyDescent="0.25">
      <c r="A17203" s="84" t="s">
        <v>4895</v>
      </c>
      <c r="B17203" s="85" t="s">
        <v>4896</v>
      </c>
      <c r="C17203" s="86" t="s">
        <v>4897</v>
      </c>
      <c r="D17203" s="87">
        <v>0.05</v>
      </c>
      <c r="E17203" s="88">
        <v>74100</v>
      </c>
      <c r="F17203" s="89">
        <f>+D17203*E17203</f>
        <v>3705</v>
      </c>
    </row>
    <row r="17204" spans="1:6" ht="409.6" hidden="1" customHeight="1" thickBot="1" x14ac:dyDescent="0.25"/>
    <row r="17205" spans="1:6" ht="13.5" customHeight="1" thickBot="1" x14ac:dyDescent="0.25">
      <c r="A17205" s="90" t="s">
        <v>4898</v>
      </c>
      <c r="B17205" s="91"/>
      <c r="C17205" s="92">
        <v>2.4409848270227901</v>
      </c>
      <c r="D17205" s="91"/>
      <c r="E17205" s="93" t="s">
        <v>4884</v>
      </c>
      <c r="F17205" s="94">
        <v>3705</v>
      </c>
    </row>
    <row r="17206" spans="1:6" ht="0.2" customHeight="1" thickBot="1" x14ac:dyDescent="0.25"/>
    <row r="17207" spans="1:6" ht="12.75" customHeight="1" thickBot="1" x14ac:dyDescent="0.3">
      <c r="A17207" s="157" t="s">
        <v>4909</v>
      </c>
      <c r="B17207" s="158"/>
      <c r="C17207" s="158"/>
      <c r="D17207" s="158"/>
      <c r="E17207" s="159">
        <v>151783</v>
      </c>
      <c r="F17207" s="160"/>
    </row>
    <row r="17208" spans="1:6" ht="12.75" customHeight="1" x14ac:dyDescent="0.2"/>
    <row r="17209" spans="1:6" ht="12.75" customHeight="1" x14ac:dyDescent="0.2"/>
    <row r="17210" spans="1:6" ht="409.6" hidden="1" customHeight="1" x14ac:dyDescent="0.2"/>
    <row r="17211" spans="1:6" ht="12.75" customHeight="1" x14ac:dyDescent="0.25">
      <c r="A17211" s="144" t="s">
        <v>4868</v>
      </c>
      <c r="B17211" s="145"/>
      <c r="C17211" s="145"/>
      <c r="D17211" s="145"/>
      <c r="E17211" s="146"/>
      <c r="F17211" s="147"/>
    </row>
    <row r="17212" spans="1:6" ht="12.75" customHeight="1" x14ac:dyDescent="0.2">
      <c r="A17212" s="138" t="s">
        <v>3204</v>
      </c>
      <c r="B17212" s="139"/>
      <c r="C17212" s="139"/>
      <c r="D17212" s="140"/>
      <c r="E17212" s="76" t="s">
        <v>4869</v>
      </c>
      <c r="F17212" s="77" t="s">
        <v>4870</v>
      </c>
    </row>
    <row r="17213" spans="1:6" ht="12.75" customHeight="1" x14ac:dyDescent="0.2">
      <c r="A17213" s="141"/>
      <c r="B17213" s="142"/>
      <c r="C17213" s="142"/>
      <c r="D17213" s="143"/>
      <c r="E17213" s="78" t="s">
        <v>3203</v>
      </c>
      <c r="F17213" s="79" t="s">
        <v>263</v>
      </c>
    </row>
    <row r="17214" spans="1:6" ht="409.6" hidden="1" customHeight="1" x14ac:dyDescent="0.2"/>
    <row r="17215" spans="1:6" ht="12.75" customHeight="1" x14ac:dyDescent="0.2">
      <c r="A17215" s="80" t="s">
        <v>4871</v>
      </c>
      <c r="B17215" s="81" t="s">
        <v>4872</v>
      </c>
      <c r="C17215" s="82" t="s">
        <v>4870</v>
      </c>
      <c r="D17215" s="82" t="s">
        <v>4873</v>
      </c>
      <c r="E17215" s="82" t="s">
        <v>4874</v>
      </c>
      <c r="F17215" s="83" t="s">
        <v>4875</v>
      </c>
    </row>
    <row r="17216" spans="1:6" ht="409.6" hidden="1" customHeight="1" x14ac:dyDescent="0.2"/>
    <row r="17217" spans="1:6" ht="25.5" customHeight="1" x14ac:dyDescent="0.2">
      <c r="A17217" s="84" t="s">
        <v>5154</v>
      </c>
      <c r="B17217" s="85" t="s">
        <v>5155</v>
      </c>
      <c r="C17217" s="86" t="s">
        <v>106</v>
      </c>
      <c r="D17217" s="87">
        <v>2.52E-2</v>
      </c>
      <c r="E17217" s="88">
        <v>405694</v>
      </c>
      <c r="F17217" s="89">
        <f>+D17217*E17217</f>
        <v>10223.488799999999</v>
      </c>
    </row>
    <row r="17218" spans="1:6" ht="409.6" hidden="1" customHeight="1" x14ac:dyDescent="0.2"/>
    <row r="17219" spans="1:6" ht="25.5" customHeight="1" x14ac:dyDescent="0.2">
      <c r="A17219" s="84" t="s">
        <v>5172</v>
      </c>
      <c r="B17219" s="85" t="s">
        <v>5173</v>
      </c>
      <c r="C17219" s="86" t="s">
        <v>9</v>
      </c>
      <c r="D17219" s="87">
        <v>0.18518999999999999</v>
      </c>
      <c r="E17219" s="88">
        <v>8900</v>
      </c>
      <c r="F17219" s="89">
        <f>+D17219*E17219</f>
        <v>1648.191</v>
      </c>
    </row>
    <row r="17220" spans="1:6" ht="409.6" hidden="1" customHeight="1" x14ac:dyDescent="0.2"/>
    <row r="17221" spans="1:6" ht="25.5" customHeight="1" thickBot="1" x14ac:dyDescent="0.25">
      <c r="A17221" s="84" t="s">
        <v>5121</v>
      </c>
      <c r="B17221" s="85" t="s">
        <v>5122</v>
      </c>
      <c r="C17221" s="86" t="s">
        <v>106</v>
      </c>
      <c r="D17221" s="87">
        <v>2.5200000000000001E-3</v>
      </c>
      <c r="E17221" s="88">
        <v>32024</v>
      </c>
      <c r="F17221" s="89">
        <f>+D17221*E17221</f>
        <v>80.700479999999999</v>
      </c>
    </row>
    <row r="17222" spans="1:6" ht="409.6" hidden="1" customHeight="1" thickBot="1" x14ac:dyDescent="0.25"/>
    <row r="17223" spans="1:6" ht="13.5" customHeight="1" thickBot="1" x14ac:dyDescent="0.25">
      <c r="A17223" s="90" t="s">
        <v>4883</v>
      </c>
      <c r="B17223" s="91"/>
      <c r="C17223" s="92">
        <v>42.7988254673065</v>
      </c>
      <c r="D17223" s="91"/>
      <c r="E17223" s="93" t="s">
        <v>4884</v>
      </c>
      <c r="F17223" s="94">
        <v>11952</v>
      </c>
    </row>
    <row r="17224" spans="1:6" ht="0.2" customHeight="1" x14ac:dyDescent="0.2"/>
    <row r="17225" spans="1:6" ht="12.75" customHeight="1" x14ac:dyDescent="0.2">
      <c r="A17225" s="80" t="s">
        <v>4871</v>
      </c>
      <c r="B17225" s="81" t="s">
        <v>4885</v>
      </c>
      <c r="C17225" s="82" t="s">
        <v>4870</v>
      </c>
      <c r="D17225" s="82" t="s">
        <v>4873</v>
      </c>
      <c r="E17225" s="82" t="s">
        <v>4874</v>
      </c>
      <c r="F17225" s="83" t="s">
        <v>4875</v>
      </c>
    </row>
    <row r="17226" spans="1:6" ht="409.6" hidden="1" customHeight="1" x14ac:dyDescent="0.2"/>
    <row r="17227" spans="1:6" ht="25.5" customHeight="1" thickBot="1" x14ac:dyDescent="0.25">
      <c r="A17227" s="84" t="s">
        <v>5178</v>
      </c>
      <c r="B17227" s="85" t="s">
        <v>5179</v>
      </c>
      <c r="C17227" s="86" t="s">
        <v>4888</v>
      </c>
      <c r="D17227" s="87">
        <v>0.04</v>
      </c>
      <c r="E17227" s="88">
        <v>294454</v>
      </c>
      <c r="F17227" s="89">
        <f>+D17227*E17227</f>
        <v>11778.16</v>
      </c>
    </row>
    <row r="17228" spans="1:6" ht="409.6" hidden="1" customHeight="1" thickBot="1" x14ac:dyDescent="0.25"/>
    <row r="17229" spans="1:6" ht="13.5" customHeight="1" thickBot="1" x14ac:dyDescent="0.25">
      <c r="A17229" s="90" t="s">
        <v>4893</v>
      </c>
      <c r="B17229" s="91"/>
      <c r="C17229" s="92">
        <v>42.175750196949103</v>
      </c>
      <c r="D17229" s="91"/>
      <c r="E17229" s="93" t="s">
        <v>4884</v>
      </c>
      <c r="F17229" s="94">
        <v>11778</v>
      </c>
    </row>
    <row r="17230" spans="1:6" ht="0.2" customHeight="1" x14ac:dyDescent="0.2"/>
    <row r="17231" spans="1:6" ht="12.75" customHeight="1" x14ac:dyDescent="0.2">
      <c r="A17231" s="80" t="s">
        <v>4871</v>
      </c>
      <c r="B17231" s="81" t="s">
        <v>4894</v>
      </c>
      <c r="C17231" s="82" t="s">
        <v>4870</v>
      </c>
      <c r="D17231" s="82" t="s">
        <v>4873</v>
      </c>
      <c r="E17231" s="82" t="s">
        <v>4874</v>
      </c>
      <c r="F17231" s="83" t="s">
        <v>4875</v>
      </c>
    </row>
    <row r="17232" spans="1:6" ht="409.6" hidden="1" customHeight="1" x14ac:dyDescent="0.2"/>
    <row r="17233" spans="1:6" ht="25.5" customHeight="1" thickBot="1" x14ac:dyDescent="0.25">
      <c r="A17233" s="84" t="s">
        <v>4895</v>
      </c>
      <c r="B17233" s="85" t="s">
        <v>4896</v>
      </c>
      <c r="C17233" s="86" t="s">
        <v>4897</v>
      </c>
      <c r="D17233" s="87">
        <v>0.05</v>
      </c>
      <c r="E17233" s="88">
        <v>11778</v>
      </c>
      <c r="F17233" s="89">
        <f>+D17233*E17233</f>
        <v>588.9</v>
      </c>
    </row>
    <row r="17234" spans="1:6" ht="409.6" hidden="1" customHeight="1" thickBot="1" x14ac:dyDescent="0.25"/>
    <row r="17235" spans="1:6" ht="13.5" customHeight="1" thickBot="1" x14ac:dyDescent="0.25">
      <c r="A17235" s="90" t="s">
        <v>4898</v>
      </c>
      <c r="B17235" s="91"/>
      <c r="C17235" s="92">
        <v>2.1091455990832899</v>
      </c>
      <c r="D17235" s="91"/>
      <c r="E17235" s="93" t="s">
        <v>4884</v>
      </c>
      <c r="F17235" s="94">
        <v>589</v>
      </c>
    </row>
    <row r="17236" spans="1:6" ht="0.2" customHeight="1" x14ac:dyDescent="0.2"/>
    <row r="17237" spans="1:6" ht="12.75" customHeight="1" x14ac:dyDescent="0.2">
      <c r="A17237" s="80" t="s">
        <v>4871</v>
      </c>
      <c r="B17237" s="81" t="s">
        <v>4899</v>
      </c>
      <c r="C17237" s="82" t="s">
        <v>4870</v>
      </c>
      <c r="D17237" s="82" t="s">
        <v>4873</v>
      </c>
      <c r="E17237" s="82" t="s">
        <v>4874</v>
      </c>
      <c r="F17237" s="83" t="s">
        <v>4875</v>
      </c>
    </row>
    <row r="17238" spans="1:6" ht="409.6" hidden="1" customHeight="1" x14ac:dyDescent="0.2"/>
    <row r="17239" spans="1:6" ht="25.5" customHeight="1" thickBot="1" x14ac:dyDescent="0.25">
      <c r="A17239" s="84" t="s">
        <v>5125</v>
      </c>
      <c r="B17239" s="85" t="s">
        <v>5126</v>
      </c>
      <c r="C17239" s="86" t="s">
        <v>109</v>
      </c>
      <c r="D17239" s="87">
        <v>0.03</v>
      </c>
      <c r="E17239" s="88">
        <v>120237</v>
      </c>
      <c r="F17239" s="89">
        <f>+D17239*E17239</f>
        <v>3607.1099999999997</v>
      </c>
    </row>
    <row r="17240" spans="1:6" ht="409.6" hidden="1" customHeight="1" thickBot="1" x14ac:dyDescent="0.25"/>
    <row r="17241" spans="1:6" ht="13.5" customHeight="1" thickBot="1" x14ac:dyDescent="0.25">
      <c r="A17241" s="90" t="s">
        <v>4904</v>
      </c>
      <c r="B17241" s="91"/>
      <c r="C17241" s="92">
        <v>12.9162787366612</v>
      </c>
      <c r="D17241" s="91"/>
      <c r="E17241" s="93" t="s">
        <v>4884</v>
      </c>
      <c r="F17241" s="94">
        <v>3607</v>
      </c>
    </row>
    <row r="17242" spans="1:6" ht="0.2" customHeight="1" thickBot="1" x14ac:dyDescent="0.25"/>
    <row r="17243" spans="1:6" ht="12.75" customHeight="1" thickBot="1" x14ac:dyDescent="0.3">
      <c r="A17243" s="157" t="s">
        <v>4909</v>
      </c>
      <c r="B17243" s="158"/>
      <c r="C17243" s="158"/>
      <c r="D17243" s="158"/>
      <c r="E17243" s="159">
        <v>27926</v>
      </c>
      <c r="F17243" s="160"/>
    </row>
    <row r="17244" spans="1:6" ht="12.75" customHeight="1" x14ac:dyDescent="0.2"/>
    <row r="17245" spans="1:6" ht="12.75" customHeight="1" x14ac:dyDescent="0.2"/>
    <row r="17246" spans="1:6" ht="409.6" hidden="1" customHeight="1" x14ac:dyDescent="0.2"/>
    <row r="17247" spans="1:6" ht="12.75" customHeight="1" x14ac:dyDescent="0.25">
      <c r="A17247" s="144" t="s">
        <v>4868</v>
      </c>
      <c r="B17247" s="145"/>
      <c r="C17247" s="145"/>
      <c r="D17247" s="145"/>
      <c r="E17247" s="146"/>
      <c r="F17247" s="147"/>
    </row>
    <row r="17248" spans="1:6" ht="12.75" customHeight="1" x14ac:dyDescent="0.2">
      <c r="A17248" s="138" t="s">
        <v>3206</v>
      </c>
      <c r="B17248" s="139"/>
      <c r="C17248" s="139"/>
      <c r="D17248" s="140"/>
      <c r="E17248" s="76" t="s">
        <v>4869</v>
      </c>
      <c r="F17248" s="77" t="s">
        <v>4870</v>
      </c>
    </row>
    <row r="17249" spans="1:6" ht="12.75" customHeight="1" x14ac:dyDescent="0.2">
      <c r="A17249" s="141"/>
      <c r="B17249" s="142"/>
      <c r="C17249" s="142"/>
      <c r="D17249" s="143"/>
      <c r="E17249" s="78" t="s">
        <v>3205</v>
      </c>
      <c r="F17249" s="79" t="s">
        <v>9</v>
      </c>
    </row>
    <row r="17250" spans="1:6" ht="409.6" hidden="1" customHeight="1" x14ac:dyDescent="0.2"/>
    <row r="17251" spans="1:6" ht="12.75" customHeight="1" x14ac:dyDescent="0.2">
      <c r="A17251" s="80" t="s">
        <v>4871</v>
      </c>
      <c r="B17251" s="81" t="s">
        <v>4872</v>
      </c>
      <c r="C17251" s="82" t="s">
        <v>4870</v>
      </c>
      <c r="D17251" s="82" t="s">
        <v>4873</v>
      </c>
      <c r="E17251" s="82" t="s">
        <v>4874</v>
      </c>
      <c r="F17251" s="83" t="s">
        <v>4875</v>
      </c>
    </row>
    <row r="17252" spans="1:6" ht="409.6" hidden="1" customHeight="1" x14ac:dyDescent="0.2"/>
    <row r="17253" spans="1:6" ht="25.5" customHeight="1" thickBot="1" x14ac:dyDescent="0.25">
      <c r="A17253" s="84" t="s">
        <v>5452</v>
      </c>
      <c r="B17253" s="85" t="s">
        <v>5453</v>
      </c>
      <c r="C17253" s="86" t="s">
        <v>9</v>
      </c>
      <c r="D17253" s="87">
        <v>1</v>
      </c>
      <c r="E17253" s="88">
        <v>31506</v>
      </c>
      <c r="F17253" s="89">
        <f>+D17253*E17253</f>
        <v>31506</v>
      </c>
    </row>
    <row r="17254" spans="1:6" ht="409.6" hidden="1" customHeight="1" thickBot="1" x14ac:dyDescent="0.25"/>
    <row r="17255" spans="1:6" ht="13.5" customHeight="1" thickBot="1" x14ac:dyDescent="0.25">
      <c r="A17255" s="90" t="s">
        <v>4883</v>
      </c>
      <c r="B17255" s="91"/>
      <c r="C17255" s="92">
        <v>93.7846043936417</v>
      </c>
      <c r="D17255" s="91"/>
      <c r="E17255" s="93" t="s">
        <v>4884</v>
      </c>
      <c r="F17255" s="94">
        <v>31506</v>
      </c>
    </row>
    <row r="17256" spans="1:6" ht="0.2" customHeight="1" x14ac:dyDescent="0.2"/>
    <row r="17257" spans="1:6" ht="12.75" customHeight="1" x14ac:dyDescent="0.2">
      <c r="A17257" s="80" t="s">
        <v>4871</v>
      </c>
      <c r="B17257" s="81" t="s">
        <v>4885</v>
      </c>
      <c r="C17257" s="82" t="s">
        <v>4870</v>
      </c>
      <c r="D17257" s="82" t="s">
        <v>4873</v>
      </c>
      <c r="E17257" s="82" t="s">
        <v>4874</v>
      </c>
      <c r="F17257" s="83" t="s">
        <v>4875</v>
      </c>
    </row>
    <row r="17258" spans="1:6" ht="409.6" hidden="1" customHeight="1" x14ac:dyDescent="0.2"/>
    <row r="17259" spans="1:6" ht="25.5" customHeight="1" thickBot="1" x14ac:dyDescent="0.25">
      <c r="A17259" s="84" t="s">
        <v>4935</v>
      </c>
      <c r="B17259" s="85" t="s">
        <v>4936</v>
      </c>
      <c r="C17259" s="86" t="s">
        <v>4888</v>
      </c>
      <c r="D17259" s="87">
        <v>0.01</v>
      </c>
      <c r="E17259" s="88">
        <v>198902</v>
      </c>
      <c r="F17259" s="89">
        <f>+D17259*E17259</f>
        <v>1989.02</v>
      </c>
    </row>
    <row r="17260" spans="1:6" ht="409.6" hidden="1" customHeight="1" thickBot="1" x14ac:dyDescent="0.25"/>
    <row r="17261" spans="1:6" ht="13.5" customHeight="1" thickBot="1" x14ac:dyDescent="0.25">
      <c r="A17261" s="90" t="s">
        <v>4893</v>
      </c>
      <c r="B17261" s="91"/>
      <c r="C17261" s="92">
        <v>5.9207001250223303</v>
      </c>
      <c r="D17261" s="91"/>
      <c r="E17261" s="93" t="s">
        <v>4884</v>
      </c>
      <c r="F17261" s="94">
        <v>1989</v>
      </c>
    </row>
    <row r="17262" spans="1:6" ht="0.2" customHeight="1" x14ac:dyDescent="0.2"/>
    <row r="17263" spans="1:6" ht="12.75" customHeight="1" x14ac:dyDescent="0.2">
      <c r="A17263" s="80" t="s">
        <v>4871</v>
      </c>
      <c r="B17263" s="81" t="s">
        <v>4894</v>
      </c>
      <c r="C17263" s="82" t="s">
        <v>4870</v>
      </c>
      <c r="D17263" s="82" t="s">
        <v>4873</v>
      </c>
      <c r="E17263" s="82" t="s">
        <v>4874</v>
      </c>
      <c r="F17263" s="83" t="s">
        <v>4875</v>
      </c>
    </row>
    <row r="17264" spans="1:6" ht="409.6" hidden="1" customHeight="1" x14ac:dyDescent="0.2"/>
    <row r="17265" spans="1:6" ht="25.5" customHeight="1" thickBot="1" x14ac:dyDescent="0.25">
      <c r="A17265" s="84" t="s">
        <v>4895</v>
      </c>
      <c r="B17265" s="85" t="s">
        <v>4896</v>
      </c>
      <c r="C17265" s="86" t="s">
        <v>4897</v>
      </c>
      <c r="D17265" s="87">
        <v>0.05</v>
      </c>
      <c r="E17265" s="88">
        <v>1989</v>
      </c>
      <c r="F17265" s="89">
        <f>+D17265*E17265</f>
        <v>99.45</v>
      </c>
    </row>
    <row r="17266" spans="1:6" ht="409.6" hidden="1" customHeight="1" thickBot="1" x14ac:dyDescent="0.25"/>
    <row r="17267" spans="1:6" ht="13.5" customHeight="1" thickBot="1" x14ac:dyDescent="0.25">
      <c r="A17267" s="90" t="s">
        <v>4898</v>
      </c>
      <c r="B17267" s="91"/>
      <c r="C17267" s="92">
        <v>0.29469548133595302</v>
      </c>
      <c r="D17267" s="91"/>
      <c r="E17267" s="93" t="s">
        <v>4884</v>
      </c>
      <c r="F17267" s="94">
        <v>99</v>
      </c>
    </row>
    <row r="17268" spans="1:6" ht="0.2" customHeight="1" thickBot="1" x14ac:dyDescent="0.25"/>
    <row r="17269" spans="1:6" ht="12.75" customHeight="1" thickBot="1" x14ac:dyDescent="0.3">
      <c r="A17269" s="157" t="s">
        <v>4909</v>
      </c>
      <c r="B17269" s="158"/>
      <c r="C17269" s="158"/>
      <c r="D17269" s="158"/>
      <c r="E17269" s="159">
        <v>33594</v>
      </c>
      <c r="F17269" s="160"/>
    </row>
    <row r="17270" spans="1:6" ht="12.75" customHeight="1" x14ac:dyDescent="0.2"/>
    <row r="17271" spans="1:6" ht="12.75" customHeight="1" x14ac:dyDescent="0.2"/>
    <row r="17272" spans="1:6" ht="409.6" hidden="1" customHeight="1" x14ac:dyDescent="0.2"/>
    <row r="17273" spans="1:6" ht="12.75" customHeight="1" x14ac:dyDescent="0.25">
      <c r="A17273" s="144" t="s">
        <v>4868</v>
      </c>
      <c r="B17273" s="145"/>
      <c r="C17273" s="145"/>
      <c r="D17273" s="145"/>
      <c r="E17273" s="146"/>
      <c r="F17273" s="147"/>
    </row>
    <row r="17274" spans="1:6" ht="12.75" customHeight="1" x14ac:dyDescent="0.2">
      <c r="A17274" s="138" t="s">
        <v>3208</v>
      </c>
      <c r="B17274" s="139"/>
      <c r="C17274" s="139"/>
      <c r="D17274" s="140"/>
      <c r="E17274" s="76" t="s">
        <v>4869</v>
      </c>
      <c r="F17274" s="77" t="s">
        <v>4870</v>
      </c>
    </row>
    <row r="17275" spans="1:6" ht="12.75" customHeight="1" x14ac:dyDescent="0.2">
      <c r="A17275" s="141"/>
      <c r="B17275" s="142"/>
      <c r="C17275" s="142"/>
      <c r="D17275" s="143"/>
      <c r="E17275" s="78" t="s">
        <v>3207</v>
      </c>
      <c r="F17275" s="79" t="s">
        <v>263</v>
      </c>
    </row>
    <row r="17276" spans="1:6" ht="409.6" hidden="1" customHeight="1" x14ac:dyDescent="0.2"/>
    <row r="17277" spans="1:6" ht="12.75" customHeight="1" x14ac:dyDescent="0.2">
      <c r="A17277" s="80" t="s">
        <v>4871</v>
      </c>
      <c r="B17277" s="81" t="s">
        <v>4872</v>
      </c>
      <c r="C17277" s="82" t="s">
        <v>4870</v>
      </c>
      <c r="D17277" s="82" t="s">
        <v>4873</v>
      </c>
      <c r="E17277" s="82" t="s">
        <v>4874</v>
      </c>
      <c r="F17277" s="83" t="s">
        <v>4875</v>
      </c>
    </row>
    <row r="17278" spans="1:6" ht="409.6" hidden="1" customHeight="1" x14ac:dyDescent="0.2"/>
    <row r="17279" spans="1:6" ht="25.5" customHeight="1" x14ac:dyDescent="0.2">
      <c r="A17279" s="84" t="s">
        <v>5154</v>
      </c>
      <c r="B17279" s="85" t="s">
        <v>5155</v>
      </c>
      <c r="C17279" s="86" t="s">
        <v>106</v>
      </c>
      <c r="D17279" s="87">
        <v>0.11088000000000001</v>
      </c>
      <c r="E17279" s="88">
        <v>405694</v>
      </c>
      <c r="F17279" s="89">
        <f>+D17279*E17279</f>
        <v>44983.350720000002</v>
      </c>
    </row>
    <row r="17280" spans="1:6" ht="409.6" hidden="1" customHeight="1" x14ac:dyDescent="0.2"/>
    <row r="17281" spans="1:6" ht="25.5" customHeight="1" x14ac:dyDescent="0.2">
      <c r="A17281" s="84" t="s">
        <v>5160</v>
      </c>
      <c r="B17281" s="85" t="s">
        <v>5161</v>
      </c>
      <c r="C17281" s="86" t="s">
        <v>9</v>
      </c>
      <c r="D17281" s="87">
        <v>3.0939999999999999E-2</v>
      </c>
      <c r="E17281" s="88">
        <v>155918</v>
      </c>
      <c r="F17281" s="89">
        <f>+D17281*E17281</f>
        <v>4824.1029199999994</v>
      </c>
    </row>
    <row r="17282" spans="1:6" ht="409.6" hidden="1" customHeight="1" x14ac:dyDescent="0.2"/>
    <row r="17283" spans="1:6" ht="25.5" customHeight="1" x14ac:dyDescent="0.2">
      <c r="A17283" s="84" t="s">
        <v>5172</v>
      </c>
      <c r="B17283" s="85" t="s">
        <v>5173</v>
      </c>
      <c r="C17283" s="86" t="s">
        <v>9</v>
      </c>
      <c r="D17283" s="87">
        <v>0.88</v>
      </c>
      <c r="E17283" s="88">
        <v>8900</v>
      </c>
      <c r="F17283" s="89">
        <f>+D17283*E17283</f>
        <v>7832</v>
      </c>
    </row>
    <row r="17284" spans="1:6" ht="409.6" hidden="1" customHeight="1" x14ac:dyDescent="0.2"/>
    <row r="17285" spans="1:6" ht="25.5" customHeight="1" x14ac:dyDescent="0.2">
      <c r="A17285" s="84" t="s">
        <v>4881</v>
      </c>
      <c r="B17285" s="85" t="s">
        <v>4882</v>
      </c>
      <c r="C17285" s="86" t="s">
        <v>9</v>
      </c>
      <c r="D17285" s="87">
        <v>4.6158000000000001</v>
      </c>
      <c r="E17285" s="88">
        <v>8900</v>
      </c>
      <c r="F17285" s="89">
        <f>+D17285*E17285</f>
        <v>41080.620000000003</v>
      </c>
    </row>
    <row r="17286" spans="1:6" ht="409.6" hidden="1" customHeight="1" x14ac:dyDescent="0.2"/>
    <row r="17287" spans="1:6" ht="25.5" customHeight="1" x14ac:dyDescent="0.2">
      <c r="A17287" s="84" t="s">
        <v>4876</v>
      </c>
      <c r="B17287" s="85" t="s">
        <v>4877</v>
      </c>
      <c r="C17287" s="86" t="s">
        <v>1212</v>
      </c>
      <c r="D17287" s="87">
        <v>0.5</v>
      </c>
      <c r="E17287" s="88">
        <v>3690</v>
      </c>
      <c r="F17287" s="89">
        <f>+D17287*E17287</f>
        <v>1845</v>
      </c>
    </row>
    <row r="17288" spans="1:6" ht="409.6" hidden="1" customHeight="1" x14ac:dyDescent="0.2"/>
    <row r="17289" spans="1:6" ht="25.5" customHeight="1" x14ac:dyDescent="0.2">
      <c r="A17289" s="84" t="s">
        <v>4941</v>
      </c>
      <c r="B17289" s="85" t="s">
        <v>4942</v>
      </c>
      <c r="C17289" s="86" t="s">
        <v>7</v>
      </c>
      <c r="D17289" s="87">
        <v>0.3</v>
      </c>
      <c r="E17289" s="88">
        <v>8600</v>
      </c>
      <c r="F17289" s="89">
        <f>+D17289*E17289</f>
        <v>2580</v>
      </c>
    </row>
    <row r="17290" spans="1:6" ht="409.6" hidden="1" customHeight="1" x14ac:dyDescent="0.2"/>
    <row r="17291" spans="1:6" ht="25.5" customHeight="1" thickBot="1" x14ac:dyDescent="0.25">
      <c r="A17291" s="84" t="s">
        <v>5230</v>
      </c>
      <c r="B17291" s="85" t="s">
        <v>5231</v>
      </c>
      <c r="C17291" s="86" t="s">
        <v>117</v>
      </c>
      <c r="D17291" s="87">
        <v>1.38</v>
      </c>
      <c r="E17291" s="88">
        <v>6875</v>
      </c>
      <c r="F17291" s="89">
        <f>+D17291*E17291</f>
        <v>9487.5</v>
      </c>
    </row>
    <row r="17292" spans="1:6" ht="409.6" hidden="1" customHeight="1" thickBot="1" x14ac:dyDescent="0.25"/>
    <row r="17293" spans="1:6" ht="13.5" customHeight="1" thickBot="1" x14ac:dyDescent="0.25">
      <c r="A17293" s="90" t="s">
        <v>4883</v>
      </c>
      <c r="B17293" s="91"/>
      <c r="C17293" s="92">
        <v>61.352630690205501</v>
      </c>
      <c r="D17293" s="91"/>
      <c r="E17293" s="93" t="s">
        <v>4884</v>
      </c>
      <c r="F17293" s="94">
        <v>112633</v>
      </c>
    </row>
    <row r="17294" spans="1:6" ht="0.2" customHeight="1" x14ac:dyDescent="0.2"/>
    <row r="17295" spans="1:6" ht="12.75" customHeight="1" x14ac:dyDescent="0.2">
      <c r="A17295" s="80" t="s">
        <v>4871</v>
      </c>
      <c r="B17295" s="81" t="s">
        <v>4885</v>
      </c>
      <c r="C17295" s="82" t="s">
        <v>4870</v>
      </c>
      <c r="D17295" s="82" t="s">
        <v>4873</v>
      </c>
      <c r="E17295" s="82" t="s">
        <v>4874</v>
      </c>
      <c r="F17295" s="83" t="s">
        <v>4875</v>
      </c>
    </row>
    <row r="17296" spans="1:6" ht="409.6" hidden="1" customHeight="1" x14ac:dyDescent="0.2"/>
    <row r="17297" spans="1:6" ht="25.5" customHeight="1" thickBot="1" x14ac:dyDescent="0.25">
      <c r="A17297" s="84" t="s">
        <v>5178</v>
      </c>
      <c r="B17297" s="85" t="s">
        <v>5179</v>
      </c>
      <c r="C17297" s="86" t="s">
        <v>4888</v>
      </c>
      <c r="D17297" s="87">
        <v>0.22222</v>
      </c>
      <c r="E17297" s="88">
        <v>294454</v>
      </c>
      <c r="F17297" s="89">
        <f>+D17297*E17297</f>
        <v>65433.567880000002</v>
      </c>
    </row>
    <row r="17298" spans="1:6" ht="409.6" hidden="1" customHeight="1" thickBot="1" x14ac:dyDescent="0.25"/>
    <row r="17299" spans="1:6" ht="13.5" customHeight="1" thickBot="1" x14ac:dyDescent="0.25">
      <c r="A17299" s="90" t="s">
        <v>4893</v>
      </c>
      <c r="B17299" s="91"/>
      <c r="C17299" s="92">
        <v>35.642733804328302</v>
      </c>
      <c r="D17299" s="91"/>
      <c r="E17299" s="93" t="s">
        <v>4884</v>
      </c>
      <c r="F17299" s="94">
        <v>65434</v>
      </c>
    </row>
    <row r="17300" spans="1:6" ht="0.2" customHeight="1" x14ac:dyDescent="0.2"/>
    <row r="17301" spans="1:6" ht="12.75" customHeight="1" x14ac:dyDescent="0.2">
      <c r="A17301" s="80" t="s">
        <v>4871</v>
      </c>
      <c r="B17301" s="81" t="s">
        <v>4894</v>
      </c>
      <c r="C17301" s="82" t="s">
        <v>4870</v>
      </c>
      <c r="D17301" s="82" t="s">
        <v>4873</v>
      </c>
      <c r="E17301" s="82" t="s">
        <v>4874</v>
      </c>
      <c r="F17301" s="83" t="s">
        <v>4875</v>
      </c>
    </row>
    <row r="17302" spans="1:6" ht="409.6" hidden="1" customHeight="1" x14ac:dyDescent="0.2"/>
    <row r="17303" spans="1:6" ht="25.5" customHeight="1" thickBot="1" x14ac:dyDescent="0.25">
      <c r="A17303" s="84" t="s">
        <v>4895</v>
      </c>
      <c r="B17303" s="85" t="s">
        <v>4896</v>
      </c>
      <c r="C17303" s="86" t="s">
        <v>4897</v>
      </c>
      <c r="D17303" s="87">
        <v>0.05</v>
      </c>
      <c r="E17303" s="88">
        <v>65434</v>
      </c>
      <c r="F17303" s="89">
        <f>+D17303*E17303</f>
        <v>3271.7000000000003</v>
      </c>
    </row>
    <row r="17304" spans="1:6" ht="409.6" hidden="1" customHeight="1" thickBot="1" x14ac:dyDescent="0.25"/>
    <row r="17305" spans="1:6" ht="13.5" customHeight="1" thickBot="1" x14ac:dyDescent="0.25">
      <c r="A17305" s="90" t="s">
        <v>4898</v>
      </c>
      <c r="B17305" s="91"/>
      <c r="C17305" s="92">
        <v>1.7823001040401301</v>
      </c>
      <c r="D17305" s="91"/>
      <c r="E17305" s="93" t="s">
        <v>4884</v>
      </c>
      <c r="F17305" s="94">
        <v>3272</v>
      </c>
    </row>
    <row r="17306" spans="1:6" ht="0.2" customHeight="1" x14ac:dyDescent="0.2"/>
    <row r="17307" spans="1:6" ht="12.75" customHeight="1" x14ac:dyDescent="0.2">
      <c r="A17307" s="80" t="s">
        <v>4871</v>
      </c>
      <c r="B17307" s="81" t="s">
        <v>4899</v>
      </c>
      <c r="C17307" s="82" t="s">
        <v>4870</v>
      </c>
      <c r="D17307" s="82" t="s">
        <v>4873</v>
      </c>
      <c r="E17307" s="82" t="s">
        <v>4874</v>
      </c>
      <c r="F17307" s="83" t="s">
        <v>4875</v>
      </c>
    </row>
    <row r="17308" spans="1:6" ht="409.6" hidden="1" customHeight="1" x14ac:dyDescent="0.2"/>
    <row r="17309" spans="1:6" ht="25.5" customHeight="1" thickBot="1" x14ac:dyDescent="0.25">
      <c r="A17309" s="84" t="s">
        <v>5166</v>
      </c>
      <c r="B17309" s="85" t="s">
        <v>5167</v>
      </c>
      <c r="C17309" s="86" t="s">
        <v>109</v>
      </c>
      <c r="D17309" s="87">
        <v>8.3330000000000001E-2</v>
      </c>
      <c r="E17309" s="88">
        <v>26925</v>
      </c>
      <c r="F17309" s="89">
        <f>+D17309*E17309</f>
        <v>2243.6602499999999</v>
      </c>
    </row>
    <row r="17310" spans="1:6" ht="409.6" hidden="1" customHeight="1" thickBot="1" x14ac:dyDescent="0.25"/>
    <row r="17311" spans="1:6" ht="13.5" customHeight="1" thickBot="1" x14ac:dyDescent="0.25">
      <c r="A17311" s="90" t="s">
        <v>4904</v>
      </c>
      <c r="B17311" s="91"/>
      <c r="C17311" s="92">
        <v>1.2223354014260599</v>
      </c>
      <c r="D17311" s="91"/>
      <c r="E17311" s="93" t="s">
        <v>4884</v>
      </c>
      <c r="F17311" s="94">
        <v>2244</v>
      </c>
    </row>
    <row r="17312" spans="1:6" ht="0.2" customHeight="1" thickBot="1" x14ac:dyDescent="0.25"/>
    <row r="17313" spans="1:6" ht="12.75" customHeight="1" thickBot="1" x14ac:dyDescent="0.3">
      <c r="A17313" s="157" t="s">
        <v>4909</v>
      </c>
      <c r="B17313" s="158"/>
      <c r="C17313" s="158"/>
      <c r="D17313" s="158"/>
      <c r="E17313" s="159">
        <v>183583</v>
      </c>
      <c r="F17313" s="160"/>
    </row>
    <row r="17314" spans="1:6" ht="12.75" customHeight="1" x14ac:dyDescent="0.2"/>
    <row r="17315" spans="1:6" ht="12.75" customHeight="1" x14ac:dyDescent="0.2"/>
    <row r="17316" spans="1:6" ht="409.6" hidden="1" customHeight="1" x14ac:dyDescent="0.2"/>
    <row r="17317" spans="1:6" ht="12.75" customHeight="1" x14ac:dyDescent="0.25">
      <c r="A17317" s="144" t="s">
        <v>4868</v>
      </c>
      <c r="B17317" s="145"/>
      <c r="C17317" s="145"/>
      <c r="D17317" s="145"/>
      <c r="E17317" s="146"/>
      <c r="F17317" s="147"/>
    </row>
    <row r="17318" spans="1:6" ht="12.75" customHeight="1" x14ac:dyDescent="0.2">
      <c r="A17318" s="138" t="s">
        <v>3210</v>
      </c>
      <c r="B17318" s="139"/>
      <c r="C17318" s="139"/>
      <c r="D17318" s="140"/>
      <c r="E17318" s="76" t="s">
        <v>4869</v>
      </c>
      <c r="F17318" s="77" t="s">
        <v>4870</v>
      </c>
    </row>
    <row r="17319" spans="1:6" ht="12.75" customHeight="1" x14ac:dyDescent="0.2">
      <c r="A17319" s="141"/>
      <c r="B17319" s="142"/>
      <c r="C17319" s="142"/>
      <c r="D17319" s="143"/>
      <c r="E17319" s="78" t="s">
        <v>3209</v>
      </c>
      <c r="F17319" s="79" t="s">
        <v>263</v>
      </c>
    </row>
    <row r="17320" spans="1:6" ht="409.6" hidden="1" customHeight="1" x14ac:dyDescent="0.2"/>
    <row r="17321" spans="1:6" ht="12.75" customHeight="1" x14ac:dyDescent="0.2">
      <c r="A17321" s="80" t="s">
        <v>4871</v>
      </c>
      <c r="B17321" s="81" t="s">
        <v>4872</v>
      </c>
      <c r="C17321" s="82" t="s">
        <v>4870</v>
      </c>
      <c r="D17321" s="82" t="s">
        <v>4873</v>
      </c>
      <c r="E17321" s="82" t="s">
        <v>4874</v>
      </c>
      <c r="F17321" s="83" t="s">
        <v>4875</v>
      </c>
    </row>
    <row r="17322" spans="1:6" ht="409.6" hidden="1" customHeight="1" x14ac:dyDescent="0.2"/>
    <row r="17323" spans="1:6" ht="25.5" customHeight="1" x14ac:dyDescent="0.2">
      <c r="A17323" s="84" t="s">
        <v>5322</v>
      </c>
      <c r="B17323" s="85" t="s">
        <v>5323</v>
      </c>
      <c r="C17323" s="86" t="s">
        <v>117</v>
      </c>
      <c r="D17323" s="87">
        <v>1.26</v>
      </c>
      <c r="E17323" s="88">
        <v>14526</v>
      </c>
      <c r="F17323" s="89">
        <f>+D17323*E17323</f>
        <v>18302.759999999998</v>
      </c>
    </row>
    <row r="17324" spans="1:6" ht="409.6" hidden="1" customHeight="1" x14ac:dyDescent="0.2"/>
    <row r="17325" spans="1:6" ht="25.5" customHeight="1" x14ac:dyDescent="0.2">
      <c r="A17325" s="84" t="s">
        <v>5154</v>
      </c>
      <c r="B17325" s="85" t="s">
        <v>5155</v>
      </c>
      <c r="C17325" s="86" t="s">
        <v>106</v>
      </c>
      <c r="D17325" s="87">
        <v>9.4500000000000001E-2</v>
      </c>
      <c r="E17325" s="88">
        <v>405694</v>
      </c>
      <c r="F17325" s="89">
        <f>+D17325*E17325</f>
        <v>38338.082999999999</v>
      </c>
    </row>
    <row r="17326" spans="1:6" ht="409.6" hidden="1" customHeight="1" x14ac:dyDescent="0.2"/>
    <row r="17327" spans="1:6" ht="25.5" customHeight="1" x14ac:dyDescent="0.2">
      <c r="A17327" s="84" t="s">
        <v>5172</v>
      </c>
      <c r="B17327" s="85" t="s">
        <v>5173</v>
      </c>
      <c r="C17327" s="86" t="s">
        <v>9</v>
      </c>
      <c r="D17327" s="87">
        <v>0.18518999999999999</v>
      </c>
      <c r="E17327" s="88">
        <v>8900</v>
      </c>
      <c r="F17327" s="89">
        <f>+D17327*E17327</f>
        <v>1648.191</v>
      </c>
    </row>
    <row r="17328" spans="1:6" ht="409.6" hidden="1" customHeight="1" x14ac:dyDescent="0.2"/>
    <row r="17329" spans="1:6" ht="25.5" customHeight="1" thickBot="1" x14ac:dyDescent="0.25">
      <c r="A17329" s="84" t="s">
        <v>5438</v>
      </c>
      <c r="B17329" s="85" t="s">
        <v>5439</v>
      </c>
      <c r="C17329" s="86" t="s">
        <v>106</v>
      </c>
      <c r="D17329" s="87">
        <v>0.12</v>
      </c>
      <c r="E17329" s="88">
        <v>107489</v>
      </c>
      <c r="F17329" s="89">
        <f>+D17329*E17329</f>
        <v>12898.68</v>
      </c>
    </row>
    <row r="17330" spans="1:6" ht="409.6" hidden="1" customHeight="1" x14ac:dyDescent="0.2"/>
    <row r="17331" spans="1:6" ht="13.5" customHeight="1" thickBot="1" x14ac:dyDescent="0.25">
      <c r="A17331" s="90" t="s">
        <v>4883</v>
      </c>
      <c r="B17331" s="91"/>
      <c r="C17331" s="92">
        <v>74.9213298672869</v>
      </c>
      <c r="D17331" s="91"/>
      <c r="E17331" s="93" t="s">
        <v>4884</v>
      </c>
      <c r="F17331" s="94">
        <v>71188</v>
      </c>
    </row>
    <row r="17332" spans="1:6" ht="0.2" customHeight="1" x14ac:dyDescent="0.2"/>
    <row r="17333" spans="1:6" ht="12.75" customHeight="1" x14ac:dyDescent="0.2">
      <c r="A17333" s="80" t="s">
        <v>4871</v>
      </c>
      <c r="B17333" s="81" t="s">
        <v>4885</v>
      </c>
      <c r="C17333" s="82" t="s">
        <v>4870</v>
      </c>
      <c r="D17333" s="82" t="s">
        <v>4873</v>
      </c>
      <c r="E17333" s="82" t="s">
        <v>4874</v>
      </c>
      <c r="F17333" s="83" t="s">
        <v>4875</v>
      </c>
    </row>
    <row r="17334" spans="1:6" ht="409.6" hidden="1" customHeight="1" x14ac:dyDescent="0.2"/>
    <row r="17335" spans="1:6" ht="25.5" customHeight="1" thickBot="1" x14ac:dyDescent="0.25">
      <c r="A17335" s="84" t="s">
        <v>5178</v>
      </c>
      <c r="B17335" s="85" t="s">
        <v>5179</v>
      </c>
      <c r="C17335" s="86" t="s">
        <v>4888</v>
      </c>
      <c r="D17335" s="87">
        <v>7.707E-2</v>
      </c>
      <c r="E17335" s="88">
        <v>294454</v>
      </c>
      <c r="F17335" s="89">
        <f>+D17335*E17335</f>
        <v>22693.569780000002</v>
      </c>
    </row>
    <row r="17336" spans="1:6" ht="409.6" hidden="1" customHeight="1" thickBot="1" x14ac:dyDescent="0.25"/>
    <row r="17337" spans="1:6" ht="13.5" customHeight="1" thickBot="1" x14ac:dyDescent="0.25">
      <c r="A17337" s="90" t="s">
        <v>4893</v>
      </c>
      <c r="B17337" s="91"/>
      <c r="C17337" s="92">
        <v>23.884147047370501</v>
      </c>
      <c r="D17337" s="91"/>
      <c r="E17337" s="93" t="s">
        <v>4884</v>
      </c>
      <c r="F17337" s="94">
        <v>22694</v>
      </c>
    </row>
    <row r="17338" spans="1:6" ht="0.2" customHeight="1" x14ac:dyDescent="0.2"/>
    <row r="17339" spans="1:6" ht="12.75" customHeight="1" x14ac:dyDescent="0.2">
      <c r="A17339" s="80" t="s">
        <v>4871</v>
      </c>
      <c r="B17339" s="81" t="s">
        <v>4894</v>
      </c>
      <c r="C17339" s="82" t="s">
        <v>4870</v>
      </c>
      <c r="D17339" s="82" t="s">
        <v>4873</v>
      </c>
      <c r="E17339" s="82" t="s">
        <v>4874</v>
      </c>
      <c r="F17339" s="83" t="s">
        <v>4875</v>
      </c>
    </row>
    <row r="17340" spans="1:6" ht="409.6" hidden="1" customHeight="1" x14ac:dyDescent="0.2"/>
    <row r="17341" spans="1:6" ht="25.5" customHeight="1" thickBot="1" x14ac:dyDescent="0.25">
      <c r="A17341" s="84" t="s">
        <v>4895</v>
      </c>
      <c r="B17341" s="85" t="s">
        <v>4896</v>
      </c>
      <c r="C17341" s="86" t="s">
        <v>4897</v>
      </c>
      <c r="D17341" s="87">
        <v>0.05</v>
      </c>
      <c r="E17341" s="88">
        <v>22694</v>
      </c>
      <c r="F17341" s="89">
        <f>+D17341*E17341</f>
        <v>1134.7</v>
      </c>
    </row>
    <row r="17342" spans="1:6" ht="409.6" hidden="1" customHeight="1" thickBot="1" x14ac:dyDescent="0.25"/>
    <row r="17343" spans="1:6" ht="13.5" customHeight="1" thickBot="1" x14ac:dyDescent="0.25">
      <c r="A17343" s="90" t="s">
        <v>4898</v>
      </c>
      <c r="B17343" s="91"/>
      <c r="C17343" s="92">
        <v>1.1945230853426201</v>
      </c>
      <c r="D17343" s="91"/>
      <c r="E17343" s="93" t="s">
        <v>4884</v>
      </c>
      <c r="F17343" s="94">
        <v>1135</v>
      </c>
    </row>
    <row r="17344" spans="1:6" ht="0.2" customHeight="1" thickBot="1" x14ac:dyDescent="0.25"/>
    <row r="17345" spans="1:6" ht="12.75" customHeight="1" thickBot="1" x14ac:dyDescent="0.3">
      <c r="A17345" s="157" t="s">
        <v>4909</v>
      </c>
      <c r="B17345" s="158"/>
      <c r="C17345" s="158"/>
      <c r="D17345" s="158"/>
      <c r="E17345" s="159">
        <v>95017</v>
      </c>
      <c r="F17345" s="160"/>
    </row>
    <row r="17346" spans="1:6" ht="12.75" customHeight="1" x14ac:dyDescent="0.2"/>
    <row r="17347" spans="1:6" ht="12.75" customHeight="1" x14ac:dyDescent="0.2"/>
    <row r="17348" spans="1:6" ht="409.6" hidden="1" customHeight="1" x14ac:dyDescent="0.2"/>
    <row r="17349" spans="1:6" ht="12.75" customHeight="1" x14ac:dyDescent="0.25">
      <c r="A17349" s="144" t="s">
        <v>4868</v>
      </c>
      <c r="B17349" s="145"/>
      <c r="C17349" s="145"/>
      <c r="D17349" s="145"/>
      <c r="E17349" s="146"/>
      <c r="F17349" s="147"/>
    </row>
    <row r="17350" spans="1:6" ht="12.75" customHeight="1" x14ac:dyDescent="0.2">
      <c r="A17350" s="138" t="s">
        <v>3212</v>
      </c>
      <c r="B17350" s="139"/>
      <c r="C17350" s="139"/>
      <c r="D17350" s="140"/>
      <c r="E17350" s="76" t="s">
        <v>4869</v>
      </c>
      <c r="F17350" s="77" t="s">
        <v>4870</v>
      </c>
    </row>
    <row r="17351" spans="1:6" ht="12.75" customHeight="1" x14ac:dyDescent="0.2">
      <c r="A17351" s="141"/>
      <c r="B17351" s="142"/>
      <c r="C17351" s="142"/>
      <c r="D17351" s="143"/>
      <c r="E17351" s="78" t="s">
        <v>3211</v>
      </c>
      <c r="F17351" s="79" t="s">
        <v>263</v>
      </c>
    </row>
    <row r="17352" spans="1:6" ht="409.6" hidden="1" customHeight="1" x14ac:dyDescent="0.2"/>
    <row r="17353" spans="1:6" ht="12.75" customHeight="1" x14ac:dyDescent="0.2">
      <c r="A17353" s="80" t="s">
        <v>4871</v>
      </c>
      <c r="B17353" s="81" t="s">
        <v>4872</v>
      </c>
      <c r="C17353" s="82" t="s">
        <v>4870</v>
      </c>
      <c r="D17353" s="82" t="s">
        <v>4873</v>
      </c>
      <c r="E17353" s="82" t="s">
        <v>4874</v>
      </c>
      <c r="F17353" s="83" t="s">
        <v>4875</v>
      </c>
    </row>
    <row r="17354" spans="1:6" ht="409.6" hidden="1" customHeight="1" x14ac:dyDescent="0.2"/>
    <row r="17355" spans="1:6" ht="25.5" customHeight="1" x14ac:dyDescent="0.2">
      <c r="A17355" s="84" t="s">
        <v>4965</v>
      </c>
      <c r="B17355" s="85" t="s">
        <v>4966</v>
      </c>
      <c r="C17355" s="86" t="s">
        <v>117</v>
      </c>
      <c r="D17355" s="87">
        <v>1.61</v>
      </c>
      <c r="E17355" s="88">
        <v>9386</v>
      </c>
      <c r="F17355" s="89">
        <f>+D17355*E17355</f>
        <v>15111.460000000001</v>
      </c>
    </row>
    <row r="17356" spans="1:6" ht="409.6" hidden="1" customHeight="1" x14ac:dyDescent="0.2"/>
    <row r="17357" spans="1:6" ht="25.5" customHeight="1" x14ac:dyDescent="0.2">
      <c r="A17357" s="84" t="s">
        <v>5154</v>
      </c>
      <c r="B17357" s="85" t="s">
        <v>5155</v>
      </c>
      <c r="C17357" s="86" t="s">
        <v>106</v>
      </c>
      <c r="D17357" s="87">
        <v>0.2205</v>
      </c>
      <c r="E17357" s="88">
        <v>405694</v>
      </c>
      <c r="F17357" s="89">
        <f>+D17357*E17357</f>
        <v>89455.527000000002</v>
      </c>
    </row>
    <row r="17358" spans="1:6" ht="409.6" hidden="1" customHeight="1" x14ac:dyDescent="0.2"/>
    <row r="17359" spans="1:6" ht="25.5" customHeight="1" x14ac:dyDescent="0.2">
      <c r="A17359" s="84" t="s">
        <v>5438</v>
      </c>
      <c r="B17359" s="85" t="s">
        <v>5439</v>
      </c>
      <c r="C17359" s="86" t="s">
        <v>106</v>
      </c>
      <c r="D17359" s="87">
        <v>0.11</v>
      </c>
      <c r="E17359" s="88">
        <v>107489</v>
      </c>
      <c r="F17359" s="89">
        <f>+D17359*E17359</f>
        <v>11823.79</v>
      </c>
    </row>
    <row r="17360" spans="1:6" ht="409.6" hidden="1" customHeight="1" x14ac:dyDescent="0.2"/>
    <row r="17361" spans="1:6" ht="25.5" customHeight="1" thickBot="1" x14ac:dyDescent="0.25">
      <c r="A17361" s="84" t="s">
        <v>5172</v>
      </c>
      <c r="B17361" s="85" t="s">
        <v>5173</v>
      </c>
      <c r="C17361" s="86" t="s">
        <v>9</v>
      </c>
      <c r="D17361" s="87">
        <v>2</v>
      </c>
      <c r="E17361" s="88">
        <v>8900</v>
      </c>
      <c r="F17361" s="89">
        <f>+D17361*E17361</f>
        <v>17800</v>
      </c>
    </row>
    <row r="17362" spans="1:6" ht="409.6" hidden="1" customHeight="1" thickBot="1" x14ac:dyDescent="0.25"/>
    <row r="17363" spans="1:6" ht="13.5" customHeight="1" thickBot="1" x14ac:dyDescent="0.25">
      <c r="A17363" s="90" t="s">
        <v>4883</v>
      </c>
      <c r="B17363" s="91"/>
      <c r="C17363" s="92">
        <v>77.616852431328795</v>
      </c>
      <c r="D17363" s="91"/>
      <c r="E17363" s="93" t="s">
        <v>4884</v>
      </c>
      <c r="F17363" s="94">
        <v>134191</v>
      </c>
    </row>
    <row r="17364" spans="1:6" ht="0.2" customHeight="1" x14ac:dyDescent="0.2"/>
    <row r="17365" spans="1:6" ht="12.75" customHeight="1" x14ac:dyDescent="0.2">
      <c r="A17365" s="80" t="s">
        <v>4871</v>
      </c>
      <c r="B17365" s="81" t="s">
        <v>4885</v>
      </c>
      <c r="C17365" s="82" t="s">
        <v>4870</v>
      </c>
      <c r="D17365" s="82" t="s">
        <v>4873</v>
      </c>
      <c r="E17365" s="82" t="s">
        <v>4874</v>
      </c>
      <c r="F17365" s="83" t="s">
        <v>4875</v>
      </c>
    </row>
    <row r="17366" spans="1:6" ht="409.6" hidden="1" customHeight="1" x14ac:dyDescent="0.2"/>
    <row r="17367" spans="1:6" ht="25.5" customHeight="1" thickBot="1" x14ac:dyDescent="0.25">
      <c r="A17367" s="84" t="s">
        <v>4912</v>
      </c>
      <c r="B17367" s="85" t="s">
        <v>4913</v>
      </c>
      <c r="C17367" s="86" t="s">
        <v>4888</v>
      </c>
      <c r="D17367" s="87">
        <v>0.2</v>
      </c>
      <c r="E17367" s="88">
        <v>184277</v>
      </c>
      <c r="F17367" s="89">
        <f>+D17367*E17367</f>
        <v>36855.4</v>
      </c>
    </row>
    <row r="17368" spans="1:6" ht="409.6" hidden="1" customHeight="1" thickBot="1" x14ac:dyDescent="0.25"/>
    <row r="17369" spans="1:6" ht="13.5" customHeight="1" thickBot="1" x14ac:dyDescent="0.25">
      <c r="A17369" s="90" t="s">
        <v>4893</v>
      </c>
      <c r="B17369" s="91"/>
      <c r="C17369" s="92">
        <v>21.317145683068301</v>
      </c>
      <c r="D17369" s="91"/>
      <c r="E17369" s="93" t="s">
        <v>4884</v>
      </c>
      <c r="F17369" s="94">
        <v>36855</v>
      </c>
    </row>
    <row r="17370" spans="1:6" ht="0.2" customHeight="1" x14ac:dyDescent="0.2"/>
    <row r="17371" spans="1:6" ht="12.75" customHeight="1" x14ac:dyDescent="0.2">
      <c r="A17371" s="80" t="s">
        <v>4871</v>
      </c>
      <c r="B17371" s="81" t="s">
        <v>4894</v>
      </c>
      <c r="C17371" s="82" t="s">
        <v>4870</v>
      </c>
      <c r="D17371" s="82" t="s">
        <v>4873</v>
      </c>
      <c r="E17371" s="82" t="s">
        <v>4874</v>
      </c>
      <c r="F17371" s="83" t="s">
        <v>4875</v>
      </c>
    </row>
    <row r="17372" spans="1:6" ht="409.6" hidden="1" customHeight="1" x14ac:dyDescent="0.2"/>
    <row r="17373" spans="1:6" ht="25.5" customHeight="1" thickBot="1" x14ac:dyDescent="0.25">
      <c r="A17373" s="84" t="s">
        <v>4895</v>
      </c>
      <c r="B17373" s="85" t="s">
        <v>4896</v>
      </c>
      <c r="C17373" s="86" t="s">
        <v>4897</v>
      </c>
      <c r="D17373" s="87">
        <v>0.05</v>
      </c>
      <c r="E17373" s="88">
        <v>36855</v>
      </c>
      <c r="F17373" s="89">
        <f>+D17373*E17373</f>
        <v>1842.75</v>
      </c>
    </row>
    <row r="17374" spans="1:6" ht="409.6" hidden="1" customHeight="1" thickBot="1" x14ac:dyDescent="0.25"/>
    <row r="17375" spans="1:6" ht="13.5" customHeight="1" thickBot="1" x14ac:dyDescent="0.25">
      <c r="A17375" s="90" t="s">
        <v>4898</v>
      </c>
      <c r="B17375" s="91"/>
      <c r="C17375" s="92">
        <v>1.0660018856029001</v>
      </c>
      <c r="D17375" s="91"/>
      <c r="E17375" s="93" t="s">
        <v>4884</v>
      </c>
      <c r="F17375" s="94">
        <v>1843</v>
      </c>
    </row>
    <row r="17376" spans="1:6" ht="0.2" customHeight="1" thickBot="1" x14ac:dyDescent="0.25"/>
    <row r="17377" spans="1:6" ht="12.75" customHeight="1" thickBot="1" x14ac:dyDescent="0.3">
      <c r="A17377" s="157" t="s">
        <v>4909</v>
      </c>
      <c r="B17377" s="158"/>
      <c r="C17377" s="158"/>
      <c r="D17377" s="158"/>
      <c r="E17377" s="159">
        <v>172889</v>
      </c>
      <c r="F17377" s="160"/>
    </row>
    <row r="17378" spans="1:6" ht="12.75" customHeight="1" x14ac:dyDescent="0.2"/>
    <row r="17379" spans="1:6" ht="12.75" customHeight="1" x14ac:dyDescent="0.2"/>
    <row r="17380" spans="1:6" ht="409.6" hidden="1" customHeight="1" x14ac:dyDescent="0.2"/>
    <row r="17381" spans="1:6" ht="12.75" customHeight="1" x14ac:dyDescent="0.25">
      <c r="A17381" s="144" t="s">
        <v>4868</v>
      </c>
      <c r="B17381" s="145"/>
      <c r="C17381" s="145"/>
      <c r="D17381" s="145"/>
      <c r="E17381" s="146"/>
      <c r="F17381" s="147"/>
    </row>
    <row r="17382" spans="1:6" ht="12.75" customHeight="1" x14ac:dyDescent="0.2">
      <c r="A17382" s="138" t="s">
        <v>3216</v>
      </c>
      <c r="B17382" s="139"/>
      <c r="C17382" s="139"/>
      <c r="D17382" s="140"/>
      <c r="E17382" s="76" t="s">
        <v>4869</v>
      </c>
      <c r="F17382" s="77" t="s">
        <v>4870</v>
      </c>
    </row>
    <row r="17383" spans="1:6" ht="12.75" customHeight="1" x14ac:dyDescent="0.2">
      <c r="A17383" s="141"/>
      <c r="B17383" s="142"/>
      <c r="C17383" s="142"/>
      <c r="D17383" s="143"/>
      <c r="E17383" s="78" t="s">
        <v>3215</v>
      </c>
      <c r="F17383" s="79" t="s">
        <v>263</v>
      </c>
    </row>
    <row r="17384" spans="1:6" ht="409.6" hidden="1" customHeight="1" x14ac:dyDescent="0.2"/>
    <row r="17385" spans="1:6" ht="12.75" customHeight="1" x14ac:dyDescent="0.2">
      <c r="A17385" s="80" t="s">
        <v>4871</v>
      </c>
      <c r="B17385" s="81" t="s">
        <v>4872</v>
      </c>
      <c r="C17385" s="82" t="s">
        <v>4870</v>
      </c>
      <c r="D17385" s="82" t="s">
        <v>4873</v>
      </c>
      <c r="E17385" s="82" t="s">
        <v>4874</v>
      </c>
      <c r="F17385" s="83" t="s">
        <v>4875</v>
      </c>
    </row>
    <row r="17386" spans="1:6" ht="409.6" hidden="1" customHeight="1" x14ac:dyDescent="0.2"/>
    <row r="17387" spans="1:6" ht="25.5" customHeight="1" x14ac:dyDescent="0.2">
      <c r="A17387" s="84" t="s">
        <v>5154</v>
      </c>
      <c r="B17387" s="85" t="s">
        <v>5155</v>
      </c>
      <c r="C17387" s="86" t="s">
        <v>106</v>
      </c>
      <c r="D17387" s="87">
        <v>6.3E-2</v>
      </c>
      <c r="E17387" s="88">
        <v>405694</v>
      </c>
      <c r="F17387" s="89">
        <f>+D17387*E17387</f>
        <v>25558.722000000002</v>
      </c>
    </row>
    <row r="17388" spans="1:6" ht="409.6" hidden="1" customHeight="1" x14ac:dyDescent="0.2"/>
    <row r="17389" spans="1:6" ht="25.5" customHeight="1" x14ac:dyDescent="0.2">
      <c r="A17389" s="84" t="s">
        <v>5160</v>
      </c>
      <c r="B17389" s="85" t="s">
        <v>5161</v>
      </c>
      <c r="C17389" s="86" t="s">
        <v>9</v>
      </c>
      <c r="D17389" s="87">
        <v>3.7499999999999999E-2</v>
      </c>
      <c r="E17389" s="88">
        <v>155918</v>
      </c>
      <c r="F17389" s="89">
        <f>+D17389*E17389</f>
        <v>5846.9250000000002</v>
      </c>
    </row>
    <row r="17390" spans="1:6" ht="409.6" hidden="1" customHeight="1" x14ac:dyDescent="0.2"/>
    <row r="17391" spans="1:6" ht="25.5" customHeight="1" x14ac:dyDescent="0.2">
      <c r="A17391" s="84" t="s">
        <v>5190</v>
      </c>
      <c r="B17391" s="85" t="s">
        <v>5191</v>
      </c>
      <c r="C17391" s="86" t="s">
        <v>263</v>
      </c>
      <c r="D17391" s="87">
        <v>2.2000000000000002</v>
      </c>
      <c r="E17391" s="88">
        <v>1353</v>
      </c>
      <c r="F17391" s="89">
        <f>+D17391*E17391</f>
        <v>2976.6000000000004</v>
      </c>
    </row>
    <row r="17392" spans="1:6" ht="409.6" hidden="1" customHeight="1" x14ac:dyDescent="0.2"/>
    <row r="17393" spans="1:6" ht="25.5" customHeight="1" thickBot="1" x14ac:dyDescent="0.25">
      <c r="A17393" s="84" t="s">
        <v>5097</v>
      </c>
      <c r="B17393" s="85" t="s">
        <v>5098</v>
      </c>
      <c r="C17393" s="86" t="s">
        <v>9</v>
      </c>
      <c r="D17393" s="87">
        <v>7.6999999999999996E-4</v>
      </c>
      <c r="E17393" s="88">
        <v>295180</v>
      </c>
      <c r="F17393" s="89">
        <f>+D17393*E17393</f>
        <v>227.28859999999997</v>
      </c>
    </row>
    <row r="17394" spans="1:6" ht="409.6" hidden="1" customHeight="1" thickBot="1" x14ac:dyDescent="0.25"/>
    <row r="17395" spans="1:6" ht="13.5" customHeight="1" thickBot="1" x14ac:dyDescent="0.25">
      <c r="A17395" s="90" t="s">
        <v>4883</v>
      </c>
      <c r="B17395" s="91"/>
      <c r="C17395" s="92">
        <v>42.460526800063803</v>
      </c>
      <c r="D17395" s="91"/>
      <c r="E17395" s="93" t="s">
        <v>4884</v>
      </c>
      <c r="F17395" s="94">
        <v>34610</v>
      </c>
    </row>
    <row r="17396" spans="1:6" ht="0.2" customHeight="1" x14ac:dyDescent="0.2"/>
    <row r="17397" spans="1:6" ht="12.75" customHeight="1" x14ac:dyDescent="0.2">
      <c r="A17397" s="80" t="s">
        <v>4871</v>
      </c>
      <c r="B17397" s="81" t="s">
        <v>4885</v>
      </c>
      <c r="C17397" s="82" t="s">
        <v>4870</v>
      </c>
      <c r="D17397" s="82" t="s">
        <v>4873</v>
      </c>
      <c r="E17397" s="82" t="s">
        <v>4874</v>
      </c>
      <c r="F17397" s="83" t="s">
        <v>4875</v>
      </c>
    </row>
    <row r="17398" spans="1:6" ht="409.6" hidden="1" customHeight="1" x14ac:dyDescent="0.2"/>
    <row r="17399" spans="1:6" ht="25.5" customHeight="1" thickBot="1" x14ac:dyDescent="0.25">
      <c r="A17399" s="84" t="s">
        <v>4912</v>
      </c>
      <c r="B17399" s="85" t="s">
        <v>4913</v>
      </c>
      <c r="C17399" s="86" t="s">
        <v>4888</v>
      </c>
      <c r="D17399" s="87">
        <v>0.17535000000000001</v>
      </c>
      <c r="E17399" s="88">
        <v>184277</v>
      </c>
      <c r="F17399" s="89">
        <f>+D17399*E17399</f>
        <v>32312.971950000003</v>
      </c>
    </row>
    <row r="17400" spans="1:6" ht="409.6" hidden="1" customHeight="1" thickBot="1" x14ac:dyDescent="0.25"/>
    <row r="17401" spans="1:6" ht="13.5" customHeight="1" thickBot="1" x14ac:dyDescent="0.25">
      <c r="A17401" s="90" t="s">
        <v>4893</v>
      </c>
      <c r="B17401" s="91"/>
      <c r="C17401" s="92">
        <v>39.642502238961598</v>
      </c>
      <c r="D17401" s="91"/>
      <c r="E17401" s="93" t="s">
        <v>4884</v>
      </c>
      <c r="F17401" s="94">
        <v>32313</v>
      </c>
    </row>
    <row r="17402" spans="1:6" ht="0.2" customHeight="1" x14ac:dyDescent="0.2"/>
    <row r="17403" spans="1:6" ht="12.75" customHeight="1" x14ac:dyDescent="0.2">
      <c r="A17403" s="80" t="s">
        <v>4871</v>
      </c>
      <c r="B17403" s="81" t="s">
        <v>4894</v>
      </c>
      <c r="C17403" s="82" t="s">
        <v>4870</v>
      </c>
      <c r="D17403" s="82" t="s">
        <v>4873</v>
      </c>
      <c r="E17403" s="82" t="s">
        <v>4874</v>
      </c>
      <c r="F17403" s="83" t="s">
        <v>4875</v>
      </c>
    </row>
    <row r="17404" spans="1:6" ht="409.6" hidden="1" customHeight="1" x14ac:dyDescent="0.2"/>
    <row r="17405" spans="1:6" ht="25.5" customHeight="1" thickBot="1" x14ac:dyDescent="0.25">
      <c r="A17405" s="84" t="s">
        <v>4895</v>
      </c>
      <c r="B17405" s="85" t="s">
        <v>4896</v>
      </c>
      <c r="C17405" s="86" t="s">
        <v>4897</v>
      </c>
      <c r="D17405" s="87">
        <v>0.05</v>
      </c>
      <c r="E17405" s="88">
        <v>32313</v>
      </c>
      <c r="F17405" s="89">
        <f>+D17405*E17405</f>
        <v>1615.65</v>
      </c>
    </row>
    <row r="17406" spans="1:6" ht="409.6" hidden="1" customHeight="1" thickBot="1" x14ac:dyDescent="0.25"/>
    <row r="17407" spans="1:6" ht="13.5" customHeight="1" thickBot="1" x14ac:dyDescent="0.25">
      <c r="A17407" s="90" t="s">
        <v>4898</v>
      </c>
      <c r="B17407" s="91"/>
      <c r="C17407" s="92">
        <v>1.9825545018463799</v>
      </c>
      <c r="D17407" s="91"/>
      <c r="E17407" s="93" t="s">
        <v>4884</v>
      </c>
      <c r="F17407" s="94">
        <v>1616</v>
      </c>
    </row>
    <row r="17408" spans="1:6" ht="0.2" customHeight="1" x14ac:dyDescent="0.2"/>
    <row r="17409" spans="1:6" ht="12.75" customHeight="1" x14ac:dyDescent="0.2">
      <c r="A17409" s="80" t="s">
        <v>4871</v>
      </c>
      <c r="B17409" s="81" t="s">
        <v>4899</v>
      </c>
      <c r="C17409" s="82" t="s">
        <v>4870</v>
      </c>
      <c r="D17409" s="82" t="s">
        <v>4873</v>
      </c>
      <c r="E17409" s="82" t="s">
        <v>4874</v>
      </c>
      <c r="F17409" s="83" t="s">
        <v>4875</v>
      </c>
    </row>
    <row r="17410" spans="1:6" ht="409.6" hidden="1" customHeight="1" x14ac:dyDescent="0.2"/>
    <row r="17411" spans="1:6" ht="25.5" customHeight="1" x14ac:dyDescent="0.2">
      <c r="A17411" s="84" t="s">
        <v>5166</v>
      </c>
      <c r="B17411" s="85" t="s">
        <v>5167</v>
      </c>
      <c r="C17411" s="86" t="s">
        <v>109</v>
      </c>
      <c r="D17411" s="87">
        <v>0.04</v>
      </c>
      <c r="E17411" s="88">
        <v>26925</v>
      </c>
      <c r="F17411" s="89">
        <f>+D17411*E17411</f>
        <v>1077</v>
      </c>
    </row>
    <row r="17412" spans="1:6" ht="409.6" hidden="1" customHeight="1" x14ac:dyDescent="0.2"/>
    <row r="17413" spans="1:6" ht="25.5" customHeight="1" x14ac:dyDescent="0.2">
      <c r="A17413" s="84" t="s">
        <v>5208</v>
      </c>
      <c r="B17413" s="85" t="s">
        <v>5209</v>
      </c>
      <c r="C17413" s="86" t="s">
        <v>109</v>
      </c>
      <c r="D17413" s="87">
        <v>7</v>
      </c>
      <c r="E17413" s="88">
        <v>139</v>
      </c>
      <c r="F17413" s="89">
        <f>+D17413*E17413</f>
        <v>973</v>
      </c>
    </row>
    <row r="17414" spans="1:6" ht="409.6" hidden="1" customHeight="1" x14ac:dyDescent="0.2"/>
    <row r="17415" spans="1:6" ht="25.5" customHeight="1" x14ac:dyDescent="0.2">
      <c r="A17415" s="84" t="s">
        <v>5236</v>
      </c>
      <c r="B17415" s="85" t="s">
        <v>5237</v>
      </c>
      <c r="C17415" s="86" t="s">
        <v>109</v>
      </c>
      <c r="D17415" s="87">
        <v>4.6666699999999999</v>
      </c>
      <c r="E17415" s="88">
        <v>370</v>
      </c>
      <c r="F17415" s="89">
        <f>+D17415*E17415</f>
        <v>1726.6678999999999</v>
      </c>
    </row>
    <row r="17416" spans="1:6" ht="409.6" hidden="1" customHeight="1" x14ac:dyDescent="0.2"/>
    <row r="17417" spans="1:6" ht="25.5" customHeight="1" x14ac:dyDescent="0.2">
      <c r="A17417" s="84" t="s">
        <v>5139</v>
      </c>
      <c r="B17417" s="85" t="s">
        <v>5140</v>
      </c>
      <c r="C17417" s="86" t="s">
        <v>109</v>
      </c>
      <c r="D17417" s="87">
        <v>7.7777799999999999</v>
      </c>
      <c r="E17417" s="88">
        <v>398</v>
      </c>
      <c r="F17417" s="89">
        <f>+D17417*E17417</f>
        <v>3095.5564399999998</v>
      </c>
    </row>
    <row r="17418" spans="1:6" ht="409.6" hidden="1" customHeight="1" x14ac:dyDescent="0.2"/>
    <row r="17419" spans="1:6" ht="25.5" customHeight="1" thickBot="1" x14ac:dyDescent="0.25">
      <c r="A17419" s="84" t="s">
        <v>5075</v>
      </c>
      <c r="B17419" s="85" t="s">
        <v>5076</v>
      </c>
      <c r="C17419" s="86" t="s">
        <v>109</v>
      </c>
      <c r="D17419" s="87">
        <v>0.2</v>
      </c>
      <c r="E17419" s="88">
        <v>30495</v>
      </c>
      <c r="F17419" s="89">
        <f>+D17419*E17419</f>
        <v>6099</v>
      </c>
    </row>
    <row r="17420" spans="1:6" ht="409.6" hidden="1" customHeight="1" thickBot="1" x14ac:dyDescent="0.25"/>
    <row r="17421" spans="1:6" ht="13.5" customHeight="1" thickBot="1" x14ac:dyDescent="0.25">
      <c r="A17421" s="90" t="s">
        <v>4904</v>
      </c>
      <c r="B17421" s="91"/>
      <c r="C17421" s="92">
        <v>15.9144164591282</v>
      </c>
      <c r="D17421" s="91"/>
      <c r="E17421" s="93" t="s">
        <v>4884</v>
      </c>
      <c r="F17421" s="94">
        <v>12972</v>
      </c>
    </row>
    <row r="17422" spans="1:6" ht="0.2" customHeight="1" thickBot="1" x14ac:dyDescent="0.25"/>
    <row r="17423" spans="1:6" ht="12.75" customHeight="1" thickBot="1" x14ac:dyDescent="0.3">
      <c r="A17423" s="157" t="s">
        <v>4909</v>
      </c>
      <c r="B17423" s="158"/>
      <c r="C17423" s="158"/>
      <c r="D17423" s="158"/>
      <c r="E17423" s="159">
        <v>81511</v>
      </c>
      <c r="F17423" s="160"/>
    </row>
    <row r="17424" spans="1:6" ht="12.75" customHeight="1" x14ac:dyDescent="0.2"/>
    <row r="17425" spans="1:6" ht="12.75" customHeight="1" x14ac:dyDescent="0.2"/>
    <row r="17426" spans="1:6" ht="409.6" hidden="1" customHeight="1" x14ac:dyDescent="0.2"/>
    <row r="17427" spans="1:6" ht="12.75" customHeight="1" x14ac:dyDescent="0.25">
      <c r="A17427" s="144" t="s">
        <v>4868</v>
      </c>
      <c r="B17427" s="145"/>
      <c r="C17427" s="145"/>
      <c r="D17427" s="145"/>
      <c r="E17427" s="146"/>
      <c r="F17427" s="147"/>
    </row>
    <row r="17428" spans="1:6" ht="12.75" customHeight="1" x14ac:dyDescent="0.2">
      <c r="A17428" s="138" t="s">
        <v>3218</v>
      </c>
      <c r="B17428" s="139"/>
      <c r="C17428" s="139"/>
      <c r="D17428" s="140"/>
      <c r="E17428" s="76" t="s">
        <v>4869</v>
      </c>
      <c r="F17428" s="77" t="s">
        <v>4870</v>
      </c>
    </row>
    <row r="17429" spans="1:6" ht="12.75" customHeight="1" x14ac:dyDescent="0.2">
      <c r="A17429" s="141"/>
      <c r="B17429" s="142"/>
      <c r="C17429" s="142"/>
      <c r="D17429" s="143"/>
      <c r="E17429" s="78" t="s">
        <v>3217</v>
      </c>
      <c r="F17429" s="79" t="s">
        <v>263</v>
      </c>
    </row>
    <row r="17430" spans="1:6" ht="409.6" hidden="1" customHeight="1" x14ac:dyDescent="0.2"/>
    <row r="17431" spans="1:6" ht="12.75" customHeight="1" x14ac:dyDescent="0.2">
      <c r="A17431" s="80" t="s">
        <v>4871</v>
      </c>
      <c r="B17431" s="81" t="s">
        <v>4872</v>
      </c>
      <c r="C17431" s="82" t="s">
        <v>4870</v>
      </c>
      <c r="D17431" s="82" t="s">
        <v>4873</v>
      </c>
      <c r="E17431" s="82" t="s">
        <v>4874</v>
      </c>
      <c r="F17431" s="83" t="s">
        <v>4875</v>
      </c>
    </row>
    <row r="17432" spans="1:6" ht="409.6" hidden="1" customHeight="1" x14ac:dyDescent="0.2"/>
    <row r="17433" spans="1:6" ht="25.5" customHeight="1" x14ac:dyDescent="0.2">
      <c r="A17433" s="84" t="s">
        <v>5154</v>
      </c>
      <c r="B17433" s="85" t="s">
        <v>5155</v>
      </c>
      <c r="C17433" s="86" t="s">
        <v>106</v>
      </c>
      <c r="D17433" s="87">
        <v>3.1759999999999997E-2</v>
      </c>
      <c r="E17433" s="88">
        <v>405694</v>
      </c>
      <c r="F17433" s="89">
        <f>+D17433*E17433</f>
        <v>12884.841439999998</v>
      </c>
    </row>
    <row r="17434" spans="1:6" ht="409.6" hidden="1" customHeight="1" x14ac:dyDescent="0.2"/>
    <row r="17435" spans="1:6" ht="25.5" customHeight="1" x14ac:dyDescent="0.2">
      <c r="A17435" s="84" t="s">
        <v>4876</v>
      </c>
      <c r="B17435" s="85" t="s">
        <v>4877</v>
      </c>
      <c r="C17435" s="86" t="s">
        <v>1212</v>
      </c>
      <c r="D17435" s="87">
        <v>0.21</v>
      </c>
      <c r="E17435" s="88">
        <v>3690</v>
      </c>
      <c r="F17435" s="89">
        <f>+D17435*E17435</f>
        <v>774.9</v>
      </c>
    </row>
    <row r="17436" spans="1:6" ht="409.6" hidden="1" customHeight="1" x14ac:dyDescent="0.2"/>
    <row r="17437" spans="1:6" ht="25.5" customHeight="1" x14ac:dyDescent="0.2">
      <c r="A17437" s="84" t="s">
        <v>5160</v>
      </c>
      <c r="B17437" s="85" t="s">
        <v>5161</v>
      </c>
      <c r="C17437" s="86" t="s">
        <v>9</v>
      </c>
      <c r="D17437" s="87">
        <v>5.1599999999999997E-3</v>
      </c>
      <c r="E17437" s="88">
        <v>155918</v>
      </c>
      <c r="F17437" s="89">
        <f>+D17437*E17437</f>
        <v>804.53688</v>
      </c>
    </row>
    <row r="17438" spans="1:6" ht="409.6" hidden="1" customHeight="1" x14ac:dyDescent="0.2"/>
    <row r="17439" spans="1:6" ht="25.5" customHeight="1" x14ac:dyDescent="0.2">
      <c r="A17439" s="84" t="s">
        <v>5190</v>
      </c>
      <c r="B17439" s="85" t="s">
        <v>5191</v>
      </c>
      <c r="C17439" s="86" t="s">
        <v>263</v>
      </c>
      <c r="D17439" s="87">
        <v>2.2000000000000002</v>
      </c>
      <c r="E17439" s="88">
        <v>1353</v>
      </c>
      <c r="F17439" s="89">
        <f>+D17439*E17439</f>
        <v>2976.6000000000004</v>
      </c>
    </row>
    <row r="17440" spans="1:6" ht="409.6" hidden="1" customHeight="1" x14ac:dyDescent="0.2"/>
    <row r="17441" spans="1:6" ht="25.5" customHeight="1" thickBot="1" x14ac:dyDescent="0.25">
      <c r="A17441" s="84" t="s">
        <v>5172</v>
      </c>
      <c r="B17441" s="85" t="s">
        <v>5173</v>
      </c>
      <c r="C17441" s="86" t="s">
        <v>9</v>
      </c>
      <c r="D17441" s="87">
        <v>0.42</v>
      </c>
      <c r="E17441" s="88">
        <v>8900</v>
      </c>
      <c r="F17441" s="89">
        <f>+D17441*E17441</f>
        <v>3738</v>
      </c>
    </row>
    <row r="17442" spans="1:6" ht="409.6" hidden="1" customHeight="1" thickBot="1" x14ac:dyDescent="0.25"/>
    <row r="17443" spans="1:6" ht="13.5" customHeight="1" thickBot="1" x14ac:dyDescent="0.25">
      <c r="A17443" s="90" t="s">
        <v>4883</v>
      </c>
      <c r="B17443" s="91"/>
      <c r="C17443" s="92">
        <v>54.617189716083402</v>
      </c>
      <c r="D17443" s="91"/>
      <c r="E17443" s="93" t="s">
        <v>4884</v>
      </c>
      <c r="F17443" s="94">
        <v>21180</v>
      </c>
    </row>
    <row r="17444" spans="1:6" ht="0.2" customHeight="1" x14ac:dyDescent="0.2"/>
    <row r="17445" spans="1:6" ht="12.75" customHeight="1" x14ac:dyDescent="0.2">
      <c r="A17445" s="80" t="s">
        <v>4871</v>
      </c>
      <c r="B17445" s="81" t="s">
        <v>4885</v>
      </c>
      <c r="C17445" s="82" t="s">
        <v>4870</v>
      </c>
      <c r="D17445" s="82" t="s">
        <v>4873</v>
      </c>
      <c r="E17445" s="82" t="s">
        <v>4874</v>
      </c>
      <c r="F17445" s="83" t="s">
        <v>4875</v>
      </c>
    </row>
    <row r="17446" spans="1:6" ht="409.6" hidden="1" customHeight="1" x14ac:dyDescent="0.2"/>
    <row r="17447" spans="1:6" ht="25.5" customHeight="1" thickBot="1" x14ac:dyDescent="0.25">
      <c r="A17447" s="84" t="s">
        <v>4912</v>
      </c>
      <c r="B17447" s="85" t="s">
        <v>4913</v>
      </c>
      <c r="C17447" s="86" t="s">
        <v>4888</v>
      </c>
      <c r="D17447" s="87">
        <v>8.4000000000000005E-2</v>
      </c>
      <c r="E17447" s="88">
        <v>184277</v>
      </c>
      <c r="F17447" s="89">
        <f>+D17447*E17447</f>
        <v>15479.268000000002</v>
      </c>
    </row>
    <row r="17448" spans="1:6" ht="409.6" hidden="1" customHeight="1" thickBot="1" x14ac:dyDescent="0.25"/>
    <row r="17449" spans="1:6" ht="13.5" customHeight="1" thickBot="1" x14ac:dyDescent="0.25">
      <c r="A17449" s="90" t="s">
        <v>4893</v>
      </c>
      <c r="B17449" s="91"/>
      <c r="C17449" s="92">
        <v>39.915933881740102</v>
      </c>
      <c r="D17449" s="91"/>
      <c r="E17449" s="93" t="s">
        <v>4884</v>
      </c>
      <c r="F17449" s="94">
        <v>15479</v>
      </c>
    </row>
    <row r="17450" spans="1:6" ht="0.2" customHeight="1" x14ac:dyDescent="0.2"/>
    <row r="17451" spans="1:6" ht="12.75" customHeight="1" x14ac:dyDescent="0.2">
      <c r="A17451" s="80" t="s">
        <v>4871</v>
      </c>
      <c r="B17451" s="81" t="s">
        <v>4894</v>
      </c>
      <c r="C17451" s="82" t="s">
        <v>4870</v>
      </c>
      <c r="D17451" s="82" t="s">
        <v>4873</v>
      </c>
      <c r="E17451" s="82" t="s">
        <v>4874</v>
      </c>
      <c r="F17451" s="83" t="s">
        <v>4875</v>
      </c>
    </row>
    <row r="17452" spans="1:6" ht="409.6" hidden="1" customHeight="1" x14ac:dyDescent="0.2"/>
    <row r="17453" spans="1:6" ht="25.5" customHeight="1" thickBot="1" x14ac:dyDescent="0.25">
      <c r="A17453" s="84" t="s">
        <v>4895</v>
      </c>
      <c r="B17453" s="85" t="s">
        <v>4896</v>
      </c>
      <c r="C17453" s="86" t="s">
        <v>4897</v>
      </c>
      <c r="D17453" s="87">
        <v>0.05</v>
      </c>
      <c r="E17453" s="88">
        <v>15479</v>
      </c>
      <c r="F17453" s="89">
        <f>+D17453*E17453</f>
        <v>773.95</v>
      </c>
    </row>
    <row r="17454" spans="1:6" ht="409.6" hidden="1" customHeight="1" thickBot="1" x14ac:dyDescent="0.25"/>
    <row r="17455" spans="1:6" ht="13.5" customHeight="1" thickBot="1" x14ac:dyDescent="0.25">
      <c r="A17455" s="90" t="s">
        <v>4898</v>
      </c>
      <c r="B17455" s="91"/>
      <c r="C17455" s="92">
        <v>1.99592562985121</v>
      </c>
      <c r="D17455" s="91"/>
      <c r="E17455" s="93" t="s">
        <v>4884</v>
      </c>
      <c r="F17455" s="94">
        <v>774</v>
      </c>
    </row>
    <row r="17456" spans="1:6" ht="0.2" customHeight="1" x14ac:dyDescent="0.2"/>
    <row r="17457" spans="1:6" ht="12.75" customHeight="1" x14ac:dyDescent="0.2">
      <c r="A17457" s="80" t="s">
        <v>4871</v>
      </c>
      <c r="B17457" s="81" t="s">
        <v>4899</v>
      </c>
      <c r="C17457" s="82" t="s">
        <v>4870</v>
      </c>
      <c r="D17457" s="82" t="s">
        <v>4873</v>
      </c>
      <c r="E17457" s="82" t="s">
        <v>4874</v>
      </c>
      <c r="F17457" s="83" t="s">
        <v>4875</v>
      </c>
    </row>
    <row r="17458" spans="1:6" ht="409.6" hidden="1" customHeight="1" x14ac:dyDescent="0.2"/>
    <row r="17459" spans="1:6" ht="25.5" customHeight="1" thickBot="1" x14ac:dyDescent="0.25">
      <c r="A17459" s="84" t="s">
        <v>5166</v>
      </c>
      <c r="B17459" s="85" t="s">
        <v>5167</v>
      </c>
      <c r="C17459" s="86" t="s">
        <v>109</v>
      </c>
      <c r="D17459" s="87">
        <v>0.05</v>
      </c>
      <c r="E17459" s="88">
        <v>26925</v>
      </c>
      <c r="F17459" s="89">
        <f>+D17459*E17459</f>
        <v>1346.25</v>
      </c>
    </row>
    <row r="17460" spans="1:6" ht="409.6" hidden="1" customHeight="1" thickBot="1" x14ac:dyDescent="0.25"/>
    <row r="17461" spans="1:6" ht="13.5" customHeight="1" thickBot="1" x14ac:dyDescent="0.25">
      <c r="A17461" s="90" t="s">
        <v>4904</v>
      </c>
      <c r="B17461" s="91"/>
      <c r="C17461" s="92">
        <v>3.4709507723252302</v>
      </c>
      <c r="D17461" s="91"/>
      <c r="E17461" s="93" t="s">
        <v>4884</v>
      </c>
      <c r="F17461" s="94">
        <v>1346</v>
      </c>
    </row>
    <row r="17462" spans="1:6" ht="0.2" customHeight="1" thickBot="1" x14ac:dyDescent="0.25"/>
    <row r="17463" spans="1:6" ht="12.75" customHeight="1" thickBot="1" x14ac:dyDescent="0.3">
      <c r="A17463" s="157" t="s">
        <v>4909</v>
      </c>
      <c r="B17463" s="158"/>
      <c r="C17463" s="158"/>
      <c r="D17463" s="158"/>
      <c r="E17463" s="159">
        <v>38779</v>
      </c>
      <c r="F17463" s="160"/>
    </row>
    <row r="17464" spans="1:6" ht="12.75" customHeight="1" x14ac:dyDescent="0.2"/>
    <row r="17465" spans="1:6" ht="12.75" customHeight="1" x14ac:dyDescent="0.2"/>
    <row r="17466" spans="1:6" ht="409.6" hidden="1" customHeight="1" x14ac:dyDescent="0.2"/>
    <row r="17467" spans="1:6" ht="12.75" customHeight="1" x14ac:dyDescent="0.25">
      <c r="A17467" s="144" t="s">
        <v>4868</v>
      </c>
      <c r="B17467" s="145"/>
      <c r="C17467" s="145"/>
      <c r="D17467" s="145"/>
      <c r="E17467" s="146"/>
      <c r="F17467" s="147"/>
    </row>
    <row r="17468" spans="1:6" ht="12.75" customHeight="1" x14ac:dyDescent="0.2">
      <c r="A17468" s="138" t="s">
        <v>3220</v>
      </c>
      <c r="B17468" s="139"/>
      <c r="C17468" s="139"/>
      <c r="D17468" s="140"/>
      <c r="E17468" s="76" t="s">
        <v>4869</v>
      </c>
      <c r="F17468" s="77" t="s">
        <v>4870</v>
      </c>
    </row>
    <row r="17469" spans="1:6" ht="12.75" customHeight="1" x14ac:dyDescent="0.2">
      <c r="A17469" s="141"/>
      <c r="B17469" s="142"/>
      <c r="C17469" s="142"/>
      <c r="D17469" s="143"/>
      <c r="E17469" s="78" t="s">
        <v>3219</v>
      </c>
      <c r="F17469" s="79" t="s">
        <v>263</v>
      </c>
    </row>
    <row r="17470" spans="1:6" ht="409.6" hidden="1" customHeight="1" x14ac:dyDescent="0.2"/>
    <row r="17471" spans="1:6" ht="12.75" customHeight="1" x14ac:dyDescent="0.2">
      <c r="A17471" s="80" t="s">
        <v>4871</v>
      </c>
      <c r="B17471" s="81" t="s">
        <v>4872</v>
      </c>
      <c r="C17471" s="82" t="s">
        <v>4870</v>
      </c>
      <c r="D17471" s="82" t="s">
        <v>4873</v>
      </c>
      <c r="E17471" s="82" t="s">
        <v>4874</v>
      </c>
      <c r="F17471" s="83" t="s">
        <v>4875</v>
      </c>
    </row>
    <row r="17472" spans="1:6" ht="409.6" hidden="1" customHeight="1" x14ac:dyDescent="0.2"/>
    <row r="17473" spans="1:6" ht="25.5" customHeight="1" x14ac:dyDescent="0.2">
      <c r="A17473" s="84" t="s">
        <v>5154</v>
      </c>
      <c r="B17473" s="85" t="s">
        <v>5155</v>
      </c>
      <c r="C17473" s="86" t="s">
        <v>106</v>
      </c>
      <c r="D17473" s="87">
        <v>9.4500000000000001E-3</v>
      </c>
      <c r="E17473" s="88">
        <v>405694</v>
      </c>
      <c r="F17473" s="89">
        <f>+D17473*E17473</f>
        <v>3833.8083000000001</v>
      </c>
    </row>
    <row r="17474" spans="1:6" ht="409.6" hidden="1" customHeight="1" x14ac:dyDescent="0.2"/>
    <row r="17475" spans="1:6" ht="25.5" customHeight="1" x14ac:dyDescent="0.2">
      <c r="A17475" s="84" t="s">
        <v>5160</v>
      </c>
      <c r="B17475" s="85" t="s">
        <v>5161</v>
      </c>
      <c r="C17475" s="86" t="s">
        <v>9</v>
      </c>
      <c r="D17475" s="87">
        <v>2.3910000000000001E-2</v>
      </c>
      <c r="E17475" s="88">
        <v>155918</v>
      </c>
      <c r="F17475" s="89">
        <f>+D17475*E17475</f>
        <v>3727.9993800000002</v>
      </c>
    </row>
    <row r="17476" spans="1:6" ht="409.6" hidden="1" customHeight="1" x14ac:dyDescent="0.2"/>
    <row r="17477" spans="1:6" ht="25.5" customHeight="1" x14ac:dyDescent="0.2">
      <c r="A17477" s="84" t="s">
        <v>5190</v>
      </c>
      <c r="B17477" s="85" t="s">
        <v>5191</v>
      </c>
      <c r="C17477" s="86" t="s">
        <v>263</v>
      </c>
      <c r="D17477" s="87">
        <v>1.65</v>
      </c>
      <c r="E17477" s="88">
        <v>1353</v>
      </c>
      <c r="F17477" s="89">
        <f>+D17477*E17477</f>
        <v>2232.4499999999998</v>
      </c>
    </row>
    <row r="17478" spans="1:6" ht="409.6" hidden="1" customHeight="1" x14ac:dyDescent="0.2"/>
    <row r="17479" spans="1:6" ht="25.5" customHeight="1" x14ac:dyDescent="0.2">
      <c r="A17479" s="84" t="s">
        <v>5172</v>
      </c>
      <c r="B17479" s="85" t="s">
        <v>5173</v>
      </c>
      <c r="C17479" s="86" t="s">
        <v>9</v>
      </c>
      <c r="D17479" s="87">
        <v>0.21</v>
      </c>
      <c r="E17479" s="88">
        <v>8900</v>
      </c>
      <c r="F17479" s="89">
        <f>+D17479*E17479</f>
        <v>1869</v>
      </c>
    </row>
    <row r="17480" spans="1:6" ht="409.6" hidden="1" customHeight="1" x14ac:dyDescent="0.2"/>
    <row r="17481" spans="1:6" ht="25.5" customHeight="1" x14ac:dyDescent="0.2">
      <c r="A17481" s="84" t="s">
        <v>4876</v>
      </c>
      <c r="B17481" s="85" t="s">
        <v>4877</v>
      </c>
      <c r="C17481" s="86" t="s">
        <v>1212</v>
      </c>
      <c r="D17481" s="87">
        <v>0.05</v>
      </c>
      <c r="E17481" s="88">
        <v>3690</v>
      </c>
      <c r="F17481" s="89">
        <f>+D17481*E17481</f>
        <v>184.5</v>
      </c>
    </row>
    <row r="17482" spans="1:6" ht="409.6" hidden="1" customHeight="1" x14ac:dyDescent="0.2"/>
    <row r="17483" spans="1:6" ht="25.5" customHeight="1" thickBot="1" x14ac:dyDescent="0.25">
      <c r="A17483" s="84" t="s">
        <v>5097</v>
      </c>
      <c r="B17483" s="85" t="s">
        <v>5098</v>
      </c>
      <c r="C17483" s="86" t="s">
        <v>9</v>
      </c>
      <c r="D17483" s="87">
        <v>1.6000000000000001E-4</v>
      </c>
      <c r="E17483" s="88">
        <v>295180</v>
      </c>
      <c r="F17483" s="89">
        <f>+D17483*E17483</f>
        <v>47.228800000000007</v>
      </c>
    </row>
    <row r="17484" spans="1:6" ht="409.6" hidden="1" customHeight="1" thickBot="1" x14ac:dyDescent="0.25"/>
    <row r="17485" spans="1:6" ht="13.5" customHeight="1" thickBot="1" x14ac:dyDescent="0.25">
      <c r="A17485" s="90" t="s">
        <v>4883</v>
      </c>
      <c r="B17485" s="91"/>
      <c r="C17485" s="92">
        <v>35.023407826163798</v>
      </c>
      <c r="D17485" s="91"/>
      <c r="E17485" s="93" t="s">
        <v>4884</v>
      </c>
      <c r="F17485" s="94">
        <v>11895</v>
      </c>
    </row>
    <row r="17486" spans="1:6" ht="0.2" customHeight="1" x14ac:dyDescent="0.2"/>
    <row r="17487" spans="1:6" ht="12.75" customHeight="1" x14ac:dyDescent="0.2">
      <c r="A17487" s="80" t="s">
        <v>4871</v>
      </c>
      <c r="B17487" s="81" t="s">
        <v>4885</v>
      </c>
      <c r="C17487" s="82" t="s">
        <v>4870</v>
      </c>
      <c r="D17487" s="82" t="s">
        <v>4873</v>
      </c>
      <c r="E17487" s="82" t="s">
        <v>4874</v>
      </c>
      <c r="F17487" s="83" t="s">
        <v>4875</v>
      </c>
    </row>
    <row r="17488" spans="1:6" ht="409.6" hidden="1" customHeight="1" x14ac:dyDescent="0.2"/>
    <row r="17489" spans="1:6" ht="25.5" customHeight="1" thickBot="1" x14ac:dyDescent="0.25">
      <c r="A17489" s="84" t="s">
        <v>4912</v>
      </c>
      <c r="B17489" s="85" t="s">
        <v>4913</v>
      </c>
      <c r="C17489" s="86" t="s">
        <v>4888</v>
      </c>
      <c r="D17489" s="87">
        <v>0.11070000000000001</v>
      </c>
      <c r="E17489" s="88">
        <v>184277</v>
      </c>
      <c r="F17489" s="89">
        <f>+D17489*E17489</f>
        <v>20399.463900000002</v>
      </c>
    </row>
    <row r="17490" spans="1:6" ht="409.6" hidden="1" customHeight="1" thickBot="1" x14ac:dyDescent="0.25"/>
    <row r="17491" spans="1:6" ht="13.5" customHeight="1" thickBot="1" x14ac:dyDescent="0.25">
      <c r="A17491" s="90" t="s">
        <v>4893</v>
      </c>
      <c r="B17491" s="91"/>
      <c r="C17491" s="92">
        <v>60.062420869770001</v>
      </c>
      <c r="D17491" s="91"/>
      <c r="E17491" s="93" t="s">
        <v>4884</v>
      </c>
      <c r="F17491" s="94">
        <v>20399</v>
      </c>
    </row>
    <row r="17492" spans="1:6" ht="0.2" customHeight="1" x14ac:dyDescent="0.2"/>
    <row r="17493" spans="1:6" ht="12.75" customHeight="1" x14ac:dyDescent="0.2">
      <c r="A17493" s="80" t="s">
        <v>4871</v>
      </c>
      <c r="B17493" s="81" t="s">
        <v>4894</v>
      </c>
      <c r="C17493" s="82" t="s">
        <v>4870</v>
      </c>
      <c r="D17493" s="82" t="s">
        <v>4873</v>
      </c>
      <c r="E17493" s="82" t="s">
        <v>4874</v>
      </c>
      <c r="F17493" s="83" t="s">
        <v>4875</v>
      </c>
    </row>
    <row r="17494" spans="1:6" ht="409.6" hidden="1" customHeight="1" x14ac:dyDescent="0.2"/>
    <row r="17495" spans="1:6" ht="25.5" customHeight="1" thickBot="1" x14ac:dyDescent="0.25">
      <c r="A17495" s="84" t="s">
        <v>4895</v>
      </c>
      <c r="B17495" s="85" t="s">
        <v>4896</v>
      </c>
      <c r="C17495" s="86" t="s">
        <v>4897</v>
      </c>
      <c r="D17495" s="87">
        <v>0.05</v>
      </c>
      <c r="E17495" s="88">
        <v>20399</v>
      </c>
      <c r="F17495" s="89">
        <f>+D17495*E17495</f>
        <v>1019.95</v>
      </c>
    </row>
    <row r="17496" spans="1:6" ht="409.6" hidden="1" customHeight="1" thickBot="1" x14ac:dyDescent="0.25"/>
    <row r="17497" spans="1:6" ht="13.5" customHeight="1" thickBot="1" x14ac:dyDescent="0.25">
      <c r="A17497" s="90" t="s">
        <v>4898</v>
      </c>
      <c r="B17497" s="91"/>
      <c r="C17497" s="92">
        <v>3.0032682625209799</v>
      </c>
      <c r="D17497" s="91"/>
      <c r="E17497" s="93" t="s">
        <v>4884</v>
      </c>
      <c r="F17497" s="94">
        <v>1020</v>
      </c>
    </row>
    <row r="17498" spans="1:6" ht="0.2" customHeight="1" x14ac:dyDescent="0.2"/>
    <row r="17499" spans="1:6" ht="12.75" customHeight="1" x14ac:dyDescent="0.2">
      <c r="A17499" s="80" t="s">
        <v>4871</v>
      </c>
      <c r="B17499" s="81" t="s">
        <v>4899</v>
      </c>
      <c r="C17499" s="82" t="s">
        <v>4870</v>
      </c>
      <c r="D17499" s="82" t="s">
        <v>4873</v>
      </c>
      <c r="E17499" s="82" t="s">
        <v>4874</v>
      </c>
      <c r="F17499" s="83" t="s">
        <v>4875</v>
      </c>
    </row>
    <row r="17500" spans="1:6" ht="409.6" hidden="1" customHeight="1" x14ac:dyDescent="0.2"/>
    <row r="17501" spans="1:6" ht="25.5" customHeight="1" thickBot="1" x14ac:dyDescent="0.25">
      <c r="A17501" s="84" t="s">
        <v>5208</v>
      </c>
      <c r="B17501" s="85" t="s">
        <v>5209</v>
      </c>
      <c r="C17501" s="86" t="s">
        <v>109</v>
      </c>
      <c r="D17501" s="87">
        <v>4.6666699999999999</v>
      </c>
      <c r="E17501" s="88">
        <v>139</v>
      </c>
      <c r="F17501" s="89">
        <f>+D17501*E17501</f>
        <v>648.66712999999993</v>
      </c>
    </row>
    <row r="17502" spans="1:6" ht="409.6" hidden="1" customHeight="1" thickBot="1" x14ac:dyDescent="0.25"/>
    <row r="17503" spans="1:6" ht="13.5" customHeight="1" thickBot="1" x14ac:dyDescent="0.25">
      <c r="A17503" s="90" t="s">
        <v>4904</v>
      </c>
      <c r="B17503" s="91"/>
      <c r="C17503" s="92">
        <v>1.91090304154521</v>
      </c>
      <c r="D17503" s="91"/>
      <c r="E17503" s="93" t="s">
        <v>4884</v>
      </c>
      <c r="F17503" s="94">
        <v>649</v>
      </c>
    </row>
    <row r="17504" spans="1:6" ht="0.2" customHeight="1" x14ac:dyDescent="0.2"/>
    <row r="17505" spans="1:6" ht="12.75" customHeight="1" thickBot="1" x14ac:dyDescent="0.3">
      <c r="A17505" s="157" t="s">
        <v>4909</v>
      </c>
      <c r="B17505" s="158"/>
      <c r="C17505" s="158"/>
      <c r="D17505" s="158"/>
      <c r="E17505" s="159">
        <v>33963</v>
      </c>
      <c r="F17505" s="160"/>
    </row>
    <row r="17506" spans="1:6" ht="12.75" customHeight="1" x14ac:dyDescent="0.2"/>
    <row r="17507" spans="1:6" ht="12.75" customHeight="1" x14ac:dyDescent="0.2"/>
    <row r="17508" spans="1:6" ht="409.6" hidden="1" customHeight="1" x14ac:dyDescent="0.2"/>
    <row r="17509" spans="1:6" ht="12.75" customHeight="1" x14ac:dyDescent="0.25">
      <c r="A17509" s="144" t="s">
        <v>4868</v>
      </c>
      <c r="B17509" s="145"/>
      <c r="C17509" s="145"/>
      <c r="D17509" s="145"/>
      <c r="E17509" s="146"/>
      <c r="F17509" s="147"/>
    </row>
    <row r="17510" spans="1:6" ht="12.75" customHeight="1" x14ac:dyDescent="0.2">
      <c r="A17510" s="138" t="s">
        <v>3222</v>
      </c>
      <c r="B17510" s="139"/>
      <c r="C17510" s="139"/>
      <c r="D17510" s="140"/>
      <c r="E17510" s="76" t="s">
        <v>4869</v>
      </c>
      <c r="F17510" s="77" t="s">
        <v>4870</v>
      </c>
    </row>
    <row r="17511" spans="1:6" ht="12.75" customHeight="1" x14ac:dyDescent="0.2">
      <c r="A17511" s="141"/>
      <c r="B17511" s="142"/>
      <c r="C17511" s="142"/>
      <c r="D17511" s="143"/>
      <c r="E17511" s="78" t="s">
        <v>3221</v>
      </c>
      <c r="F17511" s="79" t="s">
        <v>263</v>
      </c>
    </row>
    <row r="17512" spans="1:6" ht="409.6" hidden="1" customHeight="1" x14ac:dyDescent="0.2"/>
    <row r="17513" spans="1:6" ht="12.75" customHeight="1" x14ac:dyDescent="0.2">
      <c r="A17513" s="80" t="s">
        <v>4871</v>
      </c>
      <c r="B17513" s="81" t="s">
        <v>4872</v>
      </c>
      <c r="C17513" s="82" t="s">
        <v>4870</v>
      </c>
      <c r="D17513" s="82" t="s">
        <v>4873</v>
      </c>
      <c r="E17513" s="82" t="s">
        <v>4874</v>
      </c>
      <c r="F17513" s="83" t="s">
        <v>4875</v>
      </c>
    </row>
    <row r="17514" spans="1:6" ht="409.6" hidden="1" customHeight="1" x14ac:dyDescent="0.2"/>
    <row r="17515" spans="1:6" ht="25.5" customHeight="1" x14ac:dyDescent="0.2">
      <c r="A17515" s="84" t="s">
        <v>5154</v>
      </c>
      <c r="B17515" s="85" t="s">
        <v>5155</v>
      </c>
      <c r="C17515" s="86" t="s">
        <v>106</v>
      </c>
      <c r="D17515" s="87">
        <v>3.15E-2</v>
      </c>
      <c r="E17515" s="88">
        <v>405694</v>
      </c>
      <c r="F17515" s="89">
        <f>+D17515*E17515</f>
        <v>12779.361000000001</v>
      </c>
    </row>
    <row r="17516" spans="1:6" ht="409.6" hidden="1" customHeight="1" x14ac:dyDescent="0.2"/>
    <row r="17517" spans="1:6" ht="25.5" customHeight="1" x14ac:dyDescent="0.2">
      <c r="A17517" s="84" t="s">
        <v>5160</v>
      </c>
      <c r="B17517" s="85" t="s">
        <v>5161</v>
      </c>
      <c r="C17517" s="86" t="s">
        <v>9</v>
      </c>
      <c r="D17517" s="87">
        <v>1.9990000000000001E-2</v>
      </c>
      <c r="E17517" s="88">
        <v>155918</v>
      </c>
      <c r="F17517" s="89">
        <f>+D17517*E17517</f>
        <v>3116.8008199999999</v>
      </c>
    </row>
    <row r="17518" spans="1:6" ht="409.6" hidden="1" customHeight="1" x14ac:dyDescent="0.2"/>
    <row r="17519" spans="1:6" ht="25.5" customHeight="1" x14ac:dyDescent="0.2">
      <c r="A17519" s="84" t="s">
        <v>5190</v>
      </c>
      <c r="B17519" s="85" t="s">
        <v>5191</v>
      </c>
      <c r="C17519" s="86" t="s">
        <v>263</v>
      </c>
      <c r="D17519" s="87">
        <v>1.65</v>
      </c>
      <c r="E17519" s="88">
        <v>1353</v>
      </c>
      <c r="F17519" s="89">
        <f>+D17519*E17519</f>
        <v>2232.4499999999998</v>
      </c>
    </row>
    <row r="17520" spans="1:6" ht="409.6" hidden="1" customHeight="1" x14ac:dyDescent="0.2"/>
    <row r="17521" spans="1:6" ht="25.5" customHeight="1" x14ac:dyDescent="0.2">
      <c r="A17521" s="84" t="s">
        <v>4876</v>
      </c>
      <c r="B17521" s="85" t="s">
        <v>4877</v>
      </c>
      <c r="C17521" s="86" t="s">
        <v>1212</v>
      </c>
      <c r="D17521" s="87">
        <v>0.05</v>
      </c>
      <c r="E17521" s="88">
        <v>3690</v>
      </c>
      <c r="F17521" s="89">
        <f>+D17521*E17521</f>
        <v>184.5</v>
      </c>
    </row>
    <row r="17522" spans="1:6" ht="409.6" hidden="1" customHeight="1" x14ac:dyDescent="0.2"/>
    <row r="17523" spans="1:6" ht="25.5" customHeight="1" thickBot="1" x14ac:dyDescent="0.25">
      <c r="A17523" s="84" t="s">
        <v>5097</v>
      </c>
      <c r="B17523" s="85" t="s">
        <v>5098</v>
      </c>
      <c r="C17523" s="86" t="s">
        <v>9</v>
      </c>
      <c r="D17523" s="87">
        <v>4.4999999999999999E-4</v>
      </c>
      <c r="E17523" s="88">
        <v>295180</v>
      </c>
      <c r="F17523" s="89">
        <f>+D17523*E17523</f>
        <v>132.83099999999999</v>
      </c>
    </row>
    <row r="17524" spans="1:6" ht="409.6" hidden="1" customHeight="1" thickBot="1" x14ac:dyDescent="0.25"/>
    <row r="17525" spans="1:6" ht="13.5" customHeight="1" thickBot="1" x14ac:dyDescent="0.25">
      <c r="A17525" s="90" t="s">
        <v>4883</v>
      </c>
      <c r="B17525" s="91"/>
      <c r="C17525" s="92">
        <v>40.083443794954299</v>
      </c>
      <c r="D17525" s="91"/>
      <c r="E17525" s="93" t="s">
        <v>4884</v>
      </c>
      <c r="F17525" s="94">
        <v>18446</v>
      </c>
    </row>
    <row r="17526" spans="1:6" ht="0.2" customHeight="1" x14ac:dyDescent="0.2"/>
    <row r="17527" spans="1:6" ht="12.75" customHeight="1" x14ac:dyDescent="0.2">
      <c r="A17527" s="80" t="s">
        <v>4871</v>
      </c>
      <c r="B17527" s="81" t="s">
        <v>4885</v>
      </c>
      <c r="C17527" s="82" t="s">
        <v>4870</v>
      </c>
      <c r="D17527" s="82" t="s">
        <v>4873</v>
      </c>
      <c r="E17527" s="82" t="s">
        <v>4874</v>
      </c>
      <c r="F17527" s="83" t="s">
        <v>4875</v>
      </c>
    </row>
    <row r="17528" spans="1:6" ht="409.6" hidden="1" customHeight="1" x14ac:dyDescent="0.2"/>
    <row r="17529" spans="1:6" ht="25.5" customHeight="1" thickBot="1" x14ac:dyDescent="0.25">
      <c r="A17529" s="84" t="s">
        <v>4912</v>
      </c>
      <c r="B17529" s="85" t="s">
        <v>4913</v>
      </c>
      <c r="C17529" s="86" t="s">
        <v>4888</v>
      </c>
      <c r="D17529" s="87">
        <v>0.13370000000000001</v>
      </c>
      <c r="E17529" s="88">
        <v>184277</v>
      </c>
      <c r="F17529" s="89">
        <f>+D17529*E17529</f>
        <v>24637.834900000002</v>
      </c>
    </row>
    <row r="17530" spans="1:6" ht="409.6" hidden="1" customHeight="1" thickBot="1" x14ac:dyDescent="0.25"/>
    <row r="17531" spans="1:6" ht="13.5" customHeight="1" thickBot="1" x14ac:dyDescent="0.25">
      <c r="A17531" s="90" t="s">
        <v>4893</v>
      </c>
      <c r="B17531" s="91"/>
      <c r="C17531" s="92">
        <v>53.538755731328401</v>
      </c>
      <c r="D17531" s="91"/>
      <c r="E17531" s="93" t="s">
        <v>4884</v>
      </c>
      <c r="F17531" s="94">
        <v>24638</v>
      </c>
    </row>
    <row r="17532" spans="1:6" ht="0.2" customHeight="1" x14ac:dyDescent="0.2"/>
    <row r="17533" spans="1:6" ht="12.75" customHeight="1" x14ac:dyDescent="0.2">
      <c r="A17533" s="80" t="s">
        <v>4871</v>
      </c>
      <c r="B17533" s="81" t="s">
        <v>4894</v>
      </c>
      <c r="C17533" s="82" t="s">
        <v>4870</v>
      </c>
      <c r="D17533" s="82" t="s">
        <v>4873</v>
      </c>
      <c r="E17533" s="82" t="s">
        <v>4874</v>
      </c>
      <c r="F17533" s="83" t="s">
        <v>4875</v>
      </c>
    </row>
    <row r="17534" spans="1:6" ht="409.6" hidden="1" customHeight="1" x14ac:dyDescent="0.2"/>
    <row r="17535" spans="1:6" ht="25.5" customHeight="1" thickBot="1" x14ac:dyDescent="0.25">
      <c r="A17535" s="84" t="s">
        <v>4895</v>
      </c>
      <c r="B17535" s="85" t="s">
        <v>4896</v>
      </c>
      <c r="C17535" s="86" t="s">
        <v>4897</v>
      </c>
      <c r="D17535" s="87">
        <v>0.05</v>
      </c>
      <c r="E17535" s="88">
        <v>24638</v>
      </c>
      <c r="F17535" s="89">
        <f>+D17535*E17535</f>
        <v>1231.9000000000001</v>
      </c>
    </row>
    <row r="17536" spans="1:6" ht="409.6" hidden="1" customHeight="1" thickBot="1" x14ac:dyDescent="0.25"/>
    <row r="17537" spans="1:6" ht="13.5" customHeight="1" thickBot="1" x14ac:dyDescent="0.25">
      <c r="A17537" s="90" t="s">
        <v>4898</v>
      </c>
      <c r="B17537" s="91"/>
      <c r="C17537" s="92">
        <v>2.67715508811578</v>
      </c>
      <c r="D17537" s="91"/>
      <c r="E17537" s="93" t="s">
        <v>4884</v>
      </c>
      <c r="F17537" s="94">
        <v>1232</v>
      </c>
    </row>
    <row r="17538" spans="1:6" ht="0.2" customHeight="1" x14ac:dyDescent="0.2"/>
    <row r="17539" spans="1:6" ht="12.75" customHeight="1" x14ac:dyDescent="0.2">
      <c r="A17539" s="80" t="s">
        <v>4871</v>
      </c>
      <c r="B17539" s="81" t="s">
        <v>4899</v>
      </c>
      <c r="C17539" s="82" t="s">
        <v>4870</v>
      </c>
      <c r="D17539" s="82" t="s">
        <v>4873</v>
      </c>
      <c r="E17539" s="82" t="s">
        <v>4874</v>
      </c>
      <c r="F17539" s="83" t="s">
        <v>4875</v>
      </c>
    </row>
    <row r="17540" spans="1:6" ht="409.6" hidden="1" customHeight="1" x14ac:dyDescent="0.2"/>
    <row r="17541" spans="1:6" ht="25.5" customHeight="1" x14ac:dyDescent="0.2">
      <c r="A17541" s="84" t="s">
        <v>5224</v>
      </c>
      <c r="B17541" s="85" t="s">
        <v>5225</v>
      </c>
      <c r="C17541" s="86" t="s">
        <v>109</v>
      </c>
      <c r="D17541" s="87">
        <v>5.1851799999999999</v>
      </c>
      <c r="E17541" s="88">
        <v>259</v>
      </c>
      <c r="F17541" s="89">
        <f>+D17541*E17541</f>
        <v>1342.96162</v>
      </c>
    </row>
    <row r="17542" spans="1:6" ht="409.6" hidden="1" customHeight="1" x14ac:dyDescent="0.2"/>
    <row r="17543" spans="1:6" ht="25.5" customHeight="1" thickBot="1" x14ac:dyDescent="0.25">
      <c r="A17543" s="84" t="s">
        <v>5208</v>
      </c>
      <c r="B17543" s="85" t="s">
        <v>5209</v>
      </c>
      <c r="C17543" s="86" t="s">
        <v>109</v>
      </c>
      <c r="D17543" s="87">
        <v>2.59259</v>
      </c>
      <c r="E17543" s="88">
        <v>139</v>
      </c>
      <c r="F17543" s="89">
        <f>+D17543*E17543</f>
        <v>360.37000999999998</v>
      </c>
    </row>
    <row r="17544" spans="1:6" ht="409.6" hidden="1" customHeight="1" thickBot="1" x14ac:dyDescent="0.25"/>
    <row r="17545" spans="1:6" ht="13.5" customHeight="1" thickBot="1" x14ac:dyDescent="0.25">
      <c r="A17545" s="90" t="s">
        <v>4904</v>
      </c>
      <c r="B17545" s="91"/>
      <c r="C17545" s="92">
        <v>3.7006453856016002</v>
      </c>
      <c r="D17545" s="91"/>
      <c r="E17545" s="93" t="s">
        <v>4884</v>
      </c>
      <c r="F17545" s="94">
        <v>1703</v>
      </c>
    </row>
    <row r="17546" spans="1:6" ht="0.2" customHeight="1" thickBot="1" x14ac:dyDescent="0.25"/>
    <row r="17547" spans="1:6" ht="12.75" customHeight="1" thickBot="1" x14ac:dyDescent="0.3">
      <c r="A17547" s="157" t="s">
        <v>4909</v>
      </c>
      <c r="B17547" s="158"/>
      <c r="C17547" s="158"/>
      <c r="D17547" s="158"/>
      <c r="E17547" s="159">
        <v>46019</v>
      </c>
      <c r="F17547" s="160"/>
    </row>
    <row r="17548" spans="1:6" ht="12.75" customHeight="1" x14ac:dyDescent="0.2"/>
    <row r="17549" spans="1:6" ht="12.75" customHeight="1" x14ac:dyDescent="0.2"/>
    <row r="17550" spans="1:6" ht="409.6" hidden="1" customHeight="1" x14ac:dyDescent="0.2"/>
    <row r="17551" spans="1:6" ht="12.75" customHeight="1" x14ac:dyDescent="0.25">
      <c r="A17551" s="144" t="s">
        <v>4868</v>
      </c>
      <c r="B17551" s="145"/>
      <c r="C17551" s="145"/>
      <c r="D17551" s="145"/>
      <c r="E17551" s="146"/>
      <c r="F17551" s="147"/>
    </row>
    <row r="17552" spans="1:6" ht="12.75" customHeight="1" x14ac:dyDescent="0.2">
      <c r="A17552" s="138" t="s">
        <v>3224</v>
      </c>
      <c r="B17552" s="139"/>
      <c r="C17552" s="139"/>
      <c r="D17552" s="140"/>
      <c r="E17552" s="76" t="s">
        <v>4869</v>
      </c>
      <c r="F17552" s="77" t="s">
        <v>4870</v>
      </c>
    </row>
    <row r="17553" spans="1:6" ht="12.75" customHeight="1" x14ac:dyDescent="0.2">
      <c r="A17553" s="141"/>
      <c r="B17553" s="142"/>
      <c r="C17553" s="142"/>
      <c r="D17553" s="143"/>
      <c r="E17553" s="78" t="s">
        <v>3223</v>
      </c>
      <c r="F17553" s="79" t="s">
        <v>263</v>
      </c>
    </row>
    <row r="17554" spans="1:6" ht="409.6" hidden="1" customHeight="1" x14ac:dyDescent="0.2"/>
    <row r="17555" spans="1:6" ht="12.75" customHeight="1" x14ac:dyDescent="0.2">
      <c r="A17555" s="80" t="s">
        <v>4871</v>
      </c>
      <c r="B17555" s="81" t="s">
        <v>4872</v>
      </c>
      <c r="C17555" s="82" t="s">
        <v>4870</v>
      </c>
      <c r="D17555" s="82" t="s">
        <v>4873</v>
      </c>
      <c r="E17555" s="82" t="s">
        <v>4874</v>
      </c>
      <c r="F17555" s="83" t="s">
        <v>4875</v>
      </c>
    </row>
    <row r="17556" spans="1:6" ht="409.6" hidden="1" customHeight="1" x14ac:dyDescent="0.2"/>
    <row r="17557" spans="1:6" ht="25.5" customHeight="1" x14ac:dyDescent="0.2">
      <c r="A17557" s="84" t="s">
        <v>5154</v>
      </c>
      <c r="B17557" s="85" t="s">
        <v>5155</v>
      </c>
      <c r="C17557" s="86" t="s">
        <v>106</v>
      </c>
      <c r="D17557" s="87">
        <v>7.3499999999999996E-2</v>
      </c>
      <c r="E17557" s="88">
        <v>405694</v>
      </c>
      <c r="F17557" s="89">
        <f>+D17557*E17557</f>
        <v>29818.508999999998</v>
      </c>
    </row>
    <row r="17558" spans="1:6" ht="409.6" hidden="1" customHeight="1" x14ac:dyDescent="0.2"/>
    <row r="17559" spans="1:6" ht="25.5" customHeight="1" x14ac:dyDescent="0.2">
      <c r="A17559" s="84" t="s">
        <v>5160</v>
      </c>
      <c r="B17559" s="85" t="s">
        <v>5161</v>
      </c>
      <c r="C17559" s="86" t="s">
        <v>9</v>
      </c>
      <c r="D17559" s="87">
        <v>3.29E-3</v>
      </c>
      <c r="E17559" s="88">
        <v>155918</v>
      </c>
      <c r="F17559" s="89">
        <f>+D17559*E17559</f>
        <v>512.97022000000004</v>
      </c>
    </row>
    <row r="17560" spans="1:6" ht="409.6" hidden="1" customHeight="1" x14ac:dyDescent="0.2"/>
    <row r="17561" spans="1:6" ht="25.5" customHeight="1" thickBot="1" x14ac:dyDescent="0.25">
      <c r="A17561" s="84" t="s">
        <v>5190</v>
      </c>
      <c r="B17561" s="85" t="s">
        <v>5191</v>
      </c>
      <c r="C17561" s="86" t="s">
        <v>263</v>
      </c>
      <c r="D17561" s="87">
        <v>1.65</v>
      </c>
      <c r="E17561" s="88">
        <v>1353</v>
      </c>
      <c r="F17561" s="89">
        <f>+D17561*E17561</f>
        <v>2232.4499999999998</v>
      </c>
    </row>
    <row r="17562" spans="1:6" ht="409.6" hidden="1" customHeight="1" thickBot="1" x14ac:dyDescent="0.25"/>
    <row r="17563" spans="1:6" ht="13.5" customHeight="1" thickBot="1" x14ac:dyDescent="0.25">
      <c r="A17563" s="90" t="s">
        <v>4883</v>
      </c>
      <c r="B17563" s="91"/>
      <c r="C17563" s="92">
        <v>39.237989661529603</v>
      </c>
      <c r="D17563" s="91"/>
      <c r="E17563" s="93" t="s">
        <v>4884</v>
      </c>
      <c r="F17563" s="94">
        <v>32564</v>
      </c>
    </row>
    <row r="17564" spans="1:6" ht="0.2" customHeight="1" x14ac:dyDescent="0.2"/>
    <row r="17565" spans="1:6" ht="12.75" customHeight="1" x14ac:dyDescent="0.2">
      <c r="A17565" s="80" t="s">
        <v>4871</v>
      </c>
      <c r="B17565" s="81" t="s">
        <v>4885</v>
      </c>
      <c r="C17565" s="82" t="s">
        <v>4870</v>
      </c>
      <c r="D17565" s="82" t="s">
        <v>4873</v>
      </c>
      <c r="E17565" s="82" t="s">
        <v>4874</v>
      </c>
      <c r="F17565" s="83" t="s">
        <v>4875</v>
      </c>
    </row>
    <row r="17566" spans="1:6" ht="409.6" hidden="1" customHeight="1" x14ac:dyDescent="0.2"/>
    <row r="17567" spans="1:6" ht="25.5" customHeight="1" thickBot="1" x14ac:dyDescent="0.25">
      <c r="A17567" s="84" t="s">
        <v>4912</v>
      </c>
      <c r="B17567" s="85" t="s">
        <v>4913</v>
      </c>
      <c r="C17567" s="86" t="s">
        <v>4888</v>
      </c>
      <c r="D17567" s="87">
        <v>0.19231000000000001</v>
      </c>
      <c r="E17567" s="88">
        <v>184277</v>
      </c>
      <c r="F17567" s="89">
        <f>+D17567*E17567</f>
        <v>35438.309870000005</v>
      </c>
    </row>
    <row r="17568" spans="1:6" ht="409.6" hidden="1" customHeight="1" thickBot="1" x14ac:dyDescent="0.25"/>
    <row r="17569" spans="1:6" ht="13.5" customHeight="1" thickBot="1" x14ac:dyDescent="0.25">
      <c r="A17569" s="90" t="s">
        <v>4893</v>
      </c>
      <c r="B17569" s="91"/>
      <c r="C17569" s="92">
        <v>42.701015772794598</v>
      </c>
      <c r="D17569" s="91"/>
      <c r="E17569" s="93" t="s">
        <v>4884</v>
      </c>
      <c r="F17569" s="94">
        <v>35438</v>
      </c>
    </row>
    <row r="17570" spans="1:6" ht="0.2" customHeight="1" x14ac:dyDescent="0.2"/>
    <row r="17571" spans="1:6" ht="12.75" customHeight="1" x14ac:dyDescent="0.2">
      <c r="A17571" s="80" t="s">
        <v>4871</v>
      </c>
      <c r="B17571" s="81" t="s">
        <v>4894</v>
      </c>
      <c r="C17571" s="82" t="s">
        <v>4870</v>
      </c>
      <c r="D17571" s="82" t="s">
        <v>4873</v>
      </c>
      <c r="E17571" s="82" t="s">
        <v>4874</v>
      </c>
      <c r="F17571" s="83" t="s">
        <v>4875</v>
      </c>
    </row>
    <row r="17572" spans="1:6" ht="409.6" hidden="1" customHeight="1" x14ac:dyDescent="0.2"/>
    <row r="17573" spans="1:6" ht="25.5" customHeight="1" thickBot="1" x14ac:dyDescent="0.25">
      <c r="A17573" s="84" t="s">
        <v>4895</v>
      </c>
      <c r="B17573" s="85" t="s">
        <v>4896</v>
      </c>
      <c r="C17573" s="86" t="s">
        <v>4897</v>
      </c>
      <c r="D17573" s="87">
        <v>0.05</v>
      </c>
      <c r="E17573" s="88">
        <v>35438</v>
      </c>
      <c r="F17573" s="89">
        <f>+D17573*E17573</f>
        <v>1771.9</v>
      </c>
    </row>
    <row r="17574" spans="1:6" ht="409.6" hidden="1" customHeight="1" thickBot="1" x14ac:dyDescent="0.25"/>
    <row r="17575" spans="1:6" ht="13.5" customHeight="1" thickBot="1" x14ac:dyDescent="0.25">
      <c r="A17575" s="90" t="s">
        <v>4898</v>
      </c>
      <c r="B17575" s="91"/>
      <c r="C17575" s="92">
        <v>2.13517128363317</v>
      </c>
      <c r="D17575" s="91"/>
      <c r="E17575" s="93" t="s">
        <v>4884</v>
      </c>
      <c r="F17575" s="94">
        <v>1772</v>
      </c>
    </row>
    <row r="17576" spans="1:6" ht="0.2" customHeight="1" x14ac:dyDescent="0.2"/>
    <row r="17577" spans="1:6" ht="12.75" customHeight="1" x14ac:dyDescent="0.2">
      <c r="A17577" s="80" t="s">
        <v>4871</v>
      </c>
      <c r="B17577" s="81" t="s">
        <v>4899</v>
      </c>
      <c r="C17577" s="82" t="s">
        <v>4870</v>
      </c>
      <c r="D17577" s="82" t="s">
        <v>4873</v>
      </c>
      <c r="E17577" s="82" t="s">
        <v>4874</v>
      </c>
      <c r="F17577" s="83" t="s">
        <v>4875</v>
      </c>
    </row>
    <row r="17578" spans="1:6" ht="409.6" hidden="1" customHeight="1" x14ac:dyDescent="0.2"/>
    <row r="17579" spans="1:6" ht="25.5" customHeight="1" x14ac:dyDescent="0.2">
      <c r="A17579" s="84" t="s">
        <v>5139</v>
      </c>
      <c r="B17579" s="85" t="s">
        <v>5140</v>
      </c>
      <c r="C17579" s="86" t="s">
        <v>109</v>
      </c>
      <c r="D17579" s="87">
        <v>5.1851799999999999</v>
      </c>
      <c r="E17579" s="88">
        <v>398</v>
      </c>
      <c r="F17579" s="89">
        <f>+D17579*E17579</f>
        <v>2063.7016399999998</v>
      </c>
    </row>
    <row r="17580" spans="1:6" ht="409.6" hidden="1" customHeight="1" x14ac:dyDescent="0.2"/>
    <row r="17581" spans="1:6" ht="25.5" customHeight="1" x14ac:dyDescent="0.2">
      <c r="A17581" s="84" t="s">
        <v>5236</v>
      </c>
      <c r="B17581" s="85" t="s">
        <v>5237</v>
      </c>
      <c r="C17581" s="86" t="s">
        <v>109</v>
      </c>
      <c r="D17581" s="87">
        <v>4.6666699999999999</v>
      </c>
      <c r="E17581" s="88">
        <v>370</v>
      </c>
      <c r="F17581" s="89">
        <f>+D17581*E17581</f>
        <v>1726.6678999999999</v>
      </c>
    </row>
    <row r="17582" spans="1:6" ht="409.6" hidden="1" customHeight="1" x14ac:dyDescent="0.2"/>
    <row r="17583" spans="1:6" ht="25.5" customHeight="1" x14ac:dyDescent="0.2">
      <c r="A17583" s="84" t="s">
        <v>5228</v>
      </c>
      <c r="B17583" s="85" t="s">
        <v>5229</v>
      </c>
      <c r="C17583" s="86" t="s">
        <v>109</v>
      </c>
      <c r="D17583" s="87">
        <v>9.3333300000000001</v>
      </c>
      <c r="E17583" s="88">
        <v>170</v>
      </c>
      <c r="F17583" s="89">
        <f>+D17583*E17583</f>
        <v>1586.6660999999999</v>
      </c>
    </row>
    <row r="17584" spans="1:6" ht="409.6" hidden="1" customHeight="1" x14ac:dyDescent="0.2"/>
    <row r="17585" spans="1:6" ht="25.5" customHeight="1" x14ac:dyDescent="0.2">
      <c r="A17585" s="84" t="s">
        <v>5016</v>
      </c>
      <c r="B17585" s="85" t="s">
        <v>5017</v>
      </c>
      <c r="C17585" s="86" t="s">
        <v>109</v>
      </c>
      <c r="D17585" s="87">
        <v>0.16667000000000001</v>
      </c>
      <c r="E17585" s="88">
        <v>3482</v>
      </c>
      <c r="F17585" s="89">
        <f>+D17585*E17585</f>
        <v>580.34494000000007</v>
      </c>
    </row>
    <row r="17586" spans="1:6" ht="409.6" hidden="1" customHeight="1" x14ac:dyDescent="0.2"/>
    <row r="17587" spans="1:6" ht="25.5" customHeight="1" x14ac:dyDescent="0.2">
      <c r="A17587" s="84" t="s">
        <v>5018</v>
      </c>
      <c r="B17587" s="85" t="s">
        <v>5019</v>
      </c>
      <c r="C17587" s="86" t="s">
        <v>109</v>
      </c>
      <c r="D17587" s="87">
        <v>0.33333000000000002</v>
      </c>
      <c r="E17587" s="88">
        <v>248</v>
      </c>
      <c r="F17587" s="89">
        <f>+D17587*E17587</f>
        <v>82.665840000000003</v>
      </c>
    </row>
    <row r="17588" spans="1:6" ht="409.6" hidden="1" customHeight="1" x14ac:dyDescent="0.2"/>
    <row r="17589" spans="1:6" ht="25.5" customHeight="1" x14ac:dyDescent="0.2">
      <c r="A17589" s="84" t="s">
        <v>5166</v>
      </c>
      <c r="B17589" s="85" t="s">
        <v>5167</v>
      </c>
      <c r="C17589" s="86" t="s">
        <v>109</v>
      </c>
      <c r="D17589" s="87">
        <v>0.04</v>
      </c>
      <c r="E17589" s="88">
        <v>26925</v>
      </c>
      <c r="F17589" s="89">
        <f>+D17589*E17589</f>
        <v>1077</v>
      </c>
    </row>
    <row r="17590" spans="1:6" ht="409.6" hidden="1" customHeight="1" x14ac:dyDescent="0.2"/>
    <row r="17591" spans="1:6" ht="25.5" customHeight="1" thickBot="1" x14ac:dyDescent="0.25">
      <c r="A17591" s="84" t="s">
        <v>5075</v>
      </c>
      <c r="B17591" s="85" t="s">
        <v>5076</v>
      </c>
      <c r="C17591" s="86" t="s">
        <v>109</v>
      </c>
      <c r="D17591" s="87">
        <v>0.2</v>
      </c>
      <c r="E17591" s="88">
        <v>30495</v>
      </c>
      <c r="F17591" s="89">
        <f>+D17591*E17591</f>
        <v>6099</v>
      </c>
    </row>
    <row r="17592" spans="1:6" ht="409.6" hidden="1" customHeight="1" thickBot="1" x14ac:dyDescent="0.25"/>
    <row r="17593" spans="1:6" ht="13.5" customHeight="1" thickBot="1" x14ac:dyDescent="0.25">
      <c r="A17593" s="90" t="s">
        <v>4904</v>
      </c>
      <c r="B17593" s="91"/>
      <c r="C17593" s="92">
        <v>15.9258232820426</v>
      </c>
      <c r="D17593" s="91"/>
      <c r="E17593" s="93" t="s">
        <v>4884</v>
      </c>
      <c r="F17593" s="94">
        <v>13217</v>
      </c>
    </row>
    <row r="17594" spans="1:6" ht="0.2" customHeight="1" thickBot="1" x14ac:dyDescent="0.25"/>
    <row r="17595" spans="1:6" ht="12.75" customHeight="1" thickBot="1" x14ac:dyDescent="0.3">
      <c r="A17595" s="157" t="s">
        <v>4909</v>
      </c>
      <c r="B17595" s="158"/>
      <c r="C17595" s="158"/>
      <c r="D17595" s="158"/>
      <c r="E17595" s="159">
        <v>82991</v>
      </c>
      <c r="F17595" s="160"/>
    </row>
    <row r="17596" spans="1:6" ht="12.75" customHeight="1" x14ac:dyDescent="0.2"/>
    <row r="17597" spans="1:6" ht="12.75" customHeight="1" x14ac:dyDescent="0.2"/>
    <row r="17598" spans="1:6" ht="409.6" hidden="1" customHeight="1" x14ac:dyDescent="0.2"/>
    <row r="17599" spans="1:6" ht="12.75" customHeight="1" x14ac:dyDescent="0.25">
      <c r="A17599" s="144" t="s">
        <v>4868</v>
      </c>
      <c r="B17599" s="145"/>
      <c r="C17599" s="145"/>
      <c r="D17599" s="145"/>
      <c r="E17599" s="146"/>
      <c r="F17599" s="147"/>
    </row>
    <row r="17600" spans="1:6" ht="12.75" customHeight="1" x14ac:dyDescent="0.2">
      <c r="A17600" s="138" t="s">
        <v>3226</v>
      </c>
      <c r="B17600" s="139"/>
      <c r="C17600" s="139"/>
      <c r="D17600" s="140"/>
      <c r="E17600" s="76" t="s">
        <v>4869</v>
      </c>
      <c r="F17600" s="77" t="s">
        <v>4870</v>
      </c>
    </row>
    <row r="17601" spans="1:6" ht="12.75" customHeight="1" x14ac:dyDescent="0.2">
      <c r="A17601" s="141"/>
      <c r="B17601" s="142"/>
      <c r="C17601" s="142"/>
      <c r="D17601" s="143"/>
      <c r="E17601" s="78" t="s">
        <v>3225</v>
      </c>
      <c r="F17601" s="79" t="s">
        <v>9</v>
      </c>
    </row>
    <row r="17602" spans="1:6" ht="409.6" hidden="1" customHeight="1" x14ac:dyDescent="0.2"/>
    <row r="17603" spans="1:6" ht="12.75" customHeight="1" x14ac:dyDescent="0.2">
      <c r="A17603" s="80" t="s">
        <v>4871</v>
      </c>
      <c r="B17603" s="81" t="s">
        <v>4872</v>
      </c>
      <c r="C17603" s="82" t="s">
        <v>4870</v>
      </c>
      <c r="D17603" s="82" t="s">
        <v>4873</v>
      </c>
      <c r="E17603" s="82" t="s">
        <v>4874</v>
      </c>
      <c r="F17603" s="83" t="s">
        <v>4875</v>
      </c>
    </row>
    <row r="17604" spans="1:6" ht="409.6" hidden="1" customHeight="1" x14ac:dyDescent="0.2"/>
    <row r="17605" spans="1:6" ht="25.5" customHeight="1" x14ac:dyDescent="0.2">
      <c r="A17605" s="84" t="s">
        <v>5154</v>
      </c>
      <c r="B17605" s="85" t="s">
        <v>5155</v>
      </c>
      <c r="C17605" s="86" t="s">
        <v>106</v>
      </c>
      <c r="D17605" s="87">
        <v>2.5729999999999999E-2</v>
      </c>
      <c r="E17605" s="88">
        <v>405694</v>
      </c>
      <c r="F17605" s="89">
        <f>+D17605*E17605</f>
        <v>10438.50662</v>
      </c>
    </row>
    <row r="17606" spans="1:6" ht="409.6" hidden="1" customHeight="1" x14ac:dyDescent="0.2"/>
    <row r="17607" spans="1:6" ht="25.5" customHeight="1" x14ac:dyDescent="0.2">
      <c r="A17607" s="84" t="s">
        <v>5160</v>
      </c>
      <c r="B17607" s="85" t="s">
        <v>5161</v>
      </c>
      <c r="C17607" s="86" t="s">
        <v>9</v>
      </c>
      <c r="D17607" s="87">
        <v>5.5320000000000001E-2</v>
      </c>
      <c r="E17607" s="88">
        <v>155918</v>
      </c>
      <c r="F17607" s="89">
        <f>+D17607*E17607</f>
        <v>8625.3837600000006</v>
      </c>
    </row>
    <row r="17608" spans="1:6" ht="409.6" hidden="1" customHeight="1" x14ac:dyDescent="0.2"/>
    <row r="17609" spans="1:6" ht="25.5" customHeight="1" x14ac:dyDescent="0.2">
      <c r="A17609" s="84" t="s">
        <v>5454</v>
      </c>
      <c r="B17609" s="85" t="s">
        <v>5455</v>
      </c>
      <c r="C17609" s="86" t="s">
        <v>9</v>
      </c>
      <c r="D17609" s="87">
        <v>0.16667000000000001</v>
      </c>
      <c r="E17609" s="88">
        <v>50000</v>
      </c>
      <c r="F17609" s="89">
        <f>+D17609*E17609</f>
        <v>8333.5</v>
      </c>
    </row>
    <row r="17610" spans="1:6" ht="409.6" hidden="1" customHeight="1" x14ac:dyDescent="0.2"/>
    <row r="17611" spans="1:6" ht="25.5" customHeight="1" x14ac:dyDescent="0.2">
      <c r="A17611" s="84" t="s">
        <v>4876</v>
      </c>
      <c r="B17611" s="85" t="s">
        <v>4877</v>
      </c>
      <c r="C17611" s="86" t="s">
        <v>1212</v>
      </c>
      <c r="D17611" s="87">
        <v>0.21</v>
      </c>
      <c r="E17611" s="88">
        <v>3690</v>
      </c>
      <c r="F17611" s="89">
        <f>+D17611*E17611</f>
        <v>774.9</v>
      </c>
    </row>
    <row r="17612" spans="1:6" ht="409.6" hidden="1" customHeight="1" x14ac:dyDescent="0.2"/>
    <row r="17613" spans="1:6" ht="25.5" customHeight="1" thickBot="1" x14ac:dyDescent="0.25">
      <c r="A17613" s="84" t="s">
        <v>5190</v>
      </c>
      <c r="B17613" s="85" t="s">
        <v>5191</v>
      </c>
      <c r="C17613" s="86" t="s">
        <v>263</v>
      </c>
      <c r="D17613" s="87">
        <v>1.88571</v>
      </c>
      <c r="E17613" s="88">
        <v>1353</v>
      </c>
      <c r="F17613" s="89">
        <f>+D17613*E17613</f>
        <v>2551.3656299999998</v>
      </c>
    </row>
    <row r="17614" spans="1:6" ht="409.6" hidden="1" customHeight="1" thickBot="1" x14ac:dyDescent="0.25"/>
    <row r="17615" spans="1:6" ht="13.5" customHeight="1" thickBot="1" x14ac:dyDescent="0.25">
      <c r="A17615" s="90" t="s">
        <v>4883</v>
      </c>
      <c r="B17615" s="91"/>
      <c r="C17615" s="92">
        <v>27.071511648398101</v>
      </c>
      <c r="D17615" s="91"/>
      <c r="E17615" s="93" t="s">
        <v>4884</v>
      </c>
      <c r="F17615" s="94">
        <v>30724</v>
      </c>
    </row>
    <row r="17616" spans="1:6" ht="0.2" customHeight="1" x14ac:dyDescent="0.2"/>
    <row r="17617" spans="1:6" ht="12.75" customHeight="1" x14ac:dyDescent="0.2">
      <c r="A17617" s="80" t="s">
        <v>4871</v>
      </c>
      <c r="B17617" s="81" t="s">
        <v>4885</v>
      </c>
      <c r="C17617" s="82" t="s">
        <v>4870</v>
      </c>
      <c r="D17617" s="82" t="s">
        <v>4873</v>
      </c>
      <c r="E17617" s="82" t="s">
        <v>4874</v>
      </c>
      <c r="F17617" s="83" t="s">
        <v>4875</v>
      </c>
    </row>
    <row r="17618" spans="1:6" ht="409.6" hidden="1" customHeight="1" x14ac:dyDescent="0.2"/>
    <row r="17619" spans="1:6" ht="25.5" customHeight="1" x14ac:dyDescent="0.2">
      <c r="A17619" s="84" t="s">
        <v>5178</v>
      </c>
      <c r="B17619" s="85" t="s">
        <v>5179</v>
      </c>
      <c r="C17619" s="86" t="s">
        <v>4888</v>
      </c>
      <c r="D17619" s="87">
        <v>0.19968</v>
      </c>
      <c r="E17619" s="88">
        <v>294454</v>
      </c>
      <c r="F17619" s="89">
        <f>+D17619*E17619</f>
        <v>58796.574719999997</v>
      </c>
    </row>
    <row r="17620" spans="1:6" ht="409.6" hidden="1" customHeight="1" x14ac:dyDescent="0.2"/>
    <row r="17621" spans="1:6" ht="25.5" customHeight="1" thickBot="1" x14ac:dyDescent="0.25">
      <c r="A17621" s="84" t="s">
        <v>4947</v>
      </c>
      <c r="B17621" s="85" t="s">
        <v>4948</v>
      </c>
      <c r="C17621" s="86" t="s">
        <v>4888</v>
      </c>
      <c r="D17621" s="87">
        <v>9.7479999999999997E-2</v>
      </c>
      <c r="E17621" s="88">
        <v>198902</v>
      </c>
      <c r="F17621" s="89">
        <f>+D17621*E17621</f>
        <v>19388.966959999998</v>
      </c>
    </row>
    <row r="17622" spans="1:6" ht="409.6" hidden="1" customHeight="1" thickBot="1" x14ac:dyDescent="0.25"/>
    <row r="17623" spans="1:6" ht="13.5" customHeight="1" thickBot="1" x14ac:dyDescent="0.25">
      <c r="A17623" s="90" t="s">
        <v>4893</v>
      </c>
      <c r="B17623" s="91"/>
      <c r="C17623" s="92">
        <v>68.891199379691997</v>
      </c>
      <c r="D17623" s="91"/>
      <c r="E17623" s="93" t="s">
        <v>4884</v>
      </c>
      <c r="F17623" s="94">
        <v>78186</v>
      </c>
    </row>
    <row r="17624" spans="1:6" ht="0.2" customHeight="1" x14ac:dyDescent="0.2"/>
    <row r="17625" spans="1:6" ht="12.75" customHeight="1" x14ac:dyDescent="0.2">
      <c r="A17625" s="80" t="s">
        <v>4871</v>
      </c>
      <c r="B17625" s="81" t="s">
        <v>4894</v>
      </c>
      <c r="C17625" s="82" t="s">
        <v>4870</v>
      </c>
      <c r="D17625" s="82" t="s">
        <v>4873</v>
      </c>
      <c r="E17625" s="82" t="s">
        <v>4874</v>
      </c>
      <c r="F17625" s="83" t="s">
        <v>4875</v>
      </c>
    </row>
    <row r="17626" spans="1:6" ht="409.6" hidden="1" customHeight="1" x14ac:dyDescent="0.2"/>
    <row r="17627" spans="1:6" ht="25.5" customHeight="1" thickBot="1" x14ac:dyDescent="0.25">
      <c r="A17627" s="84" t="s">
        <v>4895</v>
      </c>
      <c r="B17627" s="85" t="s">
        <v>4896</v>
      </c>
      <c r="C17627" s="86" t="s">
        <v>4897</v>
      </c>
      <c r="D17627" s="87">
        <v>0.05</v>
      </c>
      <c r="E17627" s="88">
        <v>78186</v>
      </c>
      <c r="F17627" s="89">
        <f>+D17627*E17627</f>
        <v>3909.3</v>
      </c>
    </row>
    <row r="17628" spans="1:6" ht="409.6" hidden="1" customHeight="1" thickBot="1" x14ac:dyDescent="0.25"/>
    <row r="17629" spans="1:6" ht="13.5" customHeight="1" thickBot="1" x14ac:dyDescent="0.25">
      <c r="A17629" s="90" t="s">
        <v>4898</v>
      </c>
      <c r="B17629" s="91"/>
      <c r="C17629" s="92">
        <v>3.4442956331723802</v>
      </c>
      <c r="D17629" s="91"/>
      <c r="E17629" s="93" t="s">
        <v>4884</v>
      </c>
      <c r="F17629" s="94">
        <v>3909</v>
      </c>
    </row>
    <row r="17630" spans="1:6" ht="0.2" customHeight="1" x14ac:dyDescent="0.2"/>
    <row r="17631" spans="1:6" ht="12.75" customHeight="1" x14ac:dyDescent="0.2">
      <c r="A17631" s="80" t="s">
        <v>4871</v>
      </c>
      <c r="B17631" s="81" t="s">
        <v>4899</v>
      </c>
      <c r="C17631" s="82" t="s">
        <v>4870</v>
      </c>
      <c r="D17631" s="82" t="s">
        <v>4873</v>
      </c>
      <c r="E17631" s="82" t="s">
        <v>4874</v>
      </c>
      <c r="F17631" s="83" t="s">
        <v>4875</v>
      </c>
    </row>
    <row r="17632" spans="1:6" ht="409.6" hidden="1" customHeight="1" x14ac:dyDescent="0.2"/>
    <row r="17633" spans="1:6" ht="25.5" customHeight="1" thickBot="1" x14ac:dyDescent="0.25">
      <c r="A17633" s="84" t="s">
        <v>5166</v>
      </c>
      <c r="B17633" s="85" t="s">
        <v>5167</v>
      </c>
      <c r="C17633" s="86" t="s">
        <v>109</v>
      </c>
      <c r="D17633" s="87">
        <v>2.5000000000000001E-2</v>
      </c>
      <c r="E17633" s="88">
        <v>26925</v>
      </c>
      <c r="F17633" s="89">
        <f>+D17633*E17633</f>
        <v>673.125</v>
      </c>
    </row>
    <row r="17634" spans="1:6" ht="409.6" hidden="1" customHeight="1" thickBot="1" x14ac:dyDescent="0.25"/>
    <row r="17635" spans="1:6" ht="13.5" customHeight="1" thickBot="1" x14ac:dyDescent="0.25">
      <c r="A17635" s="90" t="s">
        <v>4904</v>
      </c>
      <c r="B17635" s="91"/>
      <c r="C17635" s="92">
        <v>0.59299333873753202</v>
      </c>
      <c r="D17635" s="91"/>
      <c r="E17635" s="93" t="s">
        <v>4884</v>
      </c>
      <c r="F17635" s="94">
        <v>673</v>
      </c>
    </row>
    <row r="17636" spans="1:6" ht="0.2" customHeight="1" thickBot="1" x14ac:dyDescent="0.25"/>
    <row r="17637" spans="1:6" ht="12.75" customHeight="1" thickBot="1" x14ac:dyDescent="0.3">
      <c r="A17637" s="157" t="s">
        <v>4909</v>
      </c>
      <c r="B17637" s="158"/>
      <c r="C17637" s="158"/>
      <c r="D17637" s="158"/>
      <c r="E17637" s="159">
        <v>113492</v>
      </c>
      <c r="F17637" s="160"/>
    </row>
    <row r="17638" spans="1:6" ht="12.75" customHeight="1" x14ac:dyDescent="0.2"/>
    <row r="17639" spans="1:6" ht="12.75" customHeight="1" x14ac:dyDescent="0.2"/>
    <row r="17640" spans="1:6" ht="409.6" hidden="1" customHeight="1" x14ac:dyDescent="0.2"/>
    <row r="17641" spans="1:6" ht="12.75" customHeight="1" x14ac:dyDescent="0.25">
      <c r="A17641" s="144" t="s">
        <v>4868</v>
      </c>
      <c r="B17641" s="145"/>
      <c r="C17641" s="145"/>
      <c r="D17641" s="145"/>
      <c r="E17641" s="146"/>
      <c r="F17641" s="147"/>
    </row>
    <row r="17642" spans="1:6" ht="12.75" customHeight="1" x14ac:dyDescent="0.2">
      <c r="A17642" s="138" t="s">
        <v>3230</v>
      </c>
      <c r="B17642" s="139"/>
      <c r="C17642" s="139"/>
      <c r="D17642" s="140"/>
      <c r="E17642" s="76" t="s">
        <v>4869</v>
      </c>
      <c r="F17642" s="77" t="s">
        <v>4870</v>
      </c>
    </row>
    <row r="17643" spans="1:6" ht="12.75" customHeight="1" x14ac:dyDescent="0.2">
      <c r="A17643" s="141"/>
      <c r="B17643" s="142"/>
      <c r="C17643" s="142"/>
      <c r="D17643" s="143"/>
      <c r="E17643" s="78" t="s">
        <v>3229</v>
      </c>
      <c r="F17643" s="79" t="s">
        <v>9</v>
      </c>
    </row>
    <row r="17644" spans="1:6" ht="409.6" hidden="1" customHeight="1" x14ac:dyDescent="0.2"/>
    <row r="17645" spans="1:6" ht="12.75" customHeight="1" x14ac:dyDescent="0.2">
      <c r="A17645" s="80" t="s">
        <v>4871</v>
      </c>
      <c r="B17645" s="81" t="s">
        <v>4872</v>
      </c>
      <c r="C17645" s="82" t="s">
        <v>4870</v>
      </c>
      <c r="D17645" s="82" t="s">
        <v>4873</v>
      </c>
      <c r="E17645" s="82" t="s">
        <v>4874</v>
      </c>
      <c r="F17645" s="83" t="s">
        <v>4875</v>
      </c>
    </row>
    <row r="17646" spans="1:6" ht="409.6" hidden="1" customHeight="1" x14ac:dyDescent="0.2"/>
    <row r="17647" spans="1:6" ht="25.5" customHeight="1" thickBot="1" x14ac:dyDescent="0.25">
      <c r="A17647" s="84" t="s">
        <v>5456</v>
      </c>
      <c r="B17647" s="85" t="s">
        <v>5457</v>
      </c>
      <c r="C17647" s="86" t="s">
        <v>9</v>
      </c>
      <c r="D17647" s="87">
        <v>1</v>
      </c>
      <c r="E17647" s="88">
        <v>16500</v>
      </c>
      <c r="F17647" s="89">
        <f>+D17647*E17647</f>
        <v>16500</v>
      </c>
    </row>
    <row r="17648" spans="1:6" ht="409.6" hidden="1" customHeight="1" thickBot="1" x14ac:dyDescent="0.25"/>
    <row r="17649" spans="1:6" ht="13.5" customHeight="1" thickBot="1" x14ac:dyDescent="0.25">
      <c r="A17649" s="90" t="s">
        <v>4883</v>
      </c>
      <c r="B17649" s="91"/>
      <c r="C17649" s="92">
        <v>81.001472754050099</v>
      </c>
      <c r="D17649" s="91"/>
      <c r="E17649" s="93" t="s">
        <v>4884</v>
      </c>
      <c r="F17649" s="94">
        <v>16500</v>
      </c>
    </row>
    <row r="17650" spans="1:6" ht="0.2" customHeight="1" x14ac:dyDescent="0.2"/>
    <row r="17651" spans="1:6" ht="12.75" customHeight="1" x14ac:dyDescent="0.2">
      <c r="A17651" s="80" t="s">
        <v>4871</v>
      </c>
      <c r="B17651" s="81" t="s">
        <v>4885</v>
      </c>
      <c r="C17651" s="82" t="s">
        <v>4870</v>
      </c>
      <c r="D17651" s="82" t="s">
        <v>4873</v>
      </c>
      <c r="E17651" s="82" t="s">
        <v>4874</v>
      </c>
      <c r="F17651" s="83" t="s">
        <v>4875</v>
      </c>
    </row>
    <row r="17652" spans="1:6" ht="409.6" hidden="1" customHeight="1" x14ac:dyDescent="0.2"/>
    <row r="17653" spans="1:6" ht="25.5" customHeight="1" thickBot="1" x14ac:dyDescent="0.25">
      <c r="A17653" s="84" t="s">
        <v>4912</v>
      </c>
      <c r="B17653" s="85" t="s">
        <v>4913</v>
      </c>
      <c r="C17653" s="86" t="s">
        <v>4888</v>
      </c>
      <c r="D17653" s="87">
        <v>0.02</v>
      </c>
      <c r="E17653" s="88">
        <v>184277</v>
      </c>
      <c r="F17653" s="89">
        <f>+D17653*E17653</f>
        <v>3685.54</v>
      </c>
    </row>
    <row r="17654" spans="1:6" ht="409.6" hidden="1" customHeight="1" thickBot="1" x14ac:dyDescent="0.25"/>
    <row r="17655" spans="1:6" ht="13.5" customHeight="1" thickBot="1" x14ac:dyDescent="0.25">
      <c r="A17655" s="90" t="s">
        <v>4893</v>
      </c>
      <c r="B17655" s="91"/>
      <c r="C17655" s="92">
        <v>18.095238095238098</v>
      </c>
      <c r="D17655" s="91"/>
      <c r="E17655" s="93" t="s">
        <v>4884</v>
      </c>
      <c r="F17655" s="94">
        <v>3686</v>
      </c>
    </row>
    <row r="17656" spans="1:6" ht="0.2" customHeight="1" x14ac:dyDescent="0.2"/>
    <row r="17657" spans="1:6" ht="12.75" customHeight="1" x14ac:dyDescent="0.2">
      <c r="A17657" s="80" t="s">
        <v>4871</v>
      </c>
      <c r="B17657" s="81" t="s">
        <v>4894</v>
      </c>
      <c r="C17657" s="82" t="s">
        <v>4870</v>
      </c>
      <c r="D17657" s="82" t="s">
        <v>4873</v>
      </c>
      <c r="E17657" s="82" t="s">
        <v>4874</v>
      </c>
      <c r="F17657" s="83" t="s">
        <v>4875</v>
      </c>
    </row>
    <row r="17658" spans="1:6" ht="409.6" hidden="1" customHeight="1" x14ac:dyDescent="0.2"/>
    <row r="17659" spans="1:6" ht="25.5" customHeight="1" thickBot="1" x14ac:dyDescent="0.25">
      <c r="A17659" s="84" t="s">
        <v>4895</v>
      </c>
      <c r="B17659" s="85" t="s">
        <v>4896</v>
      </c>
      <c r="C17659" s="86" t="s">
        <v>4897</v>
      </c>
      <c r="D17659" s="87">
        <v>0.05</v>
      </c>
      <c r="E17659" s="88">
        <v>3686</v>
      </c>
      <c r="F17659" s="89">
        <f>+D17659*E17659</f>
        <v>184.3</v>
      </c>
    </row>
    <row r="17660" spans="1:6" ht="409.6" hidden="1" customHeight="1" thickBot="1" x14ac:dyDescent="0.25"/>
    <row r="17661" spans="1:6" ht="13.5" customHeight="1" thickBot="1" x14ac:dyDescent="0.25">
      <c r="A17661" s="90" t="s">
        <v>4898</v>
      </c>
      <c r="B17661" s="91"/>
      <c r="C17661" s="92">
        <v>0.90328915071183102</v>
      </c>
      <c r="D17661" s="91"/>
      <c r="E17661" s="93" t="s">
        <v>4884</v>
      </c>
      <c r="F17661" s="94">
        <v>184</v>
      </c>
    </row>
    <row r="17662" spans="1:6" ht="0.2" customHeight="1" thickBot="1" x14ac:dyDescent="0.25"/>
    <row r="17663" spans="1:6" ht="12.75" customHeight="1" thickBot="1" x14ac:dyDescent="0.3">
      <c r="A17663" s="157" t="s">
        <v>4909</v>
      </c>
      <c r="B17663" s="158"/>
      <c r="C17663" s="158"/>
      <c r="D17663" s="158"/>
      <c r="E17663" s="159">
        <v>20370</v>
      </c>
      <c r="F17663" s="160"/>
    </row>
    <row r="17664" spans="1:6" ht="12.75" customHeight="1" x14ac:dyDescent="0.2"/>
    <row r="17665" spans="1:6" ht="12.75" customHeight="1" x14ac:dyDescent="0.2"/>
    <row r="17666" spans="1:6" ht="409.6" hidden="1" customHeight="1" x14ac:dyDescent="0.2"/>
    <row r="17667" spans="1:6" ht="12.75" customHeight="1" x14ac:dyDescent="0.25">
      <c r="A17667" s="144" t="s">
        <v>4868</v>
      </c>
      <c r="B17667" s="145"/>
      <c r="C17667" s="145"/>
      <c r="D17667" s="145"/>
      <c r="E17667" s="146"/>
      <c r="F17667" s="147"/>
    </row>
    <row r="17668" spans="1:6" ht="12.75" customHeight="1" x14ac:dyDescent="0.2">
      <c r="A17668" s="138" t="s">
        <v>3234</v>
      </c>
      <c r="B17668" s="139"/>
      <c r="C17668" s="139"/>
      <c r="D17668" s="140"/>
      <c r="E17668" s="76" t="s">
        <v>4869</v>
      </c>
      <c r="F17668" s="77" t="s">
        <v>4870</v>
      </c>
    </row>
    <row r="17669" spans="1:6" ht="12.75" customHeight="1" x14ac:dyDescent="0.2">
      <c r="A17669" s="141"/>
      <c r="B17669" s="142"/>
      <c r="C17669" s="142"/>
      <c r="D17669" s="143"/>
      <c r="E17669" s="78" t="s">
        <v>3233</v>
      </c>
      <c r="F17669" s="79" t="s">
        <v>263</v>
      </c>
    </row>
    <row r="17670" spans="1:6" ht="409.6" hidden="1" customHeight="1" x14ac:dyDescent="0.2"/>
    <row r="17671" spans="1:6" ht="12.75" customHeight="1" x14ac:dyDescent="0.2">
      <c r="A17671" s="80" t="s">
        <v>4871</v>
      </c>
      <c r="B17671" s="81" t="s">
        <v>4872</v>
      </c>
      <c r="C17671" s="82" t="s">
        <v>4870</v>
      </c>
      <c r="D17671" s="82" t="s">
        <v>4873</v>
      </c>
      <c r="E17671" s="82" t="s">
        <v>4874</v>
      </c>
      <c r="F17671" s="83" t="s">
        <v>4875</v>
      </c>
    </row>
    <row r="17672" spans="1:6" ht="409.6" hidden="1" customHeight="1" x14ac:dyDescent="0.2"/>
    <row r="17673" spans="1:6" ht="25.5" customHeight="1" x14ac:dyDescent="0.2">
      <c r="A17673" s="84" t="s">
        <v>5154</v>
      </c>
      <c r="B17673" s="85" t="s">
        <v>5155</v>
      </c>
      <c r="C17673" s="86" t="s">
        <v>106</v>
      </c>
      <c r="D17673" s="87">
        <v>7.3499999999999996E-2</v>
      </c>
      <c r="E17673" s="88">
        <v>405694</v>
      </c>
      <c r="F17673" s="89">
        <f>+D17673*E17673</f>
        <v>29818.508999999998</v>
      </c>
    </row>
    <row r="17674" spans="1:6" ht="409.6" hidden="1" customHeight="1" x14ac:dyDescent="0.2"/>
    <row r="17675" spans="1:6" ht="25.5" customHeight="1" x14ac:dyDescent="0.2">
      <c r="A17675" s="84" t="s">
        <v>5160</v>
      </c>
      <c r="B17675" s="85" t="s">
        <v>5161</v>
      </c>
      <c r="C17675" s="86" t="s">
        <v>9</v>
      </c>
      <c r="D17675" s="87">
        <v>4.6299999999999996E-3</v>
      </c>
      <c r="E17675" s="88">
        <v>155918</v>
      </c>
      <c r="F17675" s="89">
        <f>+D17675*E17675</f>
        <v>721.90033999999991</v>
      </c>
    </row>
    <row r="17676" spans="1:6" ht="409.6" hidden="1" customHeight="1" x14ac:dyDescent="0.2"/>
    <row r="17677" spans="1:6" ht="25.5" customHeight="1" x14ac:dyDescent="0.2">
      <c r="A17677" s="84" t="s">
        <v>4876</v>
      </c>
      <c r="B17677" s="85" t="s">
        <v>4877</v>
      </c>
      <c r="C17677" s="86" t="s">
        <v>1212</v>
      </c>
      <c r="D17677" s="87">
        <v>0.2</v>
      </c>
      <c r="E17677" s="88">
        <v>3690</v>
      </c>
      <c r="F17677" s="89">
        <f>+D17677*E17677</f>
        <v>738</v>
      </c>
    </row>
    <row r="17678" spans="1:6" ht="409.6" hidden="1" customHeight="1" x14ac:dyDescent="0.2"/>
    <row r="17679" spans="1:6" ht="25.5" customHeight="1" x14ac:dyDescent="0.2">
      <c r="A17679" s="84" t="s">
        <v>5190</v>
      </c>
      <c r="B17679" s="85" t="s">
        <v>5191</v>
      </c>
      <c r="C17679" s="86" t="s">
        <v>263</v>
      </c>
      <c r="D17679" s="87">
        <v>2.2050000000000001</v>
      </c>
      <c r="E17679" s="88">
        <v>1353</v>
      </c>
      <c r="F17679" s="89">
        <f>+D17679*E17679</f>
        <v>2983.3650000000002</v>
      </c>
    </row>
    <row r="17680" spans="1:6" ht="409.6" hidden="1" customHeight="1" x14ac:dyDescent="0.2"/>
    <row r="17681" spans="1:6" ht="25.5" customHeight="1" x14ac:dyDescent="0.2">
      <c r="A17681" s="84" t="s">
        <v>4881</v>
      </c>
      <c r="B17681" s="85" t="s">
        <v>4882</v>
      </c>
      <c r="C17681" s="86" t="s">
        <v>9</v>
      </c>
      <c r="D17681" s="87">
        <v>1.5</v>
      </c>
      <c r="E17681" s="88">
        <v>8900</v>
      </c>
      <c r="F17681" s="89">
        <f>+D17681*E17681</f>
        <v>13350</v>
      </c>
    </row>
    <row r="17682" spans="1:6" ht="409.6" hidden="1" customHeight="1" x14ac:dyDescent="0.2"/>
    <row r="17683" spans="1:6" ht="25.5" customHeight="1" x14ac:dyDescent="0.2">
      <c r="A17683" s="84" t="s">
        <v>5097</v>
      </c>
      <c r="B17683" s="85" t="s">
        <v>5098</v>
      </c>
      <c r="C17683" s="86" t="s">
        <v>9</v>
      </c>
      <c r="D17683" s="87">
        <v>1E-4</v>
      </c>
      <c r="E17683" s="88">
        <v>295180</v>
      </c>
      <c r="F17683" s="89">
        <f>+D17683*E17683</f>
        <v>29.518000000000001</v>
      </c>
    </row>
    <row r="17684" spans="1:6" ht="409.6" hidden="1" customHeight="1" x14ac:dyDescent="0.2"/>
    <row r="17685" spans="1:6" ht="25.5" customHeight="1" thickBot="1" x14ac:dyDescent="0.25">
      <c r="A17685" s="84" t="s">
        <v>5172</v>
      </c>
      <c r="B17685" s="85" t="s">
        <v>5173</v>
      </c>
      <c r="C17685" s="86" t="s">
        <v>9</v>
      </c>
      <c r="D17685" s="87">
        <v>0.88</v>
      </c>
      <c r="E17685" s="88">
        <v>8900</v>
      </c>
      <c r="F17685" s="89">
        <f>+D17685*E17685</f>
        <v>7832</v>
      </c>
    </row>
    <row r="17686" spans="1:6" ht="409.6" hidden="1" customHeight="1" thickBot="1" x14ac:dyDescent="0.25"/>
    <row r="17687" spans="1:6" ht="13.5" customHeight="1" thickBot="1" x14ac:dyDescent="0.25">
      <c r="A17687" s="90" t="s">
        <v>4883</v>
      </c>
      <c r="B17687" s="91"/>
      <c r="C17687" s="92">
        <v>68.005344905789897</v>
      </c>
      <c r="D17687" s="91"/>
      <c r="E17687" s="93" t="s">
        <v>4884</v>
      </c>
      <c r="F17687" s="94">
        <v>55474</v>
      </c>
    </row>
    <row r="17688" spans="1:6" ht="0.2" customHeight="1" x14ac:dyDescent="0.2"/>
    <row r="17689" spans="1:6" ht="12.75" customHeight="1" x14ac:dyDescent="0.2">
      <c r="A17689" s="80" t="s">
        <v>4871</v>
      </c>
      <c r="B17689" s="81" t="s">
        <v>4885</v>
      </c>
      <c r="C17689" s="82" t="s">
        <v>4870</v>
      </c>
      <c r="D17689" s="82" t="s">
        <v>4873</v>
      </c>
      <c r="E17689" s="82" t="s">
        <v>4874</v>
      </c>
      <c r="F17689" s="83" t="s">
        <v>4875</v>
      </c>
    </row>
    <row r="17690" spans="1:6" ht="409.6" hidden="1" customHeight="1" x14ac:dyDescent="0.2"/>
    <row r="17691" spans="1:6" ht="25.5" customHeight="1" thickBot="1" x14ac:dyDescent="0.25">
      <c r="A17691" s="84" t="s">
        <v>4935</v>
      </c>
      <c r="B17691" s="85" t="s">
        <v>4936</v>
      </c>
      <c r="C17691" s="86" t="s">
        <v>4888</v>
      </c>
      <c r="D17691" s="87">
        <v>0.12</v>
      </c>
      <c r="E17691" s="88">
        <v>198902</v>
      </c>
      <c r="F17691" s="89">
        <f>+D17691*E17691</f>
        <v>23868.239999999998</v>
      </c>
    </row>
    <row r="17692" spans="1:6" ht="409.6" hidden="1" customHeight="1" thickBot="1" x14ac:dyDescent="0.25"/>
    <row r="17693" spans="1:6" ht="13.5" customHeight="1" thickBot="1" x14ac:dyDescent="0.25">
      <c r="A17693" s="90" t="s">
        <v>4893</v>
      </c>
      <c r="B17693" s="91"/>
      <c r="C17693" s="92">
        <v>29.2596815122651</v>
      </c>
      <c r="D17693" s="91"/>
      <c r="E17693" s="93" t="s">
        <v>4884</v>
      </c>
      <c r="F17693" s="94">
        <v>23868</v>
      </c>
    </row>
    <row r="17694" spans="1:6" ht="0.2" customHeight="1" x14ac:dyDescent="0.2"/>
    <row r="17695" spans="1:6" ht="12.75" customHeight="1" x14ac:dyDescent="0.2">
      <c r="A17695" s="80" t="s">
        <v>4871</v>
      </c>
      <c r="B17695" s="81" t="s">
        <v>4894</v>
      </c>
      <c r="C17695" s="82" t="s">
        <v>4870</v>
      </c>
      <c r="D17695" s="82" t="s">
        <v>4873</v>
      </c>
      <c r="E17695" s="82" t="s">
        <v>4874</v>
      </c>
      <c r="F17695" s="83" t="s">
        <v>4875</v>
      </c>
    </row>
    <row r="17696" spans="1:6" ht="409.6" hidden="1" customHeight="1" x14ac:dyDescent="0.2"/>
    <row r="17697" spans="1:6" ht="25.5" customHeight="1" thickBot="1" x14ac:dyDescent="0.25">
      <c r="A17697" s="84" t="s">
        <v>4895</v>
      </c>
      <c r="B17697" s="85" t="s">
        <v>4896</v>
      </c>
      <c r="C17697" s="86" t="s">
        <v>4897</v>
      </c>
      <c r="D17697" s="87">
        <v>0.05</v>
      </c>
      <c r="E17697" s="88">
        <v>23868</v>
      </c>
      <c r="F17697" s="89">
        <f>+D17697*E17697</f>
        <v>1193.4000000000001</v>
      </c>
    </row>
    <row r="17698" spans="1:6" ht="409.6" hidden="1" customHeight="1" thickBot="1" x14ac:dyDescent="0.25"/>
    <row r="17699" spans="1:6" ht="13.5" customHeight="1" thickBot="1" x14ac:dyDescent="0.25">
      <c r="A17699" s="90" t="s">
        <v>4898</v>
      </c>
      <c r="B17699" s="91"/>
      <c r="C17699" s="92">
        <v>1.4624937172839101</v>
      </c>
      <c r="D17699" s="91"/>
      <c r="E17699" s="93" t="s">
        <v>4884</v>
      </c>
      <c r="F17699" s="94">
        <v>1193</v>
      </c>
    </row>
    <row r="17700" spans="1:6" ht="0.2" customHeight="1" x14ac:dyDescent="0.2"/>
    <row r="17701" spans="1:6" ht="12.75" customHeight="1" x14ac:dyDescent="0.2">
      <c r="A17701" s="80" t="s">
        <v>4871</v>
      </c>
      <c r="B17701" s="81" t="s">
        <v>4905</v>
      </c>
      <c r="C17701" s="82" t="s">
        <v>4870</v>
      </c>
      <c r="D17701" s="82" t="s">
        <v>4873</v>
      </c>
      <c r="E17701" s="82" t="s">
        <v>4874</v>
      </c>
      <c r="F17701" s="83" t="s">
        <v>4875</v>
      </c>
    </row>
    <row r="17702" spans="1:6" ht="409.6" hidden="1" customHeight="1" x14ac:dyDescent="0.2"/>
    <row r="17703" spans="1:6" ht="25.5" customHeight="1" thickBot="1" x14ac:dyDescent="0.25">
      <c r="A17703" s="84" t="s">
        <v>4920</v>
      </c>
      <c r="B17703" s="85" t="s">
        <v>4921</v>
      </c>
      <c r="C17703" s="86" t="s">
        <v>106</v>
      </c>
      <c r="D17703" s="87">
        <v>7.3499999999999996E-2</v>
      </c>
      <c r="E17703" s="88">
        <v>14128</v>
      </c>
      <c r="F17703" s="89">
        <f>+D17703*E17703</f>
        <v>1038.4079999999999</v>
      </c>
    </row>
    <row r="17704" spans="1:6" ht="409.6" hidden="1" customHeight="1" thickBot="1" x14ac:dyDescent="0.25"/>
    <row r="17705" spans="1:6" ht="13.5" customHeight="1" thickBot="1" x14ac:dyDescent="0.25">
      <c r="A17705" s="90" t="s">
        <v>4908</v>
      </c>
      <c r="B17705" s="91"/>
      <c r="C17705" s="92">
        <v>1.2724798646611</v>
      </c>
      <c r="D17705" s="91"/>
      <c r="E17705" s="93" t="s">
        <v>4884</v>
      </c>
      <c r="F17705" s="94">
        <v>1038</v>
      </c>
    </row>
    <row r="17706" spans="1:6" ht="0.2" customHeight="1" thickBot="1" x14ac:dyDescent="0.25"/>
    <row r="17707" spans="1:6" ht="12.75" customHeight="1" thickBot="1" x14ac:dyDescent="0.3">
      <c r="A17707" s="157" t="s">
        <v>4909</v>
      </c>
      <c r="B17707" s="158"/>
      <c r="C17707" s="158"/>
      <c r="D17707" s="158"/>
      <c r="E17707" s="159">
        <v>81573</v>
      </c>
      <c r="F17707" s="160"/>
    </row>
    <row r="17708" spans="1:6" ht="12.75" customHeight="1" x14ac:dyDescent="0.2"/>
    <row r="17709" spans="1:6" ht="12.75" customHeight="1" x14ac:dyDescent="0.2"/>
    <row r="17710" spans="1:6" ht="409.6" hidden="1" customHeight="1" x14ac:dyDescent="0.2"/>
    <row r="17711" spans="1:6" ht="12.75" customHeight="1" x14ac:dyDescent="0.25">
      <c r="A17711" s="144" t="s">
        <v>4868</v>
      </c>
      <c r="B17711" s="145"/>
      <c r="C17711" s="145"/>
      <c r="D17711" s="145"/>
      <c r="E17711" s="146"/>
      <c r="F17711" s="147"/>
    </row>
    <row r="17712" spans="1:6" ht="12.75" customHeight="1" x14ac:dyDescent="0.2">
      <c r="A17712" s="138" t="s">
        <v>3236</v>
      </c>
      <c r="B17712" s="139"/>
      <c r="C17712" s="139"/>
      <c r="D17712" s="140"/>
      <c r="E17712" s="76" t="s">
        <v>4869</v>
      </c>
      <c r="F17712" s="77" t="s">
        <v>4870</v>
      </c>
    </row>
    <row r="17713" spans="1:6" ht="12.75" customHeight="1" x14ac:dyDescent="0.2">
      <c r="A17713" s="141"/>
      <c r="B17713" s="142"/>
      <c r="C17713" s="142"/>
      <c r="D17713" s="143"/>
      <c r="E17713" s="78" t="s">
        <v>3235</v>
      </c>
      <c r="F17713" s="79" t="s">
        <v>9</v>
      </c>
    </row>
    <row r="17714" spans="1:6" ht="409.6" hidden="1" customHeight="1" x14ac:dyDescent="0.2"/>
    <row r="17715" spans="1:6" ht="12.75" customHeight="1" x14ac:dyDescent="0.2">
      <c r="A17715" s="80" t="s">
        <v>4871</v>
      </c>
      <c r="B17715" s="81" t="s">
        <v>4872</v>
      </c>
      <c r="C17715" s="82" t="s">
        <v>4870</v>
      </c>
      <c r="D17715" s="82" t="s">
        <v>4873</v>
      </c>
      <c r="E17715" s="82" t="s">
        <v>4874</v>
      </c>
      <c r="F17715" s="83" t="s">
        <v>4875</v>
      </c>
    </row>
    <row r="17716" spans="1:6" ht="409.6" hidden="1" customHeight="1" x14ac:dyDescent="0.2"/>
    <row r="17717" spans="1:6" ht="25.5" customHeight="1" x14ac:dyDescent="0.2">
      <c r="A17717" s="84" t="s">
        <v>5154</v>
      </c>
      <c r="B17717" s="85" t="s">
        <v>5155</v>
      </c>
      <c r="C17717" s="86" t="s">
        <v>106</v>
      </c>
      <c r="D17717" s="87">
        <v>6.7809999999999995E-2</v>
      </c>
      <c r="E17717" s="88">
        <v>405694</v>
      </c>
      <c r="F17717" s="89">
        <f>+D17717*E17717</f>
        <v>27510.110139999997</v>
      </c>
    </row>
    <row r="17718" spans="1:6" ht="409.6" hidden="1" customHeight="1" x14ac:dyDescent="0.2"/>
    <row r="17719" spans="1:6" ht="25.5" customHeight="1" x14ac:dyDescent="0.2">
      <c r="A17719" s="84" t="s">
        <v>5458</v>
      </c>
      <c r="B17719" s="85" t="s">
        <v>5459</v>
      </c>
      <c r="C17719" s="86" t="s">
        <v>9</v>
      </c>
      <c r="D17719" s="87">
        <v>0.1225</v>
      </c>
      <c r="E17719" s="88">
        <v>76673</v>
      </c>
      <c r="F17719" s="89">
        <f>+D17719*E17719</f>
        <v>9392.4424999999992</v>
      </c>
    </row>
    <row r="17720" spans="1:6" ht="409.6" hidden="1" customHeight="1" x14ac:dyDescent="0.2"/>
    <row r="17721" spans="1:6" ht="25.5" customHeight="1" x14ac:dyDescent="0.2">
      <c r="A17721" s="84" t="s">
        <v>5460</v>
      </c>
      <c r="B17721" s="85" t="s">
        <v>5461</v>
      </c>
      <c r="C17721" s="86" t="s">
        <v>117</v>
      </c>
      <c r="D17721" s="87">
        <v>0.30719999999999997</v>
      </c>
      <c r="E17721" s="88">
        <v>24781</v>
      </c>
      <c r="F17721" s="89">
        <f>+D17721*E17721</f>
        <v>7612.7231999999995</v>
      </c>
    </row>
    <row r="17722" spans="1:6" ht="409.6" hidden="1" customHeight="1" x14ac:dyDescent="0.2"/>
    <row r="17723" spans="1:6" ht="25.5" customHeight="1" x14ac:dyDescent="0.2">
      <c r="A17723" s="84" t="s">
        <v>5462</v>
      </c>
      <c r="B17723" s="85" t="s">
        <v>5463</v>
      </c>
      <c r="C17723" s="86" t="s">
        <v>9</v>
      </c>
      <c r="D17723" s="87">
        <v>2.9249999999999998</v>
      </c>
      <c r="E17723" s="88">
        <v>3150</v>
      </c>
      <c r="F17723" s="89">
        <f>+D17723*E17723</f>
        <v>9213.75</v>
      </c>
    </row>
    <row r="17724" spans="1:6" ht="409.6" hidden="1" customHeight="1" x14ac:dyDescent="0.2"/>
    <row r="17725" spans="1:6" ht="25.5" customHeight="1" x14ac:dyDescent="0.2">
      <c r="A17725" s="84" t="s">
        <v>5190</v>
      </c>
      <c r="B17725" s="85" t="s">
        <v>5191</v>
      </c>
      <c r="C17725" s="86" t="s">
        <v>263</v>
      </c>
      <c r="D17725" s="87">
        <v>2.09</v>
      </c>
      <c r="E17725" s="88">
        <v>1353</v>
      </c>
      <c r="F17725" s="89">
        <f>+D17725*E17725</f>
        <v>2827.77</v>
      </c>
    </row>
    <row r="17726" spans="1:6" ht="409.6" hidden="1" customHeight="1" x14ac:dyDescent="0.2"/>
    <row r="17727" spans="1:6" ht="25.5" customHeight="1" x14ac:dyDescent="0.2">
      <c r="A17727" s="84" t="s">
        <v>4881</v>
      </c>
      <c r="B17727" s="85" t="s">
        <v>4882</v>
      </c>
      <c r="C17727" s="86" t="s">
        <v>9</v>
      </c>
      <c r="D17727" s="87">
        <v>1.5</v>
      </c>
      <c r="E17727" s="88">
        <v>8900</v>
      </c>
      <c r="F17727" s="89">
        <f>+D17727*E17727</f>
        <v>13350</v>
      </c>
    </row>
    <row r="17728" spans="1:6" ht="409.6" hidden="1" customHeight="1" x14ac:dyDescent="0.2"/>
    <row r="17729" spans="1:6" ht="25.5" customHeight="1" x14ac:dyDescent="0.2">
      <c r="A17729" s="84" t="s">
        <v>4876</v>
      </c>
      <c r="B17729" s="85" t="s">
        <v>4877</v>
      </c>
      <c r="C17729" s="86" t="s">
        <v>1212</v>
      </c>
      <c r="D17729" s="87">
        <v>1</v>
      </c>
      <c r="E17729" s="88">
        <v>3690</v>
      </c>
      <c r="F17729" s="89">
        <f>+D17729*E17729</f>
        <v>3690</v>
      </c>
    </row>
    <row r="17730" spans="1:6" ht="409.6" hidden="1" customHeight="1" x14ac:dyDescent="0.2"/>
    <row r="17731" spans="1:6" ht="25.5" customHeight="1" thickBot="1" x14ac:dyDescent="0.25">
      <c r="A17731" s="84" t="s">
        <v>5464</v>
      </c>
      <c r="B17731" s="85" t="s">
        <v>5465</v>
      </c>
      <c r="C17731" s="86" t="s">
        <v>4880</v>
      </c>
      <c r="D17731" s="87">
        <v>0.1</v>
      </c>
      <c r="E17731" s="88">
        <v>8231</v>
      </c>
      <c r="F17731" s="89">
        <f>+D17731*E17731</f>
        <v>823.1</v>
      </c>
    </row>
    <row r="17732" spans="1:6" ht="409.6" hidden="1" customHeight="1" thickBot="1" x14ac:dyDescent="0.25"/>
    <row r="17733" spans="1:6" ht="13.5" customHeight="1" thickBot="1" x14ac:dyDescent="0.25">
      <c r="A17733" s="90" t="s">
        <v>4883</v>
      </c>
      <c r="B17733" s="91"/>
      <c r="C17733" s="92">
        <v>55.658183069202501</v>
      </c>
      <c r="D17733" s="91"/>
      <c r="E17733" s="93" t="s">
        <v>4884</v>
      </c>
      <c r="F17733" s="94">
        <v>74420</v>
      </c>
    </row>
    <row r="17734" spans="1:6" ht="0.2" customHeight="1" x14ac:dyDescent="0.2"/>
    <row r="17735" spans="1:6" ht="12.75" customHeight="1" x14ac:dyDescent="0.2">
      <c r="A17735" s="80" t="s">
        <v>4871</v>
      </c>
      <c r="B17735" s="81" t="s">
        <v>4885</v>
      </c>
      <c r="C17735" s="82" t="s">
        <v>4870</v>
      </c>
      <c r="D17735" s="82" t="s">
        <v>4873</v>
      </c>
      <c r="E17735" s="82" t="s">
        <v>4874</v>
      </c>
      <c r="F17735" s="83" t="s">
        <v>4875</v>
      </c>
    </row>
    <row r="17736" spans="1:6" ht="409.6" hidden="1" customHeight="1" x14ac:dyDescent="0.2"/>
    <row r="17737" spans="1:6" ht="25.5" customHeight="1" thickBot="1" x14ac:dyDescent="0.25">
      <c r="A17737" s="84" t="s">
        <v>4912</v>
      </c>
      <c r="B17737" s="85" t="s">
        <v>4913</v>
      </c>
      <c r="C17737" s="86" t="s">
        <v>4888</v>
      </c>
      <c r="D17737" s="87">
        <v>0.27028000000000002</v>
      </c>
      <c r="E17737" s="88">
        <v>184277</v>
      </c>
      <c r="F17737" s="89">
        <f>+D17737*E17737</f>
        <v>49806.387560000003</v>
      </c>
    </row>
    <row r="17738" spans="1:6" ht="409.6" hidden="1" customHeight="1" thickBot="1" x14ac:dyDescent="0.25"/>
    <row r="17739" spans="1:6" ht="13.5" customHeight="1" thickBot="1" x14ac:dyDescent="0.25">
      <c r="A17739" s="90" t="s">
        <v>4893</v>
      </c>
      <c r="B17739" s="91"/>
      <c r="C17739" s="92">
        <v>37.249549394580797</v>
      </c>
      <c r="D17739" s="91"/>
      <c r="E17739" s="93" t="s">
        <v>4884</v>
      </c>
      <c r="F17739" s="94">
        <v>49806</v>
      </c>
    </row>
    <row r="17740" spans="1:6" ht="0.2" customHeight="1" x14ac:dyDescent="0.2"/>
    <row r="17741" spans="1:6" ht="12.75" customHeight="1" x14ac:dyDescent="0.2">
      <c r="A17741" s="80" t="s">
        <v>4871</v>
      </c>
      <c r="B17741" s="81" t="s">
        <v>4894</v>
      </c>
      <c r="C17741" s="82" t="s">
        <v>4870</v>
      </c>
      <c r="D17741" s="82" t="s">
        <v>4873</v>
      </c>
      <c r="E17741" s="82" t="s">
        <v>4874</v>
      </c>
      <c r="F17741" s="83" t="s">
        <v>4875</v>
      </c>
    </row>
    <row r="17742" spans="1:6" ht="409.6" hidden="1" customHeight="1" x14ac:dyDescent="0.2"/>
    <row r="17743" spans="1:6" ht="25.5" customHeight="1" thickBot="1" x14ac:dyDescent="0.25">
      <c r="A17743" s="84" t="s">
        <v>4895</v>
      </c>
      <c r="B17743" s="85" t="s">
        <v>4896</v>
      </c>
      <c r="C17743" s="86" t="s">
        <v>4897</v>
      </c>
      <c r="D17743" s="87">
        <v>0.05</v>
      </c>
      <c r="E17743" s="88">
        <v>49806</v>
      </c>
      <c r="F17743" s="89">
        <f>+D17743*E17743</f>
        <v>2490.3000000000002</v>
      </c>
    </row>
    <row r="17744" spans="1:6" ht="409.6" hidden="1" customHeight="1" thickBot="1" x14ac:dyDescent="0.25"/>
    <row r="17745" spans="1:6" ht="13.5" customHeight="1" thickBot="1" x14ac:dyDescent="0.25">
      <c r="A17745" s="90" t="s">
        <v>4898</v>
      </c>
      <c r="B17745" s="91"/>
      <c r="C17745" s="92">
        <v>1.86225310188544</v>
      </c>
      <c r="D17745" s="91"/>
      <c r="E17745" s="93" t="s">
        <v>4884</v>
      </c>
      <c r="F17745" s="94">
        <v>2490</v>
      </c>
    </row>
    <row r="17746" spans="1:6" ht="0.2" customHeight="1" x14ac:dyDescent="0.2"/>
    <row r="17747" spans="1:6" ht="12.75" customHeight="1" x14ac:dyDescent="0.2">
      <c r="A17747" s="80" t="s">
        <v>4871</v>
      </c>
      <c r="B17747" s="81" t="s">
        <v>4899</v>
      </c>
      <c r="C17747" s="82" t="s">
        <v>4870</v>
      </c>
      <c r="D17747" s="82" t="s">
        <v>4873</v>
      </c>
      <c r="E17747" s="82" t="s">
        <v>4874</v>
      </c>
      <c r="F17747" s="83" t="s">
        <v>4875</v>
      </c>
    </row>
    <row r="17748" spans="1:6" ht="409.6" hidden="1" customHeight="1" x14ac:dyDescent="0.2"/>
    <row r="17749" spans="1:6" ht="25.5" customHeight="1" x14ac:dyDescent="0.2">
      <c r="A17749" s="84" t="s">
        <v>5202</v>
      </c>
      <c r="B17749" s="85" t="s">
        <v>5203</v>
      </c>
      <c r="C17749" s="86" t="s">
        <v>109</v>
      </c>
      <c r="D17749" s="87">
        <v>6</v>
      </c>
      <c r="E17749" s="88">
        <v>145</v>
      </c>
      <c r="F17749" s="89">
        <f>+D17749*E17749</f>
        <v>870</v>
      </c>
    </row>
    <row r="17750" spans="1:6" ht="409.6" hidden="1" customHeight="1" x14ac:dyDescent="0.2"/>
    <row r="17751" spans="1:6" ht="25.5" customHeight="1" x14ac:dyDescent="0.2">
      <c r="A17751" s="84" t="s">
        <v>5166</v>
      </c>
      <c r="B17751" s="85" t="s">
        <v>5167</v>
      </c>
      <c r="C17751" s="86" t="s">
        <v>109</v>
      </c>
      <c r="D17751" s="87">
        <v>0.1</v>
      </c>
      <c r="E17751" s="88">
        <v>26925</v>
      </c>
      <c r="F17751" s="89">
        <f>+D17751*E17751</f>
        <v>2692.5</v>
      </c>
    </row>
    <row r="17752" spans="1:6" ht="409.6" hidden="1" customHeight="1" x14ac:dyDescent="0.2"/>
    <row r="17753" spans="1:6" ht="25.5" customHeight="1" x14ac:dyDescent="0.2">
      <c r="A17753" s="84" t="s">
        <v>5200</v>
      </c>
      <c r="B17753" s="85" t="s">
        <v>5201</v>
      </c>
      <c r="C17753" s="86" t="s">
        <v>109</v>
      </c>
      <c r="D17753" s="87">
        <v>12</v>
      </c>
      <c r="E17753" s="88">
        <v>158</v>
      </c>
      <c r="F17753" s="89">
        <f>+D17753*E17753</f>
        <v>1896</v>
      </c>
    </row>
    <row r="17754" spans="1:6" ht="409.6" hidden="1" customHeight="1" x14ac:dyDescent="0.2"/>
    <row r="17755" spans="1:6" ht="25.5" customHeight="1" thickBot="1" x14ac:dyDescent="0.25">
      <c r="A17755" s="84" t="s">
        <v>5222</v>
      </c>
      <c r="B17755" s="85" t="s">
        <v>5223</v>
      </c>
      <c r="C17755" s="86" t="s">
        <v>109</v>
      </c>
      <c r="D17755" s="87">
        <v>12</v>
      </c>
      <c r="E17755" s="88">
        <v>48</v>
      </c>
      <c r="F17755" s="89">
        <f>+D17755*E17755</f>
        <v>576</v>
      </c>
    </row>
    <row r="17756" spans="1:6" ht="409.6" hidden="1" customHeight="1" thickBot="1" x14ac:dyDescent="0.25"/>
    <row r="17757" spans="1:6" ht="13.5" customHeight="1" thickBot="1" x14ac:dyDescent="0.25">
      <c r="A17757" s="90" t="s">
        <v>4904</v>
      </c>
      <c r="B17757" s="91"/>
      <c r="C17757" s="92">
        <v>4.5135331204331797</v>
      </c>
      <c r="D17757" s="91"/>
      <c r="E17757" s="93" t="s">
        <v>4884</v>
      </c>
      <c r="F17757" s="94">
        <v>6035</v>
      </c>
    </row>
    <row r="17758" spans="1:6" ht="0.2" customHeight="1" x14ac:dyDescent="0.2"/>
    <row r="17759" spans="1:6" ht="12.75" customHeight="1" x14ac:dyDescent="0.2">
      <c r="A17759" s="80" t="s">
        <v>4871</v>
      </c>
      <c r="B17759" s="81" t="s">
        <v>4905</v>
      </c>
      <c r="C17759" s="82" t="s">
        <v>4870</v>
      </c>
      <c r="D17759" s="82" t="s">
        <v>4873</v>
      </c>
      <c r="E17759" s="82" t="s">
        <v>4874</v>
      </c>
      <c r="F17759" s="83" t="s">
        <v>4875</v>
      </c>
    </row>
    <row r="17760" spans="1:6" ht="409.6" hidden="1" customHeight="1" x14ac:dyDescent="0.2"/>
    <row r="17761" spans="1:6" ht="25.5" customHeight="1" thickBot="1" x14ac:dyDescent="0.25">
      <c r="A17761" s="84" t="s">
        <v>4920</v>
      </c>
      <c r="B17761" s="85" t="s">
        <v>4921</v>
      </c>
      <c r="C17761" s="86" t="s">
        <v>106</v>
      </c>
      <c r="D17761" s="87">
        <v>6.7809999999999995E-2</v>
      </c>
      <c r="E17761" s="88">
        <v>14128</v>
      </c>
      <c r="F17761" s="89">
        <f>+D17761*E17761</f>
        <v>958.01967999999988</v>
      </c>
    </row>
    <row r="17762" spans="1:6" ht="409.6" hidden="1" customHeight="1" thickBot="1" x14ac:dyDescent="0.25"/>
    <row r="17763" spans="1:6" ht="13.5" customHeight="1" thickBot="1" x14ac:dyDescent="0.25">
      <c r="A17763" s="90" t="s">
        <v>4908</v>
      </c>
      <c r="B17763" s="91"/>
      <c r="C17763" s="92">
        <v>0.716481313898092</v>
      </c>
      <c r="D17763" s="91"/>
      <c r="E17763" s="93" t="s">
        <v>4884</v>
      </c>
      <c r="F17763" s="94">
        <v>958</v>
      </c>
    </row>
    <row r="17764" spans="1:6" ht="0.2" customHeight="1" thickBot="1" x14ac:dyDescent="0.25"/>
    <row r="17765" spans="1:6" ht="12.75" customHeight="1" thickBot="1" x14ac:dyDescent="0.3">
      <c r="A17765" s="157" t="s">
        <v>4909</v>
      </c>
      <c r="B17765" s="158"/>
      <c r="C17765" s="158"/>
      <c r="D17765" s="158"/>
      <c r="E17765" s="159">
        <v>133709</v>
      </c>
      <c r="F17765" s="160"/>
    </row>
    <row r="17766" spans="1:6" ht="12.75" customHeight="1" x14ac:dyDescent="0.2"/>
    <row r="17767" spans="1:6" ht="12.75" customHeight="1" x14ac:dyDescent="0.2"/>
    <row r="17768" spans="1:6" ht="409.6" hidden="1" customHeight="1" x14ac:dyDescent="0.2"/>
    <row r="17769" spans="1:6" ht="12.75" customHeight="1" x14ac:dyDescent="0.25">
      <c r="A17769" s="144" t="s">
        <v>4868</v>
      </c>
      <c r="B17769" s="145"/>
      <c r="C17769" s="145"/>
      <c r="D17769" s="145"/>
      <c r="E17769" s="146"/>
      <c r="F17769" s="147"/>
    </row>
    <row r="17770" spans="1:6" ht="12.75" customHeight="1" x14ac:dyDescent="0.2">
      <c r="A17770" s="138" t="s">
        <v>3238</v>
      </c>
      <c r="B17770" s="139"/>
      <c r="C17770" s="139"/>
      <c r="D17770" s="140"/>
      <c r="E17770" s="76" t="s">
        <v>4869</v>
      </c>
      <c r="F17770" s="77" t="s">
        <v>4870</v>
      </c>
    </row>
    <row r="17771" spans="1:6" ht="12.75" customHeight="1" x14ac:dyDescent="0.2">
      <c r="A17771" s="141"/>
      <c r="B17771" s="142"/>
      <c r="C17771" s="142"/>
      <c r="D17771" s="143"/>
      <c r="E17771" s="78" t="s">
        <v>3237</v>
      </c>
      <c r="F17771" s="79" t="s">
        <v>263</v>
      </c>
    </row>
    <row r="17772" spans="1:6" ht="409.6" hidden="1" customHeight="1" x14ac:dyDescent="0.2"/>
    <row r="17773" spans="1:6" ht="12.75" customHeight="1" x14ac:dyDescent="0.2">
      <c r="A17773" s="80" t="s">
        <v>4871</v>
      </c>
      <c r="B17773" s="81" t="s">
        <v>4872</v>
      </c>
      <c r="C17773" s="82" t="s">
        <v>4870</v>
      </c>
      <c r="D17773" s="82" t="s">
        <v>4873</v>
      </c>
      <c r="E17773" s="82" t="s">
        <v>4874</v>
      </c>
      <c r="F17773" s="83" t="s">
        <v>4875</v>
      </c>
    </row>
    <row r="17774" spans="1:6" ht="409.6" hidden="1" customHeight="1" x14ac:dyDescent="0.2"/>
    <row r="17775" spans="1:6" ht="25.5" customHeight="1" x14ac:dyDescent="0.2">
      <c r="A17775" s="84" t="s">
        <v>5154</v>
      </c>
      <c r="B17775" s="85" t="s">
        <v>5155</v>
      </c>
      <c r="C17775" s="86" t="s">
        <v>106</v>
      </c>
      <c r="D17775" s="87">
        <v>6.3E-2</v>
      </c>
      <c r="E17775" s="88">
        <v>405694</v>
      </c>
      <c r="F17775" s="89">
        <f>+D17775*E17775</f>
        <v>25558.722000000002</v>
      </c>
    </row>
    <row r="17776" spans="1:6" ht="409.6" hidden="1" customHeight="1" x14ac:dyDescent="0.2"/>
    <row r="17777" spans="1:6" ht="25.5" customHeight="1" x14ac:dyDescent="0.2">
      <c r="A17777" s="84" t="s">
        <v>5172</v>
      </c>
      <c r="B17777" s="85" t="s">
        <v>5173</v>
      </c>
      <c r="C17777" s="86" t="s">
        <v>9</v>
      </c>
      <c r="D17777" s="87">
        <v>0.33</v>
      </c>
      <c r="E17777" s="88">
        <v>8900</v>
      </c>
      <c r="F17777" s="89">
        <f>+D17777*E17777</f>
        <v>2937</v>
      </c>
    </row>
    <row r="17778" spans="1:6" ht="409.6" hidden="1" customHeight="1" x14ac:dyDescent="0.2"/>
    <row r="17779" spans="1:6" ht="25.5" customHeight="1" x14ac:dyDescent="0.2">
      <c r="A17779" s="84" t="s">
        <v>5190</v>
      </c>
      <c r="B17779" s="85" t="s">
        <v>5191</v>
      </c>
      <c r="C17779" s="86" t="s">
        <v>263</v>
      </c>
      <c r="D17779" s="87">
        <v>2.2000000000000002</v>
      </c>
      <c r="E17779" s="88">
        <v>1353</v>
      </c>
      <c r="F17779" s="89">
        <f>+D17779*E17779</f>
        <v>2976.6000000000004</v>
      </c>
    </row>
    <row r="17780" spans="1:6" ht="409.6" hidden="1" customHeight="1" x14ac:dyDescent="0.2"/>
    <row r="17781" spans="1:6" ht="25.5" customHeight="1" x14ac:dyDescent="0.2">
      <c r="A17781" s="84" t="s">
        <v>4876</v>
      </c>
      <c r="B17781" s="85" t="s">
        <v>4877</v>
      </c>
      <c r="C17781" s="86" t="s">
        <v>1212</v>
      </c>
      <c r="D17781" s="87">
        <v>0.21</v>
      </c>
      <c r="E17781" s="88">
        <v>3690</v>
      </c>
      <c r="F17781" s="89">
        <f>+D17781*E17781</f>
        <v>774.9</v>
      </c>
    </row>
    <row r="17782" spans="1:6" ht="409.6" hidden="1" customHeight="1" x14ac:dyDescent="0.2"/>
    <row r="17783" spans="1:6" ht="25.5" customHeight="1" x14ac:dyDescent="0.2">
      <c r="A17783" s="84" t="s">
        <v>4941</v>
      </c>
      <c r="B17783" s="85" t="s">
        <v>4942</v>
      </c>
      <c r="C17783" s="86" t="s">
        <v>7</v>
      </c>
      <c r="D17783" s="87">
        <v>0.05</v>
      </c>
      <c r="E17783" s="88">
        <v>8600</v>
      </c>
      <c r="F17783" s="89">
        <f>+D17783*E17783</f>
        <v>430</v>
      </c>
    </row>
    <row r="17784" spans="1:6" ht="409.6" hidden="1" customHeight="1" x14ac:dyDescent="0.2"/>
    <row r="17785" spans="1:6" ht="25.5" customHeight="1" x14ac:dyDescent="0.2">
      <c r="A17785" s="84" t="s">
        <v>5160</v>
      </c>
      <c r="B17785" s="85" t="s">
        <v>5161</v>
      </c>
      <c r="C17785" s="86" t="s">
        <v>9</v>
      </c>
      <c r="D17785" s="87">
        <v>3.5900000000000001E-2</v>
      </c>
      <c r="E17785" s="88">
        <v>155918</v>
      </c>
      <c r="F17785" s="89">
        <f>+D17785*E17785</f>
        <v>5597.4562000000005</v>
      </c>
    </row>
    <row r="17786" spans="1:6" ht="409.6" hidden="1" customHeight="1" x14ac:dyDescent="0.2"/>
    <row r="17787" spans="1:6" ht="25.5" customHeight="1" x14ac:dyDescent="0.2">
      <c r="A17787" s="84" t="s">
        <v>4881</v>
      </c>
      <c r="B17787" s="85" t="s">
        <v>4882</v>
      </c>
      <c r="C17787" s="86" t="s">
        <v>9</v>
      </c>
      <c r="D17787" s="87">
        <v>1.5</v>
      </c>
      <c r="E17787" s="88">
        <v>8900</v>
      </c>
      <c r="F17787" s="89">
        <f>+D17787*E17787</f>
        <v>13350</v>
      </c>
    </row>
    <row r="17788" spans="1:6" ht="409.6" hidden="1" customHeight="1" x14ac:dyDescent="0.2"/>
    <row r="17789" spans="1:6" ht="25.5" customHeight="1" thickBot="1" x14ac:dyDescent="0.25">
      <c r="A17789" s="84" t="s">
        <v>5097</v>
      </c>
      <c r="B17789" s="85" t="s">
        <v>5098</v>
      </c>
      <c r="C17789" s="86" t="s">
        <v>9</v>
      </c>
      <c r="D17789" s="87">
        <v>1E-4</v>
      </c>
      <c r="E17789" s="88">
        <v>295180</v>
      </c>
      <c r="F17789" s="89">
        <f>+D17789*E17789</f>
        <v>29.518000000000001</v>
      </c>
    </row>
    <row r="17790" spans="1:6" ht="409.6" hidden="1" customHeight="1" thickBot="1" x14ac:dyDescent="0.25"/>
    <row r="17791" spans="1:6" ht="13.5" customHeight="1" thickBot="1" x14ac:dyDescent="0.25">
      <c r="A17791" s="90" t="s">
        <v>4883</v>
      </c>
      <c r="B17791" s="91"/>
      <c r="C17791" s="92">
        <v>69.297433627131397</v>
      </c>
      <c r="D17791" s="91"/>
      <c r="E17791" s="93" t="s">
        <v>4884</v>
      </c>
      <c r="F17791" s="94">
        <v>51655</v>
      </c>
    </row>
    <row r="17792" spans="1:6" ht="0.2" customHeight="1" x14ac:dyDescent="0.2"/>
    <row r="17793" spans="1:6" ht="12.75" customHeight="1" x14ac:dyDescent="0.2">
      <c r="A17793" s="80" t="s">
        <v>4871</v>
      </c>
      <c r="B17793" s="81" t="s">
        <v>4885</v>
      </c>
      <c r="C17793" s="82" t="s">
        <v>4870</v>
      </c>
      <c r="D17793" s="82" t="s">
        <v>4873</v>
      </c>
      <c r="E17793" s="82" t="s">
        <v>4874</v>
      </c>
      <c r="F17793" s="83" t="s">
        <v>4875</v>
      </c>
    </row>
    <row r="17794" spans="1:6" ht="409.6" hidden="1" customHeight="1" x14ac:dyDescent="0.2"/>
    <row r="17795" spans="1:6" ht="25.5" customHeight="1" thickBot="1" x14ac:dyDescent="0.25">
      <c r="A17795" s="84" t="s">
        <v>4912</v>
      </c>
      <c r="B17795" s="85" t="s">
        <v>4913</v>
      </c>
      <c r="C17795" s="86" t="s">
        <v>4888</v>
      </c>
      <c r="D17795" s="87">
        <v>0.11368</v>
      </c>
      <c r="E17795" s="88">
        <v>184277</v>
      </c>
      <c r="F17795" s="89">
        <f>+D17795*E17795</f>
        <v>20948.609360000002</v>
      </c>
    </row>
    <row r="17796" spans="1:6" ht="409.6" hidden="1" customHeight="1" thickBot="1" x14ac:dyDescent="0.25"/>
    <row r="17797" spans="1:6" ht="13.5" customHeight="1" thickBot="1" x14ac:dyDescent="0.25">
      <c r="A17797" s="90" t="s">
        <v>4893</v>
      </c>
      <c r="B17797" s="91"/>
      <c r="C17797" s="92">
        <v>28.103996458325</v>
      </c>
      <c r="D17797" s="91"/>
      <c r="E17797" s="93" t="s">
        <v>4884</v>
      </c>
      <c r="F17797" s="94">
        <v>20949</v>
      </c>
    </row>
    <row r="17798" spans="1:6" ht="0.2" customHeight="1" x14ac:dyDescent="0.2"/>
    <row r="17799" spans="1:6" ht="12.75" customHeight="1" x14ac:dyDescent="0.2">
      <c r="A17799" s="80" t="s">
        <v>4871</v>
      </c>
      <c r="B17799" s="81" t="s">
        <v>4894</v>
      </c>
      <c r="C17799" s="82" t="s">
        <v>4870</v>
      </c>
      <c r="D17799" s="82" t="s">
        <v>4873</v>
      </c>
      <c r="E17799" s="82" t="s">
        <v>4874</v>
      </c>
      <c r="F17799" s="83" t="s">
        <v>4875</v>
      </c>
    </row>
    <row r="17800" spans="1:6" ht="409.6" hidden="1" customHeight="1" x14ac:dyDescent="0.2"/>
    <row r="17801" spans="1:6" ht="25.5" customHeight="1" thickBot="1" x14ac:dyDescent="0.25">
      <c r="A17801" s="84" t="s">
        <v>4895</v>
      </c>
      <c r="B17801" s="85" t="s">
        <v>4896</v>
      </c>
      <c r="C17801" s="86" t="s">
        <v>4897</v>
      </c>
      <c r="D17801" s="87">
        <v>0.05</v>
      </c>
      <c r="E17801" s="88">
        <v>20949</v>
      </c>
      <c r="F17801" s="89">
        <f>+D17801*E17801</f>
        <v>1047.45</v>
      </c>
    </row>
    <row r="17802" spans="1:6" ht="409.6" hidden="1" customHeight="1" thickBot="1" x14ac:dyDescent="0.25"/>
    <row r="17803" spans="1:6" ht="13.5" customHeight="1" thickBot="1" x14ac:dyDescent="0.25">
      <c r="A17803" s="90" t="s">
        <v>4898</v>
      </c>
      <c r="B17803" s="91"/>
      <c r="C17803" s="92">
        <v>1.40459612830523</v>
      </c>
      <c r="D17803" s="91"/>
      <c r="E17803" s="93" t="s">
        <v>4884</v>
      </c>
      <c r="F17803" s="94">
        <v>1047</v>
      </c>
    </row>
    <row r="17804" spans="1:6" ht="0.2" customHeight="1" x14ac:dyDescent="0.2"/>
    <row r="17805" spans="1:6" ht="12.75" customHeight="1" x14ac:dyDescent="0.2">
      <c r="A17805" s="80" t="s">
        <v>4871</v>
      </c>
      <c r="B17805" s="81" t="s">
        <v>4905</v>
      </c>
      <c r="C17805" s="82" t="s">
        <v>4870</v>
      </c>
      <c r="D17805" s="82" t="s">
        <v>4873</v>
      </c>
      <c r="E17805" s="82" t="s">
        <v>4874</v>
      </c>
      <c r="F17805" s="83" t="s">
        <v>4875</v>
      </c>
    </row>
    <row r="17806" spans="1:6" ht="409.6" hidden="1" customHeight="1" x14ac:dyDescent="0.2"/>
    <row r="17807" spans="1:6" ht="25.5" customHeight="1" thickBot="1" x14ac:dyDescent="0.25">
      <c r="A17807" s="84" t="s">
        <v>4920</v>
      </c>
      <c r="B17807" s="85" t="s">
        <v>4921</v>
      </c>
      <c r="C17807" s="86" t="s">
        <v>106</v>
      </c>
      <c r="D17807" s="87">
        <v>6.3E-2</v>
      </c>
      <c r="E17807" s="88">
        <v>14128</v>
      </c>
      <c r="F17807" s="89">
        <f>+D17807*E17807</f>
        <v>890.06399999999996</v>
      </c>
    </row>
    <row r="17808" spans="1:6" ht="409.6" hidden="1" customHeight="1" thickBot="1" x14ac:dyDescent="0.25"/>
    <row r="17809" spans="1:6" ht="13.5" customHeight="1" thickBot="1" x14ac:dyDescent="0.25">
      <c r="A17809" s="90" t="s">
        <v>4908</v>
      </c>
      <c r="B17809" s="91"/>
      <c r="C17809" s="92">
        <v>1.1939737862384501</v>
      </c>
      <c r="D17809" s="91"/>
      <c r="E17809" s="93" t="s">
        <v>4884</v>
      </c>
      <c r="F17809" s="94">
        <v>890</v>
      </c>
    </row>
    <row r="17810" spans="1:6" ht="0.2" customHeight="1" thickBot="1" x14ac:dyDescent="0.25"/>
    <row r="17811" spans="1:6" ht="12.75" customHeight="1" thickBot="1" x14ac:dyDescent="0.3">
      <c r="A17811" s="157" t="s">
        <v>4909</v>
      </c>
      <c r="B17811" s="158"/>
      <c r="C17811" s="158"/>
      <c r="D17811" s="158"/>
      <c r="E17811" s="159">
        <v>74541</v>
      </c>
      <c r="F17811" s="160"/>
    </row>
    <row r="17812" spans="1:6" ht="12.75" customHeight="1" x14ac:dyDescent="0.2"/>
    <row r="17813" spans="1:6" ht="12.75" customHeight="1" x14ac:dyDescent="0.2"/>
    <row r="17814" spans="1:6" ht="409.6" hidden="1" customHeight="1" x14ac:dyDescent="0.2"/>
    <row r="17815" spans="1:6" ht="12.75" customHeight="1" x14ac:dyDescent="0.25">
      <c r="A17815" s="144" t="s">
        <v>4868</v>
      </c>
      <c r="B17815" s="145"/>
      <c r="C17815" s="145"/>
      <c r="D17815" s="145"/>
      <c r="E17815" s="146"/>
      <c r="F17815" s="147"/>
    </row>
    <row r="17816" spans="1:6" ht="12.75" customHeight="1" x14ac:dyDescent="0.2">
      <c r="A17816" s="138" t="s">
        <v>3240</v>
      </c>
      <c r="B17816" s="139"/>
      <c r="C17816" s="139"/>
      <c r="D17816" s="140"/>
      <c r="E17816" s="76" t="s">
        <v>4869</v>
      </c>
      <c r="F17816" s="77" t="s">
        <v>4870</v>
      </c>
    </row>
    <row r="17817" spans="1:6" ht="12.75" customHeight="1" x14ac:dyDescent="0.2">
      <c r="A17817" s="141"/>
      <c r="B17817" s="142"/>
      <c r="C17817" s="142"/>
      <c r="D17817" s="143"/>
      <c r="E17817" s="78" t="s">
        <v>3239</v>
      </c>
      <c r="F17817" s="79" t="s">
        <v>263</v>
      </c>
    </row>
    <row r="17818" spans="1:6" ht="409.6" hidden="1" customHeight="1" x14ac:dyDescent="0.2"/>
    <row r="17819" spans="1:6" ht="12.75" customHeight="1" x14ac:dyDescent="0.2">
      <c r="A17819" s="80" t="s">
        <v>4871</v>
      </c>
      <c r="B17819" s="81" t="s">
        <v>4872</v>
      </c>
      <c r="C17819" s="82" t="s">
        <v>4870</v>
      </c>
      <c r="D17819" s="82" t="s">
        <v>4873</v>
      </c>
      <c r="E17819" s="82" t="s">
        <v>4874</v>
      </c>
      <c r="F17819" s="83" t="s">
        <v>4875</v>
      </c>
    </row>
    <row r="17820" spans="1:6" ht="409.6" hidden="1" customHeight="1" x14ac:dyDescent="0.2"/>
    <row r="17821" spans="1:6" ht="25.5" customHeight="1" x14ac:dyDescent="0.2">
      <c r="A17821" s="84" t="s">
        <v>5154</v>
      </c>
      <c r="B17821" s="85" t="s">
        <v>5155</v>
      </c>
      <c r="C17821" s="86" t="s">
        <v>106</v>
      </c>
      <c r="D17821" s="87">
        <v>4.2000000000000003E-2</v>
      </c>
      <c r="E17821" s="88">
        <v>405694</v>
      </c>
      <c r="F17821" s="89">
        <f>+D17821*E17821</f>
        <v>17039.148000000001</v>
      </c>
    </row>
    <row r="17822" spans="1:6" ht="409.6" hidden="1" customHeight="1" x14ac:dyDescent="0.2"/>
    <row r="17823" spans="1:6" ht="25.5" customHeight="1" x14ac:dyDescent="0.2">
      <c r="A17823" s="84" t="s">
        <v>5172</v>
      </c>
      <c r="B17823" s="85" t="s">
        <v>5173</v>
      </c>
      <c r="C17823" s="86" t="s">
        <v>9</v>
      </c>
      <c r="D17823" s="87">
        <v>0.33</v>
      </c>
      <c r="E17823" s="88">
        <v>8900</v>
      </c>
      <c r="F17823" s="89">
        <f>+D17823*E17823</f>
        <v>2937</v>
      </c>
    </row>
    <row r="17824" spans="1:6" ht="409.6" hidden="1" customHeight="1" x14ac:dyDescent="0.2"/>
    <row r="17825" spans="1:6" ht="25.5" customHeight="1" x14ac:dyDescent="0.2">
      <c r="A17825" s="84" t="s">
        <v>5190</v>
      </c>
      <c r="B17825" s="85" t="s">
        <v>5191</v>
      </c>
      <c r="C17825" s="86" t="s">
        <v>263</v>
      </c>
      <c r="D17825" s="87">
        <v>0.71060000000000001</v>
      </c>
      <c r="E17825" s="88">
        <v>1353</v>
      </c>
      <c r="F17825" s="89">
        <f>+D17825*E17825</f>
        <v>961.44180000000006</v>
      </c>
    </row>
    <row r="17826" spans="1:6" ht="409.6" hidden="1" customHeight="1" x14ac:dyDescent="0.2"/>
    <row r="17827" spans="1:6" ht="25.5" customHeight="1" x14ac:dyDescent="0.2">
      <c r="A17827" s="84" t="s">
        <v>4876</v>
      </c>
      <c r="B17827" s="85" t="s">
        <v>4877</v>
      </c>
      <c r="C17827" s="86" t="s">
        <v>1212</v>
      </c>
      <c r="D17827" s="87">
        <v>0.1</v>
      </c>
      <c r="E17827" s="88">
        <v>3690</v>
      </c>
      <c r="F17827" s="89">
        <f>+D17827*E17827</f>
        <v>369</v>
      </c>
    </row>
    <row r="17828" spans="1:6" ht="409.6" hidden="1" customHeight="1" x14ac:dyDescent="0.2"/>
    <row r="17829" spans="1:6" ht="25.5" customHeight="1" x14ac:dyDescent="0.2">
      <c r="A17829" s="84" t="s">
        <v>4941</v>
      </c>
      <c r="B17829" s="85" t="s">
        <v>4942</v>
      </c>
      <c r="C17829" s="86" t="s">
        <v>7</v>
      </c>
      <c r="D17829" s="87">
        <v>0.05</v>
      </c>
      <c r="E17829" s="88">
        <v>8600</v>
      </c>
      <c r="F17829" s="89">
        <f>+D17829*E17829</f>
        <v>430</v>
      </c>
    </row>
    <row r="17830" spans="1:6" ht="409.6" hidden="1" customHeight="1" x14ac:dyDescent="0.2"/>
    <row r="17831" spans="1:6" ht="25.5" customHeight="1" x14ac:dyDescent="0.2">
      <c r="A17831" s="84" t="s">
        <v>5160</v>
      </c>
      <c r="B17831" s="85" t="s">
        <v>5161</v>
      </c>
      <c r="C17831" s="86" t="s">
        <v>9</v>
      </c>
      <c r="D17831" s="87">
        <v>3.5819999999999998E-2</v>
      </c>
      <c r="E17831" s="88">
        <v>155918</v>
      </c>
      <c r="F17831" s="89">
        <f>+D17831*E17831</f>
        <v>5584.9827599999999</v>
      </c>
    </row>
    <row r="17832" spans="1:6" ht="409.6" hidden="1" customHeight="1" x14ac:dyDescent="0.2"/>
    <row r="17833" spans="1:6" ht="25.5" customHeight="1" x14ac:dyDescent="0.2">
      <c r="A17833" s="84" t="s">
        <v>4881</v>
      </c>
      <c r="B17833" s="85" t="s">
        <v>4882</v>
      </c>
      <c r="C17833" s="86" t="s">
        <v>9</v>
      </c>
      <c r="D17833" s="87">
        <v>1.5</v>
      </c>
      <c r="E17833" s="88">
        <v>8900</v>
      </c>
      <c r="F17833" s="89">
        <f>+D17833*E17833</f>
        <v>13350</v>
      </c>
    </row>
    <row r="17834" spans="1:6" ht="409.6" hidden="1" customHeight="1" x14ac:dyDescent="0.2"/>
    <row r="17835" spans="1:6" ht="25.5" customHeight="1" thickBot="1" x14ac:dyDescent="0.25">
      <c r="A17835" s="84" t="s">
        <v>5097</v>
      </c>
      <c r="B17835" s="85" t="s">
        <v>5098</v>
      </c>
      <c r="C17835" s="86" t="s">
        <v>9</v>
      </c>
      <c r="D17835" s="87">
        <v>1E-4</v>
      </c>
      <c r="E17835" s="88">
        <v>295180</v>
      </c>
      <c r="F17835" s="89">
        <f>+D17835*E17835</f>
        <v>29.518000000000001</v>
      </c>
    </row>
    <row r="17836" spans="1:6" ht="409.6" hidden="1" customHeight="1" thickBot="1" x14ac:dyDescent="0.25"/>
    <row r="17837" spans="1:6" ht="13.5" customHeight="1" thickBot="1" x14ac:dyDescent="0.25">
      <c r="A17837" s="90" t="s">
        <v>4883</v>
      </c>
      <c r="B17837" s="91"/>
      <c r="C17837" s="92">
        <v>66.024819531186594</v>
      </c>
      <c r="D17837" s="91"/>
      <c r="E17837" s="93" t="s">
        <v>4884</v>
      </c>
      <c r="F17837" s="94">
        <v>40701</v>
      </c>
    </row>
    <row r="17838" spans="1:6" ht="0.2" customHeight="1" x14ac:dyDescent="0.2"/>
    <row r="17839" spans="1:6" ht="12.75" customHeight="1" x14ac:dyDescent="0.2">
      <c r="A17839" s="80" t="s">
        <v>4871</v>
      </c>
      <c r="B17839" s="81" t="s">
        <v>4885</v>
      </c>
      <c r="C17839" s="82" t="s">
        <v>4870</v>
      </c>
      <c r="D17839" s="82" t="s">
        <v>4873</v>
      </c>
      <c r="E17839" s="82" t="s">
        <v>4874</v>
      </c>
      <c r="F17839" s="83" t="s">
        <v>4875</v>
      </c>
    </row>
    <row r="17840" spans="1:6" ht="409.6" hidden="1" customHeight="1" x14ac:dyDescent="0.2"/>
    <row r="17841" spans="1:6" ht="25.5" customHeight="1" thickBot="1" x14ac:dyDescent="0.25">
      <c r="A17841" s="84" t="s">
        <v>4912</v>
      </c>
      <c r="B17841" s="85" t="s">
        <v>4913</v>
      </c>
      <c r="C17841" s="86" t="s">
        <v>4888</v>
      </c>
      <c r="D17841" s="87">
        <v>0.10518</v>
      </c>
      <c r="E17841" s="88">
        <v>184277</v>
      </c>
      <c r="F17841" s="89">
        <f>+D17841*E17841</f>
        <v>19382.254860000001</v>
      </c>
    </row>
    <row r="17842" spans="1:6" ht="409.6" hidden="1" customHeight="1" thickBot="1" x14ac:dyDescent="0.25"/>
    <row r="17843" spans="1:6" ht="13.5" customHeight="1" thickBot="1" x14ac:dyDescent="0.25">
      <c r="A17843" s="90" t="s">
        <v>4893</v>
      </c>
      <c r="B17843" s="91"/>
      <c r="C17843" s="92">
        <v>31.441317219563601</v>
      </c>
      <c r="D17843" s="91"/>
      <c r="E17843" s="93" t="s">
        <v>4884</v>
      </c>
      <c r="F17843" s="94">
        <v>19382</v>
      </c>
    </row>
    <row r="17844" spans="1:6" ht="0.2" customHeight="1" x14ac:dyDescent="0.2"/>
    <row r="17845" spans="1:6" ht="12.75" customHeight="1" x14ac:dyDescent="0.2">
      <c r="A17845" s="80" t="s">
        <v>4871</v>
      </c>
      <c r="B17845" s="81" t="s">
        <v>4894</v>
      </c>
      <c r="C17845" s="82" t="s">
        <v>4870</v>
      </c>
      <c r="D17845" s="82" t="s">
        <v>4873</v>
      </c>
      <c r="E17845" s="82" t="s">
        <v>4874</v>
      </c>
      <c r="F17845" s="83" t="s">
        <v>4875</v>
      </c>
    </row>
    <row r="17846" spans="1:6" ht="409.6" hidden="1" customHeight="1" x14ac:dyDescent="0.2"/>
    <row r="17847" spans="1:6" ht="25.5" customHeight="1" thickBot="1" x14ac:dyDescent="0.25">
      <c r="A17847" s="84" t="s">
        <v>4895</v>
      </c>
      <c r="B17847" s="85" t="s">
        <v>4896</v>
      </c>
      <c r="C17847" s="86" t="s">
        <v>4897</v>
      </c>
      <c r="D17847" s="87">
        <v>0.05</v>
      </c>
      <c r="E17847" s="88">
        <v>19382</v>
      </c>
      <c r="F17847" s="89">
        <f>+D17847*E17847</f>
        <v>969.1</v>
      </c>
    </row>
    <row r="17848" spans="1:6" ht="409.6" hidden="1" customHeight="1" thickBot="1" x14ac:dyDescent="0.25"/>
    <row r="17849" spans="1:6" ht="13.5" customHeight="1" thickBot="1" x14ac:dyDescent="0.25">
      <c r="A17849" s="90" t="s">
        <v>4898</v>
      </c>
      <c r="B17849" s="91"/>
      <c r="C17849" s="92">
        <v>1.5719036418201</v>
      </c>
      <c r="D17849" s="91"/>
      <c r="E17849" s="93" t="s">
        <v>4884</v>
      </c>
      <c r="F17849" s="94">
        <v>969</v>
      </c>
    </row>
    <row r="17850" spans="1:6" ht="0.2" customHeight="1" x14ac:dyDescent="0.2"/>
    <row r="17851" spans="1:6" ht="12.75" customHeight="1" x14ac:dyDescent="0.2">
      <c r="A17851" s="80" t="s">
        <v>4871</v>
      </c>
      <c r="B17851" s="81" t="s">
        <v>4905</v>
      </c>
      <c r="C17851" s="82" t="s">
        <v>4870</v>
      </c>
      <c r="D17851" s="82" t="s">
        <v>4873</v>
      </c>
      <c r="E17851" s="82" t="s">
        <v>4874</v>
      </c>
      <c r="F17851" s="83" t="s">
        <v>4875</v>
      </c>
    </row>
    <row r="17852" spans="1:6" ht="409.6" hidden="1" customHeight="1" x14ac:dyDescent="0.2"/>
    <row r="17853" spans="1:6" ht="25.5" customHeight="1" thickBot="1" x14ac:dyDescent="0.25">
      <c r="A17853" s="84" t="s">
        <v>4920</v>
      </c>
      <c r="B17853" s="85" t="s">
        <v>4921</v>
      </c>
      <c r="C17853" s="86" t="s">
        <v>106</v>
      </c>
      <c r="D17853" s="87">
        <v>4.2000000000000003E-2</v>
      </c>
      <c r="E17853" s="88">
        <v>14128</v>
      </c>
      <c r="F17853" s="89">
        <f>+D17853*E17853</f>
        <v>593.37600000000009</v>
      </c>
    </row>
    <row r="17854" spans="1:6" ht="409.6" hidden="1" customHeight="1" thickBot="1" x14ac:dyDescent="0.25"/>
    <row r="17855" spans="1:6" ht="13.5" customHeight="1" thickBot="1" x14ac:dyDescent="0.25">
      <c r="A17855" s="90" t="s">
        <v>4908</v>
      </c>
      <c r="B17855" s="91"/>
      <c r="C17855" s="92">
        <v>0.96195960742963704</v>
      </c>
      <c r="D17855" s="91"/>
      <c r="E17855" s="93" t="s">
        <v>4884</v>
      </c>
      <c r="F17855" s="94">
        <v>593</v>
      </c>
    </row>
    <row r="17856" spans="1:6" ht="0.2" customHeight="1" thickBot="1" x14ac:dyDescent="0.25"/>
    <row r="17857" spans="1:6" ht="12.75" customHeight="1" thickBot="1" x14ac:dyDescent="0.3">
      <c r="A17857" s="157" t="s">
        <v>4909</v>
      </c>
      <c r="B17857" s="158"/>
      <c r="C17857" s="158"/>
      <c r="D17857" s="158"/>
      <c r="E17857" s="159">
        <v>61645</v>
      </c>
      <c r="F17857" s="160"/>
    </row>
    <row r="17858" spans="1:6" ht="12.75" customHeight="1" x14ac:dyDescent="0.2"/>
    <row r="17859" spans="1:6" ht="12.75" customHeight="1" x14ac:dyDescent="0.2"/>
    <row r="17860" spans="1:6" ht="409.6" hidden="1" customHeight="1" x14ac:dyDescent="0.2"/>
    <row r="17861" spans="1:6" ht="12.75" customHeight="1" x14ac:dyDescent="0.25">
      <c r="A17861" s="144" t="s">
        <v>4868</v>
      </c>
      <c r="B17861" s="145"/>
      <c r="C17861" s="145"/>
      <c r="D17861" s="145"/>
      <c r="E17861" s="146"/>
      <c r="F17861" s="147"/>
    </row>
    <row r="17862" spans="1:6" ht="12.75" customHeight="1" x14ac:dyDescent="0.2">
      <c r="A17862" s="138" t="s">
        <v>3242</v>
      </c>
      <c r="B17862" s="139"/>
      <c r="C17862" s="139"/>
      <c r="D17862" s="140"/>
      <c r="E17862" s="76" t="s">
        <v>4869</v>
      </c>
      <c r="F17862" s="77" t="s">
        <v>4870</v>
      </c>
    </row>
    <row r="17863" spans="1:6" ht="12.75" customHeight="1" x14ac:dyDescent="0.2">
      <c r="A17863" s="141"/>
      <c r="B17863" s="142"/>
      <c r="C17863" s="142"/>
      <c r="D17863" s="143"/>
      <c r="E17863" s="78" t="s">
        <v>3241</v>
      </c>
      <c r="F17863" s="79" t="s">
        <v>263</v>
      </c>
    </row>
    <row r="17864" spans="1:6" ht="409.6" hidden="1" customHeight="1" x14ac:dyDescent="0.2"/>
    <row r="17865" spans="1:6" ht="12.75" customHeight="1" x14ac:dyDescent="0.2">
      <c r="A17865" s="80" t="s">
        <v>4871</v>
      </c>
      <c r="B17865" s="81" t="s">
        <v>4872</v>
      </c>
      <c r="C17865" s="82" t="s">
        <v>4870</v>
      </c>
      <c r="D17865" s="82" t="s">
        <v>4873</v>
      </c>
      <c r="E17865" s="82" t="s">
        <v>4874</v>
      </c>
      <c r="F17865" s="83" t="s">
        <v>4875</v>
      </c>
    </row>
    <row r="17866" spans="1:6" ht="409.6" hidden="1" customHeight="1" x14ac:dyDescent="0.2"/>
    <row r="17867" spans="1:6" ht="25.5" customHeight="1" x14ac:dyDescent="0.2">
      <c r="A17867" s="84" t="s">
        <v>5154</v>
      </c>
      <c r="B17867" s="85" t="s">
        <v>5155</v>
      </c>
      <c r="C17867" s="86" t="s">
        <v>106</v>
      </c>
      <c r="D17867" s="87">
        <v>0.19844999999999999</v>
      </c>
      <c r="E17867" s="88">
        <v>405694</v>
      </c>
      <c r="F17867" s="89">
        <f>+D17867*E17867</f>
        <v>80509.974300000002</v>
      </c>
    </row>
    <row r="17868" spans="1:6" ht="409.6" hidden="1" customHeight="1" x14ac:dyDescent="0.2"/>
    <row r="17869" spans="1:6" ht="25.5" customHeight="1" x14ac:dyDescent="0.2">
      <c r="A17869" s="84" t="s">
        <v>5172</v>
      </c>
      <c r="B17869" s="85" t="s">
        <v>5173</v>
      </c>
      <c r="C17869" s="86" t="s">
        <v>9</v>
      </c>
      <c r="D17869" s="87">
        <v>0.33333000000000002</v>
      </c>
      <c r="E17869" s="88">
        <v>8900</v>
      </c>
      <c r="F17869" s="89">
        <f>+D17869*E17869</f>
        <v>2966.6370000000002</v>
      </c>
    </row>
    <row r="17870" spans="1:6" ht="409.6" hidden="1" customHeight="1" x14ac:dyDescent="0.2"/>
    <row r="17871" spans="1:6" ht="25.5" customHeight="1" x14ac:dyDescent="0.2">
      <c r="A17871" s="84" t="s">
        <v>4876</v>
      </c>
      <c r="B17871" s="85" t="s">
        <v>4877</v>
      </c>
      <c r="C17871" s="86" t="s">
        <v>1212</v>
      </c>
      <c r="D17871" s="87">
        <v>0.3</v>
      </c>
      <c r="E17871" s="88">
        <v>3690</v>
      </c>
      <c r="F17871" s="89">
        <f>+D17871*E17871</f>
        <v>1107</v>
      </c>
    </row>
    <row r="17872" spans="1:6" ht="409.6" hidden="1" customHeight="1" x14ac:dyDescent="0.2"/>
    <row r="17873" spans="1:6" ht="25.5" customHeight="1" x14ac:dyDescent="0.2">
      <c r="A17873" s="84" t="s">
        <v>5160</v>
      </c>
      <c r="B17873" s="85" t="s">
        <v>5161</v>
      </c>
      <c r="C17873" s="86" t="s">
        <v>9</v>
      </c>
      <c r="D17873" s="87">
        <v>6.6739999999999994E-2</v>
      </c>
      <c r="E17873" s="88">
        <v>155918</v>
      </c>
      <c r="F17873" s="89">
        <f>+D17873*E17873</f>
        <v>10405.96732</v>
      </c>
    </row>
    <row r="17874" spans="1:6" ht="409.6" hidden="1" customHeight="1" x14ac:dyDescent="0.2"/>
    <row r="17875" spans="1:6" ht="25.5" customHeight="1" x14ac:dyDescent="0.2">
      <c r="A17875" s="84" t="s">
        <v>5190</v>
      </c>
      <c r="B17875" s="85" t="s">
        <v>5191</v>
      </c>
      <c r="C17875" s="86" t="s">
        <v>263</v>
      </c>
      <c r="D17875" s="87">
        <v>2.1</v>
      </c>
      <c r="E17875" s="88">
        <v>1353</v>
      </c>
      <c r="F17875" s="89">
        <f>+D17875*E17875</f>
        <v>2841.3</v>
      </c>
    </row>
    <row r="17876" spans="1:6" ht="409.6" hidden="1" customHeight="1" x14ac:dyDescent="0.2"/>
    <row r="17877" spans="1:6" ht="25.5" customHeight="1" x14ac:dyDescent="0.2">
      <c r="A17877" s="84" t="s">
        <v>5466</v>
      </c>
      <c r="B17877" s="85" t="s">
        <v>5467</v>
      </c>
      <c r="C17877" s="86" t="s">
        <v>263</v>
      </c>
      <c r="D17877" s="87">
        <v>2.1</v>
      </c>
      <c r="E17877" s="88">
        <v>9554</v>
      </c>
      <c r="F17877" s="89">
        <f>+D17877*E17877</f>
        <v>20063.400000000001</v>
      </c>
    </row>
    <row r="17878" spans="1:6" ht="409.6" hidden="1" customHeight="1" x14ac:dyDescent="0.2"/>
    <row r="17879" spans="1:6" ht="25.5" customHeight="1" x14ac:dyDescent="0.2">
      <c r="A17879" s="84" t="s">
        <v>5468</v>
      </c>
      <c r="B17879" s="85" t="s">
        <v>5469</v>
      </c>
      <c r="C17879" s="86" t="s">
        <v>263</v>
      </c>
      <c r="D17879" s="87">
        <v>0.94499999999999995</v>
      </c>
      <c r="E17879" s="88">
        <v>6647</v>
      </c>
      <c r="F17879" s="89">
        <f>+D17879*E17879</f>
        <v>6281.415</v>
      </c>
    </row>
    <row r="17880" spans="1:6" ht="409.6" hidden="1" customHeight="1" x14ac:dyDescent="0.2"/>
    <row r="17881" spans="1:6" ht="25.5" customHeight="1" x14ac:dyDescent="0.2">
      <c r="A17881" s="84" t="s">
        <v>5470</v>
      </c>
      <c r="B17881" s="85" t="s">
        <v>5471</v>
      </c>
      <c r="C17881" s="86" t="s">
        <v>263</v>
      </c>
      <c r="D17881" s="87">
        <v>0.15</v>
      </c>
      <c r="E17881" s="88">
        <v>16475</v>
      </c>
      <c r="F17881" s="89">
        <f>+D17881*E17881</f>
        <v>2471.25</v>
      </c>
    </row>
    <row r="17882" spans="1:6" ht="409.6" hidden="1" customHeight="1" x14ac:dyDescent="0.2"/>
    <row r="17883" spans="1:6" ht="25.5" customHeight="1" thickBot="1" x14ac:dyDescent="0.25">
      <c r="A17883" s="84" t="s">
        <v>5472</v>
      </c>
      <c r="B17883" s="85" t="s">
        <v>5473</v>
      </c>
      <c r="C17883" s="86" t="s">
        <v>7</v>
      </c>
      <c r="D17883" s="87">
        <v>0.1</v>
      </c>
      <c r="E17883" s="88">
        <v>8234</v>
      </c>
      <c r="F17883" s="89">
        <f>+D17883*E17883</f>
        <v>823.40000000000009</v>
      </c>
    </row>
    <row r="17884" spans="1:6" ht="409.6" hidden="1" customHeight="1" thickBot="1" x14ac:dyDescent="0.25"/>
    <row r="17885" spans="1:6" ht="13.5" customHeight="1" thickBot="1" x14ac:dyDescent="0.25">
      <c r="A17885" s="90" t="s">
        <v>4883</v>
      </c>
      <c r="B17885" s="91"/>
      <c r="C17885" s="92">
        <v>68.354219955706398</v>
      </c>
      <c r="D17885" s="91"/>
      <c r="E17885" s="93" t="s">
        <v>4884</v>
      </c>
      <c r="F17885" s="94">
        <v>127469</v>
      </c>
    </row>
    <row r="17886" spans="1:6" ht="0.2" customHeight="1" x14ac:dyDescent="0.2"/>
    <row r="17887" spans="1:6" ht="12.75" customHeight="1" x14ac:dyDescent="0.2">
      <c r="A17887" s="80" t="s">
        <v>4871</v>
      </c>
      <c r="B17887" s="81" t="s">
        <v>4885</v>
      </c>
      <c r="C17887" s="82" t="s">
        <v>4870</v>
      </c>
      <c r="D17887" s="82" t="s">
        <v>4873</v>
      </c>
      <c r="E17887" s="82" t="s">
        <v>4874</v>
      </c>
      <c r="F17887" s="83" t="s">
        <v>4875</v>
      </c>
    </row>
    <row r="17888" spans="1:6" ht="409.6" hidden="1" customHeight="1" x14ac:dyDescent="0.2"/>
    <row r="17889" spans="1:6" ht="25.5" customHeight="1" x14ac:dyDescent="0.2">
      <c r="A17889" s="84" t="s">
        <v>4912</v>
      </c>
      <c r="B17889" s="85" t="s">
        <v>4913</v>
      </c>
      <c r="C17889" s="86" t="s">
        <v>4888</v>
      </c>
      <c r="D17889" s="87">
        <v>0.125</v>
      </c>
      <c r="E17889" s="88">
        <v>184277</v>
      </c>
      <c r="F17889" s="89">
        <f>+D17889*E17889</f>
        <v>23034.625</v>
      </c>
    </row>
    <row r="17890" spans="1:6" ht="409.6" hidden="1" customHeight="1" x14ac:dyDescent="0.2"/>
    <row r="17891" spans="1:6" ht="25.5" customHeight="1" thickBot="1" x14ac:dyDescent="0.25">
      <c r="A17891" s="84" t="s">
        <v>5474</v>
      </c>
      <c r="B17891" s="85" t="s">
        <v>5475</v>
      </c>
      <c r="C17891" s="86" t="s">
        <v>4888</v>
      </c>
      <c r="D17891" s="87">
        <v>6.6669999999999993E-2</v>
      </c>
      <c r="E17891" s="88">
        <v>387430</v>
      </c>
      <c r="F17891" s="89">
        <f>+D17891*E17891</f>
        <v>25829.958099999996</v>
      </c>
    </row>
    <row r="17892" spans="1:6" ht="409.6" hidden="1" customHeight="1" thickBot="1" x14ac:dyDescent="0.25"/>
    <row r="17893" spans="1:6" ht="13.5" customHeight="1" thickBot="1" x14ac:dyDescent="0.25">
      <c r="A17893" s="90" t="s">
        <v>4893</v>
      </c>
      <c r="B17893" s="91"/>
      <c r="C17893" s="92">
        <v>26.203460905283599</v>
      </c>
      <c r="D17893" s="91"/>
      <c r="E17893" s="93" t="s">
        <v>4884</v>
      </c>
      <c r="F17893" s="94">
        <v>48865</v>
      </c>
    </row>
    <row r="17894" spans="1:6" ht="0.2" customHeight="1" x14ac:dyDescent="0.2"/>
    <row r="17895" spans="1:6" ht="12.75" customHeight="1" x14ac:dyDescent="0.2">
      <c r="A17895" s="80" t="s">
        <v>4871</v>
      </c>
      <c r="B17895" s="81" t="s">
        <v>4894</v>
      </c>
      <c r="C17895" s="82" t="s">
        <v>4870</v>
      </c>
      <c r="D17895" s="82" t="s">
        <v>4873</v>
      </c>
      <c r="E17895" s="82" t="s">
        <v>4874</v>
      </c>
      <c r="F17895" s="83" t="s">
        <v>4875</v>
      </c>
    </row>
    <row r="17896" spans="1:6" ht="409.6" hidden="1" customHeight="1" x14ac:dyDescent="0.2"/>
    <row r="17897" spans="1:6" ht="25.5" customHeight="1" thickBot="1" x14ac:dyDescent="0.25">
      <c r="A17897" s="84" t="s">
        <v>4895</v>
      </c>
      <c r="B17897" s="85" t="s">
        <v>4896</v>
      </c>
      <c r="C17897" s="86" t="s">
        <v>4897</v>
      </c>
      <c r="D17897" s="87">
        <v>0.05</v>
      </c>
      <c r="E17897" s="88">
        <v>48865</v>
      </c>
      <c r="F17897" s="89">
        <f>+D17897*E17897</f>
        <v>2443.25</v>
      </c>
    </row>
    <row r="17898" spans="1:6" ht="409.6" hidden="1" customHeight="1" thickBot="1" x14ac:dyDescent="0.25"/>
    <row r="17899" spans="1:6" ht="13.5" customHeight="1" thickBot="1" x14ac:dyDescent="0.25">
      <c r="A17899" s="90" t="s">
        <v>4898</v>
      </c>
      <c r="B17899" s="91"/>
      <c r="C17899" s="92">
        <v>1.3100389847868199</v>
      </c>
      <c r="D17899" s="91"/>
      <c r="E17899" s="93" t="s">
        <v>4884</v>
      </c>
      <c r="F17899" s="94">
        <v>2443</v>
      </c>
    </row>
    <row r="17900" spans="1:6" ht="0.2" customHeight="1" x14ac:dyDescent="0.2"/>
    <row r="17901" spans="1:6" ht="12.75" customHeight="1" x14ac:dyDescent="0.2">
      <c r="A17901" s="80" t="s">
        <v>4871</v>
      </c>
      <c r="B17901" s="81" t="s">
        <v>4899</v>
      </c>
      <c r="C17901" s="82" t="s">
        <v>4870</v>
      </c>
      <c r="D17901" s="82" t="s">
        <v>4873</v>
      </c>
      <c r="E17901" s="82" t="s">
        <v>4874</v>
      </c>
      <c r="F17901" s="83" t="s">
        <v>4875</v>
      </c>
    </row>
    <row r="17902" spans="1:6" ht="409.6" hidden="1" customHeight="1" x14ac:dyDescent="0.2"/>
    <row r="17903" spans="1:6" ht="25.5" customHeight="1" x14ac:dyDescent="0.2">
      <c r="A17903" s="84" t="s">
        <v>5476</v>
      </c>
      <c r="B17903" s="85" t="s">
        <v>5477</v>
      </c>
      <c r="C17903" s="86" t="s">
        <v>109</v>
      </c>
      <c r="D17903" s="87">
        <v>0.1</v>
      </c>
      <c r="E17903" s="88">
        <v>23072</v>
      </c>
      <c r="F17903" s="89">
        <f>+D17903*E17903</f>
        <v>2307.2000000000003</v>
      </c>
    </row>
    <row r="17904" spans="1:6" ht="409.6" hidden="1" customHeight="1" x14ac:dyDescent="0.2"/>
    <row r="17905" spans="1:6" ht="25.5" customHeight="1" x14ac:dyDescent="0.2">
      <c r="A17905" s="84" t="s">
        <v>5166</v>
      </c>
      <c r="B17905" s="85" t="s">
        <v>5167</v>
      </c>
      <c r="C17905" s="86" t="s">
        <v>109</v>
      </c>
      <c r="D17905" s="87">
        <v>0.125</v>
      </c>
      <c r="E17905" s="88">
        <v>26925</v>
      </c>
      <c r="F17905" s="89">
        <f>+D17905*E17905</f>
        <v>3365.625</v>
      </c>
    </row>
    <row r="17906" spans="1:6" ht="409.6" hidden="1" customHeight="1" x14ac:dyDescent="0.2"/>
    <row r="17907" spans="1:6" ht="25.5" customHeight="1" thickBot="1" x14ac:dyDescent="0.25">
      <c r="A17907" s="84" t="s">
        <v>5075</v>
      </c>
      <c r="B17907" s="85" t="s">
        <v>5076</v>
      </c>
      <c r="C17907" s="86" t="s">
        <v>109</v>
      </c>
      <c r="D17907" s="87">
        <v>6.6669999999999993E-2</v>
      </c>
      <c r="E17907" s="88">
        <v>30495</v>
      </c>
      <c r="F17907" s="89">
        <f>+D17907*E17907</f>
        <v>2033.1016499999998</v>
      </c>
    </row>
    <row r="17908" spans="1:6" ht="409.6" hidden="1" customHeight="1" thickBot="1" x14ac:dyDescent="0.25"/>
    <row r="17909" spans="1:6" ht="13.5" customHeight="1" thickBot="1" x14ac:dyDescent="0.25">
      <c r="A17909" s="90" t="s">
        <v>4904</v>
      </c>
      <c r="B17909" s="91"/>
      <c r="C17909" s="92">
        <v>4.13228015422317</v>
      </c>
      <c r="D17909" s="91"/>
      <c r="E17909" s="93" t="s">
        <v>4884</v>
      </c>
      <c r="F17909" s="94">
        <v>7706</v>
      </c>
    </row>
    <row r="17910" spans="1:6" ht="0.2" customHeight="1" thickBot="1" x14ac:dyDescent="0.25"/>
    <row r="17911" spans="1:6" ht="12.75" customHeight="1" thickBot="1" x14ac:dyDescent="0.3">
      <c r="A17911" s="157" t="s">
        <v>4909</v>
      </c>
      <c r="B17911" s="158"/>
      <c r="C17911" s="158"/>
      <c r="D17911" s="158"/>
      <c r="E17911" s="159">
        <v>186483</v>
      </c>
      <c r="F17911" s="160"/>
    </row>
    <row r="17912" spans="1:6" ht="12.75" customHeight="1" x14ac:dyDescent="0.2"/>
    <row r="17913" spans="1:6" ht="12.75" customHeight="1" x14ac:dyDescent="0.2"/>
    <row r="17914" spans="1:6" ht="409.6" hidden="1" customHeight="1" x14ac:dyDescent="0.2"/>
    <row r="17915" spans="1:6" ht="12.75" customHeight="1" x14ac:dyDescent="0.25">
      <c r="A17915" s="144" t="s">
        <v>4868</v>
      </c>
      <c r="B17915" s="145"/>
      <c r="C17915" s="145"/>
      <c r="D17915" s="145"/>
      <c r="E17915" s="146"/>
      <c r="F17915" s="147"/>
    </row>
    <row r="17916" spans="1:6" ht="12.75" customHeight="1" x14ac:dyDescent="0.2">
      <c r="A17916" s="138" t="s">
        <v>3246</v>
      </c>
      <c r="B17916" s="139"/>
      <c r="C17916" s="139"/>
      <c r="D17916" s="140"/>
      <c r="E17916" s="76" t="s">
        <v>4869</v>
      </c>
      <c r="F17916" s="77" t="s">
        <v>4870</v>
      </c>
    </row>
    <row r="17917" spans="1:6" ht="12.75" customHeight="1" x14ac:dyDescent="0.2">
      <c r="A17917" s="141"/>
      <c r="B17917" s="142"/>
      <c r="C17917" s="142"/>
      <c r="D17917" s="143"/>
      <c r="E17917" s="78" t="s">
        <v>3245</v>
      </c>
      <c r="F17917" s="79" t="s">
        <v>106</v>
      </c>
    </row>
    <row r="17918" spans="1:6" ht="409.6" hidden="1" customHeight="1" x14ac:dyDescent="0.2"/>
    <row r="17919" spans="1:6" ht="12.75" customHeight="1" x14ac:dyDescent="0.2">
      <c r="A17919" s="80" t="s">
        <v>4871</v>
      </c>
      <c r="B17919" s="81" t="s">
        <v>4872</v>
      </c>
      <c r="C17919" s="82" t="s">
        <v>4870</v>
      </c>
      <c r="D17919" s="82" t="s">
        <v>4873</v>
      </c>
      <c r="E17919" s="82" t="s">
        <v>4874</v>
      </c>
      <c r="F17919" s="83" t="s">
        <v>4875</v>
      </c>
    </row>
    <row r="17920" spans="1:6" ht="409.6" hidden="1" customHeight="1" x14ac:dyDescent="0.2"/>
    <row r="17921" spans="1:6" ht="25.5" customHeight="1" x14ac:dyDescent="0.2">
      <c r="A17921" s="84" t="s">
        <v>5154</v>
      </c>
      <c r="B17921" s="85" t="s">
        <v>5155</v>
      </c>
      <c r="C17921" s="86" t="s">
        <v>106</v>
      </c>
      <c r="D17921" s="87">
        <v>1.05</v>
      </c>
      <c r="E17921" s="88">
        <v>405694</v>
      </c>
      <c r="F17921" s="89">
        <f>+D17921*E17921</f>
        <v>425978.7</v>
      </c>
    </row>
    <row r="17922" spans="1:6" ht="409.6" hidden="1" customHeight="1" x14ac:dyDescent="0.2"/>
    <row r="17923" spans="1:6" ht="25.5" customHeight="1" x14ac:dyDescent="0.2">
      <c r="A17923" s="84" t="s">
        <v>5172</v>
      </c>
      <c r="B17923" s="85" t="s">
        <v>5173</v>
      </c>
      <c r="C17923" s="86" t="s">
        <v>9</v>
      </c>
      <c r="D17923" s="87">
        <v>24.250440000000001</v>
      </c>
      <c r="E17923" s="88">
        <v>8900</v>
      </c>
      <c r="F17923" s="89">
        <f>+D17923*E17923</f>
        <v>215828.916</v>
      </c>
    </row>
    <row r="17924" spans="1:6" ht="409.6" hidden="1" customHeight="1" x14ac:dyDescent="0.2"/>
    <row r="17925" spans="1:6" ht="25.5" customHeight="1" thickBot="1" x14ac:dyDescent="0.25">
      <c r="A17925" s="84" t="s">
        <v>4876</v>
      </c>
      <c r="B17925" s="85" t="s">
        <v>4877</v>
      </c>
      <c r="C17925" s="86" t="s">
        <v>1212</v>
      </c>
      <c r="D17925" s="87">
        <v>2.5</v>
      </c>
      <c r="E17925" s="88">
        <v>3690</v>
      </c>
      <c r="F17925" s="89">
        <f>+D17925*E17925</f>
        <v>9225</v>
      </c>
    </row>
    <row r="17926" spans="1:6" ht="409.6" hidden="1" customHeight="1" thickBot="1" x14ac:dyDescent="0.25"/>
    <row r="17927" spans="1:6" ht="13.5" customHeight="1" thickBot="1" x14ac:dyDescent="0.25">
      <c r="A17927" s="90" t="s">
        <v>4883</v>
      </c>
      <c r="B17927" s="91"/>
      <c r="C17927" s="92">
        <v>52.482303235599701</v>
      </c>
      <c r="D17927" s="91"/>
      <c r="E17927" s="93" t="s">
        <v>4884</v>
      </c>
      <c r="F17927" s="94">
        <v>651033</v>
      </c>
    </row>
    <row r="17928" spans="1:6" ht="0.2" customHeight="1" x14ac:dyDescent="0.2"/>
    <row r="17929" spans="1:6" ht="12.75" customHeight="1" x14ac:dyDescent="0.2">
      <c r="A17929" s="80" t="s">
        <v>4871</v>
      </c>
      <c r="B17929" s="81" t="s">
        <v>4885</v>
      </c>
      <c r="C17929" s="82" t="s">
        <v>4870</v>
      </c>
      <c r="D17929" s="82" t="s">
        <v>4873</v>
      </c>
      <c r="E17929" s="82" t="s">
        <v>4874</v>
      </c>
      <c r="F17929" s="83" t="s">
        <v>4875</v>
      </c>
    </row>
    <row r="17930" spans="1:6" ht="409.6" hidden="1" customHeight="1" x14ac:dyDescent="0.2"/>
    <row r="17931" spans="1:6" ht="25.5" customHeight="1" thickBot="1" x14ac:dyDescent="0.25">
      <c r="A17931" s="84" t="s">
        <v>4912</v>
      </c>
      <c r="B17931" s="85" t="s">
        <v>4913</v>
      </c>
      <c r="C17931" s="86" t="s">
        <v>4888</v>
      </c>
      <c r="D17931" s="87">
        <v>3</v>
      </c>
      <c r="E17931" s="88">
        <v>184277</v>
      </c>
      <c r="F17931" s="89">
        <f>+D17931*E17931</f>
        <v>552831</v>
      </c>
    </row>
    <row r="17932" spans="1:6" ht="409.6" hidden="1" customHeight="1" thickBot="1" x14ac:dyDescent="0.25"/>
    <row r="17933" spans="1:6" ht="13.5" customHeight="1" thickBot="1" x14ac:dyDescent="0.25">
      <c r="A17933" s="90" t="s">
        <v>4893</v>
      </c>
      <c r="B17933" s="91"/>
      <c r="C17933" s="92">
        <v>44.5658579212418</v>
      </c>
      <c r="D17933" s="91"/>
      <c r="E17933" s="93" t="s">
        <v>4884</v>
      </c>
      <c r="F17933" s="94">
        <v>552831</v>
      </c>
    </row>
    <row r="17934" spans="1:6" ht="0.2" customHeight="1" x14ac:dyDescent="0.2"/>
    <row r="17935" spans="1:6" ht="12.75" customHeight="1" x14ac:dyDescent="0.2">
      <c r="A17935" s="80" t="s">
        <v>4871</v>
      </c>
      <c r="B17935" s="81" t="s">
        <v>4894</v>
      </c>
      <c r="C17935" s="82" t="s">
        <v>4870</v>
      </c>
      <c r="D17935" s="82" t="s">
        <v>4873</v>
      </c>
      <c r="E17935" s="82" t="s">
        <v>4874</v>
      </c>
      <c r="F17935" s="83" t="s">
        <v>4875</v>
      </c>
    </row>
    <row r="17936" spans="1:6" ht="409.6" hidden="1" customHeight="1" x14ac:dyDescent="0.2"/>
    <row r="17937" spans="1:6" ht="25.5" customHeight="1" thickBot="1" x14ac:dyDescent="0.25">
      <c r="A17937" s="84" t="s">
        <v>4895</v>
      </c>
      <c r="B17937" s="85" t="s">
        <v>4896</v>
      </c>
      <c r="C17937" s="86" t="s">
        <v>4897</v>
      </c>
      <c r="D17937" s="87">
        <v>0.05</v>
      </c>
      <c r="E17937" s="88">
        <v>552831</v>
      </c>
      <c r="F17937" s="89">
        <f>+D17937*E17937</f>
        <v>27641.550000000003</v>
      </c>
    </row>
    <row r="17938" spans="1:6" ht="409.6" hidden="1" customHeight="1" thickBot="1" x14ac:dyDescent="0.25"/>
    <row r="17939" spans="1:6" ht="13.5" customHeight="1" thickBot="1" x14ac:dyDescent="0.25">
      <c r="A17939" s="90" t="s">
        <v>4898</v>
      </c>
      <c r="B17939" s="91"/>
      <c r="C17939" s="92">
        <v>2.2283291723129999</v>
      </c>
      <c r="D17939" s="91"/>
      <c r="E17939" s="93" t="s">
        <v>4884</v>
      </c>
      <c r="F17939" s="94">
        <v>27642</v>
      </c>
    </row>
    <row r="17940" spans="1:6" ht="0.2" customHeight="1" x14ac:dyDescent="0.2"/>
    <row r="17941" spans="1:6" ht="12.75" customHeight="1" x14ac:dyDescent="0.2">
      <c r="A17941" s="80" t="s">
        <v>4871</v>
      </c>
      <c r="B17941" s="81" t="s">
        <v>4899</v>
      </c>
      <c r="C17941" s="82" t="s">
        <v>4870</v>
      </c>
      <c r="D17941" s="82" t="s">
        <v>4873</v>
      </c>
      <c r="E17941" s="82" t="s">
        <v>4874</v>
      </c>
      <c r="F17941" s="83" t="s">
        <v>4875</v>
      </c>
    </row>
    <row r="17942" spans="1:6" ht="409.6" hidden="1" customHeight="1" x14ac:dyDescent="0.2"/>
    <row r="17943" spans="1:6" ht="25.5" customHeight="1" thickBot="1" x14ac:dyDescent="0.25">
      <c r="A17943" s="84" t="s">
        <v>5166</v>
      </c>
      <c r="B17943" s="85" t="s">
        <v>5167</v>
      </c>
      <c r="C17943" s="86" t="s">
        <v>109</v>
      </c>
      <c r="D17943" s="87">
        <v>0.33333000000000002</v>
      </c>
      <c r="E17943" s="88">
        <v>26925</v>
      </c>
      <c r="F17943" s="89">
        <f>+D17943*E17943</f>
        <v>8974.9102500000008</v>
      </c>
    </row>
    <row r="17944" spans="1:6" ht="409.6" hidden="1" customHeight="1" thickBot="1" x14ac:dyDescent="0.25"/>
    <row r="17945" spans="1:6" ht="13.5" customHeight="1" thickBot="1" x14ac:dyDescent="0.25">
      <c r="A17945" s="90" t="s">
        <v>4904</v>
      </c>
      <c r="B17945" s="91"/>
      <c r="C17945" s="92">
        <v>0.72350967084542195</v>
      </c>
      <c r="D17945" s="91"/>
      <c r="E17945" s="93" t="s">
        <v>4884</v>
      </c>
      <c r="F17945" s="94">
        <v>8975</v>
      </c>
    </row>
    <row r="17946" spans="1:6" ht="0.2" customHeight="1" thickBot="1" x14ac:dyDescent="0.25"/>
    <row r="17947" spans="1:6" ht="12.75" customHeight="1" thickBot="1" x14ac:dyDescent="0.3">
      <c r="A17947" s="157" t="s">
        <v>4909</v>
      </c>
      <c r="B17947" s="158"/>
      <c r="C17947" s="158"/>
      <c r="D17947" s="158"/>
      <c r="E17947" s="159">
        <v>1240481</v>
      </c>
      <c r="F17947" s="160"/>
    </row>
    <row r="17948" spans="1:6" ht="12.75" customHeight="1" x14ac:dyDescent="0.2"/>
    <row r="17949" spans="1:6" ht="12.75" customHeight="1" x14ac:dyDescent="0.2"/>
    <row r="17950" spans="1:6" ht="409.6" hidden="1" customHeight="1" x14ac:dyDescent="0.2"/>
    <row r="17951" spans="1:6" ht="12.75" customHeight="1" x14ac:dyDescent="0.25">
      <c r="A17951" s="144" t="s">
        <v>4868</v>
      </c>
      <c r="B17951" s="145"/>
      <c r="C17951" s="145"/>
      <c r="D17951" s="145"/>
      <c r="E17951" s="146"/>
      <c r="F17951" s="147"/>
    </row>
    <row r="17952" spans="1:6" ht="12.75" customHeight="1" x14ac:dyDescent="0.2">
      <c r="A17952" s="138" t="s">
        <v>3250</v>
      </c>
      <c r="B17952" s="139"/>
      <c r="C17952" s="139"/>
      <c r="D17952" s="140"/>
      <c r="E17952" s="76" t="s">
        <v>4869</v>
      </c>
      <c r="F17952" s="77" t="s">
        <v>4870</v>
      </c>
    </row>
    <row r="17953" spans="1:6" ht="12.75" customHeight="1" x14ac:dyDescent="0.2">
      <c r="A17953" s="141"/>
      <c r="B17953" s="142"/>
      <c r="C17953" s="142"/>
      <c r="D17953" s="143"/>
      <c r="E17953" s="78" t="s">
        <v>3249</v>
      </c>
      <c r="F17953" s="79" t="s">
        <v>106</v>
      </c>
    </row>
    <row r="17954" spans="1:6" ht="409.6" hidden="1" customHeight="1" x14ac:dyDescent="0.2"/>
    <row r="17955" spans="1:6" ht="12.75" customHeight="1" x14ac:dyDescent="0.2">
      <c r="A17955" s="80" t="s">
        <v>4871</v>
      </c>
      <c r="B17955" s="81" t="s">
        <v>4872</v>
      </c>
      <c r="C17955" s="82" t="s">
        <v>4870</v>
      </c>
      <c r="D17955" s="82" t="s">
        <v>4873</v>
      </c>
      <c r="E17955" s="82" t="s">
        <v>4874</v>
      </c>
      <c r="F17955" s="83" t="s">
        <v>4875</v>
      </c>
    </row>
    <row r="17956" spans="1:6" ht="409.6" hidden="1" customHeight="1" x14ac:dyDescent="0.2"/>
    <row r="17957" spans="1:6" ht="25.5" customHeight="1" x14ac:dyDescent="0.2">
      <c r="A17957" s="84" t="s">
        <v>5154</v>
      </c>
      <c r="B17957" s="85" t="s">
        <v>5155</v>
      </c>
      <c r="C17957" s="86" t="s">
        <v>106</v>
      </c>
      <c r="D17957" s="87">
        <v>1.05</v>
      </c>
      <c r="E17957" s="88">
        <v>405694</v>
      </c>
      <c r="F17957" s="89">
        <f>+D17957*E17957</f>
        <v>425978.7</v>
      </c>
    </row>
    <row r="17958" spans="1:6" ht="409.6" hidden="1" customHeight="1" x14ac:dyDescent="0.2"/>
    <row r="17959" spans="1:6" ht="25.5" customHeight="1" x14ac:dyDescent="0.2">
      <c r="A17959" s="84" t="s">
        <v>5214</v>
      </c>
      <c r="B17959" s="85" t="s">
        <v>5215</v>
      </c>
      <c r="C17959" s="86" t="s">
        <v>117</v>
      </c>
      <c r="D17959" s="87">
        <v>3.8885000000000001</v>
      </c>
      <c r="E17959" s="88">
        <v>40674</v>
      </c>
      <c r="F17959" s="89">
        <f>+D17959*E17959</f>
        <v>158160.84900000002</v>
      </c>
    </row>
    <row r="17960" spans="1:6" ht="409.6" hidden="1" customHeight="1" x14ac:dyDescent="0.2"/>
    <row r="17961" spans="1:6" ht="25.5" customHeight="1" thickBot="1" x14ac:dyDescent="0.25">
      <c r="A17961" s="84" t="s">
        <v>4941</v>
      </c>
      <c r="B17961" s="85" t="s">
        <v>4942</v>
      </c>
      <c r="C17961" s="86" t="s">
        <v>7</v>
      </c>
      <c r="D17961" s="87">
        <v>3.5</v>
      </c>
      <c r="E17961" s="88">
        <v>8600</v>
      </c>
      <c r="F17961" s="89">
        <f>+D17961*E17961</f>
        <v>30100</v>
      </c>
    </row>
    <row r="17962" spans="1:6" ht="409.6" hidden="1" customHeight="1" thickBot="1" x14ac:dyDescent="0.25"/>
    <row r="17963" spans="1:6" ht="13.5" customHeight="1" thickBot="1" x14ac:dyDescent="0.25">
      <c r="A17963" s="90" t="s">
        <v>4883</v>
      </c>
      <c r="B17963" s="91"/>
      <c r="C17963" s="92">
        <v>67.704693607162</v>
      </c>
      <c r="D17963" s="91"/>
      <c r="E17963" s="93" t="s">
        <v>4884</v>
      </c>
      <c r="F17963" s="94">
        <v>614240</v>
      </c>
    </row>
    <row r="17964" spans="1:6" ht="0.2" customHeight="1" x14ac:dyDescent="0.2"/>
    <row r="17965" spans="1:6" ht="12.75" customHeight="1" x14ac:dyDescent="0.2">
      <c r="A17965" s="80" t="s">
        <v>4871</v>
      </c>
      <c r="B17965" s="81" t="s">
        <v>4885</v>
      </c>
      <c r="C17965" s="82" t="s">
        <v>4870</v>
      </c>
      <c r="D17965" s="82" t="s">
        <v>4873</v>
      </c>
      <c r="E17965" s="82" t="s">
        <v>4874</v>
      </c>
      <c r="F17965" s="83" t="s">
        <v>4875</v>
      </c>
    </row>
    <row r="17966" spans="1:6" ht="409.6" hidden="1" customHeight="1" x14ac:dyDescent="0.2"/>
    <row r="17967" spans="1:6" ht="25.5" customHeight="1" thickBot="1" x14ac:dyDescent="0.25">
      <c r="A17967" s="84" t="s">
        <v>4912</v>
      </c>
      <c r="B17967" s="85" t="s">
        <v>4913</v>
      </c>
      <c r="C17967" s="86" t="s">
        <v>4888</v>
      </c>
      <c r="D17967" s="87">
        <v>1.25</v>
      </c>
      <c r="E17967" s="88">
        <v>184277</v>
      </c>
      <c r="F17967" s="89">
        <f>+D17967*E17967</f>
        <v>230346.25</v>
      </c>
    </row>
    <row r="17968" spans="1:6" ht="409.6" hidden="1" customHeight="1" thickBot="1" x14ac:dyDescent="0.25"/>
    <row r="17969" spans="1:6" ht="13.5" customHeight="1" thickBot="1" x14ac:dyDescent="0.25">
      <c r="A17969" s="90" t="s">
        <v>4893</v>
      </c>
      <c r="B17969" s="91"/>
      <c r="C17969" s="92">
        <v>25.389921453561001</v>
      </c>
      <c r="D17969" s="91"/>
      <c r="E17969" s="93" t="s">
        <v>4884</v>
      </c>
      <c r="F17969" s="94">
        <v>230346</v>
      </c>
    </row>
    <row r="17970" spans="1:6" ht="0.2" customHeight="1" x14ac:dyDescent="0.2"/>
    <row r="17971" spans="1:6" ht="12.75" customHeight="1" x14ac:dyDescent="0.2">
      <c r="A17971" s="80" t="s">
        <v>4871</v>
      </c>
      <c r="B17971" s="81" t="s">
        <v>4894</v>
      </c>
      <c r="C17971" s="82" t="s">
        <v>4870</v>
      </c>
      <c r="D17971" s="82" t="s">
        <v>4873</v>
      </c>
      <c r="E17971" s="82" t="s">
        <v>4874</v>
      </c>
      <c r="F17971" s="83" t="s">
        <v>4875</v>
      </c>
    </row>
    <row r="17972" spans="1:6" ht="409.6" hidden="1" customHeight="1" x14ac:dyDescent="0.2"/>
    <row r="17973" spans="1:6" ht="25.5" customHeight="1" thickBot="1" x14ac:dyDescent="0.25">
      <c r="A17973" s="84" t="s">
        <v>4895</v>
      </c>
      <c r="B17973" s="85" t="s">
        <v>4896</v>
      </c>
      <c r="C17973" s="86" t="s">
        <v>4897</v>
      </c>
      <c r="D17973" s="87">
        <v>0.05</v>
      </c>
      <c r="E17973" s="88">
        <v>230346</v>
      </c>
      <c r="F17973" s="89">
        <f>+D17973*E17973</f>
        <v>11517.300000000001</v>
      </c>
    </row>
    <row r="17974" spans="1:6" ht="409.6" hidden="1" customHeight="1" thickBot="1" x14ac:dyDescent="0.25"/>
    <row r="17975" spans="1:6" ht="13.5" customHeight="1" thickBot="1" x14ac:dyDescent="0.25">
      <c r="A17975" s="90" t="s">
        <v>4898</v>
      </c>
      <c r="B17975" s="91"/>
      <c r="C17975" s="92">
        <v>1.2694630051342899</v>
      </c>
      <c r="D17975" s="91"/>
      <c r="E17975" s="93" t="s">
        <v>4884</v>
      </c>
      <c r="F17975" s="94">
        <v>11517</v>
      </c>
    </row>
    <row r="17976" spans="1:6" ht="0.2" customHeight="1" x14ac:dyDescent="0.2"/>
    <row r="17977" spans="1:6" ht="12.75" customHeight="1" x14ac:dyDescent="0.2">
      <c r="A17977" s="80" t="s">
        <v>4871</v>
      </c>
      <c r="B17977" s="81" t="s">
        <v>4899</v>
      </c>
      <c r="C17977" s="82" t="s">
        <v>4870</v>
      </c>
      <c r="D17977" s="82" t="s">
        <v>4873</v>
      </c>
      <c r="E17977" s="82" t="s">
        <v>4874</v>
      </c>
      <c r="F17977" s="83" t="s">
        <v>4875</v>
      </c>
    </row>
    <row r="17978" spans="1:6" ht="409.6" hidden="1" customHeight="1" x14ac:dyDescent="0.2"/>
    <row r="17979" spans="1:6" ht="25.5" customHeight="1" x14ac:dyDescent="0.2">
      <c r="A17979" s="84" t="s">
        <v>5166</v>
      </c>
      <c r="B17979" s="85" t="s">
        <v>5167</v>
      </c>
      <c r="C17979" s="86" t="s">
        <v>109</v>
      </c>
      <c r="D17979" s="87">
        <v>0.14285999999999999</v>
      </c>
      <c r="E17979" s="88">
        <v>26925</v>
      </c>
      <c r="F17979" s="89">
        <f>+D17979*E17979</f>
        <v>3846.5054999999998</v>
      </c>
    </row>
    <row r="17980" spans="1:6" ht="409.6" hidden="1" customHeight="1" x14ac:dyDescent="0.2"/>
    <row r="17981" spans="1:6" ht="25.5" customHeight="1" x14ac:dyDescent="0.2">
      <c r="A17981" s="84" t="s">
        <v>5202</v>
      </c>
      <c r="B17981" s="85" t="s">
        <v>5203</v>
      </c>
      <c r="C17981" s="86" t="s">
        <v>109</v>
      </c>
      <c r="D17981" s="87">
        <v>82</v>
      </c>
      <c r="E17981" s="88">
        <v>145</v>
      </c>
      <c r="F17981" s="89">
        <f>+D17981*E17981</f>
        <v>11890</v>
      </c>
    </row>
    <row r="17982" spans="1:6" ht="409.6" hidden="1" customHeight="1" x14ac:dyDescent="0.2"/>
    <row r="17983" spans="1:6" ht="25.5" customHeight="1" x14ac:dyDescent="0.2">
      <c r="A17983" s="84" t="s">
        <v>5200</v>
      </c>
      <c r="B17983" s="85" t="s">
        <v>5201</v>
      </c>
      <c r="C17983" s="86" t="s">
        <v>109</v>
      </c>
      <c r="D17983" s="87">
        <v>164</v>
      </c>
      <c r="E17983" s="88">
        <v>158</v>
      </c>
      <c r="F17983" s="89">
        <f>+D17983*E17983</f>
        <v>25912</v>
      </c>
    </row>
    <row r="17984" spans="1:6" ht="409.6" hidden="1" customHeight="1" x14ac:dyDescent="0.2"/>
    <row r="17985" spans="1:6" ht="25.5" customHeight="1" x14ac:dyDescent="0.2">
      <c r="A17985" s="84" t="s">
        <v>5222</v>
      </c>
      <c r="B17985" s="85" t="s">
        <v>5223</v>
      </c>
      <c r="C17985" s="86" t="s">
        <v>109</v>
      </c>
      <c r="D17985" s="87">
        <v>164</v>
      </c>
      <c r="E17985" s="88">
        <v>48</v>
      </c>
      <c r="F17985" s="89">
        <f>+D17985*E17985</f>
        <v>7872</v>
      </c>
    </row>
    <row r="17986" spans="1:6" ht="409.6" hidden="1" customHeight="1" x14ac:dyDescent="0.2"/>
    <row r="17987" spans="1:6" ht="25.5" customHeight="1" thickBot="1" x14ac:dyDescent="0.25">
      <c r="A17987" s="84" t="s">
        <v>5198</v>
      </c>
      <c r="B17987" s="85" t="s">
        <v>5199</v>
      </c>
      <c r="C17987" s="86" t="s">
        <v>109</v>
      </c>
      <c r="D17987" s="87">
        <v>2</v>
      </c>
      <c r="E17987" s="88">
        <v>805</v>
      </c>
      <c r="F17987" s="89">
        <f>+D17987*E17987</f>
        <v>1610</v>
      </c>
    </row>
    <row r="17988" spans="1:6" ht="409.6" hidden="1" customHeight="1" thickBot="1" x14ac:dyDescent="0.25"/>
    <row r="17989" spans="1:6" ht="13.5" customHeight="1" thickBot="1" x14ac:dyDescent="0.25">
      <c r="A17989" s="90" t="s">
        <v>4904</v>
      </c>
      <c r="B17989" s="91"/>
      <c r="C17989" s="92">
        <v>5.6359219341426803</v>
      </c>
      <c r="D17989" s="91"/>
      <c r="E17989" s="93" t="s">
        <v>4884</v>
      </c>
      <c r="F17989" s="94">
        <v>51131</v>
      </c>
    </row>
    <row r="17990" spans="1:6" ht="0.2" customHeight="1" x14ac:dyDescent="0.2"/>
    <row r="17991" spans="1:6" ht="12.75" customHeight="1" thickBot="1" x14ac:dyDescent="0.3">
      <c r="A17991" s="157" t="s">
        <v>4909</v>
      </c>
      <c r="B17991" s="158"/>
      <c r="C17991" s="158"/>
      <c r="D17991" s="158"/>
      <c r="E17991" s="159">
        <v>907234</v>
      </c>
      <c r="F17991" s="160"/>
    </row>
    <row r="17992" spans="1:6" ht="12.75" customHeight="1" x14ac:dyDescent="0.2"/>
    <row r="17993" spans="1:6" ht="12.75" customHeight="1" x14ac:dyDescent="0.2"/>
    <row r="17994" spans="1:6" ht="409.6" hidden="1" customHeight="1" x14ac:dyDescent="0.2"/>
    <row r="17995" spans="1:6" ht="12.75" customHeight="1" x14ac:dyDescent="0.25">
      <c r="A17995" s="144" t="s">
        <v>4868</v>
      </c>
      <c r="B17995" s="145"/>
      <c r="C17995" s="145"/>
      <c r="D17995" s="145"/>
      <c r="E17995" s="146"/>
      <c r="F17995" s="147"/>
    </row>
    <row r="17996" spans="1:6" ht="12.75" customHeight="1" x14ac:dyDescent="0.2">
      <c r="A17996" s="138" t="s">
        <v>3254</v>
      </c>
      <c r="B17996" s="139"/>
      <c r="C17996" s="139"/>
      <c r="D17996" s="140"/>
      <c r="E17996" s="76" t="s">
        <v>4869</v>
      </c>
      <c r="F17996" s="77" t="s">
        <v>4870</v>
      </c>
    </row>
    <row r="17997" spans="1:6" ht="12.75" customHeight="1" x14ac:dyDescent="0.2">
      <c r="A17997" s="141"/>
      <c r="B17997" s="142"/>
      <c r="C17997" s="142"/>
      <c r="D17997" s="143"/>
      <c r="E17997" s="78" t="s">
        <v>3253</v>
      </c>
      <c r="F17997" s="79" t="s">
        <v>263</v>
      </c>
    </row>
    <row r="17998" spans="1:6" ht="409.6" hidden="1" customHeight="1" x14ac:dyDescent="0.2"/>
    <row r="17999" spans="1:6" ht="12.75" customHeight="1" x14ac:dyDescent="0.2">
      <c r="A17999" s="80" t="s">
        <v>4871</v>
      </c>
      <c r="B17999" s="81" t="s">
        <v>4872</v>
      </c>
      <c r="C17999" s="82" t="s">
        <v>4870</v>
      </c>
      <c r="D17999" s="82" t="s">
        <v>4873</v>
      </c>
      <c r="E17999" s="82" t="s">
        <v>4874</v>
      </c>
      <c r="F17999" s="83" t="s">
        <v>4875</v>
      </c>
    </row>
    <row r="18000" spans="1:6" ht="409.6" hidden="1" customHeight="1" x14ac:dyDescent="0.2"/>
    <row r="18001" spans="1:6" ht="25.5" customHeight="1" x14ac:dyDescent="0.2">
      <c r="A18001" s="84" t="s">
        <v>5154</v>
      </c>
      <c r="B18001" s="85" t="s">
        <v>5155</v>
      </c>
      <c r="C18001" s="86" t="s">
        <v>106</v>
      </c>
      <c r="D18001" s="87">
        <v>3.9379999999999998E-2</v>
      </c>
      <c r="E18001" s="88">
        <v>405694</v>
      </c>
      <c r="F18001" s="89">
        <f>+D18001*E18001</f>
        <v>15976.229719999999</v>
      </c>
    </row>
    <row r="18002" spans="1:6" ht="409.6" hidden="1" customHeight="1" x14ac:dyDescent="0.2"/>
    <row r="18003" spans="1:6" ht="25.5" customHeight="1" x14ac:dyDescent="0.2">
      <c r="A18003" s="84" t="s">
        <v>5160</v>
      </c>
      <c r="B18003" s="85" t="s">
        <v>5161</v>
      </c>
      <c r="C18003" s="86" t="s">
        <v>9</v>
      </c>
      <c r="D18003" s="87">
        <v>3.7499999999999999E-2</v>
      </c>
      <c r="E18003" s="88">
        <v>155918</v>
      </c>
      <c r="F18003" s="89">
        <f>+D18003*E18003</f>
        <v>5846.9250000000002</v>
      </c>
    </row>
    <row r="18004" spans="1:6" ht="409.6" hidden="1" customHeight="1" x14ac:dyDescent="0.2"/>
    <row r="18005" spans="1:6" ht="25.5" customHeight="1" x14ac:dyDescent="0.2">
      <c r="A18005" s="84" t="s">
        <v>5190</v>
      </c>
      <c r="B18005" s="85" t="s">
        <v>5191</v>
      </c>
      <c r="C18005" s="86" t="s">
        <v>263</v>
      </c>
      <c r="D18005" s="87">
        <v>1.1000000000000001</v>
      </c>
      <c r="E18005" s="88">
        <v>1353</v>
      </c>
      <c r="F18005" s="89">
        <f>+D18005*E18005</f>
        <v>1488.3000000000002</v>
      </c>
    </row>
    <row r="18006" spans="1:6" ht="409.6" hidden="1" customHeight="1" x14ac:dyDescent="0.2"/>
    <row r="18007" spans="1:6" ht="25.5" customHeight="1" thickBot="1" x14ac:dyDescent="0.25">
      <c r="A18007" s="84" t="s">
        <v>5097</v>
      </c>
      <c r="B18007" s="85" t="s">
        <v>5098</v>
      </c>
      <c r="C18007" s="86" t="s">
        <v>9</v>
      </c>
      <c r="D18007" s="87">
        <v>3.1199999999999999E-3</v>
      </c>
      <c r="E18007" s="88">
        <v>295180</v>
      </c>
      <c r="F18007" s="89">
        <f>+D18007*E18007</f>
        <v>920.96159999999998</v>
      </c>
    </row>
    <row r="18008" spans="1:6" ht="409.6" hidden="1" customHeight="1" thickBot="1" x14ac:dyDescent="0.25"/>
    <row r="18009" spans="1:6" ht="13.5" customHeight="1" thickBot="1" x14ac:dyDescent="0.25">
      <c r="A18009" s="90" t="s">
        <v>4883</v>
      </c>
      <c r="B18009" s="91"/>
      <c r="C18009" s="92">
        <v>37.0514212320913</v>
      </c>
      <c r="D18009" s="91"/>
      <c r="E18009" s="93" t="s">
        <v>4884</v>
      </c>
      <c r="F18009" s="94">
        <v>24232</v>
      </c>
    </row>
    <row r="18010" spans="1:6" ht="0.2" customHeight="1" x14ac:dyDescent="0.2"/>
    <row r="18011" spans="1:6" ht="12.75" customHeight="1" x14ac:dyDescent="0.2">
      <c r="A18011" s="80" t="s">
        <v>4871</v>
      </c>
      <c r="B18011" s="81" t="s">
        <v>4885</v>
      </c>
      <c r="C18011" s="82" t="s">
        <v>4870</v>
      </c>
      <c r="D18011" s="82" t="s">
        <v>4873</v>
      </c>
      <c r="E18011" s="82" t="s">
        <v>4874</v>
      </c>
      <c r="F18011" s="83" t="s">
        <v>4875</v>
      </c>
    </row>
    <row r="18012" spans="1:6" ht="409.6" hidden="1" customHeight="1" x14ac:dyDescent="0.2"/>
    <row r="18013" spans="1:6" ht="25.5" customHeight="1" thickBot="1" x14ac:dyDescent="0.25">
      <c r="A18013" s="84" t="s">
        <v>4912</v>
      </c>
      <c r="B18013" s="85" t="s">
        <v>4913</v>
      </c>
      <c r="C18013" s="86" t="s">
        <v>4888</v>
      </c>
      <c r="D18013" s="87">
        <v>0.17535000000000001</v>
      </c>
      <c r="E18013" s="88">
        <v>184277</v>
      </c>
      <c r="F18013" s="89">
        <f>+D18013*E18013</f>
        <v>32312.971950000003</v>
      </c>
    </row>
    <row r="18014" spans="1:6" ht="409.6" hidden="1" customHeight="1" thickBot="1" x14ac:dyDescent="0.25"/>
    <row r="18015" spans="1:6" ht="13.5" customHeight="1" thickBot="1" x14ac:dyDescent="0.25">
      <c r="A18015" s="90" t="s">
        <v>4893</v>
      </c>
      <c r="B18015" s="91"/>
      <c r="C18015" s="92">
        <v>49.407501414351501</v>
      </c>
      <c r="D18015" s="91"/>
      <c r="E18015" s="93" t="s">
        <v>4884</v>
      </c>
      <c r="F18015" s="94">
        <v>32313</v>
      </c>
    </row>
    <row r="18016" spans="1:6" ht="0.2" customHeight="1" x14ac:dyDescent="0.2"/>
    <row r="18017" spans="1:6" ht="12.75" customHeight="1" x14ac:dyDescent="0.2">
      <c r="A18017" s="80" t="s">
        <v>4871</v>
      </c>
      <c r="B18017" s="81" t="s">
        <v>4894</v>
      </c>
      <c r="C18017" s="82" t="s">
        <v>4870</v>
      </c>
      <c r="D18017" s="82" t="s">
        <v>4873</v>
      </c>
      <c r="E18017" s="82" t="s">
        <v>4874</v>
      </c>
      <c r="F18017" s="83" t="s">
        <v>4875</v>
      </c>
    </row>
    <row r="18018" spans="1:6" ht="409.6" hidden="1" customHeight="1" x14ac:dyDescent="0.2"/>
    <row r="18019" spans="1:6" ht="25.5" customHeight="1" thickBot="1" x14ac:dyDescent="0.25">
      <c r="A18019" s="84" t="s">
        <v>4895</v>
      </c>
      <c r="B18019" s="85" t="s">
        <v>4896</v>
      </c>
      <c r="C18019" s="86" t="s">
        <v>4897</v>
      </c>
      <c r="D18019" s="87">
        <v>0.05</v>
      </c>
      <c r="E18019" s="88">
        <v>32313</v>
      </c>
      <c r="F18019" s="89">
        <f>+D18019*E18019</f>
        <v>1615.65</v>
      </c>
    </row>
    <row r="18020" spans="1:6" ht="409.6" hidden="1" customHeight="1" thickBot="1" x14ac:dyDescent="0.25"/>
    <row r="18021" spans="1:6" ht="13.5" customHeight="1" thickBot="1" x14ac:dyDescent="0.25">
      <c r="A18021" s="90" t="s">
        <v>4898</v>
      </c>
      <c r="B18021" s="91"/>
      <c r="C18021" s="92">
        <v>2.47091023073042</v>
      </c>
      <c r="D18021" s="91"/>
      <c r="E18021" s="93" t="s">
        <v>4884</v>
      </c>
      <c r="F18021" s="94">
        <v>1616</v>
      </c>
    </row>
    <row r="18022" spans="1:6" ht="0.2" customHeight="1" x14ac:dyDescent="0.2"/>
    <row r="18023" spans="1:6" ht="12.75" customHeight="1" x14ac:dyDescent="0.2">
      <c r="A18023" s="80" t="s">
        <v>4871</v>
      </c>
      <c r="B18023" s="81" t="s">
        <v>4899</v>
      </c>
      <c r="C18023" s="82" t="s">
        <v>4870</v>
      </c>
      <c r="D18023" s="82" t="s">
        <v>4873</v>
      </c>
      <c r="E18023" s="82" t="s">
        <v>4874</v>
      </c>
      <c r="F18023" s="83" t="s">
        <v>4875</v>
      </c>
    </row>
    <row r="18024" spans="1:6" ht="409.6" hidden="1" customHeight="1" x14ac:dyDescent="0.2"/>
    <row r="18025" spans="1:6" ht="25.5" customHeight="1" x14ac:dyDescent="0.2">
      <c r="A18025" s="84" t="s">
        <v>5166</v>
      </c>
      <c r="B18025" s="85" t="s">
        <v>5167</v>
      </c>
      <c r="C18025" s="86" t="s">
        <v>109</v>
      </c>
      <c r="D18025" s="87">
        <v>0.04</v>
      </c>
      <c r="E18025" s="88">
        <v>26925</v>
      </c>
      <c r="F18025" s="89">
        <f>+D18025*E18025</f>
        <v>1077</v>
      </c>
    </row>
    <row r="18026" spans="1:6" ht="409.6" hidden="1" customHeight="1" x14ac:dyDescent="0.2"/>
    <row r="18027" spans="1:6" ht="25.5" customHeight="1" x14ac:dyDescent="0.2">
      <c r="A18027" s="84" t="s">
        <v>5208</v>
      </c>
      <c r="B18027" s="85" t="s">
        <v>5209</v>
      </c>
      <c r="C18027" s="86" t="s">
        <v>109</v>
      </c>
      <c r="D18027" s="87">
        <v>4</v>
      </c>
      <c r="E18027" s="88">
        <v>139</v>
      </c>
      <c r="F18027" s="89">
        <f>+D18027*E18027</f>
        <v>556</v>
      </c>
    </row>
    <row r="18028" spans="1:6" ht="409.6" hidden="1" customHeight="1" x14ac:dyDescent="0.2"/>
    <row r="18029" spans="1:6" ht="25.5" customHeight="1" x14ac:dyDescent="0.2">
      <c r="A18029" s="84" t="s">
        <v>5236</v>
      </c>
      <c r="B18029" s="85" t="s">
        <v>5237</v>
      </c>
      <c r="C18029" s="86" t="s">
        <v>109</v>
      </c>
      <c r="D18029" s="87">
        <v>4</v>
      </c>
      <c r="E18029" s="88">
        <v>370</v>
      </c>
      <c r="F18029" s="89">
        <f>+D18029*E18029</f>
        <v>1480</v>
      </c>
    </row>
    <row r="18030" spans="1:6" ht="409.6" hidden="1" customHeight="1" x14ac:dyDescent="0.2"/>
    <row r="18031" spans="1:6" ht="25.5" customHeight="1" thickBot="1" x14ac:dyDescent="0.25">
      <c r="A18031" s="84" t="s">
        <v>5139</v>
      </c>
      <c r="B18031" s="85" t="s">
        <v>5140</v>
      </c>
      <c r="C18031" s="86" t="s">
        <v>109</v>
      </c>
      <c r="D18031" s="87">
        <v>10.370369999999999</v>
      </c>
      <c r="E18031" s="88">
        <v>398</v>
      </c>
      <c r="F18031" s="89">
        <f>+D18031*E18031</f>
        <v>4127.40726</v>
      </c>
    </row>
    <row r="18032" spans="1:6" ht="409.6" hidden="1" customHeight="1" thickBot="1" x14ac:dyDescent="0.25"/>
    <row r="18033" spans="1:6" ht="13.5" customHeight="1" thickBot="1" x14ac:dyDescent="0.25">
      <c r="A18033" s="90" t="s">
        <v>4904</v>
      </c>
      <c r="B18033" s="91"/>
      <c r="C18033" s="92">
        <v>11.0701671228269</v>
      </c>
      <c r="D18033" s="91"/>
      <c r="E18033" s="93" t="s">
        <v>4884</v>
      </c>
      <c r="F18033" s="94">
        <v>7240</v>
      </c>
    </row>
    <row r="18034" spans="1:6" ht="0.2" customHeight="1" thickBot="1" x14ac:dyDescent="0.25"/>
    <row r="18035" spans="1:6" ht="12.75" customHeight="1" thickBot="1" x14ac:dyDescent="0.3">
      <c r="A18035" s="157" t="s">
        <v>4909</v>
      </c>
      <c r="B18035" s="158"/>
      <c r="C18035" s="158"/>
      <c r="D18035" s="158"/>
      <c r="E18035" s="159">
        <v>65401</v>
      </c>
      <c r="F18035" s="160"/>
    </row>
    <row r="18036" spans="1:6" ht="12.75" customHeight="1" x14ac:dyDescent="0.2"/>
    <row r="18037" spans="1:6" ht="12.75" customHeight="1" x14ac:dyDescent="0.2"/>
    <row r="18038" spans="1:6" ht="409.6" hidden="1" customHeight="1" x14ac:dyDescent="0.2"/>
    <row r="18039" spans="1:6" ht="12.75" customHeight="1" x14ac:dyDescent="0.25">
      <c r="A18039" s="144" t="s">
        <v>4868</v>
      </c>
      <c r="B18039" s="145"/>
      <c r="C18039" s="145"/>
      <c r="D18039" s="145"/>
      <c r="E18039" s="146"/>
      <c r="F18039" s="147"/>
    </row>
    <row r="18040" spans="1:6" ht="12.75" customHeight="1" x14ac:dyDescent="0.2">
      <c r="A18040" s="138" t="s">
        <v>3256</v>
      </c>
      <c r="B18040" s="139"/>
      <c r="C18040" s="139"/>
      <c r="D18040" s="140"/>
      <c r="E18040" s="76" t="s">
        <v>4869</v>
      </c>
      <c r="F18040" s="77" t="s">
        <v>4870</v>
      </c>
    </row>
    <row r="18041" spans="1:6" ht="12.75" customHeight="1" x14ac:dyDescent="0.2">
      <c r="A18041" s="141"/>
      <c r="B18041" s="142"/>
      <c r="C18041" s="142"/>
      <c r="D18041" s="143"/>
      <c r="E18041" s="78" t="s">
        <v>3255</v>
      </c>
      <c r="F18041" s="79" t="s">
        <v>263</v>
      </c>
    </row>
    <row r="18042" spans="1:6" ht="409.6" hidden="1" customHeight="1" x14ac:dyDescent="0.2"/>
    <row r="18043" spans="1:6" ht="12.75" customHeight="1" x14ac:dyDescent="0.2">
      <c r="A18043" s="80" t="s">
        <v>4871</v>
      </c>
      <c r="B18043" s="81" t="s">
        <v>4872</v>
      </c>
      <c r="C18043" s="82" t="s">
        <v>4870</v>
      </c>
      <c r="D18043" s="82" t="s">
        <v>4873</v>
      </c>
      <c r="E18043" s="82" t="s">
        <v>4874</v>
      </c>
      <c r="F18043" s="83" t="s">
        <v>4875</v>
      </c>
    </row>
    <row r="18044" spans="1:6" ht="409.6" hidden="1" customHeight="1" x14ac:dyDescent="0.2"/>
    <row r="18045" spans="1:6" ht="25.5" customHeight="1" x14ac:dyDescent="0.2">
      <c r="A18045" s="84" t="s">
        <v>5154</v>
      </c>
      <c r="B18045" s="85" t="s">
        <v>5155</v>
      </c>
      <c r="C18045" s="86" t="s">
        <v>106</v>
      </c>
      <c r="D18045" s="87">
        <v>3.9379999999999998E-2</v>
      </c>
      <c r="E18045" s="88">
        <v>405694</v>
      </c>
      <c r="F18045" s="89">
        <f>+D18045*E18045</f>
        <v>15976.229719999999</v>
      </c>
    </row>
    <row r="18046" spans="1:6" ht="409.6" hidden="1" customHeight="1" x14ac:dyDescent="0.2"/>
    <row r="18047" spans="1:6" ht="25.5" customHeight="1" x14ac:dyDescent="0.2">
      <c r="A18047" s="84" t="s">
        <v>4941</v>
      </c>
      <c r="B18047" s="85" t="s">
        <v>4942</v>
      </c>
      <c r="C18047" s="86" t="s">
        <v>7</v>
      </c>
      <c r="D18047" s="87">
        <v>6.1620000000000001E-2</v>
      </c>
      <c r="E18047" s="88">
        <v>8600</v>
      </c>
      <c r="F18047" s="89">
        <f>+D18047*E18047</f>
        <v>529.93200000000002</v>
      </c>
    </row>
    <row r="18048" spans="1:6" ht="409.6" hidden="1" customHeight="1" x14ac:dyDescent="0.2"/>
    <row r="18049" spans="1:6" ht="25.5" customHeight="1" x14ac:dyDescent="0.2">
      <c r="A18049" s="84" t="s">
        <v>4876</v>
      </c>
      <c r="B18049" s="85" t="s">
        <v>4877</v>
      </c>
      <c r="C18049" s="86" t="s">
        <v>1212</v>
      </c>
      <c r="D18049" s="87">
        <v>0.1</v>
      </c>
      <c r="E18049" s="88">
        <v>3690</v>
      </c>
      <c r="F18049" s="89">
        <f>+D18049*E18049</f>
        <v>369</v>
      </c>
    </row>
    <row r="18050" spans="1:6" ht="409.6" hidden="1" customHeight="1" x14ac:dyDescent="0.2"/>
    <row r="18051" spans="1:6" ht="25.5" customHeight="1" x14ac:dyDescent="0.2">
      <c r="A18051" s="84" t="s">
        <v>5172</v>
      </c>
      <c r="B18051" s="85" t="s">
        <v>5173</v>
      </c>
      <c r="C18051" s="86" t="s">
        <v>9</v>
      </c>
      <c r="D18051" s="87">
        <v>1.1000000000000001</v>
      </c>
      <c r="E18051" s="88">
        <v>8900</v>
      </c>
      <c r="F18051" s="89">
        <f>+D18051*E18051</f>
        <v>9790</v>
      </c>
    </row>
    <row r="18052" spans="1:6" ht="409.6" hidden="1" customHeight="1" x14ac:dyDescent="0.2"/>
    <row r="18053" spans="1:6" ht="25.5" customHeight="1" x14ac:dyDescent="0.2">
      <c r="A18053" s="84" t="s">
        <v>5258</v>
      </c>
      <c r="B18053" s="85" t="s">
        <v>5259</v>
      </c>
      <c r="C18053" s="86" t="s">
        <v>7</v>
      </c>
      <c r="D18053" s="87">
        <v>5.7061999999999999</v>
      </c>
      <c r="E18053" s="88">
        <v>5242</v>
      </c>
      <c r="F18053" s="89">
        <f>+D18053*E18053</f>
        <v>29911.900399999999</v>
      </c>
    </row>
    <row r="18054" spans="1:6" ht="409.6" hidden="1" customHeight="1" x14ac:dyDescent="0.2"/>
    <row r="18055" spans="1:6" ht="25.5" customHeight="1" x14ac:dyDescent="0.2">
      <c r="A18055" s="84" t="s">
        <v>5478</v>
      </c>
      <c r="B18055" s="85" t="s">
        <v>5479</v>
      </c>
      <c r="C18055" s="86" t="s">
        <v>9</v>
      </c>
      <c r="D18055" s="87">
        <v>23.709679999999999</v>
      </c>
      <c r="E18055" s="88">
        <v>675</v>
      </c>
      <c r="F18055" s="89">
        <f>+D18055*E18055</f>
        <v>16004.034</v>
      </c>
    </row>
    <row r="18056" spans="1:6" ht="409.6" hidden="1" customHeight="1" x14ac:dyDescent="0.2"/>
    <row r="18057" spans="1:6" ht="25.5" customHeight="1" thickBot="1" x14ac:dyDescent="0.25">
      <c r="A18057" s="84" t="s">
        <v>5048</v>
      </c>
      <c r="B18057" s="85" t="s">
        <v>5049</v>
      </c>
      <c r="C18057" s="86" t="s">
        <v>106</v>
      </c>
      <c r="D18057" s="87">
        <v>1.0500000000000001E-2</v>
      </c>
      <c r="E18057" s="88">
        <v>331600</v>
      </c>
      <c r="F18057" s="89">
        <f>+D18057*E18057</f>
        <v>3481.8</v>
      </c>
    </row>
    <row r="18058" spans="1:6" ht="409.6" hidden="1" customHeight="1" thickBot="1" x14ac:dyDescent="0.25"/>
    <row r="18059" spans="1:6" ht="13.5" customHeight="1" thickBot="1" x14ac:dyDescent="0.25">
      <c r="A18059" s="90" t="s">
        <v>4883</v>
      </c>
      <c r="B18059" s="91"/>
      <c r="C18059" s="92">
        <v>66.776991554439604</v>
      </c>
      <c r="D18059" s="91"/>
      <c r="E18059" s="93" t="s">
        <v>4884</v>
      </c>
      <c r="F18059" s="94">
        <v>76063</v>
      </c>
    </row>
    <row r="18060" spans="1:6" ht="0.2" customHeight="1" x14ac:dyDescent="0.2"/>
    <row r="18061" spans="1:6" ht="12.75" customHeight="1" x14ac:dyDescent="0.2">
      <c r="A18061" s="80" t="s">
        <v>4871</v>
      </c>
      <c r="B18061" s="81" t="s">
        <v>4885</v>
      </c>
      <c r="C18061" s="82" t="s">
        <v>4870</v>
      </c>
      <c r="D18061" s="82" t="s">
        <v>4873</v>
      </c>
      <c r="E18061" s="82" t="s">
        <v>4874</v>
      </c>
      <c r="F18061" s="83" t="s">
        <v>4875</v>
      </c>
    </row>
    <row r="18062" spans="1:6" ht="409.6" hidden="1" customHeight="1" x14ac:dyDescent="0.2"/>
    <row r="18063" spans="1:6" ht="25.5" customHeight="1" thickBot="1" x14ac:dyDescent="0.25">
      <c r="A18063" s="84" t="s">
        <v>5178</v>
      </c>
      <c r="B18063" s="85" t="s">
        <v>5179</v>
      </c>
      <c r="C18063" s="86" t="s">
        <v>4888</v>
      </c>
      <c r="D18063" s="87">
        <v>0.10983</v>
      </c>
      <c r="E18063" s="88">
        <v>294454</v>
      </c>
      <c r="F18063" s="89">
        <f>+D18063*E18063</f>
        <v>32339.882819999999</v>
      </c>
    </row>
    <row r="18064" spans="1:6" ht="409.6" hidden="1" customHeight="1" thickBot="1" x14ac:dyDescent="0.25"/>
    <row r="18065" spans="1:6" ht="13.5" customHeight="1" thickBot="1" x14ac:dyDescent="0.25">
      <c r="A18065" s="90" t="s">
        <v>4893</v>
      </c>
      <c r="B18065" s="91"/>
      <c r="C18065" s="92">
        <v>28.3918318613594</v>
      </c>
      <c r="D18065" s="91"/>
      <c r="E18065" s="93" t="s">
        <v>4884</v>
      </c>
      <c r="F18065" s="94">
        <v>32340</v>
      </c>
    </row>
    <row r="18066" spans="1:6" ht="0.2" customHeight="1" x14ac:dyDescent="0.2"/>
    <row r="18067" spans="1:6" ht="12.75" customHeight="1" x14ac:dyDescent="0.2">
      <c r="A18067" s="80" t="s">
        <v>4871</v>
      </c>
      <c r="B18067" s="81" t="s">
        <v>4894</v>
      </c>
      <c r="C18067" s="82" t="s">
        <v>4870</v>
      </c>
      <c r="D18067" s="82" t="s">
        <v>4873</v>
      </c>
      <c r="E18067" s="82" t="s">
        <v>4874</v>
      </c>
      <c r="F18067" s="83" t="s">
        <v>4875</v>
      </c>
    </row>
    <row r="18068" spans="1:6" ht="409.6" hidden="1" customHeight="1" x14ac:dyDescent="0.2"/>
    <row r="18069" spans="1:6" ht="25.5" customHeight="1" thickBot="1" x14ac:dyDescent="0.25">
      <c r="A18069" s="84" t="s">
        <v>4895</v>
      </c>
      <c r="B18069" s="85" t="s">
        <v>4896</v>
      </c>
      <c r="C18069" s="86" t="s">
        <v>4897</v>
      </c>
      <c r="D18069" s="87">
        <v>0.05</v>
      </c>
      <c r="E18069" s="88">
        <v>32340</v>
      </c>
      <c r="F18069" s="89">
        <f>+D18069*E18069</f>
        <v>1617</v>
      </c>
    </row>
    <row r="18070" spans="1:6" ht="409.6" hidden="1" customHeight="1" thickBot="1" x14ac:dyDescent="0.25"/>
    <row r="18071" spans="1:6" ht="13.5" customHeight="1" thickBot="1" x14ac:dyDescent="0.25">
      <c r="A18071" s="90" t="s">
        <v>4898</v>
      </c>
      <c r="B18071" s="91"/>
      <c r="C18071" s="92">
        <v>1.4195915930679699</v>
      </c>
      <c r="D18071" s="91"/>
      <c r="E18071" s="93" t="s">
        <v>4884</v>
      </c>
      <c r="F18071" s="94">
        <v>1617</v>
      </c>
    </row>
    <row r="18072" spans="1:6" ht="0.2" customHeight="1" x14ac:dyDescent="0.2"/>
    <row r="18073" spans="1:6" ht="12.75" customHeight="1" x14ac:dyDescent="0.2">
      <c r="A18073" s="80" t="s">
        <v>4871</v>
      </c>
      <c r="B18073" s="81" t="s">
        <v>4899</v>
      </c>
      <c r="C18073" s="82" t="s">
        <v>4870</v>
      </c>
      <c r="D18073" s="82" t="s">
        <v>4873</v>
      </c>
      <c r="E18073" s="82" t="s">
        <v>4874</v>
      </c>
      <c r="F18073" s="83" t="s">
        <v>4875</v>
      </c>
    </row>
    <row r="18074" spans="1:6" ht="409.6" hidden="1" customHeight="1" x14ac:dyDescent="0.2"/>
    <row r="18075" spans="1:6" ht="25.5" customHeight="1" x14ac:dyDescent="0.2">
      <c r="A18075" s="84" t="s">
        <v>5166</v>
      </c>
      <c r="B18075" s="85" t="s">
        <v>5167</v>
      </c>
      <c r="C18075" s="86" t="s">
        <v>109</v>
      </c>
      <c r="D18075" s="87">
        <v>0.04</v>
      </c>
      <c r="E18075" s="88">
        <v>26925</v>
      </c>
      <c r="F18075" s="89">
        <f>+D18075*E18075</f>
        <v>1077</v>
      </c>
    </row>
    <row r="18076" spans="1:6" ht="409.6" hidden="1" customHeight="1" x14ac:dyDescent="0.2"/>
    <row r="18077" spans="1:6" ht="25.5" customHeight="1" x14ac:dyDescent="0.2">
      <c r="A18077" s="84" t="s">
        <v>5480</v>
      </c>
      <c r="B18077" s="85" t="s">
        <v>5481</v>
      </c>
      <c r="C18077" s="86" t="s">
        <v>109</v>
      </c>
      <c r="D18077" s="87">
        <v>1.2500000000000001E-2</v>
      </c>
      <c r="E18077" s="88">
        <v>107956</v>
      </c>
      <c r="F18077" s="89">
        <f>+D18077*E18077</f>
        <v>1349.45</v>
      </c>
    </row>
    <row r="18078" spans="1:6" ht="409.6" hidden="1" customHeight="1" x14ac:dyDescent="0.2"/>
    <row r="18079" spans="1:6" ht="25.5" customHeight="1" thickBot="1" x14ac:dyDescent="0.25">
      <c r="A18079" s="84" t="s">
        <v>5208</v>
      </c>
      <c r="B18079" s="85" t="s">
        <v>5209</v>
      </c>
      <c r="C18079" s="86" t="s">
        <v>109</v>
      </c>
      <c r="D18079" s="87">
        <v>10.5</v>
      </c>
      <c r="E18079" s="88">
        <v>139</v>
      </c>
      <c r="F18079" s="89">
        <f>+D18079*E18079</f>
        <v>1459.5</v>
      </c>
    </row>
    <row r="18080" spans="1:6" ht="409.6" hidden="1" customHeight="1" thickBot="1" x14ac:dyDescent="0.25"/>
    <row r="18081" spans="1:6" ht="13.5" customHeight="1" thickBot="1" x14ac:dyDescent="0.25">
      <c r="A18081" s="90" t="s">
        <v>4904</v>
      </c>
      <c r="B18081" s="91"/>
      <c r="C18081" s="92">
        <v>3.41158499113304</v>
      </c>
      <c r="D18081" s="91"/>
      <c r="E18081" s="93" t="s">
        <v>4884</v>
      </c>
      <c r="F18081" s="94">
        <v>3886</v>
      </c>
    </row>
    <row r="18082" spans="1:6" ht="0.2" customHeight="1" thickBot="1" x14ac:dyDescent="0.25"/>
    <row r="18083" spans="1:6" ht="12.75" customHeight="1" thickBot="1" x14ac:dyDescent="0.3">
      <c r="A18083" s="157" t="s">
        <v>4909</v>
      </c>
      <c r="B18083" s="158"/>
      <c r="C18083" s="158"/>
      <c r="D18083" s="158"/>
      <c r="E18083" s="159">
        <v>113906</v>
      </c>
      <c r="F18083" s="160"/>
    </row>
    <row r="18084" spans="1:6" ht="12.75" customHeight="1" x14ac:dyDescent="0.2"/>
    <row r="18085" spans="1:6" ht="12.75" customHeight="1" x14ac:dyDescent="0.2"/>
    <row r="18086" spans="1:6" ht="409.6" hidden="1" customHeight="1" x14ac:dyDescent="0.2"/>
    <row r="18087" spans="1:6" ht="12.75" customHeight="1" x14ac:dyDescent="0.25">
      <c r="A18087" s="144" t="s">
        <v>4868</v>
      </c>
      <c r="B18087" s="145"/>
      <c r="C18087" s="145"/>
      <c r="D18087" s="145"/>
      <c r="E18087" s="146"/>
      <c r="F18087" s="147"/>
    </row>
    <row r="18088" spans="1:6" ht="12.75" customHeight="1" x14ac:dyDescent="0.2">
      <c r="A18088" s="138" t="s">
        <v>3258</v>
      </c>
      <c r="B18088" s="139"/>
      <c r="C18088" s="139"/>
      <c r="D18088" s="140"/>
      <c r="E18088" s="76" t="s">
        <v>4869</v>
      </c>
      <c r="F18088" s="77" t="s">
        <v>4870</v>
      </c>
    </row>
    <row r="18089" spans="1:6" ht="12.75" customHeight="1" x14ac:dyDescent="0.2">
      <c r="A18089" s="141"/>
      <c r="B18089" s="142"/>
      <c r="C18089" s="142"/>
      <c r="D18089" s="143"/>
      <c r="E18089" s="78" t="s">
        <v>3257</v>
      </c>
      <c r="F18089" s="79" t="s">
        <v>263</v>
      </c>
    </row>
    <row r="18090" spans="1:6" ht="409.6" hidden="1" customHeight="1" x14ac:dyDescent="0.2"/>
    <row r="18091" spans="1:6" ht="12.75" customHeight="1" x14ac:dyDescent="0.2">
      <c r="A18091" s="80" t="s">
        <v>4871</v>
      </c>
      <c r="B18091" s="81" t="s">
        <v>4872</v>
      </c>
      <c r="C18091" s="82" t="s">
        <v>4870</v>
      </c>
      <c r="D18091" s="82" t="s">
        <v>4873</v>
      </c>
      <c r="E18091" s="82" t="s">
        <v>4874</v>
      </c>
      <c r="F18091" s="83" t="s">
        <v>4875</v>
      </c>
    </row>
    <row r="18092" spans="1:6" ht="409.6" hidden="1" customHeight="1" x14ac:dyDescent="0.2"/>
    <row r="18093" spans="1:6" ht="25.5" customHeight="1" x14ac:dyDescent="0.2">
      <c r="A18093" s="84" t="s">
        <v>5154</v>
      </c>
      <c r="B18093" s="85" t="s">
        <v>5155</v>
      </c>
      <c r="C18093" s="86" t="s">
        <v>106</v>
      </c>
      <c r="D18093" s="87">
        <v>2.1000000000000001E-2</v>
      </c>
      <c r="E18093" s="88">
        <v>405694</v>
      </c>
      <c r="F18093" s="89">
        <f>+D18093*E18093</f>
        <v>8519.5740000000005</v>
      </c>
    </row>
    <row r="18094" spans="1:6" ht="409.6" hidden="1" customHeight="1" x14ac:dyDescent="0.2"/>
    <row r="18095" spans="1:6" ht="25.5" customHeight="1" thickBot="1" x14ac:dyDescent="0.25">
      <c r="A18095" s="84" t="s">
        <v>5182</v>
      </c>
      <c r="B18095" s="85" t="s">
        <v>5183</v>
      </c>
      <c r="C18095" s="86" t="s">
        <v>9</v>
      </c>
      <c r="D18095" s="87">
        <v>0.66</v>
      </c>
      <c r="E18095" s="88">
        <v>12150</v>
      </c>
      <c r="F18095" s="89">
        <f>+D18095*E18095</f>
        <v>8019</v>
      </c>
    </row>
    <row r="18096" spans="1:6" ht="409.6" hidden="1" customHeight="1" thickBot="1" x14ac:dyDescent="0.25"/>
    <row r="18097" spans="1:6" ht="13.5" customHeight="1" thickBot="1" x14ac:dyDescent="0.25">
      <c r="A18097" s="90" t="s">
        <v>4883</v>
      </c>
      <c r="B18097" s="91"/>
      <c r="C18097" s="92">
        <v>37.1095853527194</v>
      </c>
      <c r="D18097" s="91"/>
      <c r="E18097" s="93" t="s">
        <v>4884</v>
      </c>
      <c r="F18097" s="94">
        <v>16539</v>
      </c>
    </row>
    <row r="18098" spans="1:6" ht="0.2" customHeight="1" x14ac:dyDescent="0.2"/>
    <row r="18099" spans="1:6" ht="12.75" customHeight="1" x14ac:dyDescent="0.2">
      <c r="A18099" s="80" t="s">
        <v>4871</v>
      </c>
      <c r="B18099" s="81" t="s">
        <v>4885</v>
      </c>
      <c r="C18099" s="82" t="s">
        <v>4870</v>
      </c>
      <c r="D18099" s="82" t="s">
        <v>4873</v>
      </c>
      <c r="E18099" s="82" t="s">
        <v>4874</v>
      </c>
      <c r="F18099" s="83" t="s">
        <v>4875</v>
      </c>
    </row>
    <row r="18100" spans="1:6" ht="409.6" hidden="1" customHeight="1" x14ac:dyDescent="0.2"/>
    <row r="18101" spans="1:6" ht="25.5" customHeight="1" thickBot="1" x14ac:dyDescent="0.25">
      <c r="A18101" s="84" t="s">
        <v>4912</v>
      </c>
      <c r="B18101" s="85" t="s">
        <v>4913</v>
      </c>
      <c r="C18101" s="86" t="s">
        <v>4888</v>
      </c>
      <c r="D18101" s="87">
        <v>0.14285999999999999</v>
      </c>
      <c r="E18101" s="88">
        <v>184277</v>
      </c>
      <c r="F18101" s="89">
        <f>+D18101*E18101</f>
        <v>26325.812219999996</v>
      </c>
    </row>
    <row r="18102" spans="1:6" ht="409.6" hidden="1" customHeight="1" thickBot="1" x14ac:dyDescent="0.25"/>
    <row r="18103" spans="1:6" ht="13.5" customHeight="1" thickBot="1" x14ac:dyDescent="0.25">
      <c r="A18103" s="90" t="s">
        <v>4893</v>
      </c>
      <c r="B18103" s="91"/>
      <c r="C18103" s="92">
        <v>59.069287381080599</v>
      </c>
      <c r="D18103" s="91"/>
      <c r="E18103" s="93" t="s">
        <v>4884</v>
      </c>
      <c r="F18103" s="94">
        <v>26326</v>
      </c>
    </row>
    <row r="18104" spans="1:6" ht="0.2" customHeight="1" x14ac:dyDescent="0.2"/>
    <row r="18105" spans="1:6" ht="12.75" customHeight="1" x14ac:dyDescent="0.2">
      <c r="A18105" s="80" t="s">
        <v>4871</v>
      </c>
      <c r="B18105" s="81" t="s">
        <v>4894</v>
      </c>
      <c r="C18105" s="82" t="s">
        <v>4870</v>
      </c>
      <c r="D18105" s="82" t="s">
        <v>4873</v>
      </c>
      <c r="E18105" s="82" t="s">
        <v>4874</v>
      </c>
      <c r="F18105" s="83" t="s">
        <v>4875</v>
      </c>
    </row>
    <row r="18106" spans="1:6" ht="409.6" hidden="1" customHeight="1" x14ac:dyDescent="0.2"/>
    <row r="18107" spans="1:6" ht="25.5" customHeight="1" thickBot="1" x14ac:dyDescent="0.25">
      <c r="A18107" s="84" t="s">
        <v>4895</v>
      </c>
      <c r="B18107" s="85" t="s">
        <v>4896</v>
      </c>
      <c r="C18107" s="86" t="s">
        <v>4897</v>
      </c>
      <c r="D18107" s="87">
        <v>0.05</v>
      </c>
      <c r="E18107" s="88">
        <v>26326</v>
      </c>
      <c r="F18107" s="89">
        <f>+D18107*E18107</f>
        <v>1316.3000000000002</v>
      </c>
    </row>
    <row r="18108" spans="1:6" ht="409.6" hidden="1" customHeight="1" thickBot="1" x14ac:dyDescent="0.25"/>
    <row r="18109" spans="1:6" ht="13.5" customHeight="1" thickBot="1" x14ac:dyDescent="0.25">
      <c r="A18109" s="90" t="s">
        <v>4898</v>
      </c>
      <c r="B18109" s="91"/>
      <c r="C18109" s="92">
        <v>2.9527912403518202</v>
      </c>
      <c r="D18109" s="91"/>
      <c r="E18109" s="93" t="s">
        <v>4884</v>
      </c>
      <c r="F18109" s="94">
        <v>1316</v>
      </c>
    </row>
    <row r="18110" spans="1:6" ht="0.2" customHeight="1" x14ac:dyDescent="0.2"/>
    <row r="18111" spans="1:6" ht="12.75" customHeight="1" x14ac:dyDescent="0.2">
      <c r="A18111" s="80" t="s">
        <v>4871</v>
      </c>
      <c r="B18111" s="81" t="s">
        <v>4899</v>
      </c>
      <c r="C18111" s="82" t="s">
        <v>4870</v>
      </c>
      <c r="D18111" s="82" t="s">
        <v>4873</v>
      </c>
      <c r="E18111" s="82" t="s">
        <v>4874</v>
      </c>
      <c r="F18111" s="83" t="s">
        <v>4875</v>
      </c>
    </row>
    <row r="18112" spans="1:6" ht="409.6" hidden="1" customHeight="1" x14ac:dyDescent="0.2"/>
    <row r="18113" spans="1:6" ht="25.5" customHeight="1" x14ac:dyDescent="0.2">
      <c r="A18113" s="84" t="s">
        <v>5482</v>
      </c>
      <c r="B18113" s="85" t="s">
        <v>5483</v>
      </c>
      <c r="C18113" s="86" t="s">
        <v>109</v>
      </c>
      <c r="D18113" s="87">
        <v>0.1</v>
      </c>
      <c r="E18113" s="88">
        <v>592</v>
      </c>
      <c r="F18113" s="89">
        <f>+D18113*E18113</f>
        <v>59.2</v>
      </c>
    </row>
    <row r="18114" spans="1:6" ht="409.6" hidden="1" customHeight="1" x14ac:dyDescent="0.2"/>
    <row r="18115" spans="1:6" ht="25.5" customHeight="1" x14ac:dyDescent="0.2">
      <c r="A18115" s="84" t="s">
        <v>5208</v>
      </c>
      <c r="B18115" s="85" t="s">
        <v>5209</v>
      </c>
      <c r="C18115" s="86" t="s">
        <v>109</v>
      </c>
      <c r="D18115" s="87">
        <v>2</v>
      </c>
      <c r="E18115" s="88">
        <v>139</v>
      </c>
      <c r="F18115" s="89">
        <f>+D18115*E18115</f>
        <v>278</v>
      </c>
    </row>
    <row r="18116" spans="1:6" ht="409.6" hidden="1" customHeight="1" x14ac:dyDescent="0.2"/>
    <row r="18117" spans="1:6" ht="25.5" customHeight="1" thickBot="1" x14ac:dyDescent="0.25">
      <c r="A18117" s="84" t="s">
        <v>5018</v>
      </c>
      <c r="B18117" s="85" t="s">
        <v>5019</v>
      </c>
      <c r="C18117" s="86" t="s">
        <v>109</v>
      </c>
      <c r="D18117" s="87">
        <v>0.2</v>
      </c>
      <c r="E18117" s="88">
        <v>248</v>
      </c>
      <c r="F18117" s="89">
        <f>+D18117*E18117</f>
        <v>49.6</v>
      </c>
    </row>
    <row r="18118" spans="1:6" ht="409.6" hidden="1" customHeight="1" thickBot="1" x14ac:dyDescent="0.25"/>
    <row r="18119" spans="1:6" ht="13.5" customHeight="1" thickBot="1" x14ac:dyDescent="0.25">
      <c r="A18119" s="90" t="s">
        <v>4904</v>
      </c>
      <c r="B18119" s="91"/>
      <c r="C18119" s="92">
        <v>0.86833602584814196</v>
      </c>
      <c r="D18119" s="91"/>
      <c r="E18119" s="93" t="s">
        <v>4884</v>
      </c>
      <c r="F18119" s="94">
        <v>387</v>
      </c>
    </row>
    <row r="18120" spans="1:6" ht="0.2" customHeight="1" thickBot="1" x14ac:dyDescent="0.25"/>
    <row r="18121" spans="1:6" ht="12.75" customHeight="1" thickBot="1" x14ac:dyDescent="0.3">
      <c r="A18121" s="157" t="s">
        <v>4909</v>
      </c>
      <c r="B18121" s="158"/>
      <c r="C18121" s="158"/>
      <c r="D18121" s="158"/>
      <c r="E18121" s="159">
        <v>44568</v>
      </c>
      <c r="F18121" s="160"/>
    </row>
    <row r="18122" spans="1:6" ht="12.75" customHeight="1" x14ac:dyDescent="0.2"/>
    <row r="18123" spans="1:6" ht="12.75" customHeight="1" x14ac:dyDescent="0.2"/>
    <row r="18124" spans="1:6" ht="409.6" hidden="1" customHeight="1" x14ac:dyDescent="0.2"/>
    <row r="18125" spans="1:6" ht="12.75" customHeight="1" x14ac:dyDescent="0.25">
      <c r="A18125" s="144" t="s">
        <v>4868</v>
      </c>
      <c r="B18125" s="145"/>
      <c r="C18125" s="145"/>
      <c r="D18125" s="145"/>
      <c r="E18125" s="146"/>
      <c r="F18125" s="147"/>
    </row>
    <row r="18126" spans="1:6" ht="12.75" customHeight="1" x14ac:dyDescent="0.2">
      <c r="A18126" s="138" t="s">
        <v>3260</v>
      </c>
      <c r="B18126" s="139"/>
      <c r="C18126" s="139"/>
      <c r="D18126" s="140"/>
      <c r="E18126" s="76" t="s">
        <v>4869</v>
      </c>
      <c r="F18126" s="77" t="s">
        <v>4870</v>
      </c>
    </row>
    <row r="18127" spans="1:6" ht="12.75" customHeight="1" x14ac:dyDescent="0.2">
      <c r="A18127" s="141"/>
      <c r="B18127" s="142"/>
      <c r="C18127" s="142"/>
      <c r="D18127" s="143"/>
      <c r="E18127" s="78" t="s">
        <v>3259</v>
      </c>
      <c r="F18127" s="79" t="s">
        <v>263</v>
      </c>
    </row>
    <row r="18128" spans="1:6" ht="409.6" hidden="1" customHeight="1" x14ac:dyDescent="0.2"/>
    <row r="18129" spans="1:6" ht="12.75" customHeight="1" x14ac:dyDescent="0.2">
      <c r="A18129" s="80" t="s">
        <v>4871</v>
      </c>
      <c r="B18129" s="81" t="s">
        <v>4872</v>
      </c>
      <c r="C18129" s="82" t="s">
        <v>4870</v>
      </c>
      <c r="D18129" s="82" t="s">
        <v>4873</v>
      </c>
      <c r="E18129" s="82" t="s">
        <v>4874</v>
      </c>
      <c r="F18129" s="83" t="s">
        <v>4875</v>
      </c>
    </row>
    <row r="18130" spans="1:6" ht="409.6" hidden="1" customHeight="1" x14ac:dyDescent="0.2"/>
    <row r="18131" spans="1:6" ht="25.5" customHeight="1" x14ac:dyDescent="0.2">
      <c r="A18131" s="84" t="s">
        <v>5154</v>
      </c>
      <c r="B18131" s="85" t="s">
        <v>5155</v>
      </c>
      <c r="C18131" s="86" t="s">
        <v>106</v>
      </c>
      <c r="D18131" s="87">
        <v>3.15E-2</v>
      </c>
      <c r="E18131" s="88">
        <v>405694</v>
      </c>
      <c r="F18131" s="89">
        <f>+D18131*E18131</f>
        <v>12779.361000000001</v>
      </c>
    </row>
    <row r="18132" spans="1:6" ht="409.6" hidden="1" customHeight="1" x14ac:dyDescent="0.2"/>
    <row r="18133" spans="1:6" ht="25.5" customHeight="1" x14ac:dyDescent="0.2">
      <c r="A18133" s="84" t="s">
        <v>5182</v>
      </c>
      <c r="B18133" s="85" t="s">
        <v>5183</v>
      </c>
      <c r="C18133" s="86" t="s">
        <v>9</v>
      </c>
      <c r="D18133" s="87">
        <v>0.66</v>
      </c>
      <c r="E18133" s="88">
        <v>12150</v>
      </c>
      <c r="F18133" s="89">
        <f>+D18133*E18133</f>
        <v>8019</v>
      </c>
    </row>
    <row r="18134" spans="1:6" ht="409.6" hidden="1" customHeight="1" x14ac:dyDescent="0.2"/>
    <row r="18135" spans="1:6" ht="25.5" customHeight="1" x14ac:dyDescent="0.2">
      <c r="A18135" s="84" t="s">
        <v>4876</v>
      </c>
      <c r="B18135" s="85" t="s">
        <v>4877</v>
      </c>
      <c r="C18135" s="86" t="s">
        <v>1212</v>
      </c>
      <c r="D18135" s="87">
        <v>0.5</v>
      </c>
      <c r="E18135" s="88">
        <v>3690</v>
      </c>
      <c r="F18135" s="89">
        <f>+D18135*E18135</f>
        <v>1845</v>
      </c>
    </row>
    <row r="18136" spans="1:6" ht="409.6" hidden="1" customHeight="1" x14ac:dyDescent="0.2"/>
    <row r="18137" spans="1:6" ht="25.5" customHeight="1" x14ac:dyDescent="0.2">
      <c r="A18137" s="84" t="s">
        <v>5478</v>
      </c>
      <c r="B18137" s="85" t="s">
        <v>5479</v>
      </c>
      <c r="C18137" s="86" t="s">
        <v>9</v>
      </c>
      <c r="D18137" s="87">
        <v>6.7619999999999996</v>
      </c>
      <c r="E18137" s="88">
        <v>675</v>
      </c>
      <c r="F18137" s="89">
        <f>+D18137*E18137</f>
        <v>4564.3499999999995</v>
      </c>
    </row>
    <row r="18138" spans="1:6" ht="409.6" hidden="1" customHeight="1" x14ac:dyDescent="0.2"/>
    <row r="18139" spans="1:6" ht="25.5" customHeight="1" thickBot="1" x14ac:dyDescent="0.25">
      <c r="A18139" s="84" t="s">
        <v>5048</v>
      </c>
      <c r="B18139" s="85" t="s">
        <v>5049</v>
      </c>
      <c r="C18139" s="86" t="s">
        <v>106</v>
      </c>
      <c r="D18139" s="87">
        <v>6.3E-3</v>
      </c>
      <c r="E18139" s="88">
        <v>331600</v>
      </c>
      <c r="F18139" s="89">
        <f>+D18139*E18139</f>
        <v>2089.08</v>
      </c>
    </row>
    <row r="18140" spans="1:6" ht="409.6" hidden="1" customHeight="1" thickBot="1" x14ac:dyDescent="0.25"/>
    <row r="18141" spans="1:6" ht="13.5" customHeight="1" thickBot="1" x14ac:dyDescent="0.25">
      <c r="A18141" s="90" t="s">
        <v>4883</v>
      </c>
      <c r="B18141" s="91"/>
      <c r="C18141" s="92">
        <v>48.855980254819599</v>
      </c>
      <c r="D18141" s="91"/>
      <c r="E18141" s="93" t="s">
        <v>4884</v>
      </c>
      <c r="F18141" s="94">
        <v>29296</v>
      </c>
    </row>
    <row r="18142" spans="1:6" ht="0.2" customHeight="1" x14ac:dyDescent="0.2"/>
    <row r="18143" spans="1:6" ht="12.75" customHeight="1" x14ac:dyDescent="0.2">
      <c r="A18143" s="80" t="s">
        <v>4871</v>
      </c>
      <c r="B18143" s="81" t="s">
        <v>4885</v>
      </c>
      <c r="C18143" s="82" t="s">
        <v>4870</v>
      </c>
      <c r="D18143" s="82" t="s">
        <v>4873</v>
      </c>
      <c r="E18143" s="82" t="s">
        <v>4874</v>
      </c>
      <c r="F18143" s="83" t="s">
        <v>4875</v>
      </c>
    </row>
    <row r="18144" spans="1:6" ht="409.6" hidden="1" customHeight="1" x14ac:dyDescent="0.2"/>
    <row r="18145" spans="1:6" ht="25.5" customHeight="1" thickBot="1" x14ac:dyDescent="0.25">
      <c r="A18145" s="84" t="s">
        <v>4912</v>
      </c>
      <c r="B18145" s="85" t="s">
        <v>4913</v>
      </c>
      <c r="C18145" s="86" t="s">
        <v>4888</v>
      </c>
      <c r="D18145" s="87">
        <v>0.14285999999999999</v>
      </c>
      <c r="E18145" s="88">
        <v>184277</v>
      </c>
      <c r="F18145" s="89">
        <f>+D18145*E18145</f>
        <v>26325.812219999996</v>
      </c>
    </row>
    <row r="18146" spans="1:6" ht="409.6" hidden="1" customHeight="1" thickBot="1" x14ac:dyDescent="0.25"/>
    <row r="18147" spans="1:6" ht="13.5" customHeight="1" thickBot="1" x14ac:dyDescent="0.25">
      <c r="A18147" s="90" t="s">
        <v>4893</v>
      </c>
      <c r="B18147" s="91"/>
      <c r="C18147" s="92">
        <v>43.9030084717497</v>
      </c>
      <c r="D18147" s="91"/>
      <c r="E18147" s="93" t="s">
        <v>4884</v>
      </c>
      <c r="F18147" s="94">
        <v>26326</v>
      </c>
    </row>
    <row r="18148" spans="1:6" ht="0.2" customHeight="1" x14ac:dyDescent="0.2"/>
    <row r="18149" spans="1:6" ht="12.75" customHeight="1" x14ac:dyDescent="0.2">
      <c r="A18149" s="80" t="s">
        <v>4871</v>
      </c>
      <c r="B18149" s="81" t="s">
        <v>4894</v>
      </c>
      <c r="C18149" s="82" t="s">
        <v>4870</v>
      </c>
      <c r="D18149" s="82" t="s">
        <v>4873</v>
      </c>
      <c r="E18149" s="82" t="s">
        <v>4874</v>
      </c>
      <c r="F18149" s="83" t="s">
        <v>4875</v>
      </c>
    </row>
    <row r="18150" spans="1:6" ht="409.6" hidden="1" customHeight="1" x14ac:dyDescent="0.2"/>
    <row r="18151" spans="1:6" ht="25.5" customHeight="1" thickBot="1" x14ac:dyDescent="0.25">
      <c r="A18151" s="84" t="s">
        <v>4895</v>
      </c>
      <c r="B18151" s="85" t="s">
        <v>4896</v>
      </c>
      <c r="C18151" s="86" t="s">
        <v>4897</v>
      </c>
      <c r="D18151" s="87">
        <v>0.05</v>
      </c>
      <c r="E18151" s="88">
        <v>26326</v>
      </c>
      <c r="F18151" s="89">
        <f>+D18151*E18151</f>
        <v>1316.3000000000002</v>
      </c>
    </row>
    <row r="18152" spans="1:6" ht="409.6" hidden="1" customHeight="1" thickBot="1" x14ac:dyDescent="0.25"/>
    <row r="18153" spans="1:6" ht="13.5" customHeight="1" thickBot="1" x14ac:dyDescent="0.25">
      <c r="A18153" s="90" t="s">
        <v>4898</v>
      </c>
      <c r="B18153" s="91"/>
      <c r="C18153" s="92">
        <v>2.1946501234073801</v>
      </c>
      <c r="D18153" s="91"/>
      <c r="E18153" s="93" t="s">
        <v>4884</v>
      </c>
      <c r="F18153" s="94">
        <v>1316</v>
      </c>
    </row>
    <row r="18154" spans="1:6" ht="0.2" customHeight="1" x14ac:dyDescent="0.2"/>
    <row r="18155" spans="1:6" ht="12.75" customHeight="1" x14ac:dyDescent="0.2">
      <c r="A18155" s="80" t="s">
        <v>4871</v>
      </c>
      <c r="B18155" s="81" t="s">
        <v>4899</v>
      </c>
      <c r="C18155" s="82" t="s">
        <v>4870</v>
      </c>
      <c r="D18155" s="82" t="s">
        <v>4873</v>
      </c>
      <c r="E18155" s="82" t="s">
        <v>4874</v>
      </c>
      <c r="F18155" s="83" t="s">
        <v>4875</v>
      </c>
    </row>
    <row r="18156" spans="1:6" ht="409.6" hidden="1" customHeight="1" x14ac:dyDescent="0.2"/>
    <row r="18157" spans="1:6" ht="25.5" customHeight="1" x14ac:dyDescent="0.2">
      <c r="A18157" s="84" t="s">
        <v>5482</v>
      </c>
      <c r="B18157" s="85" t="s">
        <v>5483</v>
      </c>
      <c r="C18157" s="86" t="s">
        <v>109</v>
      </c>
      <c r="D18157" s="87">
        <v>0.2</v>
      </c>
      <c r="E18157" s="88">
        <v>592</v>
      </c>
      <c r="F18157" s="89">
        <f>+D18157*E18157</f>
        <v>118.4</v>
      </c>
    </row>
    <row r="18158" spans="1:6" ht="409.6" hidden="1" customHeight="1" x14ac:dyDescent="0.2"/>
    <row r="18159" spans="1:6" ht="25.5" customHeight="1" x14ac:dyDescent="0.2">
      <c r="A18159" s="84" t="s">
        <v>5018</v>
      </c>
      <c r="B18159" s="85" t="s">
        <v>5019</v>
      </c>
      <c r="C18159" s="86" t="s">
        <v>109</v>
      </c>
      <c r="D18159" s="87">
        <v>0.4</v>
      </c>
      <c r="E18159" s="88">
        <v>248</v>
      </c>
      <c r="F18159" s="89">
        <f>+D18159*E18159</f>
        <v>99.2</v>
      </c>
    </row>
    <row r="18160" spans="1:6" ht="409.6" hidden="1" customHeight="1" x14ac:dyDescent="0.2"/>
    <row r="18161" spans="1:6" ht="25.5" customHeight="1" x14ac:dyDescent="0.2">
      <c r="A18161" s="84" t="s">
        <v>5208</v>
      </c>
      <c r="B18161" s="85" t="s">
        <v>5209</v>
      </c>
      <c r="C18161" s="86" t="s">
        <v>109</v>
      </c>
      <c r="D18161" s="87">
        <v>10.5</v>
      </c>
      <c r="E18161" s="88">
        <v>139</v>
      </c>
      <c r="F18161" s="89">
        <f>+D18161*E18161</f>
        <v>1459.5</v>
      </c>
    </row>
    <row r="18162" spans="1:6" ht="409.6" hidden="1" customHeight="1" x14ac:dyDescent="0.2"/>
    <row r="18163" spans="1:6" ht="25.5" customHeight="1" thickBot="1" x14ac:dyDescent="0.25">
      <c r="A18163" s="84" t="s">
        <v>5480</v>
      </c>
      <c r="B18163" s="85" t="s">
        <v>5481</v>
      </c>
      <c r="C18163" s="86" t="s">
        <v>109</v>
      </c>
      <c r="D18163" s="87">
        <v>1.2500000000000001E-2</v>
      </c>
      <c r="E18163" s="88">
        <v>107956</v>
      </c>
      <c r="F18163" s="89">
        <f>+D18163*E18163</f>
        <v>1349.45</v>
      </c>
    </row>
    <row r="18164" spans="1:6" ht="409.6" hidden="1" customHeight="1" thickBot="1" x14ac:dyDescent="0.25"/>
    <row r="18165" spans="1:6" ht="13.5" customHeight="1" thickBot="1" x14ac:dyDescent="0.25">
      <c r="A18165" s="90" t="s">
        <v>4904</v>
      </c>
      <c r="B18165" s="91"/>
      <c r="C18165" s="92">
        <v>5.0463611500233503</v>
      </c>
      <c r="D18165" s="91"/>
      <c r="E18165" s="93" t="s">
        <v>4884</v>
      </c>
      <c r="F18165" s="94">
        <v>3026</v>
      </c>
    </row>
    <row r="18166" spans="1:6" ht="0.2" customHeight="1" thickBot="1" x14ac:dyDescent="0.25"/>
    <row r="18167" spans="1:6" ht="12.75" customHeight="1" thickBot="1" x14ac:dyDescent="0.3">
      <c r="A18167" s="157" t="s">
        <v>4909</v>
      </c>
      <c r="B18167" s="158"/>
      <c r="C18167" s="158"/>
      <c r="D18167" s="158"/>
      <c r="E18167" s="159">
        <v>59964</v>
      </c>
      <c r="F18167" s="160"/>
    </row>
    <row r="18168" spans="1:6" ht="12.75" customHeight="1" x14ac:dyDescent="0.2"/>
    <row r="18169" spans="1:6" ht="12.75" customHeight="1" x14ac:dyDescent="0.2"/>
    <row r="18170" spans="1:6" ht="409.6" hidden="1" customHeight="1" x14ac:dyDescent="0.2"/>
    <row r="18171" spans="1:6" ht="12.75" customHeight="1" x14ac:dyDescent="0.25">
      <c r="A18171" s="144" t="s">
        <v>4868</v>
      </c>
      <c r="B18171" s="145"/>
      <c r="C18171" s="145"/>
      <c r="D18171" s="145"/>
      <c r="E18171" s="146"/>
      <c r="F18171" s="147"/>
    </row>
    <row r="18172" spans="1:6" ht="12.75" customHeight="1" x14ac:dyDescent="0.2">
      <c r="A18172" s="138" t="s">
        <v>3262</v>
      </c>
      <c r="B18172" s="139"/>
      <c r="C18172" s="139"/>
      <c r="D18172" s="140"/>
      <c r="E18172" s="76" t="s">
        <v>4869</v>
      </c>
      <c r="F18172" s="77" t="s">
        <v>4870</v>
      </c>
    </row>
    <row r="18173" spans="1:6" ht="12.75" customHeight="1" x14ac:dyDescent="0.2">
      <c r="A18173" s="141"/>
      <c r="B18173" s="142"/>
      <c r="C18173" s="142"/>
      <c r="D18173" s="143"/>
      <c r="E18173" s="78" t="s">
        <v>3261</v>
      </c>
      <c r="F18173" s="79" t="s">
        <v>263</v>
      </c>
    </row>
    <row r="18174" spans="1:6" ht="409.6" hidden="1" customHeight="1" x14ac:dyDescent="0.2"/>
    <row r="18175" spans="1:6" ht="12.75" customHeight="1" x14ac:dyDescent="0.2">
      <c r="A18175" s="80" t="s">
        <v>4871</v>
      </c>
      <c r="B18175" s="81" t="s">
        <v>4872</v>
      </c>
      <c r="C18175" s="82" t="s">
        <v>4870</v>
      </c>
      <c r="D18175" s="82" t="s">
        <v>4873</v>
      </c>
      <c r="E18175" s="82" t="s">
        <v>4874</v>
      </c>
      <c r="F18175" s="83" t="s">
        <v>4875</v>
      </c>
    </row>
    <row r="18176" spans="1:6" ht="409.6" hidden="1" customHeight="1" x14ac:dyDescent="0.2"/>
    <row r="18177" spans="1:6" ht="25.5" customHeight="1" x14ac:dyDescent="0.2">
      <c r="A18177" s="84" t="s">
        <v>5154</v>
      </c>
      <c r="B18177" s="85" t="s">
        <v>5155</v>
      </c>
      <c r="C18177" s="86" t="s">
        <v>106</v>
      </c>
      <c r="D18177" s="87">
        <v>2.52E-2</v>
      </c>
      <c r="E18177" s="88">
        <v>405694</v>
      </c>
      <c r="F18177" s="89">
        <f>+D18177*E18177</f>
        <v>10223.488799999999</v>
      </c>
    </row>
    <row r="18178" spans="1:6" ht="409.6" hidden="1" customHeight="1" x14ac:dyDescent="0.2"/>
    <row r="18179" spans="1:6" ht="25.5" customHeight="1" x14ac:dyDescent="0.2">
      <c r="A18179" s="84" t="s">
        <v>4941</v>
      </c>
      <c r="B18179" s="85" t="s">
        <v>4942</v>
      </c>
      <c r="C18179" s="86" t="s">
        <v>7</v>
      </c>
      <c r="D18179" s="87">
        <v>2.4E-2</v>
      </c>
      <c r="E18179" s="88">
        <v>8600</v>
      </c>
      <c r="F18179" s="89">
        <f>+D18179*E18179</f>
        <v>206.4</v>
      </c>
    </row>
    <row r="18180" spans="1:6" ht="409.6" hidden="1" customHeight="1" x14ac:dyDescent="0.2"/>
    <row r="18181" spans="1:6" ht="25.5" customHeight="1" x14ac:dyDescent="0.2">
      <c r="A18181" s="84" t="s">
        <v>4876</v>
      </c>
      <c r="B18181" s="85" t="s">
        <v>4877</v>
      </c>
      <c r="C18181" s="86" t="s">
        <v>1212</v>
      </c>
      <c r="D18181" s="87">
        <v>2.4E-2</v>
      </c>
      <c r="E18181" s="88">
        <v>3690</v>
      </c>
      <c r="F18181" s="89">
        <f>+D18181*E18181</f>
        <v>88.56</v>
      </c>
    </row>
    <row r="18182" spans="1:6" ht="409.6" hidden="1" customHeight="1" x14ac:dyDescent="0.2"/>
    <row r="18183" spans="1:6" ht="25.5" customHeight="1" x14ac:dyDescent="0.2">
      <c r="A18183" s="84" t="s">
        <v>5172</v>
      </c>
      <c r="B18183" s="85" t="s">
        <v>5173</v>
      </c>
      <c r="C18183" s="86" t="s">
        <v>9</v>
      </c>
      <c r="D18183" s="87">
        <v>1.6666700000000001</v>
      </c>
      <c r="E18183" s="88">
        <v>8900</v>
      </c>
      <c r="F18183" s="89">
        <f>+D18183*E18183</f>
        <v>14833.363000000001</v>
      </c>
    </row>
    <row r="18184" spans="1:6" ht="409.6" hidden="1" customHeight="1" x14ac:dyDescent="0.2"/>
    <row r="18185" spans="1:6" ht="25.5" customHeight="1" thickBot="1" x14ac:dyDescent="0.25">
      <c r="A18185" s="84" t="s">
        <v>5048</v>
      </c>
      <c r="B18185" s="85" t="s">
        <v>5049</v>
      </c>
      <c r="C18185" s="86" t="s">
        <v>106</v>
      </c>
      <c r="D18185" s="87">
        <v>6.0000000000000001E-3</v>
      </c>
      <c r="E18185" s="88">
        <v>331600</v>
      </c>
      <c r="F18185" s="89">
        <f>+D18185*E18185</f>
        <v>1989.6000000000001</v>
      </c>
    </row>
    <row r="18186" spans="1:6" ht="409.6" hidden="1" customHeight="1" thickBot="1" x14ac:dyDescent="0.25"/>
    <row r="18187" spans="1:6" ht="13.5" customHeight="1" thickBot="1" x14ac:dyDescent="0.25">
      <c r="A18187" s="90" t="s">
        <v>4883</v>
      </c>
      <c r="B18187" s="91"/>
      <c r="C18187" s="92">
        <v>48.439160938275101</v>
      </c>
      <c r="D18187" s="91"/>
      <c r="E18187" s="93" t="s">
        <v>4884</v>
      </c>
      <c r="F18187" s="94">
        <v>27341</v>
      </c>
    </row>
    <row r="18188" spans="1:6" ht="0.2" customHeight="1" x14ac:dyDescent="0.2"/>
    <row r="18189" spans="1:6" ht="12.75" customHeight="1" x14ac:dyDescent="0.2">
      <c r="A18189" s="80" t="s">
        <v>4871</v>
      </c>
      <c r="B18189" s="81" t="s">
        <v>4885</v>
      </c>
      <c r="C18189" s="82" t="s">
        <v>4870</v>
      </c>
      <c r="D18189" s="82" t="s">
        <v>4873</v>
      </c>
      <c r="E18189" s="82" t="s">
        <v>4874</v>
      </c>
      <c r="F18189" s="83" t="s">
        <v>4875</v>
      </c>
    </row>
    <row r="18190" spans="1:6" ht="409.6" hidden="1" customHeight="1" x14ac:dyDescent="0.2"/>
    <row r="18191" spans="1:6" ht="25.5" customHeight="1" thickBot="1" x14ac:dyDescent="0.25">
      <c r="A18191" s="84" t="s">
        <v>5484</v>
      </c>
      <c r="B18191" s="85" t="s">
        <v>5485</v>
      </c>
      <c r="C18191" s="86" t="s">
        <v>4888</v>
      </c>
      <c r="D18191" s="87">
        <v>0.1</v>
      </c>
      <c r="E18191" s="88">
        <v>253724</v>
      </c>
      <c r="F18191" s="89">
        <f>+D18191*E18191</f>
        <v>25372.400000000001</v>
      </c>
    </row>
    <row r="18192" spans="1:6" ht="409.6" hidden="1" customHeight="1" x14ac:dyDescent="0.2"/>
    <row r="18193" spans="1:6" ht="13.5" customHeight="1" thickBot="1" x14ac:dyDescent="0.25">
      <c r="A18193" s="90" t="s">
        <v>4893</v>
      </c>
      <c r="B18193" s="91"/>
      <c r="C18193" s="92">
        <v>44.950747643682199</v>
      </c>
      <c r="D18193" s="91"/>
      <c r="E18193" s="93" t="s">
        <v>4884</v>
      </c>
      <c r="F18193" s="94">
        <v>25372</v>
      </c>
    </row>
    <row r="18194" spans="1:6" ht="0.2" customHeight="1" x14ac:dyDescent="0.2"/>
    <row r="18195" spans="1:6" ht="12.75" customHeight="1" x14ac:dyDescent="0.2">
      <c r="A18195" s="80" t="s">
        <v>4871</v>
      </c>
      <c r="B18195" s="81" t="s">
        <v>4894</v>
      </c>
      <c r="C18195" s="82" t="s">
        <v>4870</v>
      </c>
      <c r="D18195" s="82" t="s">
        <v>4873</v>
      </c>
      <c r="E18195" s="82" t="s">
        <v>4874</v>
      </c>
      <c r="F18195" s="83" t="s">
        <v>4875</v>
      </c>
    </row>
    <row r="18196" spans="1:6" ht="409.6" hidden="1" customHeight="1" x14ac:dyDescent="0.2"/>
    <row r="18197" spans="1:6" ht="25.5" customHeight="1" thickBot="1" x14ac:dyDescent="0.25">
      <c r="A18197" s="84" t="s">
        <v>4895</v>
      </c>
      <c r="B18197" s="85" t="s">
        <v>4896</v>
      </c>
      <c r="C18197" s="86" t="s">
        <v>4897</v>
      </c>
      <c r="D18197" s="87">
        <v>0.05</v>
      </c>
      <c r="E18197" s="88">
        <v>25372</v>
      </c>
      <c r="F18197" s="89">
        <f>+D18197*E18197</f>
        <v>1268.6000000000001</v>
      </c>
    </row>
    <row r="18198" spans="1:6" ht="409.6" hidden="1" customHeight="1" thickBot="1" x14ac:dyDescent="0.25"/>
    <row r="18199" spans="1:6" ht="13.5" customHeight="1" thickBot="1" x14ac:dyDescent="0.25">
      <c r="A18199" s="90" t="s">
        <v>4898</v>
      </c>
      <c r="B18199" s="91"/>
      <c r="C18199" s="92">
        <v>2.24824604918149</v>
      </c>
      <c r="D18199" s="91"/>
      <c r="E18199" s="93" t="s">
        <v>4884</v>
      </c>
      <c r="F18199" s="94">
        <v>1269</v>
      </c>
    </row>
    <row r="18200" spans="1:6" ht="0.2" customHeight="1" x14ac:dyDescent="0.2"/>
    <row r="18201" spans="1:6" ht="12.75" customHeight="1" x14ac:dyDescent="0.2">
      <c r="A18201" s="80" t="s">
        <v>4871</v>
      </c>
      <c r="B18201" s="81" t="s">
        <v>4899</v>
      </c>
      <c r="C18201" s="82" t="s">
        <v>4870</v>
      </c>
      <c r="D18201" s="82" t="s">
        <v>4873</v>
      </c>
      <c r="E18201" s="82" t="s">
        <v>4874</v>
      </c>
      <c r="F18201" s="83" t="s">
        <v>4875</v>
      </c>
    </row>
    <row r="18202" spans="1:6" ht="409.6" hidden="1" customHeight="1" x14ac:dyDescent="0.2"/>
    <row r="18203" spans="1:6" ht="25.5" customHeight="1" x14ac:dyDescent="0.2">
      <c r="A18203" s="84" t="s">
        <v>5166</v>
      </c>
      <c r="B18203" s="85" t="s">
        <v>5167</v>
      </c>
      <c r="C18203" s="86" t="s">
        <v>109</v>
      </c>
      <c r="D18203" s="87">
        <v>2.4E-2</v>
      </c>
      <c r="E18203" s="88">
        <v>26925</v>
      </c>
      <c r="F18203" s="89">
        <f>+D18203*E18203</f>
        <v>646.20000000000005</v>
      </c>
    </row>
    <row r="18204" spans="1:6" ht="409.6" hidden="1" customHeight="1" x14ac:dyDescent="0.2"/>
    <row r="18205" spans="1:6" ht="25.5" customHeight="1" thickBot="1" x14ac:dyDescent="0.25">
      <c r="A18205" s="84" t="s">
        <v>5208</v>
      </c>
      <c r="B18205" s="85" t="s">
        <v>5209</v>
      </c>
      <c r="C18205" s="86" t="s">
        <v>109</v>
      </c>
      <c r="D18205" s="87">
        <v>10.5</v>
      </c>
      <c r="E18205" s="88">
        <v>139</v>
      </c>
      <c r="F18205" s="89">
        <f>+D18205*E18205</f>
        <v>1459.5</v>
      </c>
    </row>
    <row r="18206" spans="1:6" ht="409.6" hidden="1" customHeight="1" thickBot="1" x14ac:dyDescent="0.25"/>
    <row r="18207" spans="1:6" ht="13.5" customHeight="1" thickBot="1" x14ac:dyDescent="0.25">
      <c r="A18207" s="90" t="s">
        <v>4904</v>
      </c>
      <c r="B18207" s="91"/>
      <c r="C18207" s="92">
        <v>3.7311317411948099</v>
      </c>
      <c r="D18207" s="91"/>
      <c r="E18207" s="93" t="s">
        <v>4884</v>
      </c>
      <c r="F18207" s="94">
        <v>2106</v>
      </c>
    </row>
    <row r="18208" spans="1:6" ht="0.2" customHeight="1" x14ac:dyDescent="0.2"/>
    <row r="18209" spans="1:6" ht="12.75" customHeight="1" x14ac:dyDescent="0.2">
      <c r="A18209" s="80" t="s">
        <v>4871</v>
      </c>
      <c r="B18209" s="81" t="s">
        <v>4905</v>
      </c>
      <c r="C18209" s="82" t="s">
        <v>4870</v>
      </c>
      <c r="D18209" s="82" t="s">
        <v>4873</v>
      </c>
      <c r="E18209" s="82" t="s">
        <v>4874</v>
      </c>
      <c r="F18209" s="83" t="s">
        <v>4875</v>
      </c>
    </row>
    <row r="18210" spans="1:6" ht="409.6" hidden="1" customHeight="1" x14ac:dyDescent="0.2"/>
    <row r="18211" spans="1:6" ht="25.5" customHeight="1" thickBot="1" x14ac:dyDescent="0.25">
      <c r="A18211" s="84" t="s">
        <v>4920</v>
      </c>
      <c r="B18211" s="85" t="s">
        <v>4921</v>
      </c>
      <c r="C18211" s="86" t="s">
        <v>106</v>
      </c>
      <c r="D18211" s="87">
        <v>2.52E-2</v>
      </c>
      <c r="E18211" s="88">
        <v>14128</v>
      </c>
      <c r="F18211" s="89">
        <f>+D18211*E18211</f>
        <v>356.0256</v>
      </c>
    </row>
    <row r="18212" spans="1:6" ht="409.6" hidden="1" customHeight="1" thickBot="1" x14ac:dyDescent="0.25"/>
    <row r="18213" spans="1:6" ht="13.5" customHeight="1" thickBot="1" x14ac:dyDescent="0.25">
      <c r="A18213" s="90" t="s">
        <v>4908</v>
      </c>
      <c r="B18213" s="91"/>
      <c r="C18213" s="92">
        <v>0.63071362766635997</v>
      </c>
      <c r="D18213" s="91"/>
      <c r="E18213" s="93" t="s">
        <v>4884</v>
      </c>
      <c r="F18213" s="94">
        <v>356</v>
      </c>
    </row>
    <row r="18214" spans="1:6" ht="0.2" customHeight="1" thickBot="1" x14ac:dyDescent="0.25"/>
    <row r="18215" spans="1:6" ht="12.75" customHeight="1" thickBot="1" x14ac:dyDescent="0.3">
      <c r="A18215" s="157" t="s">
        <v>4909</v>
      </c>
      <c r="B18215" s="158"/>
      <c r="C18215" s="158"/>
      <c r="D18215" s="158"/>
      <c r="E18215" s="159">
        <v>56444</v>
      </c>
      <c r="F18215" s="160"/>
    </row>
    <row r="18216" spans="1:6" ht="12.75" customHeight="1" x14ac:dyDescent="0.2"/>
    <row r="18217" spans="1:6" ht="12.75" customHeight="1" x14ac:dyDescent="0.2"/>
    <row r="18218" spans="1:6" ht="409.6" hidden="1" customHeight="1" x14ac:dyDescent="0.2"/>
    <row r="18219" spans="1:6" ht="12.75" customHeight="1" x14ac:dyDescent="0.25">
      <c r="A18219" s="144" t="s">
        <v>4868</v>
      </c>
      <c r="B18219" s="145"/>
      <c r="C18219" s="145"/>
      <c r="D18219" s="145"/>
      <c r="E18219" s="146"/>
      <c r="F18219" s="147"/>
    </row>
    <row r="18220" spans="1:6" ht="12.75" customHeight="1" x14ac:dyDescent="0.2">
      <c r="A18220" s="138" t="s">
        <v>3264</v>
      </c>
      <c r="B18220" s="139"/>
      <c r="C18220" s="139"/>
      <c r="D18220" s="140"/>
      <c r="E18220" s="76" t="s">
        <v>4869</v>
      </c>
      <c r="F18220" s="77" t="s">
        <v>4870</v>
      </c>
    </row>
    <row r="18221" spans="1:6" ht="12.75" customHeight="1" x14ac:dyDescent="0.2">
      <c r="A18221" s="141"/>
      <c r="B18221" s="142"/>
      <c r="C18221" s="142"/>
      <c r="D18221" s="143"/>
      <c r="E18221" s="78" t="s">
        <v>3263</v>
      </c>
      <c r="F18221" s="79" t="s">
        <v>263</v>
      </c>
    </row>
    <row r="18222" spans="1:6" ht="409.6" hidden="1" customHeight="1" x14ac:dyDescent="0.2"/>
    <row r="18223" spans="1:6" ht="12.75" customHeight="1" x14ac:dyDescent="0.2">
      <c r="A18223" s="80" t="s">
        <v>4871</v>
      </c>
      <c r="B18223" s="81" t="s">
        <v>4872</v>
      </c>
      <c r="C18223" s="82" t="s">
        <v>4870</v>
      </c>
      <c r="D18223" s="82" t="s">
        <v>4873</v>
      </c>
      <c r="E18223" s="82" t="s">
        <v>4874</v>
      </c>
      <c r="F18223" s="83" t="s">
        <v>4875</v>
      </c>
    </row>
    <row r="18224" spans="1:6" ht="409.6" hidden="1" customHeight="1" x14ac:dyDescent="0.2"/>
    <row r="18225" spans="1:6" ht="25.5" customHeight="1" x14ac:dyDescent="0.2">
      <c r="A18225" s="84" t="s">
        <v>5154</v>
      </c>
      <c r="B18225" s="85" t="s">
        <v>5155</v>
      </c>
      <c r="C18225" s="86" t="s">
        <v>106</v>
      </c>
      <c r="D18225" s="87">
        <v>2.7720000000000002E-2</v>
      </c>
      <c r="E18225" s="88">
        <v>405694</v>
      </c>
      <c r="F18225" s="89">
        <f>+D18225*E18225</f>
        <v>11245.837680000001</v>
      </c>
    </row>
    <row r="18226" spans="1:6" ht="409.6" hidden="1" customHeight="1" x14ac:dyDescent="0.2"/>
    <row r="18227" spans="1:6" ht="25.5" customHeight="1" x14ac:dyDescent="0.2">
      <c r="A18227" s="84" t="s">
        <v>4941</v>
      </c>
      <c r="B18227" s="85" t="s">
        <v>4942</v>
      </c>
      <c r="C18227" s="86" t="s">
        <v>7</v>
      </c>
      <c r="D18227" s="87">
        <v>2.4E-2</v>
      </c>
      <c r="E18227" s="88">
        <v>8600</v>
      </c>
      <c r="F18227" s="89">
        <f>+D18227*E18227</f>
        <v>206.4</v>
      </c>
    </row>
    <row r="18228" spans="1:6" ht="409.6" hidden="1" customHeight="1" x14ac:dyDescent="0.2"/>
    <row r="18229" spans="1:6" ht="25.5" customHeight="1" x14ac:dyDescent="0.2">
      <c r="A18229" s="84" t="s">
        <v>4876</v>
      </c>
      <c r="B18229" s="85" t="s">
        <v>4877</v>
      </c>
      <c r="C18229" s="86" t="s">
        <v>1212</v>
      </c>
      <c r="D18229" s="87">
        <v>2.4E-2</v>
      </c>
      <c r="E18229" s="88">
        <v>3690</v>
      </c>
      <c r="F18229" s="89">
        <f>+D18229*E18229</f>
        <v>88.56</v>
      </c>
    </row>
    <row r="18230" spans="1:6" ht="409.6" hidden="1" customHeight="1" x14ac:dyDescent="0.2"/>
    <row r="18231" spans="1:6" ht="25.5" customHeight="1" thickBot="1" x14ac:dyDescent="0.25">
      <c r="A18231" s="84" t="s">
        <v>5172</v>
      </c>
      <c r="B18231" s="85" t="s">
        <v>5173</v>
      </c>
      <c r="C18231" s="86" t="s">
        <v>9</v>
      </c>
      <c r="D18231" s="87">
        <v>0.44642999999999999</v>
      </c>
      <c r="E18231" s="88">
        <v>8900</v>
      </c>
      <c r="F18231" s="89">
        <f>+D18231*E18231</f>
        <v>3973.2269999999999</v>
      </c>
    </row>
    <row r="18232" spans="1:6" ht="409.6" hidden="1" customHeight="1" thickBot="1" x14ac:dyDescent="0.25"/>
    <row r="18233" spans="1:6" ht="13.5" customHeight="1" thickBot="1" x14ac:dyDescent="0.25">
      <c r="A18233" s="90" t="s">
        <v>4883</v>
      </c>
      <c r="B18233" s="91"/>
      <c r="C18233" s="92">
        <v>34.758256037997903</v>
      </c>
      <c r="D18233" s="91"/>
      <c r="E18233" s="93" t="s">
        <v>4884</v>
      </c>
      <c r="F18233" s="94">
        <v>15514</v>
      </c>
    </row>
    <row r="18234" spans="1:6" ht="0.2" customHeight="1" x14ac:dyDescent="0.2"/>
    <row r="18235" spans="1:6" ht="12.75" customHeight="1" x14ac:dyDescent="0.2">
      <c r="A18235" s="80" t="s">
        <v>4871</v>
      </c>
      <c r="B18235" s="81" t="s">
        <v>4885</v>
      </c>
      <c r="C18235" s="82" t="s">
        <v>4870</v>
      </c>
      <c r="D18235" s="82" t="s">
        <v>4873</v>
      </c>
      <c r="E18235" s="82" t="s">
        <v>4874</v>
      </c>
      <c r="F18235" s="83" t="s">
        <v>4875</v>
      </c>
    </row>
    <row r="18236" spans="1:6" ht="409.6" hidden="1" customHeight="1" x14ac:dyDescent="0.2"/>
    <row r="18237" spans="1:6" ht="25.5" customHeight="1" thickBot="1" x14ac:dyDescent="0.25">
      <c r="A18237" s="84" t="s">
        <v>5484</v>
      </c>
      <c r="B18237" s="85" t="s">
        <v>5485</v>
      </c>
      <c r="C18237" s="86" t="s">
        <v>4888</v>
      </c>
      <c r="D18237" s="87">
        <v>0.1</v>
      </c>
      <c r="E18237" s="88">
        <v>253724</v>
      </c>
      <c r="F18237" s="89">
        <f>+D18237*E18237</f>
        <v>25372.400000000001</v>
      </c>
    </row>
    <row r="18238" spans="1:6" ht="409.6" hidden="1" customHeight="1" thickBot="1" x14ac:dyDescent="0.25"/>
    <row r="18239" spans="1:6" ht="13.5" customHeight="1" thickBot="1" x14ac:dyDescent="0.25">
      <c r="A18239" s="90" t="s">
        <v>4893</v>
      </c>
      <c r="B18239" s="91"/>
      <c r="C18239" s="92">
        <v>56.844557960299298</v>
      </c>
      <c r="D18239" s="91"/>
      <c r="E18239" s="93" t="s">
        <v>4884</v>
      </c>
      <c r="F18239" s="94">
        <v>25372</v>
      </c>
    </row>
    <row r="18240" spans="1:6" ht="0.2" customHeight="1" x14ac:dyDescent="0.2"/>
    <row r="18241" spans="1:6" ht="12.75" customHeight="1" x14ac:dyDescent="0.2">
      <c r="A18241" s="80" t="s">
        <v>4871</v>
      </c>
      <c r="B18241" s="81" t="s">
        <v>4894</v>
      </c>
      <c r="C18241" s="82" t="s">
        <v>4870</v>
      </c>
      <c r="D18241" s="82" t="s">
        <v>4873</v>
      </c>
      <c r="E18241" s="82" t="s">
        <v>4874</v>
      </c>
      <c r="F18241" s="83" t="s">
        <v>4875</v>
      </c>
    </row>
    <row r="18242" spans="1:6" ht="409.6" hidden="1" customHeight="1" x14ac:dyDescent="0.2"/>
    <row r="18243" spans="1:6" ht="25.5" customHeight="1" thickBot="1" x14ac:dyDescent="0.25">
      <c r="A18243" s="84" t="s">
        <v>4895</v>
      </c>
      <c r="B18243" s="85" t="s">
        <v>4896</v>
      </c>
      <c r="C18243" s="86" t="s">
        <v>4897</v>
      </c>
      <c r="D18243" s="87">
        <v>0.05</v>
      </c>
      <c r="E18243" s="88">
        <v>25372</v>
      </c>
      <c r="F18243" s="89">
        <f>+D18243*E18243</f>
        <v>1268.6000000000001</v>
      </c>
    </row>
    <row r="18244" spans="1:6" ht="409.6" hidden="1" customHeight="1" thickBot="1" x14ac:dyDescent="0.25"/>
    <row r="18245" spans="1:6" ht="13.5" customHeight="1" thickBot="1" x14ac:dyDescent="0.25">
      <c r="A18245" s="90" t="s">
        <v>4898</v>
      </c>
      <c r="B18245" s="91"/>
      <c r="C18245" s="92">
        <v>2.8431240758166401</v>
      </c>
      <c r="D18245" s="91"/>
      <c r="E18245" s="93" t="s">
        <v>4884</v>
      </c>
      <c r="F18245" s="94">
        <v>1269</v>
      </c>
    </row>
    <row r="18246" spans="1:6" ht="0.2" customHeight="1" x14ac:dyDescent="0.2"/>
    <row r="18247" spans="1:6" ht="12.75" customHeight="1" x14ac:dyDescent="0.2">
      <c r="A18247" s="80" t="s">
        <v>4871</v>
      </c>
      <c r="B18247" s="81" t="s">
        <v>4899</v>
      </c>
      <c r="C18247" s="82" t="s">
        <v>4870</v>
      </c>
      <c r="D18247" s="82" t="s">
        <v>4873</v>
      </c>
      <c r="E18247" s="82" t="s">
        <v>4874</v>
      </c>
      <c r="F18247" s="83" t="s">
        <v>4875</v>
      </c>
    </row>
    <row r="18248" spans="1:6" ht="409.6" hidden="1" customHeight="1" x14ac:dyDescent="0.2"/>
    <row r="18249" spans="1:6" ht="25.5" customHeight="1" x14ac:dyDescent="0.2">
      <c r="A18249" s="84" t="s">
        <v>5166</v>
      </c>
      <c r="B18249" s="85" t="s">
        <v>5167</v>
      </c>
      <c r="C18249" s="86" t="s">
        <v>109</v>
      </c>
      <c r="D18249" s="87">
        <v>2.4E-2</v>
      </c>
      <c r="E18249" s="88">
        <v>26925</v>
      </c>
      <c r="F18249" s="89">
        <f>+D18249*E18249</f>
        <v>646.20000000000005</v>
      </c>
    </row>
    <row r="18250" spans="1:6" ht="409.6" hidden="1" customHeight="1" x14ac:dyDescent="0.2"/>
    <row r="18251" spans="1:6" ht="25.5" customHeight="1" thickBot="1" x14ac:dyDescent="0.25">
      <c r="A18251" s="84" t="s">
        <v>5208</v>
      </c>
      <c r="B18251" s="85" t="s">
        <v>5209</v>
      </c>
      <c r="C18251" s="86" t="s">
        <v>109</v>
      </c>
      <c r="D18251" s="87">
        <v>10.5</v>
      </c>
      <c r="E18251" s="88">
        <v>139</v>
      </c>
      <c r="F18251" s="89">
        <f>+D18251*E18251</f>
        <v>1459.5</v>
      </c>
    </row>
    <row r="18252" spans="1:6" ht="409.6" hidden="1" customHeight="1" thickBot="1" x14ac:dyDescent="0.25"/>
    <row r="18253" spans="1:6" ht="13.5" customHeight="1" thickBot="1" x14ac:dyDescent="0.25">
      <c r="A18253" s="90" t="s">
        <v>4904</v>
      </c>
      <c r="B18253" s="91"/>
      <c r="C18253" s="92">
        <v>4.7183761258233599</v>
      </c>
      <c r="D18253" s="91"/>
      <c r="E18253" s="93" t="s">
        <v>4884</v>
      </c>
      <c r="F18253" s="94">
        <v>2106</v>
      </c>
    </row>
    <row r="18254" spans="1:6" ht="0.2" customHeight="1" x14ac:dyDescent="0.2"/>
    <row r="18255" spans="1:6" ht="12.75" customHeight="1" x14ac:dyDescent="0.2">
      <c r="A18255" s="80" t="s">
        <v>4871</v>
      </c>
      <c r="B18255" s="81" t="s">
        <v>4905</v>
      </c>
      <c r="C18255" s="82" t="s">
        <v>4870</v>
      </c>
      <c r="D18255" s="82" t="s">
        <v>4873</v>
      </c>
      <c r="E18255" s="82" t="s">
        <v>4874</v>
      </c>
      <c r="F18255" s="83" t="s">
        <v>4875</v>
      </c>
    </row>
    <row r="18256" spans="1:6" ht="409.6" hidden="1" customHeight="1" x14ac:dyDescent="0.2"/>
    <row r="18257" spans="1:6" ht="25.5" customHeight="1" thickBot="1" x14ac:dyDescent="0.25">
      <c r="A18257" s="84" t="s">
        <v>4920</v>
      </c>
      <c r="B18257" s="85" t="s">
        <v>4921</v>
      </c>
      <c r="C18257" s="86" t="s">
        <v>106</v>
      </c>
      <c r="D18257" s="87">
        <v>2.64E-2</v>
      </c>
      <c r="E18257" s="88">
        <v>14128</v>
      </c>
      <c r="F18257" s="89">
        <f>+D18257*E18257</f>
        <v>372.97919999999999</v>
      </c>
    </row>
    <row r="18258" spans="1:6" ht="409.6" hidden="1" customHeight="1" thickBot="1" x14ac:dyDescent="0.25"/>
    <row r="18259" spans="1:6" ht="13.5" customHeight="1" thickBot="1" x14ac:dyDescent="0.25">
      <c r="A18259" s="90" t="s">
        <v>4908</v>
      </c>
      <c r="B18259" s="91"/>
      <c r="C18259" s="92">
        <v>0.83568580006273296</v>
      </c>
      <c r="D18259" s="91"/>
      <c r="E18259" s="93" t="s">
        <v>4884</v>
      </c>
      <c r="F18259" s="94">
        <v>373</v>
      </c>
    </row>
    <row r="18260" spans="1:6" ht="0.2" customHeight="1" thickBot="1" x14ac:dyDescent="0.25"/>
    <row r="18261" spans="1:6" ht="12.75" customHeight="1" thickBot="1" x14ac:dyDescent="0.3">
      <c r="A18261" s="157" t="s">
        <v>4909</v>
      </c>
      <c r="B18261" s="158"/>
      <c r="C18261" s="158"/>
      <c r="D18261" s="158"/>
      <c r="E18261" s="159">
        <v>44634</v>
      </c>
      <c r="F18261" s="160"/>
    </row>
    <row r="18262" spans="1:6" ht="12.75" customHeight="1" x14ac:dyDescent="0.2"/>
    <row r="18263" spans="1:6" ht="12.75" customHeight="1" x14ac:dyDescent="0.2"/>
    <row r="18264" spans="1:6" ht="409.6" hidden="1" customHeight="1" x14ac:dyDescent="0.2"/>
    <row r="18265" spans="1:6" ht="12.75" customHeight="1" x14ac:dyDescent="0.25">
      <c r="A18265" s="144" t="s">
        <v>4868</v>
      </c>
      <c r="B18265" s="145"/>
      <c r="C18265" s="145"/>
      <c r="D18265" s="145"/>
      <c r="E18265" s="146"/>
      <c r="F18265" s="147"/>
    </row>
    <row r="18266" spans="1:6" ht="12.75" customHeight="1" x14ac:dyDescent="0.2">
      <c r="A18266" s="138" t="s">
        <v>3266</v>
      </c>
      <c r="B18266" s="139"/>
      <c r="C18266" s="139"/>
      <c r="D18266" s="140"/>
      <c r="E18266" s="76" t="s">
        <v>4869</v>
      </c>
      <c r="F18266" s="77" t="s">
        <v>4870</v>
      </c>
    </row>
    <row r="18267" spans="1:6" ht="12.75" customHeight="1" x14ac:dyDescent="0.2">
      <c r="A18267" s="141"/>
      <c r="B18267" s="142"/>
      <c r="C18267" s="142"/>
      <c r="D18267" s="143"/>
      <c r="E18267" s="78" t="s">
        <v>3265</v>
      </c>
      <c r="F18267" s="79" t="s">
        <v>263</v>
      </c>
    </row>
    <row r="18268" spans="1:6" ht="409.6" hidden="1" customHeight="1" x14ac:dyDescent="0.2"/>
    <row r="18269" spans="1:6" ht="12.75" customHeight="1" x14ac:dyDescent="0.2">
      <c r="A18269" s="80" t="s">
        <v>4871</v>
      </c>
      <c r="B18269" s="81" t="s">
        <v>4872</v>
      </c>
      <c r="C18269" s="82" t="s">
        <v>4870</v>
      </c>
      <c r="D18269" s="82" t="s">
        <v>4873</v>
      </c>
      <c r="E18269" s="82" t="s">
        <v>4874</v>
      </c>
      <c r="F18269" s="83" t="s">
        <v>4875</v>
      </c>
    </row>
    <row r="18270" spans="1:6" ht="409.6" hidden="1" customHeight="1" x14ac:dyDescent="0.2"/>
    <row r="18271" spans="1:6" ht="25.5" customHeight="1" x14ac:dyDescent="0.2">
      <c r="A18271" s="84" t="s">
        <v>5154</v>
      </c>
      <c r="B18271" s="85" t="s">
        <v>5155</v>
      </c>
      <c r="C18271" s="86" t="s">
        <v>106</v>
      </c>
      <c r="D18271" s="87">
        <v>2.52E-2</v>
      </c>
      <c r="E18271" s="88">
        <v>405694</v>
      </c>
      <c r="F18271" s="89">
        <f>+D18271*E18271</f>
        <v>10223.488799999999</v>
      </c>
    </row>
    <row r="18272" spans="1:6" ht="409.6" hidden="1" customHeight="1" x14ac:dyDescent="0.2"/>
    <row r="18273" spans="1:6" ht="25.5" customHeight="1" x14ac:dyDescent="0.2">
      <c r="A18273" s="84" t="s">
        <v>4941</v>
      </c>
      <c r="B18273" s="85" t="s">
        <v>4942</v>
      </c>
      <c r="C18273" s="86" t="s">
        <v>7</v>
      </c>
      <c r="D18273" s="87">
        <v>2.4E-2</v>
      </c>
      <c r="E18273" s="88">
        <v>8600</v>
      </c>
      <c r="F18273" s="89">
        <f>+D18273*E18273</f>
        <v>206.4</v>
      </c>
    </row>
    <row r="18274" spans="1:6" ht="409.6" hidden="1" customHeight="1" x14ac:dyDescent="0.2"/>
    <row r="18275" spans="1:6" ht="25.5" customHeight="1" x14ac:dyDescent="0.2">
      <c r="A18275" s="84" t="s">
        <v>4876</v>
      </c>
      <c r="B18275" s="85" t="s">
        <v>4877</v>
      </c>
      <c r="C18275" s="86" t="s">
        <v>1212</v>
      </c>
      <c r="D18275" s="87">
        <v>2.4E-2</v>
      </c>
      <c r="E18275" s="88">
        <v>3690</v>
      </c>
      <c r="F18275" s="89">
        <f>+D18275*E18275</f>
        <v>88.56</v>
      </c>
    </row>
    <row r="18276" spans="1:6" ht="409.6" hidden="1" customHeight="1" x14ac:dyDescent="0.2"/>
    <row r="18277" spans="1:6" ht="25.5" customHeight="1" thickBot="1" x14ac:dyDescent="0.25">
      <c r="A18277" s="84" t="s">
        <v>5172</v>
      </c>
      <c r="B18277" s="85" t="s">
        <v>5173</v>
      </c>
      <c r="C18277" s="86" t="s">
        <v>9</v>
      </c>
      <c r="D18277" s="87">
        <v>1.3333299999999999</v>
      </c>
      <c r="E18277" s="88">
        <v>8900</v>
      </c>
      <c r="F18277" s="89">
        <f>+D18277*E18277</f>
        <v>11866.636999999999</v>
      </c>
    </row>
    <row r="18278" spans="1:6" ht="409.6" hidden="1" customHeight="1" thickBot="1" x14ac:dyDescent="0.25"/>
    <row r="18279" spans="1:6" ht="13.5" customHeight="1" thickBot="1" x14ac:dyDescent="0.25">
      <c r="A18279" s="90" t="s">
        <v>4883</v>
      </c>
      <c r="B18279" s="91"/>
      <c r="C18279" s="92">
        <v>53.720991624469001</v>
      </c>
      <c r="D18279" s="91"/>
      <c r="E18279" s="93" t="s">
        <v>4884</v>
      </c>
      <c r="F18279" s="94">
        <v>22385</v>
      </c>
    </row>
    <row r="18280" spans="1:6" ht="0.2" customHeight="1" x14ac:dyDescent="0.2"/>
    <row r="18281" spans="1:6" ht="12.75" customHeight="1" x14ac:dyDescent="0.2">
      <c r="A18281" s="80" t="s">
        <v>4871</v>
      </c>
      <c r="B18281" s="81" t="s">
        <v>4885</v>
      </c>
      <c r="C18281" s="82" t="s">
        <v>4870</v>
      </c>
      <c r="D18281" s="82" t="s">
        <v>4873</v>
      </c>
      <c r="E18281" s="82" t="s">
        <v>4874</v>
      </c>
      <c r="F18281" s="83" t="s">
        <v>4875</v>
      </c>
    </row>
    <row r="18282" spans="1:6" ht="409.6" hidden="1" customHeight="1" x14ac:dyDescent="0.2"/>
    <row r="18283" spans="1:6" ht="25.5" customHeight="1" thickBot="1" x14ac:dyDescent="0.25">
      <c r="A18283" s="84" t="s">
        <v>5178</v>
      </c>
      <c r="B18283" s="85" t="s">
        <v>5179</v>
      </c>
      <c r="C18283" s="86" t="s">
        <v>4888</v>
      </c>
      <c r="D18283" s="87">
        <v>5.5559999999999998E-2</v>
      </c>
      <c r="E18283" s="88">
        <v>294454</v>
      </c>
      <c r="F18283" s="89">
        <f>+D18283*E18283</f>
        <v>16359.864239999999</v>
      </c>
    </row>
    <row r="18284" spans="1:6" ht="409.6" hidden="1" customHeight="1" thickBot="1" x14ac:dyDescent="0.25"/>
    <row r="18285" spans="1:6" ht="13.5" customHeight="1" thickBot="1" x14ac:dyDescent="0.25">
      <c r="A18285" s="90" t="s">
        <v>4893</v>
      </c>
      <c r="B18285" s="91"/>
      <c r="C18285" s="92">
        <v>39.261801339125</v>
      </c>
      <c r="D18285" s="91"/>
      <c r="E18285" s="93" t="s">
        <v>4884</v>
      </c>
      <c r="F18285" s="94">
        <v>16360</v>
      </c>
    </row>
    <row r="18286" spans="1:6" ht="0.2" customHeight="1" x14ac:dyDescent="0.2"/>
    <row r="18287" spans="1:6" ht="12.75" customHeight="1" x14ac:dyDescent="0.2">
      <c r="A18287" s="80" t="s">
        <v>4871</v>
      </c>
      <c r="B18287" s="81" t="s">
        <v>4894</v>
      </c>
      <c r="C18287" s="82" t="s">
        <v>4870</v>
      </c>
      <c r="D18287" s="82" t="s">
        <v>4873</v>
      </c>
      <c r="E18287" s="82" t="s">
        <v>4874</v>
      </c>
      <c r="F18287" s="83" t="s">
        <v>4875</v>
      </c>
    </row>
    <row r="18288" spans="1:6" ht="409.6" hidden="1" customHeight="1" x14ac:dyDescent="0.2"/>
    <row r="18289" spans="1:6" ht="25.5" customHeight="1" thickBot="1" x14ac:dyDescent="0.25">
      <c r="A18289" s="84" t="s">
        <v>4895</v>
      </c>
      <c r="B18289" s="85" t="s">
        <v>4896</v>
      </c>
      <c r="C18289" s="86" t="s">
        <v>4897</v>
      </c>
      <c r="D18289" s="87">
        <v>0.05</v>
      </c>
      <c r="E18289" s="88">
        <v>16360</v>
      </c>
      <c r="F18289" s="89">
        <f>+D18289*E18289</f>
        <v>818</v>
      </c>
    </row>
    <row r="18290" spans="1:6" ht="409.6" hidden="1" customHeight="1" thickBot="1" x14ac:dyDescent="0.25"/>
    <row r="18291" spans="1:6" ht="13.5" customHeight="1" thickBot="1" x14ac:dyDescent="0.25">
      <c r="A18291" s="90" t="s">
        <v>4898</v>
      </c>
      <c r="B18291" s="91"/>
      <c r="C18291" s="92">
        <v>1.9630900669562501</v>
      </c>
      <c r="D18291" s="91"/>
      <c r="E18291" s="93" t="s">
        <v>4884</v>
      </c>
      <c r="F18291" s="94">
        <v>818</v>
      </c>
    </row>
    <row r="18292" spans="1:6" ht="0.2" customHeight="1" x14ac:dyDescent="0.2"/>
    <row r="18293" spans="1:6" ht="12.75" customHeight="1" x14ac:dyDescent="0.2">
      <c r="A18293" s="80" t="s">
        <v>4871</v>
      </c>
      <c r="B18293" s="81" t="s">
        <v>4899</v>
      </c>
      <c r="C18293" s="82" t="s">
        <v>4870</v>
      </c>
      <c r="D18293" s="82" t="s">
        <v>4873</v>
      </c>
      <c r="E18293" s="82" t="s">
        <v>4874</v>
      </c>
      <c r="F18293" s="83" t="s">
        <v>4875</v>
      </c>
    </row>
    <row r="18294" spans="1:6" ht="409.6" hidden="1" customHeight="1" x14ac:dyDescent="0.2"/>
    <row r="18295" spans="1:6" ht="25.5" customHeight="1" x14ac:dyDescent="0.2">
      <c r="A18295" s="84" t="s">
        <v>5166</v>
      </c>
      <c r="B18295" s="85" t="s">
        <v>5167</v>
      </c>
      <c r="C18295" s="86" t="s">
        <v>109</v>
      </c>
      <c r="D18295" s="87">
        <v>2.4E-2</v>
      </c>
      <c r="E18295" s="88">
        <v>26925</v>
      </c>
      <c r="F18295" s="89">
        <f>+D18295*E18295</f>
        <v>646.20000000000005</v>
      </c>
    </row>
    <row r="18296" spans="1:6" ht="409.6" hidden="1" customHeight="1" x14ac:dyDescent="0.2"/>
    <row r="18297" spans="1:6" ht="25.5" customHeight="1" thickBot="1" x14ac:dyDescent="0.25">
      <c r="A18297" s="84" t="s">
        <v>5208</v>
      </c>
      <c r="B18297" s="85" t="s">
        <v>5209</v>
      </c>
      <c r="C18297" s="86" t="s">
        <v>109</v>
      </c>
      <c r="D18297" s="87">
        <v>10.5</v>
      </c>
      <c r="E18297" s="88">
        <v>139</v>
      </c>
      <c r="F18297" s="89">
        <f>+D18297*E18297</f>
        <v>1459.5</v>
      </c>
    </row>
    <row r="18298" spans="1:6" ht="409.6" hidden="1" customHeight="1" thickBot="1" x14ac:dyDescent="0.25"/>
    <row r="18299" spans="1:6" ht="13.5" customHeight="1" thickBot="1" x14ac:dyDescent="0.25">
      <c r="A18299" s="90" t="s">
        <v>4904</v>
      </c>
      <c r="B18299" s="91"/>
      <c r="C18299" s="92">
        <v>5.0541169694497103</v>
      </c>
      <c r="D18299" s="91"/>
      <c r="E18299" s="93" t="s">
        <v>4884</v>
      </c>
      <c r="F18299" s="94">
        <v>2106</v>
      </c>
    </row>
    <row r="18300" spans="1:6" ht="0.2" customHeight="1" thickBot="1" x14ac:dyDescent="0.25"/>
    <row r="18301" spans="1:6" ht="12.75" customHeight="1" thickBot="1" x14ac:dyDescent="0.3">
      <c r="A18301" s="157" t="s">
        <v>4909</v>
      </c>
      <c r="B18301" s="158"/>
      <c r="C18301" s="158"/>
      <c r="D18301" s="158"/>
      <c r="E18301" s="159">
        <v>41669</v>
      </c>
      <c r="F18301" s="160"/>
    </row>
    <row r="18302" spans="1:6" ht="12.75" customHeight="1" x14ac:dyDescent="0.2"/>
    <row r="18303" spans="1:6" ht="12.75" customHeight="1" x14ac:dyDescent="0.2"/>
    <row r="18304" spans="1:6" ht="409.6" hidden="1" customHeight="1" x14ac:dyDescent="0.2"/>
    <row r="18305" spans="1:6" ht="12.75" customHeight="1" x14ac:dyDescent="0.25">
      <c r="A18305" s="144" t="s">
        <v>4868</v>
      </c>
      <c r="B18305" s="145"/>
      <c r="C18305" s="145"/>
      <c r="D18305" s="145"/>
      <c r="E18305" s="146"/>
      <c r="F18305" s="147"/>
    </row>
    <row r="18306" spans="1:6" ht="12.75" customHeight="1" x14ac:dyDescent="0.2">
      <c r="A18306" s="138" t="s">
        <v>3268</v>
      </c>
      <c r="B18306" s="139"/>
      <c r="C18306" s="139"/>
      <c r="D18306" s="140"/>
      <c r="E18306" s="76" t="s">
        <v>4869</v>
      </c>
      <c r="F18306" s="77" t="s">
        <v>4870</v>
      </c>
    </row>
    <row r="18307" spans="1:6" ht="12.75" customHeight="1" x14ac:dyDescent="0.2">
      <c r="A18307" s="141"/>
      <c r="B18307" s="142"/>
      <c r="C18307" s="142"/>
      <c r="D18307" s="143"/>
      <c r="E18307" s="78" t="s">
        <v>3267</v>
      </c>
      <c r="F18307" s="79" t="s">
        <v>263</v>
      </c>
    </row>
    <row r="18308" spans="1:6" ht="409.6" hidden="1" customHeight="1" x14ac:dyDescent="0.2"/>
    <row r="18309" spans="1:6" ht="12.75" customHeight="1" x14ac:dyDescent="0.2">
      <c r="A18309" s="80" t="s">
        <v>4871</v>
      </c>
      <c r="B18309" s="81" t="s">
        <v>4872</v>
      </c>
      <c r="C18309" s="82" t="s">
        <v>4870</v>
      </c>
      <c r="D18309" s="82" t="s">
        <v>4873</v>
      </c>
      <c r="E18309" s="82" t="s">
        <v>4874</v>
      </c>
      <c r="F18309" s="83" t="s">
        <v>4875</v>
      </c>
    </row>
    <row r="18310" spans="1:6" ht="409.6" hidden="1" customHeight="1" x14ac:dyDescent="0.2"/>
    <row r="18311" spans="1:6" ht="25.5" customHeight="1" x14ac:dyDescent="0.2">
      <c r="A18311" s="84" t="s">
        <v>5154</v>
      </c>
      <c r="B18311" s="85" t="s">
        <v>5155</v>
      </c>
      <c r="C18311" s="86" t="s">
        <v>106</v>
      </c>
      <c r="D18311" s="87">
        <v>3.15E-2</v>
      </c>
      <c r="E18311" s="88">
        <v>405694</v>
      </c>
      <c r="F18311" s="89">
        <f>+D18311*E18311</f>
        <v>12779.361000000001</v>
      </c>
    </row>
    <row r="18312" spans="1:6" ht="409.6" hidden="1" customHeight="1" x14ac:dyDescent="0.2"/>
    <row r="18313" spans="1:6" ht="25.5" customHeight="1" x14ac:dyDescent="0.2">
      <c r="A18313" s="84" t="s">
        <v>4941</v>
      </c>
      <c r="B18313" s="85" t="s">
        <v>4942</v>
      </c>
      <c r="C18313" s="86" t="s">
        <v>7</v>
      </c>
      <c r="D18313" s="87">
        <v>0.2</v>
      </c>
      <c r="E18313" s="88">
        <v>8600</v>
      </c>
      <c r="F18313" s="89">
        <f>+D18313*E18313</f>
        <v>1720</v>
      </c>
    </row>
    <row r="18314" spans="1:6" ht="409.6" hidden="1" customHeight="1" x14ac:dyDescent="0.2"/>
    <row r="18315" spans="1:6" ht="25.5" customHeight="1" x14ac:dyDescent="0.2">
      <c r="A18315" s="84" t="s">
        <v>4876</v>
      </c>
      <c r="B18315" s="85" t="s">
        <v>4877</v>
      </c>
      <c r="C18315" s="86" t="s">
        <v>1212</v>
      </c>
      <c r="D18315" s="87">
        <v>0.1</v>
      </c>
      <c r="E18315" s="88">
        <v>3690</v>
      </c>
      <c r="F18315" s="89">
        <f>+D18315*E18315</f>
        <v>369</v>
      </c>
    </row>
    <row r="18316" spans="1:6" ht="409.6" hidden="1" customHeight="1" x14ac:dyDescent="0.2"/>
    <row r="18317" spans="1:6" ht="25.5" customHeight="1" x14ac:dyDescent="0.2">
      <c r="A18317" s="84" t="s">
        <v>5172</v>
      </c>
      <c r="B18317" s="85" t="s">
        <v>5173</v>
      </c>
      <c r="C18317" s="86" t="s">
        <v>9</v>
      </c>
      <c r="D18317" s="87">
        <v>0.26785999999999999</v>
      </c>
      <c r="E18317" s="88">
        <v>8900</v>
      </c>
      <c r="F18317" s="89">
        <f>+D18317*E18317</f>
        <v>2383.9539999999997</v>
      </c>
    </row>
    <row r="18318" spans="1:6" ht="409.6" hidden="1" customHeight="1" x14ac:dyDescent="0.2"/>
    <row r="18319" spans="1:6" ht="25.5" customHeight="1" thickBot="1" x14ac:dyDescent="0.25">
      <c r="A18319" s="84" t="s">
        <v>5258</v>
      </c>
      <c r="B18319" s="85" t="s">
        <v>5259</v>
      </c>
      <c r="C18319" s="86" t="s">
        <v>7</v>
      </c>
      <c r="D18319" s="87">
        <v>5.7696500000000004</v>
      </c>
      <c r="E18319" s="88">
        <v>5242</v>
      </c>
      <c r="F18319" s="89">
        <f>+D18319*E18319</f>
        <v>30244.505300000001</v>
      </c>
    </row>
    <row r="18320" spans="1:6" ht="409.6" hidden="1" customHeight="1" thickBot="1" x14ac:dyDescent="0.25"/>
    <row r="18321" spans="1:6" ht="13.5" customHeight="1" thickBot="1" x14ac:dyDescent="0.25">
      <c r="A18321" s="90" t="s">
        <v>4883</v>
      </c>
      <c r="B18321" s="91"/>
      <c r="C18321" s="92">
        <v>58.6737656112957</v>
      </c>
      <c r="D18321" s="91"/>
      <c r="E18321" s="93" t="s">
        <v>4884</v>
      </c>
      <c r="F18321" s="94">
        <v>47497</v>
      </c>
    </row>
    <row r="18322" spans="1:6" ht="0.2" customHeight="1" x14ac:dyDescent="0.2"/>
    <row r="18323" spans="1:6" ht="12.75" customHeight="1" x14ac:dyDescent="0.2">
      <c r="A18323" s="80" t="s">
        <v>4871</v>
      </c>
      <c r="B18323" s="81" t="s">
        <v>4885</v>
      </c>
      <c r="C18323" s="82" t="s">
        <v>4870</v>
      </c>
      <c r="D18323" s="82" t="s">
        <v>4873</v>
      </c>
      <c r="E18323" s="82" t="s">
        <v>4874</v>
      </c>
      <c r="F18323" s="83" t="s">
        <v>4875</v>
      </c>
    </row>
    <row r="18324" spans="1:6" ht="409.6" hidden="1" customHeight="1" x14ac:dyDescent="0.2"/>
    <row r="18325" spans="1:6" ht="25.5" customHeight="1" thickBot="1" x14ac:dyDescent="0.25">
      <c r="A18325" s="84" t="s">
        <v>5178</v>
      </c>
      <c r="B18325" s="85" t="s">
        <v>5179</v>
      </c>
      <c r="C18325" s="86" t="s">
        <v>4888</v>
      </c>
      <c r="D18325" s="87">
        <v>0.1</v>
      </c>
      <c r="E18325" s="88">
        <v>294454</v>
      </c>
      <c r="F18325" s="89">
        <f>+D18325*E18325</f>
        <v>29445.4</v>
      </c>
    </row>
    <row r="18326" spans="1:6" ht="409.6" hidden="1" customHeight="1" thickBot="1" x14ac:dyDescent="0.25"/>
    <row r="18327" spans="1:6" ht="13.5" customHeight="1" thickBot="1" x14ac:dyDescent="0.25">
      <c r="A18327" s="90" t="s">
        <v>4893</v>
      </c>
      <c r="B18327" s="91"/>
      <c r="C18327" s="92">
        <v>36.373855789304599</v>
      </c>
      <c r="D18327" s="91"/>
      <c r="E18327" s="93" t="s">
        <v>4884</v>
      </c>
      <c r="F18327" s="94">
        <v>29445</v>
      </c>
    </row>
    <row r="18328" spans="1:6" ht="0.2" customHeight="1" x14ac:dyDescent="0.2"/>
    <row r="18329" spans="1:6" ht="12.75" customHeight="1" x14ac:dyDescent="0.2">
      <c r="A18329" s="80" t="s">
        <v>4871</v>
      </c>
      <c r="B18329" s="81" t="s">
        <v>4894</v>
      </c>
      <c r="C18329" s="82" t="s">
        <v>4870</v>
      </c>
      <c r="D18329" s="82" t="s">
        <v>4873</v>
      </c>
      <c r="E18329" s="82" t="s">
        <v>4874</v>
      </c>
      <c r="F18329" s="83" t="s">
        <v>4875</v>
      </c>
    </row>
    <row r="18330" spans="1:6" ht="409.6" hidden="1" customHeight="1" x14ac:dyDescent="0.2"/>
    <row r="18331" spans="1:6" ht="25.5" customHeight="1" thickBot="1" x14ac:dyDescent="0.25">
      <c r="A18331" s="84" t="s">
        <v>4895</v>
      </c>
      <c r="B18331" s="85" t="s">
        <v>4896</v>
      </c>
      <c r="C18331" s="86" t="s">
        <v>4897</v>
      </c>
      <c r="D18331" s="87">
        <v>0.05</v>
      </c>
      <c r="E18331" s="88">
        <v>29445</v>
      </c>
      <c r="F18331" s="89">
        <f>+D18331*E18331</f>
        <v>1472.25</v>
      </c>
    </row>
    <row r="18332" spans="1:6" ht="409.6" hidden="1" customHeight="1" thickBot="1" x14ac:dyDescent="0.25"/>
    <row r="18333" spans="1:6" ht="13.5" customHeight="1" thickBot="1" x14ac:dyDescent="0.25">
      <c r="A18333" s="90" t="s">
        <v>4898</v>
      </c>
      <c r="B18333" s="91"/>
      <c r="C18333" s="92">
        <v>1.81838396066756</v>
      </c>
      <c r="D18333" s="91"/>
      <c r="E18333" s="93" t="s">
        <v>4884</v>
      </c>
      <c r="F18333" s="94">
        <v>1472</v>
      </c>
    </row>
    <row r="18334" spans="1:6" ht="0.2" customHeight="1" x14ac:dyDescent="0.2"/>
    <row r="18335" spans="1:6" ht="12.75" customHeight="1" x14ac:dyDescent="0.2">
      <c r="A18335" s="80" t="s">
        <v>4871</v>
      </c>
      <c r="B18335" s="81" t="s">
        <v>4899</v>
      </c>
      <c r="C18335" s="82" t="s">
        <v>4870</v>
      </c>
      <c r="D18335" s="82" t="s">
        <v>4873</v>
      </c>
      <c r="E18335" s="82" t="s">
        <v>4874</v>
      </c>
      <c r="F18335" s="83" t="s">
        <v>4875</v>
      </c>
    </row>
    <row r="18336" spans="1:6" ht="409.6" hidden="1" customHeight="1" x14ac:dyDescent="0.2"/>
    <row r="18337" spans="1:6" ht="25.5" customHeight="1" x14ac:dyDescent="0.2">
      <c r="A18337" s="84" t="s">
        <v>5166</v>
      </c>
      <c r="B18337" s="85" t="s">
        <v>5167</v>
      </c>
      <c r="C18337" s="86" t="s">
        <v>109</v>
      </c>
      <c r="D18337" s="87">
        <v>0.04</v>
      </c>
      <c r="E18337" s="88">
        <v>26925</v>
      </c>
      <c r="F18337" s="89">
        <f>+D18337*E18337</f>
        <v>1077</v>
      </c>
    </row>
    <row r="18338" spans="1:6" ht="409.6" hidden="1" customHeight="1" x14ac:dyDescent="0.2"/>
    <row r="18339" spans="1:6" ht="25.5" customHeight="1" thickBot="1" x14ac:dyDescent="0.25">
      <c r="A18339" s="84" t="s">
        <v>5208</v>
      </c>
      <c r="B18339" s="85" t="s">
        <v>5209</v>
      </c>
      <c r="C18339" s="86" t="s">
        <v>109</v>
      </c>
      <c r="D18339" s="87">
        <v>10.5</v>
      </c>
      <c r="E18339" s="88">
        <v>139</v>
      </c>
      <c r="F18339" s="89">
        <f>+D18339*E18339</f>
        <v>1459.5</v>
      </c>
    </row>
    <row r="18340" spans="1:6" ht="409.6" hidden="1" customHeight="1" thickBot="1" x14ac:dyDescent="0.25"/>
    <row r="18341" spans="1:6" ht="13.5" customHeight="1" thickBot="1" x14ac:dyDescent="0.25">
      <c r="A18341" s="90" t="s">
        <v>4904</v>
      </c>
      <c r="B18341" s="91"/>
      <c r="C18341" s="92">
        <v>3.1339946387320698</v>
      </c>
      <c r="D18341" s="91"/>
      <c r="E18341" s="93" t="s">
        <v>4884</v>
      </c>
      <c r="F18341" s="94">
        <v>2537</v>
      </c>
    </row>
    <row r="18342" spans="1:6" ht="0.2" customHeight="1" x14ac:dyDescent="0.2"/>
    <row r="18343" spans="1:6" ht="12.75" customHeight="1" thickBot="1" x14ac:dyDescent="0.3">
      <c r="A18343" s="157" t="s">
        <v>4909</v>
      </c>
      <c r="B18343" s="158"/>
      <c r="C18343" s="158"/>
      <c r="D18343" s="158"/>
      <c r="E18343" s="159">
        <v>80951</v>
      </c>
      <c r="F18343" s="160"/>
    </row>
    <row r="18344" spans="1:6" ht="12.75" customHeight="1" x14ac:dyDescent="0.2"/>
    <row r="18345" spans="1:6" ht="12.75" customHeight="1" x14ac:dyDescent="0.2"/>
    <row r="18346" spans="1:6" ht="409.6" hidden="1" customHeight="1" x14ac:dyDescent="0.2"/>
    <row r="18347" spans="1:6" ht="12.75" customHeight="1" x14ac:dyDescent="0.25">
      <c r="A18347" s="144" t="s">
        <v>4868</v>
      </c>
      <c r="B18347" s="145"/>
      <c r="C18347" s="145"/>
      <c r="D18347" s="145"/>
      <c r="E18347" s="146"/>
      <c r="F18347" s="147"/>
    </row>
    <row r="18348" spans="1:6" ht="12.75" customHeight="1" x14ac:dyDescent="0.2">
      <c r="A18348" s="138" t="s">
        <v>3270</v>
      </c>
      <c r="B18348" s="139"/>
      <c r="C18348" s="139"/>
      <c r="D18348" s="140"/>
      <c r="E18348" s="76" t="s">
        <v>4869</v>
      </c>
      <c r="F18348" s="77" t="s">
        <v>4870</v>
      </c>
    </row>
    <row r="18349" spans="1:6" ht="12.75" customHeight="1" x14ac:dyDescent="0.2">
      <c r="A18349" s="141"/>
      <c r="B18349" s="142"/>
      <c r="C18349" s="142"/>
      <c r="D18349" s="143"/>
      <c r="E18349" s="78" t="s">
        <v>3269</v>
      </c>
      <c r="F18349" s="79" t="s">
        <v>263</v>
      </c>
    </row>
    <row r="18350" spans="1:6" ht="409.6" hidden="1" customHeight="1" x14ac:dyDescent="0.2"/>
    <row r="18351" spans="1:6" ht="12.75" customHeight="1" x14ac:dyDescent="0.2">
      <c r="A18351" s="80" t="s">
        <v>4871</v>
      </c>
      <c r="B18351" s="81" t="s">
        <v>4872</v>
      </c>
      <c r="C18351" s="82" t="s">
        <v>4870</v>
      </c>
      <c r="D18351" s="82" t="s">
        <v>4873</v>
      </c>
      <c r="E18351" s="82" t="s">
        <v>4874</v>
      </c>
      <c r="F18351" s="83" t="s">
        <v>4875</v>
      </c>
    </row>
    <row r="18352" spans="1:6" ht="409.6" hidden="1" customHeight="1" x14ac:dyDescent="0.2"/>
    <row r="18353" spans="1:6" ht="25.5" customHeight="1" x14ac:dyDescent="0.2">
      <c r="A18353" s="84" t="s">
        <v>5154</v>
      </c>
      <c r="B18353" s="85" t="s">
        <v>5155</v>
      </c>
      <c r="C18353" s="86" t="s">
        <v>106</v>
      </c>
      <c r="D18353" s="87">
        <v>9.1350000000000001E-2</v>
      </c>
      <c r="E18353" s="88">
        <v>405694</v>
      </c>
      <c r="F18353" s="89">
        <f>+D18353*E18353</f>
        <v>37060.1469</v>
      </c>
    </row>
    <row r="18354" spans="1:6" ht="409.6" hidden="1" customHeight="1" x14ac:dyDescent="0.2"/>
    <row r="18355" spans="1:6" ht="25.5" customHeight="1" x14ac:dyDescent="0.2">
      <c r="A18355" s="84" t="s">
        <v>5256</v>
      </c>
      <c r="B18355" s="85" t="s">
        <v>5257</v>
      </c>
      <c r="C18355" s="86" t="s">
        <v>9</v>
      </c>
      <c r="D18355" s="87">
        <v>6.4000000000000003E-3</v>
      </c>
      <c r="E18355" s="88">
        <v>262600</v>
      </c>
      <c r="F18355" s="89">
        <f>+D18355*E18355</f>
        <v>1680.64</v>
      </c>
    </row>
    <row r="18356" spans="1:6" ht="409.6" hidden="1" customHeight="1" x14ac:dyDescent="0.2"/>
    <row r="18357" spans="1:6" ht="25.5" customHeight="1" x14ac:dyDescent="0.2">
      <c r="A18357" s="84" t="s">
        <v>5097</v>
      </c>
      <c r="B18357" s="85" t="s">
        <v>5098</v>
      </c>
      <c r="C18357" s="86" t="s">
        <v>9</v>
      </c>
      <c r="D18357" s="87">
        <v>7.016E-2</v>
      </c>
      <c r="E18357" s="88">
        <v>295180</v>
      </c>
      <c r="F18357" s="89">
        <f>+D18357*E18357</f>
        <v>20709.828799999999</v>
      </c>
    </row>
    <row r="18358" spans="1:6" ht="409.6" hidden="1" customHeight="1" x14ac:dyDescent="0.2"/>
    <row r="18359" spans="1:6" ht="25.5" customHeight="1" x14ac:dyDescent="0.2">
      <c r="A18359" s="84" t="s">
        <v>5190</v>
      </c>
      <c r="B18359" s="85" t="s">
        <v>5191</v>
      </c>
      <c r="C18359" s="86" t="s">
        <v>263</v>
      </c>
      <c r="D18359" s="87">
        <v>1.65</v>
      </c>
      <c r="E18359" s="88">
        <v>1353</v>
      </c>
      <c r="F18359" s="89">
        <f>+D18359*E18359</f>
        <v>2232.4499999999998</v>
      </c>
    </row>
    <row r="18360" spans="1:6" ht="409.6" hidden="1" customHeight="1" x14ac:dyDescent="0.2"/>
    <row r="18361" spans="1:6" ht="25.5" customHeight="1" thickBot="1" x14ac:dyDescent="0.25">
      <c r="A18361" s="84" t="s">
        <v>5214</v>
      </c>
      <c r="B18361" s="85" t="s">
        <v>5215</v>
      </c>
      <c r="C18361" s="86" t="s">
        <v>117</v>
      </c>
      <c r="D18361" s="87">
        <v>0.32374999999999998</v>
      </c>
      <c r="E18361" s="88">
        <v>40674</v>
      </c>
      <c r="F18361" s="89">
        <f>+D18361*E18361</f>
        <v>13168.207499999999</v>
      </c>
    </row>
    <row r="18362" spans="1:6" ht="409.6" hidden="1" customHeight="1" thickBot="1" x14ac:dyDescent="0.25"/>
    <row r="18363" spans="1:6" ht="13.5" customHeight="1" thickBot="1" x14ac:dyDescent="0.25">
      <c r="A18363" s="90" t="s">
        <v>4883</v>
      </c>
      <c r="B18363" s="91"/>
      <c r="C18363" s="92">
        <v>66.096516402490195</v>
      </c>
      <c r="D18363" s="91"/>
      <c r="E18363" s="93" t="s">
        <v>4884</v>
      </c>
      <c r="F18363" s="94">
        <v>74851</v>
      </c>
    </row>
    <row r="18364" spans="1:6" ht="0.2" customHeight="1" x14ac:dyDescent="0.2"/>
    <row r="18365" spans="1:6" ht="12.75" customHeight="1" x14ac:dyDescent="0.2">
      <c r="A18365" s="80" t="s">
        <v>4871</v>
      </c>
      <c r="B18365" s="81" t="s">
        <v>4885</v>
      </c>
      <c r="C18365" s="82" t="s">
        <v>4870</v>
      </c>
      <c r="D18365" s="82" t="s">
        <v>4873</v>
      </c>
      <c r="E18365" s="82" t="s">
        <v>4874</v>
      </c>
      <c r="F18365" s="83" t="s">
        <v>4875</v>
      </c>
    </row>
    <row r="18366" spans="1:6" ht="409.6" hidden="1" customHeight="1" x14ac:dyDescent="0.2"/>
    <row r="18367" spans="1:6" ht="25.5" customHeight="1" thickBot="1" x14ac:dyDescent="0.25">
      <c r="A18367" s="84" t="s">
        <v>4912</v>
      </c>
      <c r="B18367" s="85" t="s">
        <v>4913</v>
      </c>
      <c r="C18367" s="86" t="s">
        <v>4888</v>
      </c>
      <c r="D18367" s="87">
        <v>0.18</v>
      </c>
      <c r="E18367" s="88">
        <v>184277</v>
      </c>
      <c r="F18367" s="89">
        <f>+D18367*E18367</f>
        <v>33169.86</v>
      </c>
    </row>
    <row r="18368" spans="1:6" ht="409.6" hidden="1" customHeight="1" thickBot="1" x14ac:dyDescent="0.25"/>
    <row r="18369" spans="1:6" ht="13.5" customHeight="1" thickBot="1" x14ac:dyDescent="0.25">
      <c r="A18369" s="90" t="s">
        <v>4893</v>
      </c>
      <c r="B18369" s="91"/>
      <c r="C18369" s="92">
        <v>29.290476400724099</v>
      </c>
      <c r="D18369" s="91"/>
      <c r="E18369" s="93" t="s">
        <v>4884</v>
      </c>
      <c r="F18369" s="94">
        <v>33170</v>
      </c>
    </row>
    <row r="18370" spans="1:6" ht="0.2" customHeight="1" x14ac:dyDescent="0.2"/>
    <row r="18371" spans="1:6" ht="12.75" customHeight="1" x14ac:dyDescent="0.2">
      <c r="A18371" s="80" t="s">
        <v>4871</v>
      </c>
      <c r="B18371" s="81" t="s">
        <v>4894</v>
      </c>
      <c r="C18371" s="82" t="s">
        <v>4870</v>
      </c>
      <c r="D18371" s="82" t="s">
        <v>4873</v>
      </c>
      <c r="E18371" s="82" t="s">
        <v>4874</v>
      </c>
      <c r="F18371" s="83" t="s">
        <v>4875</v>
      </c>
    </row>
    <row r="18372" spans="1:6" ht="409.6" hidden="1" customHeight="1" x14ac:dyDescent="0.2"/>
    <row r="18373" spans="1:6" ht="25.5" customHeight="1" thickBot="1" x14ac:dyDescent="0.25">
      <c r="A18373" s="84" t="s">
        <v>4895</v>
      </c>
      <c r="B18373" s="85" t="s">
        <v>4896</v>
      </c>
      <c r="C18373" s="86" t="s">
        <v>4897</v>
      </c>
      <c r="D18373" s="87">
        <v>0.05</v>
      </c>
      <c r="E18373" s="88">
        <v>33170</v>
      </c>
      <c r="F18373" s="89">
        <f>+D18373*E18373</f>
        <v>1658.5</v>
      </c>
    </row>
    <row r="18374" spans="1:6" ht="409.6" hidden="1" customHeight="1" thickBot="1" x14ac:dyDescent="0.25"/>
    <row r="18375" spans="1:6" ht="13.5" customHeight="1" thickBot="1" x14ac:dyDescent="0.25">
      <c r="A18375" s="90" t="s">
        <v>4898</v>
      </c>
      <c r="B18375" s="91"/>
      <c r="C18375" s="92">
        <v>1.46496534063314</v>
      </c>
      <c r="D18375" s="91"/>
      <c r="E18375" s="93" t="s">
        <v>4884</v>
      </c>
      <c r="F18375" s="94">
        <v>1659</v>
      </c>
    </row>
    <row r="18376" spans="1:6" ht="0.2" customHeight="1" x14ac:dyDescent="0.2"/>
    <row r="18377" spans="1:6" ht="12.75" customHeight="1" x14ac:dyDescent="0.2">
      <c r="A18377" s="80" t="s">
        <v>4871</v>
      </c>
      <c r="B18377" s="81" t="s">
        <v>4899</v>
      </c>
      <c r="C18377" s="82" t="s">
        <v>4870</v>
      </c>
      <c r="D18377" s="82" t="s">
        <v>4873</v>
      </c>
      <c r="E18377" s="82" t="s">
        <v>4874</v>
      </c>
      <c r="F18377" s="83" t="s">
        <v>4875</v>
      </c>
    </row>
    <row r="18378" spans="1:6" ht="409.6" hidden="1" customHeight="1" x14ac:dyDescent="0.2"/>
    <row r="18379" spans="1:6" ht="25.5" customHeight="1" x14ac:dyDescent="0.2">
      <c r="A18379" s="84" t="s">
        <v>5482</v>
      </c>
      <c r="B18379" s="85" t="s">
        <v>5483</v>
      </c>
      <c r="C18379" s="86" t="s">
        <v>109</v>
      </c>
      <c r="D18379" s="87">
        <v>0.125</v>
      </c>
      <c r="E18379" s="88">
        <v>592</v>
      </c>
      <c r="F18379" s="89">
        <f>+D18379*E18379</f>
        <v>74</v>
      </c>
    </row>
    <row r="18380" spans="1:6" ht="409.6" hidden="1" customHeight="1" x14ac:dyDescent="0.2"/>
    <row r="18381" spans="1:6" ht="25.5" customHeight="1" x14ac:dyDescent="0.2">
      <c r="A18381" s="84" t="s">
        <v>5018</v>
      </c>
      <c r="B18381" s="85" t="s">
        <v>5019</v>
      </c>
      <c r="C18381" s="86" t="s">
        <v>109</v>
      </c>
      <c r="D18381" s="87">
        <v>0.25</v>
      </c>
      <c r="E18381" s="88">
        <v>248</v>
      </c>
      <c r="F18381" s="89">
        <f>+D18381*E18381</f>
        <v>62</v>
      </c>
    </row>
    <row r="18382" spans="1:6" ht="409.6" hidden="1" customHeight="1" x14ac:dyDescent="0.2"/>
    <row r="18383" spans="1:6" ht="25.5" customHeight="1" x14ac:dyDescent="0.2">
      <c r="A18383" s="84" t="s">
        <v>5208</v>
      </c>
      <c r="B18383" s="85" t="s">
        <v>5209</v>
      </c>
      <c r="C18383" s="86" t="s">
        <v>109</v>
      </c>
      <c r="D18383" s="87">
        <v>9.3333300000000001</v>
      </c>
      <c r="E18383" s="88">
        <v>139</v>
      </c>
      <c r="F18383" s="89">
        <f>+D18383*E18383</f>
        <v>1297.33287</v>
      </c>
    </row>
    <row r="18384" spans="1:6" ht="409.6" hidden="1" customHeight="1" x14ac:dyDescent="0.2"/>
    <row r="18385" spans="1:6" ht="25.5" customHeight="1" x14ac:dyDescent="0.2">
      <c r="A18385" s="84" t="s">
        <v>5087</v>
      </c>
      <c r="B18385" s="85" t="s">
        <v>5088</v>
      </c>
      <c r="C18385" s="86" t="s">
        <v>109</v>
      </c>
      <c r="D18385" s="87">
        <v>4.6666699999999999</v>
      </c>
      <c r="E18385" s="88">
        <v>169</v>
      </c>
      <c r="F18385" s="89">
        <f>+D18385*E18385</f>
        <v>788.66723000000002</v>
      </c>
    </row>
    <row r="18386" spans="1:6" ht="409.6" hidden="1" customHeight="1" x14ac:dyDescent="0.2"/>
    <row r="18387" spans="1:6" ht="25.5" customHeight="1" thickBot="1" x14ac:dyDescent="0.25">
      <c r="A18387" s="84" t="s">
        <v>5224</v>
      </c>
      <c r="B18387" s="85" t="s">
        <v>5225</v>
      </c>
      <c r="C18387" s="86" t="s">
        <v>109</v>
      </c>
      <c r="D18387" s="87">
        <v>5.1851799999999999</v>
      </c>
      <c r="E18387" s="88">
        <v>259</v>
      </c>
      <c r="F18387" s="89">
        <f>+D18387*E18387</f>
        <v>1342.96162</v>
      </c>
    </row>
    <row r="18388" spans="1:6" ht="409.6" hidden="1" customHeight="1" thickBot="1" x14ac:dyDescent="0.25"/>
    <row r="18389" spans="1:6" ht="13.5" customHeight="1" thickBot="1" x14ac:dyDescent="0.25">
      <c r="A18389" s="90" t="s">
        <v>4904</v>
      </c>
      <c r="B18389" s="91"/>
      <c r="C18389" s="92">
        <v>3.1480418561525898</v>
      </c>
      <c r="D18389" s="91"/>
      <c r="E18389" s="93" t="s">
        <v>4884</v>
      </c>
      <c r="F18389" s="94">
        <v>3565</v>
      </c>
    </row>
    <row r="18390" spans="1:6" ht="0.2" customHeight="1" thickBot="1" x14ac:dyDescent="0.25"/>
    <row r="18391" spans="1:6" ht="12.75" customHeight="1" thickBot="1" x14ac:dyDescent="0.3">
      <c r="A18391" s="157" t="s">
        <v>4909</v>
      </c>
      <c r="B18391" s="158"/>
      <c r="C18391" s="158"/>
      <c r="D18391" s="158"/>
      <c r="E18391" s="159">
        <v>113245</v>
      </c>
      <c r="F18391" s="160"/>
    </row>
    <row r="18392" spans="1:6" ht="12.75" customHeight="1" x14ac:dyDescent="0.2"/>
    <row r="18393" spans="1:6" ht="12.75" customHeight="1" x14ac:dyDescent="0.2"/>
    <row r="18394" spans="1:6" ht="409.6" hidden="1" customHeight="1" x14ac:dyDescent="0.2"/>
    <row r="18395" spans="1:6" ht="12.75" customHeight="1" x14ac:dyDescent="0.25">
      <c r="A18395" s="144" t="s">
        <v>4868</v>
      </c>
      <c r="B18395" s="145"/>
      <c r="C18395" s="145"/>
      <c r="D18395" s="145"/>
      <c r="E18395" s="146"/>
      <c r="F18395" s="147"/>
    </row>
    <row r="18396" spans="1:6" ht="12.75" customHeight="1" x14ac:dyDescent="0.2">
      <c r="A18396" s="138" t="s">
        <v>3274</v>
      </c>
      <c r="B18396" s="139"/>
      <c r="C18396" s="139"/>
      <c r="D18396" s="140"/>
      <c r="E18396" s="76" t="s">
        <v>4869</v>
      </c>
      <c r="F18396" s="77" t="s">
        <v>4870</v>
      </c>
    </row>
    <row r="18397" spans="1:6" ht="12.75" customHeight="1" x14ac:dyDescent="0.2">
      <c r="A18397" s="141"/>
      <c r="B18397" s="142"/>
      <c r="C18397" s="142"/>
      <c r="D18397" s="143"/>
      <c r="E18397" s="78" t="s">
        <v>3273</v>
      </c>
      <c r="F18397" s="79" t="s">
        <v>106</v>
      </c>
    </row>
    <row r="18398" spans="1:6" ht="409.6" hidden="1" customHeight="1" x14ac:dyDescent="0.2"/>
    <row r="18399" spans="1:6" ht="12.75" customHeight="1" x14ac:dyDescent="0.2">
      <c r="A18399" s="80" t="s">
        <v>4871</v>
      </c>
      <c r="B18399" s="81" t="s">
        <v>4872</v>
      </c>
      <c r="C18399" s="82" t="s">
        <v>4870</v>
      </c>
      <c r="D18399" s="82" t="s">
        <v>4873</v>
      </c>
      <c r="E18399" s="82" t="s">
        <v>4874</v>
      </c>
      <c r="F18399" s="83" t="s">
        <v>4875</v>
      </c>
    </row>
    <row r="18400" spans="1:6" ht="409.6" hidden="1" customHeight="1" x14ac:dyDescent="0.2"/>
    <row r="18401" spans="1:6" ht="25.5" customHeight="1" thickBot="1" x14ac:dyDescent="0.25">
      <c r="A18401" s="84" t="s">
        <v>5486</v>
      </c>
      <c r="B18401" s="85" t="s">
        <v>5487</v>
      </c>
      <c r="C18401" s="86" t="s">
        <v>106</v>
      </c>
      <c r="D18401" s="87">
        <v>1.05</v>
      </c>
      <c r="E18401" s="88">
        <v>395041</v>
      </c>
      <c r="F18401" s="89">
        <f>+D18401*E18401</f>
        <v>414793.05000000005</v>
      </c>
    </row>
    <row r="18402" spans="1:6" ht="409.6" hidden="1" customHeight="1" thickBot="1" x14ac:dyDescent="0.25"/>
    <row r="18403" spans="1:6" ht="13.5" customHeight="1" thickBot="1" x14ac:dyDescent="0.25">
      <c r="A18403" s="90" t="s">
        <v>4883</v>
      </c>
      <c r="B18403" s="91"/>
      <c r="C18403" s="92">
        <v>66.567327536678405</v>
      </c>
      <c r="D18403" s="91"/>
      <c r="E18403" s="93" t="s">
        <v>4884</v>
      </c>
      <c r="F18403" s="94">
        <v>414793</v>
      </c>
    </row>
    <row r="18404" spans="1:6" ht="0.2" customHeight="1" x14ac:dyDescent="0.2"/>
    <row r="18405" spans="1:6" ht="12.75" customHeight="1" x14ac:dyDescent="0.2">
      <c r="A18405" s="80" t="s">
        <v>4871</v>
      </c>
      <c r="B18405" s="81" t="s">
        <v>4885</v>
      </c>
      <c r="C18405" s="82" t="s">
        <v>4870</v>
      </c>
      <c r="D18405" s="82" t="s">
        <v>4873</v>
      </c>
      <c r="E18405" s="82" t="s">
        <v>4874</v>
      </c>
      <c r="F18405" s="83" t="s">
        <v>4875</v>
      </c>
    </row>
    <row r="18406" spans="1:6" ht="409.6" hidden="1" customHeight="1" x14ac:dyDescent="0.2"/>
    <row r="18407" spans="1:6" ht="25.5" customHeight="1" thickBot="1" x14ac:dyDescent="0.25">
      <c r="A18407" s="84" t="s">
        <v>4912</v>
      </c>
      <c r="B18407" s="85" t="s">
        <v>4913</v>
      </c>
      <c r="C18407" s="86" t="s">
        <v>4888</v>
      </c>
      <c r="D18407" s="87">
        <v>1</v>
      </c>
      <c r="E18407" s="88">
        <v>184277</v>
      </c>
      <c r="F18407" s="89">
        <f>+D18407*E18407</f>
        <v>184277</v>
      </c>
    </row>
    <row r="18408" spans="1:6" ht="409.6" hidden="1" customHeight="1" thickBot="1" x14ac:dyDescent="0.25"/>
    <row r="18409" spans="1:6" ht="13.5" customHeight="1" thickBot="1" x14ac:dyDescent="0.25">
      <c r="A18409" s="90" t="s">
        <v>4893</v>
      </c>
      <c r="B18409" s="91"/>
      <c r="C18409" s="92">
        <v>29.5733713357663</v>
      </c>
      <c r="D18409" s="91"/>
      <c r="E18409" s="93" t="s">
        <v>4884</v>
      </c>
      <c r="F18409" s="94">
        <v>184277</v>
      </c>
    </row>
    <row r="18410" spans="1:6" ht="0.2" customHeight="1" x14ac:dyDescent="0.2"/>
    <row r="18411" spans="1:6" ht="12.75" customHeight="1" x14ac:dyDescent="0.2">
      <c r="A18411" s="80" t="s">
        <v>4871</v>
      </c>
      <c r="B18411" s="81" t="s">
        <v>4894</v>
      </c>
      <c r="C18411" s="82" t="s">
        <v>4870</v>
      </c>
      <c r="D18411" s="82" t="s">
        <v>4873</v>
      </c>
      <c r="E18411" s="82" t="s">
        <v>4874</v>
      </c>
      <c r="F18411" s="83" t="s">
        <v>4875</v>
      </c>
    </row>
    <row r="18412" spans="1:6" ht="409.6" hidden="1" customHeight="1" x14ac:dyDescent="0.2"/>
    <row r="18413" spans="1:6" ht="25.5" customHeight="1" thickBot="1" x14ac:dyDescent="0.25">
      <c r="A18413" s="84" t="s">
        <v>4895</v>
      </c>
      <c r="B18413" s="85" t="s">
        <v>4896</v>
      </c>
      <c r="C18413" s="86" t="s">
        <v>4897</v>
      </c>
      <c r="D18413" s="87">
        <v>0.05</v>
      </c>
      <c r="E18413" s="88">
        <v>184277</v>
      </c>
      <c r="F18413" s="89">
        <f>+D18413*E18413</f>
        <v>9213.85</v>
      </c>
    </row>
    <row r="18414" spans="1:6" ht="409.6" hidden="1" customHeight="1" thickBot="1" x14ac:dyDescent="0.25"/>
    <row r="18415" spans="1:6" ht="13.5" customHeight="1" thickBot="1" x14ac:dyDescent="0.25">
      <c r="A18415" s="90" t="s">
        <v>4898</v>
      </c>
      <c r="B18415" s="91"/>
      <c r="C18415" s="92">
        <v>1.4786926392753901</v>
      </c>
      <c r="D18415" s="91"/>
      <c r="E18415" s="93" t="s">
        <v>4884</v>
      </c>
      <c r="F18415" s="94">
        <v>9214</v>
      </c>
    </row>
    <row r="18416" spans="1:6" ht="0.2" customHeight="1" x14ac:dyDescent="0.2"/>
    <row r="18417" spans="1:6" ht="12.75" customHeight="1" x14ac:dyDescent="0.2">
      <c r="A18417" s="80" t="s">
        <v>4871</v>
      </c>
      <c r="B18417" s="81" t="s">
        <v>4905</v>
      </c>
      <c r="C18417" s="82" t="s">
        <v>4870</v>
      </c>
      <c r="D18417" s="82" t="s">
        <v>4873</v>
      </c>
      <c r="E18417" s="82" t="s">
        <v>4874</v>
      </c>
      <c r="F18417" s="83" t="s">
        <v>4875</v>
      </c>
    </row>
    <row r="18418" spans="1:6" ht="409.6" hidden="1" customHeight="1" x14ac:dyDescent="0.2"/>
    <row r="18419" spans="1:6" ht="25.5" customHeight="1" thickBot="1" x14ac:dyDescent="0.25">
      <c r="A18419" s="84" t="s">
        <v>4920</v>
      </c>
      <c r="B18419" s="85" t="s">
        <v>4921</v>
      </c>
      <c r="C18419" s="86" t="s">
        <v>106</v>
      </c>
      <c r="D18419" s="87">
        <v>1.05</v>
      </c>
      <c r="E18419" s="88">
        <v>14128</v>
      </c>
      <c r="F18419" s="89">
        <f>+D18419*E18419</f>
        <v>14834.400000000001</v>
      </c>
    </row>
    <row r="18420" spans="1:6" ht="409.6" hidden="1" customHeight="1" thickBot="1" x14ac:dyDescent="0.25"/>
    <row r="18421" spans="1:6" ht="13.5" customHeight="1" thickBot="1" x14ac:dyDescent="0.25">
      <c r="A18421" s="90" t="s">
        <v>4908</v>
      </c>
      <c r="B18421" s="91"/>
      <c r="C18421" s="92">
        <v>2.3806084882799099</v>
      </c>
      <c r="D18421" s="91"/>
      <c r="E18421" s="93" t="s">
        <v>4884</v>
      </c>
      <c r="F18421" s="94">
        <v>14834</v>
      </c>
    </row>
    <row r="18422" spans="1:6" ht="0.2" customHeight="1" thickBot="1" x14ac:dyDescent="0.25"/>
    <row r="18423" spans="1:6" ht="12.75" customHeight="1" thickBot="1" x14ac:dyDescent="0.3">
      <c r="A18423" s="157" t="s">
        <v>4909</v>
      </c>
      <c r="B18423" s="158"/>
      <c r="C18423" s="158"/>
      <c r="D18423" s="158"/>
      <c r="E18423" s="159">
        <v>623118</v>
      </c>
      <c r="F18423" s="160"/>
    </row>
    <row r="18424" spans="1:6" ht="12.75" customHeight="1" x14ac:dyDescent="0.2"/>
    <row r="18425" spans="1:6" ht="12.75" customHeight="1" x14ac:dyDescent="0.2"/>
    <row r="18426" spans="1:6" ht="409.6" hidden="1" customHeight="1" x14ac:dyDescent="0.2"/>
    <row r="18427" spans="1:6" ht="12.75" customHeight="1" x14ac:dyDescent="0.25">
      <c r="A18427" s="144" t="s">
        <v>4868</v>
      </c>
      <c r="B18427" s="145"/>
      <c r="C18427" s="145"/>
      <c r="D18427" s="145"/>
      <c r="E18427" s="146"/>
      <c r="F18427" s="147"/>
    </row>
    <row r="18428" spans="1:6" ht="12.75" customHeight="1" x14ac:dyDescent="0.2">
      <c r="A18428" s="138" t="s">
        <v>3276</v>
      </c>
      <c r="B18428" s="139"/>
      <c r="C18428" s="139"/>
      <c r="D18428" s="140"/>
      <c r="E18428" s="76" t="s">
        <v>4869</v>
      </c>
      <c r="F18428" s="77" t="s">
        <v>4870</v>
      </c>
    </row>
    <row r="18429" spans="1:6" ht="12.75" customHeight="1" x14ac:dyDescent="0.2">
      <c r="A18429" s="141"/>
      <c r="B18429" s="142"/>
      <c r="C18429" s="142"/>
      <c r="D18429" s="143"/>
      <c r="E18429" s="78" t="s">
        <v>3275</v>
      </c>
      <c r="F18429" s="79" t="s">
        <v>106</v>
      </c>
    </row>
    <row r="18430" spans="1:6" ht="409.6" hidden="1" customHeight="1" x14ac:dyDescent="0.2"/>
    <row r="18431" spans="1:6" ht="12.75" customHeight="1" x14ac:dyDescent="0.2">
      <c r="A18431" s="80" t="s">
        <v>4871</v>
      </c>
      <c r="B18431" s="81" t="s">
        <v>4872</v>
      </c>
      <c r="C18431" s="82" t="s">
        <v>4870</v>
      </c>
      <c r="D18431" s="82" t="s">
        <v>4873</v>
      </c>
      <c r="E18431" s="82" t="s">
        <v>4874</v>
      </c>
      <c r="F18431" s="83" t="s">
        <v>4875</v>
      </c>
    </row>
    <row r="18432" spans="1:6" ht="409.6" hidden="1" customHeight="1" x14ac:dyDescent="0.2"/>
    <row r="18433" spans="1:6" ht="25.5" customHeight="1" thickBot="1" x14ac:dyDescent="0.25">
      <c r="A18433" s="84" t="s">
        <v>5488</v>
      </c>
      <c r="B18433" s="85" t="s">
        <v>5489</v>
      </c>
      <c r="C18433" s="86" t="s">
        <v>106</v>
      </c>
      <c r="D18433" s="87">
        <v>1.05</v>
      </c>
      <c r="E18433" s="88">
        <v>310080</v>
      </c>
      <c r="F18433" s="89">
        <f>+D18433*E18433</f>
        <v>325584</v>
      </c>
    </row>
    <row r="18434" spans="1:6" ht="409.6" hidden="1" customHeight="1" thickBot="1" x14ac:dyDescent="0.25"/>
    <row r="18435" spans="1:6" ht="13.5" customHeight="1" thickBot="1" x14ac:dyDescent="0.25">
      <c r="A18435" s="90" t="s">
        <v>4883</v>
      </c>
      <c r="B18435" s="91"/>
      <c r="C18435" s="92">
        <v>60.9811784405208</v>
      </c>
      <c r="D18435" s="91"/>
      <c r="E18435" s="93" t="s">
        <v>4884</v>
      </c>
      <c r="F18435" s="94">
        <v>325584</v>
      </c>
    </row>
    <row r="18436" spans="1:6" ht="0.2" customHeight="1" x14ac:dyDescent="0.2"/>
    <row r="18437" spans="1:6" ht="12.75" customHeight="1" x14ac:dyDescent="0.2">
      <c r="A18437" s="80" t="s">
        <v>4871</v>
      </c>
      <c r="B18437" s="81" t="s">
        <v>4885</v>
      </c>
      <c r="C18437" s="82" t="s">
        <v>4870</v>
      </c>
      <c r="D18437" s="82" t="s">
        <v>4873</v>
      </c>
      <c r="E18437" s="82" t="s">
        <v>4874</v>
      </c>
      <c r="F18437" s="83" t="s">
        <v>4875</v>
      </c>
    </row>
    <row r="18438" spans="1:6" ht="409.6" hidden="1" customHeight="1" x14ac:dyDescent="0.2"/>
    <row r="18439" spans="1:6" ht="25.5" customHeight="1" thickBot="1" x14ac:dyDescent="0.25">
      <c r="A18439" s="84" t="s">
        <v>4912</v>
      </c>
      <c r="B18439" s="85" t="s">
        <v>4913</v>
      </c>
      <c r="C18439" s="86" t="s">
        <v>4888</v>
      </c>
      <c r="D18439" s="87">
        <v>1</v>
      </c>
      <c r="E18439" s="88">
        <v>184277</v>
      </c>
      <c r="F18439" s="89">
        <f>+D18439*E18439</f>
        <v>184277</v>
      </c>
    </row>
    <row r="18440" spans="1:6" ht="409.6" hidden="1" customHeight="1" thickBot="1" x14ac:dyDescent="0.25"/>
    <row r="18441" spans="1:6" ht="13.5" customHeight="1" thickBot="1" x14ac:dyDescent="0.25">
      <c r="A18441" s="90" t="s">
        <v>4893</v>
      </c>
      <c r="B18441" s="91"/>
      <c r="C18441" s="92">
        <v>34.514683213806101</v>
      </c>
      <c r="D18441" s="91"/>
      <c r="E18441" s="93" t="s">
        <v>4884</v>
      </c>
      <c r="F18441" s="94">
        <v>184277</v>
      </c>
    </row>
    <row r="18442" spans="1:6" ht="0.2" customHeight="1" x14ac:dyDescent="0.2"/>
    <row r="18443" spans="1:6" ht="12.75" customHeight="1" x14ac:dyDescent="0.2">
      <c r="A18443" s="80" t="s">
        <v>4871</v>
      </c>
      <c r="B18443" s="81" t="s">
        <v>4894</v>
      </c>
      <c r="C18443" s="82" t="s">
        <v>4870</v>
      </c>
      <c r="D18443" s="82" t="s">
        <v>4873</v>
      </c>
      <c r="E18443" s="82" t="s">
        <v>4874</v>
      </c>
      <c r="F18443" s="83" t="s">
        <v>4875</v>
      </c>
    </row>
    <row r="18444" spans="1:6" ht="409.6" hidden="1" customHeight="1" x14ac:dyDescent="0.2"/>
    <row r="18445" spans="1:6" ht="25.5" customHeight="1" thickBot="1" x14ac:dyDescent="0.25">
      <c r="A18445" s="84" t="s">
        <v>4895</v>
      </c>
      <c r="B18445" s="85" t="s">
        <v>4896</v>
      </c>
      <c r="C18445" s="86" t="s">
        <v>4897</v>
      </c>
      <c r="D18445" s="87">
        <v>0.05</v>
      </c>
      <c r="E18445" s="88">
        <v>184277</v>
      </c>
      <c r="F18445" s="89">
        <f>+D18445*E18445</f>
        <v>9213.85</v>
      </c>
    </row>
    <row r="18446" spans="1:6" ht="409.6" hidden="1" customHeight="1" thickBot="1" x14ac:dyDescent="0.25"/>
    <row r="18447" spans="1:6" ht="13.5" customHeight="1" thickBot="1" x14ac:dyDescent="0.25">
      <c r="A18447" s="90" t="s">
        <v>4898</v>
      </c>
      <c r="B18447" s="91"/>
      <c r="C18447" s="92">
        <v>1.72576225536561</v>
      </c>
      <c r="D18447" s="91"/>
      <c r="E18447" s="93" t="s">
        <v>4884</v>
      </c>
      <c r="F18447" s="94">
        <v>9214</v>
      </c>
    </row>
    <row r="18448" spans="1:6" ht="0.2" customHeight="1" x14ac:dyDescent="0.2"/>
    <row r="18449" spans="1:6" ht="12.75" customHeight="1" x14ac:dyDescent="0.2">
      <c r="A18449" s="80" t="s">
        <v>4871</v>
      </c>
      <c r="B18449" s="81" t="s">
        <v>4905</v>
      </c>
      <c r="C18449" s="82" t="s">
        <v>4870</v>
      </c>
      <c r="D18449" s="82" t="s">
        <v>4873</v>
      </c>
      <c r="E18449" s="82" t="s">
        <v>4874</v>
      </c>
      <c r="F18449" s="83" t="s">
        <v>4875</v>
      </c>
    </row>
    <row r="18450" spans="1:6" ht="409.6" hidden="1" customHeight="1" x14ac:dyDescent="0.2"/>
    <row r="18451" spans="1:6" ht="25.5" customHeight="1" thickBot="1" x14ac:dyDescent="0.25">
      <c r="A18451" s="84" t="s">
        <v>4920</v>
      </c>
      <c r="B18451" s="85" t="s">
        <v>4921</v>
      </c>
      <c r="C18451" s="86" t="s">
        <v>106</v>
      </c>
      <c r="D18451" s="87">
        <v>1.05</v>
      </c>
      <c r="E18451" s="88">
        <v>14128</v>
      </c>
      <c r="F18451" s="89">
        <f>+D18451*E18451</f>
        <v>14834.400000000001</v>
      </c>
    </row>
    <row r="18452" spans="1:6" ht="409.6" hidden="1" customHeight="1" thickBot="1" x14ac:dyDescent="0.25"/>
    <row r="18453" spans="1:6" ht="13.5" customHeight="1" thickBot="1" x14ac:dyDescent="0.25">
      <c r="A18453" s="90" t="s">
        <v>4908</v>
      </c>
      <c r="B18453" s="91"/>
      <c r="C18453" s="92">
        <v>2.7783760903075199</v>
      </c>
      <c r="D18453" s="91"/>
      <c r="E18453" s="93" t="s">
        <v>4884</v>
      </c>
      <c r="F18453" s="94">
        <v>14834</v>
      </c>
    </row>
    <row r="18454" spans="1:6" ht="0.2" customHeight="1" thickBot="1" x14ac:dyDescent="0.25"/>
    <row r="18455" spans="1:6" ht="12.75" customHeight="1" thickBot="1" x14ac:dyDescent="0.3">
      <c r="A18455" s="157" t="s">
        <v>4909</v>
      </c>
      <c r="B18455" s="158"/>
      <c r="C18455" s="158"/>
      <c r="D18455" s="158"/>
      <c r="E18455" s="159">
        <v>533909</v>
      </c>
      <c r="F18455" s="160"/>
    </row>
    <row r="18456" spans="1:6" ht="12.75" customHeight="1" x14ac:dyDescent="0.2"/>
    <row r="18457" spans="1:6" ht="12.75" customHeight="1" x14ac:dyDescent="0.2"/>
    <row r="18458" spans="1:6" ht="409.6" hidden="1" customHeight="1" x14ac:dyDescent="0.2"/>
    <row r="18459" spans="1:6" ht="12.75" customHeight="1" x14ac:dyDescent="0.25">
      <c r="A18459" s="144" t="s">
        <v>4868</v>
      </c>
      <c r="B18459" s="145"/>
      <c r="C18459" s="145"/>
      <c r="D18459" s="145"/>
      <c r="E18459" s="146"/>
      <c r="F18459" s="147"/>
    </row>
    <row r="18460" spans="1:6" ht="12.75" customHeight="1" x14ac:dyDescent="0.2">
      <c r="A18460" s="138" t="s">
        <v>3280</v>
      </c>
      <c r="B18460" s="139"/>
      <c r="C18460" s="139"/>
      <c r="D18460" s="140"/>
      <c r="E18460" s="76" t="s">
        <v>4869</v>
      </c>
      <c r="F18460" s="77" t="s">
        <v>4870</v>
      </c>
    </row>
    <row r="18461" spans="1:6" ht="12.75" customHeight="1" x14ac:dyDescent="0.2">
      <c r="A18461" s="141"/>
      <c r="B18461" s="142"/>
      <c r="C18461" s="142"/>
      <c r="D18461" s="143"/>
      <c r="E18461" s="78" t="s">
        <v>3279</v>
      </c>
      <c r="F18461" s="79" t="s">
        <v>263</v>
      </c>
    </row>
    <row r="18462" spans="1:6" ht="409.6" hidden="1" customHeight="1" x14ac:dyDescent="0.2"/>
    <row r="18463" spans="1:6" ht="12.75" customHeight="1" x14ac:dyDescent="0.2">
      <c r="A18463" s="80" t="s">
        <v>4871</v>
      </c>
      <c r="B18463" s="81" t="s">
        <v>4872</v>
      </c>
      <c r="C18463" s="82" t="s">
        <v>4870</v>
      </c>
      <c r="D18463" s="82" t="s">
        <v>4873</v>
      </c>
      <c r="E18463" s="82" t="s">
        <v>4874</v>
      </c>
      <c r="F18463" s="83" t="s">
        <v>4875</v>
      </c>
    </row>
    <row r="18464" spans="1:6" ht="409.6" hidden="1" customHeight="1" x14ac:dyDescent="0.2"/>
    <row r="18465" spans="1:6" ht="25.5" customHeight="1" x14ac:dyDescent="0.2">
      <c r="A18465" s="84" t="s">
        <v>5154</v>
      </c>
      <c r="B18465" s="85" t="s">
        <v>5155</v>
      </c>
      <c r="C18465" s="86" t="s">
        <v>106</v>
      </c>
      <c r="D18465" s="87">
        <v>1.575E-2</v>
      </c>
      <c r="E18465" s="88">
        <v>405694</v>
      </c>
      <c r="F18465" s="89">
        <f>+D18465*E18465</f>
        <v>6389.6805000000004</v>
      </c>
    </row>
    <row r="18466" spans="1:6" ht="409.6" hidden="1" customHeight="1" x14ac:dyDescent="0.2"/>
    <row r="18467" spans="1:6" ht="25.5" customHeight="1" x14ac:dyDescent="0.2">
      <c r="A18467" s="84" t="s">
        <v>5160</v>
      </c>
      <c r="B18467" s="85" t="s">
        <v>5161</v>
      </c>
      <c r="C18467" s="86" t="s">
        <v>9</v>
      </c>
      <c r="D18467" s="87">
        <v>1.2659999999999999E-2</v>
      </c>
      <c r="E18467" s="88">
        <v>155918</v>
      </c>
      <c r="F18467" s="89">
        <f>+D18467*E18467</f>
        <v>1973.9218799999999</v>
      </c>
    </row>
    <row r="18468" spans="1:6" ht="409.6" hidden="1" customHeight="1" x14ac:dyDescent="0.2"/>
    <row r="18469" spans="1:6" ht="25.5" customHeight="1" x14ac:dyDescent="0.2">
      <c r="A18469" s="84" t="s">
        <v>5190</v>
      </c>
      <c r="B18469" s="85" t="s">
        <v>5191</v>
      </c>
      <c r="C18469" s="86" t="s">
        <v>263</v>
      </c>
      <c r="D18469" s="87">
        <v>2.2000000000000002</v>
      </c>
      <c r="E18469" s="88">
        <v>1353</v>
      </c>
      <c r="F18469" s="89">
        <f>+D18469*E18469</f>
        <v>2976.6000000000004</v>
      </c>
    </row>
    <row r="18470" spans="1:6" ht="409.6" hidden="1" customHeight="1" x14ac:dyDescent="0.2"/>
    <row r="18471" spans="1:6" ht="25.5" customHeight="1" x14ac:dyDescent="0.2">
      <c r="A18471" s="84" t="s">
        <v>5490</v>
      </c>
      <c r="B18471" s="85" t="s">
        <v>5491</v>
      </c>
      <c r="C18471" s="86" t="s">
        <v>7</v>
      </c>
      <c r="D18471" s="87">
        <v>0.1134</v>
      </c>
      <c r="E18471" s="88">
        <v>12350</v>
      </c>
      <c r="F18471" s="89">
        <f>+D18471*E18471</f>
        <v>1400.49</v>
      </c>
    </row>
    <row r="18472" spans="1:6" ht="409.6" hidden="1" customHeight="1" x14ac:dyDescent="0.2"/>
    <row r="18473" spans="1:6" ht="25.5" customHeight="1" x14ac:dyDescent="0.2">
      <c r="A18473" s="84" t="s">
        <v>4876</v>
      </c>
      <c r="B18473" s="85" t="s">
        <v>4877</v>
      </c>
      <c r="C18473" s="86" t="s">
        <v>1212</v>
      </c>
      <c r="D18473" s="87">
        <v>0.1</v>
      </c>
      <c r="E18473" s="88">
        <v>3690</v>
      </c>
      <c r="F18473" s="89">
        <f>+D18473*E18473</f>
        <v>369</v>
      </c>
    </row>
    <row r="18474" spans="1:6" ht="409.6" hidden="1" customHeight="1" x14ac:dyDescent="0.2"/>
    <row r="18475" spans="1:6" ht="25.5" customHeight="1" x14ac:dyDescent="0.2">
      <c r="A18475" s="84" t="s">
        <v>5097</v>
      </c>
      <c r="B18475" s="85" t="s">
        <v>5098</v>
      </c>
      <c r="C18475" s="86" t="s">
        <v>9</v>
      </c>
      <c r="D18475" s="87">
        <v>3.6000000000000002E-4</v>
      </c>
      <c r="E18475" s="88">
        <v>295180</v>
      </c>
      <c r="F18475" s="89">
        <f>+D18475*E18475</f>
        <v>106.26480000000001</v>
      </c>
    </row>
    <row r="18476" spans="1:6" ht="409.6" hidden="1" customHeight="1" x14ac:dyDescent="0.2"/>
    <row r="18477" spans="1:6" ht="25.5" customHeight="1" thickBot="1" x14ac:dyDescent="0.25">
      <c r="A18477" s="84" t="s">
        <v>5182</v>
      </c>
      <c r="B18477" s="85" t="s">
        <v>5183</v>
      </c>
      <c r="C18477" s="86" t="s">
        <v>9</v>
      </c>
      <c r="D18477" s="87">
        <v>0.44</v>
      </c>
      <c r="E18477" s="88">
        <v>12150</v>
      </c>
      <c r="F18477" s="89">
        <f>+D18477*E18477</f>
        <v>5346</v>
      </c>
    </row>
    <row r="18478" spans="1:6" ht="409.6" hidden="1" customHeight="1" thickBot="1" x14ac:dyDescent="0.25"/>
    <row r="18479" spans="1:6" ht="13.5" customHeight="1" thickBot="1" x14ac:dyDescent="0.25">
      <c r="A18479" s="90" t="s">
        <v>4883</v>
      </c>
      <c r="B18479" s="91"/>
      <c r="C18479" s="92">
        <v>35.699586498701798</v>
      </c>
      <c r="D18479" s="91"/>
      <c r="E18479" s="93" t="s">
        <v>4884</v>
      </c>
      <c r="F18479" s="94">
        <v>18562</v>
      </c>
    </row>
    <row r="18480" spans="1:6" ht="0.2" customHeight="1" x14ac:dyDescent="0.2"/>
    <row r="18481" spans="1:6" ht="12.75" customHeight="1" x14ac:dyDescent="0.2">
      <c r="A18481" s="80" t="s">
        <v>4871</v>
      </c>
      <c r="B18481" s="81" t="s">
        <v>4885</v>
      </c>
      <c r="C18481" s="82" t="s">
        <v>4870</v>
      </c>
      <c r="D18481" s="82" t="s">
        <v>4873</v>
      </c>
      <c r="E18481" s="82" t="s">
        <v>4874</v>
      </c>
      <c r="F18481" s="83" t="s">
        <v>4875</v>
      </c>
    </row>
    <row r="18482" spans="1:6" ht="409.6" hidden="1" customHeight="1" x14ac:dyDescent="0.2"/>
    <row r="18483" spans="1:6" ht="25.5" customHeight="1" thickBot="1" x14ac:dyDescent="0.25">
      <c r="A18483" s="84" t="s">
        <v>4912</v>
      </c>
      <c r="B18483" s="85" t="s">
        <v>4913</v>
      </c>
      <c r="C18483" s="86" t="s">
        <v>4888</v>
      </c>
      <c r="D18483" s="87">
        <v>0.11111</v>
      </c>
      <c r="E18483" s="88">
        <v>184277</v>
      </c>
      <c r="F18483" s="89">
        <f>+D18483*E18483</f>
        <v>20475.017469999999</v>
      </c>
    </row>
    <row r="18484" spans="1:6" ht="409.6" hidden="1" customHeight="1" x14ac:dyDescent="0.2"/>
    <row r="18485" spans="1:6" ht="13.5" customHeight="1" thickBot="1" x14ac:dyDescent="0.25">
      <c r="A18485" s="90" t="s">
        <v>4893</v>
      </c>
      <c r="B18485" s="91"/>
      <c r="C18485" s="92">
        <v>39.378786421771302</v>
      </c>
      <c r="D18485" s="91"/>
      <c r="E18485" s="93" t="s">
        <v>4884</v>
      </c>
      <c r="F18485" s="94">
        <v>20475</v>
      </c>
    </row>
    <row r="18486" spans="1:6" ht="0.2" customHeight="1" x14ac:dyDescent="0.2"/>
    <row r="18487" spans="1:6" ht="12.75" customHeight="1" x14ac:dyDescent="0.2">
      <c r="A18487" s="80" t="s">
        <v>4871</v>
      </c>
      <c r="B18487" s="81" t="s">
        <v>4894</v>
      </c>
      <c r="C18487" s="82" t="s">
        <v>4870</v>
      </c>
      <c r="D18487" s="82" t="s">
        <v>4873</v>
      </c>
      <c r="E18487" s="82" t="s">
        <v>4874</v>
      </c>
      <c r="F18487" s="83" t="s">
        <v>4875</v>
      </c>
    </row>
    <row r="18488" spans="1:6" ht="409.6" hidden="1" customHeight="1" x14ac:dyDescent="0.2"/>
    <row r="18489" spans="1:6" ht="25.5" customHeight="1" thickBot="1" x14ac:dyDescent="0.25">
      <c r="A18489" s="84" t="s">
        <v>4895</v>
      </c>
      <c r="B18489" s="85" t="s">
        <v>4896</v>
      </c>
      <c r="C18489" s="86" t="s">
        <v>4897</v>
      </c>
      <c r="D18489" s="87">
        <v>0.05</v>
      </c>
      <c r="E18489" s="88">
        <v>20475</v>
      </c>
      <c r="F18489" s="89">
        <f>+D18489*E18489</f>
        <v>1023.75</v>
      </c>
    </row>
    <row r="18490" spans="1:6" ht="409.6" hidden="1" customHeight="1" thickBot="1" x14ac:dyDescent="0.25"/>
    <row r="18491" spans="1:6" ht="13.5" customHeight="1" thickBot="1" x14ac:dyDescent="0.25">
      <c r="A18491" s="90" t="s">
        <v>4898</v>
      </c>
      <c r="B18491" s="91"/>
      <c r="C18491" s="92">
        <v>1.96942013655159</v>
      </c>
      <c r="D18491" s="91"/>
      <c r="E18491" s="93" t="s">
        <v>4884</v>
      </c>
      <c r="F18491" s="94">
        <v>1024</v>
      </c>
    </row>
    <row r="18492" spans="1:6" ht="0.2" customHeight="1" x14ac:dyDescent="0.2"/>
    <row r="18493" spans="1:6" ht="12.75" customHeight="1" x14ac:dyDescent="0.2">
      <c r="A18493" s="80" t="s">
        <v>4871</v>
      </c>
      <c r="B18493" s="81" t="s">
        <v>4899</v>
      </c>
      <c r="C18493" s="82" t="s">
        <v>4870</v>
      </c>
      <c r="D18493" s="82" t="s">
        <v>4873</v>
      </c>
      <c r="E18493" s="82" t="s">
        <v>4874</v>
      </c>
      <c r="F18493" s="83" t="s">
        <v>4875</v>
      </c>
    </row>
    <row r="18494" spans="1:6" ht="409.6" hidden="1" customHeight="1" x14ac:dyDescent="0.2"/>
    <row r="18495" spans="1:6" ht="25.5" customHeight="1" x14ac:dyDescent="0.2">
      <c r="A18495" s="84" t="s">
        <v>5016</v>
      </c>
      <c r="B18495" s="85" t="s">
        <v>5017</v>
      </c>
      <c r="C18495" s="86" t="s">
        <v>109</v>
      </c>
      <c r="D18495" s="87">
        <v>3</v>
      </c>
      <c r="E18495" s="88">
        <v>3482</v>
      </c>
      <c r="F18495" s="89">
        <f>+D18495*E18495</f>
        <v>10446</v>
      </c>
    </row>
    <row r="18496" spans="1:6" ht="409.6" hidden="1" customHeight="1" x14ac:dyDescent="0.2"/>
    <row r="18497" spans="1:6" ht="25.5" customHeight="1" thickBot="1" x14ac:dyDescent="0.25">
      <c r="A18497" s="84" t="s">
        <v>5018</v>
      </c>
      <c r="B18497" s="85" t="s">
        <v>5019</v>
      </c>
      <c r="C18497" s="86" t="s">
        <v>109</v>
      </c>
      <c r="D18497" s="87">
        <v>6</v>
      </c>
      <c r="E18497" s="88">
        <v>248</v>
      </c>
      <c r="F18497" s="89">
        <f>+D18497*E18497</f>
        <v>1488</v>
      </c>
    </row>
    <row r="18498" spans="1:6" ht="409.6" hidden="1" customHeight="1" thickBot="1" x14ac:dyDescent="0.25"/>
    <row r="18499" spans="1:6" ht="13.5" customHeight="1" thickBot="1" x14ac:dyDescent="0.25">
      <c r="A18499" s="90" t="s">
        <v>4904</v>
      </c>
      <c r="B18499" s="91"/>
      <c r="C18499" s="92">
        <v>22.952206942975302</v>
      </c>
      <c r="D18499" s="91"/>
      <c r="E18499" s="93" t="s">
        <v>4884</v>
      </c>
      <c r="F18499" s="94">
        <v>11934</v>
      </c>
    </row>
    <row r="18500" spans="1:6" ht="0.2" customHeight="1" thickBot="1" x14ac:dyDescent="0.25"/>
    <row r="18501" spans="1:6" ht="12.75" customHeight="1" thickBot="1" x14ac:dyDescent="0.3">
      <c r="A18501" s="157" t="s">
        <v>4909</v>
      </c>
      <c r="B18501" s="158"/>
      <c r="C18501" s="158"/>
      <c r="D18501" s="158"/>
      <c r="E18501" s="159">
        <v>51995</v>
      </c>
      <c r="F18501" s="160"/>
    </row>
    <row r="18502" spans="1:6" ht="12.75" customHeight="1" x14ac:dyDescent="0.2"/>
    <row r="18503" spans="1:6" ht="12.75" customHeight="1" x14ac:dyDescent="0.2"/>
    <row r="18504" spans="1:6" ht="409.6" hidden="1" customHeight="1" x14ac:dyDescent="0.2"/>
    <row r="18505" spans="1:6" ht="12.75" customHeight="1" x14ac:dyDescent="0.25">
      <c r="A18505" s="144" t="s">
        <v>4868</v>
      </c>
      <c r="B18505" s="145"/>
      <c r="C18505" s="145"/>
      <c r="D18505" s="145"/>
      <c r="E18505" s="146"/>
      <c r="F18505" s="147"/>
    </row>
    <row r="18506" spans="1:6" ht="12.75" customHeight="1" x14ac:dyDescent="0.2">
      <c r="A18506" s="138" t="s">
        <v>3282</v>
      </c>
      <c r="B18506" s="139"/>
      <c r="C18506" s="139"/>
      <c r="D18506" s="140"/>
      <c r="E18506" s="76" t="s">
        <v>4869</v>
      </c>
      <c r="F18506" s="77" t="s">
        <v>4870</v>
      </c>
    </row>
    <row r="18507" spans="1:6" ht="12.75" customHeight="1" x14ac:dyDescent="0.2">
      <c r="A18507" s="141"/>
      <c r="B18507" s="142"/>
      <c r="C18507" s="142"/>
      <c r="D18507" s="143"/>
      <c r="E18507" s="78" t="s">
        <v>3281</v>
      </c>
      <c r="F18507" s="79" t="s">
        <v>263</v>
      </c>
    </row>
    <row r="18508" spans="1:6" ht="409.6" hidden="1" customHeight="1" x14ac:dyDescent="0.2"/>
    <row r="18509" spans="1:6" ht="12.75" customHeight="1" x14ac:dyDescent="0.2">
      <c r="A18509" s="80" t="s">
        <v>4871</v>
      </c>
      <c r="B18509" s="81" t="s">
        <v>4872</v>
      </c>
      <c r="C18509" s="82" t="s">
        <v>4870</v>
      </c>
      <c r="D18509" s="82" t="s">
        <v>4873</v>
      </c>
      <c r="E18509" s="82" t="s">
        <v>4874</v>
      </c>
      <c r="F18509" s="83" t="s">
        <v>4875</v>
      </c>
    </row>
    <row r="18510" spans="1:6" ht="409.6" hidden="1" customHeight="1" x14ac:dyDescent="0.2"/>
    <row r="18511" spans="1:6" ht="25.5" customHeight="1" x14ac:dyDescent="0.2">
      <c r="A18511" s="84" t="s">
        <v>5154</v>
      </c>
      <c r="B18511" s="85" t="s">
        <v>5155</v>
      </c>
      <c r="C18511" s="86" t="s">
        <v>106</v>
      </c>
      <c r="D18511" s="87">
        <v>1.89E-2</v>
      </c>
      <c r="E18511" s="88">
        <v>405694</v>
      </c>
      <c r="F18511" s="89">
        <f>+D18511*E18511</f>
        <v>7667.6166000000003</v>
      </c>
    </row>
    <row r="18512" spans="1:6" ht="409.6" hidden="1" customHeight="1" x14ac:dyDescent="0.2"/>
    <row r="18513" spans="1:6" ht="25.5" customHeight="1" x14ac:dyDescent="0.2">
      <c r="A18513" s="84" t="s">
        <v>5160</v>
      </c>
      <c r="B18513" s="85" t="s">
        <v>5161</v>
      </c>
      <c r="C18513" s="86" t="s">
        <v>9</v>
      </c>
      <c r="D18513" s="87">
        <v>1.7350000000000001E-2</v>
      </c>
      <c r="E18513" s="88">
        <v>155918</v>
      </c>
      <c r="F18513" s="89">
        <f>+D18513*E18513</f>
        <v>2705.1773000000003</v>
      </c>
    </row>
    <row r="18514" spans="1:6" ht="409.6" hidden="1" customHeight="1" x14ac:dyDescent="0.2"/>
    <row r="18515" spans="1:6" ht="25.5" customHeight="1" x14ac:dyDescent="0.2">
      <c r="A18515" s="84" t="s">
        <v>5190</v>
      </c>
      <c r="B18515" s="85" t="s">
        <v>5191</v>
      </c>
      <c r="C18515" s="86" t="s">
        <v>263</v>
      </c>
      <c r="D18515" s="87">
        <v>2.2000000000000002</v>
      </c>
      <c r="E18515" s="88">
        <v>1353</v>
      </c>
      <c r="F18515" s="89">
        <f>+D18515*E18515</f>
        <v>2976.6000000000004</v>
      </c>
    </row>
    <row r="18516" spans="1:6" ht="409.6" hidden="1" customHeight="1" x14ac:dyDescent="0.2"/>
    <row r="18517" spans="1:6" ht="25.5" customHeight="1" x14ac:dyDescent="0.2">
      <c r="A18517" s="84" t="s">
        <v>5490</v>
      </c>
      <c r="B18517" s="85" t="s">
        <v>5491</v>
      </c>
      <c r="C18517" s="86" t="s">
        <v>7</v>
      </c>
      <c r="D18517" s="87">
        <v>0.14288000000000001</v>
      </c>
      <c r="E18517" s="88">
        <v>12350</v>
      </c>
      <c r="F18517" s="89">
        <f>+D18517*E18517</f>
        <v>1764.568</v>
      </c>
    </row>
    <row r="18518" spans="1:6" ht="409.6" hidden="1" customHeight="1" x14ac:dyDescent="0.2"/>
    <row r="18519" spans="1:6" ht="25.5" customHeight="1" x14ac:dyDescent="0.2">
      <c r="A18519" s="84" t="s">
        <v>4876</v>
      </c>
      <c r="B18519" s="85" t="s">
        <v>4877</v>
      </c>
      <c r="C18519" s="86" t="s">
        <v>1212</v>
      </c>
      <c r="D18519" s="87">
        <v>0.1</v>
      </c>
      <c r="E18519" s="88">
        <v>3690</v>
      </c>
      <c r="F18519" s="89">
        <f>+D18519*E18519</f>
        <v>369</v>
      </c>
    </row>
    <row r="18520" spans="1:6" ht="409.6" hidden="1" customHeight="1" x14ac:dyDescent="0.2"/>
    <row r="18521" spans="1:6" ht="25.5" customHeight="1" x14ac:dyDescent="0.2">
      <c r="A18521" s="84" t="s">
        <v>5097</v>
      </c>
      <c r="B18521" s="85" t="s">
        <v>5098</v>
      </c>
      <c r="C18521" s="86" t="s">
        <v>9</v>
      </c>
      <c r="D18521" s="87">
        <v>4.4999999999999999E-4</v>
      </c>
      <c r="E18521" s="88">
        <v>295180</v>
      </c>
      <c r="F18521" s="89">
        <f>+D18521*E18521</f>
        <v>132.83099999999999</v>
      </c>
    </row>
    <row r="18522" spans="1:6" ht="409.6" hidden="1" customHeight="1" x14ac:dyDescent="0.2"/>
    <row r="18523" spans="1:6" ht="25.5" customHeight="1" thickBot="1" x14ac:dyDescent="0.25">
      <c r="A18523" s="84" t="s">
        <v>5182</v>
      </c>
      <c r="B18523" s="85" t="s">
        <v>5183</v>
      </c>
      <c r="C18523" s="86" t="s">
        <v>9</v>
      </c>
      <c r="D18523" s="87">
        <v>0.44</v>
      </c>
      <c r="E18523" s="88">
        <v>12150</v>
      </c>
      <c r="F18523" s="89">
        <f>+D18523*E18523</f>
        <v>5346</v>
      </c>
    </row>
    <row r="18524" spans="1:6" ht="409.6" hidden="1" customHeight="1" thickBot="1" x14ac:dyDescent="0.25"/>
    <row r="18525" spans="1:6" ht="13.5" customHeight="1" thickBot="1" x14ac:dyDescent="0.25">
      <c r="A18525" s="90" t="s">
        <v>4883</v>
      </c>
      <c r="B18525" s="91"/>
      <c r="C18525" s="92">
        <v>35.360299574927502</v>
      </c>
      <c r="D18525" s="91"/>
      <c r="E18525" s="93" t="s">
        <v>4884</v>
      </c>
      <c r="F18525" s="94">
        <v>20963</v>
      </c>
    </row>
    <row r="18526" spans="1:6" ht="0.2" customHeight="1" x14ac:dyDescent="0.2"/>
    <row r="18527" spans="1:6" ht="12.75" customHeight="1" x14ac:dyDescent="0.2">
      <c r="A18527" s="80" t="s">
        <v>4871</v>
      </c>
      <c r="B18527" s="81" t="s">
        <v>4885</v>
      </c>
      <c r="C18527" s="82" t="s">
        <v>4870</v>
      </c>
      <c r="D18527" s="82" t="s">
        <v>4873</v>
      </c>
      <c r="E18527" s="82" t="s">
        <v>4874</v>
      </c>
      <c r="F18527" s="83" t="s">
        <v>4875</v>
      </c>
    </row>
    <row r="18528" spans="1:6" ht="409.6" hidden="1" customHeight="1" x14ac:dyDescent="0.2"/>
    <row r="18529" spans="1:6" ht="25.5" customHeight="1" thickBot="1" x14ac:dyDescent="0.25">
      <c r="A18529" s="84" t="s">
        <v>4912</v>
      </c>
      <c r="B18529" s="85" t="s">
        <v>4913</v>
      </c>
      <c r="C18529" s="86" t="s">
        <v>4888</v>
      </c>
      <c r="D18529" s="87">
        <v>0.125</v>
      </c>
      <c r="E18529" s="88">
        <v>184277</v>
      </c>
      <c r="F18529" s="89">
        <f>+D18529*E18529</f>
        <v>23034.625</v>
      </c>
    </row>
    <row r="18530" spans="1:6" ht="409.6" hidden="1" customHeight="1" thickBot="1" x14ac:dyDescent="0.25"/>
    <row r="18531" spans="1:6" ht="13.5" customHeight="1" thickBot="1" x14ac:dyDescent="0.25">
      <c r="A18531" s="90" t="s">
        <v>4893</v>
      </c>
      <c r="B18531" s="91"/>
      <c r="C18531" s="92">
        <v>38.8553403953849</v>
      </c>
      <c r="D18531" s="91"/>
      <c r="E18531" s="93" t="s">
        <v>4884</v>
      </c>
      <c r="F18531" s="94">
        <v>23035</v>
      </c>
    </row>
    <row r="18532" spans="1:6" ht="0.2" customHeight="1" x14ac:dyDescent="0.2"/>
    <row r="18533" spans="1:6" ht="12.75" customHeight="1" x14ac:dyDescent="0.2">
      <c r="A18533" s="80" t="s">
        <v>4871</v>
      </c>
      <c r="B18533" s="81" t="s">
        <v>4894</v>
      </c>
      <c r="C18533" s="82" t="s">
        <v>4870</v>
      </c>
      <c r="D18533" s="82" t="s">
        <v>4873</v>
      </c>
      <c r="E18533" s="82" t="s">
        <v>4874</v>
      </c>
      <c r="F18533" s="83" t="s">
        <v>4875</v>
      </c>
    </row>
    <row r="18534" spans="1:6" ht="409.6" hidden="1" customHeight="1" x14ac:dyDescent="0.2"/>
    <row r="18535" spans="1:6" ht="25.5" customHeight="1" thickBot="1" x14ac:dyDescent="0.25">
      <c r="A18535" s="84" t="s">
        <v>4895</v>
      </c>
      <c r="B18535" s="85" t="s">
        <v>4896</v>
      </c>
      <c r="C18535" s="86" t="s">
        <v>4897</v>
      </c>
      <c r="D18535" s="87">
        <v>0.05</v>
      </c>
      <c r="E18535" s="88">
        <v>23035</v>
      </c>
      <c r="F18535" s="89">
        <f>+D18535*E18535</f>
        <v>1151.75</v>
      </c>
    </row>
    <row r="18536" spans="1:6" ht="409.6" hidden="1" customHeight="1" thickBot="1" x14ac:dyDescent="0.25"/>
    <row r="18537" spans="1:6" ht="13.5" customHeight="1" thickBot="1" x14ac:dyDescent="0.25">
      <c r="A18537" s="90" t="s">
        <v>4898</v>
      </c>
      <c r="B18537" s="91"/>
      <c r="C18537" s="92">
        <v>1.9431887187099399</v>
      </c>
      <c r="D18537" s="91"/>
      <c r="E18537" s="93" t="s">
        <v>4884</v>
      </c>
      <c r="F18537" s="94">
        <v>1152</v>
      </c>
    </row>
    <row r="18538" spans="1:6" ht="0.2" customHeight="1" x14ac:dyDescent="0.2"/>
    <row r="18539" spans="1:6" ht="12.75" customHeight="1" x14ac:dyDescent="0.2">
      <c r="A18539" s="80" t="s">
        <v>4871</v>
      </c>
      <c r="B18539" s="81" t="s">
        <v>4899</v>
      </c>
      <c r="C18539" s="82" t="s">
        <v>4870</v>
      </c>
      <c r="D18539" s="82" t="s">
        <v>4873</v>
      </c>
      <c r="E18539" s="82" t="s">
        <v>4874</v>
      </c>
      <c r="F18539" s="83" t="s">
        <v>4875</v>
      </c>
    </row>
    <row r="18540" spans="1:6" ht="409.6" hidden="1" customHeight="1" x14ac:dyDescent="0.2"/>
    <row r="18541" spans="1:6" ht="25.5" customHeight="1" x14ac:dyDescent="0.2">
      <c r="A18541" s="84" t="s">
        <v>5085</v>
      </c>
      <c r="B18541" s="85" t="s">
        <v>5086</v>
      </c>
      <c r="C18541" s="86" t="s">
        <v>109</v>
      </c>
      <c r="D18541" s="87">
        <v>4</v>
      </c>
      <c r="E18541" s="88">
        <v>550</v>
      </c>
      <c r="F18541" s="89">
        <f>+D18541*E18541</f>
        <v>2200</v>
      </c>
    </row>
    <row r="18542" spans="1:6" ht="409.6" hidden="1" customHeight="1" x14ac:dyDescent="0.2"/>
    <row r="18543" spans="1:6" ht="25.5" customHeight="1" x14ac:dyDescent="0.2">
      <c r="A18543" s="84" t="s">
        <v>5016</v>
      </c>
      <c r="B18543" s="85" t="s">
        <v>5017</v>
      </c>
      <c r="C18543" s="86" t="s">
        <v>109</v>
      </c>
      <c r="D18543" s="87">
        <v>3</v>
      </c>
      <c r="E18543" s="88">
        <v>3482</v>
      </c>
      <c r="F18543" s="89">
        <f>+D18543*E18543</f>
        <v>10446</v>
      </c>
    </row>
    <row r="18544" spans="1:6" ht="409.6" hidden="1" customHeight="1" x14ac:dyDescent="0.2"/>
    <row r="18545" spans="1:6" ht="25.5" customHeight="1" thickBot="1" x14ac:dyDescent="0.25">
      <c r="A18545" s="84" t="s">
        <v>5018</v>
      </c>
      <c r="B18545" s="85" t="s">
        <v>5019</v>
      </c>
      <c r="C18545" s="86" t="s">
        <v>109</v>
      </c>
      <c r="D18545" s="87">
        <v>6</v>
      </c>
      <c r="E18545" s="88">
        <v>248</v>
      </c>
      <c r="F18545" s="89">
        <f>+D18545*E18545</f>
        <v>1488</v>
      </c>
    </row>
    <row r="18546" spans="1:6" ht="409.6" hidden="1" customHeight="1" thickBot="1" x14ac:dyDescent="0.25"/>
    <row r="18547" spans="1:6" ht="13.5" customHeight="1" thickBot="1" x14ac:dyDescent="0.25">
      <c r="A18547" s="90" t="s">
        <v>4904</v>
      </c>
      <c r="B18547" s="91"/>
      <c r="C18547" s="92">
        <v>23.8411713109777</v>
      </c>
      <c r="D18547" s="91"/>
      <c r="E18547" s="93" t="s">
        <v>4884</v>
      </c>
      <c r="F18547" s="94">
        <v>14134</v>
      </c>
    </row>
    <row r="18548" spans="1:6" ht="0.2" customHeight="1" thickBot="1" x14ac:dyDescent="0.25"/>
    <row r="18549" spans="1:6" ht="12.75" customHeight="1" thickBot="1" x14ac:dyDescent="0.3">
      <c r="A18549" s="157" t="s">
        <v>4909</v>
      </c>
      <c r="B18549" s="158"/>
      <c r="C18549" s="158"/>
      <c r="D18549" s="158"/>
      <c r="E18549" s="159">
        <v>59284</v>
      </c>
      <c r="F18549" s="160"/>
    </row>
    <row r="18550" spans="1:6" ht="12.75" customHeight="1" x14ac:dyDescent="0.2"/>
    <row r="18551" spans="1:6" ht="12.75" customHeight="1" x14ac:dyDescent="0.2"/>
    <row r="18552" spans="1:6" ht="409.6" hidden="1" customHeight="1" x14ac:dyDescent="0.2"/>
    <row r="18553" spans="1:6" ht="12.75" customHeight="1" x14ac:dyDescent="0.25">
      <c r="A18553" s="144" t="s">
        <v>4868</v>
      </c>
      <c r="B18553" s="145"/>
      <c r="C18553" s="145"/>
      <c r="D18553" s="145"/>
      <c r="E18553" s="146"/>
      <c r="F18553" s="147"/>
    </row>
    <row r="18554" spans="1:6" ht="12.75" customHeight="1" x14ac:dyDescent="0.2">
      <c r="A18554" s="138" t="s">
        <v>3286</v>
      </c>
      <c r="B18554" s="139"/>
      <c r="C18554" s="139"/>
      <c r="D18554" s="140"/>
      <c r="E18554" s="76" t="s">
        <v>4869</v>
      </c>
      <c r="F18554" s="77" t="s">
        <v>4870</v>
      </c>
    </row>
    <row r="18555" spans="1:6" ht="12.75" customHeight="1" x14ac:dyDescent="0.2">
      <c r="A18555" s="141"/>
      <c r="B18555" s="142"/>
      <c r="C18555" s="142"/>
      <c r="D18555" s="143"/>
      <c r="E18555" s="78" t="s">
        <v>3285</v>
      </c>
      <c r="F18555" s="79" t="s">
        <v>9</v>
      </c>
    </row>
    <row r="18556" spans="1:6" ht="409.6" hidden="1" customHeight="1" x14ac:dyDescent="0.2"/>
    <row r="18557" spans="1:6" ht="12.75" customHeight="1" x14ac:dyDescent="0.2">
      <c r="A18557" s="80" t="s">
        <v>4871</v>
      </c>
      <c r="B18557" s="81" t="s">
        <v>4872</v>
      </c>
      <c r="C18557" s="82" t="s">
        <v>4870</v>
      </c>
      <c r="D18557" s="82" t="s">
        <v>4873</v>
      </c>
      <c r="E18557" s="82" t="s">
        <v>4874</v>
      </c>
      <c r="F18557" s="83" t="s">
        <v>4875</v>
      </c>
    </row>
    <row r="18558" spans="1:6" ht="409.6" hidden="1" customHeight="1" x14ac:dyDescent="0.2"/>
    <row r="18559" spans="1:6" ht="25.5" customHeight="1" x14ac:dyDescent="0.2">
      <c r="A18559" s="84" t="s">
        <v>5492</v>
      </c>
      <c r="B18559" s="85" t="s">
        <v>5493</v>
      </c>
      <c r="C18559" s="86" t="s">
        <v>9</v>
      </c>
      <c r="D18559" s="87">
        <v>1</v>
      </c>
      <c r="E18559" s="88">
        <v>13838</v>
      </c>
      <c r="F18559" s="89">
        <f>+D18559*E18559</f>
        <v>13838</v>
      </c>
    </row>
    <row r="18560" spans="1:6" ht="409.6" hidden="1" customHeight="1" x14ac:dyDescent="0.2"/>
    <row r="18561" spans="1:6" ht="25.5" customHeight="1" thickBot="1" x14ac:dyDescent="0.25">
      <c r="A18561" s="84" t="s">
        <v>5048</v>
      </c>
      <c r="B18561" s="85" t="s">
        <v>5049</v>
      </c>
      <c r="C18561" s="86" t="s">
        <v>106</v>
      </c>
      <c r="D18561" s="87">
        <v>1.26E-2</v>
      </c>
      <c r="E18561" s="88">
        <v>331600</v>
      </c>
      <c r="F18561" s="89">
        <f>+D18561*E18561</f>
        <v>4178.16</v>
      </c>
    </row>
    <row r="18562" spans="1:6" ht="409.6" hidden="1" customHeight="1" thickBot="1" x14ac:dyDescent="0.25"/>
    <row r="18563" spans="1:6" ht="13.5" customHeight="1" thickBot="1" x14ac:dyDescent="0.25">
      <c r="A18563" s="90" t="s">
        <v>4883</v>
      </c>
      <c r="B18563" s="91"/>
      <c r="C18563" s="92">
        <v>39.458583380787601</v>
      </c>
      <c r="D18563" s="91"/>
      <c r="E18563" s="93" t="s">
        <v>4884</v>
      </c>
      <c r="F18563" s="94">
        <v>18016</v>
      </c>
    </row>
    <row r="18564" spans="1:6" ht="0.2" customHeight="1" x14ac:dyDescent="0.2"/>
    <row r="18565" spans="1:6" ht="12.75" customHeight="1" x14ac:dyDescent="0.2">
      <c r="A18565" s="80" t="s">
        <v>4871</v>
      </c>
      <c r="B18565" s="81" t="s">
        <v>4885</v>
      </c>
      <c r="C18565" s="82" t="s">
        <v>4870</v>
      </c>
      <c r="D18565" s="82" t="s">
        <v>4873</v>
      </c>
      <c r="E18565" s="82" t="s">
        <v>4874</v>
      </c>
      <c r="F18565" s="83" t="s">
        <v>4875</v>
      </c>
    </row>
    <row r="18566" spans="1:6" ht="409.6" hidden="1" customHeight="1" x14ac:dyDescent="0.2"/>
    <row r="18567" spans="1:6" ht="25.5" customHeight="1" thickBot="1" x14ac:dyDescent="0.25">
      <c r="A18567" s="84" t="s">
        <v>4912</v>
      </c>
      <c r="B18567" s="85" t="s">
        <v>4913</v>
      </c>
      <c r="C18567" s="86" t="s">
        <v>4888</v>
      </c>
      <c r="D18567" s="87">
        <v>0.14285999999999999</v>
      </c>
      <c r="E18567" s="88">
        <v>184277</v>
      </c>
      <c r="F18567" s="89">
        <f>+D18567*E18567</f>
        <v>26325.812219999996</v>
      </c>
    </row>
    <row r="18568" spans="1:6" ht="409.6" hidden="1" customHeight="1" thickBot="1" x14ac:dyDescent="0.25"/>
    <row r="18569" spans="1:6" ht="13.5" customHeight="1" thickBot="1" x14ac:dyDescent="0.25">
      <c r="A18569" s="90" t="s">
        <v>4893</v>
      </c>
      <c r="B18569" s="91"/>
      <c r="C18569" s="92">
        <v>57.659117788777401</v>
      </c>
      <c r="D18569" s="91"/>
      <c r="E18569" s="93" t="s">
        <v>4884</v>
      </c>
      <c r="F18569" s="94">
        <v>26326</v>
      </c>
    </row>
    <row r="18570" spans="1:6" ht="0.2" customHeight="1" x14ac:dyDescent="0.2"/>
    <row r="18571" spans="1:6" ht="12.75" customHeight="1" x14ac:dyDescent="0.2">
      <c r="A18571" s="80" t="s">
        <v>4871</v>
      </c>
      <c r="B18571" s="81" t="s">
        <v>4894</v>
      </c>
      <c r="C18571" s="82" t="s">
        <v>4870</v>
      </c>
      <c r="D18571" s="82" t="s">
        <v>4873</v>
      </c>
      <c r="E18571" s="82" t="s">
        <v>4874</v>
      </c>
      <c r="F18571" s="83" t="s">
        <v>4875</v>
      </c>
    </row>
    <row r="18572" spans="1:6" ht="409.6" hidden="1" customHeight="1" x14ac:dyDescent="0.2"/>
    <row r="18573" spans="1:6" ht="25.5" customHeight="1" thickBot="1" x14ac:dyDescent="0.25">
      <c r="A18573" s="84" t="s">
        <v>4895</v>
      </c>
      <c r="B18573" s="85" t="s">
        <v>4896</v>
      </c>
      <c r="C18573" s="86" t="s">
        <v>4897</v>
      </c>
      <c r="D18573" s="87">
        <v>0.05</v>
      </c>
      <c r="E18573" s="88">
        <v>26326</v>
      </c>
      <c r="F18573" s="89">
        <f>+D18573*E18573</f>
        <v>1316.3000000000002</v>
      </c>
    </row>
    <row r="18574" spans="1:6" ht="409.6" hidden="1" customHeight="1" thickBot="1" x14ac:dyDescent="0.25"/>
    <row r="18575" spans="1:6" ht="13.5" customHeight="1" thickBot="1" x14ac:dyDescent="0.25">
      <c r="A18575" s="90" t="s">
        <v>4898</v>
      </c>
      <c r="B18575" s="91"/>
      <c r="C18575" s="92">
        <v>2.8822988304349701</v>
      </c>
      <c r="D18575" s="91"/>
      <c r="E18575" s="93" t="s">
        <v>4884</v>
      </c>
      <c r="F18575" s="94">
        <v>1316</v>
      </c>
    </row>
    <row r="18576" spans="1:6" ht="0.2" customHeight="1" thickBot="1" x14ac:dyDescent="0.25"/>
    <row r="18577" spans="1:6" ht="12.75" customHeight="1" thickBot="1" x14ac:dyDescent="0.3">
      <c r="A18577" s="157" t="s">
        <v>4909</v>
      </c>
      <c r="B18577" s="158"/>
      <c r="C18577" s="158"/>
      <c r="D18577" s="158"/>
      <c r="E18577" s="159">
        <v>45658</v>
      </c>
      <c r="F18577" s="160"/>
    </row>
    <row r="18578" spans="1:6" ht="12.75" customHeight="1" x14ac:dyDescent="0.2"/>
    <row r="18579" spans="1:6" ht="12.75" customHeight="1" x14ac:dyDescent="0.2"/>
    <row r="18580" spans="1:6" ht="409.6" hidden="1" customHeight="1" x14ac:dyDescent="0.2"/>
    <row r="18581" spans="1:6" ht="12.75" customHeight="1" x14ac:dyDescent="0.25">
      <c r="A18581" s="144" t="s">
        <v>4868</v>
      </c>
      <c r="B18581" s="145"/>
      <c r="C18581" s="145"/>
      <c r="D18581" s="145"/>
      <c r="E18581" s="146"/>
      <c r="F18581" s="147"/>
    </row>
    <row r="18582" spans="1:6" ht="12.75" customHeight="1" x14ac:dyDescent="0.2">
      <c r="A18582" s="138" t="s">
        <v>3288</v>
      </c>
      <c r="B18582" s="139"/>
      <c r="C18582" s="139"/>
      <c r="D18582" s="140"/>
      <c r="E18582" s="76" t="s">
        <v>4869</v>
      </c>
      <c r="F18582" s="77" t="s">
        <v>4870</v>
      </c>
    </row>
    <row r="18583" spans="1:6" ht="12.75" customHeight="1" x14ac:dyDescent="0.2">
      <c r="A18583" s="141"/>
      <c r="B18583" s="142"/>
      <c r="C18583" s="142"/>
      <c r="D18583" s="143"/>
      <c r="E18583" s="78" t="s">
        <v>3287</v>
      </c>
      <c r="F18583" s="79" t="s">
        <v>106</v>
      </c>
    </row>
    <row r="18584" spans="1:6" ht="409.6" hidden="1" customHeight="1" x14ac:dyDescent="0.2"/>
    <row r="18585" spans="1:6" ht="12.75" customHeight="1" x14ac:dyDescent="0.2">
      <c r="A18585" s="80" t="s">
        <v>4871</v>
      </c>
      <c r="B18585" s="81" t="s">
        <v>4872</v>
      </c>
      <c r="C18585" s="82" t="s">
        <v>4870</v>
      </c>
      <c r="D18585" s="82" t="s">
        <v>4873</v>
      </c>
      <c r="E18585" s="82" t="s">
        <v>4874</v>
      </c>
      <c r="F18585" s="83" t="s">
        <v>4875</v>
      </c>
    </row>
    <row r="18586" spans="1:6" ht="409.6" hidden="1" customHeight="1" x14ac:dyDescent="0.2"/>
    <row r="18587" spans="1:6" ht="25.5" customHeight="1" x14ac:dyDescent="0.2">
      <c r="A18587" s="84" t="s">
        <v>5097</v>
      </c>
      <c r="B18587" s="85" t="s">
        <v>5098</v>
      </c>
      <c r="C18587" s="86" t="s">
        <v>9</v>
      </c>
      <c r="D18587" s="87">
        <v>1.132E-2</v>
      </c>
      <c r="E18587" s="88">
        <v>295180</v>
      </c>
      <c r="F18587" s="89">
        <f>+D18587*E18587</f>
        <v>3341.4376000000002</v>
      </c>
    </row>
    <row r="18588" spans="1:6" ht="409.6" hidden="1" customHeight="1" x14ac:dyDescent="0.2"/>
    <row r="18589" spans="1:6" ht="25.5" customHeight="1" x14ac:dyDescent="0.2">
      <c r="A18589" s="84" t="s">
        <v>5154</v>
      </c>
      <c r="B18589" s="85" t="s">
        <v>5155</v>
      </c>
      <c r="C18589" s="86" t="s">
        <v>106</v>
      </c>
      <c r="D18589" s="87">
        <v>1.05</v>
      </c>
      <c r="E18589" s="88">
        <v>405694</v>
      </c>
      <c r="F18589" s="89">
        <f>+D18589*E18589</f>
        <v>425978.7</v>
      </c>
    </row>
    <row r="18590" spans="1:6" ht="409.6" hidden="1" customHeight="1" x14ac:dyDescent="0.2"/>
    <row r="18591" spans="1:6" ht="25.5" customHeight="1" x14ac:dyDescent="0.2">
      <c r="A18591" s="84" t="s">
        <v>4941</v>
      </c>
      <c r="B18591" s="85" t="s">
        <v>4942</v>
      </c>
      <c r="C18591" s="86" t="s">
        <v>7</v>
      </c>
      <c r="D18591" s="87">
        <v>0.6</v>
      </c>
      <c r="E18591" s="88">
        <v>8600</v>
      </c>
      <c r="F18591" s="89">
        <f>+D18591*E18591</f>
        <v>5160</v>
      </c>
    </row>
    <row r="18592" spans="1:6" ht="409.6" hidden="1" customHeight="1" x14ac:dyDescent="0.2"/>
    <row r="18593" spans="1:6" ht="25.5" customHeight="1" x14ac:dyDescent="0.2">
      <c r="A18593" s="84" t="s">
        <v>5160</v>
      </c>
      <c r="B18593" s="85" t="s">
        <v>5161</v>
      </c>
      <c r="C18593" s="86" t="s">
        <v>9</v>
      </c>
      <c r="D18593" s="87">
        <v>0.55149000000000004</v>
      </c>
      <c r="E18593" s="88">
        <v>155918</v>
      </c>
      <c r="F18593" s="89">
        <f>+D18593*E18593</f>
        <v>85987.217820000005</v>
      </c>
    </row>
    <row r="18594" spans="1:6" ht="409.6" hidden="1" customHeight="1" x14ac:dyDescent="0.2"/>
    <row r="18595" spans="1:6" ht="25.5" customHeight="1" x14ac:dyDescent="0.2">
      <c r="A18595" s="84" t="s">
        <v>4876</v>
      </c>
      <c r="B18595" s="85" t="s">
        <v>4877</v>
      </c>
      <c r="C18595" s="86" t="s">
        <v>1212</v>
      </c>
      <c r="D18595" s="87">
        <v>2</v>
      </c>
      <c r="E18595" s="88">
        <v>3690</v>
      </c>
      <c r="F18595" s="89">
        <f>+D18595*E18595</f>
        <v>7380</v>
      </c>
    </row>
    <row r="18596" spans="1:6" ht="409.6" hidden="1" customHeight="1" x14ac:dyDescent="0.2"/>
    <row r="18597" spans="1:6" ht="25.5" customHeight="1" thickBot="1" x14ac:dyDescent="0.25">
      <c r="A18597" s="84" t="s">
        <v>5204</v>
      </c>
      <c r="B18597" s="85" t="s">
        <v>5205</v>
      </c>
      <c r="C18597" s="86" t="s">
        <v>7</v>
      </c>
      <c r="D18597" s="87">
        <v>3.6352899999999999</v>
      </c>
      <c r="E18597" s="88">
        <v>18795</v>
      </c>
      <c r="F18597" s="89">
        <f>+D18597*E18597</f>
        <v>68325.275549999991</v>
      </c>
    </row>
    <row r="18598" spans="1:6" ht="409.6" hidden="1" customHeight="1" thickBot="1" x14ac:dyDescent="0.25"/>
    <row r="18599" spans="1:6" ht="13.5" customHeight="1" thickBot="1" x14ac:dyDescent="0.25">
      <c r="A18599" s="90" t="s">
        <v>4883</v>
      </c>
      <c r="B18599" s="91"/>
      <c r="C18599" s="92">
        <v>55.783375922943797</v>
      </c>
      <c r="D18599" s="91"/>
      <c r="E18599" s="93" t="s">
        <v>4884</v>
      </c>
      <c r="F18599" s="94">
        <v>596172</v>
      </c>
    </row>
    <row r="18600" spans="1:6" ht="0.2" customHeight="1" x14ac:dyDescent="0.2"/>
    <row r="18601" spans="1:6" ht="12.75" customHeight="1" x14ac:dyDescent="0.2">
      <c r="A18601" s="80" t="s">
        <v>4871</v>
      </c>
      <c r="B18601" s="81" t="s">
        <v>4885</v>
      </c>
      <c r="C18601" s="82" t="s">
        <v>4870</v>
      </c>
      <c r="D18601" s="82" t="s">
        <v>4873</v>
      </c>
      <c r="E18601" s="82" t="s">
        <v>4874</v>
      </c>
      <c r="F18601" s="83" t="s">
        <v>4875</v>
      </c>
    </row>
    <row r="18602" spans="1:6" ht="409.6" hidden="1" customHeight="1" x14ac:dyDescent="0.2"/>
    <row r="18603" spans="1:6" ht="25.5" customHeight="1" thickBot="1" x14ac:dyDescent="0.25">
      <c r="A18603" s="84" t="s">
        <v>4912</v>
      </c>
      <c r="B18603" s="85" t="s">
        <v>4913</v>
      </c>
      <c r="C18603" s="86" t="s">
        <v>4888</v>
      </c>
      <c r="D18603" s="87">
        <v>2.2631600000000001</v>
      </c>
      <c r="E18603" s="88">
        <v>184277</v>
      </c>
      <c r="F18603" s="89">
        <f>+D18603*E18603</f>
        <v>417048.33532000001</v>
      </c>
    </row>
    <row r="18604" spans="1:6" ht="409.6" hidden="1" customHeight="1" thickBot="1" x14ac:dyDescent="0.25"/>
    <row r="18605" spans="1:6" ht="13.5" customHeight="1" thickBot="1" x14ac:dyDescent="0.25">
      <c r="A18605" s="90" t="s">
        <v>4893</v>
      </c>
      <c r="B18605" s="91"/>
      <c r="C18605" s="92">
        <v>39.022874878243002</v>
      </c>
      <c r="D18605" s="91"/>
      <c r="E18605" s="93" t="s">
        <v>4884</v>
      </c>
      <c r="F18605" s="94">
        <v>417048</v>
      </c>
    </row>
    <row r="18606" spans="1:6" ht="0.2" customHeight="1" x14ac:dyDescent="0.2"/>
    <row r="18607" spans="1:6" ht="12.75" customHeight="1" x14ac:dyDescent="0.2">
      <c r="A18607" s="80" t="s">
        <v>4871</v>
      </c>
      <c r="B18607" s="81" t="s">
        <v>4894</v>
      </c>
      <c r="C18607" s="82" t="s">
        <v>4870</v>
      </c>
      <c r="D18607" s="82" t="s">
        <v>4873</v>
      </c>
      <c r="E18607" s="82" t="s">
        <v>4874</v>
      </c>
      <c r="F18607" s="83" t="s">
        <v>4875</v>
      </c>
    </row>
    <row r="18608" spans="1:6" ht="409.6" hidden="1" customHeight="1" x14ac:dyDescent="0.2"/>
    <row r="18609" spans="1:6" ht="25.5" customHeight="1" thickBot="1" x14ac:dyDescent="0.25">
      <c r="A18609" s="84" t="s">
        <v>4895</v>
      </c>
      <c r="B18609" s="85" t="s">
        <v>4896</v>
      </c>
      <c r="C18609" s="86" t="s">
        <v>4897</v>
      </c>
      <c r="D18609" s="87">
        <v>0.05</v>
      </c>
      <c r="E18609" s="88">
        <v>417048</v>
      </c>
      <c r="F18609" s="89">
        <f>+D18609*E18609</f>
        <v>20852.400000000001</v>
      </c>
    </row>
    <row r="18610" spans="1:6" ht="409.6" hidden="1" customHeight="1" thickBot="1" x14ac:dyDescent="0.25"/>
    <row r="18611" spans="1:6" ht="13.5" customHeight="1" thickBot="1" x14ac:dyDescent="0.25">
      <c r="A18611" s="90" t="s">
        <v>4898</v>
      </c>
      <c r="B18611" s="91"/>
      <c r="C18611" s="92">
        <v>1.9511063162061</v>
      </c>
      <c r="D18611" s="91"/>
      <c r="E18611" s="93" t="s">
        <v>4884</v>
      </c>
      <c r="F18611" s="94">
        <v>20852</v>
      </c>
    </row>
    <row r="18612" spans="1:6" ht="0.2" customHeight="1" x14ac:dyDescent="0.2"/>
    <row r="18613" spans="1:6" ht="12.75" customHeight="1" x14ac:dyDescent="0.2">
      <c r="A18613" s="80" t="s">
        <v>4871</v>
      </c>
      <c r="B18613" s="81" t="s">
        <v>4899</v>
      </c>
      <c r="C18613" s="82" t="s">
        <v>4870</v>
      </c>
      <c r="D18613" s="82" t="s">
        <v>4873</v>
      </c>
      <c r="E18613" s="82" t="s">
        <v>4874</v>
      </c>
      <c r="F18613" s="83" t="s">
        <v>4875</v>
      </c>
    </row>
    <row r="18614" spans="1:6" ht="409.6" hidden="1" customHeight="1" x14ac:dyDescent="0.2"/>
    <row r="18615" spans="1:6" ht="25.5" customHeight="1" thickBot="1" x14ac:dyDescent="0.25">
      <c r="A18615" s="84" t="s">
        <v>5166</v>
      </c>
      <c r="B18615" s="85" t="s">
        <v>5167</v>
      </c>
      <c r="C18615" s="86" t="s">
        <v>109</v>
      </c>
      <c r="D18615" s="87">
        <v>0.5</v>
      </c>
      <c r="E18615" s="88">
        <v>26925</v>
      </c>
      <c r="F18615" s="89">
        <f>+D18615*E18615</f>
        <v>13462.5</v>
      </c>
    </row>
    <row r="18616" spans="1:6" ht="409.6" hidden="1" customHeight="1" thickBot="1" x14ac:dyDescent="0.25"/>
    <row r="18617" spans="1:6" ht="13.5" customHeight="1" thickBot="1" x14ac:dyDescent="0.25">
      <c r="A18617" s="90" t="s">
        <v>4904</v>
      </c>
      <c r="B18617" s="91"/>
      <c r="C18617" s="92">
        <v>1.2597230162613999</v>
      </c>
      <c r="D18617" s="91"/>
      <c r="E18617" s="93" t="s">
        <v>4884</v>
      </c>
      <c r="F18617" s="94">
        <v>13463</v>
      </c>
    </row>
    <row r="18618" spans="1:6" ht="0.2" customHeight="1" x14ac:dyDescent="0.2"/>
    <row r="18619" spans="1:6" ht="12.75" customHeight="1" x14ac:dyDescent="0.2">
      <c r="A18619" s="80" t="s">
        <v>4871</v>
      </c>
      <c r="B18619" s="81" t="s">
        <v>4905</v>
      </c>
      <c r="C18619" s="82" t="s">
        <v>4870</v>
      </c>
      <c r="D18619" s="82" t="s">
        <v>4873</v>
      </c>
      <c r="E18619" s="82" t="s">
        <v>4874</v>
      </c>
      <c r="F18619" s="83" t="s">
        <v>4875</v>
      </c>
    </row>
    <row r="18620" spans="1:6" ht="409.6" hidden="1" customHeight="1" x14ac:dyDescent="0.2"/>
    <row r="18621" spans="1:6" ht="25.5" customHeight="1" thickBot="1" x14ac:dyDescent="0.25">
      <c r="A18621" s="84" t="s">
        <v>4920</v>
      </c>
      <c r="B18621" s="85" t="s">
        <v>4921</v>
      </c>
      <c r="C18621" s="86" t="s">
        <v>106</v>
      </c>
      <c r="D18621" s="87">
        <v>1.5</v>
      </c>
      <c r="E18621" s="88">
        <v>14128</v>
      </c>
      <c r="F18621" s="89">
        <f>+D18621*E18621</f>
        <v>21192</v>
      </c>
    </row>
    <row r="18622" spans="1:6" ht="409.6" hidden="1" customHeight="1" thickBot="1" x14ac:dyDescent="0.25"/>
    <row r="18623" spans="1:6" ht="13.5" customHeight="1" thickBot="1" x14ac:dyDescent="0.25">
      <c r="A18623" s="90" t="s">
        <v>4908</v>
      </c>
      <c r="B18623" s="91"/>
      <c r="C18623" s="92">
        <v>1.98291986634566</v>
      </c>
      <c r="D18623" s="91"/>
      <c r="E18623" s="93" t="s">
        <v>4884</v>
      </c>
      <c r="F18623" s="94">
        <v>21192</v>
      </c>
    </row>
    <row r="18624" spans="1:6" ht="0.2" customHeight="1" x14ac:dyDescent="0.2"/>
    <row r="18625" spans="1:6" ht="12.75" customHeight="1" thickBot="1" x14ac:dyDescent="0.3">
      <c r="A18625" s="157" t="s">
        <v>4909</v>
      </c>
      <c r="B18625" s="158"/>
      <c r="C18625" s="158"/>
      <c r="D18625" s="158"/>
      <c r="E18625" s="159">
        <v>1068727</v>
      </c>
      <c r="F18625" s="160"/>
    </row>
    <row r="18626" spans="1:6" ht="12.75" customHeight="1" x14ac:dyDescent="0.2"/>
    <row r="18627" spans="1:6" ht="12.75" customHeight="1" x14ac:dyDescent="0.2"/>
    <row r="18628" spans="1:6" ht="409.6" hidden="1" customHeight="1" x14ac:dyDescent="0.2"/>
    <row r="18629" spans="1:6" ht="12.75" customHeight="1" x14ac:dyDescent="0.25">
      <c r="A18629" s="144" t="s">
        <v>4868</v>
      </c>
      <c r="B18629" s="145"/>
      <c r="C18629" s="145"/>
      <c r="D18629" s="145"/>
      <c r="E18629" s="146"/>
      <c r="F18629" s="147"/>
    </row>
    <row r="18630" spans="1:6" ht="12.75" customHeight="1" x14ac:dyDescent="0.2">
      <c r="A18630" s="138" t="s">
        <v>3290</v>
      </c>
      <c r="B18630" s="139"/>
      <c r="C18630" s="139"/>
      <c r="D18630" s="140"/>
      <c r="E18630" s="76" t="s">
        <v>4869</v>
      </c>
      <c r="F18630" s="77" t="s">
        <v>4870</v>
      </c>
    </row>
    <row r="18631" spans="1:6" ht="12.75" customHeight="1" x14ac:dyDescent="0.2">
      <c r="A18631" s="141"/>
      <c r="B18631" s="142"/>
      <c r="C18631" s="142"/>
      <c r="D18631" s="143"/>
      <c r="E18631" s="78" t="s">
        <v>3289</v>
      </c>
      <c r="F18631" s="79" t="s">
        <v>106</v>
      </c>
    </row>
    <row r="18632" spans="1:6" ht="409.6" hidden="1" customHeight="1" x14ac:dyDescent="0.2"/>
    <row r="18633" spans="1:6" ht="12.75" customHeight="1" x14ac:dyDescent="0.2">
      <c r="A18633" s="80" t="s">
        <v>4871</v>
      </c>
      <c r="B18633" s="81" t="s">
        <v>4872</v>
      </c>
      <c r="C18633" s="82" t="s">
        <v>4870</v>
      </c>
      <c r="D18633" s="82" t="s">
        <v>4873</v>
      </c>
      <c r="E18633" s="82" t="s">
        <v>4874</v>
      </c>
      <c r="F18633" s="83" t="s">
        <v>4875</v>
      </c>
    </row>
    <row r="18634" spans="1:6" ht="409.6" hidden="1" customHeight="1" x14ac:dyDescent="0.2"/>
    <row r="18635" spans="1:6" ht="25.5" customHeight="1" x14ac:dyDescent="0.2">
      <c r="A18635" s="84" t="s">
        <v>5154</v>
      </c>
      <c r="B18635" s="85" t="s">
        <v>5155</v>
      </c>
      <c r="C18635" s="86" t="s">
        <v>106</v>
      </c>
      <c r="D18635" s="87">
        <v>1.05</v>
      </c>
      <c r="E18635" s="88">
        <v>405694</v>
      </c>
      <c r="F18635" s="89">
        <f>+D18635*E18635</f>
        <v>425978.7</v>
      </c>
    </row>
    <row r="18636" spans="1:6" ht="409.6" hidden="1" customHeight="1" x14ac:dyDescent="0.2"/>
    <row r="18637" spans="1:6" ht="25.5" customHeight="1" x14ac:dyDescent="0.2">
      <c r="A18637" s="84" t="s">
        <v>4941</v>
      </c>
      <c r="B18637" s="85" t="s">
        <v>4942</v>
      </c>
      <c r="C18637" s="86" t="s">
        <v>7</v>
      </c>
      <c r="D18637" s="87">
        <v>0.5</v>
      </c>
      <c r="E18637" s="88">
        <v>8600</v>
      </c>
      <c r="F18637" s="89">
        <f>+D18637*E18637</f>
        <v>4300</v>
      </c>
    </row>
    <row r="18638" spans="1:6" ht="409.6" hidden="1" customHeight="1" x14ac:dyDescent="0.2"/>
    <row r="18639" spans="1:6" ht="25.5" customHeight="1" x14ac:dyDescent="0.2">
      <c r="A18639" s="84" t="s">
        <v>5160</v>
      </c>
      <c r="B18639" s="85" t="s">
        <v>5161</v>
      </c>
      <c r="C18639" s="86" t="s">
        <v>9</v>
      </c>
      <c r="D18639" s="87">
        <v>0.93752999999999997</v>
      </c>
      <c r="E18639" s="88">
        <v>155918</v>
      </c>
      <c r="F18639" s="89">
        <f>+D18639*E18639</f>
        <v>146177.80254</v>
      </c>
    </row>
    <row r="18640" spans="1:6" ht="409.6" hidden="1" customHeight="1" x14ac:dyDescent="0.2"/>
    <row r="18641" spans="1:6" ht="25.5" customHeight="1" x14ac:dyDescent="0.2">
      <c r="A18641" s="84" t="s">
        <v>4876</v>
      </c>
      <c r="B18641" s="85" t="s">
        <v>4877</v>
      </c>
      <c r="C18641" s="86" t="s">
        <v>1212</v>
      </c>
      <c r="D18641" s="87">
        <v>1</v>
      </c>
      <c r="E18641" s="88">
        <v>3690</v>
      </c>
      <c r="F18641" s="89">
        <f>+D18641*E18641</f>
        <v>3690</v>
      </c>
    </row>
    <row r="18642" spans="1:6" ht="409.6" hidden="1" customHeight="1" x14ac:dyDescent="0.2"/>
    <row r="18643" spans="1:6" ht="25.5" customHeight="1" x14ac:dyDescent="0.2">
      <c r="A18643" s="84" t="s">
        <v>5204</v>
      </c>
      <c r="B18643" s="85" t="s">
        <v>5205</v>
      </c>
      <c r="C18643" s="86" t="s">
        <v>7</v>
      </c>
      <c r="D18643" s="87">
        <v>6.18</v>
      </c>
      <c r="E18643" s="88">
        <v>18795</v>
      </c>
      <c r="F18643" s="89">
        <f>+D18643*E18643</f>
        <v>116153.09999999999</v>
      </c>
    </row>
    <row r="18644" spans="1:6" ht="409.6" hidden="1" customHeight="1" x14ac:dyDescent="0.2"/>
    <row r="18645" spans="1:6" ht="25.5" customHeight="1" thickBot="1" x14ac:dyDescent="0.25">
      <c r="A18645" s="84" t="s">
        <v>5097</v>
      </c>
      <c r="B18645" s="85" t="s">
        <v>5098</v>
      </c>
      <c r="C18645" s="86" t="s">
        <v>9</v>
      </c>
      <c r="D18645" s="87">
        <v>1.925E-2</v>
      </c>
      <c r="E18645" s="88">
        <v>295180</v>
      </c>
      <c r="F18645" s="89">
        <f>+D18645*E18645</f>
        <v>5682.2150000000001</v>
      </c>
    </row>
    <row r="18646" spans="1:6" ht="409.6" hidden="1" customHeight="1" thickBot="1" x14ac:dyDescent="0.25"/>
    <row r="18647" spans="1:6" ht="13.5" customHeight="1" thickBot="1" x14ac:dyDescent="0.25">
      <c r="A18647" s="90" t="s">
        <v>4883</v>
      </c>
      <c r="B18647" s="91"/>
      <c r="C18647" s="92">
        <v>43.463605726693601</v>
      </c>
      <c r="D18647" s="91"/>
      <c r="E18647" s="93" t="s">
        <v>4884</v>
      </c>
      <c r="F18647" s="94">
        <v>701982</v>
      </c>
    </row>
    <row r="18648" spans="1:6" ht="0.2" customHeight="1" x14ac:dyDescent="0.2"/>
    <row r="18649" spans="1:6" ht="12.75" customHeight="1" x14ac:dyDescent="0.2">
      <c r="A18649" s="80" t="s">
        <v>4871</v>
      </c>
      <c r="B18649" s="81" t="s">
        <v>4885</v>
      </c>
      <c r="C18649" s="82" t="s">
        <v>4870</v>
      </c>
      <c r="D18649" s="82" t="s">
        <v>4873</v>
      </c>
      <c r="E18649" s="82" t="s">
        <v>4874</v>
      </c>
      <c r="F18649" s="83" t="s">
        <v>4875</v>
      </c>
    </row>
    <row r="18650" spans="1:6" ht="409.6" hidden="1" customHeight="1" x14ac:dyDescent="0.2"/>
    <row r="18651" spans="1:6" ht="25.5" customHeight="1" thickBot="1" x14ac:dyDescent="0.25">
      <c r="A18651" s="84" t="s">
        <v>4912</v>
      </c>
      <c r="B18651" s="85" t="s">
        <v>4913</v>
      </c>
      <c r="C18651" s="86" t="s">
        <v>4888</v>
      </c>
      <c r="D18651" s="87">
        <v>4.5400900000000002</v>
      </c>
      <c r="E18651" s="88">
        <v>184277</v>
      </c>
      <c r="F18651" s="89">
        <f>+D18651*E18651</f>
        <v>836634.16493000009</v>
      </c>
    </row>
    <row r="18652" spans="1:6" ht="409.6" hidden="1" customHeight="1" thickBot="1" x14ac:dyDescent="0.25"/>
    <row r="18653" spans="1:6" ht="13.5" customHeight="1" thickBot="1" x14ac:dyDescent="0.25">
      <c r="A18653" s="90" t="s">
        <v>4893</v>
      </c>
      <c r="B18653" s="91"/>
      <c r="C18653" s="92">
        <v>51.800659153007601</v>
      </c>
      <c r="D18653" s="91"/>
      <c r="E18653" s="93" t="s">
        <v>4884</v>
      </c>
      <c r="F18653" s="94">
        <v>836634</v>
      </c>
    </row>
    <row r="18654" spans="1:6" ht="0.2" customHeight="1" x14ac:dyDescent="0.2"/>
    <row r="18655" spans="1:6" ht="12.75" customHeight="1" x14ac:dyDescent="0.2">
      <c r="A18655" s="80" t="s">
        <v>4871</v>
      </c>
      <c r="B18655" s="81" t="s">
        <v>4894</v>
      </c>
      <c r="C18655" s="82" t="s">
        <v>4870</v>
      </c>
      <c r="D18655" s="82" t="s">
        <v>4873</v>
      </c>
      <c r="E18655" s="82" t="s">
        <v>4874</v>
      </c>
      <c r="F18655" s="83" t="s">
        <v>4875</v>
      </c>
    </row>
    <row r="18656" spans="1:6" ht="409.6" hidden="1" customHeight="1" x14ac:dyDescent="0.2"/>
    <row r="18657" spans="1:6" ht="25.5" customHeight="1" thickBot="1" x14ac:dyDescent="0.25">
      <c r="A18657" s="84" t="s">
        <v>4895</v>
      </c>
      <c r="B18657" s="85" t="s">
        <v>4896</v>
      </c>
      <c r="C18657" s="86" t="s">
        <v>4897</v>
      </c>
      <c r="D18657" s="87">
        <v>0.05</v>
      </c>
      <c r="E18657" s="88">
        <v>836634</v>
      </c>
      <c r="F18657" s="89">
        <f>+D18657*E18657</f>
        <v>41831.700000000004</v>
      </c>
    </row>
    <row r="18658" spans="1:6" ht="409.6" hidden="1" customHeight="1" thickBot="1" x14ac:dyDescent="0.25"/>
    <row r="18659" spans="1:6" ht="13.5" customHeight="1" thickBot="1" x14ac:dyDescent="0.25">
      <c r="A18659" s="90" t="s">
        <v>4898</v>
      </c>
      <c r="B18659" s="91"/>
      <c r="C18659" s="92">
        <v>2.5900515323171298</v>
      </c>
      <c r="D18659" s="91"/>
      <c r="E18659" s="93" t="s">
        <v>4884</v>
      </c>
      <c r="F18659" s="94">
        <v>41832</v>
      </c>
    </row>
    <row r="18660" spans="1:6" ht="0.2" customHeight="1" x14ac:dyDescent="0.2"/>
    <row r="18661" spans="1:6" ht="12.75" customHeight="1" x14ac:dyDescent="0.2">
      <c r="A18661" s="80" t="s">
        <v>4871</v>
      </c>
      <c r="B18661" s="81" t="s">
        <v>4899</v>
      </c>
      <c r="C18661" s="82" t="s">
        <v>4870</v>
      </c>
      <c r="D18661" s="82" t="s">
        <v>4873</v>
      </c>
      <c r="E18661" s="82" t="s">
        <v>4874</v>
      </c>
      <c r="F18661" s="83" t="s">
        <v>4875</v>
      </c>
    </row>
    <row r="18662" spans="1:6" ht="409.6" hidden="1" customHeight="1" x14ac:dyDescent="0.2"/>
    <row r="18663" spans="1:6" ht="25.5" customHeight="1" thickBot="1" x14ac:dyDescent="0.25">
      <c r="A18663" s="84" t="s">
        <v>5166</v>
      </c>
      <c r="B18663" s="85" t="s">
        <v>5167</v>
      </c>
      <c r="C18663" s="86" t="s">
        <v>109</v>
      </c>
      <c r="D18663" s="87">
        <v>0.5</v>
      </c>
      <c r="E18663" s="88">
        <v>26925</v>
      </c>
      <c r="F18663" s="89">
        <f>+D18663*E18663</f>
        <v>13462.5</v>
      </c>
    </row>
    <row r="18664" spans="1:6" ht="409.6" hidden="1" customHeight="1" thickBot="1" x14ac:dyDescent="0.25"/>
    <row r="18665" spans="1:6" ht="13.5" customHeight="1" thickBot="1" x14ac:dyDescent="0.25">
      <c r="A18665" s="90" t="s">
        <v>4904</v>
      </c>
      <c r="B18665" s="91"/>
      <c r="C18665" s="92">
        <v>0.83356912840852904</v>
      </c>
      <c r="D18665" s="91"/>
      <c r="E18665" s="93" t="s">
        <v>4884</v>
      </c>
      <c r="F18665" s="94">
        <v>13463</v>
      </c>
    </row>
    <row r="18666" spans="1:6" ht="0.2" customHeight="1" x14ac:dyDescent="0.2"/>
    <row r="18667" spans="1:6" ht="12.75" customHeight="1" x14ac:dyDescent="0.2">
      <c r="A18667" s="80" t="s">
        <v>4871</v>
      </c>
      <c r="B18667" s="81" t="s">
        <v>4905</v>
      </c>
      <c r="C18667" s="82" t="s">
        <v>4870</v>
      </c>
      <c r="D18667" s="82" t="s">
        <v>4873</v>
      </c>
      <c r="E18667" s="82" t="s">
        <v>4874</v>
      </c>
      <c r="F18667" s="83" t="s">
        <v>4875</v>
      </c>
    </row>
    <row r="18668" spans="1:6" ht="409.6" hidden="1" customHeight="1" x14ac:dyDescent="0.2"/>
    <row r="18669" spans="1:6" ht="25.5" customHeight="1" thickBot="1" x14ac:dyDescent="0.25">
      <c r="A18669" s="84" t="s">
        <v>4920</v>
      </c>
      <c r="B18669" s="85" t="s">
        <v>4921</v>
      </c>
      <c r="C18669" s="86" t="s">
        <v>106</v>
      </c>
      <c r="D18669" s="87">
        <v>1.5</v>
      </c>
      <c r="E18669" s="88">
        <v>14128</v>
      </c>
      <c r="F18669" s="89">
        <f>+D18669*E18669</f>
        <v>21192</v>
      </c>
    </row>
    <row r="18670" spans="1:6" ht="409.6" hidden="1" customHeight="1" thickBot="1" x14ac:dyDescent="0.25"/>
    <row r="18671" spans="1:6" ht="13.5" customHeight="1" thickBot="1" x14ac:dyDescent="0.25">
      <c r="A18671" s="90" t="s">
        <v>4908</v>
      </c>
      <c r="B18671" s="91"/>
      <c r="C18671" s="92">
        <v>1.31211445957317</v>
      </c>
      <c r="D18671" s="91"/>
      <c r="E18671" s="93" t="s">
        <v>4884</v>
      </c>
      <c r="F18671" s="94">
        <v>21192</v>
      </c>
    </row>
    <row r="18672" spans="1:6" ht="0.2" customHeight="1" thickBot="1" x14ac:dyDescent="0.25"/>
    <row r="18673" spans="1:6" ht="12.75" customHeight="1" thickBot="1" x14ac:dyDescent="0.3">
      <c r="A18673" s="157" t="s">
        <v>4909</v>
      </c>
      <c r="B18673" s="158"/>
      <c r="C18673" s="158"/>
      <c r="D18673" s="158"/>
      <c r="E18673" s="159">
        <v>1615103</v>
      </c>
      <c r="F18673" s="160"/>
    </row>
    <row r="18674" spans="1:6" ht="12.75" customHeight="1" x14ac:dyDescent="0.2"/>
    <row r="18675" spans="1:6" ht="12.75" customHeight="1" x14ac:dyDescent="0.2"/>
    <row r="18676" spans="1:6" ht="409.6" hidden="1" customHeight="1" x14ac:dyDescent="0.2"/>
    <row r="18677" spans="1:6" ht="12.75" customHeight="1" x14ac:dyDescent="0.25">
      <c r="A18677" s="144" t="s">
        <v>4868</v>
      </c>
      <c r="B18677" s="145"/>
      <c r="C18677" s="145"/>
      <c r="D18677" s="145"/>
      <c r="E18677" s="146"/>
      <c r="F18677" s="147"/>
    </row>
    <row r="18678" spans="1:6" ht="12.75" customHeight="1" x14ac:dyDescent="0.2">
      <c r="A18678" s="138" t="s">
        <v>3292</v>
      </c>
      <c r="B18678" s="139"/>
      <c r="C18678" s="139"/>
      <c r="D18678" s="140"/>
      <c r="E18678" s="76" t="s">
        <v>4869</v>
      </c>
      <c r="F18678" s="77" t="s">
        <v>4870</v>
      </c>
    </row>
    <row r="18679" spans="1:6" ht="12.75" customHeight="1" x14ac:dyDescent="0.2">
      <c r="A18679" s="141"/>
      <c r="B18679" s="142"/>
      <c r="C18679" s="142"/>
      <c r="D18679" s="143"/>
      <c r="E18679" s="78" t="s">
        <v>3291</v>
      </c>
      <c r="F18679" s="79" t="s">
        <v>106</v>
      </c>
    </row>
    <row r="18680" spans="1:6" ht="409.6" hidden="1" customHeight="1" x14ac:dyDescent="0.2"/>
    <row r="18681" spans="1:6" ht="12.75" customHeight="1" x14ac:dyDescent="0.2">
      <c r="A18681" s="80" t="s">
        <v>4871</v>
      </c>
      <c r="B18681" s="81" t="s">
        <v>4872</v>
      </c>
      <c r="C18681" s="82" t="s">
        <v>4870</v>
      </c>
      <c r="D18681" s="82" t="s">
        <v>4873</v>
      </c>
      <c r="E18681" s="82" t="s">
        <v>4874</v>
      </c>
      <c r="F18681" s="83" t="s">
        <v>4875</v>
      </c>
    </row>
    <row r="18682" spans="1:6" ht="409.6" hidden="1" customHeight="1" x14ac:dyDescent="0.2"/>
    <row r="18683" spans="1:6" ht="25.5" customHeight="1" x14ac:dyDescent="0.2">
      <c r="A18683" s="84" t="s">
        <v>5154</v>
      </c>
      <c r="B18683" s="85" t="s">
        <v>5155</v>
      </c>
      <c r="C18683" s="86" t="s">
        <v>106</v>
      </c>
      <c r="D18683" s="87">
        <v>1.05</v>
      </c>
      <c r="E18683" s="88">
        <v>405694</v>
      </c>
      <c r="F18683" s="89">
        <f>+D18683*E18683</f>
        <v>425978.7</v>
      </c>
    </row>
    <row r="18684" spans="1:6" ht="409.6" hidden="1" customHeight="1" x14ac:dyDescent="0.2"/>
    <row r="18685" spans="1:6" ht="25.5" customHeight="1" x14ac:dyDescent="0.2">
      <c r="A18685" s="84" t="s">
        <v>5097</v>
      </c>
      <c r="B18685" s="85" t="s">
        <v>5098</v>
      </c>
      <c r="C18685" s="86" t="s">
        <v>9</v>
      </c>
      <c r="D18685" s="87">
        <v>2.0889999999999999E-2</v>
      </c>
      <c r="E18685" s="88">
        <v>295180</v>
      </c>
      <c r="F18685" s="89">
        <f>+D18685*E18685</f>
        <v>6166.3101999999999</v>
      </c>
    </row>
    <row r="18686" spans="1:6" ht="409.6" hidden="1" customHeight="1" x14ac:dyDescent="0.2"/>
    <row r="18687" spans="1:6" ht="25.5" customHeight="1" x14ac:dyDescent="0.2">
      <c r="A18687" s="84" t="s">
        <v>4881</v>
      </c>
      <c r="B18687" s="85" t="s">
        <v>4882</v>
      </c>
      <c r="C18687" s="86" t="s">
        <v>9</v>
      </c>
      <c r="D18687" s="87">
        <v>5.2</v>
      </c>
      <c r="E18687" s="88">
        <v>8900</v>
      </c>
      <c r="F18687" s="89">
        <f>+D18687*E18687</f>
        <v>46280</v>
      </c>
    </row>
    <row r="18688" spans="1:6" ht="409.6" hidden="1" customHeight="1" x14ac:dyDescent="0.2"/>
    <row r="18689" spans="1:6" ht="25.5" customHeight="1" x14ac:dyDescent="0.2">
      <c r="A18689" s="84" t="s">
        <v>5160</v>
      </c>
      <c r="B18689" s="85" t="s">
        <v>5161</v>
      </c>
      <c r="C18689" s="86" t="s">
        <v>9</v>
      </c>
      <c r="D18689" s="87">
        <v>0.26989999999999997</v>
      </c>
      <c r="E18689" s="88">
        <v>155918</v>
      </c>
      <c r="F18689" s="89">
        <f>+D18689*E18689</f>
        <v>42082.268199999999</v>
      </c>
    </row>
    <row r="18690" spans="1:6" ht="409.6" hidden="1" customHeight="1" x14ac:dyDescent="0.2"/>
    <row r="18691" spans="1:6" ht="25.5" customHeight="1" x14ac:dyDescent="0.2">
      <c r="A18691" s="84" t="s">
        <v>4941</v>
      </c>
      <c r="B18691" s="85" t="s">
        <v>4942</v>
      </c>
      <c r="C18691" s="86" t="s">
        <v>7</v>
      </c>
      <c r="D18691" s="87">
        <v>3.2</v>
      </c>
      <c r="E18691" s="88">
        <v>8600</v>
      </c>
      <c r="F18691" s="89">
        <f>+D18691*E18691</f>
        <v>27520</v>
      </c>
    </row>
    <row r="18692" spans="1:6" ht="409.6" hidden="1" customHeight="1" x14ac:dyDescent="0.2"/>
    <row r="18693" spans="1:6" ht="25.5" customHeight="1" x14ac:dyDescent="0.2">
      <c r="A18693" s="84" t="s">
        <v>4876</v>
      </c>
      <c r="B18693" s="85" t="s">
        <v>4877</v>
      </c>
      <c r="C18693" s="86" t="s">
        <v>1212</v>
      </c>
      <c r="D18693" s="87">
        <v>0.9</v>
      </c>
      <c r="E18693" s="88">
        <v>3690</v>
      </c>
      <c r="F18693" s="89">
        <f>+D18693*E18693</f>
        <v>3321</v>
      </c>
    </row>
    <row r="18694" spans="1:6" ht="409.6" hidden="1" customHeight="1" x14ac:dyDescent="0.2"/>
    <row r="18695" spans="1:6" ht="25.5" customHeight="1" thickBot="1" x14ac:dyDescent="0.25">
      <c r="A18695" s="84" t="s">
        <v>5190</v>
      </c>
      <c r="B18695" s="85" t="s">
        <v>5191</v>
      </c>
      <c r="C18695" s="86" t="s">
        <v>263</v>
      </c>
      <c r="D18695" s="87">
        <v>3.74</v>
      </c>
      <c r="E18695" s="88">
        <v>1353</v>
      </c>
      <c r="F18695" s="89">
        <f>+D18695*E18695</f>
        <v>5060.22</v>
      </c>
    </row>
    <row r="18696" spans="1:6" ht="409.6" hidden="1" customHeight="1" thickBot="1" x14ac:dyDescent="0.25"/>
    <row r="18697" spans="1:6" ht="13.5" customHeight="1" thickBot="1" x14ac:dyDescent="0.25">
      <c r="A18697" s="90" t="s">
        <v>4883</v>
      </c>
      <c r="B18697" s="91"/>
      <c r="C18697" s="92">
        <v>68.393020668801398</v>
      </c>
      <c r="D18697" s="91"/>
      <c r="E18697" s="93" t="s">
        <v>4884</v>
      </c>
      <c r="F18697" s="94">
        <v>556408</v>
      </c>
    </row>
    <row r="18698" spans="1:6" ht="0.2" customHeight="1" x14ac:dyDescent="0.2"/>
    <row r="18699" spans="1:6" ht="12.75" customHeight="1" x14ac:dyDescent="0.2">
      <c r="A18699" s="80" t="s">
        <v>4871</v>
      </c>
      <c r="B18699" s="81" t="s">
        <v>4885</v>
      </c>
      <c r="C18699" s="82" t="s">
        <v>4870</v>
      </c>
      <c r="D18699" s="82" t="s">
        <v>4873</v>
      </c>
      <c r="E18699" s="82" t="s">
        <v>4874</v>
      </c>
      <c r="F18699" s="83" t="s">
        <v>4875</v>
      </c>
    </row>
    <row r="18700" spans="1:6" ht="409.6" hidden="1" customHeight="1" x14ac:dyDescent="0.2"/>
    <row r="18701" spans="1:6" ht="25.5" customHeight="1" thickBot="1" x14ac:dyDescent="0.25">
      <c r="A18701" s="84" t="s">
        <v>4912</v>
      </c>
      <c r="B18701" s="85" t="s">
        <v>4913</v>
      </c>
      <c r="C18701" s="86" t="s">
        <v>4888</v>
      </c>
      <c r="D18701" s="87">
        <v>1.0908599999999999</v>
      </c>
      <c r="E18701" s="88">
        <v>184277</v>
      </c>
      <c r="F18701" s="89">
        <f>+D18701*E18701</f>
        <v>201020.40821999998</v>
      </c>
    </row>
    <row r="18702" spans="1:6" ht="409.6" hidden="1" customHeight="1" thickBot="1" x14ac:dyDescent="0.25"/>
    <row r="18703" spans="1:6" ht="13.5" customHeight="1" thickBot="1" x14ac:dyDescent="0.25">
      <c r="A18703" s="90" t="s">
        <v>4893</v>
      </c>
      <c r="B18703" s="91"/>
      <c r="C18703" s="92">
        <v>24.709143317210501</v>
      </c>
      <c r="D18703" s="91"/>
      <c r="E18703" s="93" t="s">
        <v>4884</v>
      </c>
      <c r="F18703" s="94">
        <v>201020</v>
      </c>
    </row>
    <row r="18704" spans="1:6" ht="0.2" customHeight="1" x14ac:dyDescent="0.2"/>
    <row r="18705" spans="1:6" ht="12.75" customHeight="1" x14ac:dyDescent="0.2">
      <c r="A18705" s="80" t="s">
        <v>4871</v>
      </c>
      <c r="B18705" s="81" t="s">
        <v>4894</v>
      </c>
      <c r="C18705" s="82" t="s">
        <v>4870</v>
      </c>
      <c r="D18705" s="82" t="s">
        <v>4873</v>
      </c>
      <c r="E18705" s="82" t="s">
        <v>4874</v>
      </c>
      <c r="F18705" s="83" t="s">
        <v>4875</v>
      </c>
    </row>
    <row r="18706" spans="1:6" ht="409.6" hidden="1" customHeight="1" x14ac:dyDescent="0.2"/>
    <row r="18707" spans="1:6" ht="25.5" customHeight="1" thickBot="1" x14ac:dyDescent="0.25">
      <c r="A18707" s="84" t="s">
        <v>4895</v>
      </c>
      <c r="B18707" s="85" t="s">
        <v>4896</v>
      </c>
      <c r="C18707" s="86" t="s">
        <v>4897</v>
      </c>
      <c r="D18707" s="87">
        <v>0.05</v>
      </c>
      <c r="E18707" s="88">
        <v>201020</v>
      </c>
      <c r="F18707" s="89">
        <f>+D18707*E18707</f>
        <v>10051</v>
      </c>
    </row>
    <row r="18708" spans="1:6" ht="409.6" hidden="1" customHeight="1" thickBot="1" x14ac:dyDescent="0.25"/>
    <row r="18709" spans="1:6" ht="13.5" customHeight="1" thickBot="1" x14ac:dyDescent="0.25">
      <c r="A18709" s="90" t="s">
        <v>4898</v>
      </c>
      <c r="B18709" s="91"/>
      <c r="C18709" s="92">
        <v>1.23545716586052</v>
      </c>
      <c r="D18709" s="91"/>
      <c r="E18709" s="93" t="s">
        <v>4884</v>
      </c>
      <c r="F18709" s="94">
        <v>10051</v>
      </c>
    </row>
    <row r="18710" spans="1:6" ht="0.2" customHeight="1" x14ac:dyDescent="0.2"/>
    <row r="18711" spans="1:6" ht="12.75" customHeight="1" x14ac:dyDescent="0.2">
      <c r="A18711" s="80" t="s">
        <v>4871</v>
      </c>
      <c r="B18711" s="81" t="s">
        <v>4899</v>
      </c>
      <c r="C18711" s="82" t="s">
        <v>4870</v>
      </c>
      <c r="D18711" s="82" t="s">
        <v>4873</v>
      </c>
      <c r="E18711" s="82" t="s">
        <v>4874</v>
      </c>
      <c r="F18711" s="83" t="s">
        <v>4875</v>
      </c>
    </row>
    <row r="18712" spans="1:6" ht="409.6" hidden="1" customHeight="1" x14ac:dyDescent="0.2"/>
    <row r="18713" spans="1:6" ht="25.5" customHeight="1" x14ac:dyDescent="0.2">
      <c r="A18713" s="84" t="s">
        <v>5139</v>
      </c>
      <c r="B18713" s="85" t="s">
        <v>5140</v>
      </c>
      <c r="C18713" s="86" t="s">
        <v>109</v>
      </c>
      <c r="D18713" s="87">
        <v>3.4649999999999999</v>
      </c>
      <c r="E18713" s="88">
        <v>398</v>
      </c>
      <c r="F18713" s="89">
        <f>+D18713*E18713</f>
        <v>1379.07</v>
      </c>
    </row>
    <row r="18714" spans="1:6" ht="409.6" hidden="1" customHeight="1" x14ac:dyDescent="0.2"/>
    <row r="18715" spans="1:6" ht="25.5" customHeight="1" x14ac:dyDescent="0.2">
      <c r="A18715" s="84" t="s">
        <v>5166</v>
      </c>
      <c r="B18715" s="85" t="s">
        <v>5167</v>
      </c>
      <c r="C18715" s="86" t="s">
        <v>109</v>
      </c>
      <c r="D18715" s="87">
        <v>0.15</v>
      </c>
      <c r="E18715" s="88">
        <v>26925</v>
      </c>
      <c r="F18715" s="89">
        <f>+D18715*E18715</f>
        <v>4038.75</v>
      </c>
    </row>
    <row r="18716" spans="1:6" ht="409.6" hidden="1" customHeight="1" x14ac:dyDescent="0.2"/>
    <row r="18717" spans="1:6" ht="25.5" customHeight="1" x14ac:dyDescent="0.2">
      <c r="A18717" s="84" t="s">
        <v>5196</v>
      </c>
      <c r="B18717" s="85" t="s">
        <v>5197</v>
      </c>
      <c r="C18717" s="86" t="s">
        <v>109</v>
      </c>
      <c r="D18717" s="87">
        <v>16</v>
      </c>
      <c r="E18717" s="88">
        <v>550</v>
      </c>
      <c r="F18717" s="89">
        <f>+D18717*E18717</f>
        <v>8800</v>
      </c>
    </row>
    <row r="18718" spans="1:6" ht="409.6" hidden="1" customHeight="1" x14ac:dyDescent="0.2"/>
    <row r="18719" spans="1:6" ht="25.5" customHeight="1" x14ac:dyDescent="0.2">
      <c r="A18719" s="84" t="s">
        <v>5087</v>
      </c>
      <c r="B18719" s="85" t="s">
        <v>5088</v>
      </c>
      <c r="C18719" s="86" t="s">
        <v>109</v>
      </c>
      <c r="D18719" s="87">
        <v>8</v>
      </c>
      <c r="E18719" s="88">
        <v>169</v>
      </c>
      <c r="F18719" s="89">
        <f>+D18719*E18719</f>
        <v>1352</v>
      </c>
    </row>
    <row r="18720" spans="1:6" ht="409.6" hidden="1" customHeight="1" x14ac:dyDescent="0.2"/>
    <row r="18721" spans="1:6" ht="25.5" customHeight="1" x14ac:dyDescent="0.2">
      <c r="A18721" s="84" t="s">
        <v>5016</v>
      </c>
      <c r="B18721" s="85" t="s">
        <v>5017</v>
      </c>
      <c r="C18721" s="86" t="s">
        <v>109</v>
      </c>
      <c r="D18721" s="87">
        <v>1.5</v>
      </c>
      <c r="E18721" s="88">
        <v>3482</v>
      </c>
      <c r="F18721" s="89">
        <f>+D18721*E18721</f>
        <v>5223</v>
      </c>
    </row>
    <row r="18722" spans="1:6" ht="409.6" hidden="1" customHeight="1" x14ac:dyDescent="0.2"/>
    <row r="18723" spans="1:6" ht="25.5" customHeight="1" x14ac:dyDescent="0.2">
      <c r="A18723" s="84" t="s">
        <v>5018</v>
      </c>
      <c r="B18723" s="85" t="s">
        <v>5019</v>
      </c>
      <c r="C18723" s="86" t="s">
        <v>109</v>
      </c>
      <c r="D18723" s="87">
        <v>3</v>
      </c>
      <c r="E18723" s="88">
        <v>248</v>
      </c>
      <c r="F18723" s="89">
        <f>+D18723*E18723</f>
        <v>744</v>
      </c>
    </row>
    <row r="18724" spans="1:6" ht="409.6" hidden="1" customHeight="1" x14ac:dyDescent="0.2"/>
    <row r="18725" spans="1:6" ht="25.5" customHeight="1" x14ac:dyDescent="0.2">
      <c r="A18725" s="84" t="s">
        <v>5198</v>
      </c>
      <c r="B18725" s="85" t="s">
        <v>5199</v>
      </c>
      <c r="C18725" s="86" t="s">
        <v>109</v>
      </c>
      <c r="D18725" s="87">
        <v>1</v>
      </c>
      <c r="E18725" s="88">
        <v>805</v>
      </c>
      <c r="F18725" s="89">
        <f>+D18725*E18725</f>
        <v>805</v>
      </c>
    </row>
    <row r="18726" spans="1:6" ht="409.6" hidden="1" customHeight="1" x14ac:dyDescent="0.2"/>
    <row r="18727" spans="1:6" ht="25.5" customHeight="1" x14ac:dyDescent="0.2">
      <c r="A18727" s="84" t="s">
        <v>5200</v>
      </c>
      <c r="B18727" s="85" t="s">
        <v>5201</v>
      </c>
      <c r="C18727" s="86" t="s">
        <v>109</v>
      </c>
      <c r="D18727" s="87">
        <v>15</v>
      </c>
      <c r="E18727" s="88">
        <v>158</v>
      </c>
      <c r="F18727" s="89">
        <f>+D18727*E18727</f>
        <v>2370</v>
      </c>
    </row>
    <row r="18728" spans="1:6" ht="409.6" hidden="1" customHeight="1" x14ac:dyDescent="0.2"/>
    <row r="18729" spans="1:6" ht="25.5" customHeight="1" x14ac:dyDescent="0.2">
      <c r="A18729" s="84" t="s">
        <v>5202</v>
      </c>
      <c r="B18729" s="85" t="s">
        <v>5203</v>
      </c>
      <c r="C18729" s="86" t="s">
        <v>109</v>
      </c>
      <c r="D18729" s="87">
        <v>40</v>
      </c>
      <c r="E18729" s="88">
        <v>145</v>
      </c>
      <c r="F18729" s="89">
        <f>+D18729*E18729</f>
        <v>5800</v>
      </c>
    </row>
    <row r="18730" spans="1:6" ht="409.6" hidden="1" customHeight="1" x14ac:dyDescent="0.2"/>
    <row r="18731" spans="1:6" ht="25.5" customHeight="1" thickBot="1" x14ac:dyDescent="0.25">
      <c r="A18731" s="84" t="s">
        <v>5222</v>
      </c>
      <c r="B18731" s="85" t="s">
        <v>5223</v>
      </c>
      <c r="C18731" s="86" t="s">
        <v>109</v>
      </c>
      <c r="D18731" s="87">
        <v>15</v>
      </c>
      <c r="E18731" s="88">
        <v>48</v>
      </c>
      <c r="F18731" s="89">
        <f>+D18731*E18731</f>
        <v>720</v>
      </c>
    </row>
    <row r="18732" spans="1:6" ht="409.6" hidden="1" customHeight="1" thickBot="1" x14ac:dyDescent="0.25"/>
    <row r="18733" spans="1:6" ht="13.5" customHeight="1" thickBot="1" x14ac:dyDescent="0.25">
      <c r="A18733" s="90" t="s">
        <v>4904</v>
      </c>
      <c r="B18733" s="91"/>
      <c r="C18733" s="92">
        <v>3.8390009157452898</v>
      </c>
      <c r="D18733" s="91"/>
      <c r="E18733" s="93" t="s">
        <v>4884</v>
      </c>
      <c r="F18733" s="94">
        <v>31232</v>
      </c>
    </row>
    <row r="18734" spans="1:6" ht="0.2" customHeight="1" x14ac:dyDescent="0.2"/>
    <row r="18735" spans="1:6" ht="12.75" customHeight="1" x14ac:dyDescent="0.2">
      <c r="A18735" s="80" t="s">
        <v>4871</v>
      </c>
      <c r="B18735" s="81" t="s">
        <v>4905</v>
      </c>
      <c r="C18735" s="82" t="s">
        <v>4870</v>
      </c>
      <c r="D18735" s="82" t="s">
        <v>4873</v>
      </c>
      <c r="E18735" s="82" t="s">
        <v>4874</v>
      </c>
      <c r="F18735" s="83" t="s">
        <v>4875</v>
      </c>
    </row>
    <row r="18736" spans="1:6" ht="409.6" hidden="1" customHeight="1" x14ac:dyDescent="0.2"/>
    <row r="18737" spans="1:6" ht="25.5" customHeight="1" thickBot="1" x14ac:dyDescent="0.25">
      <c r="A18737" s="84" t="s">
        <v>4920</v>
      </c>
      <c r="B18737" s="85" t="s">
        <v>4921</v>
      </c>
      <c r="C18737" s="86" t="s">
        <v>106</v>
      </c>
      <c r="D18737" s="87">
        <v>1.05</v>
      </c>
      <c r="E18737" s="88">
        <v>14128</v>
      </c>
      <c r="F18737" s="89">
        <f>+D18737*E18737</f>
        <v>14834.400000000001</v>
      </c>
    </row>
    <row r="18738" spans="1:6" ht="409.6" hidden="1" customHeight="1" thickBot="1" x14ac:dyDescent="0.25"/>
    <row r="18739" spans="1:6" ht="13.5" customHeight="1" thickBot="1" x14ac:dyDescent="0.25">
      <c r="A18739" s="90" t="s">
        <v>4908</v>
      </c>
      <c r="B18739" s="91"/>
      <c r="C18739" s="92">
        <v>1.82337793238235</v>
      </c>
      <c r="D18739" s="91"/>
      <c r="E18739" s="93" t="s">
        <v>4884</v>
      </c>
      <c r="F18739" s="94">
        <v>14834</v>
      </c>
    </row>
    <row r="18740" spans="1:6" ht="0.2" customHeight="1" thickBot="1" x14ac:dyDescent="0.25"/>
    <row r="18741" spans="1:6" ht="12.75" customHeight="1" thickBot="1" x14ac:dyDescent="0.3">
      <c r="A18741" s="157" t="s">
        <v>4909</v>
      </c>
      <c r="B18741" s="158"/>
      <c r="C18741" s="158"/>
      <c r="D18741" s="158"/>
      <c r="E18741" s="159">
        <v>813545</v>
      </c>
      <c r="F18741" s="160"/>
    </row>
    <row r="18742" spans="1:6" ht="12.75" customHeight="1" x14ac:dyDescent="0.2"/>
    <row r="18743" spans="1:6" ht="12.75" customHeight="1" x14ac:dyDescent="0.2"/>
    <row r="18744" spans="1:6" ht="409.6" hidden="1" customHeight="1" x14ac:dyDescent="0.2"/>
    <row r="18745" spans="1:6" ht="12.75" customHeight="1" x14ac:dyDescent="0.25">
      <c r="A18745" s="144" t="s">
        <v>4868</v>
      </c>
      <c r="B18745" s="145"/>
      <c r="C18745" s="145"/>
      <c r="D18745" s="145"/>
      <c r="E18745" s="146"/>
      <c r="F18745" s="147"/>
    </row>
    <row r="18746" spans="1:6" ht="12.75" customHeight="1" x14ac:dyDescent="0.2">
      <c r="A18746" s="138" t="s">
        <v>3294</v>
      </c>
      <c r="B18746" s="139"/>
      <c r="C18746" s="139"/>
      <c r="D18746" s="140"/>
      <c r="E18746" s="76" t="s">
        <v>4869</v>
      </c>
      <c r="F18746" s="77" t="s">
        <v>4870</v>
      </c>
    </row>
    <row r="18747" spans="1:6" ht="12.75" customHeight="1" x14ac:dyDescent="0.2">
      <c r="A18747" s="141"/>
      <c r="B18747" s="142"/>
      <c r="C18747" s="142"/>
      <c r="D18747" s="143"/>
      <c r="E18747" s="78" t="s">
        <v>3293</v>
      </c>
      <c r="F18747" s="79" t="s">
        <v>9</v>
      </c>
    </row>
    <row r="18748" spans="1:6" ht="409.6" hidden="1" customHeight="1" x14ac:dyDescent="0.2"/>
    <row r="18749" spans="1:6" ht="12.75" customHeight="1" x14ac:dyDescent="0.2">
      <c r="A18749" s="80" t="s">
        <v>4871</v>
      </c>
      <c r="B18749" s="81" t="s">
        <v>4872</v>
      </c>
      <c r="C18749" s="82" t="s">
        <v>4870</v>
      </c>
      <c r="D18749" s="82" t="s">
        <v>4873</v>
      </c>
      <c r="E18749" s="82" t="s">
        <v>4874</v>
      </c>
      <c r="F18749" s="83" t="s">
        <v>4875</v>
      </c>
    </row>
    <row r="18750" spans="1:6" ht="409.6" hidden="1" customHeight="1" x14ac:dyDescent="0.2"/>
    <row r="18751" spans="1:6" ht="25.5" customHeight="1" x14ac:dyDescent="0.2">
      <c r="A18751" s="84" t="s">
        <v>5154</v>
      </c>
      <c r="B18751" s="85" t="s">
        <v>5155</v>
      </c>
      <c r="C18751" s="86" t="s">
        <v>106</v>
      </c>
      <c r="D18751" s="87">
        <v>0.20330000000000001</v>
      </c>
      <c r="E18751" s="88">
        <v>405694</v>
      </c>
      <c r="F18751" s="89">
        <f>+D18751*E18751</f>
        <v>82477.590200000006</v>
      </c>
    </row>
    <row r="18752" spans="1:6" ht="409.6" hidden="1" customHeight="1" x14ac:dyDescent="0.2"/>
    <row r="18753" spans="1:6" ht="25.5" customHeight="1" x14ac:dyDescent="0.2">
      <c r="A18753" s="84" t="s">
        <v>5458</v>
      </c>
      <c r="B18753" s="85" t="s">
        <v>5459</v>
      </c>
      <c r="C18753" s="86" t="s">
        <v>9</v>
      </c>
      <c r="D18753" s="87">
        <v>0.35575000000000001</v>
      </c>
      <c r="E18753" s="88">
        <v>76673</v>
      </c>
      <c r="F18753" s="89">
        <f>+D18753*E18753</f>
        <v>27276.419750000001</v>
      </c>
    </row>
    <row r="18754" spans="1:6" ht="409.6" hidden="1" customHeight="1" x14ac:dyDescent="0.2"/>
    <row r="18755" spans="1:6" ht="25.5" customHeight="1" x14ac:dyDescent="0.2">
      <c r="A18755" s="84" t="s">
        <v>5460</v>
      </c>
      <c r="B18755" s="85" t="s">
        <v>5461</v>
      </c>
      <c r="C18755" s="86" t="s">
        <v>117</v>
      </c>
      <c r="D18755" s="87">
        <v>1.2168000000000001</v>
      </c>
      <c r="E18755" s="88">
        <v>24781</v>
      </c>
      <c r="F18755" s="89">
        <f>+D18755*E18755</f>
        <v>30153.520800000002</v>
      </c>
    </row>
    <row r="18756" spans="1:6" ht="409.6" hidden="1" customHeight="1" x14ac:dyDescent="0.2"/>
    <row r="18757" spans="1:6" ht="25.5" customHeight="1" x14ac:dyDescent="0.2">
      <c r="A18757" s="84" t="s">
        <v>5462</v>
      </c>
      <c r="B18757" s="85" t="s">
        <v>5463</v>
      </c>
      <c r="C18757" s="86" t="s">
        <v>9</v>
      </c>
      <c r="D18757" s="87">
        <v>8.2200000000000006</v>
      </c>
      <c r="E18757" s="88">
        <v>3150</v>
      </c>
      <c r="F18757" s="89">
        <f>+D18757*E18757</f>
        <v>25893.000000000004</v>
      </c>
    </row>
    <row r="18758" spans="1:6" ht="409.6" hidden="1" customHeight="1" x14ac:dyDescent="0.2"/>
    <row r="18759" spans="1:6" ht="25.5" customHeight="1" x14ac:dyDescent="0.2">
      <c r="A18759" s="84" t="s">
        <v>5190</v>
      </c>
      <c r="B18759" s="85" t="s">
        <v>5191</v>
      </c>
      <c r="C18759" s="86" t="s">
        <v>263</v>
      </c>
      <c r="D18759" s="87">
        <v>3.4540000000000002</v>
      </c>
      <c r="E18759" s="88">
        <v>1353</v>
      </c>
      <c r="F18759" s="89">
        <f>+D18759*E18759</f>
        <v>4673.2620000000006</v>
      </c>
    </row>
    <row r="18760" spans="1:6" ht="409.6" hidden="1" customHeight="1" x14ac:dyDescent="0.2"/>
    <row r="18761" spans="1:6" ht="25.5" customHeight="1" x14ac:dyDescent="0.2">
      <c r="A18761" s="84" t="s">
        <v>4876</v>
      </c>
      <c r="B18761" s="85" t="s">
        <v>4877</v>
      </c>
      <c r="C18761" s="86" t="s">
        <v>1212</v>
      </c>
      <c r="D18761" s="87">
        <v>2</v>
      </c>
      <c r="E18761" s="88">
        <v>3690</v>
      </c>
      <c r="F18761" s="89">
        <f>+D18761*E18761</f>
        <v>7380</v>
      </c>
    </row>
    <row r="18762" spans="1:6" ht="409.6" hidden="1" customHeight="1" x14ac:dyDescent="0.2"/>
    <row r="18763" spans="1:6" ht="25.5" customHeight="1" thickBot="1" x14ac:dyDescent="0.25">
      <c r="A18763" s="84" t="s">
        <v>5464</v>
      </c>
      <c r="B18763" s="85" t="s">
        <v>5465</v>
      </c>
      <c r="C18763" s="86" t="s">
        <v>4880</v>
      </c>
      <c r="D18763" s="87">
        <v>0.2</v>
      </c>
      <c r="E18763" s="88">
        <v>8231</v>
      </c>
      <c r="F18763" s="89">
        <f>+D18763*E18763</f>
        <v>1646.2</v>
      </c>
    </row>
    <row r="18764" spans="1:6" ht="409.6" hidden="1" customHeight="1" thickBot="1" x14ac:dyDescent="0.25"/>
    <row r="18765" spans="1:6" ht="13.5" customHeight="1" thickBot="1" x14ac:dyDescent="0.25">
      <c r="A18765" s="90" t="s">
        <v>4883</v>
      </c>
      <c r="B18765" s="91"/>
      <c r="C18765" s="92">
        <v>65.747544081988494</v>
      </c>
      <c r="D18765" s="91"/>
      <c r="E18765" s="93" t="s">
        <v>4884</v>
      </c>
      <c r="F18765" s="94">
        <v>179500</v>
      </c>
    </row>
    <row r="18766" spans="1:6" ht="0.2" customHeight="1" x14ac:dyDescent="0.2"/>
    <row r="18767" spans="1:6" ht="12.75" customHeight="1" x14ac:dyDescent="0.2">
      <c r="A18767" s="80" t="s">
        <v>4871</v>
      </c>
      <c r="B18767" s="81" t="s">
        <v>4885</v>
      </c>
      <c r="C18767" s="82" t="s">
        <v>4870</v>
      </c>
      <c r="D18767" s="82" t="s">
        <v>4873</v>
      </c>
      <c r="E18767" s="82" t="s">
        <v>4874</v>
      </c>
      <c r="F18767" s="83" t="s">
        <v>4875</v>
      </c>
    </row>
    <row r="18768" spans="1:6" ht="409.6" hidden="1" customHeight="1" x14ac:dyDescent="0.2"/>
    <row r="18769" spans="1:6" ht="25.5" customHeight="1" thickBot="1" x14ac:dyDescent="0.25">
      <c r="A18769" s="84" t="s">
        <v>4912</v>
      </c>
      <c r="B18769" s="85" t="s">
        <v>4913</v>
      </c>
      <c r="C18769" s="86" t="s">
        <v>4888</v>
      </c>
      <c r="D18769" s="87">
        <v>0.43243999999999999</v>
      </c>
      <c r="E18769" s="88">
        <v>184277</v>
      </c>
      <c r="F18769" s="89">
        <f>+D18769*E18769</f>
        <v>79688.745880000002</v>
      </c>
    </row>
    <row r="18770" spans="1:6" ht="409.6" hidden="1" customHeight="1" thickBot="1" x14ac:dyDescent="0.25"/>
    <row r="18771" spans="1:6" ht="13.5" customHeight="1" thickBot="1" x14ac:dyDescent="0.25">
      <c r="A18771" s="90" t="s">
        <v>4893</v>
      </c>
      <c r="B18771" s="91"/>
      <c r="C18771" s="92">
        <v>29.1886130381592</v>
      </c>
      <c r="D18771" s="91"/>
      <c r="E18771" s="93" t="s">
        <v>4884</v>
      </c>
      <c r="F18771" s="94">
        <v>79689</v>
      </c>
    </row>
    <row r="18772" spans="1:6" ht="0.2" customHeight="1" x14ac:dyDescent="0.2"/>
    <row r="18773" spans="1:6" ht="12.75" customHeight="1" x14ac:dyDescent="0.2">
      <c r="A18773" s="80" t="s">
        <v>4871</v>
      </c>
      <c r="B18773" s="81" t="s">
        <v>4894</v>
      </c>
      <c r="C18773" s="82" t="s">
        <v>4870</v>
      </c>
      <c r="D18773" s="82" t="s">
        <v>4873</v>
      </c>
      <c r="E18773" s="82" t="s">
        <v>4874</v>
      </c>
      <c r="F18773" s="83" t="s">
        <v>4875</v>
      </c>
    </row>
    <row r="18774" spans="1:6" ht="409.6" hidden="1" customHeight="1" x14ac:dyDescent="0.2"/>
    <row r="18775" spans="1:6" ht="25.5" customHeight="1" thickBot="1" x14ac:dyDescent="0.25">
      <c r="A18775" s="84" t="s">
        <v>4895</v>
      </c>
      <c r="B18775" s="85" t="s">
        <v>4896</v>
      </c>
      <c r="C18775" s="86" t="s">
        <v>4897</v>
      </c>
      <c r="D18775" s="87">
        <v>0.05</v>
      </c>
      <c r="E18775" s="88">
        <v>79689</v>
      </c>
      <c r="F18775" s="89">
        <f>+D18775*E18775</f>
        <v>3984.4500000000003</v>
      </c>
    </row>
    <row r="18776" spans="1:6" ht="409.6" hidden="1" customHeight="1" thickBot="1" x14ac:dyDescent="0.25"/>
    <row r="18777" spans="1:6" ht="13.5" customHeight="1" thickBot="1" x14ac:dyDescent="0.25">
      <c r="A18777" s="90" t="s">
        <v>4898</v>
      </c>
      <c r="B18777" s="91"/>
      <c r="C18777" s="92">
        <v>1.45926582519578</v>
      </c>
      <c r="D18777" s="91"/>
      <c r="E18777" s="93" t="s">
        <v>4884</v>
      </c>
      <c r="F18777" s="94">
        <v>3984</v>
      </c>
    </row>
    <row r="18778" spans="1:6" ht="0.2" customHeight="1" x14ac:dyDescent="0.2"/>
    <row r="18779" spans="1:6" ht="12.75" customHeight="1" x14ac:dyDescent="0.2">
      <c r="A18779" s="80" t="s">
        <v>4871</v>
      </c>
      <c r="B18779" s="81" t="s">
        <v>4899</v>
      </c>
      <c r="C18779" s="82" t="s">
        <v>4870</v>
      </c>
      <c r="D18779" s="82" t="s">
        <v>4873</v>
      </c>
      <c r="E18779" s="82" t="s">
        <v>4874</v>
      </c>
      <c r="F18779" s="83" t="s">
        <v>4875</v>
      </c>
    </row>
    <row r="18780" spans="1:6" ht="409.6" hidden="1" customHeight="1" x14ac:dyDescent="0.2"/>
    <row r="18781" spans="1:6" ht="25.5" customHeight="1" x14ac:dyDescent="0.2">
      <c r="A18781" s="84" t="s">
        <v>5202</v>
      </c>
      <c r="B18781" s="85" t="s">
        <v>5203</v>
      </c>
      <c r="C18781" s="86" t="s">
        <v>109</v>
      </c>
      <c r="D18781" s="87">
        <v>8</v>
      </c>
      <c r="E18781" s="88">
        <v>145</v>
      </c>
      <c r="F18781" s="89">
        <f>+D18781*E18781</f>
        <v>1160</v>
      </c>
    </row>
    <row r="18782" spans="1:6" ht="409.6" hidden="1" customHeight="1" x14ac:dyDescent="0.2"/>
    <row r="18783" spans="1:6" ht="25.5" customHeight="1" x14ac:dyDescent="0.2">
      <c r="A18783" s="84" t="s">
        <v>5166</v>
      </c>
      <c r="B18783" s="85" t="s">
        <v>5167</v>
      </c>
      <c r="C18783" s="86" t="s">
        <v>109</v>
      </c>
      <c r="D18783" s="87">
        <v>0.2</v>
      </c>
      <c r="E18783" s="88">
        <v>26925</v>
      </c>
      <c r="F18783" s="89">
        <f>+D18783*E18783</f>
        <v>5385</v>
      </c>
    </row>
    <row r="18784" spans="1:6" ht="409.6" hidden="1" customHeight="1" x14ac:dyDescent="0.2"/>
    <row r="18785" spans="1:6" ht="25.5" customHeight="1" x14ac:dyDescent="0.2">
      <c r="A18785" s="84" t="s">
        <v>5200</v>
      </c>
      <c r="B18785" s="85" t="s">
        <v>5201</v>
      </c>
      <c r="C18785" s="86" t="s">
        <v>109</v>
      </c>
      <c r="D18785" s="87">
        <v>16</v>
      </c>
      <c r="E18785" s="88">
        <v>158</v>
      </c>
      <c r="F18785" s="89">
        <f>+D18785*E18785</f>
        <v>2528</v>
      </c>
    </row>
    <row r="18786" spans="1:6" ht="409.6" hidden="1" customHeight="1" x14ac:dyDescent="0.2"/>
    <row r="18787" spans="1:6" ht="25.5" customHeight="1" thickBot="1" x14ac:dyDescent="0.25">
      <c r="A18787" s="84" t="s">
        <v>5222</v>
      </c>
      <c r="B18787" s="85" t="s">
        <v>5223</v>
      </c>
      <c r="C18787" s="86" t="s">
        <v>109</v>
      </c>
      <c r="D18787" s="87">
        <v>16</v>
      </c>
      <c r="E18787" s="88">
        <v>48</v>
      </c>
      <c r="F18787" s="89">
        <f>+D18787*E18787</f>
        <v>768</v>
      </c>
    </row>
    <row r="18788" spans="1:6" ht="409.6" hidden="1" customHeight="1" thickBot="1" x14ac:dyDescent="0.25"/>
    <row r="18789" spans="1:6" ht="13.5" customHeight="1" thickBot="1" x14ac:dyDescent="0.25">
      <c r="A18789" s="90" t="s">
        <v>4904</v>
      </c>
      <c r="B18789" s="91"/>
      <c r="C18789" s="92">
        <v>3.6045770546565401</v>
      </c>
      <c r="D18789" s="91"/>
      <c r="E18789" s="93" t="s">
        <v>4884</v>
      </c>
      <c r="F18789" s="94">
        <v>9841</v>
      </c>
    </row>
    <row r="18790" spans="1:6" ht="0.2" customHeight="1" thickBot="1" x14ac:dyDescent="0.25"/>
    <row r="18791" spans="1:6" ht="12.75" customHeight="1" thickBot="1" x14ac:dyDescent="0.3">
      <c r="A18791" s="157" t="s">
        <v>4909</v>
      </c>
      <c r="B18791" s="158"/>
      <c r="C18791" s="158"/>
      <c r="D18791" s="158"/>
      <c r="E18791" s="159">
        <v>273014</v>
      </c>
      <c r="F18791" s="160"/>
    </row>
    <row r="18792" spans="1:6" ht="12.75" customHeight="1" x14ac:dyDescent="0.2"/>
    <row r="18793" spans="1:6" ht="12.75" customHeight="1" x14ac:dyDescent="0.2"/>
    <row r="18794" spans="1:6" ht="409.6" hidden="1" customHeight="1" x14ac:dyDescent="0.2"/>
    <row r="18795" spans="1:6" ht="12.75" customHeight="1" x14ac:dyDescent="0.25">
      <c r="A18795" s="144" t="s">
        <v>4868</v>
      </c>
      <c r="B18795" s="145"/>
      <c r="C18795" s="145"/>
      <c r="D18795" s="145"/>
      <c r="E18795" s="146"/>
      <c r="F18795" s="147"/>
    </row>
    <row r="18796" spans="1:6" ht="12.75" customHeight="1" x14ac:dyDescent="0.2">
      <c r="A18796" s="138" t="s">
        <v>3296</v>
      </c>
      <c r="B18796" s="139"/>
      <c r="C18796" s="139"/>
      <c r="D18796" s="140"/>
      <c r="E18796" s="76" t="s">
        <v>4869</v>
      </c>
      <c r="F18796" s="77" t="s">
        <v>4870</v>
      </c>
    </row>
    <row r="18797" spans="1:6" ht="12.75" customHeight="1" x14ac:dyDescent="0.2">
      <c r="A18797" s="141"/>
      <c r="B18797" s="142"/>
      <c r="C18797" s="142"/>
      <c r="D18797" s="143"/>
      <c r="E18797" s="78" t="s">
        <v>3295</v>
      </c>
      <c r="F18797" s="79" t="s">
        <v>106</v>
      </c>
    </row>
    <row r="18798" spans="1:6" ht="409.6" hidden="1" customHeight="1" x14ac:dyDescent="0.2"/>
    <row r="18799" spans="1:6" ht="12.75" customHeight="1" x14ac:dyDescent="0.2">
      <c r="A18799" s="80" t="s">
        <v>4871</v>
      </c>
      <c r="B18799" s="81" t="s">
        <v>4872</v>
      </c>
      <c r="C18799" s="82" t="s">
        <v>4870</v>
      </c>
      <c r="D18799" s="82" t="s">
        <v>4873</v>
      </c>
      <c r="E18799" s="82" t="s">
        <v>4874</v>
      </c>
      <c r="F18799" s="83" t="s">
        <v>4875</v>
      </c>
    </row>
    <row r="18800" spans="1:6" ht="409.6" hidden="1" customHeight="1" x14ac:dyDescent="0.2"/>
    <row r="18801" spans="1:6" ht="25.5" customHeight="1" x14ac:dyDescent="0.2">
      <c r="A18801" s="84" t="s">
        <v>5154</v>
      </c>
      <c r="B18801" s="85" t="s">
        <v>5155</v>
      </c>
      <c r="C18801" s="86" t="s">
        <v>106</v>
      </c>
      <c r="D18801" s="87">
        <v>1.05</v>
      </c>
      <c r="E18801" s="88">
        <v>405694</v>
      </c>
      <c r="F18801" s="89">
        <f>+D18801*E18801</f>
        <v>425978.7</v>
      </c>
    </row>
    <row r="18802" spans="1:6" ht="409.6" hidden="1" customHeight="1" x14ac:dyDescent="0.2"/>
    <row r="18803" spans="1:6" ht="25.5" customHeight="1" x14ac:dyDescent="0.2">
      <c r="A18803" s="84" t="s">
        <v>5262</v>
      </c>
      <c r="B18803" s="85" t="s">
        <v>5263</v>
      </c>
      <c r="C18803" s="86" t="s">
        <v>7</v>
      </c>
      <c r="D18803" s="87">
        <v>33.109200000000001</v>
      </c>
      <c r="E18803" s="88">
        <v>6637</v>
      </c>
      <c r="F18803" s="89">
        <f>+D18803*E18803</f>
        <v>219745.7604</v>
      </c>
    </row>
    <row r="18804" spans="1:6" ht="409.6" hidden="1" customHeight="1" x14ac:dyDescent="0.2"/>
    <row r="18805" spans="1:6" ht="25.5" customHeight="1" x14ac:dyDescent="0.2">
      <c r="A18805" s="84" t="s">
        <v>5172</v>
      </c>
      <c r="B18805" s="85" t="s">
        <v>5173</v>
      </c>
      <c r="C18805" s="86" t="s">
        <v>9</v>
      </c>
      <c r="D18805" s="87">
        <v>0.18518999999999999</v>
      </c>
      <c r="E18805" s="88">
        <v>8900</v>
      </c>
      <c r="F18805" s="89">
        <f>+D18805*E18805</f>
        <v>1648.191</v>
      </c>
    </row>
    <row r="18806" spans="1:6" ht="409.6" hidden="1" customHeight="1" x14ac:dyDescent="0.2"/>
    <row r="18807" spans="1:6" ht="25.5" customHeight="1" thickBot="1" x14ac:dyDescent="0.25">
      <c r="A18807" s="84" t="s">
        <v>5438</v>
      </c>
      <c r="B18807" s="85" t="s">
        <v>5439</v>
      </c>
      <c r="C18807" s="86" t="s">
        <v>106</v>
      </c>
      <c r="D18807" s="87">
        <v>0.1</v>
      </c>
      <c r="E18807" s="88">
        <v>107489</v>
      </c>
      <c r="F18807" s="89">
        <f>+D18807*E18807</f>
        <v>10748.900000000001</v>
      </c>
    </row>
    <row r="18808" spans="1:6" ht="409.6" hidden="1" customHeight="1" thickBot="1" x14ac:dyDescent="0.25"/>
    <row r="18809" spans="1:6" ht="13.5" customHeight="1" thickBot="1" x14ac:dyDescent="0.25">
      <c r="A18809" s="90" t="s">
        <v>4883</v>
      </c>
      <c r="B18809" s="91"/>
      <c r="C18809" s="92">
        <v>92.638048036170005</v>
      </c>
      <c r="D18809" s="91"/>
      <c r="E18809" s="93" t="s">
        <v>4884</v>
      </c>
      <c r="F18809" s="94">
        <v>658122</v>
      </c>
    </row>
    <row r="18810" spans="1:6" ht="0.2" customHeight="1" x14ac:dyDescent="0.2"/>
    <row r="18811" spans="1:6" ht="12.75" customHeight="1" x14ac:dyDescent="0.2">
      <c r="A18811" s="80" t="s">
        <v>4871</v>
      </c>
      <c r="B18811" s="81" t="s">
        <v>4885</v>
      </c>
      <c r="C18811" s="82" t="s">
        <v>4870</v>
      </c>
      <c r="D18811" s="82" t="s">
        <v>4873</v>
      </c>
      <c r="E18811" s="82" t="s">
        <v>4874</v>
      </c>
      <c r="F18811" s="83" t="s">
        <v>4875</v>
      </c>
    </row>
    <row r="18812" spans="1:6" ht="409.6" hidden="1" customHeight="1" x14ac:dyDescent="0.2"/>
    <row r="18813" spans="1:6" ht="25.5" customHeight="1" thickBot="1" x14ac:dyDescent="0.25">
      <c r="A18813" s="84" t="s">
        <v>4912</v>
      </c>
      <c r="B18813" s="85" t="s">
        <v>4913</v>
      </c>
      <c r="C18813" s="86" t="s">
        <v>4888</v>
      </c>
      <c r="D18813" s="87">
        <v>0.27029999999999998</v>
      </c>
      <c r="E18813" s="88">
        <v>184277</v>
      </c>
      <c r="F18813" s="89">
        <f>+D18813*E18813</f>
        <v>49810.073099999994</v>
      </c>
    </row>
    <row r="18814" spans="1:6" ht="409.6" hidden="1" customHeight="1" thickBot="1" x14ac:dyDescent="0.25"/>
    <row r="18815" spans="1:6" ht="13.5" customHeight="1" thickBot="1" x14ac:dyDescent="0.25">
      <c r="A18815" s="90" t="s">
        <v>4893</v>
      </c>
      <c r="B18815" s="91"/>
      <c r="C18815" s="92">
        <v>7.0113157935483503</v>
      </c>
      <c r="D18815" s="91"/>
      <c r="E18815" s="93" t="s">
        <v>4884</v>
      </c>
      <c r="F18815" s="94">
        <v>49810</v>
      </c>
    </row>
    <row r="18816" spans="1:6" ht="0.2" customHeight="1" x14ac:dyDescent="0.2"/>
    <row r="18817" spans="1:6" ht="12.75" customHeight="1" x14ac:dyDescent="0.2">
      <c r="A18817" s="80" t="s">
        <v>4871</v>
      </c>
      <c r="B18817" s="81" t="s">
        <v>4894</v>
      </c>
      <c r="C18817" s="82" t="s">
        <v>4870</v>
      </c>
      <c r="D18817" s="82" t="s">
        <v>4873</v>
      </c>
      <c r="E18817" s="82" t="s">
        <v>4874</v>
      </c>
      <c r="F18817" s="83" t="s">
        <v>4875</v>
      </c>
    </row>
    <row r="18818" spans="1:6" ht="409.6" hidden="1" customHeight="1" x14ac:dyDescent="0.2"/>
    <row r="18819" spans="1:6" ht="25.5" customHeight="1" thickBot="1" x14ac:dyDescent="0.25">
      <c r="A18819" s="84" t="s">
        <v>4895</v>
      </c>
      <c r="B18819" s="85" t="s">
        <v>4896</v>
      </c>
      <c r="C18819" s="86" t="s">
        <v>4897</v>
      </c>
      <c r="D18819" s="87">
        <v>0.05</v>
      </c>
      <c r="E18819" s="88">
        <v>49810</v>
      </c>
      <c r="F18819" s="89">
        <f>+D18819*E18819</f>
        <v>2490.5</v>
      </c>
    </row>
    <row r="18820" spans="1:6" ht="409.6" hidden="1" customHeight="1" thickBot="1" x14ac:dyDescent="0.25"/>
    <row r="18821" spans="1:6" ht="13.5" customHeight="1" thickBot="1" x14ac:dyDescent="0.25">
      <c r="A18821" s="90" t="s">
        <v>4898</v>
      </c>
      <c r="B18821" s="91"/>
      <c r="C18821" s="92">
        <v>0.35063617028164901</v>
      </c>
      <c r="D18821" s="91"/>
      <c r="E18821" s="93" t="s">
        <v>4884</v>
      </c>
      <c r="F18821" s="94">
        <v>2491</v>
      </c>
    </row>
    <row r="18822" spans="1:6" ht="0.2" customHeight="1" thickBot="1" x14ac:dyDescent="0.25"/>
    <row r="18823" spans="1:6" ht="12.75" customHeight="1" thickBot="1" x14ac:dyDescent="0.3">
      <c r="A18823" s="157" t="s">
        <v>4909</v>
      </c>
      <c r="B18823" s="158"/>
      <c r="C18823" s="158"/>
      <c r="D18823" s="158"/>
      <c r="E18823" s="159">
        <v>710423</v>
      </c>
      <c r="F18823" s="160"/>
    </row>
    <row r="18824" spans="1:6" ht="12.75" customHeight="1" x14ac:dyDescent="0.2"/>
    <row r="18825" spans="1:6" ht="12.75" customHeight="1" x14ac:dyDescent="0.2"/>
    <row r="18826" spans="1:6" ht="409.6" hidden="1" customHeight="1" x14ac:dyDescent="0.2"/>
    <row r="18827" spans="1:6" ht="12.75" customHeight="1" x14ac:dyDescent="0.25">
      <c r="A18827" s="144" t="s">
        <v>4868</v>
      </c>
      <c r="B18827" s="145"/>
      <c r="C18827" s="145"/>
      <c r="D18827" s="145"/>
      <c r="E18827" s="146"/>
      <c r="F18827" s="147"/>
    </row>
    <row r="18828" spans="1:6" ht="12.75" customHeight="1" x14ac:dyDescent="0.2">
      <c r="A18828" s="138" t="s">
        <v>3298</v>
      </c>
      <c r="B18828" s="139"/>
      <c r="C18828" s="139"/>
      <c r="D18828" s="140"/>
      <c r="E18828" s="76" t="s">
        <v>4869</v>
      </c>
      <c r="F18828" s="77" t="s">
        <v>4870</v>
      </c>
    </row>
    <row r="18829" spans="1:6" ht="12.75" customHeight="1" x14ac:dyDescent="0.2">
      <c r="A18829" s="141"/>
      <c r="B18829" s="142"/>
      <c r="C18829" s="142"/>
      <c r="D18829" s="143"/>
      <c r="E18829" s="78" t="s">
        <v>3297</v>
      </c>
      <c r="F18829" s="79" t="s">
        <v>9</v>
      </c>
    </row>
    <row r="18830" spans="1:6" ht="409.6" hidden="1" customHeight="1" x14ac:dyDescent="0.2"/>
    <row r="18831" spans="1:6" ht="12.75" customHeight="1" x14ac:dyDescent="0.2">
      <c r="A18831" s="80" t="s">
        <v>4871</v>
      </c>
      <c r="B18831" s="81" t="s">
        <v>4872</v>
      </c>
      <c r="C18831" s="82" t="s">
        <v>4870</v>
      </c>
      <c r="D18831" s="82" t="s">
        <v>4873</v>
      </c>
      <c r="E18831" s="82" t="s">
        <v>4874</v>
      </c>
      <c r="F18831" s="83" t="s">
        <v>4875</v>
      </c>
    </row>
    <row r="18832" spans="1:6" ht="409.6" hidden="1" customHeight="1" x14ac:dyDescent="0.2"/>
    <row r="18833" spans="1:6" ht="25.5" customHeight="1" x14ac:dyDescent="0.2">
      <c r="A18833" s="84" t="s">
        <v>5154</v>
      </c>
      <c r="B18833" s="85" t="s">
        <v>5155</v>
      </c>
      <c r="C18833" s="86" t="s">
        <v>106</v>
      </c>
      <c r="D18833" s="87">
        <v>0.48481999999999997</v>
      </c>
      <c r="E18833" s="88">
        <v>405694</v>
      </c>
      <c r="F18833" s="89">
        <f>+D18833*E18833</f>
        <v>196688.56508</v>
      </c>
    </row>
    <row r="18834" spans="1:6" ht="409.6" hidden="1" customHeight="1" x14ac:dyDescent="0.2"/>
    <row r="18835" spans="1:6" ht="25.5" customHeight="1" x14ac:dyDescent="0.2">
      <c r="A18835" s="84" t="s">
        <v>5172</v>
      </c>
      <c r="B18835" s="85" t="s">
        <v>5173</v>
      </c>
      <c r="C18835" s="86" t="s">
        <v>9</v>
      </c>
      <c r="D18835" s="87">
        <v>1.3440000000000001</v>
      </c>
      <c r="E18835" s="88">
        <v>8900</v>
      </c>
      <c r="F18835" s="89">
        <f>+D18835*E18835</f>
        <v>11961.6</v>
      </c>
    </row>
    <row r="18836" spans="1:6" ht="409.6" hidden="1" customHeight="1" x14ac:dyDescent="0.2"/>
    <row r="18837" spans="1:6" ht="25.5" customHeight="1" thickBot="1" x14ac:dyDescent="0.25">
      <c r="A18837" s="84" t="s">
        <v>5494</v>
      </c>
      <c r="B18837" s="85" t="s">
        <v>5495</v>
      </c>
      <c r="C18837" s="86" t="s">
        <v>9</v>
      </c>
      <c r="D18837" s="87">
        <v>1</v>
      </c>
      <c r="E18837" s="88">
        <v>226000</v>
      </c>
      <c r="F18837" s="89">
        <f>+D18837*E18837</f>
        <v>226000</v>
      </c>
    </row>
    <row r="18838" spans="1:6" ht="409.6" hidden="1" customHeight="1" thickBot="1" x14ac:dyDescent="0.25"/>
    <row r="18839" spans="1:6" ht="13.5" customHeight="1" thickBot="1" x14ac:dyDescent="0.25">
      <c r="A18839" s="90" t="s">
        <v>4883</v>
      </c>
      <c r="B18839" s="91"/>
      <c r="C18839" s="92">
        <v>89.087726561875499</v>
      </c>
      <c r="D18839" s="91"/>
      <c r="E18839" s="93" t="s">
        <v>4884</v>
      </c>
      <c r="F18839" s="94">
        <v>434651</v>
      </c>
    </row>
    <row r="18840" spans="1:6" ht="0.2" customHeight="1" x14ac:dyDescent="0.2"/>
    <row r="18841" spans="1:6" ht="12.75" customHeight="1" x14ac:dyDescent="0.2">
      <c r="A18841" s="80" t="s">
        <v>4871</v>
      </c>
      <c r="B18841" s="81" t="s">
        <v>4885</v>
      </c>
      <c r="C18841" s="82" t="s">
        <v>4870</v>
      </c>
      <c r="D18841" s="82" t="s">
        <v>4873</v>
      </c>
      <c r="E18841" s="82" t="s">
        <v>4874</v>
      </c>
      <c r="F18841" s="83" t="s">
        <v>4875</v>
      </c>
    </row>
    <row r="18842" spans="1:6" ht="409.6" hidden="1" customHeight="1" x14ac:dyDescent="0.2"/>
    <row r="18843" spans="1:6" ht="25.5" customHeight="1" thickBot="1" x14ac:dyDescent="0.25">
      <c r="A18843" s="84" t="s">
        <v>4912</v>
      </c>
      <c r="B18843" s="85" t="s">
        <v>4913</v>
      </c>
      <c r="C18843" s="86" t="s">
        <v>4888</v>
      </c>
      <c r="D18843" s="87">
        <v>0.2</v>
      </c>
      <c r="E18843" s="88">
        <v>184277</v>
      </c>
      <c r="F18843" s="89">
        <f>+D18843*E18843</f>
        <v>36855.4</v>
      </c>
    </row>
    <row r="18844" spans="1:6" ht="409.6" hidden="1" customHeight="1" thickBot="1" x14ac:dyDescent="0.25"/>
    <row r="18845" spans="1:6" ht="13.5" customHeight="1" thickBot="1" x14ac:dyDescent="0.25">
      <c r="A18845" s="90" t="s">
        <v>4893</v>
      </c>
      <c r="B18845" s="91"/>
      <c r="C18845" s="92">
        <v>7.5539413516543696</v>
      </c>
      <c r="D18845" s="91"/>
      <c r="E18845" s="93" t="s">
        <v>4884</v>
      </c>
      <c r="F18845" s="94">
        <v>36855</v>
      </c>
    </row>
    <row r="18846" spans="1:6" ht="0.2" customHeight="1" x14ac:dyDescent="0.2"/>
    <row r="18847" spans="1:6" ht="12.75" customHeight="1" x14ac:dyDescent="0.2">
      <c r="A18847" s="80" t="s">
        <v>4871</v>
      </c>
      <c r="B18847" s="81" t="s">
        <v>4894</v>
      </c>
      <c r="C18847" s="82" t="s">
        <v>4870</v>
      </c>
      <c r="D18847" s="82" t="s">
        <v>4873</v>
      </c>
      <c r="E18847" s="82" t="s">
        <v>4874</v>
      </c>
      <c r="F18847" s="83" t="s">
        <v>4875</v>
      </c>
    </row>
    <row r="18848" spans="1:6" ht="409.6" hidden="1" customHeight="1" x14ac:dyDescent="0.2"/>
    <row r="18849" spans="1:6" ht="25.5" customHeight="1" thickBot="1" x14ac:dyDescent="0.25">
      <c r="A18849" s="84" t="s">
        <v>4895</v>
      </c>
      <c r="B18849" s="85" t="s">
        <v>4896</v>
      </c>
      <c r="C18849" s="86" t="s">
        <v>4897</v>
      </c>
      <c r="D18849" s="87">
        <v>0.05</v>
      </c>
      <c r="E18849" s="88">
        <v>36855</v>
      </c>
      <c r="F18849" s="89">
        <f>+D18849*E18849</f>
        <v>1842.75</v>
      </c>
    </row>
    <row r="18850" spans="1:6" ht="409.6" hidden="1" customHeight="1" thickBot="1" x14ac:dyDescent="0.25"/>
    <row r="18851" spans="1:6" ht="13.5" customHeight="1" thickBot="1" x14ac:dyDescent="0.25">
      <c r="A18851" s="90" t="s">
        <v>4898</v>
      </c>
      <c r="B18851" s="91"/>
      <c r="C18851" s="92">
        <v>0.37774830853612801</v>
      </c>
      <c r="D18851" s="91"/>
      <c r="E18851" s="93" t="s">
        <v>4884</v>
      </c>
      <c r="F18851" s="94">
        <v>1843</v>
      </c>
    </row>
    <row r="18852" spans="1:6" ht="0.2" customHeight="1" x14ac:dyDescent="0.2"/>
    <row r="18853" spans="1:6" ht="12.75" customHeight="1" x14ac:dyDescent="0.2">
      <c r="A18853" s="80" t="s">
        <v>4871</v>
      </c>
      <c r="B18853" s="81" t="s">
        <v>4899</v>
      </c>
      <c r="C18853" s="82" t="s">
        <v>4870</v>
      </c>
      <c r="D18853" s="82" t="s">
        <v>4873</v>
      </c>
      <c r="E18853" s="82" t="s">
        <v>4874</v>
      </c>
      <c r="F18853" s="83" t="s">
        <v>4875</v>
      </c>
    </row>
    <row r="18854" spans="1:6" ht="409.6" hidden="1" customHeight="1" x14ac:dyDescent="0.2"/>
    <row r="18855" spans="1:6" ht="25.5" customHeight="1" thickBot="1" x14ac:dyDescent="0.25">
      <c r="A18855" s="84" t="s">
        <v>5496</v>
      </c>
      <c r="B18855" s="85" t="s">
        <v>5497</v>
      </c>
      <c r="C18855" s="86" t="s">
        <v>9</v>
      </c>
      <c r="D18855" s="87">
        <v>2</v>
      </c>
      <c r="E18855" s="88">
        <v>7271</v>
      </c>
      <c r="F18855" s="89">
        <f>+D18855*E18855</f>
        <v>14542</v>
      </c>
    </row>
    <row r="18856" spans="1:6" ht="409.6" hidden="1" customHeight="1" thickBot="1" x14ac:dyDescent="0.25"/>
    <row r="18857" spans="1:6" ht="13.5" customHeight="1" thickBot="1" x14ac:dyDescent="0.25">
      <c r="A18857" s="90" t="s">
        <v>4904</v>
      </c>
      <c r="B18857" s="91"/>
      <c r="C18857" s="92">
        <v>2.9805837779340099</v>
      </c>
      <c r="D18857" s="91"/>
      <c r="E18857" s="93" t="s">
        <v>4884</v>
      </c>
      <c r="F18857" s="94">
        <v>14542</v>
      </c>
    </row>
    <row r="18858" spans="1:6" ht="0.2" customHeight="1" thickBot="1" x14ac:dyDescent="0.25"/>
    <row r="18859" spans="1:6" ht="12.75" customHeight="1" thickBot="1" x14ac:dyDescent="0.3">
      <c r="A18859" s="157" t="s">
        <v>4909</v>
      </c>
      <c r="B18859" s="158"/>
      <c r="C18859" s="158"/>
      <c r="D18859" s="158"/>
      <c r="E18859" s="159">
        <v>487891</v>
      </c>
      <c r="F18859" s="160"/>
    </row>
    <row r="18860" spans="1:6" ht="12.75" customHeight="1" x14ac:dyDescent="0.2"/>
    <row r="18861" spans="1:6" ht="12.75" customHeight="1" x14ac:dyDescent="0.2"/>
    <row r="18862" spans="1:6" ht="409.6" hidden="1" customHeight="1" x14ac:dyDescent="0.2"/>
    <row r="18863" spans="1:6" ht="12.75" customHeight="1" x14ac:dyDescent="0.25">
      <c r="A18863" s="144" t="s">
        <v>4868</v>
      </c>
      <c r="B18863" s="145"/>
      <c r="C18863" s="145"/>
      <c r="D18863" s="145"/>
      <c r="E18863" s="146"/>
      <c r="F18863" s="147"/>
    </row>
    <row r="18864" spans="1:6" ht="12.75" customHeight="1" x14ac:dyDescent="0.2">
      <c r="A18864" s="138" t="s">
        <v>3300</v>
      </c>
      <c r="B18864" s="139"/>
      <c r="C18864" s="139"/>
      <c r="D18864" s="140"/>
      <c r="E18864" s="76" t="s">
        <v>4869</v>
      </c>
      <c r="F18864" s="77" t="s">
        <v>4870</v>
      </c>
    </row>
    <row r="18865" spans="1:6" ht="12.75" customHeight="1" x14ac:dyDescent="0.2">
      <c r="A18865" s="141"/>
      <c r="B18865" s="142"/>
      <c r="C18865" s="142"/>
      <c r="D18865" s="143"/>
      <c r="E18865" s="78" t="s">
        <v>3299</v>
      </c>
      <c r="F18865" s="79" t="s">
        <v>106</v>
      </c>
    </row>
    <row r="18866" spans="1:6" ht="409.6" hidden="1" customHeight="1" x14ac:dyDescent="0.2"/>
    <row r="18867" spans="1:6" ht="12.75" customHeight="1" x14ac:dyDescent="0.2">
      <c r="A18867" s="80" t="s">
        <v>4871</v>
      </c>
      <c r="B18867" s="81" t="s">
        <v>4872</v>
      </c>
      <c r="C18867" s="82" t="s">
        <v>4870</v>
      </c>
      <c r="D18867" s="82" t="s">
        <v>4873</v>
      </c>
      <c r="E18867" s="82" t="s">
        <v>4874</v>
      </c>
      <c r="F18867" s="83" t="s">
        <v>4875</v>
      </c>
    </row>
    <row r="18868" spans="1:6" ht="409.6" hidden="1" customHeight="1" x14ac:dyDescent="0.2"/>
    <row r="18869" spans="1:6" ht="25.5" customHeight="1" x14ac:dyDescent="0.2">
      <c r="A18869" s="84" t="s">
        <v>5154</v>
      </c>
      <c r="B18869" s="85" t="s">
        <v>5155</v>
      </c>
      <c r="C18869" s="86" t="s">
        <v>106</v>
      </c>
      <c r="D18869" s="87">
        <v>1.05</v>
      </c>
      <c r="E18869" s="88">
        <v>405694</v>
      </c>
      <c r="F18869" s="89">
        <f>+D18869*E18869</f>
        <v>425978.7</v>
      </c>
    </row>
    <row r="18870" spans="1:6" ht="409.6" hidden="1" customHeight="1" x14ac:dyDescent="0.2"/>
    <row r="18871" spans="1:6" ht="25.5" customHeight="1" thickBot="1" x14ac:dyDescent="0.25">
      <c r="A18871" s="84" t="s">
        <v>5172</v>
      </c>
      <c r="B18871" s="85" t="s">
        <v>5173</v>
      </c>
      <c r="C18871" s="86" t="s">
        <v>9</v>
      </c>
      <c r="D18871" s="87">
        <v>4.0586700000000002</v>
      </c>
      <c r="E18871" s="88">
        <v>8900</v>
      </c>
      <c r="F18871" s="89">
        <f>+D18871*E18871</f>
        <v>36122.163</v>
      </c>
    </row>
    <row r="18872" spans="1:6" ht="409.6" hidden="1" customHeight="1" thickBot="1" x14ac:dyDescent="0.25"/>
    <row r="18873" spans="1:6" ht="13.5" customHeight="1" thickBot="1" x14ac:dyDescent="0.25">
      <c r="A18873" s="90" t="s">
        <v>4883</v>
      </c>
      <c r="B18873" s="91"/>
      <c r="C18873" s="92">
        <v>76.325199814349006</v>
      </c>
      <c r="D18873" s="91"/>
      <c r="E18873" s="93" t="s">
        <v>4884</v>
      </c>
      <c r="F18873" s="94">
        <v>462101</v>
      </c>
    </row>
    <row r="18874" spans="1:6" ht="0.2" customHeight="1" x14ac:dyDescent="0.2"/>
    <row r="18875" spans="1:6" ht="12.75" customHeight="1" x14ac:dyDescent="0.2">
      <c r="A18875" s="80" t="s">
        <v>4871</v>
      </c>
      <c r="B18875" s="81" t="s">
        <v>4885</v>
      </c>
      <c r="C18875" s="82" t="s">
        <v>4870</v>
      </c>
      <c r="D18875" s="82" t="s">
        <v>4873</v>
      </c>
      <c r="E18875" s="82" t="s">
        <v>4874</v>
      </c>
      <c r="F18875" s="83" t="s">
        <v>4875</v>
      </c>
    </row>
    <row r="18876" spans="1:6" ht="409.6" hidden="1" customHeight="1" x14ac:dyDescent="0.2"/>
    <row r="18877" spans="1:6" ht="25.5" customHeight="1" thickBot="1" x14ac:dyDescent="0.25">
      <c r="A18877" s="84" t="s">
        <v>4912</v>
      </c>
      <c r="B18877" s="85" t="s">
        <v>4913</v>
      </c>
      <c r="C18877" s="86" t="s">
        <v>4888</v>
      </c>
      <c r="D18877" s="87">
        <v>0.64866000000000001</v>
      </c>
      <c r="E18877" s="88">
        <v>184277</v>
      </c>
      <c r="F18877" s="89">
        <f>+D18877*E18877</f>
        <v>119533.11882</v>
      </c>
    </row>
    <row r="18878" spans="1:6" ht="409.6" hidden="1" customHeight="1" thickBot="1" x14ac:dyDescent="0.25"/>
    <row r="18879" spans="1:6" ht="13.5" customHeight="1" thickBot="1" x14ac:dyDescent="0.25">
      <c r="A18879" s="90" t="s">
        <v>4893</v>
      </c>
      <c r="B18879" s="91"/>
      <c r="C18879" s="92">
        <v>19.7432598271992</v>
      </c>
      <c r="D18879" s="91"/>
      <c r="E18879" s="93" t="s">
        <v>4884</v>
      </c>
      <c r="F18879" s="94">
        <v>119533</v>
      </c>
    </row>
    <row r="18880" spans="1:6" ht="0.2" customHeight="1" x14ac:dyDescent="0.2"/>
    <row r="18881" spans="1:6" ht="12.75" customHeight="1" x14ac:dyDescent="0.2">
      <c r="A18881" s="80" t="s">
        <v>4871</v>
      </c>
      <c r="B18881" s="81" t="s">
        <v>4894</v>
      </c>
      <c r="C18881" s="82" t="s">
        <v>4870</v>
      </c>
      <c r="D18881" s="82" t="s">
        <v>4873</v>
      </c>
      <c r="E18881" s="82" t="s">
        <v>4874</v>
      </c>
      <c r="F18881" s="83" t="s">
        <v>4875</v>
      </c>
    </row>
    <row r="18882" spans="1:6" ht="409.6" hidden="1" customHeight="1" x14ac:dyDescent="0.2"/>
    <row r="18883" spans="1:6" ht="25.5" customHeight="1" thickBot="1" x14ac:dyDescent="0.25">
      <c r="A18883" s="84" t="s">
        <v>4895</v>
      </c>
      <c r="B18883" s="85" t="s">
        <v>4896</v>
      </c>
      <c r="C18883" s="86" t="s">
        <v>4897</v>
      </c>
      <c r="D18883" s="87">
        <v>0.05</v>
      </c>
      <c r="E18883" s="88">
        <v>119533</v>
      </c>
      <c r="F18883" s="89">
        <f>+D18883*E18883</f>
        <v>5976.6500000000005</v>
      </c>
    </row>
    <row r="18884" spans="1:6" ht="409.6" hidden="1" customHeight="1" thickBot="1" x14ac:dyDescent="0.25"/>
    <row r="18885" spans="1:6" ht="13.5" customHeight="1" thickBot="1" x14ac:dyDescent="0.25">
      <c r="A18885" s="90" t="s">
        <v>4898</v>
      </c>
      <c r="B18885" s="91"/>
      <c r="C18885" s="92">
        <v>0.98722080084302699</v>
      </c>
      <c r="D18885" s="91"/>
      <c r="E18885" s="93" t="s">
        <v>4884</v>
      </c>
      <c r="F18885" s="94">
        <v>5977</v>
      </c>
    </row>
    <row r="18886" spans="1:6" ht="0.2" customHeight="1" x14ac:dyDescent="0.2"/>
    <row r="18887" spans="1:6" ht="12.75" customHeight="1" x14ac:dyDescent="0.2">
      <c r="A18887" s="80" t="s">
        <v>4871</v>
      </c>
      <c r="B18887" s="81" t="s">
        <v>4899</v>
      </c>
      <c r="C18887" s="82" t="s">
        <v>4870</v>
      </c>
      <c r="D18887" s="82" t="s">
        <v>4873</v>
      </c>
      <c r="E18887" s="82" t="s">
        <v>4874</v>
      </c>
      <c r="F18887" s="83" t="s">
        <v>4875</v>
      </c>
    </row>
    <row r="18888" spans="1:6" ht="409.6" hidden="1" customHeight="1" x14ac:dyDescent="0.2"/>
    <row r="18889" spans="1:6" ht="25.5" customHeight="1" thickBot="1" x14ac:dyDescent="0.25">
      <c r="A18889" s="84" t="s">
        <v>5166</v>
      </c>
      <c r="B18889" s="85" t="s">
        <v>5167</v>
      </c>
      <c r="C18889" s="86" t="s">
        <v>109</v>
      </c>
      <c r="D18889" s="87">
        <v>0.11111</v>
      </c>
      <c r="E18889" s="88">
        <v>26925</v>
      </c>
      <c r="F18889" s="89">
        <f>+D18889*E18889</f>
        <v>2991.6367500000001</v>
      </c>
    </row>
    <row r="18890" spans="1:6" ht="409.6" hidden="1" customHeight="1" thickBot="1" x14ac:dyDescent="0.25"/>
    <row r="18891" spans="1:6" ht="13.5" customHeight="1" thickBot="1" x14ac:dyDescent="0.25">
      <c r="A18891" s="90" t="s">
        <v>4904</v>
      </c>
      <c r="B18891" s="91"/>
      <c r="C18891" s="92">
        <v>0.49418849525219</v>
      </c>
      <c r="D18891" s="91"/>
      <c r="E18891" s="93" t="s">
        <v>4884</v>
      </c>
      <c r="F18891" s="94">
        <v>2992</v>
      </c>
    </row>
    <row r="18892" spans="1:6" ht="0.2" customHeight="1" x14ac:dyDescent="0.2"/>
    <row r="18893" spans="1:6" ht="12.75" customHeight="1" x14ac:dyDescent="0.2">
      <c r="A18893" s="80" t="s">
        <v>4871</v>
      </c>
      <c r="B18893" s="81" t="s">
        <v>4905</v>
      </c>
      <c r="C18893" s="82" t="s">
        <v>4870</v>
      </c>
      <c r="D18893" s="82" t="s">
        <v>4873</v>
      </c>
      <c r="E18893" s="82" t="s">
        <v>4874</v>
      </c>
      <c r="F18893" s="83" t="s">
        <v>4875</v>
      </c>
    </row>
    <row r="18894" spans="1:6" ht="409.6" hidden="1" customHeight="1" x14ac:dyDescent="0.2"/>
    <row r="18895" spans="1:6" ht="25.5" customHeight="1" thickBot="1" x14ac:dyDescent="0.25">
      <c r="A18895" s="84" t="s">
        <v>4920</v>
      </c>
      <c r="B18895" s="85" t="s">
        <v>4921</v>
      </c>
      <c r="C18895" s="86" t="s">
        <v>106</v>
      </c>
      <c r="D18895" s="87">
        <v>1.05</v>
      </c>
      <c r="E18895" s="88">
        <v>14128</v>
      </c>
      <c r="F18895" s="89">
        <f>+D18895*E18895</f>
        <v>14834.400000000001</v>
      </c>
    </row>
    <row r="18896" spans="1:6" ht="409.6" hidden="1" customHeight="1" thickBot="1" x14ac:dyDescent="0.25"/>
    <row r="18897" spans="1:6" ht="13.5" customHeight="1" thickBot="1" x14ac:dyDescent="0.25">
      <c r="A18897" s="90" t="s">
        <v>4908</v>
      </c>
      <c r="B18897" s="91"/>
      <c r="C18897" s="92">
        <v>2.4501310623566099</v>
      </c>
      <c r="D18897" s="91"/>
      <c r="E18897" s="93" t="s">
        <v>4884</v>
      </c>
      <c r="F18897" s="94">
        <v>14834</v>
      </c>
    </row>
    <row r="18898" spans="1:6" ht="0.2" customHeight="1" thickBot="1" x14ac:dyDescent="0.25"/>
    <row r="18899" spans="1:6" ht="12.75" customHeight="1" thickBot="1" x14ac:dyDescent="0.3">
      <c r="A18899" s="157" t="s">
        <v>4909</v>
      </c>
      <c r="B18899" s="158"/>
      <c r="C18899" s="158"/>
      <c r="D18899" s="158"/>
      <c r="E18899" s="159">
        <v>605437</v>
      </c>
      <c r="F18899" s="160"/>
    </row>
    <row r="18900" spans="1:6" ht="12.75" customHeight="1" x14ac:dyDescent="0.2"/>
    <row r="18901" spans="1:6" ht="12.75" customHeight="1" x14ac:dyDescent="0.2"/>
    <row r="18902" spans="1:6" ht="409.6" hidden="1" customHeight="1" x14ac:dyDescent="0.2"/>
    <row r="18903" spans="1:6" ht="4.9000000000000004" customHeight="1" x14ac:dyDescent="0.2"/>
    <row r="18904" spans="1:6" ht="12.75" customHeight="1" x14ac:dyDescent="0.25">
      <c r="A18904" s="144" t="s">
        <v>4868</v>
      </c>
      <c r="B18904" s="145"/>
      <c r="C18904" s="145"/>
      <c r="D18904" s="145"/>
      <c r="E18904" s="146"/>
      <c r="F18904" s="147"/>
    </row>
    <row r="18905" spans="1:6" ht="12.75" customHeight="1" x14ac:dyDescent="0.2">
      <c r="A18905" s="138" t="s">
        <v>3302</v>
      </c>
      <c r="B18905" s="139"/>
      <c r="C18905" s="139"/>
      <c r="D18905" s="140"/>
      <c r="E18905" s="76" t="s">
        <v>4869</v>
      </c>
      <c r="F18905" s="77" t="s">
        <v>4870</v>
      </c>
    </row>
    <row r="18906" spans="1:6" ht="12.75" customHeight="1" x14ac:dyDescent="0.2">
      <c r="A18906" s="141"/>
      <c r="B18906" s="142"/>
      <c r="C18906" s="142"/>
      <c r="D18906" s="143"/>
      <c r="E18906" s="78" t="s">
        <v>3301</v>
      </c>
      <c r="F18906" s="79" t="s">
        <v>9</v>
      </c>
    </row>
    <row r="18907" spans="1:6" ht="409.6" hidden="1" customHeight="1" x14ac:dyDescent="0.2"/>
    <row r="18908" spans="1:6" ht="12.75" customHeight="1" x14ac:dyDescent="0.2">
      <c r="A18908" s="80" t="s">
        <v>4871</v>
      </c>
      <c r="B18908" s="81" t="s">
        <v>4872</v>
      </c>
      <c r="C18908" s="82" t="s">
        <v>4870</v>
      </c>
      <c r="D18908" s="82" t="s">
        <v>4873</v>
      </c>
      <c r="E18908" s="82" t="s">
        <v>4874</v>
      </c>
      <c r="F18908" s="83" t="s">
        <v>4875</v>
      </c>
    </row>
    <row r="18909" spans="1:6" ht="409.6" hidden="1" customHeight="1" x14ac:dyDescent="0.2"/>
    <row r="18910" spans="1:6" ht="25.5" customHeight="1" thickBot="1" x14ac:dyDescent="0.25">
      <c r="A18910" s="84" t="s">
        <v>5498</v>
      </c>
      <c r="B18910" s="85" t="s">
        <v>5499</v>
      </c>
      <c r="C18910" s="86" t="s">
        <v>9</v>
      </c>
      <c r="D18910" s="87">
        <v>0.1</v>
      </c>
      <c r="E18910" s="88">
        <v>63000</v>
      </c>
      <c r="F18910" s="89">
        <f>+D18910*E18910</f>
        <v>6300</v>
      </c>
    </row>
    <row r="18911" spans="1:6" ht="409.6" hidden="1" customHeight="1" thickBot="1" x14ac:dyDescent="0.25"/>
    <row r="18912" spans="1:6" ht="13.5" customHeight="1" thickBot="1" x14ac:dyDescent="0.25">
      <c r="A18912" s="90" t="s">
        <v>4883</v>
      </c>
      <c r="B18912" s="91"/>
      <c r="C18912" s="92">
        <v>44.4444444444444</v>
      </c>
      <c r="D18912" s="91"/>
      <c r="E18912" s="93" t="s">
        <v>4884</v>
      </c>
      <c r="F18912" s="94">
        <v>6300</v>
      </c>
    </row>
    <row r="18913" spans="1:6" ht="0.2" customHeight="1" x14ac:dyDescent="0.2"/>
    <row r="18914" spans="1:6" ht="12.75" customHeight="1" x14ac:dyDescent="0.2">
      <c r="A18914" s="80" t="s">
        <v>4871</v>
      </c>
      <c r="B18914" s="81" t="s">
        <v>4885</v>
      </c>
      <c r="C18914" s="82" t="s">
        <v>4870</v>
      </c>
      <c r="D18914" s="82" t="s">
        <v>4873</v>
      </c>
      <c r="E18914" s="82" t="s">
        <v>4874</v>
      </c>
      <c r="F18914" s="83" t="s">
        <v>4875</v>
      </c>
    </row>
    <row r="18915" spans="1:6" ht="409.6" hidden="1" customHeight="1" x14ac:dyDescent="0.2"/>
    <row r="18916" spans="1:6" ht="25.5" customHeight="1" thickBot="1" x14ac:dyDescent="0.25">
      <c r="A18916" s="84" t="s">
        <v>4912</v>
      </c>
      <c r="B18916" s="85" t="s">
        <v>4913</v>
      </c>
      <c r="C18916" s="86" t="s">
        <v>4888</v>
      </c>
      <c r="D18916" s="87">
        <v>3.3329999999999999E-2</v>
      </c>
      <c r="E18916" s="88">
        <v>184277</v>
      </c>
      <c r="F18916" s="89">
        <f>+D18916*E18916</f>
        <v>6141.9524099999999</v>
      </c>
    </row>
    <row r="18917" spans="1:6" ht="409.6" hidden="1" customHeight="1" thickBot="1" x14ac:dyDescent="0.25"/>
    <row r="18918" spans="1:6" ht="13.5" customHeight="1" thickBot="1" x14ac:dyDescent="0.25">
      <c r="A18918" s="90" t="s">
        <v>4893</v>
      </c>
      <c r="B18918" s="91"/>
      <c r="C18918" s="92">
        <v>43.3298059964727</v>
      </c>
      <c r="D18918" s="91"/>
      <c r="E18918" s="93" t="s">
        <v>4884</v>
      </c>
      <c r="F18918" s="94">
        <v>6142</v>
      </c>
    </row>
    <row r="18919" spans="1:6" ht="0.2" customHeight="1" x14ac:dyDescent="0.2"/>
    <row r="18920" spans="1:6" ht="12.75" customHeight="1" x14ac:dyDescent="0.2">
      <c r="A18920" s="80" t="s">
        <v>4871</v>
      </c>
      <c r="B18920" s="81" t="s">
        <v>4894</v>
      </c>
      <c r="C18920" s="82" t="s">
        <v>4870</v>
      </c>
      <c r="D18920" s="82" t="s">
        <v>4873</v>
      </c>
      <c r="E18920" s="82" t="s">
        <v>4874</v>
      </c>
      <c r="F18920" s="83" t="s">
        <v>4875</v>
      </c>
    </row>
    <row r="18921" spans="1:6" ht="409.6" hidden="1" customHeight="1" x14ac:dyDescent="0.2"/>
    <row r="18922" spans="1:6" ht="25.5" customHeight="1" thickBot="1" x14ac:dyDescent="0.25">
      <c r="A18922" s="84" t="s">
        <v>4895</v>
      </c>
      <c r="B18922" s="85" t="s">
        <v>4896</v>
      </c>
      <c r="C18922" s="86" t="s">
        <v>4897</v>
      </c>
      <c r="D18922" s="87">
        <v>0.05</v>
      </c>
      <c r="E18922" s="88">
        <v>6142</v>
      </c>
      <c r="F18922" s="89">
        <f>+D18922*E18922</f>
        <v>307.10000000000002</v>
      </c>
    </row>
    <row r="18923" spans="1:6" ht="409.6" hidden="1" customHeight="1" thickBot="1" x14ac:dyDescent="0.25"/>
    <row r="18924" spans="1:6" ht="13.5" customHeight="1" thickBot="1" x14ac:dyDescent="0.25">
      <c r="A18924" s="90" t="s">
        <v>4898</v>
      </c>
      <c r="B18924" s="91"/>
      <c r="C18924" s="92">
        <v>2.1657848324515001</v>
      </c>
      <c r="D18924" s="91"/>
      <c r="E18924" s="93" t="s">
        <v>4884</v>
      </c>
      <c r="F18924" s="94">
        <v>307</v>
      </c>
    </row>
    <row r="18925" spans="1:6" ht="0.2" customHeight="1" x14ac:dyDescent="0.2"/>
    <row r="18926" spans="1:6" ht="12.75" customHeight="1" x14ac:dyDescent="0.2">
      <c r="A18926" s="80" t="s">
        <v>4871</v>
      </c>
      <c r="B18926" s="81" t="s">
        <v>4899</v>
      </c>
      <c r="C18926" s="82" t="s">
        <v>4870</v>
      </c>
      <c r="D18926" s="82" t="s">
        <v>4873</v>
      </c>
      <c r="E18926" s="82" t="s">
        <v>4874</v>
      </c>
      <c r="F18926" s="83" t="s">
        <v>4875</v>
      </c>
    </row>
    <row r="18927" spans="1:6" ht="409.6" hidden="1" customHeight="1" x14ac:dyDescent="0.2"/>
    <row r="18928" spans="1:6" ht="25.5" customHeight="1" thickBot="1" x14ac:dyDescent="0.25">
      <c r="A18928" s="84" t="s">
        <v>2070</v>
      </c>
      <c r="B18928" s="85" t="s">
        <v>5074</v>
      </c>
      <c r="C18928" s="86" t="s">
        <v>109</v>
      </c>
      <c r="D18928" s="87">
        <v>3.3329999999999999E-2</v>
      </c>
      <c r="E18928" s="88">
        <v>42770</v>
      </c>
      <c r="F18928" s="89">
        <f>+D18928*E18928</f>
        <v>1425.5240999999999</v>
      </c>
    </row>
    <row r="18929" spans="1:6" ht="409.6" hidden="1" customHeight="1" thickBot="1" x14ac:dyDescent="0.25"/>
    <row r="18930" spans="1:6" ht="13.5" customHeight="1" thickBot="1" x14ac:dyDescent="0.25">
      <c r="A18930" s="90" t="s">
        <v>4904</v>
      </c>
      <c r="B18930" s="91"/>
      <c r="C18930" s="92">
        <v>10.059964726631399</v>
      </c>
      <c r="D18930" s="91"/>
      <c r="E18930" s="93" t="s">
        <v>4884</v>
      </c>
      <c r="F18930" s="94">
        <v>1426</v>
      </c>
    </row>
    <row r="18931" spans="1:6" ht="0.2" customHeight="1" thickBot="1" x14ac:dyDescent="0.25"/>
    <row r="18932" spans="1:6" ht="12.75" customHeight="1" thickBot="1" x14ac:dyDescent="0.3">
      <c r="A18932" s="157" t="s">
        <v>4909</v>
      </c>
      <c r="B18932" s="158"/>
      <c r="C18932" s="158"/>
      <c r="D18932" s="158"/>
      <c r="E18932" s="159">
        <v>14175</v>
      </c>
      <c r="F18932" s="160"/>
    </row>
    <row r="18933" spans="1:6" ht="12.75" customHeight="1" x14ac:dyDescent="0.2"/>
    <row r="18934" spans="1:6" ht="12.75" customHeight="1" x14ac:dyDescent="0.2"/>
    <row r="18935" spans="1:6" ht="409.6" hidden="1" customHeight="1" x14ac:dyDescent="0.2"/>
    <row r="18936" spans="1:6" ht="12.75" customHeight="1" x14ac:dyDescent="0.25">
      <c r="A18936" s="144" t="s">
        <v>4868</v>
      </c>
      <c r="B18936" s="145"/>
      <c r="C18936" s="145"/>
      <c r="D18936" s="145"/>
      <c r="E18936" s="146"/>
      <c r="F18936" s="147"/>
    </row>
    <row r="18937" spans="1:6" ht="12.75" customHeight="1" x14ac:dyDescent="0.2">
      <c r="A18937" s="138" t="s">
        <v>3304</v>
      </c>
      <c r="B18937" s="139"/>
      <c r="C18937" s="139"/>
      <c r="D18937" s="140"/>
      <c r="E18937" s="76" t="s">
        <v>4869</v>
      </c>
      <c r="F18937" s="77" t="s">
        <v>4870</v>
      </c>
    </row>
    <row r="18938" spans="1:6" ht="12.75" customHeight="1" x14ac:dyDescent="0.2">
      <c r="A18938" s="141"/>
      <c r="B18938" s="142"/>
      <c r="C18938" s="142"/>
      <c r="D18938" s="143"/>
      <c r="E18938" s="78" t="s">
        <v>3303</v>
      </c>
      <c r="F18938" s="79" t="s">
        <v>9</v>
      </c>
    </row>
    <row r="18939" spans="1:6" ht="409.6" hidden="1" customHeight="1" x14ac:dyDescent="0.2"/>
    <row r="18940" spans="1:6" ht="12.75" customHeight="1" x14ac:dyDescent="0.2">
      <c r="A18940" s="80" t="s">
        <v>4871</v>
      </c>
      <c r="B18940" s="81" t="s">
        <v>4872</v>
      </c>
      <c r="C18940" s="82" t="s">
        <v>4870</v>
      </c>
      <c r="D18940" s="82" t="s">
        <v>4873</v>
      </c>
      <c r="E18940" s="82" t="s">
        <v>4874</v>
      </c>
      <c r="F18940" s="83" t="s">
        <v>4875</v>
      </c>
    </row>
    <row r="18941" spans="1:6" ht="409.6" hidden="1" customHeight="1" x14ac:dyDescent="0.2"/>
    <row r="18942" spans="1:6" ht="25.5" customHeight="1" thickBot="1" x14ac:dyDescent="0.25">
      <c r="A18942" s="84" t="s">
        <v>5498</v>
      </c>
      <c r="B18942" s="85" t="s">
        <v>5499</v>
      </c>
      <c r="C18942" s="86" t="s">
        <v>9</v>
      </c>
      <c r="D18942" s="87">
        <v>0.19</v>
      </c>
      <c r="E18942" s="88">
        <v>63000</v>
      </c>
      <c r="F18942" s="89">
        <f>+D18942*E18942</f>
        <v>11970</v>
      </c>
    </row>
    <row r="18943" spans="1:6" ht="409.6" hidden="1" customHeight="1" thickBot="1" x14ac:dyDescent="0.25"/>
    <row r="18944" spans="1:6" ht="13.5" customHeight="1" thickBot="1" x14ac:dyDescent="0.25">
      <c r="A18944" s="90" t="s">
        <v>4883</v>
      </c>
      <c r="B18944" s="91"/>
      <c r="C18944" s="92">
        <v>52.7080581241744</v>
      </c>
      <c r="D18944" s="91"/>
      <c r="E18944" s="93" t="s">
        <v>4884</v>
      </c>
      <c r="F18944" s="94">
        <v>11970</v>
      </c>
    </row>
    <row r="18945" spans="1:6" ht="0.2" customHeight="1" x14ac:dyDescent="0.2"/>
    <row r="18946" spans="1:6" ht="12.75" customHeight="1" x14ac:dyDescent="0.2">
      <c r="A18946" s="80" t="s">
        <v>4871</v>
      </c>
      <c r="B18946" s="81" t="s">
        <v>4885</v>
      </c>
      <c r="C18946" s="82" t="s">
        <v>4870</v>
      </c>
      <c r="D18946" s="82" t="s">
        <v>4873</v>
      </c>
      <c r="E18946" s="82" t="s">
        <v>4874</v>
      </c>
      <c r="F18946" s="83" t="s">
        <v>4875</v>
      </c>
    </row>
    <row r="18947" spans="1:6" ht="409.6" hidden="1" customHeight="1" x14ac:dyDescent="0.2"/>
    <row r="18948" spans="1:6" ht="25.5" customHeight="1" thickBot="1" x14ac:dyDescent="0.25">
      <c r="A18948" s="84" t="s">
        <v>4912</v>
      </c>
      <c r="B18948" s="85" t="s">
        <v>4913</v>
      </c>
      <c r="C18948" s="86" t="s">
        <v>4888</v>
      </c>
      <c r="D18948" s="87">
        <v>4.546E-2</v>
      </c>
      <c r="E18948" s="88">
        <v>184277</v>
      </c>
      <c r="F18948" s="89">
        <f>+D18948*E18948</f>
        <v>8377.2324200000003</v>
      </c>
    </row>
    <row r="18949" spans="1:6" ht="409.6" hidden="1" customHeight="1" thickBot="1" x14ac:dyDescent="0.25"/>
    <row r="18950" spans="1:6" ht="13.5" customHeight="1" thickBot="1" x14ac:dyDescent="0.25">
      <c r="A18950" s="90" t="s">
        <v>4893</v>
      </c>
      <c r="B18950" s="91"/>
      <c r="C18950" s="92">
        <v>36.886833993835303</v>
      </c>
      <c r="D18950" s="91"/>
      <c r="E18950" s="93" t="s">
        <v>4884</v>
      </c>
      <c r="F18950" s="94">
        <v>8377</v>
      </c>
    </row>
    <row r="18951" spans="1:6" ht="0.2" customHeight="1" x14ac:dyDescent="0.2"/>
    <row r="18952" spans="1:6" ht="12.75" customHeight="1" x14ac:dyDescent="0.2">
      <c r="A18952" s="80" t="s">
        <v>4871</v>
      </c>
      <c r="B18952" s="81" t="s">
        <v>4894</v>
      </c>
      <c r="C18952" s="82" t="s">
        <v>4870</v>
      </c>
      <c r="D18952" s="82" t="s">
        <v>4873</v>
      </c>
      <c r="E18952" s="82" t="s">
        <v>4874</v>
      </c>
      <c r="F18952" s="83" t="s">
        <v>4875</v>
      </c>
    </row>
    <row r="18953" spans="1:6" ht="409.6" hidden="1" customHeight="1" x14ac:dyDescent="0.2"/>
    <row r="18954" spans="1:6" ht="25.5" customHeight="1" thickBot="1" x14ac:dyDescent="0.25">
      <c r="A18954" s="84" t="s">
        <v>4895</v>
      </c>
      <c r="B18954" s="85" t="s">
        <v>4896</v>
      </c>
      <c r="C18954" s="86" t="s">
        <v>4897</v>
      </c>
      <c r="D18954" s="87">
        <v>0.05</v>
      </c>
      <c r="E18954" s="88">
        <v>8377</v>
      </c>
      <c r="F18954" s="89">
        <f>+D18954*E18954</f>
        <v>418.85</v>
      </c>
    </row>
    <row r="18955" spans="1:6" ht="409.6" hidden="1" customHeight="1" thickBot="1" x14ac:dyDescent="0.25"/>
    <row r="18956" spans="1:6" ht="13.5" customHeight="1" thickBot="1" x14ac:dyDescent="0.25">
      <c r="A18956" s="90" t="s">
        <v>4898</v>
      </c>
      <c r="B18956" s="91"/>
      <c r="C18956" s="92">
        <v>1.8450022016732699</v>
      </c>
      <c r="D18956" s="91"/>
      <c r="E18956" s="93" t="s">
        <v>4884</v>
      </c>
      <c r="F18956" s="94">
        <v>419</v>
      </c>
    </row>
    <row r="18957" spans="1:6" ht="0.2" customHeight="1" x14ac:dyDescent="0.2"/>
    <row r="18958" spans="1:6" ht="12.75" customHeight="1" x14ac:dyDescent="0.2">
      <c r="A18958" s="80" t="s">
        <v>4871</v>
      </c>
      <c r="B18958" s="81" t="s">
        <v>4899</v>
      </c>
      <c r="C18958" s="82" t="s">
        <v>4870</v>
      </c>
      <c r="D18958" s="82" t="s">
        <v>4873</v>
      </c>
      <c r="E18958" s="82" t="s">
        <v>4874</v>
      </c>
      <c r="F18958" s="83" t="s">
        <v>4875</v>
      </c>
    </row>
    <row r="18959" spans="1:6" ht="409.6" hidden="1" customHeight="1" x14ac:dyDescent="0.2"/>
    <row r="18960" spans="1:6" ht="25.5" customHeight="1" thickBot="1" x14ac:dyDescent="0.25">
      <c r="A18960" s="84" t="s">
        <v>2070</v>
      </c>
      <c r="B18960" s="85" t="s">
        <v>5074</v>
      </c>
      <c r="C18960" s="86" t="s">
        <v>109</v>
      </c>
      <c r="D18960" s="87">
        <v>4.546E-2</v>
      </c>
      <c r="E18960" s="88">
        <v>42770</v>
      </c>
      <c r="F18960" s="89">
        <f>+D18960*E18960</f>
        <v>1944.3242</v>
      </c>
    </row>
    <row r="18961" spans="1:6" ht="409.6" hidden="1" customHeight="1" thickBot="1" x14ac:dyDescent="0.25"/>
    <row r="18962" spans="1:6" ht="13.5" customHeight="1" thickBot="1" x14ac:dyDescent="0.25">
      <c r="A18962" s="90" t="s">
        <v>4904</v>
      </c>
      <c r="B18962" s="91"/>
      <c r="C18962" s="92">
        <v>8.5601056803170401</v>
      </c>
      <c r="D18962" s="91"/>
      <c r="E18962" s="93" t="s">
        <v>4884</v>
      </c>
      <c r="F18962" s="94">
        <v>1944</v>
      </c>
    </row>
    <row r="18963" spans="1:6" ht="0.2" customHeight="1" thickBot="1" x14ac:dyDescent="0.25"/>
    <row r="18964" spans="1:6" ht="12.75" customHeight="1" thickBot="1" x14ac:dyDescent="0.3">
      <c r="A18964" s="157" t="s">
        <v>4909</v>
      </c>
      <c r="B18964" s="158"/>
      <c r="C18964" s="158"/>
      <c r="D18964" s="158"/>
      <c r="E18964" s="159">
        <v>22710</v>
      </c>
      <c r="F18964" s="160"/>
    </row>
    <row r="18965" spans="1:6" ht="12.75" customHeight="1" x14ac:dyDescent="0.2"/>
    <row r="18966" spans="1:6" ht="12.75" customHeight="1" x14ac:dyDescent="0.2"/>
    <row r="18967" spans="1:6" ht="409.6" hidden="1" customHeight="1" x14ac:dyDescent="0.2"/>
    <row r="18968" spans="1:6" ht="12.75" customHeight="1" x14ac:dyDescent="0.25">
      <c r="A18968" s="144" t="s">
        <v>4868</v>
      </c>
      <c r="B18968" s="145"/>
      <c r="C18968" s="145"/>
      <c r="D18968" s="145"/>
      <c r="E18968" s="146"/>
      <c r="F18968" s="147"/>
    </row>
    <row r="18969" spans="1:6" ht="12.75" customHeight="1" x14ac:dyDescent="0.2">
      <c r="A18969" s="138" t="s">
        <v>3306</v>
      </c>
      <c r="B18969" s="139"/>
      <c r="C18969" s="139"/>
      <c r="D18969" s="140"/>
      <c r="E18969" s="76" t="s">
        <v>4869</v>
      </c>
      <c r="F18969" s="77" t="s">
        <v>4870</v>
      </c>
    </row>
    <row r="18970" spans="1:6" ht="12.75" customHeight="1" x14ac:dyDescent="0.2">
      <c r="A18970" s="141"/>
      <c r="B18970" s="142"/>
      <c r="C18970" s="142"/>
      <c r="D18970" s="143"/>
      <c r="E18970" s="78" t="s">
        <v>3305</v>
      </c>
      <c r="F18970" s="79" t="s">
        <v>9</v>
      </c>
    </row>
    <row r="18971" spans="1:6" ht="409.6" hidden="1" customHeight="1" x14ac:dyDescent="0.2"/>
    <row r="18972" spans="1:6" ht="12.75" customHeight="1" x14ac:dyDescent="0.2">
      <c r="A18972" s="80" t="s">
        <v>4871</v>
      </c>
      <c r="B18972" s="81" t="s">
        <v>4872</v>
      </c>
      <c r="C18972" s="82" t="s">
        <v>4870</v>
      </c>
      <c r="D18972" s="82" t="s">
        <v>4873</v>
      </c>
      <c r="E18972" s="82" t="s">
        <v>4874</v>
      </c>
      <c r="F18972" s="83" t="s">
        <v>4875</v>
      </c>
    </row>
    <row r="18973" spans="1:6" ht="409.6" hidden="1" customHeight="1" x14ac:dyDescent="0.2"/>
    <row r="18974" spans="1:6" ht="25.5" customHeight="1" thickBot="1" x14ac:dyDescent="0.25">
      <c r="A18974" s="84" t="s">
        <v>5498</v>
      </c>
      <c r="B18974" s="85" t="s">
        <v>5499</v>
      </c>
      <c r="C18974" s="86" t="s">
        <v>9</v>
      </c>
      <c r="D18974" s="87">
        <v>0.35</v>
      </c>
      <c r="E18974" s="88">
        <v>63000</v>
      </c>
      <c r="F18974" s="89">
        <f>+D18974*E18974</f>
        <v>22050</v>
      </c>
    </row>
    <row r="18975" spans="1:6" ht="409.6" hidden="1" customHeight="1" thickBot="1" x14ac:dyDescent="0.25"/>
    <row r="18976" spans="1:6" ht="13.5" customHeight="1" thickBot="1" x14ac:dyDescent="0.25">
      <c r="A18976" s="90" t="s">
        <v>4883</v>
      </c>
      <c r="B18976" s="91"/>
      <c r="C18976" s="92">
        <v>58.331790164281401</v>
      </c>
      <c r="D18976" s="91"/>
      <c r="E18976" s="93" t="s">
        <v>4884</v>
      </c>
      <c r="F18976" s="94">
        <v>22050</v>
      </c>
    </row>
    <row r="18977" spans="1:6" ht="0.2" customHeight="1" x14ac:dyDescent="0.2"/>
    <row r="18978" spans="1:6" ht="12.75" customHeight="1" x14ac:dyDescent="0.2">
      <c r="A18978" s="80" t="s">
        <v>4871</v>
      </c>
      <c r="B18978" s="81" t="s">
        <v>4885</v>
      </c>
      <c r="C18978" s="82" t="s">
        <v>4870</v>
      </c>
      <c r="D18978" s="82" t="s">
        <v>4873</v>
      </c>
      <c r="E18978" s="82" t="s">
        <v>4874</v>
      </c>
      <c r="F18978" s="83" t="s">
        <v>4875</v>
      </c>
    </row>
    <row r="18979" spans="1:6" ht="409.6" hidden="1" customHeight="1" x14ac:dyDescent="0.2"/>
    <row r="18980" spans="1:6" ht="25.5" customHeight="1" thickBot="1" x14ac:dyDescent="0.25">
      <c r="A18980" s="84" t="s">
        <v>4912</v>
      </c>
      <c r="B18980" s="85" t="s">
        <v>4913</v>
      </c>
      <c r="C18980" s="86" t="s">
        <v>4888</v>
      </c>
      <c r="D18980" s="87">
        <v>6.6669999999999993E-2</v>
      </c>
      <c r="E18980" s="88">
        <v>184277</v>
      </c>
      <c r="F18980" s="89">
        <f>+D18980*E18980</f>
        <v>12285.747589999999</v>
      </c>
    </row>
    <row r="18981" spans="1:6" ht="409.6" hidden="1" customHeight="1" thickBot="1" x14ac:dyDescent="0.25"/>
    <row r="18982" spans="1:6" ht="13.5" customHeight="1" thickBot="1" x14ac:dyDescent="0.25">
      <c r="A18982" s="90" t="s">
        <v>4893</v>
      </c>
      <c r="B18982" s="91"/>
      <c r="C18982" s="92">
        <v>32.501785667045802</v>
      </c>
      <c r="D18982" s="91"/>
      <c r="E18982" s="93" t="s">
        <v>4884</v>
      </c>
      <c r="F18982" s="94">
        <v>12286</v>
      </c>
    </row>
    <row r="18983" spans="1:6" ht="0.2" customHeight="1" x14ac:dyDescent="0.2"/>
    <row r="18984" spans="1:6" ht="12.75" customHeight="1" x14ac:dyDescent="0.2">
      <c r="A18984" s="80" t="s">
        <v>4871</v>
      </c>
      <c r="B18984" s="81" t="s">
        <v>4894</v>
      </c>
      <c r="C18984" s="82" t="s">
        <v>4870</v>
      </c>
      <c r="D18984" s="82" t="s">
        <v>4873</v>
      </c>
      <c r="E18984" s="82" t="s">
        <v>4874</v>
      </c>
      <c r="F18984" s="83" t="s">
        <v>4875</v>
      </c>
    </row>
    <row r="18985" spans="1:6" ht="409.6" hidden="1" customHeight="1" x14ac:dyDescent="0.2"/>
    <row r="18986" spans="1:6" ht="25.5" customHeight="1" thickBot="1" x14ac:dyDescent="0.25">
      <c r="A18986" s="84" t="s">
        <v>4895</v>
      </c>
      <c r="B18986" s="85" t="s">
        <v>4896</v>
      </c>
      <c r="C18986" s="86" t="s">
        <v>4897</v>
      </c>
      <c r="D18986" s="87">
        <v>0.05</v>
      </c>
      <c r="E18986" s="88">
        <v>12286</v>
      </c>
      <c r="F18986" s="89">
        <f>+D18986*E18986</f>
        <v>614.30000000000007</v>
      </c>
    </row>
    <row r="18987" spans="1:6" ht="409.6" hidden="1" customHeight="1" thickBot="1" x14ac:dyDescent="0.25"/>
    <row r="18988" spans="1:6" ht="13.5" customHeight="1" thickBot="1" x14ac:dyDescent="0.25">
      <c r="A18988" s="90" t="s">
        <v>4898</v>
      </c>
      <c r="B18988" s="91"/>
      <c r="C18988" s="92">
        <v>1.62429565355414</v>
      </c>
      <c r="D18988" s="91"/>
      <c r="E18988" s="93" t="s">
        <v>4884</v>
      </c>
      <c r="F18988" s="94">
        <v>614</v>
      </c>
    </row>
    <row r="18989" spans="1:6" ht="0.2" customHeight="1" x14ac:dyDescent="0.2"/>
    <row r="18990" spans="1:6" ht="12.75" customHeight="1" x14ac:dyDescent="0.2">
      <c r="A18990" s="80" t="s">
        <v>4871</v>
      </c>
      <c r="B18990" s="81" t="s">
        <v>4899</v>
      </c>
      <c r="C18990" s="82" t="s">
        <v>4870</v>
      </c>
      <c r="D18990" s="82" t="s">
        <v>4873</v>
      </c>
      <c r="E18990" s="82" t="s">
        <v>4874</v>
      </c>
      <c r="F18990" s="83" t="s">
        <v>4875</v>
      </c>
    </row>
    <row r="18991" spans="1:6" ht="409.6" hidden="1" customHeight="1" x14ac:dyDescent="0.2"/>
    <row r="18992" spans="1:6" ht="25.5" customHeight="1" thickBot="1" x14ac:dyDescent="0.25">
      <c r="A18992" s="84" t="s">
        <v>2070</v>
      </c>
      <c r="B18992" s="85" t="s">
        <v>5074</v>
      </c>
      <c r="C18992" s="86" t="s">
        <v>109</v>
      </c>
      <c r="D18992" s="87">
        <v>6.6669999999999993E-2</v>
      </c>
      <c r="E18992" s="88">
        <v>42770</v>
      </c>
      <c r="F18992" s="89">
        <f>+D18992*E18992</f>
        <v>2851.4758999999999</v>
      </c>
    </row>
    <row r="18993" spans="1:6" ht="409.6" hidden="1" customHeight="1" thickBot="1" x14ac:dyDescent="0.25"/>
    <row r="18994" spans="1:6" ht="13.5" customHeight="1" thickBot="1" x14ac:dyDescent="0.25">
      <c r="A18994" s="90" t="s">
        <v>4904</v>
      </c>
      <c r="B18994" s="91"/>
      <c r="C18994" s="92">
        <v>7.5421285151186499</v>
      </c>
      <c r="D18994" s="91"/>
      <c r="E18994" s="93" t="s">
        <v>4884</v>
      </c>
      <c r="F18994" s="94">
        <v>2851</v>
      </c>
    </row>
    <row r="18995" spans="1:6" ht="0.2" customHeight="1" thickBot="1" x14ac:dyDescent="0.25"/>
    <row r="18996" spans="1:6" ht="12.75" customHeight="1" thickBot="1" x14ac:dyDescent="0.3">
      <c r="A18996" s="157" t="s">
        <v>4909</v>
      </c>
      <c r="B18996" s="158"/>
      <c r="C18996" s="158"/>
      <c r="D18996" s="158"/>
      <c r="E18996" s="159">
        <v>37801</v>
      </c>
      <c r="F18996" s="160"/>
    </row>
    <row r="18997" spans="1:6" ht="12.75" customHeight="1" x14ac:dyDescent="0.2"/>
    <row r="18998" spans="1:6" ht="12.75" customHeight="1" x14ac:dyDescent="0.2"/>
    <row r="18999" spans="1:6" ht="409.6" hidden="1" customHeight="1" x14ac:dyDescent="0.2"/>
    <row r="19000" spans="1:6" ht="12.75" customHeight="1" x14ac:dyDescent="0.25">
      <c r="A19000" s="144" t="s">
        <v>4868</v>
      </c>
      <c r="B19000" s="145"/>
      <c r="C19000" s="145"/>
      <c r="D19000" s="145"/>
      <c r="E19000" s="146"/>
      <c r="F19000" s="147"/>
    </row>
    <row r="19001" spans="1:6" ht="12.75" customHeight="1" x14ac:dyDescent="0.2">
      <c r="A19001" s="138" t="s">
        <v>3308</v>
      </c>
      <c r="B19001" s="139"/>
      <c r="C19001" s="139"/>
      <c r="D19001" s="140"/>
      <c r="E19001" s="76" t="s">
        <v>4869</v>
      </c>
      <c r="F19001" s="77" t="s">
        <v>4870</v>
      </c>
    </row>
    <row r="19002" spans="1:6" ht="12.75" customHeight="1" x14ac:dyDescent="0.2">
      <c r="A19002" s="141"/>
      <c r="B19002" s="142"/>
      <c r="C19002" s="142"/>
      <c r="D19002" s="143"/>
      <c r="E19002" s="78" t="s">
        <v>3307</v>
      </c>
      <c r="F19002" s="79" t="s">
        <v>106</v>
      </c>
    </row>
    <row r="19003" spans="1:6" ht="409.6" hidden="1" customHeight="1" x14ac:dyDescent="0.2"/>
    <row r="19004" spans="1:6" ht="12.75" customHeight="1" x14ac:dyDescent="0.2">
      <c r="A19004" s="80" t="s">
        <v>4871</v>
      </c>
      <c r="B19004" s="81" t="s">
        <v>4872</v>
      </c>
      <c r="C19004" s="82" t="s">
        <v>4870</v>
      </c>
      <c r="D19004" s="82" t="s">
        <v>4873</v>
      </c>
      <c r="E19004" s="82" t="s">
        <v>4874</v>
      </c>
      <c r="F19004" s="83" t="s">
        <v>4875</v>
      </c>
    </row>
    <row r="19005" spans="1:6" ht="409.6" hidden="1" customHeight="1" x14ac:dyDescent="0.2"/>
    <row r="19006" spans="1:6" ht="25.5" customHeight="1" x14ac:dyDescent="0.2">
      <c r="A19006" s="84" t="s">
        <v>5500</v>
      </c>
      <c r="B19006" s="85" t="s">
        <v>5501</v>
      </c>
      <c r="C19006" s="86" t="s">
        <v>7</v>
      </c>
      <c r="D19006" s="87">
        <v>2.46</v>
      </c>
      <c r="E19006" s="88">
        <v>7261</v>
      </c>
      <c r="F19006" s="89">
        <f>+D19006*E19006</f>
        <v>17862.060000000001</v>
      </c>
    </row>
    <row r="19007" spans="1:6" ht="409.6" hidden="1" customHeight="1" x14ac:dyDescent="0.2"/>
    <row r="19008" spans="1:6" ht="25.5" customHeight="1" x14ac:dyDescent="0.2">
      <c r="A19008" s="84" t="s">
        <v>2055</v>
      </c>
      <c r="B19008" s="85" t="s">
        <v>5502</v>
      </c>
      <c r="C19008" s="86" t="s">
        <v>117</v>
      </c>
      <c r="D19008" s="87">
        <v>17.79692</v>
      </c>
      <c r="E19008" s="88">
        <v>20700</v>
      </c>
      <c r="F19008" s="89">
        <f>+D19008*E19008</f>
        <v>368396.24400000001</v>
      </c>
    </row>
    <row r="19009" spans="1:6" ht="409.6" hidden="1" customHeight="1" x14ac:dyDescent="0.2"/>
    <row r="19010" spans="1:6" ht="25.5" customHeight="1" x14ac:dyDescent="0.2">
      <c r="A19010" s="84" t="s">
        <v>5097</v>
      </c>
      <c r="B19010" s="85" t="s">
        <v>5098</v>
      </c>
      <c r="C19010" s="86" t="s">
        <v>9</v>
      </c>
      <c r="D19010" s="87">
        <v>3.2980000000000002E-2</v>
      </c>
      <c r="E19010" s="88">
        <v>295180</v>
      </c>
      <c r="F19010" s="89">
        <f>+D19010*E19010</f>
        <v>9735.0364000000009</v>
      </c>
    </row>
    <row r="19011" spans="1:6" ht="409.6" hidden="1" customHeight="1" x14ac:dyDescent="0.2"/>
    <row r="19012" spans="1:6" ht="25.5" customHeight="1" thickBot="1" x14ac:dyDescent="0.25">
      <c r="A19012" s="84" t="s">
        <v>5242</v>
      </c>
      <c r="B19012" s="85" t="s">
        <v>5243</v>
      </c>
      <c r="C19012" s="86" t="s">
        <v>106</v>
      </c>
      <c r="D19012" s="87">
        <v>1.05</v>
      </c>
      <c r="E19012" s="88">
        <v>482931</v>
      </c>
      <c r="F19012" s="89">
        <f>+D19012*E19012</f>
        <v>507077.55000000005</v>
      </c>
    </row>
    <row r="19013" spans="1:6" ht="409.6" hidden="1" customHeight="1" thickBot="1" x14ac:dyDescent="0.25"/>
    <row r="19014" spans="1:6" ht="13.5" customHeight="1" thickBot="1" x14ac:dyDescent="0.25">
      <c r="A19014" s="90" t="s">
        <v>4883</v>
      </c>
      <c r="B19014" s="91"/>
      <c r="C19014" s="92">
        <v>82.513758064560307</v>
      </c>
      <c r="D19014" s="91"/>
      <c r="E19014" s="93" t="s">
        <v>4884</v>
      </c>
      <c r="F19014" s="94">
        <v>903071</v>
      </c>
    </row>
    <row r="19015" spans="1:6" ht="0.2" customHeight="1" x14ac:dyDescent="0.2"/>
    <row r="19016" spans="1:6" ht="12.75" customHeight="1" x14ac:dyDescent="0.2">
      <c r="A19016" s="80" t="s">
        <v>4871</v>
      </c>
      <c r="B19016" s="81" t="s">
        <v>4885</v>
      </c>
      <c r="C19016" s="82" t="s">
        <v>4870</v>
      </c>
      <c r="D19016" s="82" t="s">
        <v>4873</v>
      </c>
      <c r="E19016" s="82" t="s">
        <v>4874</v>
      </c>
      <c r="F19016" s="83" t="s">
        <v>4875</v>
      </c>
    </row>
    <row r="19017" spans="1:6" ht="409.6" hidden="1" customHeight="1" x14ac:dyDescent="0.2"/>
    <row r="19018" spans="1:6" ht="25.5" customHeight="1" thickBot="1" x14ac:dyDescent="0.25">
      <c r="A19018" s="84" t="s">
        <v>5176</v>
      </c>
      <c r="B19018" s="85" t="s">
        <v>5177</v>
      </c>
      <c r="C19018" s="86" t="s">
        <v>4888</v>
      </c>
      <c r="D19018" s="87">
        <v>0.37459999999999999</v>
      </c>
      <c r="E19018" s="88">
        <v>318829</v>
      </c>
      <c r="F19018" s="89">
        <f>+D19018*E19018</f>
        <v>119433.3434</v>
      </c>
    </row>
    <row r="19019" spans="1:6" ht="409.6" hidden="1" customHeight="1" thickBot="1" x14ac:dyDescent="0.25"/>
    <row r="19020" spans="1:6" ht="13.5" customHeight="1" thickBot="1" x14ac:dyDescent="0.25">
      <c r="A19020" s="90" t="s">
        <v>4893</v>
      </c>
      <c r="B19020" s="91"/>
      <c r="C19020" s="92">
        <v>10.9126144754118</v>
      </c>
      <c r="D19020" s="91"/>
      <c r="E19020" s="93" t="s">
        <v>4884</v>
      </c>
      <c r="F19020" s="94">
        <v>119433</v>
      </c>
    </row>
    <row r="19021" spans="1:6" ht="0.2" customHeight="1" x14ac:dyDescent="0.2"/>
    <row r="19022" spans="1:6" ht="12.75" customHeight="1" x14ac:dyDescent="0.2">
      <c r="A19022" s="80" t="s">
        <v>4871</v>
      </c>
      <c r="B19022" s="81" t="s">
        <v>4894</v>
      </c>
      <c r="C19022" s="82" t="s">
        <v>4870</v>
      </c>
      <c r="D19022" s="82" t="s">
        <v>4873</v>
      </c>
      <c r="E19022" s="82" t="s">
        <v>4874</v>
      </c>
      <c r="F19022" s="83" t="s">
        <v>4875</v>
      </c>
    </row>
    <row r="19023" spans="1:6" ht="409.6" hidden="1" customHeight="1" x14ac:dyDescent="0.2"/>
    <row r="19024" spans="1:6" ht="25.5" customHeight="1" thickBot="1" x14ac:dyDescent="0.25">
      <c r="A19024" s="84" t="s">
        <v>4895</v>
      </c>
      <c r="B19024" s="85" t="s">
        <v>4896</v>
      </c>
      <c r="C19024" s="86" t="s">
        <v>4897</v>
      </c>
      <c r="D19024" s="87">
        <v>0.1</v>
      </c>
      <c r="E19024" s="88">
        <v>119433</v>
      </c>
      <c r="F19024" s="89">
        <f>+D19024*E19024</f>
        <v>11943.300000000001</v>
      </c>
    </row>
    <row r="19025" spans="1:6" ht="409.6" hidden="1" customHeight="1" thickBot="1" x14ac:dyDescent="0.25"/>
    <row r="19026" spans="1:6" ht="13.5" customHeight="1" thickBot="1" x14ac:dyDescent="0.25">
      <c r="A19026" s="90" t="s">
        <v>4898</v>
      </c>
      <c r="B19026" s="91"/>
      <c r="C19026" s="92">
        <v>1.09123403648777</v>
      </c>
      <c r="D19026" s="91"/>
      <c r="E19026" s="93" t="s">
        <v>4884</v>
      </c>
      <c r="F19026" s="94">
        <v>11943</v>
      </c>
    </row>
    <row r="19027" spans="1:6" ht="0.2" customHeight="1" x14ac:dyDescent="0.2"/>
    <row r="19028" spans="1:6" ht="12.75" customHeight="1" x14ac:dyDescent="0.2">
      <c r="A19028" s="80" t="s">
        <v>4871</v>
      </c>
      <c r="B19028" s="81" t="s">
        <v>4899</v>
      </c>
      <c r="C19028" s="82" t="s">
        <v>4870</v>
      </c>
      <c r="D19028" s="82" t="s">
        <v>4873</v>
      </c>
      <c r="E19028" s="82" t="s">
        <v>4874</v>
      </c>
      <c r="F19028" s="83" t="s">
        <v>4875</v>
      </c>
    </row>
    <row r="19029" spans="1:6" ht="409.6" hidden="1" customHeight="1" x14ac:dyDescent="0.2"/>
    <row r="19030" spans="1:6" ht="25.5" customHeight="1" x14ac:dyDescent="0.2">
      <c r="A19030" s="84" t="s">
        <v>5166</v>
      </c>
      <c r="B19030" s="85" t="s">
        <v>5167</v>
      </c>
      <c r="C19030" s="86" t="s">
        <v>109</v>
      </c>
      <c r="D19030" s="87">
        <v>4.1590000000000002E-2</v>
      </c>
      <c r="E19030" s="88">
        <v>26925</v>
      </c>
      <c r="F19030" s="89">
        <f>+D19030*E19030</f>
        <v>1119.8107500000001</v>
      </c>
    </row>
    <row r="19031" spans="1:6" ht="409.6" hidden="1" customHeight="1" x14ac:dyDescent="0.2"/>
    <row r="19032" spans="1:6" ht="25.5" customHeight="1" thickBot="1" x14ac:dyDescent="0.25">
      <c r="A19032" s="84" t="s">
        <v>5168</v>
      </c>
      <c r="B19032" s="85" t="s">
        <v>5169</v>
      </c>
      <c r="C19032" s="86" t="s">
        <v>106</v>
      </c>
      <c r="D19032" s="87">
        <v>1.05</v>
      </c>
      <c r="E19032" s="88">
        <v>56078</v>
      </c>
      <c r="F19032" s="89">
        <f>+D19032*E19032</f>
        <v>58881.9</v>
      </c>
    </row>
    <row r="19033" spans="1:6" ht="409.6" hidden="1" customHeight="1" thickBot="1" x14ac:dyDescent="0.25"/>
    <row r="19034" spans="1:6" ht="13.5" customHeight="1" thickBot="1" x14ac:dyDescent="0.25">
      <c r="A19034" s="90" t="s">
        <v>4904</v>
      </c>
      <c r="B19034" s="91"/>
      <c r="C19034" s="92">
        <v>5.48239342354006</v>
      </c>
      <c r="D19034" s="91"/>
      <c r="E19034" s="93" t="s">
        <v>4884</v>
      </c>
      <c r="F19034" s="94">
        <v>60002</v>
      </c>
    </row>
    <row r="19035" spans="1:6" ht="0.2" customHeight="1" thickBot="1" x14ac:dyDescent="0.25"/>
    <row r="19036" spans="1:6" ht="12.75" customHeight="1" thickBot="1" x14ac:dyDescent="0.3">
      <c r="A19036" s="157" t="s">
        <v>4909</v>
      </c>
      <c r="B19036" s="158"/>
      <c r="C19036" s="158"/>
      <c r="D19036" s="158"/>
      <c r="E19036" s="159">
        <v>1094449</v>
      </c>
      <c r="F19036" s="160"/>
    </row>
    <row r="19037" spans="1:6" ht="12.75" customHeight="1" x14ac:dyDescent="0.2"/>
    <row r="19038" spans="1:6" ht="12.75" customHeight="1" x14ac:dyDescent="0.2"/>
    <row r="19039" spans="1:6" ht="409.6" hidden="1" customHeight="1" x14ac:dyDescent="0.2"/>
    <row r="19040" spans="1:6" ht="12.75" customHeight="1" x14ac:dyDescent="0.25">
      <c r="A19040" s="144" t="s">
        <v>4868</v>
      </c>
      <c r="B19040" s="145"/>
      <c r="C19040" s="145"/>
      <c r="D19040" s="145"/>
      <c r="E19040" s="146"/>
      <c r="F19040" s="147"/>
    </row>
    <row r="19041" spans="1:6" ht="12.75" customHeight="1" x14ac:dyDescent="0.2">
      <c r="A19041" s="138" t="s">
        <v>3310</v>
      </c>
      <c r="B19041" s="139"/>
      <c r="C19041" s="139"/>
      <c r="D19041" s="140"/>
      <c r="E19041" s="76" t="s">
        <v>4869</v>
      </c>
      <c r="F19041" s="77" t="s">
        <v>4870</v>
      </c>
    </row>
    <row r="19042" spans="1:6" ht="12.75" customHeight="1" x14ac:dyDescent="0.2">
      <c r="A19042" s="141"/>
      <c r="B19042" s="142"/>
      <c r="C19042" s="142"/>
      <c r="D19042" s="143"/>
      <c r="E19042" s="78" t="s">
        <v>3309</v>
      </c>
      <c r="F19042" s="79" t="s">
        <v>9</v>
      </c>
    </row>
    <row r="19043" spans="1:6" ht="409.6" hidden="1" customHeight="1" x14ac:dyDescent="0.2"/>
    <row r="19044" spans="1:6" ht="12.75" customHeight="1" x14ac:dyDescent="0.2">
      <c r="A19044" s="80" t="s">
        <v>4871</v>
      </c>
      <c r="B19044" s="81" t="s">
        <v>4872</v>
      </c>
      <c r="C19044" s="82" t="s">
        <v>4870</v>
      </c>
      <c r="D19044" s="82" t="s">
        <v>4873</v>
      </c>
      <c r="E19044" s="82" t="s">
        <v>4874</v>
      </c>
      <c r="F19044" s="83" t="s">
        <v>4875</v>
      </c>
    </row>
    <row r="19045" spans="1:6" ht="409.6" hidden="1" customHeight="1" x14ac:dyDescent="0.2"/>
    <row r="19046" spans="1:6" ht="25.5" customHeight="1" x14ac:dyDescent="0.2">
      <c r="A19046" s="84" t="s">
        <v>5154</v>
      </c>
      <c r="B19046" s="85" t="s">
        <v>5155</v>
      </c>
      <c r="C19046" s="86" t="s">
        <v>106</v>
      </c>
      <c r="D19046" s="87">
        <v>0.504</v>
      </c>
      <c r="E19046" s="88">
        <v>405694</v>
      </c>
      <c r="F19046" s="89">
        <f>+D19046*E19046</f>
        <v>204469.77600000001</v>
      </c>
    </row>
    <row r="19047" spans="1:6" ht="409.6" hidden="1" customHeight="1" x14ac:dyDescent="0.2"/>
    <row r="19048" spans="1:6" ht="25.5" customHeight="1" x14ac:dyDescent="0.2">
      <c r="A19048" s="84" t="s">
        <v>5503</v>
      </c>
      <c r="B19048" s="85" t="s">
        <v>5504</v>
      </c>
      <c r="C19048" s="86" t="s">
        <v>263</v>
      </c>
      <c r="D19048" s="87">
        <v>2</v>
      </c>
      <c r="E19048" s="88">
        <v>3475</v>
      </c>
      <c r="F19048" s="89">
        <f>+D19048*E19048</f>
        <v>6950</v>
      </c>
    </row>
    <row r="19049" spans="1:6" ht="409.6" hidden="1" customHeight="1" x14ac:dyDescent="0.2"/>
    <row r="19050" spans="1:6" ht="25.5" customHeight="1" x14ac:dyDescent="0.2">
      <c r="A19050" s="84" t="s">
        <v>5505</v>
      </c>
      <c r="B19050" s="85" t="s">
        <v>5506</v>
      </c>
      <c r="C19050" s="86" t="s">
        <v>9</v>
      </c>
      <c r="D19050" s="87">
        <v>2</v>
      </c>
      <c r="E19050" s="88">
        <v>3529</v>
      </c>
      <c r="F19050" s="89">
        <f>+D19050*E19050</f>
        <v>7058</v>
      </c>
    </row>
    <row r="19051" spans="1:6" ht="409.6" hidden="1" customHeight="1" x14ac:dyDescent="0.2"/>
    <row r="19052" spans="1:6" ht="25.5" customHeight="1" x14ac:dyDescent="0.2">
      <c r="A19052" s="84" t="s">
        <v>5260</v>
      </c>
      <c r="B19052" s="85" t="s">
        <v>5261</v>
      </c>
      <c r="C19052" s="86" t="s">
        <v>9</v>
      </c>
      <c r="D19052" s="87">
        <v>0.13</v>
      </c>
      <c r="E19052" s="88">
        <v>180900</v>
      </c>
      <c r="F19052" s="89">
        <f>+D19052*E19052</f>
        <v>23517</v>
      </c>
    </row>
    <row r="19053" spans="1:6" ht="409.6" hidden="1" customHeight="1" x14ac:dyDescent="0.2"/>
    <row r="19054" spans="1:6" ht="25.5" customHeight="1" x14ac:dyDescent="0.2">
      <c r="A19054" s="84" t="s">
        <v>4876</v>
      </c>
      <c r="B19054" s="85" t="s">
        <v>4877</v>
      </c>
      <c r="C19054" s="86" t="s">
        <v>1212</v>
      </c>
      <c r="D19054" s="87">
        <v>6.7000000000000004E-2</v>
      </c>
      <c r="E19054" s="88">
        <v>3690</v>
      </c>
      <c r="F19054" s="89">
        <f>+D19054*E19054</f>
        <v>247.23000000000002</v>
      </c>
    </row>
    <row r="19055" spans="1:6" ht="409.6" hidden="1" customHeight="1" x14ac:dyDescent="0.2"/>
    <row r="19056" spans="1:6" ht="25.5" customHeight="1" thickBot="1" x14ac:dyDescent="0.25">
      <c r="A19056" s="84" t="s">
        <v>5097</v>
      </c>
      <c r="B19056" s="85" t="s">
        <v>5098</v>
      </c>
      <c r="C19056" s="86" t="s">
        <v>9</v>
      </c>
      <c r="D19056" s="87">
        <v>5.0000000000000001E-3</v>
      </c>
      <c r="E19056" s="88">
        <v>295180</v>
      </c>
      <c r="F19056" s="89">
        <f>+D19056*E19056</f>
        <v>1475.9</v>
      </c>
    </row>
    <row r="19057" spans="1:6" ht="409.6" hidden="1" customHeight="1" thickBot="1" x14ac:dyDescent="0.25"/>
    <row r="19058" spans="1:6" ht="13.5" customHeight="1" thickBot="1" x14ac:dyDescent="0.25">
      <c r="A19058" s="90" t="s">
        <v>4883</v>
      </c>
      <c r="B19058" s="91"/>
      <c r="C19058" s="92">
        <v>58.1180398235364</v>
      </c>
      <c r="D19058" s="91"/>
      <c r="E19058" s="93" t="s">
        <v>4884</v>
      </c>
      <c r="F19058" s="94">
        <v>243718</v>
      </c>
    </row>
    <row r="19059" spans="1:6" ht="0.2" customHeight="1" x14ac:dyDescent="0.2"/>
    <row r="19060" spans="1:6" ht="12.75" customHeight="1" x14ac:dyDescent="0.2">
      <c r="A19060" s="80" t="s">
        <v>4871</v>
      </c>
      <c r="B19060" s="81" t="s">
        <v>4885</v>
      </c>
      <c r="C19060" s="82" t="s">
        <v>4870</v>
      </c>
      <c r="D19060" s="82" t="s">
        <v>4873</v>
      </c>
      <c r="E19060" s="82" t="s">
        <v>4874</v>
      </c>
      <c r="F19060" s="83" t="s">
        <v>4875</v>
      </c>
    </row>
    <row r="19061" spans="1:6" ht="409.6" hidden="1" customHeight="1" x14ac:dyDescent="0.2"/>
    <row r="19062" spans="1:6" ht="25.5" customHeight="1" thickBot="1" x14ac:dyDescent="0.25">
      <c r="A19062" s="84" t="s">
        <v>4912</v>
      </c>
      <c r="B19062" s="85" t="s">
        <v>4913</v>
      </c>
      <c r="C19062" s="86" t="s">
        <v>4888</v>
      </c>
      <c r="D19062" s="87">
        <v>0.25</v>
      </c>
      <c r="E19062" s="88">
        <v>184277</v>
      </c>
      <c r="F19062" s="89">
        <f>+D19062*E19062</f>
        <v>46069.25</v>
      </c>
    </row>
    <row r="19063" spans="1:6" ht="409.6" hidden="1" customHeight="1" thickBot="1" x14ac:dyDescent="0.25"/>
    <row r="19064" spans="1:6" ht="13.5" customHeight="1" thickBot="1" x14ac:dyDescent="0.25">
      <c r="A19064" s="90" t="s">
        <v>4893</v>
      </c>
      <c r="B19064" s="91"/>
      <c r="C19064" s="92">
        <v>10.9858113747466</v>
      </c>
      <c r="D19064" s="91"/>
      <c r="E19064" s="93" t="s">
        <v>4884</v>
      </c>
      <c r="F19064" s="94">
        <v>46069</v>
      </c>
    </row>
    <row r="19065" spans="1:6" ht="0.2" customHeight="1" x14ac:dyDescent="0.2"/>
    <row r="19066" spans="1:6" ht="12.75" customHeight="1" x14ac:dyDescent="0.2">
      <c r="A19066" s="80" t="s">
        <v>4871</v>
      </c>
      <c r="B19066" s="81" t="s">
        <v>4894</v>
      </c>
      <c r="C19066" s="82" t="s">
        <v>4870</v>
      </c>
      <c r="D19066" s="82" t="s">
        <v>4873</v>
      </c>
      <c r="E19066" s="82" t="s">
        <v>4874</v>
      </c>
      <c r="F19066" s="83" t="s">
        <v>4875</v>
      </c>
    </row>
    <row r="19067" spans="1:6" ht="409.6" hidden="1" customHeight="1" x14ac:dyDescent="0.2"/>
    <row r="19068" spans="1:6" ht="25.5" customHeight="1" thickBot="1" x14ac:dyDescent="0.25">
      <c r="A19068" s="84" t="s">
        <v>4895</v>
      </c>
      <c r="B19068" s="85" t="s">
        <v>4896</v>
      </c>
      <c r="C19068" s="86" t="s">
        <v>4897</v>
      </c>
      <c r="D19068" s="87">
        <v>0.05</v>
      </c>
      <c r="E19068" s="88">
        <v>46069</v>
      </c>
      <c r="F19068" s="89">
        <f>+D19068*E19068</f>
        <v>2303.4500000000003</v>
      </c>
    </row>
    <row r="19069" spans="1:6" ht="409.6" hidden="1" customHeight="1" thickBot="1" x14ac:dyDescent="0.25"/>
    <row r="19070" spans="1:6" ht="13.5" customHeight="1" thickBot="1" x14ac:dyDescent="0.25">
      <c r="A19070" s="90" t="s">
        <v>4898</v>
      </c>
      <c r="B19070" s="91"/>
      <c r="C19070" s="92">
        <v>0.54918325980684402</v>
      </c>
      <c r="D19070" s="91"/>
      <c r="E19070" s="93" t="s">
        <v>4884</v>
      </c>
      <c r="F19070" s="94">
        <v>2303</v>
      </c>
    </row>
    <row r="19071" spans="1:6" ht="0.2" customHeight="1" x14ac:dyDescent="0.2"/>
    <row r="19072" spans="1:6" ht="12.75" customHeight="1" x14ac:dyDescent="0.2">
      <c r="A19072" s="80" t="s">
        <v>4871</v>
      </c>
      <c r="B19072" s="81" t="s">
        <v>4899</v>
      </c>
      <c r="C19072" s="82" t="s">
        <v>4870</v>
      </c>
      <c r="D19072" s="82" t="s">
        <v>4873</v>
      </c>
      <c r="E19072" s="82" t="s">
        <v>4874</v>
      </c>
      <c r="F19072" s="83" t="s">
        <v>4875</v>
      </c>
    </row>
    <row r="19073" spans="1:6" ht="409.6" hidden="1" customHeight="1" x14ac:dyDescent="0.2"/>
    <row r="19074" spans="1:6" ht="25.5" customHeight="1" thickBot="1" x14ac:dyDescent="0.25">
      <c r="A19074" s="84" t="s">
        <v>5166</v>
      </c>
      <c r="B19074" s="85" t="s">
        <v>5167</v>
      </c>
      <c r="C19074" s="86" t="s">
        <v>109</v>
      </c>
      <c r="D19074" s="87">
        <v>2.5000000000000001E-2</v>
      </c>
      <c r="E19074" s="88">
        <v>26925</v>
      </c>
      <c r="F19074" s="89">
        <f>+D19074*E19074</f>
        <v>673.125</v>
      </c>
    </row>
    <row r="19075" spans="1:6" ht="409.6" hidden="1" customHeight="1" thickBot="1" x14ac:dyDescent="0.25"/>
    <row r="19076" spans="1:6" ht="13.5" customHeight="1" thickBot="1" x14ac:dyDescent="0.25">
      <c r="A19076" s="90" t="s">
        <v>4904</v>
      </c>
      <c r="B19076" s="91"/>
      <c r="C19076" s="92">
        <v>0.16048646715154399</v>
      </c>
      <c r="D19076" s="91"/>
      <c r="E19076" s="93" t="s">
        <v>4884</v>
      </c>
      <c r="F19076" s="94">
        <v>673</v>
      </c>
    </row>
    <row r="19077" spans="1:6" ht="0.2" customHeight="1" x14ac:dyDescent="0.2"/>
    <row r="19078" spans="1:6" ht="12.75" customHeight="1" x14ac:dyDescent="0.2">
      <c r="A19078" s="80" t="s">
        <v>4871</v>
      </c>
      <c r="B19078" s="81" t="s">
        <v>4905</v>
      </c>
      <c r="C19078" s="82" t="s">
        <v>4870</v>
      </c>
      <c r="D19078" s="82" t="s">
        <v>4873</v>
      </c>
      <c r="E19078" s="82" t="s">
        <v>4874</v>
      </c>
      <c r="F19078" s="83" t="s">
        <v>4875</v>
      </c>
    </row>
    <row r="19079" spans="1:6" ht="409.6" hidden="1" customHeight="1" x14ac:dyDescent="0.2"/>
    <row r="19080" spans="1:6" ht="25.5" customHeight="1" thickBot="1" x14ac:dyDescent="0.25">
      <c r="A19080" s="84" t="s">
        <v>4920</v>
      </c>
      <c r="B19080" s="85" t="s">
        <v>4921</v>
      </c>
      <c r="C19080" s="86" t="s">
        <v>106</v>
      </c>
      <c r="D19080" s="87">
        <v>0.504</v>
      </c>
      <c r="E19080" s="88">
        <v>14128</v>
      </c>
      <c r="F19080" s="89">
        <f>+D19080*E19080</f>
        <v>7120.5119999999997</v>
      </c>
    </row>
    <row r="19081" spans="1:6" ht="409.6" hidden="1" customHeight="1" thickBot="1" x14ac:dyDescent="0.25"/>
    <row r="19082" spans="1:6" ht="13.5" customHeight="1" thickBot="1" x14ac:dyDescent="0.25">
      <c r="A19082" s="90" t="s">
        <v>4908</v>
      </c>
      <c r="B19082" s="91"/>
      <c r="C19082" s="92">
        <v>1.69810420889472</v>
      </c>
      <c r="D19082" s="91"/>
      <c r="E19082" s="93" t="s">
        <v>4884</v>
      </c>
      <c r="F19082" s="94">
        <v>7121</v>
      </c>
    </row>
    <row r="19083" spans="1:6" ht="0.2" customHeight="1" x14ac:dyDescent="0.2"/>
    <row r="19084" spans="1:6" ht="12.75" customHeight="1" x14ac:dyDescent="0.2">
      <c r="A19084" s="80" t="s">
        <v>4871</v>
      </c>
      <c r="B19084" s="81" t="s">
        <v>4937</v>
      </c>
      <c r="C19084" s="82" t="s">
        <v>4870</v>
      </c>
      <c r="D19084" s="82" t="s">
        <v>4873</v>
      </c>
      <c r="E19084" s="82" t="s">
        <v>4874</v>
      </c>
      <c r="F19084" s="83" t="s">
        <v>4875</v>
      </c>
    </row>
    <row r="19085" spans="1:6" ht="409.6" hidden="1" customHeight="1" x14ac:dyDescent="0.2"/>
    <row r="19086" spans="1:6" ht="25.5" customHeight="1" thickBot="1" x14ac:dyDescent="0.25">
      <c r="A19086" s="84" t="s">
        <v>3321</v>
      </c>
      <c r="B19086" s="85" t="s">
        <v>3322</v>
      </c>
      <c r="C19086" s="86" t="s">
        <v>7</v>
      </c>
      <c r="D19086" s="87">
        <v>18</v>
      </c>
      <c r="E19086" s="88">
        <v>6637</v>
      </c>
      <c r="F19086" s="89">
        <f>+D19086*E19086</f>
        <v>119466</v>
      </c>
    </row>
    <row r="19087" spans="1:6" ht="409.6" hidden="1" customHeight="1" thickBot="1" x14ac:dyDescent="0.25"/>
    <row r="19088" spans="1:6" ht="13.5" customHeight="1" thickBot="1" x14ac:dyDescent="0.25">
      <c r="A19088" s="90" t="s">
        <v>4938</v>
      </c>
      <c r="B19088" s="91"/>
      <c r="C19088" s="92">
        <v>28.488374865863801</v>
      </c>
      <c r="D19088" s="91"/>
      <c r="E19088" s="93" t="s">
        <v>4884</v>
      </c>
      <c r="F19088" s="94">
        <v>119466</v>
      </c>
    </row>
    <row r="19089" spans="1:6" ht="0.2" customHeight="1" thickBot="1" x14ac:dyDescent="0.25"/>
    <row r="19090" spans="1:6" ht="12.75" customHeight="1" thickBot="1" x14ac:dyDescent="0.3">
      <c r="A19090" s="157" t="s">
        <v>4909</v>
      </c>
      <c r="B19090" s="158"/>
      <c r="C19090" s="158"/>
      <c r="D19090" s="158"/>
      <c r="E19090" s="159">
        <v>419350</v>
      </c>
      <c r="F19090" s="160"/>
    </row>
    <row r="19091" spans="1:6" ht="12.75" customHeight="1" x14ac:dyDescent="0.2"/>
    <row r="19092" spans="1:6" ht="12.75" customHeight="1" x14ac:dyDescent="0.2"/>
    <row r="19093" spans="1:6" ht="409.6" hidden="1" customHeight="1" x14ac:dyDescent="0.2"/>
    <row r="19094" spans="1:6" ht="12.75" customHeight="1" x14ac:dyDescent="0.25">
      <c r="A19094" s="144" t="s">
        <v>4868</v>
      </c>
      <c r="B19094" s="145"/>
      <c r="C19094" s="145"/>
      <c r="D19094" s="145"/>
      <c r="E19094" s="146"/>
      <c r="F19094" s="147"/>
    </row>
    <row r="19095" spans="1:6" ht="12.75" customHeight="1" x14ac:dyDescent="0.2">
      <c r="A19095" s="138" t="s">
        <v>3311</v>
      </c>
      <c r="B19095" s="139"/>
      <c r="C19095" s="139"/>
      <c r="D19095" s="140"/>
      <c r="E19095" s="76" t="s">
        <v>4869</v>
      </c>
      <c r="F19095" s="77" t="s">
        <v>4870</v>
      </c>
    </row>
    <row r="19096" spans="1:6" ht="12.75" customHeight="1" x14ac:dyDescent="0.2">
      <c r="A19096" s="141"/>
      <c r="B19096" s="142"/>
      <c r="C19096" s="142"/>
      <c r="D19096" s="143"/>
      <c r="E19096" s="78" t="s">
        <v>2790</v>
      </c>
      <c r="F19096" s="79" t="s">
        <v>9</v>
      </c>
    </row>
    <row r="19097" spans="1:6" ht="409.6" hidden="1" customHeight="1" x14ac:dyDescent="0.2"/>
    <row r="19098" spans="1:6" ht="12.75" customHeight="1" x14ac:dyDescent="0.2">
      <c r="A19098" s="80" t="s">
        <v>4871</v>
      </c>
      <c r="B19098" s="81" t="s">
        <v>4872</v>
      </c>
      <c r="C19098" s="82" t="s">
        <v>4870</v>
      </c>
      <c r="D19098" s="82" t="s">
        <v>4873</v>
      </c>
      <c r="E19098" s="82" t="s">
        <v>4874</v>
      </c>
      <c r="F19098" s="83" t="s">
        <v>4875</v>
      </c>
    </row>
    <row r="19099" spans="1:6" ht="409.6" hidden="1" customHeight="1" x14ac:dyDescent="0.2"/>
    <row r="19100" spans="1:6" ht="25.5" customHeight="1" x14ac:dyDescent="0.2">
      <c r="A19100" s="84" t="s">
        <v>5154</v>
      </c>
      <c r="B19100" s="85" t="s">
        <v>5155</v>
      </c>
      <c r="C19100" s="86" t="s">
        <v>106</v>
      </c>
      <c r="D19100" s="87">
        <v>3.9690000000000003E-2</v>
      </c>
      <c r="E19100" s="88">
        <v>405694</v>
      </c>
      <c r="F19100" s="89">
        <f>+D19100*E19100</f>
        <v>16101.994860000001</v>
      </c>
    </row>
    <row r="19101" spans="1:6" ht="409.6" hidden="1" customHeight="1" x14ac:dyDescent="0.2"/>
    <row r="19102" spans="1:6" ht="25.5" customHeight="1" x14ac:dyDescent="0.2">
      <c r="A19102" s="84" t="s">
        <v>5507</v>
      </c>
      <c r="B19102" s="85" t="s">
        <v>5508</v>
      </c>
      <c r="C19102" s="86" t="s">
        <v>9</v>
      </c>
      <c r="D19102" s="87">
        <v>1</v>
      </c>
      <c r="E19102" s="88">
        <v>43270</v>
      </c>
      <c r="F19102" s="89">
        <f>+D19102*E19102</f>
        <v>43270</v>
      </c>
    </row>
    <row r="19103" spans="1:6" ht="409.6" hidden="1" customHeight="1" x14ac:dyDescent="0.2"/>
    <row r="19104" spans="1:6" ht="25.5" customHeight="1" thickBot="1" x14ac:dyDescent="0.25">
      <c r="A19104" s="84" t="s">
        <v>5509</v>
      </c>
      <c r="B19104" s="85" t="s">
        <v>5510</v>
      </c>
      <c r="C19104" s="86" t="s">
        <v>9</v>
      </c>
      <c r="D19104" s="87">
        <v>4</v>
      </c>
      <c r="E19104" s="88">
        <v>1000</v>
      </c>
      <c r="F19104" s="89">
        <f>+D19104*E19104</f>
        <v>4000</v>
      </c>
    </row>
    <row r="19105" spans="1:6" ht="409.6" hidden="1" customHeight="1" thickBot="1" x14ac:dyDescent="0.25"/>
    <row r="19106" spans="1:6" ht="13.5" customHeight="1" thickBot="1" x14ac:dyDescent="0.25">
      <c r="A19106" s="90" t="s">
        <v>4883</v>
      </c>
      <c r="B19106" s="91"/>
      <c r="C19106" s="92">
        <v>55.5821602420734</v>
      </c>
      <c r="D19106" s="91"/>
      <c r="E19106" s="93" t="s">
        <v>4884</v>
      </c>
      <c r="F19106" s="94">
        <v>63372</v>
      </c>
    </row>
    <row r="19107" spans="1:6" ht="0.2" customHeight="1" x14ac:dyDescent="0.2"/>
    <row r="19108" spans="1:6" ht="12.75" customHeight="1" x14ac:dyDescent="0.2">
      <c r="A19108" s="80" t="s">
        <v>4871</v>
      </c>
      <c r="B19108" s="81" t="s">
        <v>4885</v>
      </c>
      <c r="C19108" s="82" t="s">
        <v>4870</v>
      </c>
      <c r="D19108" s="82" t="s">
        <v>4873</v>
      </c>
      <c r="E19108" s="82" t="s">
        <v>4874</v>
      </c>
      <c r="F19108" s="83" t="s">
        <v>4875</v>
      </c>
    </row>
    <row r="19109" spans="1:6" ht="409.6" hidden="1" customHeight="1" x14ac:dyDescent="0.2"/>
    <row r="19110" spans="1:6" ht="25.5" customHeight="1" thickBot="1" x14ac:dyDescent="0.25">
      <c r="A19110" s="84" t="s">
        <v>4912</v>
      </c>
      <c r="B19110" s="85" t="s">
        <v>4913</v>
      </c>
      <c r="C19110" s="86" t="s">
        <v>4888</v>
      </c>
      <c r="D19110" s="87">
        <v>0.22455</v>
      </c>
      <c r="E19110" s="88">
        <v>184277</v>
      </c>
      <c r="F19110" s="89">
        <f>+D19110*E19110</f>
        <v>41379.400350000004</v>
      </c>
    </row>
    <row r="19111" spans="1:6" ht="409.6" hidden="1" customHeight="1" thickBot="1" x14ac:dyDescent="0.25"/>
    <row r="19112" spans="1:6" ht="13.5" customHeight="1" thickBot="1" x14ac:dyDescent="0.25">
      <c r="A19112" s="90" t="s">
        <v>4893</v>
      </c>
      <c r="B19112" s="91"/>
      <c r="C19112" s="92">
        <v>36.292593079857902</v>
      </c>
      <c r="D19112" s="91"/>
      <c r="E19112" s="93" t="s">
        <v>4884</v>
      </c>
      <c r="F19112" s="94">
        <v>41379</v>
      </c>
    </row>
    <row r="19113" spans="1:6" ht="0.2" customHeight="1" x14ac:dyDescent="0.2"/>
    <row r="19114" spans="1:6" ht="12.75" customHeight="1" x14ac:dyDescent="0.2">
      <c r="A19114" s="80" t="s">
        <v>4871</v>
      </c>
      <c r="B19114" s="81" t="s">
        <v>4894</v>
      </c>
      <c r="C19114" s="82" t="s">
        <v>4870</v>
      </c>
      <c r="D19114" s="82" t="s">
        <v>4873</v>
      </c>
      <c r="E19114" s="82" t="s">
        <v>4874</v>
      </c>
      <c r="F19114" s="83" t="s">
        <v>4875</v>
      </c>
    </row>
    <row r="19115" spans="1:6" ht="409.6" hidden="1" customHeight="1" x14ac:dyDescent="0.2"/>
    <row r="19116" spans="1:6" ht="25.5" customHeight="1" thickBot="1" x14ac:dyDescent="0.25">
      <c r="A19116" s="84" t="s">
        <v>4895</v>
      </c>
      <c r="B19116" s="85" t="s">
        <v>4896</v>
      </c>
      <c r="C19116" s="86" t="s">
        <v>4897</v>
      </c>
      <c r="D19116" s="87">
        <v>0.05</v>
      </c>
      <c r="E19116" s="88">
        <v>41379</v>
      </c>
      <c r="F19116" s="89">
        <f>+D19116*E19116</f>
        <v>2068.9500000000003</v>
      </c>
    </row>
    <row r="19117" spans="1:6" ht="409.6" hidden="1" customHeight="1" thickBot="1" x14ac:dyDescent="0.25"/>
    <row r="19118" spans="1:6" ht="13.5" customHeight="1" thickBot="1" x14ac:dyDescent="0.25">
      <c r="A19118" s="90" t="s">
        <v>4898</v>
      </c>
      <c r="B19118" s="91"/>
      <c r="C19118" s="92">
        <v>1.81467350787177</v>
      </c>
      <c r="D19118" s="91"/>
      <c r="E19118" s="93" t="s">
        <v>4884</v>
      </c>
      <c r="F19118" s="94">
        <v>2069</v>
      </c>
    </row>
    <row r="19119" spans="1:6" ht="0.2" customHeight="1" x14ac:dyDescent="0.2"/>
    <row r="19120" spans="1:6" ht="12.75" customHeight="1" x14ac:dyDescent="0.2">
      <c r="A19120" s="80" t="s">
        <v>4871</v>
      </c>
      <c r="B19120" s="81" t="s">
        <v>4899</v>
      </c>
      <c r="C19120" s="82" t="s">
        <v>4870</v>
      </c>
      <c r="D19120" s="82" t="s">
        <v>4873</v>
      </c>
      <c r="E19120" s="82" t="s">
        <v>4874</v>
      </c>
      <c r="F19120" s="83" t="s">
        <v>4875</v>
      </c>
    </row>
    <row r="19121" spans="1:6" ht="409.6" hidden="1" customHeight="1" x14ac:dyDescent="0.2"/>
    <row r="19122" spans="1:6" ht="25.5" customHeight="1" x14ac:dyDescent="0.2">
      <c r="A19122" s="84" t="s">
        <v>5166</v>
      </c>
      <c r="B19122" s="85" t="s">
        <v>5167</v>
      </c>
      <c r="C19122" s="86" t="s">
        <v>109</v>
      </c>
      <c r="D19122" s="87">
        <v>4.1669999999999999E-2</v>
      </c>
      <c r="E19122" s="88">
        <v>26925</v>
      </c>
      <c r="F19122" s="89">
        <f>+D19122*E19122</f>
        <v>1121.9647499999999</v>
      </c>
    </row>
    <row r="19123" spans="1:6" ht="409.6" hidden="1" customHeight="1" x14ac:dyDescent="0.2"/>
    <row r="19124" spans="1:6" ht="25.5" customHeight="1" thickBot="1" x14ac:dyDescent="0.25">
      <c r="A19124" s="84" t="s">
        <v>5072</v>
      </c>
      <c r="B19124" s="85" t="s">
        <v>5073</v>
      </c>
      <c r="C19124" s="86" t="s">
        <v>109</v>
      </c>
      <c r="D19124" s="87">
        <v>4.1669999999999999E-2</v>
      </c>
      <c r="E19124" s="88">
        <v>59740</v>
      </c>
      <c r="F19124" s="89">
        <f>+D19124*E19124</f>
        <v>2489.3658</v>
      </c>
    </row>
    <row r="19125" spans="1:6" ht="409.6" hidden="1" customHeight="1" thickBot="1" x14ac:dyDescent="0.25"/>
    <row r="19126" spans="1:6" ht="13.5" customHeight="1" thickBot="1" x14ac:dyDescent="0.25">
      <c r="A19126" s="90" t="s">
        <v>4904</v>
      </c>
      <c r="B19126" s="91"/>
      <c r="C19126" s="92">
        <v>3.1671271323948602</v>
      </c>
      <c r="D19126" s="91"/>
      <c r="E19126" s="93" t="s">
        <v>4884</v>
      </c>
      <c r="F19126" s="94">
        <v>3611</v>
      </c>
    </row>
    <row r="19127" spans="1:6" ht="0.2" customHeight="1" x14ac:dyDescent="0.2"/>
    <row r="19128" spans="1:6" ht="12.75" customHeight="1" x14ac:dyDescent="0.2">
      <c r="A19128" s="80" t="s">
        <v>4871</v>
      </c>
      <c r="B19128" s="81" t="s">
        <v>4905</v>
      </c>
      <c r="C19128" s="82" t="s">
        <v>4870</v>
      </c>
      <c r="D19128" s="82" t="s">
        <v>4873</v>
      </c>
      <c r="E19128" s="82" t="s">
        <v>4874</v>
      </c>
      <c r="F19128" s="83" t="s">
        <v>4875</v>
      </c>
    </row>
    <row r="19129" spans="1:6" ht="409.6" hidden="1" customHeight="1" x14ac:dyDescent="0.2"/>
    <row r="19130" spans="1:6" ht="25.5" customHeight="1" thickBot="1" x14ac:dyDescent="0.25">
      <c r="A19130" s="84" t="s">
        <v>4920</v>
      </c>
      <c r="B19130" s="85" t="s">
        <v>4921</v>
      </c>
      <c r="C19130" s="86" t="s">
        <v>106</v>
      </c>
      <c r="D19130" s="87">
        <v>3.9690000000000003E-2</v>
      </c>
      <c r="E19130" s="88">
        <v>14128</v>
      </c>
      <c r="F19130" s="89">
        <f>+D19130*E19130</f>
        <v>560.74032</v>
      </c>
    </row>
    <row r="19131" spans="1:6" ht="409.6" hidden="1" customHeight="1" thickBot="1" x14ac:dyDescent="0.25"/>
    <row r="19132" spans="1:6" ht="13.5" customHeight="1" thickBot="1" x14ac:dyDescent="0.25">
      <c r="A19132" s="90" t="s">
        <v>4908</v>
      </c>
      <c r="B19132" s="91"/>
      <c r="C19132" s="92">
        <v>0.49204052098408102</v>
      </c>
      <c r="D19132" s="91"/>
      <c r="E19132" s="93" t="s">
        <v>4884</v>
      </c>
      <c r="F19132" s="94">
        <v>561</v>
      </c>
    </row>
    <row r="19133" spans="1:6" ht="0.2" customHeight="1" x14ac:dyDescent="0.2"/>
    <row r="19134" spans="1:6" ht="12.75" customHeight="1" x14ac:dyDescent="0.2">
      <c r="A19134" s="80" t="s">
        <v>4871</v>
      </c>
      <c r="B19134" s="81" t="s">
        <v>4937</v>
      </c>
      <c r="C19134" s="82" t="s">
        <v>4870</v>
      </c>
      <c r="D19134" s="82" t="s">
        <v>4873</v>
      </c>
      <c r="E19134" s="82" t="s">
        <v>4874</v>
      </c>
      <c r="F19134" s="83" t="s">
        <v>4875</v>
      </c>
    </row>
    <row r="19135" spans="1:6" ht="409.6" hidden="1" customHeight="1" x14ac:dyDescent="0.2"/>
    <row r="19136" spans="1:6" ht="25.5" customHeight="1" thickBot="1" x14ac:dyDescent="0.25">
      <c r="A19136" s="84" t="s">
        <v>2618</v>
      </c>
      <c r="B19136" s="85" t="s">
        <v>2619</v>
      </c>
      <c r="C19136" s="86" t="s">
        <v>106</v>
      </c>
      <c r="D19136" s="87">
        <v>3.9690000000000003E-2</v>
      </c>
      <c r="E19136" s="88">
        <v>76154</v>
      </c>
      <c r="F19136" s="89">
        <f>+D19136*E19136</f>
        <v>3022.5522600000004</v>
      </c>
    </row>
    <row r="19137" spans="1:6" ht="409.6" hidden="1" customHeight="1" thickBot="1" x14ac:dyDescent="0.25"/>
    <row r="19138" spans="1:6" ht="13.5" customHeight="1" thickBot="1" x14ac:dyDescent="0.25">
      <c r="A19138" s="90" t="s">
        <v>4938</v>
      </c>
      <c r="B19138" s="91"/>
      <c r="C19138" s="92">
        <v>2.65140551681796</v>
      </c>
      <c r="D19138" s="91"/>
      <c r="E19138" s="93" t="s">
        <v>4884</v>
      </c>
      <c r="F19138" s="94">
        <v>3023</v>
      </c>
    </row>
    <row r="19139" spans="1:6" ht="0.2" customHeight="1" thickBot="1" x14ac:dyDescent="0.25"/>
    <row r="19140" spans="1:6" ht="12.75" customHeight="1" thickBot="1" x14ac:dyDescent="0.3">
      <c r="A19140" s="157" t="s">
        <v>4909</v>
      </c>
      <c r="B19140" s="158"/>
      <c r="C19140" s="158"/>
      <c r="D19140" s="158"/>
      <c r="E19140" s="159">
        <v>114015</v>
      </c>
      <c r="F19140" s="160"/>
    </row>
    <row r="19141" spans="1:6" ht="12.75" customHeight="1" x14ac:dyDescent="0.2"/>
    <row r="19142" spans="1:6" ht="12.75" customHeight="1" x14ac:dyDescent="0.2"/>
    <row r="19143" spans="1:6" ht="409.6" hidden="1" customHeight="1" x14ac:dyDescent="0.2"/>
    <row r="19144" spans="1:6" ht="12.75" customHeight="1" x14ac:dyDescent="0.25">
      <c r="A19144" s="153" t="s">
        <v>4868</v>
      </c>
      <c r="B19144" s="154"/>
      <c r="C19144" s="154"/>
      <c r="D19144" s="154"/>
      <c r="E19144" s="154"/>
      <c r="F19144" s="155"/>
    </row>
    <row r="19145" spans="1:6" ht="12.75" customHeight="1" x14ac:dyDescent="0.2">
      <c r="A19145" s="138" t="s">
        <v>3312</v>
      </c>
      <c r="B19145" s="139"/>
      <c r="C19145" s="139"/>
      <c r="D19145" s="140"/>
      <c r="E19145" s="76" t="s">
        <v>4869</v>
      </c>
      <c r="F19145" s="77" t="s">
        <v>4870</v>
      </c>
    </row>
    <row r="19146" spans="1:6" ht="12.75" customHeight="1" x14ac:dyDescent="0.2">
      <c r="A19146" s="141"/>
      <c r="B19146" s="142"/>
      <c r="C19146" s="142"/>
      <c r="D19146" s="143"/>
      <c r="E19146" s="78" t="s">
        <v>2849</v>
      </c>
      <c r="F19146" s="79" t="s">
        <v>106</v>
      </c>
    </row>
    <row r="19147" spans="1:6" ht="409.6" hidden="1" customHeight="1" x14ac:dyDescent="0.2"/>
    <row r="19148" spans="1:6" ht="12.75" customHeight="1" x14ac:dyDescent="0.2">
      <c r="A19148" s="80" t="s">
        <v>4871</v>
      </c>
      <c r="B19148" s="81" t="s">
        <v>4872</v>
      </c>
      <c r="C19148" s="82" t="s">
        <v>4870</v>
      </c>
      <c r="D19148" s="82" t="s">
        <v>4873</v>
      </c>
      <c r="E19148" s="82" t="s">
        <v>4874</v>
      </c>
      <c r="F19148" s="83" t="s">
        <v>4875</v>
      </c>
    </row>
    <row r="19149" spans="1:6" ht="409.6" hidden="1" customHeight="1" x14ac:dyDescent="0.2"/>
    <row r="19150" spans="1:6" ht="25.5" customHeight="1" thickBot="1" x14ac:dyDescent="0.25">
      <c r="A19150" s="84" t="s">
        <v>5154</v>
      </c>
      <c r="B19150" s="85" t="s">
        <v>5155</v>
      </c>
      <c r="C19150" s="86" t="s">
        <v>106</v>
      </c>
      <c r="D19150" s="87">
        <v>1.05</v>
      </c>
      <c r="E19150" s="88">
        <v>405694</v>
      </c>
      <c r="F19150" s="89">
        <f>+D19150*E19150</f>
        <v>425978.7</v>
      </c>
    </row>
    <row r="19151" spans="1:6" ht="409.6" hidden="1" customHeight="1" thickBot="1" x14ac:dyDescent="0.25"/>
    <row r="19152" spans="1:6" ht="13.5" customHeight="1" thickBot="1" x14ac:dyDescent="0.25">
      <c r="A19152" s="90" t="s">
        <v>4883</v>
      </c>
      <c r="B19152" s="91"/>
      <c r="C19152" s="92">
        <v>82.564470330564902</v>
      </c>
      <c r="D19152" s="91"/>
      <c r="E19152" s="93" t="s">
        <v>4884</v>
      </c>
      <c r="F19152" s="94">
        <v>425979</v>
      </c>
    </row>
    <row r="19153" spans="1:6" ht="0.2" customHeight="1" x14ac:dyDescent="0.2"/>
    <row r="19154" spans="1:6" ht="12.75" customHeight="1" x14ac:dyDescent="0.2">
      <c r="A19154" s="80" t="s">
        <v>4871</v>
      </c>
      <c r="B19154" s="81" t="s">
        <v>4885</v>
      </c>
      <c r="C19154" s="82" t="s">
        <v>4870</v>
      </c>
      <c r="D19154" s="82" t="s">
        <v>4873</v>
      </c>
      <c r="E19154" s="82" t="s">
        <v>4874</v>
      </c>
      <c r="F19154" s="83" t="s">
        <v>4875</v>
      </c>
    </row>
    <row r="19155" spans="1:6" ht="409.6" hidden="1" customHeight="1" x14ac:dyDescent="0.2"/>
    <row r="19156" spans="1:6" ht="25.5" customHeight="1" thickBot="1" x14ac:dyDescent="0.25">
      <c r="A19156" s="84" t="s">
        <v>4912</v>
      </c>
      <c r="B19156" s="85" t="s">
        <v>4913</v>
      </c>
      <c r="C19156" s="86" t="s">
        <v>4888</v>
      </c>
      <c r="D19156" s="87">
        <v>0.37425000000000003</v>
      </c>
      <c r="E19156" s="88">
        <v>184277</v>
      </c>
      <c r="F19156" s="89">
        <f>+D19156*E19156</f>
        <v>68965.667249999999</v>
      </c>
    </row>
    <row r="19157" spans="1:6" ht="409.6" hidden="1" customHeight="1" thickBot="1" x14ac:dyDescent="0.25"/>
    <row r="19158" spans="1:6" ht="13.5" customHeight="1" thickBot="1" x14ac:dyDescent="0.25">
      <c r="A19158" s="90" t="s">
        <v>4893</v>
      </c>
      <c r="B19158" s="91"/>
      <c r="C19158" s="92">
        <v>13.3671877271362</v>
      </c>
      <c r="D19158" s="91"/>
      <c r="E19158" s="93" t="s">
        <v>4884</v>
      </c>
      <c r="F19158" s="94">
        <v>68966</v>
      </c>
    </row>
    <row r="19159" spans="1:6" ht="0.2" customHeight="1" x14ac:dyDescent="0.2"/>
    <row r="19160" spans="1:6" ht="12.75" customHeight="1" x14ac:dyDescent="0.2">
      <c r="A19160" s="80" t="s">
        <v>4871</v>
      </c>
      <c r="B19160" s="81" t="s">
        <v>4894</v>
      </c>
      <c r="C19160" s="82" t="s">
        <v>4870</v>
      </c>
      <c r="D19160" s="82" t="s">
        <v>4873</v>
      </c>
      <c r="E19160" s="82" t="s">
        <v>4874</v>
      </c>
      <c r="F19160" s="83" t="s">
        <v>4875</v>
      </c>
    </row>
    <row r="19161" spans="1:6" ht="409.6" hidden="1" customHeight="1" x14ac:dyDescent="0.2"/>
    <row r="19162" spans="1:6" ht="25.5" customHeight="1" thickBot="1" x14ac:dyDescent="0.25">
      <c r="A19162" s="84" t="s">
        <v>4895</v>
      </c>
      <c r="B19162" s="85" t="s">
        <v>4896</v>
      </c>
      <c r="C19162" s="86" t="s">
        <v>4897</v>
      </c>
      <c r="D19162" s="87">
        <v>0.05</v>
      </c>
      <c r="E19162" s="88">
        <v>68966</v>
      </c>
      <c r="F19162" s="89">
        <f>+D19162*E19162</f>
        <v>3448.3</v>
      </c>
    </row>
    <row r="19163" spans="1:6" ht="409.6" hidden="1" customHeight="1" thickBot="1" x14ac:dyDescent="0.25"/>
    <row r="19164" spans="1:6" ht="13.5" customHeight="1" thickBot="1" x14ac:dyDescent="0.25">
      <c r="A19164" s="90" t="s">
        <v>4898</v>
      </c>
      <c r="B19164" s="91"/>
      <c r="C19164" s="92">
        <v>0.66830123949722298</v>
      </c>
      <c r="D19164" s="91"/>
      <c r="E19164" s="93" t="s">
        <v>4884</v>
      </c>
      <c r="F19164" s="94">
        <v>3448</v>
      </c>
    </row>
    <row r="19165" spans="1:6" ht="0.2" customHeight="1" x14ac:dyDescent="0.2"/>
    <row r="19166" spans="1:6" ht="12.75" customHeight="1" x14ac:dyDescent="0.2">
      <c r="A19166" s="80" t="s">
        <v>4871</v>
      </c>
      <c r="B19166" s="81" t="s">
        <v>4899</v>
      </c>
      <c r="C19166" s="82" t="s">
        <v>4870</v>
      </c>
      <c r="D19166" s="82" t="s">
        <v>4873</v>
      </c>
      <c r="E19166" s="82" t="s">
        <v>4874</v>
      </c>
      <c r="F19166" s="83" t="s">
        <v>4875</v>
      </c>
    </row>
    <row r="19167" spans="1:6" ht="409.6" hidden="1" customHeight="1" x14ac:dyDescent="0.2"/>
    <row r="19168" spans="1:6" ht="25.5" customHeight="1" x14ac:dyDescent="0.2">
      <c r="A19168" s="84" t="s">
        <v>5166</v>
      </c>
      <c r="B19168" s="85" t="s">
        <v>5167</v>
      </c>
      <c r="C19168" s="86" t="s">
        <v>109</v>
      </c>
      <c r="D19168" s="87">
        <v>3.125E-2</v>
      </c>
      <c r="E19168" s="88">
        <v>26925</v>
      </c>
      <c r="F19168" s="89">
        <f>+D19168*E19168</f>
        <v>841.40625</v>
      </c>
    </row>
    <row r="19169" spans="1:6" ht="409.6" hidden="1" customHeight="1" x14ac:dyDescent="0.2"/>
    <row r="19170" spans="1:6" ht="25.5" customHeight="1" thickBot="1" x14ac:dyDescent="0.25">
      <c r="A19170" s="84" t="s">
        <v>5072</v>
      </c>
      <c r="B19170" s="85" t="s">
        <v>5073</v>
      </c>
      <c r="C19170" s="86" t="s">
        <v>109</v>
      </c>
      <c r="D19170" s="87">
        <v>3.125E-2</v>
      </c>
      <c r="E19170" s="88">
        <v>59740</v>
      </c>
      <c r="F19170" s="89">
        <f>+D19170*E19170</f>
        <v>1866.875</v>
      </c>
    </row>
    <row r="19171" spans="1:6" ht="409.6" hidden="1" customHeight="1" thickBot="1" x14ac:dyDescent="0.25"/>
    <row r="19172" spans="1:6" ht="13.5" customHeight="1" thickBot="1" x14ac:dyDescent="0.25">
      <c r="A19172" s="90" t="s">
        <v>4904</v>
      </c>
      <c r="B19172" s="91"/>
      <c r="C19172" s="92">
        <v>0.524872319187495</v>
      </c>
      <c r="D19172" s="91"/>
      <c r="E19172" s="93" t="s">
        <v>4884</v>
      </c>
      <c r="F19172" s="94">
        <v>2708</v>
      </c>
    </row>
    <row r="19173" spans="1:6" ht="0.2" customHeight="1" x14ac:dyDescent="0.2"/>
    <row r="19174" spans="1:6" ht="12.75" customHeight="1" x14ac:dyDescent="0.2">
      <c r="A19174" s="80" t="s">
        <v>4871</v>
      </c>
      <c r="B19174" s="81" t="s">
        <v>4905</v>
      </c>
      <c r="C19174" s="82" t="s">
        <v>4870</v>
      </c>
      <c r="D19174" s="82" t="s">
        <v>4873</v>
      </c>
      <c r="E19174" s="82" t="s">
        <v>4874</v>
      </c>
      <c r="F19174" s="83" t="s">
        <v>4875</v>
      </c>
    </row>
    <row r="19175" spans="1:6" ht="409.6" hidden="1" customHeight="1" x14ac:dyDescent="0.2"/>
    <row r="19176" spans="1:6" ht="25.5" customHeight="1" thickBot="1" x14ac:dyDescent="0.25">
      <c r="A19176" s="84" t="s">
        <v>4920</v>
      </c>
      <c r="B19176" s="85" t="s">
        <v>4921</v>
      </c>
      <c r="C19176" s="86" t="s">
        <v>106</v>
      </c>
      <c r="D19176" s="87">
        <v>1.05</v>
      </c>
      <c r="E19176" s="88">
        <v>14128</v>
      </c>
      <c r="F19176" s="89">
        <f>+D19176*E19176</f>
        <v>14834.400000000001</v>
      </c>
    </row>
    <row r="19177" spans="1:6" ht="409.6" hidden="1" customHeight="1" thickBot="1" x14ac:dyDescent="0.25"/>
    <row r="19178" spans="1:6" ht="13.5" customHeight="1" thickBot="1" x14ac:dyDescent="0.25">
      <c r="A19178" s="90" t="s">
        <v>4908</v>
      </c>
      <c r="B19178" s="91"/>
      <c r="C19178" s="92">
        <v>2.8751683836142101</v>
      </c>
      <c r="D19178" s="91"/>
      <c r="E19178" s="93" t="s">
        <v>4884</v>
      </c>
      <c r="F19178" s="94">
        <v>14834</v>
      </c>
    </row>
    <row r="19179" spans="1:6" ht="0.2" customHeight="1" thickBot="1" x14ac:dyDescent="0.25"/>
    <row r="19180" spans="1:6" ht="12.75" customHeight="1" thickBot="1" x14ac:dyDescent="0.3">
      <c r="A19180" s="150" t="s">
        <v>4909</v>
      </c>
      <c r="B19180" s="151"/>
      <c r="C19180" s="151"/>
      <c r="D19180" s="152"/>
      <c r="E19180" s="148">
        <v>515935</v>
      </c>
      <c r="F19180" s="149"/>
    </row>
    <row r="19181" spans="1:6" ht="12.75" customHeight="1" x14ac:dyDescent="0.2"/>
    <row r="19182" spans="1:6" ht="12.75" customHeight="1" x14ac:dyDescent="0.2"/>
    <row r="19183" spans="1:6" ht="409.6" hidden="1" customHeight="1" x14ac:dyDescent="0.2"/>
    <row r="19184" spans="1:6" ht="12.75" customHeight="1" x14ac:dyDescent="0.25">
      <c r="A19184" s="153" t="s">
        <v>4868</v>
      </c>
      <c r="B19184" s="154"/>
      <c r="C19184" s="154"/>
      <c r="D19184" s="154"/>
      <c r="E19184" s="154"/>
      <c r="F19184" s="155"/>
    </row>
    <row r="19185" spans="1:6" ht="12.75" customHeight="1" x14ac:dyDescent="0.2">
      <c r="A19185" s="138" t="s">
        <v>3314</v>
      </c>
      <c r="B19185" s="139"/>
      <c r="C19185" s="139"/>
      <c r="D19185" s="140"/>
      <c r="E19185" s="76" t="s">
        <v>4869</v>
      </c>
      <c r="F19185" s="77" t="s">
        <v>4870</v>
      </c>
    </row>
    <row r="19186" spans="1:6" ht="12.75" customHeight="1" x14ac:dyDescent="0.2">
      <c r="A19186" s="141"/>
      <c r="B19186" s="142"/>
      <c r="C19186" s="142"/>
      <c r="D19186" s="143"/>
      <c r="E19186" s="78" t="s">
        <v>3313</v>
      </c>
      <c r="F19186" s="79" t="s">
        <v>106</v>
      </c>
    </row>
    <row r="19187" spans="1:6" ht="409.6" hidden="1" customHeight="1" x14ac:dyDescent="0.2"/>
    <row r="19188" spans="1:6" ht="12.75" customHeight="1" x14ac:dyDescent="0.2">
      <c r="A19188" s="80" t="s">
        <v>4871</v>
      </c>
      <c r="B19188" s="81" t="s">
        <v>4872</v>
      </c>
      <c r="C19188" s="82" t="s">
        <v>4870</v>
      </c>
      <c r="D19188" s="82" t="s">
        <v>4873</v>
      </c>
      <c r="E19188" s="82" t="s">
        <v>4874</v>
      </c>
      <c r="F19188" s="83" t="s">
        <v>4875</v>
      </c>
    </row>
    <row r="19189" spans="1:6" ht="409.6" hidden="1" customHeight="1" x14ac:dyDescent="0.2"/>
    <row r="19190" spans="1:6" ht="25.5" customHeight="1" thickBot="1" x14ac:dyDescent="0.25">
      <c r="A19190" s="84" t="s">
        <v>5154</v>
      </c>
      <c r="B19190" s="85" t="s">
        <v>5155</v>
      </c>
      <c r="C19190" s="86" t="s">
        <v>106</v>
      </c>
      <c r="D19190" s="87">
        <v>1.05</v>
      </c>
      <c r="E19190" s="88">
        <v>405694</v>
      </c>
      <c r="F19190" s="89">
        <f>+D19190*E19190</f>
        <v>425978.7</v>
      </c>
    </row>
    <row r="19191" spans="1:6" ht="409.6" hidden="1" customHeight="1" thickBot="1" x14ac:dyDescent="0.25"/>
    <row r="19192" spans="1:6" ht="13.5" customHeight="1" thickBot="1" x14ac:dyDescent="0.25">
      <c r="A19192" s="90" t="s">
        <v>4883</v>
      </c>
      <c r="B19192" s="91"/>
      <c r="C19192" s="92">
        <v>83.000114958877802</v>
      </c>
      <c r="D19192" s="91"/>
      <c r="E19192" s="93" t="s">
        <v>4884</v>
      </c>
      <c r="F19192" s="94">
        <v>425979</v>
      </c>
    </row>
    <row r="19193" spans="1:6" ht="0.2" customHeight="1" x14ac:dyDescent="0.2"/>
    <row r="19194" spans="1:6" ht="12.75" customHeight="1" x14ac:dyDescent="0.2">
      <c r="A19194" s="80" t="s">
        <v>4871</v>
      </c>
      <c r="B19194" s="81" t="s">
        <v>4885</v>
      </c>
      <c r="C19194" s="82" t="s">
        <v>4870</v>
      </c>
      <c r="D19194" s="82" t="s">
        <v>4873</v>
      </c>
      <c r="E19194" s="82" t="s">
        <v>4874</v>
      </c>
      <c r="F19194" s="83" t="s">
        <v>4875</v>
      </c>
    </row>
    <row r="19195" spans="1:6" ht="409.6" hidden="1" customHeight="1" x14ac:dyDescent="0.2"/>
    <row r="19196" spans="1:6" ht="25.5" customHeight="1" thickBot="1" x14ac:dyDescent="0.25">
      <c r="A19196" s="84" t="s">
        <v>4912</v>
      </c>
      <c r="B19196" s="85" t="s">
        <v>4913</v>
      </c>
      <c r="C19196" s="86" t="s">
        <v>4888</v>
      </c>
      <c r="D19196" s="87">
        <v>0.37425000000000003</v>
      </c>
      <c r="E19196" s="88">
        <v>184277</v>
      </c>
      <c r="F19196" s="89">
        <f>+D19196*E19196</f>
        <v>68965.667249999999</v>
      </c>
    </row>
    <row r="19197" spans="1:6" ht="409.6" hidden="1" customHeight="1" thickBot="1" x14ac:dyDescent="0.25"/>
    <row r="19198" spans="1:6" ht="13.5" customHeight="1" thickBot="1" x14ac:dyDescent="0.25">
      <c r="A19198" s="90" t="s">
        <v>4893</v>
      </c>
      <c r="B19198" s="91"/>
      <c r="C19198" s="92">
        <v>13.4377185923578</v>
      </c>
      <c r="D19198" s="91"/>
      <c r="E19198" s="93" t="s">
        <v>4884</v>
      </c>
      <c r="F19198" s="94">
        <v>68966</v>
      </c>
    </row>
    <row r="19199" spans="1:6" ht="0.2" customHeight="1" x14ac:dyDescent="0.2"/>
    <row r="19200" spans="1:6" ht="12.75" customHeight="1" x14ac:dyDescent="0.2">
      <c r="A19200" s="80" t="s">
        <v>4871</v>
      </c>
      <c r="B19200" s="81" t="s">
        <v>4894</v>
      </c>
      <c r="C19200" s="82" t="s">
        <v>4870</v>
      </c>
      <c r="D19200" s="82" t="s">
        <v>4873</v>
      </c>
      <c r="E19200" s="82" t="s">
        <v>4874</v>
      </c>
      <c r="F19200" s="83" t="s">
        <v>4875</v>
      </c>
    </row>
    <row r="19201" spans="1:6" ht="409.6" hidden="1" customHeight="1" x14ac:dyDescent="0.2"/>
    <row r="19202" spans="1:6" ht="25.5" customHeight="1" thickBot="1" x14ac:dyDescent="0.25">
      <c r="A19202" s="84" t="s">
        <v>4895</v>
      </c>
      <c r="B19202" s="85" t="s">
        <v>4896</v>
      </c>
      <c r="C19202" s="86" t="s">
        <v>4897</v>
      </c>
      <c r="D19202" s="87">
        <v>0.05</v>
      </c>
      <c r="E19202" s="88">
        <v>68966</v>
      </c>
      <c r="F19202" s="89">
        <f>+D19202*E19202</f>
        <v>3448.3</v>
      </c>
    </row>
    <row r="19203" spans="1:6" ht="409.6" hidden="1" customHeight="1" thickBot="1" x14ac:dyDescent="0.25"/>
    <row r="19204" spans="1:6" ht="13.5" customHeight="1" thickBot="1" x14ac:dyDescent="0.25">
      <c r="A19204" s="90" t="s">
        <v>4898</v>
      </c>
      <c r="B19204" s="91"/>
      <c r="C19204" s="92">
        <v>0.67182747595118697</v>
      </c>
      <c r="D19204" s="91"/>
      <c r="E19204" s="93" t="s">
        <v>4884</v>
      </c>
      <c r="F19204" s="94">
        <v>3448</v>
      </c>
    </row>
    <row r="19205" spans="1:6" ht="0.2" customHeight="1" x14ac:dyDescent="0.2"/>
    <row r="19206" spans="1:6" ht="12.75" customHeight="1" x14ac:dyDescent="0.2">
      <c r="A19206" s="80" t="s">
        <v>4871</v>
      </c>
      <c r="B19206" s="81" t="s">
        <v>4905</v>
      </c>
      <c r="C19206" s="82" t="s">
        <v>4870</v>
      </c>
      <c r="D19206" s="82" t="s">
        <v>4873</v>
      </c>
      <c r="E19206" s="82" t="s">
        <v>4874</v>
      </c>
      <c r="F19206" s="83" t="s">
        <v>4875</v>
      </c>
    </row>
    <row r="19207" spans="1:6" ht="409.6" hidden="1" customHeight="1" x14ac:dyDescent="0.2"/>
    <row r="19208" spans="1:6" ht="25.5" customHeight="1" thickBot="1" x14ac:dyDescent="0.25">
      <c r="A19208" s="84" t="s">
        <v>4920</v>
      </c>
      <c r="B19208" s="85" t="s">
        <v>4921</v>
      </c>
      <c r="C19208" s="86" t="s">
        <v>106</v>
      </c>
      <c r="D19208" s="87">
        <v>1.05</v>
      </c>
      <c r="E19208" s="88">
        <v>14128</v>
      </c>
      <c r="F19208" s="89">
        <f>+D19208*E19208</f>
        <v>14834.400000000001</v>
      </c>
    </row>
    <row r="19209" spans="1:6" ht="409.6" hidden="1" customHeight="1" thickBot="1" x14ac:dyDescent="0.25"/>
    <row r="19210" spans="1:6" ht="13.5" customHeight="1" thickBot="1" x14ac:dyDescent="0.25">
      <c r="A19210" s="90" t="s">
        <v>4908</v>
      </c>
      <c r="B19210" s="91"/>
      <c r="C19210" s="92">
        <v>2.8903389728132001</v>
      </c>
      <c r="D19210" s="91"/>
      <c r="E19210" s="93" t="s">
        <v>4884</v>
      </c>
      <c r="F19210" s="94">
        <v>14834</v>
      </c>
    </row>
    <row r="19211" spans="1:6" ht="0.2" customHeight="1" thickBot="1" x14ac:dyDescent="0.25"/>
    <row r="19212" spans="1:6" ht="12.75" customHeight="1" thickBot="1" x14ac:dyDescent="0.3">
      <c r="A19212" s="150" t="s">
        <v>4909</v>
      </c>
      <c r="B19212" s="151"/>
      <c r="C19212" s="151"/>
      <c r="D19212" s="152"/>
      <c r="E19212" s="148">
        <v>513227</v>
      </c>
      <c r="F19212" s="149"/>
    </row>
    <row r="19213" spans="1:6" ht="12.75" customHeight="1" x14ac:dyDescent="0.2"/>
    <row r="19214" spans="1:6" ht="12.75" customHeight="1" x14ac:dyDescent="0.2"/>
    <row r="19215" spans="1:6" ht="409.6" hidden="1" customHeight="1" x14ac:dyDescent="0.2"/>
    <row r="19216" spans="1:6" ht="12.75" customHeight="1" x14ac:dyDescent="0.25">
      <c r="A19216" s="153" t="s">
        <v>4868</v>
      </c>
      <c r="B19216" s="154"/>
      <c r="C19216" s="154"/>
      <c r="D19216" s="154"/>
      <c r="E19216" s="154"/>
      <c r="F19216" s="155"/>
    </row>
    <row r="19217" spans="1:6" ht="12.75" customHeight="1" x14ac:dyDescent="0.2">
      <c r="A19217" s="138" t="s">
        <v>3316</v>
      </c>
      <c r="B19217" s="139"/>
      <c r="C19217" s="139"/>
      <c r="D19217" s="140"/>
      <c r="E19217" s="76" t="s">
        <v>4869</v>
      </c>
      <c r="F19217" s="77" t="s">
        <v>4870</v>
      </c>
    </row>
    <row r="19218" spans="1:6" ht="12.75" customHeight="1" x14ac:dyDescent="0.2">
      <c r="A19218" s="141"/>
      <c r="B19218" s="142"/>
      <c r="C19218" s="142"/>
      <c r="D19218" s="143"/>
      <c r="E19218" s="78" t="s">
        <v>3315</v>
      </c>
      <c r="F19218" s="79" t="s">
        <v>106</v>
      </c>
    </row>
    <row r="19219" spans="1:6" ht="409.6" hidden="1" customHeight="1" x14ac:dyDescent="0.2"/>
    <row r="19220" spans="1:6" ht="12.75" customHeight="1" x14ac:dyDescent="0.2">
      <c r="A19220" s="80" t="s">
        <v>4871</v>
      </c>
      <c r="B19220" s="81" t="s">
        <v>4872</v>
      </c>
      <c r="C19220" s="82" t="s">
        <v>4870</v>
      </c>
      <c r="D19220" s="82" t="s">
        <v>4873</v>
      </c>
      <c r="E19220" s="82" t="s">
        <v>4874</v>
      </c>
      <c r="F19220" s="83" t="s">
        <v>4875</v>
      </c>
    </row>
    <row r="19221" spans="1:6" ht="409.6" hidden="1" customHeight="1" x14ac:dyDescent="0.2"/>
    <row r="19222" spans="1:6" ht="25.5" customHeight="1" thickBot="1" x14ac:dyDescent="0.25">
      <c r="A19222" s="84" t="s">
        <v>5154</v>
      </c>
      <c r="B19222" s="85" t="s">
        <v>5155</v>
      </c>
      <c r="C19222" s="86" t="s">
        <v>106</v>
      </c>
      <c r="D19222" s="87">
        <v>1.05</v>
      </c>
      <c r="E19222" s="88">
        <v>405694</v>
      </c>
      <c r="F19222" s="89">
        <f>+D19222*E19222</f>
        <v>425978.7</v>
      </c>
    </row>
    <row r="19223" spans="1:6" ht="409.6" hidden="1" customHeight="1" thickBot="1" x14ac:dyDescent="0.25"/>
    <row r="19224" spans="1:6" ht="13.5" customHeight="1" thickBot="1" x14ac:dyDescent="0.25">
      <c r="A19224" s="90" t="s">
        <v>4883</v>
      </c>
      <c r="B19224" s="91"/>
      <c r="C19224" s="92">
        <v>83.000114958877802</v>
      </c>
      <c r="D19224" s="91"/>
      <c r="E19224" s="93" t="s">
        <v>4884</v>
      </c>
      <c r="F19224" s="94">
        <v>425979</v>
      </c>
    </row>
    <row r="19225" spans="1:6" ht="0.2" customHeight="1" x14ac:dyDescent="0.2"/>
    <row r="19226" spans="1:6" ht="12.75" customHeight="1" x14ac:dyDescent="0.2">
      <c r="A19226" s="80" t="s">
        <v>4871</v>
      </c>
      <c r="B19226" s="81" t="s">
        <v>4885</v>
      </c>
      <c r="C19226" s="82" t="s">
        <v>4870</v>
      </c>
      <c r="D19226" s="82" t="s">
        <v>4873</v>
      </c>
      <c r="E19226" s="82" t="s">
        <v>4874</v>
      </c>
      <c r="F19226" s="83" t="s">
        <v>4875</v>
      </c>
    </row>
    <row r="19227" spans="1:6" ht="409.6" hidden="1" customHeight="1" x14ac:dyDescent="0.2"/>
    <row r="19228" spans="1:6" ht="25.5" customHeight="1" thickBot="1" x14ac:dyDescent="0.25">
      <c r="A19228" s="84" t="s">
        <v>4912</v>
      </c>
      <c r="B19228" s="85" t="s">
        <v>4913</v>
      </c>
      <c r="C19228" s="86" t="s">
        <v>4888</v>
      </c>
      <c r="D19228" s="87">
        <v>0.37425000000000003</v>
      </c>
      <c r="E19228" s="88">
        <v>184277</v>
      </c>
      <c r="F19228" s="89">
        <f>+D19228*E19228</f>
        <v>68965.667249999999</v>
      </c>
    </row>
    <row r="19229" spans="1:6" ht="409.6" hidden="1" customHeight="1" thickBot="1" x14ac:dyDescent="0.25"/>
    <row r="19230" spans="1:6" ht="13.5" customHeight="1" thickBot="1" x14ac:dyDescent="0.25">
      <c r="A19230" s="90" t="s">
        <v>4893</v>
      </c>
      <c r="B19230" s="91"/>
      <c r="C19230" s="92">
        <v>13.4377185923578</v>
      </c>
      <c r="D19230" s="91"/>
      <c r="E19230" s="93" t="s">
        <v>4884</v>
      </c>
      <c r="F19230" s="94">
        <v>68966</v>
      </c>
    </row>
    <row r="19231" spans="1:6" ht="0.2" customHeight="1" x14ac:dyDescent="0.2"/>
    <row r="19232" spans="1:6" ht="12.75" customHeight="1" x14ac:dyDescent="0.2">
      <c r="A19232" s="80" t="s">
        <v>4871</v>
      </c>
      <c r="B19232" s="81" t="s">
        <v>4894</v>
      </c>
      <c r="C19232" s="82" t="s">
        <v>4870</v>
      </c>
      <c r="D19232" s="82" t="s">
        <v>4873</v>
      </c>
      <c r="E19232" s="82" t="s">
        <v>4874</v>
      </c>
      <c r="F19232" s="83" t="s">
        <v>4875</v>
      </c>
    </row>
    <row r="19233" spans="1:6" ht="409.6" hidden="1" customHeight="1" x14ac:dyDescent="0.2"/>
    <row r="19234" spans="1:6" ht="25.5" customHeight="1" thickBot="1" x14ac:dyDescent="0.25">
      <c r="A19234" s="84" t="s">
        <v>4895</v>
      </c>
      <c r="B19234" s="85" t="s">
        <v>4896</v>
      </c>
      <c r="C19234" s="86" t="s">
        <v>4897</v>
      </c>
      <c r="D19234" s="87">
        <v>0.05</v>
      </c>
      <c r="E19234" s="88">
        <v>68966</v>
      </c>
      <c r="F19234" s="89">
        <f>+D19234*E19234</f>
        <v>3448.3</v>
      </c>
    </row>
    <row r="19235" spans="1:6" ht="409.6" hidden="1" customHeight="1" thickBot="1" x14ac:dyDescent="0.25"/>
    <row r="19236" spans="1:6" ht="13.5" customHeight="1" thickBot="1" x14ac:dyDescent="0.25">
      <c r="A19236" s="90" t="s">
        <v>4898</v>
      </c>
      <c r="B19236" s="91"/>
      <c r="C19236" s="92">
        <v>0.67182747595118697</v>
      </c>
      <c r="D19236" s="91"/>
      <c r="E19236" s="93" t="s">
        <v>4884</v>
      </c>
      <c r="F19236" s="94">
        <v>3448</v>
      </c>
    </row>
    <row r="19237" spans="1:6" ht="0.2" customHeight="1" x14ac:dyDescent="0.2"/>
    <row r="19238" spans="1:6" ht="12.75" customHeight="1" x14ac:dyDescent="0.2">
      <c r="A19238" s="80" t="s">
        <v>4871</v>
      </c>
      <c r="B19238" s="81" t="s">
        <v>4905</v>
      </c>
      <c r="C19238" s="82" t="s">
        <v>4870</v>
      </c>
      <c r="D19238" s="82" t="s">
        <v>4873</v>
      </c>
      <c r="E19238" s="82" t="s">
        <v>4874</v>
      </c>
      <c r="F19238" s="83" t="s">
        <v>4875</v>
      </c>
    </row>
    <row r="19239" spans="1:6" ht="409.6" hidden="1" customHeight="1" x14ac:dyDescent="0.2"/>
    <row r="19240" spans="1:6" ht="25.5" customHeight="1" thickBot="1" x14ac:dyDescent="0.25">
      <c r="A19240" s="84" t="s">
        <v>4920</v>
      </c>
      <c r="B19240" s="85" t="s">
        <v>4921</v>
      </c>
      <c r="C19240" s="86" t="s">
        <v>106</v>
      </c>
      <c r="D19240" s="87">
        <v>1.05</v>
      </c>
      <c r="E19240" s="88">
        <v>14128</v>
      </c>
      <c r="F19240" s="89">
        <f>+D19240*E19240</f>
        <v>14834.400000000001</v>
      </c>
    </row>
    <row r="19241" spans="1:6" ht="409.6" hidden="1" customHeight="1" thickBot="1" x14ac:dyDescent="0.25"/>
    <row r="19242" spans="1:6" ht="13.5" customHeight="1" thickBot="1" x14ac:dyDescent="0.25">
      <c r="A19242" s="90" t="s">
        <v>4908</v>
      </c>
      <c r="B19242" s="91"/>
      <c r="C19242" s="92">
        <v>2.8903389728132001</v>
      </c>
      <c r="D19242" s="91"/>
      <c r="E19242" s="93" t="s">
        <v>4884</v>
      </c>
      <c r="F19242" s="94">
        <v>14834</v>
      </c>
    </row>
    <row r="19243" spans="1:6" ht="0.2" customHeight="1" thickBot="1" x14ac:dyDescent="0.25"/>
    <row r="19244" spans="1:6" ht="12.75" customHeight="1" thickBot="1" x14ac:dyDescent="0.3">
      <c r="A19244" s="150" t="s">
        <v>4909</v>
      </c>
      <c r="B19244" s="151"/>
      <c r="C19244" s="151"/>
      <c r="D19244" s="152"/>
      <c r="E19244" s="148">
        <v>513227</v>
      </c>
      <c r="F19244" s="149"/>
    </row>
    <row r="19245" spans="1:6" ht="12.75" customHeight="1" x14ac:dyDescent="0.2"/>
    <row r="19246" spans="1:6" ht="12.75" customHeight="1" x14ac:dyDescent="0.2"/>
    <row r="19247" spans="1:6" ht="409.6" hidden="1" customHeight="1" x14ac:dyDescent="0.2"/>
    <row r="19248" spans="1:6" ht="12.75" customHeight="1" x14ac:dyDescent="0.25">
      <c r="A19248" s="144" t="s">
        <v>4868</v>
      </c>
      <c r="B19248" s="145"/>
      <c r="C19248" s="145"/>
      <c r="D19248" s="145"/>
      <c r="E19248" s="146"/>
      <c r="F19248" s="147"/>
    </row>
    <row r="19249" spans="1:6" ht="12.75" customHeight="1" x14ac:dyDescent="0.2">
      <c r="A19249" s="138" t="s">
        <v>3322</v>
      </c>
      <c r="B19249" s="139"/>
      <c r="C19249" s="139"/>
      <c r="D19249" s="140"/>
      <c r="E19249" s="76" t="s">
        <v>4869</v>
      </c>
      <c r="F19249" s="77" t="s">
        <v>4870</v>
      </c>
    </row>
    <row r="19250" spans="1:6" ht="12.75" customHeight="1" x14ac:dyDescent="0.2">
      <c r="A19250" s="141"/>
      <c r="B19250" s="142"/>
      <c r="C19250" s="142"/>
      <c r="D19250" s="143"/>
      <c r="E19250" s="78" t="s">
        <v>3321</v>
      </c>
      <c r="F19250" s="79" t="s">
        <v>7</v>
      </c>
    </row>
    <row r="19251" spans="1:6" ht="409.6" hidden="1" customHeight="1" x14ac:dyDescent="0.2"/>
    <row r="19252" spans="1:6" ht="12.75" customHeight="1" x14ac:dyDescent="0.2">
      <c r="A19252" s="80" t="s">
        <v>4871</v>
      </c>
      <c r="B19252" s="81" t="s">
        <v>4872</v>
      </c>
      <c r="C19252" s="82" t="s">
        <v>4870</v>
      </c>
      <c r="D19252" s="82" t="s">
        <v>4873</v>
      </c>
      <c r="E19252" s="82" t="s">
        <v>4874</v>
      </c>
      <c r="F19252" s="83" t="s">
        <v>4875</v>
      </c>
    </row>
    <row r="19253" spans="1:6" ht="409.6" hidden="1" customHeight="1" x14ac:dyDescent="0.2"/>
    <row r="19254" spans="1:6" ht="25.5" customHeight="1" x14ac:dyDescent="0.2">
      <c r="A19254" s="84" t="s">
        <v>5258</v>
      </c>
      <c r="B19254" s="85" t="s">
        <v>5259</v>
      </c>
      <c r="C19254" s="86" t="s">
        <v>7</v>
      </c>
      <c r="D19254" s="87">
        <v>1.05</v>
      </c>
      <c r="E19254" s="88">
        <v>5242</v>
      </c>
      <c r="F19254" s="89">
        <f>+D19254*E19254</f>
        <v>5504.1</v>
      </c>
    </row>
    <row r="19255" spans="1:6" ht="409.6" hidden="1" customHeight="1" x14ac:dyDescent="0.2"/>
    <row r="19256" spans="1:6" ht="25.5" customHeight="1" thickBot="1" x14ac:dyDescent="0.25">
      <c r="A19256" s="84" t="s">
        <v>4941</v>
      </c>
      <c r="B19256" s="85" t="s">
        <v>4942</v>
      </c>
      <c r="C19256" s="86" t="s">
        <v>7</v>
      </c>
      <c r="D19256" s="87">
        <v>0.03</v>
      </c>
      <c r="E19256" s="88">
        <v>8600</v>
      </c>
      <c r="F19256" s="89">
        <f>+D19256*E19256</f>
        <v>258</v>
      </c>
    </row>
    <row r="19257" spans="1:6" ht="409.6" hidden="1" customHeight="1" thickBot="1" x14ac:dyDescent="0.25"/>
    <row r="19258" spans="1:6" ht="13.5" customHeight="1" thickBot="1" x14ac:dyDescent="0.25">
      <c r="A19258" s="90" t="s">
        <v>4883</v>
      </c>
      <c r="B19258" s="91"/>
      <c r="C19258" s="92">
        <v>86.816332680427905</v>
      </c>
      <c r="D19258" s="91"/>
      <c r="E19258" s="93" t="s">
        <v>4884</v>
      </c>
      <c r="F19258" s="94">
        <v>5762</v>
      </c>
    </row>
    <row r="19259" spans="1:6" ht="0.2" customHeight="1" x14ac:dyDescent="0.2"/>
    <row r="19260" spans="1:6" ht="12.75" customHeight="1" x14ac:dyDescent="0.2">
      <c r="A19260" s="80" t="s">
        <v>4871</v>
      </c>
      <c r="B19260" s="81" t="s">
        <v>4885</v>
      </c>
      <c r="C19260" s="82" t="s">
        <v>4870</v>
      </c>
      <c r="D19260" s="82" t="s">
        <v>4873</v>
      </c>
      <c r="E19260" s="82" t="s">
        <v>4874</v>
      </c>
      <c r="F19260" s="83" t="s">
        <v>4875</v>
      </c>
    </row>
    <row r="19261" spans="1:6" ht="409.6" hidden="1" customHeight="1" x14ac:dyDescent="0.2"/>
    <row r="19262" spans="1:6" ht="25.5" customHeight="1" thickBot="1" x14ac:dyDescent="0.25">
      <c r="A19262" s="84" t="s">
        <v>4912</v>
      </c>
      <c r="B19262" s="85" t="s">
        <v>4913</v>
      </c>
      <c r="C19262" s="86" t="s">
        <v>4888</v>
      </c>
      <c r="D19262" s="87">
        <v>4.0000000000000001E-3</v>
      </c>
      <c r="E19262" s="88">
        <v>184277</v>
      </c>
      <c r="F19262" s="89">
        <f>+D19262*E19262</f>
        <v>737.10800000000006</v>
      </c>
    </row>
    <row r="19263" spans="1:6" ht="409.6" hidden="1" customHeight="1" thickBot="1" x14ac:dyDescent="0.25"/>
    <row r="19264" spans="1:6" ht="13.5" customHeight="1" thickBot="1" x14ac:dyDescent="0.25">
      <c r="A19264" s="90" t="s">
        <v>4893</v>
      </c>
      <c r="B19264" s="91"/>
      <c r="C19264" s="92">
        <v>11.104414645171</v>
      </c>
      <c r="D19264" s="91"/>
      <c r="E19264" s="93" t="s">
        <v>4884</v>
      </c>
      <c r="F19264" s="94">
        <v>737</v>
      </c>
    </row>
    <row r="19265" spans="1:6" ht="0.2" customHeight="1" x14ac:dyDescent="0.2"/>
    <row r="19266" spans="1:6" ht="12.75" customHeight="1" x14ac:dyDescent="0.2">
      <c r="A19266" s="80" t="s">
        <v>4871</v>
      </c>
      <c r="B19266" s="81" t="s">
        <v>4894</v>
      </c>
      <c r="C19266" s="82" t="s">
        <v>4870</v>
      </c>
      <c r="D19266" s="82" t="s">
        <v>4873</v>
      </c>
      <c r="E19266" s="82" t="s">
        <v>4874</v>
      </c>
      <c r="F19266" s="83" t="s">
        <v>4875</v>
      </c>
    </row>
    <row r="19267" spans="1:6" ht="409.6" hidden="1" customHeight="1" x14ac:dyDescent="0.2"/>
    <row r="19268" spans="1:6" ht="25.5" customHeight="1" thickBot="1" x14ac:dyDescent="0.25">
      <c r="A19268" s="84" t="s">
        <v>4895</v>
      </c>
      <c r="B19268" s="85" t="s">
        <v>4896</v>
      </c>
      <c r="C19268" s="86" t="s">
        <v>4897</v>
      </c>
      <c r="D19268" s="87">
        <v>0.05</v>
      </c>
      <c r="E19268" s="88">
        <v>737</v>
      </c>
      <c r="F19268" s="89">
        <f>+D19268*E19268</f>
        <v>36.85</v>
      </c>
    </row>
    <row r="19269" spans="1:6" ht="409.6" hidden="1" customHeight="1" thickBot="1" x14ac:dyDescent="0.25"/>
    <row r="19270" spans="1:6" ht="13.5" customHeight="1" thickBot="1" x14ac:dyDescent="0.25">
      <c r="A19270" s="90" t="s">
        <v>4898</v>
      </c>
      <c r="B19270" s="91"/>
      <c r="C19270" s="92">
        <v>0.55748078951333402</v>
      </c>
      <c r="D19270" s="91"/>
      <c r="E19270" s="93" t="s">
        <v>4884</v>
      </c>
      <c r="F19270" s="94">
        <v>37</v>
      </c>
    </row>
    <row r="19271" spans="1:6" ht="0.2" customHeight="1" x14ac:dyDescent="0.2"/>
    <row r="19272" spans="1:6" ht="12.75" customHeight="1" x14ac:dyDescent="0.2">
      <c r="A19272" s="80" t="s">
        <v>4871</v>
      </c>
      <c r="B19272" s="81" t="s">
        <v>4905</v>
      </c>
      <c r="C19272" s="82" t="s">
        <v>4870</v>
      </c>
      <c r="D19272" s="82" t="s">
        <v>4873</v>
      </c>
      <c r="E19272" s="82" t="s">
        <v>4874</v>
      </c>
      <c r="F19272" s="83" t="s">
        <v>4875</v>
      </c>
    </row>
    <row r="19273" spans="1:6" ht="409.6" hidden="1" customHeight="1" x14ac:dyDescent="0.2"/>
    <row r="19274" spans="1:6" ht="25.5" customHeight="1" thickBot="1" x14ac:dyDescent="0.25">
      <c r="A19274" s="84" t="s">
        <v>5511</v>
      </c>
      <c r="B19274" s="85" t="s">
        <v>5512</v>
      </c>
      <c r="C19274" s="86" t="s">
        <v>7</v>
      </c>
      <c r="D19274" s="87">
        <v>1.05</v>
      </c>
      <c r="E19274" s="88">
        <v>96</v>
      </c>
      <c r="F19274" s="89">
        <f>+D19274*E19274</f>
        <v>100.80000000000001</v>
      </c>
    </row>
    <row r="19275" spans="1:6" ht="409.6" hidden="1" customHeight="1" thickBot="1" x14ac:dyDescent="0.25"/>
    <row r="19276" spans="1:6" ht="13.5" customHeight="1" thickBot="1" x14ac:dyDescent="0.25">
      <c r="A19276" s="90" t="s">
        <v>4908</v>
      </c>
      <c r="B19276" s="91"/>
      <c r="C19276" s="92">
        <v>1.5217718848877499</v>
      </c>
      <c r="D19276" s="91"/>
      <c r="E19276" s="93" t="s">
        <v>4884</v>
      </c>
      <c r="F19276" s="94">
        <v>101</v>
      </c>
    </row>
    <row r="19277" spans="1:6" ht="0.2" customHeight="1" thickBot="1" x14ac:dyDescent="0.25"/>
    <row r="19278" spans="1:6" ht="12.75" customHeight="1" thickBot="1" x14ac:dyDescent="0.3">
      <c r="A19278" s="157" t="s">
        <v>4909</v>
      </c>
      <c r="B19278" s="158"/>
      <c r="C19278" s="158"/>
      <c r="D19278" s="158"/>
      <c r="E19278" s="159">
        <v>6637</v>
      </c>
      <c r="F19278" s="160"/>
    </row>
    <row r="19279" spans="1:6" ht="12.75" customHeight="1" x14ac:dyDescent="0.2"/>
    <row r="19280" spans="1:6" ht="12.75" customHeight="1" x14ac:dyDescent="0.2"/>
    <row r="19281" spans="1:6" ht="409.6" hidden="1" customHeight="1" x14ac:dyDescent="0.2"/>
    <row r="19282" spans="1:6" ht="12.75" customHeight="1" x14ac:dyDescent="0.25">
      <c r="A19282" s="144" t="s">
        <v>4868</v>
      </c>
      <c r="B19282" s="145"/>
      <c r="C19282" s="145"/>
      <c r="D19282" s="145"/>
      <c r="E19282" s="146"/>
      <c r="F19282" s="147"/>
    </row>
    <row r="19283" spans="1:6" ht="12.75" customHeight="1" x14ac:dyDescent="0.2">
      <c r="A19283" s="138" t="s">
        <v>3326</v>
      </c>
      <c r="B19283" s="139"/>
      <c r="C19283" s="139"/>
      <c r="D19283" s="140"/>
      <c r="E19283" s="76" t="s">
        <v>4869</v>
      </c>
      <c r="F19283" s="77" t="s">
        <v>4870</v>
      </c>
    </row>
    <row r="19284" spans="1:6" ht="12.75" customHeight="1" x14ac:dyDescent="0.2">
      <c r="A19284" s="141"/>
      <c r="B19284" s="142"/>
      <c r="C19284" s="142"/>
      <c r="D19284" s="143"/>
      <c r="E19284" s="78" t="s">
        <v>3325</v>
      </c>
      <c r="F19284" s="79" t="s">
        <v>7</v>
      </c>
    </row>
    <row r="19285" spans="1:6" ht="409.6" hidden="1" customHeight="1" x14ac:dyDescent="0.2"/>
    <row r="19286" spans="1:6" ht="12.75" customHeight="1" x14ac:dyDescent="0.2">
      <c r="A19286" s="80" t="s">
        <v>4871</v>
      </c>
      <c r="B19286" s="81" t="s">
        <v>4872</v>
      </c>
      <c r="C19286" s="82" t="s">
        <v>4870</v>
      </c>
      <c r="D19286" s="82" t="s">
        <v>4873</v>
      </c>
      <c r="E19286" s="82" t="s">
        <v>4874</v>
      </c>
      <c r="F19286" s="83" t="s">
        <v>4875</v>
      </c>
    </row>
    <row r="19287" spans="1:6" ht="409.6" hidden="1" customHeight="1" x14ac:dyDescent="0.2"/>
    <row r="19288" spans="1:6" ht="25.5" customHeight="1" x14ac:dyDescent="0.2">
      <c r="A19288" s="84" t="s">
        <v>5513</v>
      </c>
      <c r="B19288" s="85" t="s">
        <v>5514</v>
      </c>
      <c r="C19288" s="86" t="s">
        <v>7</v>
      </c>
      <c r="D19288" s="87">
        <v>1.05</v>
      </c>
      <c r="E19288" s="88">
        <v>7242</v>
      </c>
      <c r="F19288" s="89">
        <f>+D19288*E19288</f>
        <v>7604.1</v>
      </c>
    </row>
    <row r="19289" spans="1:6" ht="409.6" hidden="1" customHeight="1" x14ac:dyDescent="0.2"/>
    <row r="19290" spans="1:6" ht="25.5" customHeight="1" x14ac:dyDescent="0.2">
      <c r="A19290" s="84" t="s">
        <v>5515</v>
      </c>
      <c r="B19290" s="85" t="s">
        <v>5516</v>
      </c>
      <c r="C19290" s="86" t="s">
        <v>9</v>
      </c>
      <c r="D19290" s="87">
        <v>1.4999999999999999E-2</v>
      </c>
      <c r="E19290" s="88">
        <v>6670</v>
      </c>
      <c r="F19290" s="89">
        <f>+D19290*E19290</f>
        <v>100.05</v>
      </c>
    </row>
    <row r="19291" spans="1:6" ht="409.6" hidden="1" customHeight="1" x14ac:dyDescent="0.2"/>
    <row r="19292" spans="1:6" ht="25.5" customHeight="1" x14ac:dyDescent="0.2">
      <c r="A19292" s="84" t="s">
        <v>5400</v>
      </c>
      <c r="B19292" s="85" t="s">
        <v>5401</v>
      </c>
      <c r="C19292" s="86" t="s">
        <v>4880</v>
      </c>
      <c r="D19292" s="87">
        <v>3.0000000000000001E-3</v>
      </c>
      <c r="E19292" s="88">
        <v>40500</v>
      </c>
      <c r="F19292" s="89">
        <f>+D19292*E19292</f>
        <v>121.5</v>
      </c>
    </row>
    <row r="19293" spans="1:6" ht="409.6" hidden="1" customHeight="1" x14ac:dyDescent="0.2"/>
    <row r="19294" spans="1:6" ht="25.5" customHeight="1" x14ac:dyDescent="0.2">
      <c r="A19294" s="84" t="s">
        <v>5448</v>
      </c>
      <c r="B19294" s="85" t="s">
        <v>5449</v>
      </c>
      <c r="C19294" s="86" t="s">
        <v>4880</v>
      </c>
      <c r="D19294" s="87">
        <v>6.0000000000000001E-3</v>
      </c>
      <c r="E19294" s="88">
        <v>72000</v>
      </c>
      <c r="F19294" s="89">
        <f>+D19294*E19294</f>
        <v>432</v>
      </c>
    </row>
    <row r="19295" spans="1:6" ht="409.6" hidden="1" customHeight="1" x14ac:dyDescent="0.2"/>
    <row r="19296" spans="1:6" ht="25.5" customHeight="1" x14ac:dyDescent="0.2">
      <c r="A19296" s="84" t="s">
        <v>5517</v>
      </c>
      <c r="B19296" s="85" t="s">
        <v>5518</v>
      </c>
      <c r="C19296" s="86" t="s">
        <v>4880</v>
      </c>
      <c r="D19296" s="87">
        <v>0.01</v>
      </c>
      <c r="E19296" s="88">
        <v>31900</v>
      </c>
      <c r="F19296" s="89">
        <f>+D19296*E19296</f>
        <v>319</v>
      </c>
    </row>
    <row r="19297" spans="1:6" ht="409.6" hidden="1" customHeight="1" x14ac:dyDescent="0.2"/>
    <row r="19298" spans="1:6" ht="25.5" customHeight="1" thickBot="1" x14ac:dyDescent="0.25">
      <c r="A19298" s="84" t="s">
        <v>5472</v>
      </c>
      <c r="B19298" s="85" t="s">
        <v>5473</v>
      </c>
      <c r="C19298" s="86" t="s">
        <v>7</v>
      </c>
      <c r="D19298" s="87">
        <v>0.08</v>
      </c>
      <c r="E19298" s="88">
        <v>8234</v>
      </c>
      <c r="F19298" s="89">
        <f>+D19298*E19298</f>
        <v>658.72</v>
      </c>
    </row>
    <row r="19299" spans="1:6" ht="409.6" hidden="1" customHeight="1" thickBot="1" x14ac:dyDescent="0.25"/>
    <row r="19300" spans="1:6" ht="13.5" customHeight="1" thickBot="1" x14ac:dyDescent="0.25">
      <c r="A19300" s="90" t="s">
        <v>4883</v>
      </c>
      <c r="B19300" s="91"/>
      <c r="C19300" s="92">
        <v>71.819595645412093</v>
      </c>
      <c r="D19300" s="91"/>
      <c r="E19300" s="93" t="s">
        <v>4884</v>
      </c>
      <c r="F19300" s="94">
        <v>9236</v>
      </c>
    </row>
    <row r="19301" spans="1:6" ht="0.2" customHeight="1" x14ac:dyDescent="0.2"/>
    <row r="19302" spans="1:6" ht="12.75" customHeight="1" x14ac:dyDescent="0.2">
      <c r="A19302" s="80" t="s">
        <v>4871</v>
      </c>
      <c r="B19302" s="81" t="s">
        <v>4885</v>
      </c>
      <c r="C19302" s="82" t="s">
        <v>4870</v>
      </c>
      <c r="D19302" s="82" t="s">
        <v>4873</v>
      </c>
      <c r="E19302" s="82" t="s">
        <v>4874</v>
      </c>
      <c r="F19302" s="83" t="s">
        <v>4875</v>
      </c>
    </row>
    <row r="19303" spans="1:6" ht="409.6" hidden="1" customHeight="1" x14ac:dyDescent="0.2"/>
    <row r="19304" spans="1:6" ht="25.5" customHeight="1" x14ac:dyDescent="0.2">
      <c r="A19304" s="84" t="s">
        <v>5519</v>
      </c>
      <c r="B19304" s="85" t="s">
        <v>5520</v>
      </c>
      <c r="C19304" s="86" t="s">
        <v>4888</v>
      </c>
      <c r="D19304" s="87">
        <v>6.3699999999999998E-3</v>
      </c>
      <c r="E19304" s="88">
        <v>339306</v>
      </c>
      <c r="F19304" s="89">
        <f>+D19304*E19304</f>
        <v>2161.3792199999998</v>
      </c>
    </row>
    <row r="19305" spans="1:6" ht="409.6" hidden="1" customHeight="1" x14ac:dyDescent="0.2"/>
    <row r="19306" spans="1:6" ht="25.5" customHeight="1" x14ac:dyDescent="0.2">
      <c r="A19306" s="84" t="s">
        <v>5046</v>
      </c>
      <c r="B19306" s="85" t="s">
        <v>5047</v>
      </c>
      <c r="C19306" s="86" t="s">
        <v>4888</v>
      </c>
      <c r="D19306" s="87">
        <v>1.1999999999999999E-3</v>
      </c>
      <c r="E19306" s="88">
        <v>140402</v>
      </c>
      <c r="F19306" s="89">
        <f>+D19306*E19306</f>
        <v>168.48239999999998</v>
      </c>
    </row>
    <row r="19307" spans="1:6" ht="409.6" hidden="1" customHeight="1" x14ac:dyDescent="0.2"/>
    <row r="19308" spans="1:6" ht="25.5" customHeight="1" thickBot="1" x14ac:dyDescent="0.25">
      <c r="A19308" s="84" t="s">
        <v>4918</v>
      </c>
      <c r="B19308" s="85" t="s">
        <v>4919</v>
      </c>
      <c r="C19308" s="86" t="s">
        <v>4888</v>
      </c>
      <c r="D19308" s="87">
        <v>1.1999999999999999E-3</v>
      </c>
      <c r="E19308" s="88">
        <v>67276</v>
      </c>
      <c r="F19308" s="89">
        <f>+D19308*E19308</f>
        <v>80.731199999999987</v>
      </c>
    </row>
    <row r="19309" spans="1:6" ht="409.6" hidden="1" customHeight="1" thickBot="1" x14ac:dyDescent="0.25"/>
    <row r="19310" spans="1:6" ht="13.5" customHeight="1" thickBot="1" x14ac:dyDescent="0.25">
      <c r="A19310" s="90" t="s">
        <v>4893</v>
      </c>
      <c r="B19310" s="91"/>
      <c r="C19310" s="92">
        <v>18.740279937791598</v>
      </c>
      <c r="D19310" s="91"/>
      <c r="E19310" s="93" t="s">
        <v>4884</v>
      </c>
      <c r="F19310" s="94">
        <v>2410</v>
      </c>
    </row>
    <row r="19311" spans="1:6" ht="0.2" customHeight="1" x14ac:dyDescent="0.2"/>
    <row r="19312" spans="1:6" ht="12.75" customHeight="1" x14ac:dyDescent="0.2">
      <c r="A19312" s="80" t="s">
        <v>4871</v>
      </c>
      <c r="B19312" s="81" t="s">
        <v>4894</v>
      </c>
      <c r="C19312" s="82" t="s">
        <v>4870</v>
      </c>
      <c r="D19312" s="82" t="s">
        <v>4873</v>
      </c>
      <c r="E19312" s="82" t="s">
        <v>4874</v>
      </c>
      <c r="F19312" s="83" t="s">
        <v>4875</v>
      </c>
    </row>
    <row r="19313" spans="1:6" ht="409.6" hidden="1" customHeight="1" x14ac:dyDescent="0.2"/>
    <row r="19314" spans="1:6" ht="25.5" customHeight="1" thickBot="1" x14ac:dyDescent="0.25">
      <c r="A19314" s="84" t="s">
        <v>4895</v>
      </c>
      <c r="B19314" s="85" t="s">
        <v>4896</v>
      </c>
      <c r="C19314" s="86" t="s">
        <v>4897</v>
      </c>
      <c r="D19314" s="87">
        <v>0.05</v>
      </c>
      <c r="E19314" s="88">
        <v>2410</v>
      </c>
      <c r="F19314" s="89">
        <f>+D19314*E19314</f>
        <v>120.5</v>
      </c>
    </row>
    <row r="19315" spans="1:6" ht="409.6" hidden="1" customHeight="1" thickBot="1" x14ac:dyDescent="0.25"/>
    <row r="19316" spans="1:6" ht="13.5" customHeight="1" thickBot="1" x14ac:dyDescent="0.25">
      <c r="A19316" s="90" t="s">
        <v>4898</v>
      </c>
      <c r="B19316" s="91"/>
      <c r="C19316" s="92">
        <v>0.94090202177293902</v>
      </c>
      <c r="D19316" s="91"/>
      <c r="E19316" s="93" t="s">
        <v>4884</v>
      </c>
      <c r="F19316" s="94">
        <v>121</v>
      </c>
    </row>
    <row r="19317" spans="1:6" ht="0.2" customHeight="1" x14ac:dyDescent="0.2"/>
    <row r="19318" spans="1:6" ht="12.75" customHeight="1" x14ac:dyDescent="0.2">
      <c r="A19318" s="80" t="s">
        <v>4871</v>
      </c>
      <c r="B19318" s="81" t="s">
        <v>4899</v>
      </c>
      <c r="C19318" s="82" t="s">
        <v>4870</v>
      </c>
      <c r="D19318" s="82" t="s">
        <v>4873</v>
      </c>
      <c r="E19318" s="82" t="s">
        <v>4874</v>
      </c>
      <c r="F19318" s="83" t="s">
        <v>4875</v>
      </c>
    </row>
    <row r="19319" spans="1:6" ht="409.6" hidden="1" customHeight="1" x14ac:dyDescent="0.2"/>
    <row r="19320" spans="1:6" ht="25.5" customHeight="1" x14ac:dyDescent="0.2">
      <c r="A19320" s="84" t="s">
        <v>5521</v>
      </c>
      <c r="B19320" s="85" t="s">
        <v>5522</v>
      </c>
      <c r="C19320" s="86" t="s">
        <v>109</v>
      </c>
      <c r="D19320" s="87">
        <v>2E-3</v>
      </c>
      <c r="E19320" s="88">
        <v>62164</v>
      </c>
      <c r="F19320" s="89">
        <f>+D19320*E19320</f>
        <v>124.328</v>
      </c>
    </row>
    <row r="19321" spans="1:6" ht="409.6" hidden="1" customHeight="1" x14ac:dyDescent="0.2"/>
    <row r="19322" spans="1:6" ht="25.5" customHeight="1" x14ac:dyDescent="0.2">
      <c r="A19322" s="84" t="s">
        <v>5012</v>
      </c>
      <c r="B19322" s="85" t="s">
        <v>5013</v>
      </c>
      <c r="C19322" s="86" t="s">
        <v>109</v>
      </c>
      <c r="D19322" s="87">
        <v>7.4999999999999997E-3</v>
      </c>
      <c r="E19322" s="88">
        <v>23200</v>
      </c>
      <c r="F19322" s="89">
        <f>+D19322*E19322</f>
        <v>174</v>
      </c>
    </row>
    <row r="19323" spans="1:6" ht="409.6" hidden="1" customHeight="1" x14ac:dyDescent="0.2"/>
    <row r="19324" spans="1:6" ht="25.5" customHeight="1" x14ac:dyDescent="0.2">
      <c r="A19324" s="84" t="s">
        <v>5523</v>
      </c>
      <c r="B19324" s="85" t="s">
        <v>5524</v>
      </c>
      <c r="C19324" s="86" t="s">
        <v>109</v>
      </c>
      <c r="D19324" s="87">
        <v>4.7099999999999998E-3</v>
      </c>
      <c r="E19324" s="88">
        <v>40935</v>
      </c>
      <c r="F19324" s="89">
        <f>+D19324*E19324</f>
        <v>192.80384999999998</v>
      </c>
    </row>
    <row r="19325" spans="1:6" ht="409.6" hidden="1" customHeight="1" x14ac:dyDescent="0.2"/>
    <row r="19326" spans="1:6" ht="25.5" customHeight="1" x14ac:dyDescent="0.2">
      <c r="A19326" s="84" t="s">
        <v>5075</v>
      </c>
      <c r="B19326" s="85" t="s">
        <v>5076</v>
      </c>
      <c r="C19326" s="86" t="s">
        <v>109</v>
      </c>
      <c r="D19326" s="87">
        <v>9.3500000000000007E-3</v>
      </c>
      <c r="E19326" s="88">
        <v>30495</v>
      </c>
      <c r="F19326" s="89">
        <f>+D19326*E19326</f>
        <v>285.12825000000004</v>
      </c>
    </row>
    <row r="19327" spans="1:6" ht="409.6" hidden="1" customHeight="1" x14ac:dyDescent="0.2"/>
    <row r="19328" spans="1:6" ht="25.5" customHeight="1" x14ac:dyDescent="0.2">
      <c r="A19328" s="84" t="s">
        <v>5525</v>
      </c>
      <c r="B19328" s="85" t="s">
        <v>5526</v>
      </c>
      <c r="C19328" s="86" t="s">
        <v>109</v>
      </c>
      <c r="D19328" s="87">
        <v>4.0000000000000001E-3</v>
      </c>
      <c r="E19328" s="88">
        <v>14000</v>
      </c>
      <c r="F19328" s="89">
        <f>+D19328*E19328</f>
        <v>56</v>
      </c>
    </row>
    <row r="19329" spans="1:6" ht="409.6" hidden="1" customHeight="1" x14ac:dyDescent="0.2"/>
    <row r="19330" spans="1:6" ht="25.5" customHeight="1" thickBot="1" x14ac:dyDescent="0.25">
      <c r="A19330" s="84" t="s">
        <v>5024</v>
      </c>
      <c r="B19330" s="85" t="s">
        <v>5025</v>
      </c>
      <c r="C19330" s="86" t="s">
        <v>109</v>
      </c>
      <c r="D19330" s="87">
        <v>5.8799999999999998E-3</v>
      </c>
      <c r="E19330" s="88">
        <v>27136</v>
      </c>
      <c r="F19330" s="89">
        <f>+D19330*E19330</f>
        <v>159.55967999999999</v>
      </c>
    </row>
    <row r="19331" spans="1:6" ht="409.6" hidden="1" customHeight="1" thickBot="1" x14ac:dyDescent="0.25"/>
    <row r="19332" spans="1:6" ht="13.5" customHeight="1" thickBot="1" x14ac:dyDescent="0.25">
      <c r="A19332" s="90" t="s">
        <v>4904</v>
      </c>
      <c r="B19332" s="91"/>
      <c r="C19332" s="92">
        <v>7.7138413685847604</v>
      </c>
      <c r="D19332" s="91"/>
      <c r="E19332" s="93" t="s">
        <v>4884</v>
      </c>
      <c r="F19332" s="94">
        <v>992</v>
      </c>
    </row>
    <row r="19333" spans="1:6" ht="0.2" customHeight="1" x14ac:dyDescent="0.2"/>
    <row r="19334" spans="1:6" ht="12.75" customHeight="1" x14ac:dyDescent="0.2">
      <c r="A19334" s="80" t="s">
        <v>4871</v>
      </c>
      <c r="B19334" s="81" t="s">
        <v>4905</v>
      </c>
      <c r="C19334" s="82" t="s">
        <v>4870</v>
      </c>
      <c r="D19334" s="82" t="s">
        <v>4873</v>
      </c>
      <c r="E19334" s="82" t="s">
        <v>4874</v>
      </c>
      <c r="F19334" s="83" t="s">
        <v>4875</v>
      </c>
    </row>
    <row r="19335" spans="1:6" ht="409.6" hidden="1" customHeight="1" x14ac:dyDescent="0.2"/>
    <row r="19336" spans="1:6" ht="25.5" customHeight="1" thickBot="1" x14ac:dyDescent="0.25">
      <c r="A19336" s="84" t="s">
        <v>5511</v>
      </c>
      <c r="B19336" s="85" t="s">
        <v>5512</v>
      </c>
      <c r="C19336" s="86" t="s">
        <v>7</v>
      </c>
      <c r="D19336" s="87">
        <v>1.05</v>
      </c>
      <c r="E19336" s="88">
        <v>96</v>
      </c>
      <c r="F19336" s="89">
        <f>+D19336*E19336</f>
        <v>100.80000000000001</v>
      </c>
    </row>
    <row r="19337" spans="1:6" ht="409.6" hidden="1" customHeight="1" thickBot="1" x14ac:dyDescent="0.25"/>
    <row r="19338" spans="1:6" ht="13.5" customHeight="1" thickBot="1" x14ac:dyDescent="0.25">
      <c r="A19338" s="90" t="s">
        <v>4908</v>
      </c>
      <c r="B19338" s="91"/>
      <c r="C19338" s="92">
        <v>0.785381026438569</v>
      </c>
      <c r="D19338" s="91"/>
      <c r="E19338" s="93" t="s">
        <v>4884</v>
      </c>
      <c r="F19338" s="94">
        <v>101</v>
      </c>
    </row>
    <row r="19339" spans="1:6" ht="0.2" customHeight="1" thickBot="1" x14ac:dyDescent="0.25"/>
    <row r="19340" spans="1:6" ht="12.75" customHeight="1" thickBot="1" x14ac:dyDescent="0.3">
      <c r="A19340" s="157" t="s">
        <v>4909</v>
      </c>
      <c r="B19340" s="158"/>
      <c r="C19340" s="158"/>
      <c r="D19340" s="158"/>
      <c r="E19340" s="159">
        <v>12860</v>
      </c>
      <c r="F19340" s="160"/>
    </row>
    <row r="19341" spans="1:6" ht="12.75" customHeight="1" x14ac:dyDescent="0.2"/>
    <row r="19342" spans="1:6" ht="12.75" customHeight="1" x14ac:dyDescent="0.2"/>
    <row r="19343" spans="1:6" ht="409.6" hidden="1" customHeight="1" x14ac:dyDescent="0.2"/>
    <row r="19344" spans="1:6" ht="12.75" customHeight="1" x14ac:dyDescent="0.25">
      <c r="A19344" s="144" t="s">
        <v>4868</v>
      </c>
      <c r="B19344" s="145"/>
      <c r="C19344" s="145"/>
      <c r="D19344" s="145"/>
      <c r="E19344" s="146"/>
      <c r="F19344" s="147"/>
    </row>
    <row r="19345" spans="1:6" ht="12.75" customHeight="1" x14ac:dyDescent="0.2">
      <c r="A19345" s="138" t="s">
        <v>3328</v>
      </c>
      <c r="B19345" s="139"/>
      <c r="C19345" s="139"/>
      <c r="D19345" s="140"/>
      <c r="E19345" s="76" t="s">
        <v>4869</v>
      </c>
      <c r="F19345" s="77" t="s">
        <v>4870</v>
      </c>
    </row>
    <row r="19346" spans="1:6" ht="12.75" customHeight="1" x14ac:dyDescent="0.2">
      <c r="A19346" s="141"/>
      <c r="B19346" s="142"/>
      <c r="C19346" s="142"/>
      <c r="D19346" s="143"/>
      <c r="E19346" s="78" t="s">
        <v>8867</v>
      </c>
      <c r="F19346" s="79" t="s">
        <v>9</v>
      </c>
    </row>
    <row r="19347" spans="1:6" ht="409.6" hidden="1" customHeight="1" x14ac:dyDescent="0.2"/>
    <row r="19348" spans="1:6" ht="12.75" customHeight="1" x14ac:dyDescent="0.2">
      <c r="A19348" s="80" t="s">
        <v>4871</v>
      </c>
      <c r="B19348" s="81" t="s">
        <v>4872</v>
      </c>
      <c r="C19348" s="82" t="s">
        <v>4870</v>
      </c>
      <c r="D19348" s="82" t="s">
        <v>4873</v>
      </c>
      <c r="E19348" s="82" t="s">
        <v>4874</v>
      </c>
      <c r="F19348" s="83" t="s">
        <v>4875</v>
      </c>
    </row>
    <row r="19349" spans="1:6" ht="409.6" hidden="1" customHeight="1" x14ac:dyDescent="0.2"/>
    <row r="19350" spans="1:6" ht="25.5" customHeight="1" x14ac:dyDescent="0.2">
      <c r="A19350" s="84" t="s">
        <v>5527</v>
      </c>
      <c r="B19350" s="85" t="s">
        <v>5528</v>
      </c>
      <c r="C19350" s="86" t="s">
        <v>263</v>
      </c>
      <c r="D19350" s="87">
        <v>9.7650000000000006</v>
      </c>
      <c r="E19350" s="88">
        <v>60418</v>
      </c>
      <c r="F19350" s="89">
        <f>+D19350*E19350</f>
        <v>589981.77</v>
      </c>
    </row>
    <row r="19351" spans="1:6" ht="409.6" hidden="1" customHeight="1" x14ac:dyDescent="0.2"/>
    <row r="19352" spans="1:6" ht="25.5" customHeight="1" x14ac:dyDescent="0.2">
      <c r="A19352" s="84" t="s">
        <v>5529</v>
      </c>
      <c r="B19352" s="85" t="s">
        <v>5530</v>
      </c>
      <c r="C19352" s="86" t="s">
        <v>9</v>
      </c>
      <c r="D19352" s="87">
        <v>1</v>
      </c>
      <c r="E19352" s="88">
        <v>407688</v>
      </c>
      <c r="F19352" s="89">
        <f>+D19352*E19352</f>
        <v>407688</v>
      </c>
    </row>
    <row r="19353" spans="1:6" ht="409.6" hidden="1" customHeight="1" x14ac:dyDescent="0.2"/>
    <row r="19354" spans="1:6" ht="25.5" customHeight="1" x14ac:dyDescent="0.2">
      <c r="A19354" s="84" t="s">
        <v>5531</v>
      </c>
      <c r="B19354" s="85" t="s">
        <v>5532</v>
      </c>
      <c r="C19354" s="86" t="s">
        <v>7</v>
      </c>
      <c r="D19354" s="87">
        <v>12.6</v>
      </c>
      <c r="E19354" s="88">
        <v>8300</v>
      </c>
      <c r="F19354" s="89">
        <f>+D19354*E19354</f>
        <v>104580</v>
      </c>
    </row>
    <row r="19355" spans="1:6" ht="409.6" hidden="1" customHeight="1" x14ac:dyDescent="0.2"/>
    <row r="19356" spans="1:6" ht="25.5" customHeight="1" x14ac:dyDescent="0.2">
      <c r="A19356" s="84" t="s">
        <v>5533</v>
      </c>
      <c r="B19356" s="85" t="s">
        <v>5534</v>
      </c>
      <c r="C19356" s="86" t="s">
        <v>9</v>
      </c>
      <c r="D19356" s="87">
        <v>36</v>
      </c>
      <c r="E19356" s="88">
        <v>1502</v>
      </c>
      <c r="F19356" s="89">
        <f>+D19356*E19356</f>
        <v>54072</v>
      </c>
    </row>
    <row r="19357" spans="1:6" ht="409.6" hidden="1" customHeight="1" x14ac:dyDescent="0.2"/>
    <row r="19358" spans="1:6" ht="25.5" customHeight="1" x14ac:dyDescent="0.2">
      <c r="A19358" s="84" t="s">
        <v>5246</v>
      </c>
      <c r="B19358" s="85" t="s">
        <v>5247</v>
      </c>
      <c r="C19358" s="86" t="s">
        <v>117</v>
      </c>
      <c r="D19358" s="87">
        <v>15.225</v>
      </c>
      <c r="E19358" s="88">
        <v>27004</v>
      </c>
      <c r="F19358" s="89">
        <f>+D19358*E19358</f>
        <v>411135.89999999997</v>
      </c>
    </row>
    <row r="19359" spans="1:6" ht="409.6" hidden="1" customHeight="1" x14ac:dyDescent="0.2"/>
    <row r="19360" spans="1:6" ht="25.5" customHeight="1" x14ac:dyDescent="0.2">
      <c r="A19360" s="84" t="s">
        <v>5535</v>
      </c>
      <c r="B19360" s="85" t="s">
        <v>5536</v>
      </c>
      <c r="C19360" s="86" t="s">
        <v>4880</v>
      </c>
      <c r="D19360" s="87">
        <v>0.73499999999999999</v>
      </c>
      <c r="E19360" s="88">
        <v>106400</v>
      </c>
      <c r="F19360" s="89">
        <f>+D19360*E19360</f>
        <v>78204</v>
      </c>
    </row>
    <row r="19361" spans="1:6" ht="409.6" hidden="1" customHeight="1" x14ac:dyDescent="0.2"/>
    <row r="19362" spans="1:6" ht="25.5" customHeight="1" x14ac:dyDescent="0.2">
      <c r="A19362" s="84" t="s">
        <v>5537</v>
      </c>
      <c r="B19362" s="85" t="s">
        <v>5538</v>
      </c>
      <c r="C19362" s="86" t="s">
        <v>4880</v>
      </c>
      <c r="D19362" s="87">
        <v>0.73499999999999999</v>
      </c>
      <c r="E19362" s="88">
        <v>219700</v>
      </c>
      <c r="F19362" s="89">
        <f>+D19362*E19362</f>
        <v>161479.5</v>
      </c>
    </row>
    <row r="19363" spans="1:6" ht="409.6" hidden="1" customHeight="1" x14ac:dyDescent="0.2"/>
    <row r="19364" spans="1:6" ht="25.5" customHeight="1" x14ac:dyDescent="0.2">
      <c r="A19364" s="84" t="s">
        <v>5539</v>
      </c>
      <c r="B19364" s="85" t="s">
        <v>5540</v>
      </c>
      <c r="C19364" s="86" t="s">
        <v>4880</v>
      </c>
      <c r="D19364" s="87">
        <v>1.47</v>
      </c>
      <c r="E19364" s="88">
        <v>171600</v>
      </c>
      <c r="F19364" s="89">
        <f>+D19364*E19364</f>
        <v>252252</v>
      </c>
    </row>
    <row r="19365" spans="1:6" ht="409.6" hidden="1" customHeight="1" x14ac:dyDescent="0.2"/>
    <row r="19366" spans="1:6" ht="25.5" customHeight="1" thickBot="1" x14ac:dyDescent="0.25">
      <c r="A19366" s="84" t="s">
        <v>5450</v>
      </c>
      <c r="B19366" s="85" t="s">
        <v>5451</v>
      </c>
      <c r="C19366" s="86" t="s">
        <v>7</v>
      </c>
      <c r="D19366" s="87">
        <v>1</v>
      </c>
      <c r="E19366" s="88">
        <v>15900</v>
      </c>
      <c r="F19366" s="89">
        <f>+D19366*E19366</f>
        <v>15900</v>
      </c>
    </row>
    <row r="19367" spans="1:6" ht="409.6" hidden="1" customHeight="1" thickBot="1" x14ac:dyDescent="0.25"/>
    <row r="19368" spans="1:6" ht="13.5" customHeight="1" thickBot="1" x14ac:dyDescent="0.25">
      <c r="A19368" s="90" t="s">
        <v>4883</v>
      </c>
      <c r="B19368" s="91"/>
      <c r="C19368" s="92">
        <v>70.606195045542194</v>
      </c>
      <c r="D19368" s="91"/>
      <c r="E19368" s="93" t="s">
        <v>4884</v>
      </c>
      <c r="F19368" s="94">
        <v>2075294</v>
      </c>
    </row>
    <row r="19369" spans="1:6" ht="0.2" customHeight="1" x14ac:dyDescent="0.2"/>
    <row r="19370" spans="1:6" ht="12.75" customHeight="1" x14ac:dyDescent="0.2">
      <c r="A19370" s="80" t="s">
        <v>4871</v>
      </c>
      <c r="B19370" s="81" t="s">
        <v>4885</v>
      </c>
      <c r="C19370" s="82" t="s">
        <v>4870</v>
      </c>
      <c r="D19370" s="82" t="s">
        <v>4873</v>
      </c>
      <c r="E19370" s="82" t="s">
        <v>4874</v>
      </c>
      <c r="F19370" s="83" t="s">
        <v>4875</v>
      </c>
    </row>
    <row r="19371" spans="1:6" ht="409.6" hidden="1" customHeight="1" x14ac:dyDescent="0.2"/>
    <row r="19372" spans="1:6" ht="25.5" customHeight="1" x14ac:dyDescent="0.2">
      <c r="A19372" s="84" t="s">
        <v>5541</v>
      </c>
      <c r="B19372" s="85" t="s">
        <v>5542</v>
      </c>
      <c r="C19372" s="86" t="s">
        <v>4888</v>
      </c>
      <c r="D19372" s="87">
        <v>1.7</v>
      </c>
      <c r="E19372" s="88">
        <v>198902</v>
      </c>
      <c r="F19372" s="89">
        <f>+D19372*E19372</f>
        <v>338133.39999999997</v>
      </c>
    </row>
    <row r="19373" spans="1:6" ht="409.6" hidden="1" customHeight="1" x14ac:dyDescent="0.2"/>
    <row r="19374" spans="1:6" ht="25.5" customHeight="1" x14ac:dyDescent="0.2">
      <c r="A19374" s="84" t="s">
        <v>4947</v>
      </c>
      <c r="B19374" s="85" t="s">
        <v>4948</v>
      </c>
      <c r="C19374" s="86" t="s">
        <v>4888</v>
      </c>
      <c r="D19374" s="87">
        <v>1.7</v>
      </c>
      <c r="E19374" s="88">
        <v>198902</v>
      </c>
      <c r="F19374" s="89">
        <f>+D19374*E19374</f>
        <v>338133.39999999997</v>
      </c>
    </row>
    <row r="19375" spans="1:6" ht="409.6" hidden="1" customHeight="1" x14ac:dyDescent="0.2"/>
    <row r="19376" spans="1:6" ht="25.5" customHeight="1" thickBot="1" x14ac:dyDescent="0.25">
      <c r="A19376" s="84" t="s">
        <v>5543</v>
      </c>
      <c r="B19376" s="85" t="s">
        <v>5544</v>
      </c>
      <c r="C19376" s="86" t="s">
        <v>4888</v>
      </c>
      <c r="D19376" s="87">
        <v>1</v>
      </c>
      <c r="E19376" s="88">
        <v>117001</v>
      </c>
      <c r="F19376" s="89">
        <f>+D19376*E19376</f>
        <v>117001</v>
      </c>
    </row>
    <row r="19377" spans="1:6" ht="409.6" hidden="1" customHeight="1" thickBot="1" x14ac:dyDescent="0.25"/>
    <row r="19378" spans="1:6" ht="13.5" customHeight="1" thickBot="1" x14ac:dyDescent="0.25">
      <c r="A19378" s="90" t="s">
        <v>4893</v>
      </c>
      <c r="B19378" s="91"/>
      <c r="C19378" s="92">
        <v>26.988737270570901</v>
      </c>
      <c r="D19378" s="91"/>
      <c r="E19378" s="93" t="s">
        <v>4884</v>
      </c>
      <c r="F19378" s="94">
        <v>793267</v>
      </c>
    </row>
    <row r="19379" spans="1:6" ht="0.2" customHeight="1" x14ac:dyDescent="0.2"/>
    <row r="19380" spans="1:6" ht="12.75" customHeight="1" x14ac:dyDescent="0.2">
      <c r="A19380" s="80" t="s">
        <v>4871</v>
      </c>
      <c r="B19380" s="81" t="s">
        <v>4894</v>
      </c>
      <c r="C19380" s="82" t="s">
        <v>4870</v>
      </c>
      <c r="D19380" s="82" t="s">
        <v>4873</v>
      </c>
      <c r="E19380" s="82" t="s">
        <v>4874</v>
      </c>
      <c r="F19380" s="83" t="s">
        <v>4875</v>
      </c>
    </row>
    <row r="19381" spans="1:6" ht="409.6" hidden="1" customHeight="1" x14ac:dyDescent="0.2"/>
    <row r="19382" spans="1:6" ht="25.5" customHeight="1" thickBot="1" x14ac:dyDescent="0.25">
      <c r="A19382" s="84" t="s">
        <v>4895</v>
      </c>
      <c r="B19382" s="85" t="s">
        <v>4896</v>
      </c>
      <c r="C19382" s="86" t="s">
        <v>4897</v>
      </c>
      <c r="D19382" s="87">
        <v>0.05</v>
      </c>
      <c r="E19382" s="88">
        <v>793267</v>
      </c>
      <c r="F19382" s="89">
        <f>+D19382*E19382</f>
        <v>39663.350000000006</v>
      </c>
    </row>
    <row r="19383" spans="1:6" ht="409.6" hidden="1" customHeight="1" thickBot="1" x14ac:dyDescent="0.25"/>
    <row r="19384" spans="1:6" ht="13.5" customHeight="1" thickBot="1" x14ac:dyDescent="0.25">
      <c r="A19384" s="90" t="s">
        <v>4898</v>
      </c>
      <c r="B19384" s="91"/>
      <c r="C19384" s="92">
        <v>1.3494249557370399</v>
      </c>
      <c r="D19384" s="91"/>
      <c r="E19384" s="93" t="s">
        <v>4884</v>
      </c>
      <c r="F19384" s="94">
        <v>39663</v>
      </c>
    </row>
    <row r="19385" spans="1:6" ht="0.2" customHeight="1" x14ac:dyDescent="0.2"/>
    <row r="19386" spans="1:6" ht="12.75" customHeight="1" x14ac:dyDescent="0.2">
      <c r="A19386" s="80" t="s">
        <v>4871</v>
      </c>
      <c r="B19386" s="81" t="s">
        <v>4899</v>
      </c>
      <c r="C19386" s="82" t="s">
        <v>4870</v>
      </c>
      <c r="D19386" s="82" t="s">
        <v>4873</v>
      </c>
      <c r="E19386" s="82" t="s">
        <v>4874</v>
      </c>
      <c r="F19386" s="83" t="s">
        <v>4875</v>
      </c>
    </row>
    <row r="19387" spans="1:6" ht="409.6" hidden="1" customHeight="1" x14ac:dyDescent="0.2"/>
    <row r="19388" spans="1:6" ht="25.5" customHeight="1" x14ac:dyDescent="0.2">
      <c r="A19388" s="84" t="s">
        <v>5476</v>
      </c>
      <c r="B19388" s="85" t="s">
        <v>5477</v>
      </c>
      <c r="C19388" s="86" t="s">
        <v>109</v>
      </c>
      <c r="D19388" s="87">
        <v>1</v>
      </c>
      <c r="E19388" s="88">
        <v>23072</v>
      </c>
      <c r="F19388" s="89">
        <f>+D19388*E19388</f>
        <v>23072</v>
      </c>
    </row>
    <row r="19389" spans="1:6" ht="409.6" hidden="1" customHeight="1" x14ac:dyDescent="0.2"/>
    <row r="19390" spans="1:6" ht="25.5" customHeight="1" x14ac:dyDescent="0.2">
      <c r="A19390" s="84" t="s">
        <v>5016</v>
      </c>
      <c r="B19390" s="85" t="s">
        <v>5017</v>
      </c>
      <c r="C19390" s="86" t="s">
        <v>109</v>
      </c>
      <c r="D19390" s="87">
        <v>2</v>
      </c>
      <c r="E19390" s="88">
        <v>3482</v>
      </c>
      <c r="F19390" s="89">
        <f>+D19390*E19390</f>
        <v>6964</v>
      </c>
    </row>
    <row r="19391" spans="1:6" ht="409.6" hidden="1" customHeight="1" x14ac:dyDescent="0.2"/>
    <row r="19392" spans="1:6" ht="25.5" customHeight="1" thickBot="1" x14ac:dyDescent="0.25">
      <c r="A19392" s="84" t="s">
        <v>5018</v>
      </c>
      <c r="B19392" s="85" t="s">
        <v>5019</v>
      </c>
      <c r="C19392" s="86" t="s">
        <v>109</v>
      </c>
      <c r="D19392" s="87">
        <v>4</v>
      </c>
      <c r="E19392" s="88">
        <v>248</v>
      </c>
      <c r="F19392" s="89">
        <f>+D19392*E19392</f>
        <v>992</v>
      </c>
    </row>
    <row r="19393" spans="1:6" ht="409.6" hidden="1" customHeight="1" thickBot="1" x14ac:dyDescent="0.25"/>
    <row r="19394" spans="1:6" ht="13.5" customHeight="1" thickBot="1" x14ac:dyDescent="0.25">
      <c r="A19394" s="90" t="s">
        <v>4904</v>
      </c>
      <c r="B19394" s="91"/>
      <c r="C19394" s="92">
        <v>1.0556427281498799</v>
      </c>
      <c r="D19394" s="91"/>
      <c r="E19394" s="93" t="s">
        <v>4884</v>
      </c>
      <c r="F19394" s="94">
        <v>31028</v>
      </c>
    </row>
    <row r="19395" spans="1:6" ht="0.2" customHeight="1" thickBot="1" x14ac:dyDescent="0.25"/>
    <row r="19396" spans="1:6" ht="12.75" customHeight="1" thickBot="1" x14ac:dyDescent="0.3">
      <c r="A19396" s="157" t="s">
        <v>4909</v>
      </c>
      <c r="B19396" s="158"/>
      <c r="C19396" s="158"/>
      <c r="D19396" s="158"/>
      <c r="E19396" s="159">
        <v>2939252</v>
      </c>
      <c r="F19396" s="160"/>
    </row>
    <row r="19397" spans="1:6" ht="12.75" customHeight="1" x14ac:dyDescent="0.2"/>
    <row r="19398" spans="1:6" ht="12.75" customHeight="1" x14ac:dyDescent="0.2"/>
    <row r="19399" spans="1:6" ht="409.6" hidden="1" customHeight="1" x14ac:dyDescent="0.2"/>
    <row r="19400" spans="1:6" ht="12.75" customHeight="1" x14ac:dyDescent="0.25">
      <c r="A19400" s="144" t="s">
        <v>4868</v>
      </c>
      <c r="B19400" s="145"/>
      <c r="C19400" s="145"/>
      <c r="D19400" s="145"/>
      <c r="E19400" s="146"/>
      <c r="F19400" s="147"/>
    </row>
    <row r="19401" spans="1:6" ht="12.75" customHeight="1" x14ac:dyDescent="0.2">
      <c r="A19401" s="138" t="s">
        <v>3330</v>
      </c>
      <c r="B19401" s="139"/>
      <c r="C19401" s="139"/>
      <c r="D19401" s="140"/>
      <c r="E19401" s="76" t="s">
        <v>4869</v>
      </c>
      <c r="F19401" s="77" t="s">
        <v>4870</v>
      </c>
    </row>
    <row r="19402" spans="1:6" ht="12.75" customHeight="1" x14ac:dyDescent="0.2">
      <c r="A19402" s="141"/>
      <c r="B19402" s="142"/>
      <c r="C19402" s="142"/>
      <c r="D19402" s="143"/>
      <c r="E19402" s="78" t="s">
        <v>3327</v>
      </c>
      <c r="F19402" s="79" t="s">
        <v>117</v>
      </c>
    </row>
    <row r="19403" spans="1:6" ht="409.6" hidden="1" customHeight="1" x14ac:dyDescent="0.2"/>
    <row r="19404" spans="1:6" ht="12.75" customHeight="1" x14ac:dyDescent="0.2">
      <c r="A19404" s="80" t="s">
        <v>4871</v>
      </c>
      <c r="B19404" s="81" t="s">
        <v>4872</v>
      </c>
      <c r="C19404" s="82" t="s">
        <v>4870</v>
      </c>
      <c r="D19404" s="82" t="s">
        <v>4873</v>
      </c>
      <c r="E19404" s="82" t="s">
        <v>4874</v>
      </c>
      <c r="F19404" s="83" t="s">
        <v>4875</v>
      </c>
    </row>
    <row r="19405" spans="1:6" ht="409.6" hidden="1" customHeight="1" x14ac:dyDescent="0.2"/>
    <row r="19406" spans="1:6" ht="25.5" customHeight="1" x14ac:dyDescent="0.2">
      <c r="A19406" s="84" t="s">
        <v>5545</v>
      </c>
      <c r="B19406" s="85" t="s">
        <v>5546</v>
      </c>
      <c r="C19406" s="86" t="s">
        <v>263</v>
      </c>
      <c r="D19406" s="87">
        <v>4.2067100000000002</v>
      </c>
      <c r="E19406" s="88">
        <v>12285</v>
      </c>
      <c r="F19406" s="89">
        <f>+D19406*E19406</f>
        <v>51679.432350000003</v>
      </c>
    </row>
    <row r="19407" spans="1:6" ht="409.6" hidden="1" customHeight="1" x14ac:dyDescent="0.2"/>
    <row r="19408" spans="1:6" ht="25.5" customHeight="1" x14ac:dyDescent="0.2">
      <c r="A19408" s="84" t="s">
        <v>5547</v>
      </c>
      <c r="B19408" s="85" t="s">
        <v>5548</v>
      </c>
      <c r="C19408" s="86" t="s">
        <v>263</v>
      </c>
      <c r="D19408" s="87">
        <v>1.1967399999999999</v>
      </c>
      <c r="E19408" s="88">
        <v>4727</v>
      </c>
      <c r="F19408" s="89">
        <f>+D19408*E19408</f>
        <v>5656.9899799999994</v>
      </c>
    </row>
    <row r="19409" spans="1:6" ht="409.6" hidden="1" customHeight="1" x14ac:dyDescent="0.2"/>
    <row r="19410" spans="1:6" ht="25.5" customHeight="1" x14ac:dyDescent="0.2">
      <c r="A19410" s="84" t="s">
        <v>5549</v>
      </c>
      <c r="B19410" s="85" t="s">
        <v>5550</v>
      </c>
      <c r="C19410" s="86" t="s">
        <v>117</v>
      </c>
      <c r="D19410" s="87">
        <v>1.958E-2</v>
      </c>
      <c r="E19410" s="88">
        <v>97384</v>
      </c>
      <c r="F19410" s="89">
        <f>+D19410*E19410</f>
        <v>1906.77872</v>
      </c>
    </row>
    <row r="19411" spans="1:6" ht="409.6" hidden="1" customHeight="1" x14ac:dyDescent="0.2"/>
    <row r="19412" spans="1:6" ht="25.5" customHeight="1" x14ac:dyDescent="0.2">
      <c r="A19412" s="84" t="s">
        <v>5551</v>
      </c>
      <c r="B19412" s="85" t="s">
        <v>5552</v>
      </c>
      <c r="C19412" s="86" t="s">
        <v>117</v>
      </c>
      <c r="D19412" s="87">
        <v>0.25023000000000001</v>
      </c>
      <c r="E19412" s="88">
        <v>14400</v>
      </c>
      <c r="F19412" s="89">
        <f>+D19412*E19412</f>
        <v>3603.3119999999999</v>
      </c>
    </row>
    <row r="19413" spans="1:6" ht="409.6" hidden="1" customHeight="1" x14ac:dyDescent="0.2"/>
    <row r="19414" spans="1:6" ht="25.5" customHeight="1" x14ac:dyDescent="0.2">
      <c r="A19414" s="84" t="s">
        <v>5444</v>
      </c>
      <c r="B19414" s="85" t="s">
        <v>5445</v>
      </c>
      <c r="C19414" s="86" t="s">
        <v>263</v>
      </c>
      <c r="D19414" s="87">
        <v>0.10879</v>
      </c>
      <c r="E19414" s="88">
        <v>12867</v>
      </c>
      <c r="F19414" s="89">
        <f>+D19414*E19414</f>
        <v>1399.8009299999999</v>
      </c>
    </row>
    <row r="19415" spans="1:6" ht="409.6" hidden="1" customHeight="1" x14ac:dyDescent="0.2"/>
    <row r="19416" spans="1:6" ht="25.5" customHeight="1" x14ac:dyDescent="0.2">
      <c r="A19416" s="84" t="s">
        <v>5553</v>
      </c>
      <c r="B19416" s="85" t="s">
        <v>5554</v>
      </c>
      <c r="C19416" s="86" t="s">
        <v>117</v>
      </c>
      <c r="D19416" s="87">
        <v>1.03</v>
      </c>
      <c r="E19416" s="88">
        <v>45000</v>
      </c>
      <c r="F19416" s="89">
        <f>+D19416*E19416</f>
        <v>46350</v>
      </c>
    </row>
    <row r="19417" spans="1:6" ht="409.6" hidden="1" customHeight="1" x14ac:dyDescent="0.2"/>
    <row r="19418" spans="1:6" ht="25.5" customHeight="1" x14ac:dyDescent="0.2">
      <c r="A19418" s="84" t="s">
        <v>5533</v>
      </c>
      <c r="B19418" s="85" t="s">
        <v>5534</v>
      </c>
      <c r="C19418" s="86" t="s">
        <v>9</v>
      </c>
      <c r="D19418" s="87">
        <v>1.0879399999999999</v>
      </c>
      <c r="E19418" s="88">
        <v>1502</v>
      </c>
      <c r="F19418" s="89">
        <f>+D19418*E19418</f>
        <v>1634.0858799999999</v>
      </c>
    </row>
    <row r="19419" spans="1:6" ht="409.6" hidden="1" customHeight="1" x14ac:dyDescent="0.2"/>
    <row r="19420" spans="1:6" ht="25.5" customHeight="1" thickBot="1" x14ac:dyDescent="0.25">
      <c r="A19420" s="84" t="s">
        <v>5472</v>
      </c>
      <c r="B19420" s="85" t="s">
        <v>5473</v>
      </c>
      <c r="C19420" s="86" t="s">
        <v>7</v>
      </c>
      <c r="D19420" s="87">
        <v>0.5</v>
      </c>
      <c r="E19420" s="88">
        <v>8234</v>
      </c>
      <c r="F19420" s="89">
        <f>+D19420*E19420</f>
        <v>4117</v>
      </c>
    </row>
    <row r="19421" spans="1:6" ht="409.6" hidden="1" customHeight="1" thickBot="1" x14ac:dyDescent="0.25"/>
    <row r="19422" spans="1:6" ht="13.5" customHeight="1" thickBot="1" x14ac:dyDescent="0.25">
      <c r="A19422" s="90" t="s">
        <v>4883</v>
      </c>
      <c r="B19422" s="91"/>
      <c r="C19422" s="92">
        <v>40.898417452316203</v>
      </c>
      <c r="D19422" s="91"/>
      <c r="E19422" s="93" t="s">
        <v>4884</v>
      </c>
      <c r="F19422" s="94">
        <v>116347</v>
      </c>
    </row>
    <row r="19423" spans="1:6" ht="0.2" customHeight="1" x14ac:dyDescent="0.2"/>
    <row r="19424" spans="1:6" ht="12.75" customHeight="1" x14ac:dyDescent="0.2">
      <c r="A19424" s="80" t="s">
        <v>4871</v>
      </c>
      <c r="B19424" s="81" t="s">
        <v>4885</v>
      </c>
      <c r="C19424" s="82" t="s">
        <v>4870</v>
      </c>
      <c r="D19424" s="82" t="s">
        <v>4873</v>
      </c>
      <c r="E19424" s="82" t="s">
        <v>4874</v>
      </c>
      <c r="F19424" s="83" t="s">
        <v>4875</v>
      </c>
    </row>
    <row r="19425" spans="1:6" ht="409.6" hidden="1" customHeight="1" x14ac:dyDescent="0.2"/>
    <row r="19426" spans="1:6" ht="25.5" customHeight="1" thickBot="1" x14ac:dyDescent="0.25">
      <c r="A19426" s="84" t="s">
        <v>5474</v>
      </c>
      <c r="B19426" s="85" t="s">
        <v>5475</v>
      </c>
      <c r="C19426" s="86" t="s">
        <v>4888</v>
      </c>
      <c r="D19426" s="87">
        <v>0.36264999999999997</v>
      </c>
      <c r="E19426" s="88">
        <v>387430</v>
      </c>
      <c r="F19426" s="89">
        <f>+D19426*E19426</f>
        <v>140501.4895</v>
      </c>
    </row>
    <row r="19427" spans="1:6" ht="409.6" hidden="1" customHeight="1" thickBot="1" x14ac:dyDescent="0.25"/>
    <row r="19428" spans="1:6" ht="13.5" customHeight="1" thickBot="1" x14ac:dyDescent="0.25">
      <c r="A19428" s="90" t="s">
        <v>4893</v>
      </c>
      <c r="B19428" s="91"/>
      <c r="C19428" s="92">
        <v>49.389056447247199</v>
      </c>
      <c r="D19428" s="91"/>
      <c r="E19428" s="93" t="s">
        <v>4884</v>
      </c>
      <c r="F19428" s="94">
        <v>140501</v>
      </c>
    </row>
    <row r="19429" spans="1:6" ht="0.2" customHeight="1" x14ac:dyDescent="0.2"/>
    <row r="19430" spans="1:6" ht="12.75" customHeight="1" x14ac:dyDescent="0.2">
      <c r="A19430" s="80" t="s">
        <v>4871</v>
      </c>
      <c r="B19430" s="81" t="s">
        <v>4894</v>
      </c>
      <c r="C19430" s="82" t="s">
        <v>4870</v>
      </c>
      <c r="D19430" s="82" t="s">
        <v>4873</v>
      </c>
      <c r="E19430" s="82" t="s">
        <v>4874</v>
      </c>
      <c r="F19430" s="83" t="s">
        <v>4875</v>
      </c>
    </row>
    <row r="19431" spans="1:6" ht="409.6" hidden="1" customHeight="1" x14ac:dyDescent="0.2"/>
    <row r="19432" spans="1:6" ht="25.5" customHeight="1" thickBot="1" x14ac:dyDescent="0.25">
      <c r="A19432" s="84" t="s">
        <v>4895</v>
      </c>
      <c r="B19432" s="85" t="s">
        <v>4896</v>
      </c>
      <c r="C19432" s="86" t="s">
        <v>4897</v>
      </c>
      <c r="D19432" s="87">
        <v>0.05</v>
      </c>
      <c r="E19432" s="88">
        <v>140501</v>
      </c>
      <c r="F19432" s="89">
        <f>+D19432*E19432</f>
        <v>7025.05</v>
      </c>
    </row>
    <row r="19433" spans="1:6" ht="409.6" hidden="1" customHeight="1" thickBot="1" x14ac:dyDescent="0.25"/>
    <row r="19434" spans="1:6" ht="13.5" customHeight="1" thickBot="1" x14ac:dyDescent="0.25">
      <c r="A19434" s="90" t="s">
        <v>4898</v>
      </c>
      <c r="B19434" s="91"/>
      <c r="C19434" s="92">
        <v>2.4694352463107898</v>
      </c>
      <c r="D19434" s="91"/>
      <c r="E19434" s="93" t="s">
        <v>4884</v>
      </c>
      <c r="F19434" s="94">
        <v>7025</v>
      </c>
    </row>
    <row r="19435" spans="1:6" ht="0.2" customHeight="1" x14ac:dyDescent="0.2"/>
    <row r="19436" spans="1:6" ht="12.75" customHeight="1" x14ac:dyDescent="0.2">
      <c r="A19436" s="80" t="s">
        <v>4871</v>
      </c>
      <c r="B19436" s="81" t="s">
        <v>4899</v>
      </c>
      <c r="C19436" s="82" t="s">
        <v>4870</v>
      </c>
      <c r="D19436" s="82" t="s">
        <v>4873</v>
      </c>
      <c r="E19436" s="82" t="s">
        <v>4874</v>
      </c>
      <c r="F19436" s="83" t="s">
        <v>4875</v>
      </c>
    </row>
    <row r="19437" spans="1:6" ht="409.6" hidden="1" customHeight="1" x14ac:dyDescent="0.2"/>
    <row r="19438" spans="1:6" ht="25.5" customHeight="1" x14ac:dyDescent="0.2">
      <c r="A19438" s="84" t="s">
        <v>5016</v>
      </c>
      <c r="B19438" s="85" t="s">
        <v>5017</v>
      </c>
      <c r="C19438" s="86" t="s">
        <v>109</v>
      </c>
      <c r="D19438" s="87">
        <v>2.7198500000000001</v>
      </c>
      <c r="E19438" s="88">
        <v>3482</v>
      </c>
      <c r="F19438" s="89">
        <f>+D19438*E19438</f>
        <v>9470.5177000000003</v>
      </c>
    </row>
    <row r="19439" spans="1:6" ht="409.6" hidden="1" customHeight="1" x14ac:dyDescent="0.2"/>
    <row r="19440" spans="1:6" ht="25.5" customHeight="1" x14ac:dyDescent="0.2">
      <c r="A19440" s="84" t="s">
        <v>5018</v>
      </c>
      <c r="B19440" s="85" t="s">
        <v>5019</v>
      </c>
      <c r="C19440" s="86" t="s">
        <v>109</v>
      </c>
      <c r="D19440" s="87">
        <v>2.7198500000000001</v>
      </c>
      <c r="E19440" s="88">
        <v>248</v>
      </c>
      <c r="F19440" s="89">
        <f>+D19440*E19440</f>
        <v>674.52280000000007</v>
      </c>
    </row>
    <row r="19441" spans="1:6" ht="409.6" hidden="1" customHeight="1" x14ac:dyDescent="0.2"/>
    <row r="19442" spans="1:6" ht="25.5" customHeight="1" thickBot="1" x14ac:dyDescent="0.25">
      <c r="A19442" s="84" t="s">
        <v>5476</v>
      </c>
      <c r="B19442" s="85" t="s">
        <v>5477</v>
      </c>
      <c r="C19442" s="86" t="s">
        <v>109</v>
      </c>
      <c r="D19442" s="87">
        <v>0.45330999999999999</v>
      </c>
      <c r="E19442" s="88">
        <v>23072</v>
      </c>
      <c r="F19442" s="89">
        <f>+D19442*E19442</f>
        <v>10458.768319999999</v>
      </c>
    </row>
    <row r="19443" spans="1:6" ht="409.6" hidden="1" customHeight="1" thickBot="1" x14ac:dyDescent="0.25"/>
    <row r="19444" spans="1:6" ht="13.5" customHeight="1" thickBot="1" x14ac:dyDescent="0.25">
      <c r="A19444" s="90" t="s">
        <v>4904</v>
      </c>
      <c r="B19444" s="91"/>
      <c r="C19444" s="92">
        <v>7.2430908541257999</v>
      </c>
      <c r="D19444" s="91"/>
      <c r="E19444" s="93" t="s">
        <v>4884</v>
      </c>
      <c r="F19444" s="94">
        <v>20605</v>
      </c>
    </row>
    <row r="19445" spans="1:6" ht="0.2" customHeight="1" thickBot="1" x14ac:dyDescent="0.25"/>
    <row r="19446" spans="1:6" ht="12.75" customHeight="1" thickBot="1" x14ac:dyDescent="0.3">
      <c r="A19446" s="157" t="s">
        <v>4909</v>
      </c>
      <c r="B19446" s="158"/>
      <c r="C19446" s="158"/>
      <c r="D19446" s="158"/>
      <c r="E19446" s="159">
        <v>284478</v>
      </c>
      <c r="F19446" s="160"/>
    </row>
    <row r="19447" spans="1:6" ht="12.75" customHeight="1" x14ac:dyDescent="0.2"/>
    <row r="19448" spans="1:6" ht="12.75" customHeight="1" x14ac:dyDescent="0.2"/>
    <row r="19449" spans="1:6" ht="409.6" hidden="1" customHeight="1" x14ac:dyDescent="0.2"/>
    <row r="19450" spans="1:6" ht="12.75" customHeight="1" x14ac:dyDescent="0.25">
      <c r="A19450" s="144" t="s">
        <v>4868</v>
      </c>
      <c r="B19450" s="145"/>
      <c r="C19450" s="145"/>
      <c r="D19450" s="145"/>
      <c r="E19450" s="146"/>
      <c r="F19450" s="147"/>
    </row>
    <row r="19451" spans="1:6" ht="12.75" customHeight="1" x14ac:dyDescent="0.2">
      <c r="A19451" s="138" t="s">
        <v>3332</v>
      </c>
      <c r="B19451" s="139"/>
      <c r="C19451" s="139"/>
      <c r="D19451" s="140"/>
      <c r="E19451" s="76" t="s">
        <v>4869</v>
      </c>
      <c r="F19451" s="77" t="s">
        <v>4870</v>
      </c>
    </row>
    <row r="19452" spans="1:6" ht="12.75" customHeight="1" x14ac:dyDescent="0.2">
      <c r="A19452" s="141"/>
      <c r="B19452" s="142"/>
      <c r="C19452" s="142"/>
      <c r="D19452" s="143"/>
      <c r="E19452" s="78" t="s">
        <v>3329</v>
      </c>
      <c r="F19452" s="79" t="s">
        <v>7</v>
      </c>
    </row>
    <row r="19453" spans="1:6" ht="409.6" hidden="1" customHeight="1" x14ac:dyDescent="0.2"/>
    <row r="19454" spans="1:6" ht="12.75" customHeight="1" x14ac:dyDescent="0.2">
      <c r="A19454" s="80" t="s">
        <v>4871</v>
      </c>
      <c r="B19454" s="81" t="s">
        <v>4872</v>
      </c>
      <c r="C19454" s="82" t="s">
        <v>4870</v>
      </c>
      <c r="D19454" s="82" t="s">
        <v>4873</v>
      </c>
      <c r="E19454" s="82" t="s">
        <v>4874</v>
      </c>
      <c r="F19454" s="83" t="s">
        <v>4875</v>
      </c>
    </row>
    <row r="19455" spans="1:6" ht="409.6" hidden="1" customHeight="1" x14ac:dyDescent="0.2"/>
    <row r="19456" spans="1:6" ht="25.5" customHeight="1" x14ac:dyDescent="0.2">
      <c r="A19456" s="84" t="s">
        <v>5472</v>
      </c>
      <c r="B19456" s="85" t="s">
        <v>5473</v>
      </c>
      <c r="C19456" s="86" t="s">
        <v>7</v>
      </c>
      <c r="D19456" s="87">
        <v>3.5000000000000003E-2</v>
      </c>
      <c r="E19456" s="88">
        <v>8234</v>
      </c>
      <c r="F19456" s="89">
        <f>+D19456*E19456</f>
        <v>288.19000000000005</v>
      </c>
    </row>
    <row r="19457" spans="1:6" ht="409.6" hidden="1" customHeight="1" x14ac:dyDescent="0.2"/>
    <row r="19458" spans="1:6" ht="25.5" customHeight="1" x14ac:dyDescent="0.2">
      <c r="A19458" s="84" t="s">
        <v>5513</v>
      </c>
      <c r="B19458" s="85" t="s">
        <v>5514</v>
      </c>
      <c r="C19458" s="86" t="s">
        <v>7</v>
      </c>
      <c r="D19458" s="87">
        <v>1.05</v>
      </c>
      <c r="E19458" s="88">
        <v>7242</v>
      </c>
      <c r="F19458" s="89">
        <f>+D19458*E19458</f>
        <v>7604.1</v>
      </c>
    </row>
    <row r="19459" spans="1:6" ht="409.6" hidden="1" customHeight="1" x14ac:dyDescent="0.2"/>
    <row r="19460" spans="1:6" ht="25.5" customHeight="1" x14ac:dyDescent="0.2">
      <c r="A19460" s="84" t="s">
        <v>5535</v>
      </c>
      <c r="B19460" s="85" t="s">
        <v>5536</v>
      </c>
      <c r="C19460" s="86" t="s">
        <v>4880</v>
      </c>
      <c r="D19460" s="87">
        <v>3.5500000000000002E-3</v>
      </c>
      <c r="E19460" s="88">
        <v>106400</v>
      </c>
      <c r="F19460" s="89">
        <f>+D19460*E19460</f>
        <v>377.72</v>
      </c>
    </row>
    <row r="19461" spans="1:6" ht="409.6" hidden="1" customHeight="1" x14ac:dyDescent="0.2"/>
    <row r="19462" spans="1:6" ht="25.5" customHeight="1" x14ac:dyDescent="0.2">
      <c r="A19462" s="84" t="s">
        <v>5537</v>
      </c>
      <c r="B19462" s="85" t="s">
        <v>5538</v>
      </c>
      <c r="C19462" s="86" t="s">
        <v>4880</v>
      </c>
      <c r="D19462" s="87">
        <v>1.1900000000000001E-3</v>
      </c>
      <c r="E19462" s="88">
        <v>219700</v>
      </c>
      <c r="F19462" s="89">
        <f>+D19462*E19462</f>
        <v>261.44300000000004</v>
      </c>
    </row>
    <row r="19463" spans="1:6" ht="409.6" hidden="1" customHeight="1" x14ac:dyDescent="0.2"/>
    <row r="19464" spans="1:6" ht="25.5" customHeight="1" thickBot="1" x14ac:dyDescent="0.25">
      <c r="A19464" s="84" t="s">
        <v>5555</v>
      </c>
      <c r="B19464" s="85" t="s">
        <v>5556</v>
      </c>
      <c r="C19464" s="86" t="s">
        <v>4880</v>
      </c>
      <c r="D19464" s="87">
        <v>2.96E-3</v>
      </c>
      <c r="E19464" s="88">
        <v>139300</v>
      </c>
      <c r="F19464" s="89">
        <f>+D19464*E19464</f>
        <v>412.32799999999997</v>
      </c>
    </row>
    <row r="19465" spans="1:6" ht="409.6" hidden="1" customHeight="1" thickBot="1" x14ac:dyDescent="0.25"/>
    <row r="19466" spans="1:6" ht="13.5" customHeight="1" thickBot="1" x14ac:dyDescent="0.25">
      <c r="A19466" s="90" t="s">
        <v>4883</v>
      </c>
      <c r="B19466" s="91"/>
      <c r="C19466" s="92">
        <v>59.763432237369699</v>
      </c>
      <c r="D19466" s="91"/>
      <c r="E19466" s="93" t="s">
        <v>4884</v>
      </c>
      <c r="F19466" s="94">
        <v>8943</v>
      </c>
    </row>
    <row r="19467" spans="1:6" ht="0.2" customHeight="1" x14ac:dyDescent="0.2"/>
    <row r="19468" spans="1:6" ht="12.75" customHeight="1" x14ac:dyDescent="0.2">
      <c r="A19468" s="80" t="s">
        <v>4871</v>
      </c>
      <c r="B19468" s="81" t="s">
        <v>4885</v>
      </c>
      <c r="C19468" s="82" t="s">
        <v>4870</v>
      </c>
      <c r="D19468" s="82" t="s">
        <v>4873</v>
      </c>
      <c r="E19468" s="82" t="s">
        <v>4874</v>
      </c>
      <c r="F19468" s="83" t="s">
        <v>4875</v>
      </c>
    </row>
    <row r="19469" spans="1:6" ht="409.6" hidden="1" customHeight="1" x14ac:dyDescent="0.2"/>
    <row r="19470" spans="1:6" ht="25.5" customHeight="1" x14ac:dyDescent="0.2">
      <c r="A19470" s="84" t="s">
        <v>5474</v>
      </c>
      <c r="B19470" s="85" t="s">
        <v>5475</v>
      </c>
      <c r="C19470" s="86" t="s">
        <v>4888</v>
      </c>
      <c r="D19470" s="87">
        <v>1.078E-2</v>
      </c>
      <c r="E19470" s="88">
        <v>387430</v>
      </c>
      <c r="F19470" s="89">
        <f>+D19470*E19470</f>
        <v>4176.4953999999998</v>
      </c>
    </row>
    <row r="19471" spans="1:6" ht="409.6" hidden="1" customHeight="1" x14ac:dyDescent="0.2"/>
    <row r="19472" spans="1:6" ht="25.5" customHeight="1" thickBot="1" x14ac:dyDescent="0.25">
      <c r="A19472" s="84" t="s">
        <v>5284</v>
      </c>
      <c r="B19472" s="85" t="s">
        <v>5285</v>
      </c>
      <c r="C19472" s="86" t="s">
        <v>4888</v>
      </c>
      <c r="D19472" s="87">
        <v>3.5500000000000002E-3</v>
      </c>
      <c r="E19472" s="88">
        <v>222303</v>
      </c>
      <c r="F19472" s="89">
        <f>+D19472*E19472</f>
        <v>789.17565000000002</v>
      </c>
    </row>
    <row r="19473" spans="1:6" ht="409.6" hidden="1" customHeight="1" thickBot="1" x14ac:dyDescent="0.25"/>
    <row r="19474" spans="1:6" ht="13.5" customHeight="1" thickBot="1" x14ac:dyDescent="0.25">
      <c r="A19474" s="90" t="s">
        <v>4893</v>
      </c>
      <c r="B19474" s="91"/>
      <c r="C19474" s="92">
        <v>33.179631114675203</v>
      </c>
      <c r="D19474" s="91"/>
      <c r="E19474" s="93" t="s">
        <v>4884</v>
      </c>
      <c r="F19474" s="94">
        <v>4965</v>
      </c>
    </row>
    <row r="19475" spans="1:6" ht="0.2" customHeight="1" x14ac:dyDescent="0.2"/>
    <row r="19476" spans="1:6" ht="12.75" customHeight="1" x14ac:dyDescent="0.2">
      <c r="A19476" s="80" t="s">
        <v>4871</v>
      </c>
      <c r="B19476" s="81" t="s">
        <v>4894</v>
      </c>
      <c r="C19476" s="82" t="s">
        <v>4870</v>
      </c>
      <c r="D19476" s="82" t="s">
        <v>4873</v>
      </c>
      <c r="E19476" s="82" t="s">
        <v>4874</v>
      </c>
      <c r="F19476" s="83" t="s">
        <v>4875</v>
      </c>
    </row>
    <row r="19477" spans="1:6" ht="409.6" hidden="1" customHeight="1" x14ac:dyDescent="0.2"/>
    <row r="19478" spans="1:6" ht="25.5" customHeight="1" thickBot="1" x14ac:dyDescent="0.25">
      <c r="A19478" s="84" t="s">
        <v>4895</v>
      </c>
      <c r="B19478" s="85" t="s">
        <v>4896</v>
      </c>
      <c r="C19478" s="86" t="s">
        <v>4897</v>
      </c>
      <c r="D19478" s="87">
        <v>0.05</v>
      </c>
      <c r="E19478" s="88">
        <v>4965</v>
      </c>
      <c r="F19478" s="89">
        <f>+D19478*E19478</f>
        <v>248.25</v>
      </c>
    </row>
    <row r="19479" spans="1:6" ht="409.6" hidden="1" customHeight="1" thickBot="1" x14ac:dyDescent="0.25"/>
    <row r="19480" spans="1:6" ht="13.5" customHeight="1" thickBot="1" x14ac:dyDescent="0.25">
      <c r="A19480" s="90" t="s">
        <v>4898</v>
      </c>
      <c r="B19480" s="91"/>
      <c r="C19480" s="92">
        <v>1.6573108794439999</v>
      </c>
      <c r="D19480" s="91"/>
      <c r="E19480" s="93" t="s">
        <v>4884</v>
      </c>
      <c r="F19480" s="94">
        <v>248</v>
      </c>
    </row>
    <row r="19481" spans="1:6" ht="0.2" customHeight="1" x14ac:dyDescent="0.2"/>
    <row r="19482" spans="1:6" ht="12.75" customHeight="1" x14ac:dyDescent="0.2">
      <c r="A19482" s="80" t="s">
        <v>4871</v>
      </c>
      <c r="B19482" s="81" t="s">
        <v>4899</v>
      </c>
      <c r="C19482" s="82" t="s">
        <v>4870</v>
      </c>
      <c r="D19482" s="82" t="s">
        <v>4873</v>
      </c>
      <c r="E19482" s="82" t="s">
        <v>4874</v>
      </c>
      <c r="F19482" s="83" t="s">
        <v>4875</v>
      </c>
    </row>
    <row r="19483" spans="1:6" ht="409.6" hidden="1" customHeight="1" x14ac:dyDescent="0.2"/>
    <row r="19484" spans="1:6" ht="25.5" customHeight="1" x14ac:dyDescent="0.2">
      <c r="A19484" s="84" t="s">
        <v>5523</v>
      </c>
      <c r="B19484" s="85" t="s">
        <v>5524</v>
      </c>
      <c r="C19484" s="86" t="s">
        <v>109</v>
      </c>
      <c r="D19484" s="87">
        <v>4.7099999999999998E-3</v>
      </c>
      <c r="E19484" s="88">
        <v>40935</v>
      </c>
      <c r="F19484" s="89">
        <f>+D19484*E19484</f>
        <v>192.80384999999998</v>
      </c>
    </row>
    <row r="19485" spans="1:6" ht="409.6" hidden="1" customHeight="1" x14ac:dyDescent="0.2"/>
    <row r="19486" spans="1:6" ht="25.5" customHeight="1" x14ac:dyDescent="0.2">
      <c r="A19486" s="84" t="s">
        <v>5016</v>
      </c>
      <c r="B19486" s="85" t="s">
        <v>5017</v>
      </c>
      <c r="C19486" s="86" t="s">
        <v>109</v>
      </c>
      <c r="D19486" s="87">
        <v>7.4999999999999997E-2</v>
      </c>
      <c r="E19486" s="88">
        <v>3482</v>
      </c>
      <c r="F19486" s="89">
        <f>+D19486*E19486</f>
        <v>261.14999999999998</v>
      </c>
    </row>
    <row r="19487" spans="1:6" ht="409.6" hidden="1" customHeight="1" x14ac:dyDescent="0.2"/>
    <row r="19488" spans="1:6" ht="25.5" customHeight="1" thickBot="1" x14ac:dyDescent="0.25">
      <c r="A19488" s="84" t="s">
        <v>5018</v>
      </c>
      <c r="B19488" s="85" t="s">
        <v>5019</v>
      </c>
      <c r="C19488" s="86" t="s">
        <v>109</v>
      </c>
      <c r="D19488" s="87">
        <v>0.14344000000000001</v>
      </c>
      <c r="E19488" s="88">
        <v>248</v>
      </c>
      <c r="F19488" s="89">
        <f>+D19488*E19488</f>
        <v>35.573120000000003</v>
      </c>
    </row>
    <row r="19489" spans="1:6" ht="409.6" hidden="1" customHeight="1" thickBot="1" x14ac:dyDescent="0.25"/>
    <row r="19490" spans="1:6" ht="13.5" customHeight="1" thickBot="1" x14ac:dyDescent="0.25">
      <c r="A19490" s="90" t="s">
        <v>4904</v>
      </c>
      <c r="B19490" s="91"/>
      <c r="C19490" s="92">
        <v>3.2745255279337102</v>
      </c>
      <c r="D19490" s="91"/>
      <c r="E19490" s="93" t="s">
        <v>4884</v>
      </c>
      <c r="F19490" s="94">
        <v>490</v>
      </c>
    </row>
    <row r="19491" spans="1:6" ht="0.2" customHeight="1" x14ac:dyDescent="0.2"/>
    <row r="19492" spans="1:6" ht="12.75" customHeight="1" x14ac:dyDescent="0.2">
      <c r="A19492" s="80" t="s">
        <v>4871</v>
      </c>
      <c r="B19492" s="81" t="s">
        <v>4905</v>
      </c>
      <c r="C19492" s="82" t="s">
        <v>4870</v>
      </c>
      <c r="D19492" s="82" t="s">
        <v>4873</v>
      </c>
      <c r="E19492" s="82" t="s">
        <v>4874</v>
      </c>
      <c r="F19492" s="83" t="s">
        <v>4875</v>
      </c>
    </row>
    <row r="19493" spans="1:6" ht="409.6" hidden="1" customHeight="1" x14ac:dyDescent="0.2"/>
    <row r="19494" spans="1:6" ht="25.5" customHeight="1" x14ac:dyDescent="0.2">
      <c r="A19494" s="84" t="s">
        <v>4906</v>
      </c>
      <c r="B19494" s="85" t="s">
        <v>4907</v>
      </c>
      <c r="C19494" s="86" t="s">
        <v>9</v>
      </c>
      <c r="D19494" s="87">
        <v>1.1800000000000001E-3</v>
      </c>
      <c r="E19494" s="88">
        <v>187721</v>
      </c>
      <c r="F19494" s="89">
        <f>+D19494*E19494</f>
        <v>221.51078000000001</v>
      </c>
    </row>
    <row r="19495" spans="1:6" ht="409.6" hidden="1" customHeight="1" x14ac:dyDescent="0.2"/>
    <row r="19496" spans="1:6" ht="25.5" customHeight="1" thickBot="1" x14ac:dyDescent="0.25">
      <c r="A19496" s="84" t="s">
        <v>5511</v>
      </c>
      <c r="B19496" s="85" t="s">
        <v>5512</v>
      </c>
      <c r="C19496" s="86" t="s">
        <v>7</v>
      </c>
      <c r="D19496" s="87">
        <v>1</v>
      </c>
      <c r="E19496" s="88">
        <v>96</v>
      </c>
      <c r="F19496" s="89">
        <f>+D19496*E19496</f>
        <v>96</v>
      </c>
    </row>
    <row r="19497" spans="1:6" ht="409.6" hidden="1" customHeight="1" thickBot="1" x14ac:dyDescent="0.25"/>
    <row r="19498" spans="1:6" ht="13.5" customHeight="1" thickBot="1" x14ac:dyDescent="0.25">
      <c r="A19498" s="90" t="s">
        <v>4908</v>
      </c>
      <c r="B19498" s="91"/>
      <c r="C19498" s="92">
        <v>2.1251002405773902</v>
      </c>
      <c r="D19498" s="91"/>
      <c r="E19498" s="93" t="s">
        <v>4884</v>
      </c>
      <c r="F19498" s="94">
        <v>318</v>
      </c>
    </row>
    <row r="19499" spans="1:6" ht="0.2" customHeight="1" thickBot="1" x14ac:dyDescent="0.25"/>
    <row r="19500" spans="1:6" ht="12.75" customHeight="1" thickBot="1" x14ac:dyDescent="0.3">
      <c r="A19500" s="157" t="s">
        <v>4909</v>
      </c>
      <c r="B19500" s="158"/>
      <c r="C19500" s="158"/>
      <c r="D19500" s="158"/>
      <c r="E19500" s="159">
        <v>14964</v>
      </c>
      <c r="F19500" s="160"/>
    </row>
    <row r="19501" spans="1:6" ht="12.75" customHeight="1" x14ac:dyDescent="0.2"/>
    <row r="19502" spans="1:6" ht="12.75" customHeight="1" x14ac:dyDescent="0.2"/>
    <row r="19503" spans="1:6" ht="409.6" hidden="1" customHeight="1" x14ac:dyDescent="0.2"/>
    <row r="19504" spans="1:6" ht="12.75" customHeight="1" x14ac:dyDescent="0.25">
      <c r="A19504" s="144" t="s">
        <v>4868</v>
      </c>
      <c r="B19504" s="145"/>
      <c r="C19504" s="145"/>
      <c r="D19504" s="145"/>
      <c r="E19504" s="146"/>
      <c r="F19504" s="147"/>
    </row>
    <row r="19505" spans="1:6" ht="12.75" customHeight="1" x14ac:dyDescent="0.2">
      <c r="A19505" s="138" t="s">
        <v>3333</v>
      </c>
      <c r="B19505" s="139"/>
      <c r="C19505" s="139"/>
      <c r="D19505" s="140"/>
      <c r="E19505" s="76" t="s">
        <v>4869</v>
      </c>
      <c r="F19505" s="77" t="s">
        <v>4870</v>
      </c>
    </row>
    <row r="19506" spans="1:6" ht="12.75" customHeight="1" x14ac:dyDescent="0.2">
      <c r="A19506" s="141"/>
      <c r="B19506" s="142"/>
      <c r="C19506" s="142"/>
      <c r="D19506" s="143"/>
      <c r="E19506" s="78" t="s">
        <v>3331</v>
      </c>
      <c r="F19506" s="79" t="s">
        <v>9</v>
      </c>
    </row>
    <row r="19507" spans="1:6" ht="409.6" hidden="1" customHeight="1" x14ac:dyDescent="0.2"/>
    <row r="19508" spans="1:6" ht="12.75" customHeight="1" x14ac:dyDescent="0.2">
      <c r="A19508" s="80" t="s">
        <v>4871</v>
      </c>
      <c r="B19508" s="81" t="s">
        <v>4872</v>
      </c>
      <c r="C19508" s="82" t="s">
        <v>4870</v>
      </c>
      <c r="D19508" s="82" t="s">
        <v>4873</v>
      </c>
      <c r="E19508" s="82" t="s">
        <v>4874</v>
      </c>
      <c r="F19508" s="83" t="s">
        <v>4875</v>
      </c>
    </row>
    <row r="19509" spans="1:6" ht="409.6" hidden="1" customHeight="1" x14ac:dyDescent="0.2"/>
    <row r="19510" spans="1:6" ht="25.5" customHeight="1" x14ac:dyDescent="0.2">
      <c r="A19510" s="84" t="s">
        <v>5557</v>
      </c>
      <c r="B19510" s="85" t="s">
        <v>5558</v>
      </c>
      <c r="C19510" s="86" t="s">
        <v>263</v>
      </c>
      <c r="D19510" s="87">
        <v>1</v>
      </c>
      <c r="E19510" s="88">
        <v>30623</v>
      </c>
      <c r="F19510" s="89">
        <f>+D19510*E19510</f>
        <v>30623</v>
      </c>
    </row>
    <row r="19511" spans="1:6" ht="409.6" hidden="1" customHeight="1" x14ac:dyDescent="0.2"/>
    <row r="19512" spans="1:6" ht="25.5" customHeight="1" x14ac:dyDescent="0.2">
      <c r="A19512" s="84" t="s">
        <v>5048</v>
      </c>
      <c r="B19512" s="85" t="s">
        <v>5049</v>
      </c>
      <c r="C19512" s="86" t="s">
        <v>106</v>
      </c>
      <c r="D19512" s="87">
        <v>4.0219999999999999E-2</v>
      </c>
      <c r="E19512" s="88">
        <v>331600</v>
      </c>
      <c r="F19512" s="89">
        <f>+D19512*E19512</f>
        <v>13336.951999999999</v>
      </c>
    </row>
    <row r="19513" spans="1:6" ht="409.6" hidden="1" customHeight="1" x14ac:dyDescent="0.2"/>
    <row r="19514" spans="1:6" ht="25.5" customHeight="1" x14ac:dyDescent="0.2">
      <c r="A19514" s="84" t="s">
        <v>5400</v>
      </c>
      <c r="B19514" s="85" t="s">
        <v>5401</v>
      </c>
      <c r="C19514" s="86" t="s">
        <v>4880</v>
      </c>
      <c r="D19514" s="87">
        <v>0.11</v>
      </c>
      <c r="E19514" s="88">
        <v>40500</v>
      </c>
      <c r="F19514" s="89">
        <f>+D19514*E19514</f>
        <v>4455</v>
      </c>
    </row>
    <row r="19515" spans="1:6" ht="409.6" hidden="1" customHeight="1" x14ac:dyDescent="0.2"/>
    <row r="19516" spans="1:6" ht="25.5" customHeight="1" x14ac:dyDescent="0.2">
      <c r="A19516" s="84" t="s">
        <v>5517</v>
      </c>
      <c r="B19516" s="85" t="s">
        <v>5518</v>
      </c>
      <c r="C19516" s="86" t="s">
        <v>4880</v>
      </c>
      <c r="D19516" s="87">
        <v>5.5E-2</v>
      </c>
      <c r="E19516" s="88">
        <v>31900</v>
      </c>
      <c r="F19516" s="89">
        <f>+D19516*E19516</f>
        <v>1754.5</v>
      </c>
    </row>
    <row r="19517" spans="1:6" ht="409.6" hidden="1" customHeight="1" x14ac:dyDescent="0.2"/>
    <row r="19518" spans="1:6" ht="25.5" customHeight="1" thickBot="1" x14ac:dyDescent="0.25">
      <c r="A19518" s="84" t="s">
        <v>5448</v>
      </c>
      <c r="B19518" s="85" t="s">
        <v>5449</v>
      </c>
      <c r="C19518" s="86" t="s">
        <v>4880</v>
      </c>
      <c r="D19518" s="87">
        <v>0.11</v>
      </c>
      <c r="E19518" s="88">
        <v>72000</v>
      </c>
      <c r="F19518" s="89">
        <f>+D19518*E19518</f>
        <v>7920</v>
      </c>
    </row>
    <row r="19519" spans="1:6" ht="409.6" hidden="1" customHeight="1" thickBot="1" x14ac:dyDescent="0.25"/>
    <row r="19520" spans="1:6" ht="13.5" customHeight="1" thickBot="1" x14ac:dyDescent="0.25">
      <c r="A19520" s="90" t="s">
        <v>4883</v>
      </c>
      <c r="B19520" s="91"/>
      <c r="C19520" s="92">
        <v>43.758615754306902</v>
      </c>
      <c r="D19520" s="91"/>
      <c r="E19520" s="93" t="s">
        <v>4884</v>
      </c>
      <c r="F19520" s="94">
        <v>58090</v>
      </c>
    </row>
    <row r="19521" spans="1:6" ht="0.2" customHeight="1" x14ac:dyDescent="0.2"/>
    <row r="19522" spans="1:6" ht="12.75" customHeight="1" x14ac:dyDescent="0.2">
      <c r="A19522" s="80" t="s">
        <v>4871</v>
      </c>
      <c r="B19522" s="81" t="s">
        <v>4885</v>
      </c>
      <c r="C19522" s="82" t="s">
        <v>4870</v>
      </c>
      <c r="D19522" s="82" t="s">
        <v>4873</v>
      </c>
      <c r="E19522" s="82" t="s">
        <v>4874</v>
      </c>
      <c r="F19522" s="83" t="s">
        <v>4875</v>
      </c>
    </row>
    <row r="19523" spans="1:6" ht="409.6" hidden="1" customHeight="1" x14ac:dyDescent="0.2"/>
    <row r="19524" spans="1:6" ht="25.5" customHeight="1" thickBot="1" x14ac:dyDescent="0.25">
      <c r="A19524" s="84" t="s">
        <v>4912</v>
      </c>
      <c r="B19524" s="85" t="s">
        <v>4913</v>
      </c>
      <c r="C19524" s="86" t="s">
        <v>4888</v>
      </c>
      <c r="D19524" s="87">
        <v>0.33333000000000002</v>
      </c>
      <c r="E19524" s="88">
        <v>184277</v>
      </c>
      <c r="F19524" s="89">
        <f>+D19524*E19524</f>
        <v>61425.052410000004</v>
      </c>
    </row>
    <row r="19525" spans="1:6" ht="409.6" hidden="1" customHeight="1" thickBot="1" x14ac:dyDescent="0.25"/>
    <row r="19526" spans="1:6" ht="13.5" customHeight="1" thickBot="1" x14ac:dyDescent="0.25">
      <c r="A19526" s="90" t="s">
        <v>4893</v>
      </c>
      <c r="B19526" s="91"/>
      <c r="C19526" s="92">
        <v>46.270837884460398</v>
      </c>
      <c r="D19526" s="91"/>
      <c r="E19526" s="93" t="s">
        <v>4884</v>
      </c>
      <c r="F19526" s="94">
        <v>61425</v>
      </c>
    </row>
    <row r="19527" spans="1:6" ht="0.2" customHeight="1" x14ac:dyDescent="0.2"/>
    <row r="19528" spans="1:6" ht="12.75" customHeight="1" x14ac:dyDescent="0.2">
      <c r="A19528" s="80" t="s">
        <v>4871</v>
      </c>
      <c r="B19528" s="81" t="s">
        <v>4894</v>
      </c>
      <c r="C19528" s="82" t="s">
        <v>4870</v>
      </c>
      <c r="D19528" s="82" t="s">
        <v>4873</v>
      </c>
      <c r="E19528" s="82" t="s">
        <v>4874</v>
      </c>
      <c r="F19528" s="83" t="s">
        <v>4875</v>
      </c>
    </row>
    <row r="19529" spans="1:6" ht="409.6" hidden="1" customHeight="1" x14ac:dyDescent="0.2"/>
    <row r="19530" spans="1:6" ht="25.5" customHeight="1" thickBot="1" x14ac:dyDescent="0.25">
      <c r="A19530" s="84" t="s">
        <v>4895</v>
      </c>
      <c r="B19530" s="85" t="s">
        <v>4896</v>
      </c>
      <c r="C19530" s="86" t="s">
        <v>4897</v>
      </c>
      <c r="D19530" s="87">
        <v>0.05</v>
      </c>
      <c r="E19530" s="88">
        <v>61425</v>
      </c>
      <c r="F19530" s="89">
        <f>+D19530*E19530</f>
        <v>3071.25</v>
      </c>
    </row>
    <row r="19531" spans="1:6" ht="409.6" hidden="1" customHeight="1" thickBot="1" x14ac:dyDescent="0.25"/>
    <row r="19532" spans="1:6" ht="13.5" customHeight="1" thickBot="1" x14ac:dyDescent="0.25">
      <c r="A19532" s="90" t="s">
        <v>4898</v>
      </c>
      <c r="B19532" s="91"/>
      <c r="C19532" s="92">
        <v>2.3133535717245102</v>
      </c>
      <c r="D19532" s="91"/>
      <c r="E19532" s="93" t="s">
        <v>4884</v>
      </c>
      <c r="F19532" s="94">
        <v>3071</v>
      </c>
    </row>
    <row r="19533" spans="1:6" ht="0.2" customHeight="1" x14ac:dyDescent="0.2"/>
    <row r="19534" spans="1:6" ht="12.75" customHeight="1" x14ac:dyDescent="0.2">
      <c r="A19534" s="80" t="s">
        <v>4871</v>
      </c>
      <c r="B19534" s="81" t="s">
        <v>4899</v>
      </c>
      <c r="C19534" s="82" t="s">
        <v>4870</v>
      </c>
      <c r="D19534" s="82" t="s">
        <v>4873</v>
      </c>
      <c r="E19534" s="82" t="s">
        <v>4874</v>
      </c>
      <c r="F19534" s="83" t="s">
        <v>4875</v>
      </c>
    </row>
    <row r="19535" spans="1:6" ht="409.6" hidden="1" customHeight="1" x14ac:dyDescent="0.2"/>
    <row r="19536" spans="1:6" ht="25.5" customHeight="1" thickBot="1" x14ac:dyDescent="0.25">
      <c r="A19536" s="84" t="s">
        <v>5075</v>
      </c>
      <c r="B19536" s="85" t="s">
        <v>5076</v>
      </c>
      <c r="C19536" s="86" t="s">
        <v>109</v>
      </c>
      <c r="D19536" s="87">
        <v>0.33333000000000002</v>
      </c>
      <c r="E19536" s="88">
        <v>30495</v>
      </c>
      <c r="F19536" s="89">
        <f>+D19536*E19536</f>
        <v>10164.898350000001</v>
      </c>
    </row>
    <row r="19537" spans="1:6" ht="409.6" hidden="1" customHeight="1" thickBot="1" x14ac:dyDescent="0.25"/>
    <row r="19538" spans="1:6" ht="13.5" customHeight="1" thickBot="1" x14ac:dyDescent="0.25">
      <c r="A19538" s="90" t="s">
        <v>4904</v>
      </c>
      <c r="B19538" s="91"/>
      <c r="C19538" s="92">
        <v>7.6571927895081799</v>
      </c>
      <c r="D19538" s="91"/>
      <c r="E19538" s="93" t="s">
        <v>4884</v>
      </c>
      <c r="F19538" s="94">
        <v>10165</v>
      </c>
    </row>
    <row r="19539" spans="1:6" ht="0.2" customHeight="1" thickBot="1" x14ac:dyDescent="0.25"/>
    <row r="19540" spans="1:6" ht="12.75" customHeight="1" thickBot="1" x14ac:dyDescent="0.3">
      <c r="A19540" s="157" t="s">
        <v>4909</v>
      </c>
      <c r="B19540" s="158"/>
      <c r="C19540" s="158"/>
      <c r="D19540" s="158"/>
      <c r="E19540" s="159">
        <v>132751</v>
      </c>
      <c r="F19540" s="160"/>
    </row>
    <row r="19541" spans="1:6" ht="12.75" customHeight="1" x14ac:dyDescent="0.2"/>
    <row r="19542" spans="1:6" ht="12.75" customHeight="1" x14ac:dyDescent="0.2"/>
    <row r="19543" spans="1:6" ht="409.6" hidden="1" customHeight="1" x14ac:dyDescent="0.2"/>
    <row r="19544" spans="1:6" ht="12.75" customHeight="1" x14ac:dyDescent="0.25">
      <c r="A19544" s="144" t="s">
        <v>4868</v>
      </c>
      <c r="B19544" s="145"/>
      <c r="C19544" s="145"/>
      <c r="D19544" s="145"/>
      <c r="E19544" s="146"/>
      <c r="F19544" s="147"/>
    </row>
    <row r="19545" spans="1:6" ht="12.75" customHeight="1" x14ac:dyDescent="0.2">
      <c r="A19545" s="138" t="s">
        <v>3337</v>
      </c>
      <c r="B19545" s="139"/>
      <c r="C19545" s="139"/>
      <c r="D19545" s="140"/>
      <c r="E19545" s="76" t="s">
        <v>4869</v>
      </c>
      <c r="F19545" s="77" t="s">
        <v>4870</v>
      </c>
    </row>
    <row r="19546" spans="1:6" ht="12.75" customHeight="1" x14ac:dyDescent="0.2">
      <c r="A19546" s="141"/>
      <c r="B19546" s="142"/>
      <c r="C19546" s="142"/>
      <c r="D19546" s="143"/>
      <c r="E19546" s="78" t="s">
        <v>3336</v>
      </c>
      <c r="F19546" s="79" t="s">
        <v>117</v>
      </c>
    </row>
    <row r="19547" spans="1:6" ht="409.6" hidden="1" customHeight="1" x14ac:dyDescent="0.2"/>
    <row r="19548" spans="1:6" ht="12.75" customHeight="1" x14ac:dyDescent="0.2">
      <c r="A19548" s="80" t="s">
        <v>4871</v>
      </c>
      <c r="B19548" s="81" t="s">
        <v>4872</v>
      </c>
      <c r="C19548" s="82" t="s">
        <v>4870</v>
      </c>
      <c r="D19548" s="82" t="s">
        <v>4873</v>
      </c>
      <c r="E19548" s="82" t="s">
        <v>4874</v>
      </c>
      <c r="F19548" s="83" t="s">
        <v>4875</v>
      </c>
    </row>
    <row r="19549" spans="1:6" ht="409.6" hidden="1" customHeight="1" x14ac:dyDescent="0.2"/>
    <row r="19550" spans="1:6" ht="25.5" customHeight="1" x14ac:dyDescent="0.2">
      <c r="A19550" s="84" t="s">
        <v>5230</v>
      </c>
      <c r="B19550" s="85" t="s">
        <v>5231</v>
      </c>
      <c r="C19550" s="86" t="s">
        <v>117</v>
      </c>
      <c r="D19550" s="87">
        <v>1.2</v>
      </c>
      <c r="E19550" s="88">
        <v>6875</v>
      </c>
      <c r="F19550" s="89">
        <f>+D19550*E19550</f>
        <v>8250</v>
      </c>
    </row>
    <row r="19551" spans="1:6" ht="409.6" hidden="1" customHeight="1" x14ac:dyDescent="0.2"/>
    <row r="19552" spans="1:6" ht="25.5" customHeight="1" thickBot="1" x14ac:dyDescent="0.25">
      <c r="A19552" s="84" t="s">
        <v>4941</v>
      </c>
      <c r="B19552" s="85" t="s">
        <v>4942</v>
      </c>
      <c r="C19552" s="86" t="s">
        <v>7</v>
      </c>
      <c r="D19552" s="87">
        <v>0.11</v>
      </c>
      <c r="E19552" s="88">
        <v>8600</v>
      </c>
      <c r="F19552" s="89">
        <f>+D19552*E19552</f>
        <v>946</v>
      </c>
    </row>
    <row r="19553" spans="1:6" ht="409.6" hidden="1" customHeight="1" x14ac:dyDescent="0.2"/>
    <row r="19554" spans="1:6" ht="13.5" customHeight="1" thickBot="1" x14ac:dyDescent="0.25">
      <c r="A19554" s="90" t="s">
        <v>4883</v>
      </c>
      <c r="B19554" s="91"/>
      <c r="C19554" s="92">
        <v>84.020100502512605</v>
      </c>
      <c r="D19554" s="91"/>
      <c r="E19554" s="93" t="s">
        <v>4884</v>
      </c>
      <c r="F19554" s="94">
        <v>9196</v>
      </c>
    </row>
    <row r="19555" spans="1:6" ht="0.2" customHeight="1" x14ac:dyDescent="0.2"/>
    <row r="19556" spans="1:6" ht="12.75" customHeight="1" x14ac:dyDescent="0.2">
      <c r="A19556" s="80" t="s">
        <v>4871</v>
      </c>
      <c r="B19556" s="81" t="s">
        <v>4885</v>
      </c>
      <c r="C19556" s="82" t="s">
        <v>4870</v>
      </c>
      <c r="D19556" s="82" t="s">
        <v>4873</v>
      </c>
      <c r="E19556" s="82" t="s">
        <v>4874</v>
      </c>
      <c r="F19556" s="83" t="s">
        <v>4875</v>
      </c>
    </row>
    <row r="19557" spans="1:6" ht="409.6" hidden="1" customHeight="1" x14ac:dyDescent="0.2"/>
    <row r="19558" spans="1:6" ht="25.5" customHeight="1" thickBot="1" x14ac:dyDescent="0.25">
      <c r="A19558" s="84" t="s">
        <v>4935</v>
      </c>
      <c r="B19558" s="85" t="s">
        <v>4936</v>
      </c>
      <c r="C19558" s="86" t="s">
        <v>4888</v>
      </c>
      <c r="D19558" s="87">
        <v>8.0000000000000002E-3</v>
      </c>
      <c r="E19558" s="88">
        <v>198902</v>
      </c>
      <c r="F19558" s="89">
        <f>+D19558*E19558</f>
        <v>1591.2160000000001</v>
      </c>
    </row>
    <row r="19559" spans="1:6" ht="409.6" hidden="1" customHeight="1" thickBot="1" x14ac:dyDescent="0.25"/>
    <row r="19560" spans="1:6" ht="13.5" customHeight="1" thickBot="1" x14ac:dyDescent="0.25">
      <c r="A19560" s="90" t="s">
        <v>4893</v>
      </c>
      <c r="B19560" s="91"/>
      <c r="C19560" s="92">
        <v>14.536317953403399</v>
      </c>
      <c r="D19560" s="91"/>
      <c r="E19560" s="93" t="s">
        <v>4884</v>
      </c>
      <c r="F19560" s="94">
        <v>1591</v>
      </c>
    </row>
    <row r="19561" spans="1:6" ht="0.2" customHeight="1" x14ac:dyDescent="0.2"/>
    <row r="19562" spans="1:6" ht="12.75" customHeight="1" x14ac:dyDescent="0.2">
      <c r="A19562" s="80" t="s">
        <v>4871</v>
      </c>
      <c r="B19562" s="81" t="s">
        <v>4894</v>
      </c>
      <c r="C19562" s="82" t="s">
        <v>4870</v>
      </c>
      <c r="D19562" s="82" t="s">
        <v>4873</v>
      </c>
      <c r="E19562" s="82" t="s">
        <v>4874</v>
      </c>
      <c r="F19562" s="83" t="s">
        <v>4875</v>
      </c>
    </row>
    <row r="19563" spans="1:6" ht="409.6" hidden="1" customHeight="1" x14ac:dyDescent="0.2"/>
    <row r="19564" spans="1:6" ht="25.5" customHeight="1" thickBot="1" x14ac:dyDescent="0.25">
      <c r="A19564" s="84" t="s">
        <v>4895</v>
      </c>
      <c r="B19564" s="85" t="s">
        <v>4896</v>
      </c>
      <c r="C19564" s="86" t="s">
        <v>4897</v>
      </c>
      <c r="D19564" s="87">
        <v>0.05</v>
      </c>
      <c r="E19564" s="88">
        <v>1591</v>
      </c>
      <c r="F19564" s="89">
        <f>+D19564*E19564</f>
        <v>79.550000000000011</v>
      </c>
    </row>
    <row r="19565" spans="1:6" ht="409.6" hidden="1" customHeight="1" thickBot="1" x14ac:dyDescent="0.25"/>
    <row r="19566" spans="1:6" ht="13.5" customHeight="1" thickBot="1" x14ac:dyDescent="0.25">
      <c r="A19566" s="90" t="s">
        <v>4898</v>
      </c>
      <c r="B19566" s="91"/>
      <c r="C19566" s="92">
        <v>0.73092736409319303</v>
      </c>
      <c r="D19566" s="91"/>
      <c r="E19566" s="93" t="s">
        <v>4884</v>
      </c>
      <c r="F19566" s="94">
        <v>80</v>
      </c>
    </row>
    <row r="19567" spans="1:6" ht="0.2" customHeight="1" x14ac:dyDescent="0.2"/>
    <row r="19568" spans="1:6" ht="12.75" customHeight="1" x14ac:dyDescent="0.2">
      <c r="A19568" s="80" t="s">
        <v>4871</v>
      </c>
      <c r="B19568" s="81" t="s">
        <v>4905</v>
      </c>
      <c r="C19568" s="82" t="s">
        <v>4870</v>
      </c>
      <c r="D19568" s="82" t="s">
        <v>4873</v>
      </c>
      <c r="E19568" s="82" t="s">
        <v>4874</v>
      </c>
      <c r="F19568" s="83" t="s">
        <v>4875</v>
      </c>
    </row>
    <row r="19569" spans="1:6" ht="409.6" hidden="1" customHeight="1" x14ac:dyDescent="0.2"/>
    <row r="19570" spans="1:6" ht="25.5" customHeight="1" thickBot="1" x14ac:dyDescent="0.25">
      <c r="A19570" s="84" t="s">
        <v>5511</v>
      </c>
      <c r="B19570" s="85" t="s">
        <v>5512</v>
      </c>
      <c r="C19570" s="86" t="s">
        <v>7</v>
      </c>
      <c r="D19570" s="87">
        <v>0.81</v>
      </c>
      <c r="E19570" s="88">
        <v>96</v>
      </c>
      <c r="F19570" s="89">
        <f>+D19570*E19570</f>
        <v>77.760000000000005</v>
      </c>
    </row>
    <row r="19571" spans="1:6" ht="409.6" hidden="1" customHeight="1" thickBot="1" x14ac:dyDescent="0.25"/>
    <row r="19572" spans="1:6" ht="13.5" customHeight="1" thickBot="1" x14ac:dyDescent="0.25">
      <c r="A19572" s="90" t="s">
        <v>4908</v>
      </c>
      <c r="B19572" s="91"/>
      <c r="C19572" s="92">
        <v>0.712654179990863</v>
      </c>
      <c r="D19572" s="91"/>
      <c r="E19572" s="93" t="s">
        <v>4884</v>
      </c>
      <c r="F19572" s="94">
        <v>78</v>
      </c>
    </row>
    <row r="19573" spans="1:6" ht="0.2" customHeight="1" thickBot="1" x14ac:dyDescent="0.25"/>
    <row r="19574" spans="1:6" ht="12.75" customHeight="1" thickBot="1" x14ac:dyDescent="0.3">
      <c r="A19574" s="157" t="s">
        <v>4909</v>
      </c>
      <c r="B19574" s="158"/>
      <c r="C19574" s="158"/>
      <c r="D19574" s="158"/>
      <c r="E19574" s="159">
        <v>10945</v>
      </c>
      <c r="F19574" s="160"/>
    </row>
    <row r="19575" spans="1:6" ht="12.75" customHeight="1" x14ac:dyDescent="0.2"/>
    <row r="19576" spans="1:6" ht="12.75" customHeight="1" x14ac:dyDescent="0.2"/>
    <row r="19577" spans="1:6" ht="409.6" hidden="1" customHeight="1" x14ac:dyDescent="0.2"/>
    <row r="19578" spans="1:6" ht="12.75" customHeight="1" x14ac:dyDescent="0.25">
      <c r="A19578" s="144" t="s">
        <v>4868</v>
      </c>
      <c r="B19578" s="145"/>
      <c r="C19578" s="145"/>
      <c r="D19578" s="145"/>
      <c r="E19578" s="146"/>
      <c r="F19578" s="147"/>
    </row>
    <row r="19579" spans="1:6" ht="12.75" customHeight="1" x14ac:dyDescent="0.2">
      <c r="A19579" s="138" t="s">
        <v>3339</v>
      </c>
      <c r="B19579" s="139"/>
      <c r="C19579" s="139"/>
      <c r="D19579" s="140"/>
      <c r="E19579" s="76" t="s">
        <v>4869</v>
      </c>
      <c r="F19579" s="77" t="s">
        <v>4870</v>
      </c>
    </row>
    <row r="19580" spans="1:6" ht="12.75" customHeight="1" x14ac:dyDescent="0.2">
      <c r="A19580" s="141"/>
      <c r="B19580" s="142"/>
      <c r="C19580" s="142"/>
      <c r="D19580" s="143"/>
      <c r="E19580" s="78" t="s">
        <v>3338</v>
      </c>
      <c r="F19580" s="79" t="s">
        <v>117</v>
      </c>
    </row>
    <row r="19581" spans="1:6" ht="409.6" hidden="1" customHeight="1" x14ac:dyDescent="0.2"/>
    <row r="19582" spans="1:6" ht="12.75" customHeight="1" x14ac:dyDescent="0.2">
      <c r="A19582" s="80" t="s">
        <v>4871</v>
      </c>
      <c r="B19582" s="81" t="s">
        <v>4872</v>
      </c>
      <c r="C19582" s="82" t="s">
        <v>4870</v>
      </c>
      <c r="D19582" s="82" t="s">
        <v>4873</v>
      </c>
      <c r="E19582" s="82" t="s">
        <v>4874</v>
      </c>
      <c r="F19582" s="83" t="s">
        <v>4875</v>
      </c>
    </row>
    <row r="19583" spans="1:6" ht="409.6" hidden="1" customHeight="1" x14ac:dyDescent="0.2"/>
    <row r="19584" spans="1:6" ht="25.5" customHeight="1" x14ac:dyDescent="0.2">
      <c r="A19584" s="84" t="s">
        <v>4965</v>
      </c>
      <c r="B19584" s="85" t="s">
        <v>4966</v>
      </c>
      <c r="C19584" s="86" t="s">
        <v>117</v>
      </c>
      <c r="D19584" s="87">
        <v>1.2</v>
      </c>
      <c r="E19584" s="88">
        <v>9386</v>
      </c>
      <c r="F19584" s="89">
        <f>+D19584*E19584</f>
        <v>11263.199999999999</v>
      </c>
    </row>
    <row r="19585" spans="1:6" ht="409.6" hidden="1" customHeight="1" x14ac:dyDescent="0.2"/>
    <row r="19586" spans="1:6" ht="25.5" customHeight="1" thickBot="1" x14ac:dyDescent="0.25">
      <c r="A19586" s="84" t="s">
        <v>4941</v>
      </c>
      <c r="B19586" s="85" t="s">
        <v>4942</v>
      </c>
      <c r="C19586" s="86" t="s">
        <v>7</v>
      </c>
      <c r="D19586" s="87">
        <v>0.11</v>
      </c>
      <c r="E19586" s="88">
        <v>8600</v>
      </c>
      <c r="F19586" s="89">
        <f>+D19586*E19586</f>
        <v>946</v>
      </c>
    </row>
    <row r="19587" spans="1:6" ht="409.6" hidden="1" customHeight="1" thickBot="1" x14ac:dyDescent="0.25"/>
    <row r="19588" spans="1:6" ht="13.5" customHeight="1" thickBot="1" x14ac:dyDescent="0.25">
      <c r="A19588" s="90" t="s">
        <v>4883</v>
      </c>
      <c r="B19588" s="91"/>
      <c r="C19588" s="92">
        <v>87.157338663620806</v>
      </c>
      <c r="D19588" s="91"/>
      <c r="E19588" s="93" t="s">
        <v>4884</v>
      </c>
      <c r="F19588" s="94">
        <v>12209</v>
      </c>
    </row>
    <row r="19589" spans="1:6" ht="0.2" customHeight="1" x14ac:dyDescent="0.2"/>
    <row r="19590" spans="1:6" ht="12.75" customHeight="1" x14ac:dyDescent="0.2">
      <c r="A19590" s="80" t="s">
        <v>4871</v>
      </c>
      <c r="B19590" s="81" t="s">
        <v>4885</v>
      </c>
      <c r="C19590" s="82" t="s">
        <v>4870</v>
      </c>
      <c r="D19590" s="82" t="s">
        <v>4873</v>
      </c>
      <c r="E19590" s="82" t="s">
        <v>4874</v>
      </c>
      <c r="F19590" s="83" t="s">
        <v>4875</v>
      </c>
    </row>
    <row r="19591" spans="1:6" ht="409.6" hidden="1" customHeight="1" x14ac:dyDescent="0.2"/>
    <row r="19592" spans="1:6" ht="25.5" customHeight="1" thickBot="1" x14ac:dyDescent="0.25">
      <c r="A19592" s="84" t="s">
        <v>4935</v>
      </c>
      <c r="B19592" s="85" t="s">
        <v>4936</v>
      </c>
      <c r="C19592" s="86" t="s">
        <v>4888</v>
      </c>
      <c r="D19592" s="87">
        <v>8.0000000000000002E-3</v>
      </c>
      <c r="E19592" s="88">
        <v>198902</v>
      </c>
      <c r="F19592" s="89">
        <f>+D19592*E19592</f>
        <v>1591.2160000000001</v>
      </c>
    </row>
    <row r="19593" spans="1:6" ht="409.6" hidden="1" customHeight="1" thickBot="1" x14ac:dyDescent="0.25"/>
    <row r="19594" spans="1:6" ht="13.5" customHeight="1" thickBot="1" x14ac:dyDescent="0.25">
      <c r="A19594" s="90" t="s">
        <v>4893</v>
      </c>
      <c r="B19594" s="91"/>
      <c r="C19594" s="92">
        <v>11.357795545402601</v>
      </c>
      <c r="D19594" s="91"/>
      <c r="E19594" s="93" t="s">
        <v>4884</v>
      </c>
      <c r="F19594" s="94">
        <v>1591</v>
      </c>
    </row>
    <row r="19595" spans="1:6" ht="0.2" customHeight="1" x14ac:dyDescent="0.2"/>
    <row r="19596" spans="1:6" ht="12.75" customHeight="1" x14ac:dyDescent="0.2">
      <c r="A19596" s="80" t="s">
        <v>4871</v>
      </c>
      <c r="B19596" s="81" t="s">
        <v>4894</v>
      </c>
      <c r="C19596" s="82" t="s">
        <v>4870</v>
      </c>
      <c r="D19596" s="82" t="s">
        <v>4873</v>
      </c>
      <c r="E19596" s="82" t="s">
        <v>4874</v>
      </c>
      <c r="F19596" s="83" t="s">
        <v>4875</v>
      </c>
    </row>
    <row r="19597" spans="1:6" ht="409.6" hidden="1" customHeight="1" x14ac:dyDescent="0.2"/>
    <row r="19598" spans="1:6" ht="25.5" customHeight="1" thickBot="1" x14ac:dyDescent="0.25">
      <c r="A19598" s="84" t="s">
        <v>4895</v>
      </c>
      <c r="B19598" s="85" t="s">
        <v>4896</v>
      </c>
      <c r="C19598" s="86" t="s">
        <v>4897</v>
      </c>
      <c r="D19598" s="87">
        <v>0.05</v>
      </c>
      <c r="E19598" s="88">
        <v>1591</v>
      </c>
      <c r="F19598" s="89">
        <f>+D19598*E19598</f>
        <v>79.550000000000011</v>
      </c>
    </row>
    <row r="19599" spans="1:6" ht="409.6" hidden="1" customHeight="1" thickBot="1" x14ac:dyDescent="0.25"/>
    <row r="19600" spans="1:6" ht="13.5" customHeight="1" thickBot="1" x14ac:dyDescent="0.25">
      <c r="A19600" s="90" t="s">
        <v>4898</v>
      </c>
      <c r="B19600" s="91"/>
      <c r="C19600" s="92">
        <v>0.57110222729868598</v>
      </c>
      <c r="D19600" s="91"/>
      <c r="E19600" s="93" t="s">
        <v>4884</v>
      </c>
      <c r="F19600" s="94">
        <v>80</v>
      </c>
    </row>
    <row r="19601" spans="1:6" ht="0.2" customHeight="1" x14ac:dyDescent="0.2"/>
    <row r="19602" spans="1:6" ht="12.75" customHeight="1" x14ac:dyDescent="0.2">
      <c r="A19602" s="80" t="s">
        <v>4871</v>
      </c>
      <c r="B19602" s="81" t="s">
        <v>4905</v>
      </c>
      <c r="C19602" s="82" t="s">
        <v>4870</v>
      </c>
      <c r="D19602" s="82" t="s">
        <v>4873</v>
      </c>
      <c r="E19602" s="82" t="s">
        <v>4874</v>
      </c>
      <c r="F19602" s="83" t="s">
        <v>4875</v>
      </c>
    </row>
    <row r="19603" spans="1:6" ht="409.6" hidden="1" customHeight="1" x14ac:dyDescent="0.2"/>
    <row r="19604" spans="1:6" ht="25.5" customHeight="1" thickBot="1" x14ac:dyDescent="0.25">
      <c r="A19604" s="84" t="s">
        <v>5511</v>
      </c>
      <c r="B19604" s="85" t="s">
        <v>5512</v>
      </c>
      <c r="C19604" s="86" t="s">
        <v>7</v>
      </c>
      <c r="D19604" s="87">
        <v>1.33</v>
      </c>
      <c r="E19604" s="88">
        <v>96</v>
      </c>
      <c r="F19604" s="89">
        <f>+D19604*E19604</f>
        <v>127.68</v>
      </c>
    </row>
    <row r="19605" spans="1:6" ht="409.6" hidden="1" customHeight="1" thickBot="1" x14ac:dyDescent="0.25"/>
    <row r="19606" spans="1:6" ht="13.5" customHeight="1" thickBot="1" x14ac:dyDescent="0.25">
      <c r="A19606" s="90" t="s">
        <v>4908</v>
      </c>
      <c r="B19606" s="91"/>
      <c r="C19606" s="92">
        <v>0.91376356367789802</v>
      </c>
      <c r="D19606" s="91"/>
      <c r="E19606" s="93" t="s">
        <v>4884</v>
      </c>
      <c r="F19606" s="94">
        <v>128</v>
      </c>
    </row>
    <row r="19607" spans="1:6" ht="0.2" customHeight="1" thickBot="1" x14ac:dyDescent="0.25"/>
    <row r="19608" spans="1:6" ht="12.75" customHeight="1" thickBot="1" x14ac:dyDescent="0.3">
      <c r="A19608" s="157" t="s">
        <v>4909</v>
      </c>
      <c r="B19608" s="158"/>
      <c r="C19608" s="158"/>
      <c r="D19608" s="158"/>
      <c r="E19608" s="159">
        <v>14008</v>
      </c>
      <c r="F19608" s="160"/>
    </row>
    <row r="19609" spans="1:6" ht="12.75" customHeight="1" x14ac:dyDescent="0.2"/>
    <row r="19610" spans="1:6" ht="12.75" customHeight="1" x14ac:dyDescent="0.2"/>
    <row r="19611" spans="1:6" ht="409.6" hidden="1" customHeight="1" x14ac:dyDescent="0.2"/>
    <row r="19612" spans="1:6" ht="12.75" customHeight="1" x14ac:dyDescent="0.25">
      <c r="A19612" s="144" t="s">
        <v>4868</v>
      </c>
      <c r="B19612" s="145"/>
      <c r="C19612" s="145"/>
      <c r="D19612" s="145"/>
      <c r="E19612" s="146"/>
      <c r="F19612" s="147"/>
    </row>
    <row r="19613" spans="1:6" ht="12.75" customHeight="1" x14ac:dyDescent="0.2">
      <c r="A19613" s="138" t="s">
        <v>3341</v>
      </c>
      <c r="B19613" s="139"/>
      <c r="C19613" s="139"/>
      <c r="D19613" s="140"/>
      <c r="E19613" s="76" t="s">
        <v>4869</v>
      </c>
      <c r="F19613" s="77" t="s">
        <v>4870</v>
      </c>
    </row>
    <row r="19614" spans="1:6" ht="12.75" customHeight="1" x14ac:dyDescent="0.2">
      <c r="A19614" s="141"/>
      <c r="B19614" s="142"/>
      <c r="C19614" s="142"/>
      <c r="D19614" s="143"/>
      <c r="E19614" s="78" t="s">
        <v>3340</v>
      </c>
      <c r="F19614" s="79" t="s">
        <v>117</v>
      </c>
    </row>
    <row r="19615" spans="1:6" ht="409.6" hidden="1" customHeight="1" x14ac:dyDescent="0.2"/>
    <row r="19616" spans="1:6" ht="12.75" customHeight="1" x14ac:dyDescent="0.2">
      <c r="A19616" s="80" t="s">
        <v>4871</v>
      </c>
      <c r="B19616" s="81" t="s">
        <v>4872</v>
      </c>
      <c r="C19616" s="82" t="s">
        <v>4870</v>
      </c>
      <c r="D19616" s="82" t="s">
        <v>4873</v>
      </c>
      <c r="E19616" s="82" t="s">
        <v>4874</v>
      </c>
      <c r="F19616" s="83" t="s">
        <v>4875</v>
      </c>
    </row>
    <row r="19617" spans="1:6" ht="409.6" hidden="1" customHeight="1" x14ac:dyDescent="0.2"/>
    <row r="19618" spans="1:6" ht="25.5" customHeight="1" x14ac:dyDescent="0.2">
      <c r="A19618" s="84" t="s">
        <v>5240</v>
      </c>
      <c r="B19618" s="85" t="s">
        <v>5241</v>
      </c>
      <c r="C19618" s="86" t="s">
        <v>117</v>
      </c>
      <c r="D19618" s="87">
        <v>1.2</v>
      </c>
      <c r="E19618" s="88">
        <v>11911</v>
      </c>
      <c r="F19618" s="89">
        <f>+D19618*E19618</f>
        <v>14293.199999999999</v>
      </c>
    </row>
    <row r="19619" spans="1:6" ht="409.6" hidden="1" customHeight="1" x14ac:dyDescent="0.2"/>
    <row r="19620" spans="1:6" ht="25.5" customHeight="1" thickBot="1" x14ac:dyDescent="0.25">
      <c r="A19620" s="84" t="s">
        <v>4941</v>
      </c>
      <c r="B19620" s="85" t="s">
        <v>4942</v>
      </c>
      <c r="C19620" s="86" t="s">
        <v>7</v>
      </c>
      <c r="D19620" s="87">
        <v>0.11</v>
      </c>
      <c r="E19620" s="88">
        <v>8600</v>
      </c>
      <c r="F19620" s="89">
        <f>+D19620*E19620</f>
        <v>946</v>
      </c>
    </row>
    <row r="19621" spans="1:6" ht="409.6" hidden="1" customHeight="1" thickBot="1" x14ac:dyDescent="0.25"/>
    <row r="19622" spans="1:6" ht="13.5" customHeight="1" thickBot="1" x14ac:dyDescent="0.25">
      <c r="A19622" s="90" t="s">
        <v>4883</v>
      </c>
      <c r="B19622" s="91"/>
      <c r="C19622" s="92">
        <v>87.139752973467495</v>
      </c>
      <c r="D19622" s="91"/>
      <c r="E19622" s="93" t="s">
        <v>4884</v>
      </c>
      <c r="F19622" s="94">
        <v>15239</v>
      </c>
    </row>
    <row r="19623" spans="1:6" ht="0.2" customHeight="1" x14ac:dyDescent="0.2"/>
    <row r="19624" spans="1:6" ht="12.75" customHeight="1" x14ac:dyDescent="0.2">
      <c r="A19624" s="80" t="s">
        <v>4871</v>
      </c>
      <c r="B19624" s="81" t="s">
        <v>4885</v>
      </c>
      <c r="C19624" s="82" t="s">
        <v>4870</v>
      </c>
      <c r="D19624" s="82" t="s">
        <v>4873</v>
      </c>
      <c r="E19624" s="82" t="s">
        <v>4874</v>
      </c>
      <c r="F19624" s="83" t="s">
        <v>4875</v>
      </c>
    </row>
    <row r="19625" spans="1:6" ht="409.6" hidden="1" customHeight="1" x14ac:dyDescent="0.2"/>
    <row r="19626" spans="1:6" ht="25.5" customHeight="1" thickBot="1" x14ac:dyDescent="0.25">
      <c r="A19626" s="84" t="s">
        <v>4935</v>
      </c>
      <c r="B19626" s="85" t="s">
        <v>4936</v>
      </c>
      <c r="C19626" s="86" t="s">
        <v>4888</v>
      </c>
      <c r="D19626" s="87">
        <v>0.01</v>
      </c>
      <c r="E19626" s="88">
        <v>198902</v>
      </c>
      <c r="F19626" s="89">
        <f>+D19626*E19626</f>
        <v>1989.02</v>
      </c>
    </row>
    <row r="19627" spans="1:6" ht="409.6" hidden="1" customHeight="1" thickBot="1" x14ac:dyDescent="0.25"/>
    <row r="19628" spans="1:6" ht="13.5" customHeight="1" thickBot="1" x14ac:dyDescent="0.25">
      <c r="A19628" s="90" t="s">
        <v>4893</v>
      </c>
      <c r="B19628" s="91"/>
      <c r="C19628" s="92">
        <v>11.3735132662397</v>
      </c>
      <c r="D19628" s="91"/>
      <c r="E19628" s="93" t="s">
        <v>4884</v>
      </c>
      <c r="F19628" s="94">
        <v>1989</v>
      </c>
    </row>
    <row r="19629" spans="1:6" ht="0.2" customHeight="1" x14ac:dyDescent="0.2"/>
    <row r="19630" spans="1:6" ht="12.75" customHeight="1" x14ac:dyDescent="0.2">
      <c r="A19630" s="80" t="s">
        <v>4871</v>
      </c>
      <c r="B19630" s="81" t="s">
        <v>4894</v>
      </c>
      <c r="C19630" s="82" t="s">
        <v>4870</v>
      </c>
      <c r="D19630" s="82" t="s">
        <v>4873</v>
      </c>
      <c r="E19630" s="82" t="s">
        <v>4874</v>
      </c>
      <c r="F19630" s="83" t="s">
        <v>4875</v>
      </c>
    </row>
    <row r="19631" spans="1:6" ht="409.6" hidden="1" customHeight="1" x14ac:dyDescent="0.2"/>
    <row r="19632" spans="1:6" ht="25.5" customHeight="1" thickBot="1" x14ac:dyDescent="0.25">
      <c r="A19632" s="84" t="s">
        <v>4895</v>
      </c>
      <c r="B19632" s="85" t="s">
        <v>4896</v>
      </c>
      <c r="C19632" s="86" t="s">
        <v>4897</v>
      </c>
      <c r="D19632" s="87">
        <v>0.05</v>
      </c>
      <c r="E19632" s="88">
        <v>1989</v>
      </c>
      <c r="F19632" s="89">
        <f>+D19632*E19632</f>
        <v>99.45</v>
      </c>
    </row>
    <row r="19633" spans="1:6" ht="409.6" hidden="1" customHeight="1" thickBot="1" x14ac:dyDescent="0.25"/>
    <row r="19634" spans="1:6" ht="13.5" customHeight="1" thickBot="1" x14ac:dyDescent="0.25">
      <c r="A19634" s="90" t="s">
        <v>4898</v>
      </c>
      <c r="B19634" s="91"/>
      <c r="C19634" s="92">
        <v>0.56610247026532501</v>
      </c>
      <c r="D19634" s="91"/>
      <c r="E19634" s="93" t="s">
        <v>4884</v>
      </c>
      <c r="F19634" s="94">
        <v>99</v>
      </c>
    </row>
    <row r="19635" spans="1:6" ht="0.2" customHeight="1" x14ac:dyDescent="0.2"/>
    <row r="19636" spans="1:6" ht="12.75" customHeight="1" x14ac:dyDescent="0.2">
      <c r="A19636" s="80" t="s">
        <v>4871</v>
      </c>
      <c r="B19636" s="81" t="s">
        <v>4905</v>
      </c>
      <c r="C19636" s="82" t="s">
        <v>4870</v>
      </c>
      <c r="D19636" s="82" t="s">
        <v>4873</v>
      </c>
      <c r="E19636" s="82" t="s">
        <v>4874</v>
      </c>
      <c r="F19636" s="83" t="s">
        <v>4875</v>
      </c>
    </row>
    <row r="19637" spans="1:6" ht="409.6" hidden="1" customHeight="1" x14ac:dyDescent="0.2"/>
    <row r="19638" spans="1:6" ht="25.5" customHeight="1" thickBot="1" x14ac:dyDescent="0.25">
      <c r="A19638" s="84" t="s">
        <v>5511</v>
      </c>
      <c r="B19638" s="85" t="s">
        <v>5512</v>
      </c>
      <c r="C19638" s="86" t="s">
        <v>7</v>
      </c>
      <c r="D19638" s="87">
        <v>1.68</v>
      </c>
      <c r="E19638" s="88">
        <v>96</v>
      </c>
      <c r="F19638" s="89">
        <f>+D19638*E19638</f>
        <v>161.28</v>
      </c>
    </row>
    <row r="19639" spans="1:6" ht="409.6" hidden="1" customHeight="1" thickBot="1" x14ac:dyDescent="0.25"/>
    <row r="19640" spans="1:6" ht="13.5" customHeight="1" thickBot="1" x14ac:dyDescent="0.25">
      <c r="A19640" s="90" t="s">
        <v>4908</v>
      </c>
      <c r="B19640" s="91"/>
      <c r="C19640" s="92">
        <v>0.92063129002744704</v>
      </c>
      <c r="D19640" s="91"/>
      <c r="E19640" s="93" t="s">
        <v>4884</v>
      </c>
      <c r="F19640" s="94">
        <v>161</v>
      </c>
    </row>
    <row r="19641" spans="1:6" ht="0.2" customHeight="1" thickBot="1" x14ac:dyDescent="0.25"/>
    <row r="19642" spans="1:6" ht="12.75" customHeight="1" thickBot="1" x14ac:dyDescent="0.3">
      <c r="A19642" s="157" t="s">
        <v>4909</v>
      </c>
      <c r="B19642" s="158"/>
      <c r="C19642" s="158"/>
      <c r="D19642" s="158"/>
      <c r="E19642" s="159">
        <v>17488</v>
      </c>
      <c r="F19642" s="160"/>
    </row>
    <row r="19643" spans="1:6" ht="12.75" customHeight="1" x14ac:dyDescent="0.2"/>
    <row r="19644" spans="1:6" ht="12.75" customHeight="1" x14ac:dyDescent="0.2"/>
    <row r="19645" spans="1:6" ht="409.6" hidden="1" customHeight="1" x14ac:dyDescent="0.2"/>
    <row r="19646" spans="1:6" ht="12.75" customHeight="1" x14ac:dyDescent="0.25">
      <c r="A19646" s="144" t="s">
        <v>4868</v>
      </c>
      <c r="B19646" s="145"/>
      <c r="C19646" s="145"/>
      <c r="D19646" s="145"/>
      <c r="E19646" s="146"/>
      <c r="F19646" s="147"/>
    </row>
    <row r="19647" spans="1:6" ht="12.75" customHeight="1" x14ac:dyDescent="0.2">
      <c r="A19647" s="138" t="s">
        <v>3343</v>
      </c>
      <c r="B19647" s="139"/>
      <c r="C19647" s="139"/>
      <c r="D19647" s="140"/>
      <c r="E19647" s="76" t="s">
        <v>4869</v>
      </c>
      <c r="F19647" s="77" t="s">
        <v>4870</v>
      </c>
    </row>
    <row r="19648" spans="1:6" ht="12.75" customHeight="1" x14ac:dyDescent="0.2">
      <c r="A19648" s="141"/>
      <c r="B19648" s="142"/>
      <c r="C19648" s="142"/>
      <c r="D19648" s="143"/>
      <c r="E19648" s="78" t="s">
        <v>3342</v>
      </c>
      <c r="F19648" s="79" t="s">
        <v>117</v>
      </c>
    </row>
    <row r="19649" spans="1:6" ht="409.6" hidden="1" customHeight="1" x14ac:dyDescent="0.2"/>
    <row r="19650" spans="1:6" ht="12.75" customHeight="1" x14ac:dyDescent="0.2">
      <c r="A19650" s="80" t="s">
        <v>4871</v>
      </c>
      <c r="B19650" s="81" t="s">
        <v>4872</v>
      </c>
      <c r="C19650" s="82" t="s">
        <v>4870</v>
      </c>
      <c r="D19650" s="82" t="s">
        <v>4873</v>
      </c>
      <c r="E19650" s="82" t="s">
        <v>4874</v>
      </c>
      <c r="F19650" s="83" t="s">
        <v>4875</v>
      </c>
    </row>
    <row r="19651" spans="1:6" ht="409.6" hidden="1" customHeight="1" x14ac:dyDescent="0.2"/>
    <row r="19652" spans="1:6" ht="25.5" customHeight="1" x14ac:dyDescent="0.2">
      <c r="A19652" s="84" t="s">
        <v>5322</v>
      </c>
      <c r="B19652" s="85" t="s">
        <v>5323</v>
      </c>
      <c r="C19652" s="86" t="s">
        <v>117</v>
      </c>
      <c r="D19652" s="87">
        <v>1.2</v>
      </c>
      <c r="E19652" s="88">
        <v>14526</v>
      </c>
      <c r="F19652" s="89">
        <f>+D19652*E19652</f>
        <v>17431.2</v>
      </c>
    </row>
    <row r="19653" spans="1:6" ht="409.6" hidden="1" customHeight="1" x14ac:dyDescent="0.2"/>
    <row r="19654" spans="1:6" ht="25.5" customHeight="1" thickBot="1" x14ac:dyDescent="0.25">
      <c r="A19654" s="84" t="s">
        <v>4941</v>
      </c>
      <c r="B19654" s="85" t="s">
        <v>4942</v>
      </c>
      <c r="C19654" s="86" t="s">
        <v>7</v>
      </c>
      <c r="D19654" s="87">
        <v>0.11</v>
      </c>
      <c r="E19654" s="88">
        <v>8600</v>
      </c>
      <c r="F19654" s="89">
        <f>+D19654*E19654</f>
        <v>946</v>
      </c>
    </row>
    <row r="19655" spans="1:6" ht="409.6" hidden="1" customHeight="1" thickBot="1" x14ac:dyDescent="0.25"/>
    <row r="19656" spans="1:6" ht="13.5" customHeight="1" thickBot="1" x14ac:dyDescent="0.25">
      <c r="A19656" s="90" t="s">
        <v>4883</v>
      </c>
      <c r="B19656" s="91"/>
      <c r="C19656" s="92">
        <v>88.9281393660779</v>
      </c>
      <c r="D19656" s="91"/>
      <c r="E19656" s="93" t="s">
        <v>4884</v>
      </c>
      <c r="F19656" s="94">
        <v>18377</v>
      </c>
    </row>
    <row r="19657" spans="1:6" ht="0.2" customHeight="1" x14ac:dyDescent="0.2"/>
    <row r="19658" spans="1:6" ht="12.75" customHeight="1" x14ac:dyDescent="0.2">
      <c r="A19658" s="80" t="s">
        <v>4871</v>
      </c>
      <c r="B19658" s="81" t="s">
        <v>4885</v>
      </c>
      <c r="C19658" s="82" t="s">
        <v>4870</v>
      </c>
      <c r="D19658" s="82" t="s">
        <v>4873</v>
      </c>
      <c r="E19658" s="82" t="s">
        <v>4874</v>
      </c>
      <c r="F19658" s="83" t="s">
        <v>4875</v>
      </c>
    </row>
    <row r="19659" spans="1:6" ht="409.6" hidden="1" customHeight="1" x14ac:dyDescent="0.2"/>
    <row r="19660" spans="1:6" ht="25.5" customHeight="1" thickBot="1" x14ac:dyDescent="0.25">
      <c r="A19660" s="84" t="s">
        <v>4935</v>
      </c>
      <c r="B19660" s="85" t="s">
        <v>4936</v>
      </c>
      <c r="C19660" s="86" t="s">
        <v>4888</v>
      </c>
      <c r="D19660" s="87">
        <v>0.01</v>
      </c>
      <c r="E19660" s="88">
        <v>198902</v>
      </c>
      <c r="F19660" s="89">
        <f>+D19660*E19660</f>
        <v>1989.02</v>
      </c>
    </row>
    <row r="19661" spans="1:6" ht="409.6" hidden="1" customHeight="1" thickBot="1" x14ac:dyDescent="0.25"/>
    <row r="19662" spans="1:6" ht="13.5" customHeight="1" thickBot="1" x14ac:dyDescent="0.25">
      <c r="A19662" s="90" t="s">
        <v>4893</v>
      </c>
      <c r="B19662" s="91"/>
      <c r="C19662" s="92">
        <v>9.6249697556254503</v>
      </c>
      <c r="D19662" s="91"/>
      <c r="E19662" s="93" t="s">
        <v>4884</v>
      </c>
      <c r="F19662" s="94">
        <v>1989</v>
      </c>
    </row>
    <row r="19663" spans="1:6" ht="0.2" customHeight="1" x14ac:dyDescent="0.2"/>
    <row r="19664" spans="1:6" ht="12.75" customHeight="1" x14ac:dyDescent="0.2">
      <c r="A19664" s="80" t="s">
        <v>4871</v>
      </c>
      <c r="B19664" s="81" t="s">
        <v>4894</v>
      </c>
      <c r="C19664" s="82" t="s">
        <v>4870</v>
      </c>
      <c r="D19664" s="82" t="s">
        <v>4873</v>
      </c>
      <c r="E19664" s="82" t="s">
        <v>4874</v>
      </c>
      <c r="F19664" s="83" t="s">
        <v>4875</v>
      </c>
    </row>
    <row r="19665" spans="1:6" ht="409.6" hidden="1" customHeight="1" x14ac:dyDescent="0.2"/>
    <row r="19666" spans="1:6" ht="25.5" customHeight="1" thickBot="1" x14ac:dyDescent="0.25">
      <c r="A19666" s="84" t="s">
        <v>4895</v>
      </c>
      <c r="B19666" s="85" t="s">
        <v>4896</v>
      </c>
      <c r="C19666" s="86" t="s">
        <v>4897</v>
      </c>
      <c r="D19666" s="87">
        <v>0.05</v>
      </c>
      <c r="E19666" s="88">
        <v>1989</v>
      </c>
      <c r="F19666" s="89">
        <f>+D19666*E19666</f>
        <v>99.45</v>
      </c>
    </row>
    <row r="19667" spans="1:6" ht="409.6" hidden="1" customHeight="1" thickBot="1" x14ac:dyDescent="0.25"/>
    <row r="19668" spans="1:6" ht="13.5" customHeight="1" thickBot="1" x14ac:dyDescent="0.25">
      <c r="A19668" s="90" t="s">
        <v>4898</v>
      </c>
      <c r="B19668" s="91"/>
      <c r="C19668" s="92">
        <v>0.479070892813937</v>
      </c>
      <c r="D19668" s="91"/>
      <c r="E19668" s="93" t="s">
        <v>4884</v>
      </c>
      <c r="F19668" s="94">
        <v>99</v>
      </c>
    </row>
    <row r="19669" spans="1:6" ht="0.2" customHeight="1" x14ac:dyDescent="0.2"/>
    <row r="19670" spans="1:6" ht="12.75" customHeight="1" x14ac:dyDescent="0.2">
      <c r="A19670" s="80" t="s">
        <v>4871</v>
      </c>
      <c r="B19670" s="81" t="s">
        <v>4905</v>
      </c>
      <c r="C19670" s="82" t="s">
        <v>4870</v>
      </c>
      <c r="D19670" s="82" t="s">
        <v>4873</v>
      </c>
      <c r="E19670" s="82" t="s">
        <v>4874</v>
      </c>
      <c r="F19670" s="83" t="s">
        <v>4875</v>
      </c>
    </row>
    <row r="19671" spans="1:6" ht="409.6" hidden="1" customHeight="1" x14ac:dyDescent="0.2"/>
    <row r="19672" spans="1:6" ht="25.5" customHeight="1" thickBot="1" x14ac:dyDescent="0.25">
      <c r="A19672" s="84" t="s">
        <v>5511</v>
      </c>
      <c r="B19672" s="85" t="s">
        <v>5512</v>
      </c>
      <c r="C19672" s="86" t="s">
        <v>7</v>
      </c>
      <c r="D19672" s="87">
        <v>2.08</v>
      </c>
      <c r="E19672" s="88">
        <v>96</v>
      </c>
      <c r="F19672" s="89">
        <f>+D19672*E19672</f>
        <v>199.68</v>
      </c>
    </row>
    <row r="19673" spans="1:6" ht="409.6" hidden="1" customHeight="1" thickBot="1" x14ac:dyDescent="0.25"/>
    <row r="19674" spans="1:6" ht="13.5" customHeight="1" thickBot="1" x14ac:dyDescent="0.25">
      <c r="A19674" s="90" t="s">
        <v>4908</v>
      </c>
      <c r="B19674" s="91"/>
      <c r="C19674" s="92">
        <v>0.96781998548269998</v>
      </c>
      <c r="D19674" s="91"/>
      <c r="E19674" s="93" t="s">
        <v>4884</v>
      </c>
      <c r="F19674" s="94">
        <v>200</v>
      </c>
    </row>
    <row r="19675" spans="1:6" ht="0.2" customHeight="1" thickBot="1" x14ac:dyDescent="0.25"/>
    <row r="19676" spans="1:6" ht="12.75" customHeight="1" thickBot="1" x14ac:dyDescent="0.3">
      <c r="A19676" s="157" t="s">
        <v>4909</v>
      </c>
      <c r="B19676" s="158"/>
      <c r="C19676" s="158"/>
      <c r="D19676" s="158"/>
      <c r="E19676" s="159">
        <v>20665</v>
      </c>
      <c r="F19676" s="160"/>
    </row>
    <row r="19677" spans="1:6" ht="12.75" customHeight="1" x14ac:dyDescent="0.2"/>
    <row r="19678" spans="1:6" ht="12.75" customHeight="1" x14ac:dyDescent="0.2"/>
    <row r="19679" spans="1:6" ht="409.6" hidden="1" customHeight="1" x14ac:dyDescent="0.2"/>
    <row r="19680" spans="1:6" ht="12.75" customHeight="1" x14ac:dyDescent="0.25">
      <c r="A19680" s="144" t="s">
        <v>4868</v>
      </c>
      <c r="B19680" s="145"/>
      <c r="C19680" s="145"/>
      <c r="D19680" s="145"/>
      <c r="E19680" s="146"/>
      <c r="F19680" s="147"/>
    </row>
    <row r="19681" spans="1:6" ht="12.75" customHeight="1" x14ac:dyDescent="0.2">
      <c r="A19681" s="138" t="s">
        <v>3345</v>
      </c>
      <c r="B19681" s="139"/>
      <c r="C19681" s="139"/>
      <c r="D19681" s="140"/>
      <c r="E19681" s="76" t="s">
        <v>4869</v>
      </c>
      <c r="F19681" s="77" t="s">
        <v>4870</v>
      </c>
    </row>
    <row r="19682" spans="1:6" ht="12.75" customHeight="1" x14ac:dyDescent="0.2">
      <c r="A19682" s="141"/>
      <c r="B19682" s="142"/>
      <c r="C19682" s="142"/>
      <c r="D19682" s="143"/>
      <c r="E19682" s="78" t="s">
        <v>3344</v>
      </c>
      <c r="F19682" s="79" t="s">
        <v>117</v>
      </c>
    </row>
    <row r="19683" spans="1:6" ht="409.6" hidden="1" customHeight="1" x14ac:dyDescent="0.2"/>
    <row r="19684" spans="1:6" ht="12.75" customHeight="1" x14ac:dyDescent="0.2">
      <c r="A19684" s="80" t="s">
        <v>4871</v>
      </c>
      <c r="B19684" s="81" t="s">
        <v>4872</v>
      </c>
      <c r="C19684" s="82" t="s">
        <v>4870</v>
      </c>
      <c r="D19684" s="82" t="s">
        <v>4873</v>
      </c>
      <c r="E19684" s="82" t="s">
        <v>4874</v>
      </c>
      <c r="F19684" s="83" t="s">
        <v>4875</v>
      </c>
    </row>
    <row r="19685" spans="1:6" ht="409.6" hidden="1" customHeight="1" x14ac:dyDescent="0.2"/>
    <row r="19686" spans="1:6" ht="25.5" customHeight="1" x14ac:dyDescent="0.2">
      <c r="A19686" s="84" t="s">
        <v>5559</v>
      </c>
      <c r="B19686" s="85" t="s">
        <v>5560</v>
      </c>
      <c r="C19686" s="86" t="s">
        <v>117</v>
      </c>
      <c r="D19686" s="87">
        <v>1.2</v>
      </c>
      <c r="E19686" s="88">
        <v>17737</v>
      </c>
      <c r="F19686" s="89">
        <f>+D19686*E19686</f>
        <v>21284.399999999998</v>
      </c>
    </row>
    <row r="19687" spans="1:6" ht="409.6" hidden="1" customHeight="1" x14ac:dyDescent="0.2"/>
    <row r="19688" spans="1:6" ht="25.5" customHeight="1" thickBot="1" x14ac:dyDescent="0.25">
      <c r="A19688" s="84" t="s">
        <v>4941</v>
      </c>
      <c r="B19688" s="85" t="s">
        <v>4942</v>
      </c>
      <c r="C19688" s="86" t="s">
        <v>7</v>
      </c>
      <c r="D19688" s="87">
        <v>0.11</v>
      </c>
      <c r="E19688" s="88">
        <v>8600</v>
      </c>
      <c r="F19688" s="89">
        <f>+D19688*E19688</f>
        <v>946</v>
      </c>
    </row>
    <row r="19689" spans="1:6" ht="409.6" hidden="1" customHeight="1" thickBot="1" x14ac:dyDescent="0.25"/>
    <row r="19690" spans="1:6" ht="13.5" customHeight="1" thickBot="1" x14ac:dyDescent="0.25">
      <c r="A19690" s="90" t="s">
        <v>4883</v>
      </c>
      <c r="B19690" s="91"/>
      <c r="C19690" s="92">
        <v>90.516714849953203</v>
      </c>
      <c r="D19690" s="91"/>
      <c r="E19690" s="93" t="s">
        <v>4884</v>
      </c>
      <c r="F19690" s="94">
        <v>22230</v>
      </c>
    </row>
    <row r="19691" spans="1:6" ht="0.2" customHeight="1" x14ac:dyDescent="0.2"/>
    <row r="19692" spans="1:6" ht="12.75" customHeight="1" x14ac:dyDescent="0.2">
      <c r="A19692" s="80" t="s">
        <v>4871</v>
      </c>
      <c r="B19692" s="81" t="s">
        <v>4885</v>
      </c>
      <c r="C19692" s="82" t="s">
        <v>4870</v>
      </c>
      <c r="D19692" s="82" t="s">
        <v>4873</v>
      </c>
      <c r="E19692" s="82" t="s">
        <v>4874</v>
      </c>
      <c r="F19692" s="83" t="s">
        <v>4875</v>
      </c>
    </row>
    <row r="19693" spans="1:6" ht="409.6" hidden="1" customHeight="1" x14ac:dyDescent="0.2"/>
    <row r="19694" spans="1:6" ht="25.5" customHeight="1" thickBot="1" x14ac:dyDescent="0.25">
      <c r="A19694" s="84" t="s">
        <v>4935</v>
      </c>
      <c r="B19694" s="85" t="s">
        <v>4936</v>
      </c>
      <c r="C19694" s="86" t="s">
        <v>4888</v>
      </c>
      <c r="D19694" s="87">
        <v>0.01</v>
      </c>
      <c r="E19694" s="88">
        <v>198902</v>
      </c>
      <c r="F19694" s="89">
        <f>+D19694*E19694</f>
        <v>1989.02</v>
      </c>
    </row>
    <row r="19695" spans="1:6" ht="409.6" hidden="1" customHeight="1" thickBot="1" x14ac:dyDescent="0.25"/>
    <row r="19696" spans="1:6" ht="13.5" customHeight="1" thickBot="1" x14ac:dyDescent="0.25">
      <c r="A19696" s="90" t="s">
        <v>4893</v>
      </c>
      <c r="B19696" s="91"/>
      <c r="C19696" s="92">
        <v>8.0988639602589707</v>
      </c>
      <c r="D19696" s="91"/>
      <c r="E19696" s="93" t="s">
        <v>4884</v>
      </c>
      <c r="F19696" s="94">
        <v>1989</v>
      </c>
    </row>
    <row r="19697" spans="1:6" ht="0.2" customHeight="1" x14ac:dyDescent="0.2"/>
    <row r="19698" spans="1:6" ht="12.75" customHeight="1" x14ac:dyDescent="0.2">
      <c r="A19698" s="80" t="s">
        <v>4871</v>
      </c>
      <c r="B19698" s="81" t="s">
        <v>4894</v>
      </c>
      <c r="C19698" s="82" t="s">
        <v>4870</v>
      </c>
      <c r="D19698" s="82" t="s">
        <v>4873</v>
      </c>
      <c r="E19698" s="82" t="s">
        <v>4874</v>
      </c>
      <c r="F19698" s="83" t="s">
        <v>4875</v>
      </c>
    </row>
    <row r="19699" spans="1:6" ht="409.6" hidden="1" customHeight="1" x14ac:dyDescent="0.2"/>
    <row r="19700" spans="1:6" ht="25.5" customHeight="1" thickBot="1" x14ac:dyDescent="0.25">
      <c r="A19700" s="84" t="s">
        <v>4895</v>
      </c>
      <c r="B19700" s="85" t="s">
        <v>4896</v>
      </c>
      <c r="C19700" s="86" t="s">
        <v>4897</v>
      </c>
      <c r="D19700" s="87">
        <v>0.05</v>
      </c>
      <c r="E19700" s="88">
        <v>1989</v>
      </c>
      <c r="F19700" s="89">
        <f>+D19700*E19700</f>
        <v>99.45</v>
      </c>
    </row>
    <row r="19701" spans="1:6" ht="409.6" hidden="1" customHeight="1" thickBot="1" x14ac:dyDescent="0.25"/>
    <row r="19702" spans="1:6" ht="13.5" customHeight="1" thickBot="1" x14ac:dyDescent="0.25">
      <c r="A19702" s="90" t="s">
        <v>4898</v>
      </c>
      <c r="B19702" s="91"/>
      <c r="C19702" s="92">
        <v>0.403110875849994</v>
      </c>
      <c r="D19702" s="91"/>
      <c r="E19702" s="93" t="s">
        <v>4884</v>
      </c>
      <c r="F19702" s="94">
        <v>99</v>
      </c>
    </row>
    <row r="19703" spans="1:6" ht="0.2" customHeight="1" x14ac:dyDescent="0.2"/>
    <row r="19704" spans="1:6" ht="12.75" customHeight="1" x14ac:dyDescent="0.2">
      <c r="A19704" s="80" t="s">
        <v>4871</v>
      </c>
      <c r="B19704" s="81" t="s">
        <v>4905</v>
      </c>
      <c r="C19704" s="82" t="s">
        <v>4870</v>
      </c>
      <c r="D19704" s="82" t="s">
        <v>4873</v>
      </c>
      <c r="E19704" s="82" t="s">
        <v>4874</v>
      </c>
      <c r="F19704" s="83" t="s">
        <v>4875</v>
      </c>
    </row>
    <row r="19705" spans="1:6" ht="409.6" hidden="1" customHeight="1" x14ac:dyDescent="0.2"/>
    <row r="19706" spans="1:6" ht="25.5" customHeight="1" thickBot="1" x14ac:dyDescent="0.25">
      <c r="A19706" s="84" t="s">
        <v>5511</v>
      </c>
      <c r="B19706" s="85" t="s">
        <v>5512</v>
      </c>
      <c r="C19706" s="86" t="s">
        <v>7</v>
      </c>
      <c r="D19706" s="87">
        <v>2.5099999999999998</v>
      </c>
      <c r="E19706" s="88">
        <v>96</v>
      </c>
      <c r="F19706" s="89">
        <f>+D19706*E19706</f>
        <v>240.95999999999998</v>
      </c>
    </row>
    <row r="19707" spans="1:6" ht="409.6" hidden="1" customHeight="1" x14ac:dyDescent="0.2"/>
    <row r="19708" spans="1:6" ht="13.5" customHeight="1" thickBot="1" x14ac:dyDescent="0.25">
      <c r="A19708" s="90" t="s">
        <v>4908</v>
      </c>
      <c r="B19708" s="91"/>
      <c r="C19708" s="92">
        <v>0.98131031393786405</v>
      </c>
      <c r="D19708" s="91"/>
      <c r="E19708" s="93" t="s">
        <v>4884</v>
      </c>
      <c r="F19708" s="94">
        <v>241</v>
      </c>
    </row>
    <row r="19709" spans="1:6" ht="0.2" customHeight="1" thickBot="1" x14ac:dyDescent="0.25"/>
    <row r="19710" spans="1:6" ht="12.75" customHeight="1" thickBot="1" x14ac:dyDescent="0.3">
      <c r="A19710" s="157" t="s">
        <v>4909</v>
      </c>
      <c r="B19710" s="158"/>
      <c r="C19710" s="158"/>
      <c r="D19710" s="158"/>
      <c r="E19710" s="159">
        <v>24559</v>
      </c>
      <c r="F19710" s="160"/>
    </row>
    <row r="19711" spans="1:6" ht="12.75" customHeight="1" x14ac:dyDescent="0.2"/>
    <row r="19712" spans="1:6" ht="12.75" customHeight="1" x14ac:dyDescent="0.2"/>
    <row r="19713" spans="1:6" ht="409.6" hidden="1" customHeight="1" x14ac:dyDescent="0.2"/>
    <row r="19714" spans="1:6" ht="12.75" customHeight="1" x14ac:dyDescent="0.25">
      <c r="A19714" s="144" t="s">
        <v>4868</v>
      </c>
      <c r="B19714" s="145"/>
      <c r="C19714" s="145"/>
      <c r="D19714" s="145"/>
      <c r="E19714" s="146"/>
      <c r="F19714" s="147"/>
    </row>
    <row r="19715" spans="1:6" ht="12.75" customHeight="1" x14ac:dyDescent="0.2">
      <c r="A19715" s="138" t="s">
        <v>3347</v>
      </c>
      <c r="B19715" s="139"/>
      <c r="C19715" s="139"/>
      <c r="D19715" s="140"/>
      <c r="E19715" s="76" t="s">
        <v>4869</v>
      </c>
      <c r="F19715" s="77" t="s">
        <v>4870</v>
      </c>
    </row>
    <row r="19716" spans="1:6" ht="12.75" customHeight="1" x14ac:dyDescent="0.2">
      <c r="A19716" s="141"/>
      <c r="B19716" s="142"/>
      <c r="C19716" s="142"/>
      <c r="D19716" s="143"/>
      <c r="E19716" s="78" t="s">
        <v>3346</v>
      </c>
      <c r="F19716" s="79" t="s">
        <v>117</v>
      </c>
    </row>
    <row r="19717" spans="1:6" ht="409.6" hidden="1" customHeight="1" x14ac:dyDescent="0.2"/>
    <row r="19718" spans="1:6" ht="12.75" customHeight="1" x14ac:dyDescent="0.2">
      <c r="A19718" s="80" t="s">
        <v>4871</v>
      </c>
      <c r="B19718" s="81" t="s">
        <v>4872</v>
      </c>
      <c r="C19718" s="82" t="s">
        <v>4870</v>
      </c>
      <c r="D19718" s="82" t="s">
        <v>4873</v>
      </c>
      <c r="E19718" s="82" t="s">
        <v>4874</v>
      </c>
      <c r="F19718" s="83" t="s">
        <v>4875</v>
      </c>
    </row>
    <row r="19719" spans="1:6" ht="409.6" hidden="1" customHeight="1" x14ac:dyDescent="0.2"/>
    <row r="19720" spans="1:6" ht="25.5" customHeight="1" x14ac:dyDescent="0.2">
      <c r="A19720" s="84" t="s">
        <v>5232</v>
      </c>
      <c r="B19720" s="85" t="s">
        <v>5233</v>
      </c>
      <c r="C19720" s="86" t="s">
        <v>117</v>
      </c>
      <c r="D19720" s="87">
        <v>1.2</v>
      </c>
      <c r="E19720" s="88">
        <v>24758</v>
      </c>
      <c r="F19720" s="89">
        <f>+D19720*E19720</f>
        <v>29709.599999999999</v>
      </c>
    </row>
    <row r="19721" spans="1:6" ht="409.6" hidden="1" customHeight="1" x14ac:dyDescent="0.2"/>
    <row r="19722" spans="1:6" ht="25.5" customHeight="1" thickBot="1" x14ac:dyDescent="0.25">
      <c r="A19722" s="84" t="s">
        <v>4941</v>
      </c>
      <c r="B19722" s="85" t="s">
        <v>4942</v>
      </c>
      <c r="C19722" s="86" t="s">
        <v>7</v>
      </c>
      <c r="D19722" s="87">
        <v>0.11</v>
      </c>
      <c r="E19722" s="88">
        <v>8600</v>
      </c>
      <c r="F19722" s="89">
        <f>+D19722*E19722</f>
        <v>946</v>
      </c>
    </row>
    <row r="19723" spans="1:6" ht="409.6" hidden="1" customHeight="1" thickBot="1" x14ac:dyDescent="0.25"/>
    <row r="19724" spans="1:6" ht="13.5" customHeight="1" thickBot="1" x14ac:dyDescent="0.25">
      <c r="A19724" s="90" t="s">
        <v>4883</v>
      </c>
      <c r="B19724" s="91"/>
      <c r="C19724" s="92">
        <v>92.6695081768991</v>
      </c>
      <c r="D19724" s="91"/>
      <c r="E19724" s="93" t="s">
        <v>4884</v>
      </c>
      <c r="F19724" s="94">
        <v>30656</v>
      </c>
    </row>
    <row r="19725" spans="1:6" ht="0.2" customHeight="1" x14ac:dyDescent="0.2"/>
    <row r="19726" spans="1:6" ht="12.75" customHeight="1" x14ac:dyDescent="0.2">
      <c r="A19726" s="80" t="s">
        <v>4871</v>
      </c>
      <c r="B19726" s="81" t="s">
        <v>4885</v>
      </c>
      <c r="C19726" s="82" t="s">
        <v>4870</v>
      </c>
      <c r="D19726" s="82" t="s">
        <v>4873</v>
      </c>
      <c r="E19726" s="82" t="s">
        <v>4874</v>
      </c>
      <c r="F19726" s="83" t="s">
        <v>4875</v>
      </c>
    </row>
    <row r="19727" spans="1:6" ht="409.6" hidden="1" customHeight="1" x14ac:dyDescent="0.2"/>
    <row r="19728" spans="1:6" ht="25.5" customHeight="1" thickBot="1" x14ac:dyDescent="0.25">
      <c r="A19728" s="84" t="s">
        <v>4935</v>
      </c>
      <c r="B19728" s="85" t="s">
        <v>4936</v>
      </c>
      <c r="C19728" s="86" t="s">
        <v>4888</v>
      </c>
      <c r="D19728" s="87">
        <v>0.01</v>
      </c>
      <c r="E19728" s="88">
        <v>198902</v>
      </c>
      <c r="F19728" s="89">
        <f>+D19728*E19728</f>
        <v>1989.02</v>
      </c>
    </row>
    <row r="19729" spans="1:6" ht="409.6" hidden="1" customHeight="1" thickBot="1" x14ac:dyDescent="0.25"/>
    <row r="19730" spans="1:6" ht="13.5" customHeight="1" thickBot="1" x14ac:dyDescent="0.25">
      <c r="A19730" s="90" t="s">
        <v>4893</v>
      </c>
      <c r="B19730" s="91"/>
      <c r="C19730" s="92">
        <v>6.0125147365557297</v>
      </c>
      <c r="D19730" s="91"/>
      <c r="E19730" s="93" t="s">
        <v>4884</v>
      </c>
      <c r="F19730" s="94">
        <v>1989</v>
      </c>
    </row>
    <row r="19731" spans="1:6" ht="0.2" customHeight="1" x14ac:dyDescent="0.2"/>
    <row r="19732" spans="1:6" ht="12.75" customHeight="1" x14ac:dyDescent="0.2">
      <c r="A19732" s="80" t="s">
        <v>4871</v>
      </c>
      <c r="B19732" s="81" t="s">
        <v>4894</v>
      </c>
      <c r="C19732" s="82" t="s">
        <v>4870</v>
      </c>
      <c r="D19732" s="82" t="s">
        <v>4873</v>
      </c>
      <c r="E19732" s="82" t="s">
        <v>4874</v>
      </c>
      <c r="F19732" s="83" t="s">
        <v>4875</v>
      </c>
    </row>
    <row r="19733" spans="1:6" ht="409.6" hidden="1" customHeight="1" x14ac:dyDescent="0.2"/>
    <row r="19734" spans="1:6" ht="25.5" customHeight="1" thickBot="1" x14ac:dyDescent="0.25">
      <c r="A19734" s="84" t="s">
        <v>4895</v>
      </c>
      <c r="B19734" s="85" t="s">
        <v>4896</v>
      </c>
      <c r="C19734" s="86" t="s">
        <v>4897</v>
      </c>
      <c r="D19734" s="87">
        <v>0.05</v>
      </c>
      <c r="E19734" s="88">
        <v>1989</v>
      </c>
      <c r="F19734" s="89">
        <f>+D19734*E19734</f>
        <v>99.45</v>
      </c>
    </row>
    <row r="19735" spans="1:6" ht="409.6" hidden="1" customHeight="1" thickBot="1" x14ac:dyDescent="0.25"/>
    <row r="19736" spans="1:6" ht="13.5" customHeight="1" thickBot="1" x14ac:dyDescent="0.25">
      <c r="A19736" s="90" t="s">
        <v>4898</v>
      </c>
      <c r="B19736" s="91"/>
      <c r="C19736" s="92">
        <v>0.29926543937607702</v>
      </c>
      <c r="D19736" s="91"/>
      <c r="E19736" s="93" t="s">
        <v>4884</v>
      </c>
      <c r="F19736" s="94">
        <v>99</v>
      </c>
    </row>
    <row r="19737" spans="1:6" ht="0.2" customHeight="1" x14ac:dyDescent="0.2"/>
    <row r="19738" spans="1:6" ht="12.75" customHeight="1" x14ac:dyDescent="0.2">
      <c r="A19738" s="80" t="s">
        <v>4871</v>
      </c>
      <c r="B19738" s="81" t="s">
        <v>4905</v>
      </c>
      <c r="C19738" s="82" t="s">
        <v>4870</v>
      </c>
      <c r="D19738" s="82" t="s">
        <v>4873</v>
      </c>
      <c r="E19738" s="82" t="s">
        <v>4874</v>
      </c>
      <c r="F19738" s="83" t="s">
        <v>4875</v>
      </c>
    </row>
    <row r="19739" spans="1:6" ht="409.6" hidden="1" customHeight="1" x14ac:dyDescent="0.2"/>
    <row r="19740" spans="1:6" ht="25.5" customHeight="1" thickBot="1" x14ac:dyDescent="0.25">
      <c r="A19740" s="84" t="s">
        <v>5511</v>
      </c>
      <c r="B19740" s="85" t="s">
        <v>5512</v>
      </c>
      <c r="C19740" s="86" t="s">
        <v>7</v>
      </c>
      <c r="D19740" s="87">
        <v>3.51</v>
      </c>
      <c r="E19740" s="88">
        <v>96</v>
      </c>
      <c r="F19740" s="89">
        <f>+D19740*E19740</f>
        <v>336.96</v>
      </c>
    </row>
    <row r="19741" spans="1:6" ht="409.6" hidden="1" customHeight="1" thickBot="1" x14ac:dyDescent="0.25"/>
    <row r="19742" spans="1:6" ht="13.5" customHeight="1" thickBot="1" x14ac:dyDescent="0.25">
      <c r="A19742" s="90" t="s">
        <v>4908</v>
      </c>
      <c r="B19742" s="91"/>
      <c r="C19742" s="92">
        <v>1.01871164716907</v>
      </c>
      <c r="D19742" s="91"/>
      <c r="E19742" s="93" t="s">
        <v>4884</v>
      </c>
      <c r="F19742" s="94">
        <v>337</v>
      </c>
    </row>
    <row r="19743" spans="1:6" ht="0.2" customHeight="1" thickBot="1" x14ac:dyDescent="0.25"/>
    <row r="19744" spans="1:6" ht="12.75" customHeight="1" thickBot="1" x14ac:dyDescent="0.3">
      <c r="A19744" s="157" t="s">
        <v>4909</v>
      </c>
      <c r="B19744" s="158"/>
      <c r="C19744" s="158"/>
      <c r="D19744" s="158"/>
      <c r="E19744" s="159">
        <v>33081</v>
      </c>
      <c r="F19744" s="160"/>
    </row>
    <row r="19745" spans="1:6" ht="12.75" customHeight="1" x14ac:dyDescent="0.2"/>
    <row r="19746" spans="1:6" ht="12.75" customHeight="1" x14ac:dyDescent="0.2"/>
    <row r="19747" spans="1:6" ht="409.6" hidden="1" customHeight="1" x14ac:dyDescent="0.2"/>
    <row r="19748" spans="1:6" ht="12.75" customHeight="1" x14ac:dyDescent="0.25">
      <c r="A19748" s="144" t="s">
        <v>4868</v>
      </c>
      <c r="B19748" s="145"/>
      <c r="C19748" s="145"/>
      <c r="D19748" s="145"/>
      <c r="E19748" s="146"/>
      <c r="F19748" s="147"/>
    </row>
    <row r="19749" spans="1:6" ht="12.75" customHeight="1" x14ac:dyDescent="0.2">
      <c r="A19749" s="138" t="s">
        <v>3353</v>
      </c>
      <c r="B19749" s="139"/>
      <c r="C19749" s="139"/>
      <c r="D19749" s="140"/>
      <c r="E19749" s="76" t="s">
        <v>4869</v>
      </c>
      <c r="F19749" s="77" t="s">
        <v>4870</v>
      </c>
    </row>
    <row r="19750" spans="1:6" ht="12.75" customHeight="1" x14ac:dyDescent="0.2">
      <c r="A19750" s="141"/>
      <c r="B19750" s="142"/>
      <c r="C19750" s="142"/>
      <c r="D19750" s="143"/>
      <c r="E19750" s="78" t="s">
        <v>3352</v>
      </c>
      <c r="F19750" s="79" t="s">
        <v>263</v>
      </c>
    </row>
    <row r="19751" spans="1:6" ht="409.6" hidden="1" customHeight="1" x14ac:dyDescent="0.2"/>
    <row r="19752" spans="1:6" ht="12.75" customHeight="1" x14ac:dyDescent="0.2">
      <c r="A19752" s="80" t="s">
        <v>4871</v>
      </c>
      <c r="B19752" s="81" t="s">
        <v>4872</v>
      </c>
      <c r="C19752" s="82" t="s">
        <v>4870</v>
      </c>
      <c r="D19752" s="82" t="s">
        <v>4873</v>
      </c>
      <c r="E19752" s="82" t="s">
        <v>4874</v>
      </c>
      <c r="F19752" s="83" t="s">
        <v>4875</v>
      </c>
    </row>
    <row r="19753" spans="1:6" ht="409.6" hidden="1" customHeight="1" x14ac:dyDescent="0.2"/>
    <row r="19754" spans="1:6" ht="25.5" customHeight="1" x14ac:dyDescent="0.2">
      <c r="A19754" s="84" t="s">
        <v>5561</v>
      </c>
      <c r="B19754" s="85" t="s">
        <v>5562</v>
      </c>
      <c r="C19754" s="86" t="s">
        <v>9</v>
      </c>
      <c r="D19754" s="87">
        <v>5.25</v>
      </c>
      <c r="E19754" s="88">
        <v>2845</v>
      </c>
      <c r="F19754" s="89">
        <f>+D19754*E19754</f>
        <v>14936.25</v>
      </c>
    </row>
    <row r="19755" spans="1:6" ht="409.6" hidden="1" customHeight="1" x14ac:dyDescent="0.2"/>
    <row r="19756" spans="1:6" ht="25.5" customHeight="1" x14ac:dyDescent="0.2">
      <c r="A19756" s="84" t="s">
        <v>5563</v>
      </c>
      <c r="B19756" s="85" t="s">
        <v>5564</v>
      </c>
      <c r="C19756" s="86" t="s">
        <v>106</v>
      </c>
      <c r="D19756" s="87">
        <v>3.5799999999999998E-2</v>
      </c>
      <c r="E19756" s="88">
        <v>315302</v>
      </c>
      <c r="F19756" s="89">
        <f>+D19756*E19756</f>
        <v>11287.811599999999</v>
      </c>
    </row>
    <row r="19757" spans="1:6" ht="409.6" hidden="1" customHeight="1" x14ac:dyDescent="0.2"/>
    <row r="19758" spans="1:6" ht="25.5" customHeight="1" thickBot="1" x14ac:dyDescent="0.25">
      <c r="A19758" s="84" t="s">
        <v>5048</v>
      </c>
      <c r="B19758" s="85" t="s">
        <v>5049</v>
      </c>
      <c r="C19758" s="86" t="s">
        <v>106</v>
      </c>
      <c r="D19758" s="87">
        <v>8.9999999999999993E-3</v>
      </c>
      <c r="E19758" s="88">
        <v>331600</v>
      </c>
      <c r="F19758" s="89">
        <f>+D19758*E19758</f>
        <v>2984.3999999999996</v>
      </c>
    </row>
    <row r="19759" spans="1:6" ht="409.6" hidden="1" customHeight="1" thickBot="1" x14ac:dyDescent="0.25"/>
    <row r="19760" spans="1:6" ht="13.5" customHeight="1" thickBot="1" x14ac:dyDescent="0.25">
      <c r="A19760" s="90" t="s">
        <v>4883</v>
      </c>
      <c r="B19760" s="91"/>
      <c r="C19760" s="92">
        <v>71.7235960022592</v>
      </c>
      <c r="D19760" s="91"/>
      <c r="E19760" s="93" t="s">
        <v>4884</v>
      </c>
      <c r="F19760" s="94">
        <v>29208</v>
      </c>
    </row>
    <row r="19761" spans="1:6" ht="0.2" customHeight="1" x14ac:dyDescent="0.2"/>
    <row r="19762" spans="1:6" ht="12.75" customHeight="1" x14ac:dyDescent="0.2">
      <c r="A19762" s="80" t="s">
        <v>4871</v>
      </c>
      <c r="B19762" s="81" t="s">
        <v>4885</v>
      </c>
      <c r="C19762" s="82" t="s">
        <v>4870</v>
      </c>
      <c r="D19762" s="82" t="s">
        <v>4873</v>
      </c>
      <c r="E19762" s="82" t="s">
        <v>4874</v>
      </c>
      <c r="F19762" s="83" t="s">
        <v>4875</v>
      </c>
    </row>
    <row r="19763" spans="1:6" ht="409.6" hidden="1" customHeight="1" x14ac:dyDescent="0.2"/>
    <row r="19764" spans="1:6" ht="25.5" customHeight="1" thickBot="1" x14ac:dyDescent="0.25">
      <c r="A19764" s="84" t="s">
        <v>4935</v>
      </c>
      <c r="B19764" s="85" t="s">
        <v>4936</v>
      </c>
      <c r="C19764" s="86" t="s">
        <v>4888</v>
      </c>
      <c r="D19764" s="87">
        <v>0.05</v>
      </c>
      <c r="E19764" s="88">
        <v>198902</v>
      </c>
      <c r="F19764" s="89">
        <f>+D19764*E19764</f>
        <v>9945.1</v>
      </c>
    </row>
    <row r="19765" spans="1:6" ht="409.6" hidden="1" customHeight="1" thickBot="1" x14ac:dyDescent="0.25"/>
    <row r="19766" spans="1:6" ht="13.5" customHeight="1" thickBot="1" x14ac:dyDescent="0.25">
      <c r="A19766" s="90" t="s">
        <v>4893</v>
      </c>
      <c r="B19766" s="91"/>
      <c r="C19766" s="92">
        <v>24.421088819586</v>
      </c>
      <c r="D19766" s="91"/>
      <c r="E19766" s="93" t="s">
        <v>4884</v>
      </c>
      <c r="F19766" s="94">
        <v>9945</v>
      </c>
    </row>
    <row r="19767" spans="1:6" ht="0.2" customHeight="1" x14ac:dyDescent="0.2"/>
    <row r="19768" spans="1:6" ht="12.75" customHeight="1" x14ac:dyDescent="0.2">
      <c r="A19768" s="80" t="s">
        <v>4871</v>
      </c>
      <c r="B19768" s="81" t="s">
        <v>4894</v>
      </c>
      <c r="C19768" s="82" t="s">
        <v>4870</v>
      </c>
      <c r="D19768" s="82" t="s">
        <v>4873</v>
      </c>
      <c r="E19768" s="82" t="s">
        <v>4874</v>
      </c>
      <c r="F19768" s="83" t="s">
        <v>4875</v>
      </c>
    </row>
    <row r="19769" spans="1:6" ht="409.6" hidden="1" customHeight="1" x14ac:dyDescent="0.2"/>
    <row r="19770" spans="1:6" ht="25.5" customHeight="1" thickBot="1" x14ac:dyDescent="0.25">
      <c r="A19770" s="84" t="s">
        <v>4895</v>
      </c>
      <c r="B19770" s="85" t="s">
        <v>4896</v>
      </c>
      <c r="C19770" s="86" t="s">
        <v>4897</v>
      </c>
      <c r="D19770" s="87">
        <v>0.05</v>
      </c>
      <c r="E19770" s="88">
        <v>9945</v>
      </c>
      <c r="F19770" s="89">
        <f>+D19770*E19770</f>
        <v>497.25</v>
      </c>
    </row>
    <row r="19771" spans="1:6" ht="409.6" hidden="1" customHeight="1" thickBot="1" x14ac:dyDescent="0.25"/>
    <row r="19772" spans="1:6" ht="13.5" customHeight="1" thickBot="1" x14ac:dyDescent="0.25">
      <c r="A19772" s="90" t="s">
        <v>4898</v>
      </c>
      <c r="B19772" s="91"/>
      <c r="C19772" s="92">
        <v>1.2204405372885101</v>
      </c>
      <c r="D19772" s="91"/>
      <c r="E19772" s="93" t="s">
        <v>4884</v>
      </c>
      <c r="F19772" s="94">
        <v>497</v>
      </c>
    </row>
    <row r="19773" spans="1:6" ht="0.2" customHeight="1" x14ac:dyDescent="0.2"/>
    <row r="19774" spans="1:6" ht="12.75" customHeight="1" x14ac:dyDescent="0.2">
      <c r="A19774" s="80" t="s">
        <v>4871</v>
      </c>
      <c r="B19774" s="81" t="s">
        <v>4905</v>
      </c>
      <c r="C19774" s="82" t="s">
        <v>4870</v>
      </c>
      <c r="D19774" s="82" t="s">
        <v>4873</v>
      </c>
      <c r="E19774" s="82" t="s">
        <v>4874</v>
      </c>
      <c r="F19774" s="83" t="s">
        <v>4875</v>
      </c>
    </row>
    <row r="19775" spans="1:6" ht="409.6" hidden="1" customHeight="1" x14ac:dyDescent="0.2"/>
    <row r="19776" spans="1:6" ht="25.5" customHeight="1" thickBot="1" x14ac:dyDescent="0.25">
      <c r="A19776" s="84" t="s">
        <v>4949</v>
      </c>
      <c r="B19776" s="85" t="s">
        <v>4950</v>
      </c>
      <c r="C19776" s="86" t="s">
        <v>9</v>
      </c>
      <c r="D19776" s="87">
        <v>0.5</v>
      </c>
      <c r="E19776" s="88">
        <v>2140</v>
      </c>
      <c r="F19776" s="89">
        <f>+D19776*E19776</f>
        <v>1070</v>
      </c>
    </row>
    <row r="19777" spans="1:6" ht="409.6" hidden="1" customHeight="1" thickBot="1" x14ac:dyDescent="0.25"/>
    <row r="19778" spans="1:6" ht="13.5" customHeight="1" thickBot="1" x14ac:dyDescent="0.25">
      <c r="A19778" s="90" t="s">
        <v>4908</v>
      </c>
      <c r="B19778" s="91"/>
      <c r="C19778" s="92">
        <v>2.6275077965768698</v>
      </c>
      <c r="D19778" s="91"/>
      <c r="E19778" s="93" t="s">
        <v>4884</v>
      </c>
      <c r="F19778" s="94">
        <v>1070</v>
      </c>
    </row>
    <row r="19779" spans="1:6" ht="0.2" customHeight="1" thickBot="1" x14ac:dyDescent="0.25"/>
    <row r="19780" spans="1:6" ht="12.75" customHeight="1" thickBot="1" x14ac:dyDescent="0.3">
      <c r="A19780" s="157" t="s">
        <v>4909</v>
      </c>
      <c r="B19780" s="158"/>
      <c r="C19780" s="158"/>
      <c r="D19780" s="158"/>
      <c r="E19780" s="159">
        <v>40723</v>
      </c>
      <c r="F19780" s="160"/>
    </row>
    <row r="19781" spans="1:6" ht="12.75" customHeight="1" x14ac:dyDescent="0.2"/>
    <row r="19782" spans="1:6" ht="12.75" customHeight="1" x14ac:dyDescent="0.2"/>
    <row r="19783" spans="1:6" ht="409.6" hidden="1" customHeight="1" x14ac:dyDescent="0.2"/>
    <row r="19784" spans="1:6" ht="12.75" customHeight="1" x14ac:dyDescent="0.25">
      <c r="A19784" s="144" t="s">
        <v>4868</v>
      </c>
      <c r="B19784" s="145"/>
      <c r="C19784" s="145"/>
      <c r="D19784" s="145"/>
      <c r="E19784" s="146"/>
      <c r="F19784" s="147"/>
    </row>
    <row r="19785" spans="1:6" ht="12.75" customHeight="1" x14ac:dyDescent="0.2">
      <c r="A19785" s="138" t="s">
        <v>3355</v>
      </c>
      <c r="B19785" s="139"/>
      <c r="C19785" s="139"/>
      <c r="D19785" s="140"/>
      <c r="E19785" s="76" t="s">
        <v>4869</v>
      </c>
      <c r="F19785" s="77" t="s">
        <v>4870</v>
      </c>
    </row>
    <row r="19786" spans="1:6" ht="12.75" customHeight="1" x14ac:dyDescent="0.2">
      <c r="A19786" s="141"/>
      <c r="B19786" s="142"/>
      <c r="C19786" s="142"/>
      <c r="D19786" s="143"/>
      <c r="E19786" s="78" t="s">
        <v>3354</v>
      </c>
      <c r="F19786" s="79" t="s">
        <v>263</v>
      </c>
    </row>
    <row r="19787" spans="1:6" ht="409.6" hidden="1" customHeight="1" x14ac:dyDescent="0.2"/>
    <row r="19788" spans="1:6" ht="12.75" customHeight="1" x14ac:dyDescent="0.2">
      <c r="A19788" s="80" t="s">
        <v>4871</v>
      </c>
      <c r="B19788" s="81" t="s">
        <v>4872</v>
      </c>
      <c r="C19788" s="82" t="s">
        <v>4870</v>
      </c>
      <c r="D19788" s="82" t="s">
        <v>4873</v>
      </c>
      <c r="E19788" s="82" t="s">
        <v>4874</v>
      </c>
      <c r="F19788" s="83" t="s">
        <v>4875</v>
      </c>
    </row>
    <row r="19789" spans="1:6" ht="409.6" hidden="1" customHeight="1" x14ac:dyDescent="0.2"/>
    <row r="19790" spans="1:6" ht="25.5" customHeight="1" x14ac:dyDescent="0.2">
      <c r="A19790" s="84" t="s">
        <v>5565</v>
      </c>
      <c r="B19790" s="85" t="s">
        <v>5566</v>
      </c>
      <c r="C19790" s="86" t="s">
        <v>9</v>
      </c>
      <c r="D19790" s="87">
        <v>5.25</v>
      </c>
      <c r="E19790" s="88">
        <v>2270</v>
      </c>
      <c r="F19790" s="89">
        <f>+D19790*E19790</f>
        <v>11917.5</v>
      </c>
    </row>
    <row r="19791" spans="1:6" ht="409.6" hidden="1" customHeight="1" x14ac:dyDescent="0.2"/>
    <row r="19792" spans="1:6" ht="25.5" customHeight="1" x14ac:dyDescent="0.2">
      <c r="A19792" s="84" t="s">
        <v>5048</v>
      </c>
      <c r="B19792" s="85" t="s">
        <v>5049</v>
      </c>
      <c r="C19792" s="86" t="s">
        <v>106</v>
      </c>
      <c r="D19792" s="87">
        <v>6.3E-3</v>
      </c>
      <c r="E19792" s="88">
        <v>331600</v>
      </c>
      <c r="F19792" s="89">
        <f>+D19792*E19792</f>
        <v>2089.08</v>
      </c>
    </row>
    <row r="19793" spans="1:6" ht="409.6" hidden="1" customHeight="1" x14ac:dyDescent="0.2"/>
    <row r="19794" spans="1:6" ht="25.5" customHeight="1" thickBot="1" x14ac:dyDescent="0.25">
      <c r="A19794" s="84" t="s">
        <v>5563</v>
      </c>
      <c r="B19794" s="85" t="s">
        <v>5564</v>
      </c>
      <c r="C19794" s="86" t="s">
        <v>106</v>
      </c>
      <c r="D19794" s="87">
        <v>1.367E-2</v>
      </c>
      <c r="E19794" s="88">
        <v>315302</v>
      </c>
      <c r="F19794" s="89">
        <f>+D19794*E19794</f>
        <v>4310.1783400000004</v>
      </c>
    </row>
    <row r="19795" spans="1:6" ht="409.6" hidden="1" customHeight="1" thickBot="1" x14ac:dyDescent="0.25"/>
    <row r="19796" spans="1:6" ht="13.5" customHeight="1" thickBot="1" x14ac:dyDescent="0.25">
      <c r="A19796" s="90" t="s">
        <v>4883</v>
      </c>
      <c r="B19796" s="91"/>
      <c r="C19796" s="92">
        <v>62.279419264900902</v>
      </c>
      <c r="D19796" s="91"/>
      <c r="E19796" s="93" t="s">
        <v>4884</v>
      </c>
      <c r="F19796" s="94">
        <v>18317</v>
      </c>
    </row>
    <row r="19797" spans="1:6" ht="0.2" customHeight="1" x14ac:dyDescent="0.2"/>
    <row r="19798" spans="1:6" ht="12.75" customHeight="1" x14ac:dyDescent="0.2">
      <c r="A19798" s="80" t="s">
        <v>4871</v>
      </c>
      <c r="B19798" s="81" t="s">
        <v>4885</v>
      </c>
      <c r="C19798" s="82" t="s">
        <v>4870</v>
      </c>
      <c r="D19798" s="82" t="s">
        <v>4873</v>
      </c>
      <c r="E19798" s="82" t="s">
        <v>4874</v>
      </c>
      <c r="F19798" s="83" t="s">
        <v>4875</v>
      </c>
    </row>
    <row r="19799" spans="1:6" ht="409.6" hidden="1" customHeight="1" x14ac:dyDescent="0.2"/>
    <row r="19800" spans="1:6" ht="25.5" customHeight="1" thickBot="1" x14ac:dyDescent="0.25">
      <c r="A19800" s="84" t="s">
        <v>4935</v>
      </c>
      <c r="B19800" s="85" t="s">
        <v>4936</v>
      </c>
      <c r="C19800" s="86" t="s">
        <v>4888</v>
      </c>
      <c r="D19800" s="87">
        <v>4.8000000000000001E-2</v>
      </c>
      <c r="E19800" s="88">
        <v>198902</v>
      </c>
      <c r="F19800" s="89">
        <f>+D19800*E19800</f>
        <v>9547.2960000000003</v>
      </c>
    </row>
    <row r="19801" spans="1:6" ht="409.6" hidden="1" customHeight="1" thickBot="1" x14ac:dyDescent="0.25"/>
    <row r="19802" spans="1:6" ht="13.5" customHeight="1" thickBot="1" x14ac:dyDescent="0.25">
      <c r="A19802" s="90" t="s">
        <v>4893</v>
      </c>
      <c r="B19802" s="91"/>
      <c r="C19802" s="92">
        <v>32.460643976743398</v>
      </c>
      <c r="D19802" s="91"/>
      <c r="E19802" s="93" t="s">
        <v>4884</v>
      </c>
      <c r="F19802" s="94">
        <v>9547</v>
      </c>
    </row>
    <row r="19803" spans="1:6" ht="0.2" customHeight="1" x14ac:dyDescent="0.2"/>
    <row r="19804" spans="1:6" ht="12.75" customHeight="1" x14ac:dyDescent="0.2">
      <c r="A19804" s="80" t="s">
        <v>4871</v>
      </c>
      <c r="B19804" s="81" t="s">
        <v>4894</v>
      </c>
      <c r="C19804" s="82" t="s">
        <v>4870</v>
      </c>
      <c r="D19804" s="82" t="s">
        <v>4873</v>
      </c>
      <c r="E19804" s="82" t="s">
        <v>4874</v>
      </c>
      <c r="F19804" s="83" t="s">
        <v>4875</v>
      </c>
    </row>
    <row r="19805" spans="1:6" ht="409.6" hidden="1" customHeight="1" x14ac:dyDescent="0.2"/>
    <row r="19806" spans="1:6" ht="25.5" customHeight="1" thickBot="1" x14ac:dyDescent="0.25">
      <c r="A19806" s="84" t="s">
        <v>4895</v>
      </c>
      <c r="B19806" s="85" t="s">
        <v>4896</v>
      </c>
      <c r="C19806" s="86" t="s">
        <v>4897</v>
      </c>
      <c r="D19806" s="87">
        <v>0.05</v>
      </c>
      <c r="E19806" s="88">
        <v>9547</v>
      </c>
      <c r="F19806" s="89">
        <f>+D19806*E19806</f>
        <v>477.35</v>
      </c>
    </row>
    <row r="19807" spans="1:6" ht="409.6" hidden="1" customHeight="1" thickBot="1" x14ac:dyDescent="0.25"/>
    <row r="19808" spans="1:6" ht="13.5" customHeight="1" thickBot="1" x14ac:dyDescent="0.25">
      <c r="A19808" s="90" t="s">
        <v>4898</v>
      </c>
      <c r="B19808" s="91"/>
      <c r="C19808" s="92">
        <v>1.6218421678963699</v>
      </c>
      <c r="D19808" s="91"/>
      <c r="E19808" s="93" t="s">
        <v>4884</v>
      </c>
      <c r="F19808" s="94">
        <v>477</v>
      </c>
    </row>
    <row r="19809" spans="1:6" ht="0.2" customHeight="1" x14ac:dyDescent="0.2"/>
    <row r="19810" spans="1:6" ht="12.75" customHeight="1" x14ac:dyDescent="0.2">
      <c r="A19810" s="80" t="s">
        <v>4871</v>
      </c>
      <c r="B19810" s="81" t="s">
        <v>4905</v>
      </c>
      <c r="C19810" s="82" t="s">
        <v>4870</v>
      </c>
      <c r="D19810" s="82" t="s">
        <v>4873</v>
      </c>
      <c r="E19810" s="82" t="s">
        <v>4874</v>
      </c>
      <c r="F19810" s="83" t="s">
        <v>4875</v>
      </c>
    </row>
    <row r="19811" spans="1:6" ht="409.6" hidden="1" customHeight="1" x14ac:dyDescent="0.2"/>
    <row r="19812" spans="1:6" ht="25.5" customHeight="1" thickBot="1" x14ac:dyDescent="0.25">
      <c r="A19812" s="84" t="s">
        <v>4949</v>
      </c>
      <c r="B19812" s="85" t="s">
        <v>4950</v>
      </c>
      <c r="C19812" s="86" t="s">
        <v>9</v>
      </c>
      <c r="D19812" s="87">
        <v>0.5</v>
      </c>
      <c r="E19812" s="88">
        <v>2140</v>
      </c>
      <c r="F19812" s="89">
        <f>+D19812*E19812</f>
        <v>1070</v>
      </c>
    </row>
    <row r="19813" spans="1:6" ht="409.6" hidden="1" customHeight="1" thickBot="1" x14ac:dyDescent="0.25"/>
    <row r="19814" spans="1:6" ht="13.5" customHeight="1" thickBot="1" x14ac:dyDescent="0.25">
      <c r="A19814" s="90" t="s">
        <v>4908</v>
      </c>
      <c r="B19814" s="91"/>
      <c r="C19814" s="92">
        <v>3.63809459045935</v>
      </c>
      <c r="D19814" s="91"/>
      <c r="E19814" s="93" t="s">
        <v>4884</v>
      </c>
      <c r="F19814" s="94">
        <v>1070</v>
      </c>
    </row>
    <row r="19815" spans="1:6" ht="0.2" customHeight="1" thickBot="1" x14ac:dyDescent="0.25"/>
    <row r="19816" spans="1:6" ht="12.75" customHeight="1" thickBot="1" x14ac:dyDescent="0.3">
      <c r="A19816" s="157" t="s">
        <v>4909</v>
      </c>
      <c r="B19816" s="158"/>
      <c r="C19816" s="158"/>
      <c r="D19816" s="158"/>
      <c r="E19816" s="159">
        <v>29411</v>
      </c>
      <c r="F19816" s="160"/>
    </row>
    <row r="19817" spans="1:6" ht="12.75" customHeight="1" x14ac:dyDescent="0.2"/>
    <row r="19818" spans="1:6" ht="12.75" customHeight="1" x14ac:dyDescent="0.2"/>
    <row r="19819" spans="1:6" ht="409.6" hidden="1" customHeight="1" x14ac:dyDescent="0.2"/>
    <row r="19820" spans="1:6" ht="12.75" customHeight="1" x14ac:dyDescent="0.25">
      <c r="A19820" s="144" t="s">
        <v>4868</v>
      </c>
      <c r="B19820" s="145"/>
      <c r="C19820" s="145"/>
      <c r="D19820" s="145"/>
      <c r="E19820" s="146"/>
      <c r="F19820" s="147"/>
    </row>
    <row r="19821" spans="1:6" ht="12.75" customHeight="1" x14ac:dyDescent="0.2">
      <c r="A19821" s="138" t="s">
        <v>3357</v>
      </c>
      <c r="B19821" s="139"/>
      <c r="C19821" s="139"/>
      <c r="D19821" s="140"/>
      <c r="E19821" s="76" t="s">
        <v>4869</v>
      </c>
      <c r="F19821" s="77" t="s">
        <v>4870</v>
      </c>
    </row>
    <row r="19822" spans="1:6" ht="12.75" customHeight="1" x14ac:dyDescent="0.2">
      <c r="A19822" s="141"/>
      <c r="B19822" s="142"/>
      <c r="C19822" s="142"/>
      <c r="D19822" s="143"/>
      <c r="E19822" s="78" t="s">
        <v>3356</v>
      </c>
      <c r="F19822" s="79" t="s">
        <v>263</v>
      </c>
    </row>
    <row r="19823" spans="1:6" ht="409.6" hidden="1" customHeight="1" x14ac:dyDescent="0.2"/>
    <row r="19824" spans="1:6" ht="12.75" customHeight="1" x14ac:dyDescent="0.2">
      <c r="A19824" s="80" t="s">
        <v>4871</v>
      </c>
      <c r="B19824" s="81" t="s">
        <v>4872</v>
      </c>
      <c r="C19824" s="82" t="s">
        <v>4870</v>
      </c>
      <c r="D19824" s="82" t="s">
        <v>4873</v>
      </c>
      <c r="E19824" s="82" t="s">
        <v>4874</v>
      </c>
      <c r="F19824" s="83" t="s">
        <v>4875</v>
      </c>
    </row>
    <row r="19825" spans="1:6" ht="409.6" hidden="1" customHeight="1" x14ac:dyDescent="0.2"/>
    <row r="19826" spans="1:6" ht="25.5" customHeight="1" x14ac:dyDescent="0.2">
      <c r="A19826" s="84" t="s">
        <v>5561</v>
      </c>
      <c r="B19826" s="85" t="s">
        <v>5562</v>
      </c>
      <c r="C19826" s="86" t="s">
        <v>9</v>
      </c>
      <c r="D19826" s="87">
        <v>5.25</v>
      </c>
      <c r="E19826" s="88">
        <v>2845</v>
      </c>
      <c r="F19826" s="89">
        <f>+D19826*E19826</f>
        <v>14936.25</v>
      </c>
    </row>
    <row r="19827" spans="1:6" ht="409.6" hidden="1" customHeight="1" x14ac:dyDescent="0.2"/>
    <row r="19828" spans="1:6" ht="25.5" customHeight="1" x14ac:dyDescent="0.2">
      <c r="A19828" s="84" t="s">
        <v>5563</v>
      </c>
      <c r="B19828" s="85" t="s">
        <v>5564</v>
      </c>
      <c r="C19828" s="86" t="s">
        <v>106</v>
      </c>
      <c r="D19828" s="87">
        <v>3.5799999999999998E-2</v>
      </c>
      <c r="E19828" s="88">
        <v>315302</v>
      </c>
      <c r="F19828" s="89">
        <f>+D19828*E19828</f>
        <v>11287.811599999999</v>
      </c>
    </row>
    <row r="19829" spans="1:6" ht="409.6" hidden="1" customHeight="1" x14ac:dyDescent="0.2"/>
    <row r="19830" spans="1:6" ht="25.5" customHeight="1" x14ac:dyDescent="0.2">
      <c r="A19830" s="84" t="s">
        <v>5048</v>
      </c>
      <c r="B19830" s="85" t="s">
        <v>5049</v>
      </c>
      <c r="C19830" s="86" t="s">
        <v>106</v>
      </c>
      <c r="D19830" s="87">
        <v>8.9999999999999993E-3</v>
      </c>
      <c r="E19830" s="88">
        <v>331600</v>
      </c>
      <c r="F19830" s="89">
        <f>+D19830*E19830</f>
        <v>2984.3999999999996</v>
      </c>
    </row>
    <row r="19831" spans="1:6" ht="409.6" hidden="1" customHeight="1" x14ac:dyDescent="0.2"/>
    <row r="19832" spans="1:6" ht="25.5" customHeight="1" x14ac:dyDescent="0.2">
      <c r="A19832" s="84" t="s">
        <v>5567</v>
      </c>
      <c r="B19832" s="85" t="s">
        <v>5568</v>
      </c>
      <c r="C19832" s="86" t="s">
        <v>7</v>
      </c>
      <c r="D19832" s="87">
        <v>2.1629999999999998</v>
      </c>
      <c r="E19832" s="88">
        <v>20550</v>
      </c>
      <c r="F19832" s="89">
        <f>+D19832*E19832</f>
        <v>44449.649999999994</v>
      </c>
    </row>
    <row r="19833" spans="1:6" ht="409.6" hidden="1" customHeight="1" x14ac:dyDescent="0.2"/>
    <row r="19834" spans="1:6" ht="25.5" customHeight="1" x14ac:dyDescent="0.2">
      <c r="A19834" s="84" t="s">
        <v>5569</v>
      </c>
      <c r="B19834" s="85" t="s">
        <v>5570</v>
      </c>
      <c r="C19834" s="86" t="s">
        <v>7</v>
      </c>
      <c r="D19834" s="87">
        <v>0.23793</v>
      </c>
      <c r="E19834" s="88">
        <v>14900</v>
      </c>
      <c r="F19834" s="89">
        <f>+D19834*E19834</f>
        <v>3545.1570000000002</v>
      </c>
    </row>
    <row r="19835" spans="1:6" ht="409.6" hidden="1" customHeight="1" x14ac:dyDescent="0.2"/>
    <row r="19836" spans="1:6" ht="25.5" customHeight="1" thickBot="1" x14ac:dyDescent="0.25">
      <c r="A19836" s="84" t="s">
        <v>5192</v>
      </c>
      <c r="B19836" s="85" t="s">
        <v>5193</v>
      </c>
      <c r="C19836" s="86" t="s">
        <v>117</v>
      </c>
      <c r="D19836" s="87">
        <v>1.0814999999999999</v>
      </c>
      <c r="E19836" s="88">
        <v>800</v>
      </c>
      <c r="F19836" s="89">
        <f>+D19836*E19836</f>
        <v>865.19999999999993</v>
      </c>
    </row>
    <row r="19837" spans="1:6" ht="409.6" hidden="1" customHeight="1" thickBot="1" x14ac:dyDescent="0.25"/>
    <row r="19838" spans="1:6" ht="13.5" customHeight="1" thickBot="1" x14ac:dyDescent="0.25">
      <c r="A19838" s="90" t="s">
        <v>4883</v>
      </c>
      <c r="B19838" s="91"/>
      <c r="C19838" s="92">
        <v>76.710228947627002</v>
      </c>
      <c r="D19838" s="91"/>
      <c r="E19838" s="93" t="s">
        <v>4884</v>
      </c>
      <c r="F19838" s="94">
        <v>78068</v>
      </c>
    </row>
    <row r="19839" spans="1:6" ht="0.2" customHeight="1" x14ac:dyDescent="0.2"/>
    <row r="19840" spans="1:6" ht="12.75" customHeight="1" x14ac:dyDescent="0.2">
      <c r="A19840" s="80" t="s">
        <v>4871</v>
      </c>
      <c r="B19840" s="81" t="s">
        <v>4885</v>
      </c>
      <c r="C19840" s="82" t="s">
        <v>4870</v>
      </c>
      <c r="D19840" s="82" t="s">
        <v>4873</v>
      </c>
      <c r="E19840" s="82" t="s">
        <v>4874</v>
      </c>
      <c r="F19840" s="83" t="s">
        <v>4875</v>
      </c>
    </row>
    <row r="19841" spans="1:6" ht="409.6" hidden="1" customHeight="1" x14ac:dyDescent="0.2"/>
    <row r="19842" spans="1:6" ht="25.5" customHeight="1" thickBot="1" x14ac:dyDescent="0.25">
      <c r="A19842" s="84" t="s">
        <v>4935</v>
      </c>
      <c r="B19842" s="85" t="s">
        <v>4936</v>
      </c>
      <c r="C19842" s="86" t="s">
        <v>4888</v>
      </c>
      <c r="D19842" s="87">
        <v>0.11111</v>
      </c>
      <c r="E19842" s="88">
        <v>198902</v>
      </c>
      <c r="F19842" s="89">
        <f>+D19842*E19842</f>
        <v>22100.001219999998</v>
      </c>
    </row>
    <row r="19843" spans="1:6" ht="409.6" hidden="1" customHeight="1" thickBot="1" x14ac:dyDescent="0.25"/>
    <row r="19844" spans="1:6" ht="13.5" customHeight="1" thickBot="1" x14ac:dyDescent="0.25">
      <c r="A19844" s="90" t="s">
        <v>4893</v>
      </c>
      <c r="B19844" s="91"/>
      <c r="C19844" s="92">
        <v>21.715633290753701</v>
      </c>
      <c r="D19844" s="91"/>
      <c r="E19844" s="93" t="s">
        <v>4884</v>
      </c>
      <c r="F19844" s="94">
        <v>22100</v>
      </c>
    </row>
    <row r="19845" spans="1:6" ht="0.2" customHeight="1" x14ac:dyDescent="0.2"/>
    <row r="19846" spans="1:6" ht="12.75" customHeight="1" x14ac:dyDescent="0.2">
      <c r="A19846" s="80" t="s">
        <v>4871</v>
      </c>
      <c r="B19846" s="81" t="s">
        <v>4894</v>
      </c>
      <c r="C19846" s="82" t="s">
        <v>4870</v>
      </c>
      <c r="D19846" s="82" t="s">
        <v>4873</v>
      </c>
      <c r="E19846" s="82" t="s">
        <v>4874</v>
      </c>
      <c r="F19846" s="83" t="s">
        <v>4875</v>
      </c>
    </row>
    <row r="19847" spans="1:6" ht="409.6" hidden="1" customHeight="1" x14ac:dyDescent="0.2"/>
    <row r="19848" spans="1:6" ht="25.5" customHeight="1" thickBot="1" x14ac:dyDescent="0.25">
      <c r="A19848" s="84" t="s">
        <v>4895</v>
      </c>
      <c r="B19848" s="85" t="s">
        <v>4896</v>
      </c>
      <c r="C19848" s="86" t="s">
        <v>4897</v>
      </c>
      <c r="D19848" s="87">
        <v>0.05</v>
      </c>
      <c r="E19848" s="88">
        <v>22100</v>
      </c>
      <c r="F19848" s="89">
        <f>+D19848*E19848</f>
        <v>1105</v>
      </c>
    </row>
    <row r="19849" spans="1:6" ht="409.6" hidden="1" customHeight="1" thickBot="1" x14ac:dyDescent="0.25"/>
    <row r="19850" spans="1:6" ht="13.5" customHeight="1" thickBot="1" x14ac:dyDescent="0.25">
      <c r="A19850" s="90" t="s">
        <v>4898</v>
      </c>
      <c r="B19850" s="91"/>
      <c r="C19850" s="92">
        <v>1.0857816645376801</v>
      </c>
      <c r="D19850" s="91"/>
      <c r="E19850" s="93" t="s">
        <v>4884</v>
      </c>
      <c r="F19850" s="94">
        <v>1105</v>
      </c>
    </row>
    <row r="19851" spans="1:6" ht="0.2" customHeight="1" x14ac:dyDescent="0.2"/>
    <row r="19852" spans="1:6" ht="12.75" customHeight="1" x14ac:dyDescent="0.2">
      <c r="A19852" s="80" t="s">
        <v>4871</v>
      </c>
      <c r="B19852" s="81" t="s">
        <v>4905</v>
      </c>
      <c r="C19852" s="82" t="s">
        <v>4870</v>
      </c>
      <c r="D19852" s="82" t="s">
        <v>4873</v>
      </c>
      <c r="E19852" s="82" t="s">
        <v>4874</v>
      </c>
      <c r="F19852" s="83" t="s">
        <v>4875</v>
      </c>
    </row>
    <row r="19853" spans="1:6" ht="409.6" hidden="1" customHeight="1" x14ac:dyDescent="0.2"/>
    <row r="19854" spans="1:6" ht="25.5" customHeight="1" thickBot="1" x14ac:dyDescent="0.25">
      <c r="A19854" s="84" t="s">
        <v>4949</v>
      </c>
      <c r="B19854" s="85" t="s">
        <v>4950</v>
      </c>
      <c r="C19854" s="86" t="s">
        <v>9</v>
      </c>
      <c r="D19854" s="87">
        <v>0.23100000000000001</v>
      </c>
      <c r="E19854" s="88">
        <v>2140</v>
      </c>
      <c r="F19854" s="89">
        <f>+D19854*E19854</f>
        <v>494.34000000000003</v>
      </c>
    </row>
    <row r="19855" spans="1:6" ht="409.6" hidden="1" customHeight="1" x14ac:dyDescent="0.2"/>
    <row r="19856" spans="1:6" ht="13.5" customHeight="1" thickBot="1" x14ac:dyDescent="0.25">
      <c r="A19856" s="90" t="s">
        <v>4908</v>
      </c>
      <c r="B19856" s="91"/>
      <c r="C19856" s="92">
        <v>0.48540827355802302</v>
      </c>
      <c r="D19856" s="91"/>
      <c r="E19856" s="93" t="s">
        <v>4884</v>
      </c>
      <c r="F19856" s="94">
        <v>494</v>
      </c>
    </row>
    <row r="19857" spans="1:6" ht="0.2" customHeight="1" thickBot="1" x14ac:dyDescent="0.25"/>
    <row r="19858" spans="1:6" ht="12.75" customHeight="1" thickBot="1" x14ac:dyDescent="0.3">
      <c r="A19858" s="157" t="s">
        <v>4909</v>
      </c>
      <c r="B19858" s="158"/>
      <c r="C19858" s="158"/>
      <c r="D19858" s="158"/>
      <c r="E19858" s="159">
        <v>101770</v>
      </c>
      <c r="F19858" s="160"/>
    </row>
    <row r="19859" spans="1:6" ht="12.75" customHeight="1" x14ac:dyDescent="0.2"/>
    <row r="19860" spans="1:6" ht="12.75" customHeight="1" x14ac:dyDescent="0.2"/>
    <row r="19861" spans="1:6" ht="409.6" hidden="1" customHeight="1" x14ac:dyDescent="0.2"/>
    <row r="19862" spans="1:6" ht="12.75" customHeight="1" x14ac:dyDescent="0.25">
      <c r="A19862" s="144" t="s">
        <v>4868</v>
      </c>
      <c r="B19862" s="145"/>
      <c r="C19862" s="145"/>
      <c r="D19862" s="145"/>
      <c r="E19862" s="146"/>
      <c r="F19862" s="147"/>
    </row>
    <row r="19863" spans="1:6" ht="12.75" customHeight="1" x14ac:dyDescent="0.2">
      <c r="A19863" s="138" t="s">
        <v>3359</v>
      </c>
      <c r="B19863" s="139"/>
      <c r="C19863" s="139"/>
      <c r="D19863" s="140"/>
      <c r="E19863" s="76" t="s">
        <v>4869</v>
      </c>
      <c r="F19863" s="77" t="s">
        <v>4870</v>
      </c>
    </row>
    <row r="19864" spans="1:6" ht="12.75" customHeight="1" x14ac:dyDescent="0.2">
      <c r="A19864" s="141"/>
      <c r="B19864" s="142"/>
      <c r="C19864" s="142"/>
      <c r="D19864" s="143"/>
      <c r="E19864" s="78" t="s">
        <v>3358</v>
      </c>
      <c r="F19864" s="79" t="s">
        <v>263</v>
      </c>
    </row>
    <row r="19865" spans="1:6" ht="409.6" hidden="1" customHeight="1" x14ac:dyDescent="0.2"/>
    <row r="19866" spans="1:6" ht="12.75" customHeight="1" x14ac:dyDescent="0.2">
      <c r="A19866" s="80" t="s">
        <v>4871</v>
      </c>
      <c r="B19866" s="81" t="s">
        <v>4872</v>
      </c>
      <c r="C19866" s="82" t="s">
        <v>4870</v>
      </c>
      <c r="D19866" s="82" t="s">
        <v>4873</v>
      </c>
      <c r="E19866" s="82" t="s">
        <v>4874</v>
      </c>
      <c r="F19866" s="83" t="s">
        <v>4875</v>
      </c>
    </row>
    <row r="19867" spans="1:6" ht="409.6" hidden="1" customHeight="1" x14ac:dyDescent="0.2"/>
    <row r="19868" spans="1:6" ht="25.5" customHeight="1" x14ac:dyDescent="0.2">
      <c r="A19868" s="84" t="s">
        <v>5561</v>
      </c>
      <c r="B19868" s="85" t="s">
        <v>5562</v>
      </c>
      <c r="C19868" s="86" t="s">
        <v>9</v>
      </c>
      <c r="D19868" s="87">
        <v>5.25</v>
      </c>
      <c r="E19868" s="88">
        <v>2845</v>
      </c>
      <c r="F19868" s="89">
        <f>+D19868*E19868</f>
        <v>14936.25</v>
      </c>
    </row>
    <row r="19869" spans="1:6" ht="409.6" hidden="1" customHeight="1" x14ac:dyDescent="0.2"/>
    <row r="19870" spans="1:6" ht="25.5" customHeight="1" x14ac:dyDescent="0.2">
      <c r="A19870" s="84" t="s">
        <v>5192</v>
      </c>
      <c r="B19870" s="85" t="s">
        <v>5193</v>
      </c>
      <c r="C19870" s="86" t="s">
        <v>117</v>
      </c>
      <c r="D19870" s="87">
        <v>1.0814999999999999</v>
      </c>
      <c r="E19870" s="88">
        <v>800</v>
      </c>
      <c r="F19870" s="89">
        <f>+D19870*E19870</f>
        <v>865.19999999999993</v>
      </c>
    </row>
    <row r="19871" spans="1:6" ht="409.6" hidden="1" customHeight="1" x14ac:dyDescent="0.2"/>
    <row r="19872" spans="1:6" ht="25.5" customHeight="1" x14ac:dyDescent="0.2">
      <c r="A19872" s="84" t="s">
        <v>5567</v>
      </c>
      <c r="B19872" s="85" t="s">
        <v>5568</v>
      </c>
      <c r="C19872" s="86" t="s">
        <v>7</v>
      </c>
      <c r="D19872" s="87">
        <v>0.54074999999999995</v>
      </c>
      <c r="E19872" s="88">
        <v>20550</v>
      </c>
      <c r="F19872" s="89">
        <f>+D19872*E19872</f>
        <v>11112.412499999999</v>
      </c>
    </row>
    <row r="19873" spans="1:6" ht="409.6" hidden="1" customHeight="1" x14ac:dyDescent="0.2"/>
    <row r="19874" spans="1:6" ht="25.5" customHeight="1" x14ac:dyDescent="0.2">
      <c r="A19874" s="84" t="s">
        <v>5048</v>
      </c>
      <c r="B19874" s="85" t="s">
        <v>5049</v>
      </c>
      <c r="C19874" s="86" t="s">
        <v>106</v>
      </c>
      <c r="D19874" s="87">
        <v>8.9999999999999993E-3</v>
      </c>
      <c r="E19874" s="88">
        <v>331600</v>
      </c>
      <c r="F19874" s="89">
        <f>+D19874*E19874</f>
        <v>2984.3999999999996</v>
      </c>
    </row>
    <row r="19875" spans="1:6" ht="409.6" hidden="1" customHeight="1" x14ac:dyDescent="0.2"/>
    <row r="19876" spans="1:6" ht="25.5" customHeight="1" x14ac:dyDescent="0.2">
      <c r="A19876" s="84" t="s">
        <v>5571</v>
      </c>
      <c r="B19876" s="85" t="s">
        <v>5572</v>
      </c>
      <c r="C19876" s="86" t="s">
        <v>106</v>
      </c>
      <c r="D19876" s="87">
        <v>8.2699999999999996E-3</v>
      </c>
      <c r="E19876" s="88">
        <v>359894</v>
      </c>
      <c r="F19876" s="89">
        <f>+D19876*E19876</f>
        <v>2976.3233799999998</v>
      </c>
    </row>
    <row r="19877" spans="1:6" ht="409.6" hidden="1" customHeight="1" x14ac:dyDescent="0.2"/>
    <row r="19878" spans="1:6" ht="25.5" customHeight="1" x14ac:dyDescent="0.2">
      <c r="A19878" s="84" t="s">
        <v>5573</v>
      </c>
      <c r="B19878" s="85" t="s">
        <v>5574</v>
      </c>
      <c r="C19878" s="86" t="s">
        <v>7</v>
      </c>
      <c r="D19878" s="87">
        <v>0.16223000000000001</v>
      </c>
      <c r="E19878" s="88">
        <v>26837</v>
      </c>
      <c r="F19878" s="89">
        <f>+D19878*E19878</f>
        <v>4353.7665100000004</v>
      </c>
    </row>
    <row r="19879" spans="1:6" ht="409.6" hidden="1" customHeight="1" x14ac:dyDescent="0.2"/>
    <row r="19880" spans="1:6" ht="25.5" customHeight="1" x14ac:dyDescent="0.2">
      <c r="A19880" s="84" t="s">
        <v>5490</v>
      </c>
      <c r="B19880" s="85" t="s">
        <v>5491</v>
      </c>
      <c r="C19880" s="86" t="s">
        <v>7</v>
      </c>
      <c r="D19880" s="87">
        <v>6.2010000000000003E-2</v>
      </c>
      <c r="E19880" s="88">
        <v>12350</v>
      </c>
      <c r="F19880" s="89">
        <f>+D19880*E19880</f>
        <v>765.82350000000008</v>
      </c>
    </row>
    <row r="19881" spans="1:6" ht="409.6" hidden="1" customHeight="1" x14ac:dyDescent="0.2"/>
    <row r="19882" spans="1:6" ht="25.5" customHeight="1" thickBot="1" x14ac:dyDescent="0.25">
      <c r="A19882" s="84" t="s">
        <v>5563</v>
      </c>
      <c r="B19882" s="85" t="s">
        <v>5564</v>
      </c>
      <c r="C19882" s="86" t="s">
        <v>106</v>
      </c>
      <c r="D19882" s="87">
        <v>3.5799999999999998E-2</v>
      </c>
      <c r="E19882" s="88">
        <v>315302</v>
      </c>
      <c r="F19882" s="89">
        <f>+D19882*E19882</f>
        <v>11287.811599999999</v>
      </c>
    </row>
    <row r="19883" spans="1:6" ht="409.6" hidden="1" customHeight="1" thickBot="1" x14ac:dyDescent="0.25"/>
    <row r="19884" spans="1:6" ht="13.5" customHeight="1" thickBot="1" x14ac:dyDescent="0.25">
      <c r="A19884" s="90" t="s">
        <v>4883</v>
      </c>
      <c r="B19884" s="91"/>
      <c r="C19884" s="92">
        <v>69.740882781653795</v>
      </c>
      <c r="D19884" s="91"/>
      <c r="E19884" s="93" t="s">
        <v>4884</v>
      </c>
      <c r="F19884" s="94">
        <v>49281</v>
      </c>
    </row>
    <row r="19885" spans="1:6" ht="0.2" customHeight="1" x14ac:dyDescent="0.2"/>
    <row r="19886" spans="1:6" ht="12.75" customHeight="1" x14ac:dyDescent="0.2">
      <c r="A19886" s="80" t="s">
        <v>4871</v>
      </c>
      <c r="B19886" s="81" t="s">
        <v>4885</v>
      </c>
      <c r="C19886" s="82" t="s">
        <v>4870</v>
      </c>
      <c r="D19886" s="82" t="s">
        <v>4873</v>
      </c>
      <c r="E19886" s="82" t="s">
        <v>4874</v>
      </c>
      <c r="F19886" s="83" t="s">
        <v>4875</v>
      </c>
    </row>
    <row r="19887" spans="1:6" ht="409.6" hidden="1" customHeight="1" x14ac:dyDescent="0.2"/>
    <row r="19888" spans="1:6" ht="25.5" customHeight="1" thickBot="1" x14ac:dyDescent="0.25">
      <c r="A19888" s="84" t="s">
        <v>4935</v>
      </c>
      <c r="B19888" s="85" t="s">
        <v>4936</v>
      </c>
      <c r="C19888" s="86" t="s">
        <v>4888</v>
      </c>
      <c r="D19888" s="87">
        <v>0.1</v>
      </c>
      <c r="E19888" s="88">
        <v>198902</v>
      </c>
      <c r="F19888" s="89">
        <f>+D19888*E19888</f>
        <v>19890.2</v>
      </c>
    </row>
    <row r="19889" spans="1:6" ht="409.6" hidden="1" customHeight="1" thickBot="1" x14ac:dyDescent="0.25"/>
    <row r="19890" spans="1:6" ht="13.5" customHeight="1" thickBot="1" x14ac:dyDescent="0.25">
      <c r="A19890" s="90" t="s">
        <v>4893</v>
      </c>
      <c r="B19890" s="91"/>
      <c r="C19890" s="92">
        <v>28.147686908282999</v>
      </c>
      <c r="D19890" s="91"/>
      <c r="E19890" s="93" t="s">
        <v>4884</v>
      </c>
      <c r="F19890" s="94">
        <v>19890</v>
      </c>
    </row>
    <row r="19891" spans="1:6" ht="0.2" customHeight="1" x14ac:dyDescent="0.2"/>
    <row r="19892" spans="1:6" ht="12.75" customHeight="1" x14ac:dyDescent="0.2">
      <c r="A19892" s="80" t="s">
        <v>4871</v>
      </c>
      <c r="B19892" s="81" t="s">
        <v>4894</v>
      </c>
      <c r="C19892" s="82" t="s">
        <v>4870</v>
      </c>
      <c r="D19892" s="82" t="s">
        <v>4873</v>
      </c>
      <c r="E19892" s="82" t="s">
        <v>4874</v>
      </c>
      <c r="F19892" s="83" t="s">
        <v>4875</v>
      </c>
    </row>
    <row r="19893" spans="1:6" ht="409.6" hidden="1" customHeight="1" x14ac:dyDescent="0.2"/>
    <row r="19894" spans="1:6" ht="25.5" customHeight="1" thickBot="1" x14ac:dyDescent="0.25">
      <c r="A19894" s="84" t="s">
        <v>4895</v>
      </c>
      <c r="B19894" s="85" t="s">
        <v>4896</v>
      </c>
      <c r="C19894" s="86" t="s">
        <v>4897</v>
      </c>
      <c r="D19894" s="87">
        <v>0.05</v>
      </c>
      <c r="E19894" s="88">
        <v>19890</v>
      </c>
      <c r="F19894" s="89">
        <f>+D19894*E19894</f>
        <v>994.5</v>
      </c>
    </row>
    <row r="19895" spans="1:6" ht="409.6" hidden="1" customHeight="1" thickBot="1" x14ac:dyDescent="0.25"/>
    <row r="19896" spans="1:6" ht="13.5" customHeight="1" thickBot="1" x14ac:dyDescent="0.25">
      <c r="A19896" s="90" t="s">
        <v>4898</v>
      </c>
      <c r="B19896" s="91"/>
      <c r="C19896" s="92">
        <v>1.4080919292982199</v>
      </c>
      <c r="D19896" s="91"/>
      <c r="E19896" s="93" t="s">
        <v>4884</v>
      </c>
      <c r="F19896" s="94">
        <v>995</v>
      </c>
    </row>
    <row r="19897" spans="1:6" ht="0.2" customHeight="1" x14ac:dyDescent="0.2"/>
    <row r="19898" spans="1:6" ht="12.75" customHeight="1" x14ac:dyDescent="0.2">
      <c r="A19898" s="80" t="s">
        <v>4871</v>
      </c>
      <c r="B19898" s="81" t="s">
        <v>4905</v>
      </c>
      <c r="C19898" s="82" t="s">
        <v>4870</v>
      </c>
      <c r="D19898" s="82" t="s">
        <v>4873</v>
      </c>
      <c r="E19898" s="82" t="s">
        <v>4874</v>
      </c>
      <c r="F19898" s="83" t="s">
        <v>4875</v>
      </c>
    </row>
    <row r="19899" spans="1:6" ht="409.6" hidden="1" customHeight="1" x14ac:dyDescent="0.2"/>
    <row r="19900" spans="1:6" ht="25.5" customHeight="1" thickBot="1" x14ac:dyDescent="0.25">
      <c r="A19900" s="84" t="s">
        <v>4949</v>
      </c>
      <c r="B19900" s="85" t="s">
        <v>4950</v>
      </c>
      <c r="C19900" s="86" t="s">
        <v>9</v>
      </c>
      <c r="D19900" s="87">
        <v>0.23100000000000001</v>
      </c>
      <c r="E19900" s="88">
        <v>2140</v>
      </c>
      <c r="F19900" s="89">
        <f>+D19900*E19900</f>
        <v>494.34000000000003</v>
      </c>
    </row>
    <row r="19901" spans="1:6" ht="409.6" hidden="1" customHeight="1" thickBot="1" x14ac:dyDescent="0.25"/>
    <row r="19902" spans="1:6" ht="13.5" customHeight="1" thickBot="1" x14ac:dyDescent="0.25">
      <c r="A19902" s="90" t="s">
        <v>4908</v>
      </c>
      <c r="B19902" s="91"/>
      <c r="C19902" s="92">
        <v>0.69909287746062299</v>
      </c>
      <c r="D19902" s="91"/>
      <c r="E19902" s="93" t="s">
        <v>4884</v>
      </c>
      <c r="F19902" s="94">
        <v>494</v>
      </c>
    </row>
    <row r="19903" spans="1:6" ht="0.2" customHeight="1" thickBot="1" x14ac:dyDescent="0.25"/>
    <row r="19904" spans="1:6" ht="12.75" customHeight="1" thickBot="1" x14ac:dyDescent="0.3">
      <c r="A19904" s="157" t="s">
        <v>4909</v>
      </c>
      <c r="B19904" s="158"/>
      <c r="C19904" s="158"/>
      <c r="D19904" s="158"/>
      <c r="E19904" s="159">
        <v>70663</v>
      </c>
      <c r="F19904" s="160"/>
    </row>
    <row r="19905" spans="1:6" ht="12.75" customHeight="1" x14ac:dyDescent="0.2"/>
    <row r="19906" spans="1:6" ht="12.75" customHeight="1" x14ac:dyDescent="0.2"/>
    <row r="19907" spans="1:6" ht="409.6" hidden="1" customHeight="1" x14ac:dyDescent="0.2"/>
    <row r="19908" spans="1:6" ht="12.75" customHeight="1" x14ac:dyDescent="0.25">
      <c r="A19908" s="144" t="s">
        <v>4868</v>
      </c>
      <c r="B19908" s="145"/>
      <c r="C19908" s="145"/>
      <c r="D19908" s="145"/>
      <c r="E19908" s="146"/>
      <c r="F19908" s="147"/>
    </row>
    <row r="19909" spans="1:6" ht="12.75" customHeight="1" x14ac:dyDescent="0.2">
      <c r="A19909" s="138" t="s">
        <v>3361</v>
      </c>
      <c r="B19909" s="139"/>
      <c r="C19909" s="139"/>
      <c r="D19909" s="140"/>
      <c r="E19909" s="76" t="s">
        <v>4869</v>
      </c>
      <c r="F19909" s="77" t="s">
        <v>4870</v>
      </c>
    </row>
    <row r="19910" spans="1:6" ht="12.75" customHeight="1" x14ac:dyDescent="0.2">
      <c r="A19910" s="141"/>
      <c r="B19910" s="142"/>
      <c r="C19910" s="142"/>
      <c r="D19910" s="143"/>
      <c r="E19910" s="78" t="s">
        <v>3360</v>
      </c>
      <c r="F19910" s="79" t="s">
        <v>263</v>
      </c>
    </row>
    <row r="19911" spans="1:6" ht="409.6" hidden="1" customHeight="1" x14ac:dyDescent="0.2"/>
    <row r="19912" spans="1:6" ht="12.75" customHeight="1" x14ac:dyDescent="0.2">
      <c r="A19912" s="80" t="s">
        <v>4871</v>
      </c>
      <c r="B19912" s="81" t="s">
        <v>4872</v>
      </c>
      <c r="C19912" s="82" t="s">
        <v>4870</v>
      </c>
      <c r="D19912" s="82" t="s">
        <v>4873</v>
      </c>
      <c r="E19912" s="82" t="s">
        <v>4874</v>
      </c>
      <c r="F19912" s="83" t="s">
        <v>4875</v>
      </c>
    </row>
    <row r="19913" spans="1:6" ht="409.6" hidden="1" customHeight="1" x14ac:dyDescent="0.2"/>
    <row r="19914" spans="1:6" ht="25.5" customHeight="1" x14ac:dyDescent="0.2">
      <c r="A19914" s="84" t="s">
        <v>5565</v>
      </c>
      <c r="B19914" s="85" t="s">
        <v>5566</v>
      </c>
      <c r="C19914" s="86" t="s">
        <v>9</v>
      </c>
      <c r="D19914" s="87">
        <v>5.25</v>
      </c>
      <c r="E19914" s="88">
        <v>2270</v>
      </c>
      <c r="F19914" s="89">
        <f>+D19914*E19914</f>
        <v>11917.5</v>
      </c>
    </row>
    <row r="19915" spans="1:6" ht="409.6" hidden="1" customHeight="1" x14ac:dyDescent="0.2"/>
    <row r="19916" spans="1:6" ht="25.5" customHeight="1" x14ac:dyDescent="0.2">
      <c r="A19916" s="84" t="s">
        <v>5563</v>
      </c>
      <c r="B19916" s="85" t="s">
        <v>5564</v>
      </c>
      <c r="C19916" s="86" t="s">
        <v>106</v>
      </c>
      <c r="D19916" s="87">
        <v>1.367E-2</v>
      </c>
      <c r="E19916" s="88">
        <v>315302</v>
      </c>
      <c r="F19916" s="89">
        <f>+D19916*E19916</f>
        <v>4310.1783400000004</v>
      </c>
    </row>
    <row r="19917" spans="1:6" ht="409.6" hidden="1" customHeight="1" x14ac:dyDescent="0.2"/>
    <row r="19918" spans="1:6" ht="25.5" customHeight="1" x14ac:dyDescent="0.2">
      <c r="A19918" s="84" t="s">
        <v>5048</v>
      </c>
      <c r="B19918" s="85" t="s">
        <v>5049</v>
      </c>
      <c r="C19918" s="86" t="s">
        <v>106</v>
      </c>
      <c r="D19918" s="87">
        <v>6.0000000000000001E-3</v>
      </c>
      <c r="E19918" s="88">
        <v>331600</v>
      </c>
      <c r="F19918" s="89">
        <f>+D19918*E19918</f>
        <v>1989.6000000000001</v>
      </c>
    </row>
    <row r="19919" spans="1:6" ht="409.6" hidden="1" customHeight="1" x14ac:dyDescent="0.2"/>
    <row r="19920" spans="1:6" ht="25.5" customHeight="1" x14ac:dyDescent="0.2">
      <c r="A19920" s="84" t="s">
        <v>5567</v>
      </c>
      <c r="B19920" s="85" t="s">
        <v>5568</v>
      </c>
      <c r="C19920" s="86" t="s">
        <v>7</v>
      </c>
      <c r="D19920" s="87">
        <v>2.1629999999999998</v>
      </c>
      <c r="E19920" s="88">
        <v>20550</v>
      </c>
      <c r="F19920" s="89">
        <f>+D19920*E19920</f>
        <v>44449.649999999994</v>
      </c>
    </row>
    <row r="19921" spans="1:6" ht="409.6" hidden="1" customHeight="1" x14ac:dyDescent="0.2"/>
    <row r="19922" spans="1:6" ht="25.5" customHeight="1" x14ac:dyDescent="0.2">
      <c r="A19922" s="84" t="s">
        <v>5569</v>
      </c>
      <c r="B19922" s="85" t="s">
        <v>5570</v>
      </c>
      <c r="C19922" s="86" t="s">
        <v>7</v>
      </c>
      <c r="D19922" s="87">
        <v>0.23793</v>
      </c>
      <c r="E19922" s="88">
        <v>14900</v>
      </c>
      <c r="F19922" s="89">
        <f>+D19922*E19922</f>
        <v>3545.1570000000002</v>
      </c>
    </row>
    <row r="19923" spans="1:6" ht="409.6" hidden="1" customHeight="1" x14ac:dyDescent="0.2"/>
    <row r="19924" spans="1:6" ht="25.5" customHeight="1" thickBot="1" x14ac:dyDescent="0.25">
      <c r="A19924" s="84" t="s">
        <v>5192</v>
      </c>
      <c r="B19924" s="85" t="s">
        <v>5193</v>
      </c>
      <c r="C19924" s="86" t="s">
        <v>117</v>
      </c>
      <c r="D19924" s="87">
        <v>1.0814999999999999</v>
      </c>
      <c r="E19924" s="88">
        <v>800</v>
      </c>
      <c r="F19924" s="89">
        <f>+D19924*E19924</f>
        <v>865.19999999999993</v>
      </c>
    </row>
    <row r="19925" spans="1:6" ht="409.6" hidden="1" customHeight="1" thickBot="1" x14ac:dyDescent="0.25"/>
    <row r="19926" spans="1:6" ht="13.5" customHeight="1" thickBot="1" x14ac:dyDescent="0.25">
      <c r="A19926" s="90" t="s">
        <v>4883</v>
      </c>
      <c r="B19926" s="91"/>
      <c r="C19926" s="92">
        <v>73.893166771318704</v>
      </c>
      <c r="D19926" s="91"/>
      <c r="E19926" s="93" t="s">
        <v>4884</v>
      </c>
      <c r="F19926" s="94">
        <v>67078</v>
      </c>
    </row>
    <row r="19927" spans="1:6" ht="0.2" customHeight="1" x14ac:dyDescent="0.2"/>
    <row r="19928" spans="1:6" ht="12.75" customHeight="1" x14ac:dyDescent="0.2">
      <c r="A19928" s="80" t="s">
        <v>4871</v>
      </c>
      <c r="B19928" s="81" t="s">
        <v>4885</v>
      </c>
      <c r="C19928" s="82" t="s">
        <v>4870</v>
      </c>
      <c r="D19928" s="82" t="s">
        <v>4873</v>
      </c>
      <c r="E19928" s="82" t="s">
        <v>4874</v>
      </c>
      <c r="F19928" s="83" t="s">
        <v>4875</v>
      </c>
    </row>
    <row r="19929" spans="1:6" ht="409.6" hidden="1" customHeight="1" x14ac:dyDescent="0.2"/>
    <row r="19930" spans="1:6" ht="25.5" customHeight="1" thickBot="1" x14ac:dyDescent="0.25">
      <c r="A19930" s="84" t="s">
        <v>4935</v>
      </c>
      <c r="B19930" s="85" t="s">
        <v>4936</v>
      </c>
      <c r="C19930" s="86" t="s">
        <v>4888</v>
      </c>
      <c r="D19930" s="87">
        <v>0.11111</v>
      </c>
      <c r="E19930" s="88">
        <v>198902</v>
      </c>
      <c r="F19930" s="89">
        <f>+D19930*E19930</f>
        <v>22100.001219999998</v>
      </c>
    </row>
    <row r="19931" spans="1:6" ht="409.6" hidden="1" customHeight="1" thickBot="1" x14ac:dyDescent="0.25"/>
    <row r="19932" spans="1:6" ht="13.5" customHeight="1" thickBot="1" x14ac:dyDescent="0.25">
      <c r="A19932" s="90" t="s">
        <v>4893</v>
      </c>
      <c r="B19932" s="91"/>
      <c r="C19932" s="92">
        <v>24.345373828172299</v>
      </c>
      <c r="D19932" s="91"/>
      <c r="E19932" s="93" t="s">
        <v>4884</v>
      </c>
      <c r="F19932" s="94">
        <v>22100</v>
      </c>
    </row>
    <row r="19933" spans="1:6" ht="0.2" customHeight="1" x14ac:dyDescent="0.2"/>
    <row r="19934" spans="1:6" ht="12.75" customHeight="1" x14ac:dyDescent="0.2">
      <c r="A19934" s="80" t="s">
        <v>4871</v>
      </c>
      <c r="B19934" s="81" t="s">
        <v>4894</v>
      </c>
      <c r="C19934" s="82" t="s">
        <v>4870</v>
      </c>
      <c r="D19934" s="82" t="s">
        <v>4873</v>
      </c>
      <c r="E19934" s="82" t="s">
        <v>4874</v>
      </c>
      <c r="F19934" s="83" t="s">
        <v>4875</v>
      </c>
    </row>
    <row r="19935" spans="1:6" ht="409.6" hidden="1" customHeight="1" x14ac:dyDescent="0.2"/>
    <row r="19936" spans="1:6" ht="25.5" customHeight="1" thickBot="1" x14ac:dyDescent="0.25">
      <c r="A19936" s="84" t="s">
        <v>4895</v>
      </c>
      <c r="B19936" s="85" t="s">
        <v>4896</v>
      </c>
      <c r="C19936" s="86" t="s">
        <v>4897</v>
      </c>
      <c r="D19936" s="87">
        <v>0.05</v>
      </c>
      <c r="E19936" s="88">
        <v>22100</v>
      </c>
      <c r="F19936" s="89">
        <f>+D19936*E19936</f>
        <v>1105</v>
      </c>
    </row>
    <row r="19937" spans="1:6" ht="409.6" hidden="1" customHeight="1" thickBot="1" x14ac:dyDescent="0.25"/>
    <row r="19938" spans="1:6" ht="13.5" customHeight="1" thickBot="1" x14ac:dyDescent="0.25">
      <c r="A19938" s="90" t="s">
        <v>4898</v>
      </c>
      <c r="B19938" s="91"/>
      <c r="C19938" s="92">
        <v>1.2172686914086199</v>
      </c>
      <c r="D19938" s="91"/>
      <c r="E19938" s="93" t="s">
        <v>4884</v>
      </c>
      <c r="F19938" s="94">
        <v>1105</v>
      </c>
    </row>
    <row r="19939" spans="1:6" ht="0.2" customHeight="1" x14ac:dyDescent="0.2"/>
    <row r="19940" spans="1:6" ht="12.75" customHeight="1" x14ac:dyDescent="0.2">
      <c r="A19940" s="80" t="s">
        <v>4871</v>
      </c>
      <c r="B19940" s="81" t="s">
        <v>4905</v>
      </c>
      <c r="C19940" s="82" t="s">
        <v>4870</v>
      </c>
      <c r="D19940" s="82" t="s">
        <v>4873</v>
      </c>
      <c r="E19940" s="82" t="s">
        <v>4874</v>
      </c>
      <c r="F19940" s="83" t="s">
        <v>4875</v>
      </c>
    </row>
    <row r="19941" spans="1:6" ht="409.6" hidden="1" customHeight="1" x14ac:dyDescent="0.2"/>
    <row r="19942" spans="1:6" ht="25.5" customHeight="1" thickBot="1" x14ac:dyDescent="0.25">
      <c r="A19942" s="84" t="s">
        <v>4949</v>
      </c>
      <c r="B19942" s="85" t="s">
        <v>4950</v>
      </c>
      <c r="C19942" s="86" t="s">
        <v>9</v>
      </c>
      <c r="D19942" s="87">
        <v>0.23100000000000001</v>
      </c>
      <c r="E19942" s="88">
        <v>2140</v>
      </c>
      <c r="F19942" s="89">
        <f>+D19942*E19942</f>
        <v>494.34000000000003</v>
      </c>
    </row>
    <row r="19943" spans="1:6" ht="409.6" hidden="1" customHeight="1" thickBot="1" x14ac:dyDescent="0.25"/>
    <row r="19944" spans="1:6" ht="13.5" customHeight="1" thickBot="1" x14ac:dyDescent="0.25">
      <c r="A19944" s="90" t="s">
        <v>4908</v>
      </c>
      <c r="B19944" s="91"/>
      <c r="C19944" s="92">
        <v>0.54419070910032297</v>
      </c>
      <c r="D19944" s="91"/>
      <c r="E19944" s="93" t="s">
        <v>4884</v>
      </c>
      <c r="F19944" s="94">
        <v>494</v>
      </c>
    </row>
    <row r="19945" spans="1:6" ht="0.2" customHeight="1" thickBot="1" x14ac:dyDescent="0.25"/>
    <row r="19946" spans="1:6" ht="12.75" customHeight="1" thickBot="1" x14ac:dyDescent="0.3">
      <c r="A19946" s="157" t="s">
        <v>4909</v>
      </c>
      <c r="B19946" s="158"/>
      <c r="C19946" s="158"/>
      <c r="D19946" s="158"/>
      <c r="E19946" s="159">
        <v>90777</v>
      </c>
      <c r="F19946" s="160"/>
    </row>
    <row r="19947" spans="1:6" ht="12.75" customHeight="1" x14ac:dyDescent="0.2"/>
    <row r="19948" spans="1:6" ht="12.75" customHeight="1" x14ac:dyDescent="0.2"/>
    <row r="19949" spans="1:6" ht="409.6" hidden="1" customHeight="1" x14ac:dyDescent="0.2"/>
    <row r="19950" spans="1:6" ht="12.75" customHeight="1" x14ac:dyDescent="0.25">
      <c r="A19950" s="144" t="s">
        <v>4868</v>
      </c>
      <c r="B19950" s="145"/>
      <c r="C19950" s="145"/>
      <c r="D19950" s="145"/>
      <c r="E19950" s="146"/>
      <c r="F19950" s="147"/>
    </row>
    <row r="19951" spans="1:6" ht="12.75" customHeight="1" x14ac:dyDescent="0.2">
      <c r="A19951" s="138" t="s">
        <v>3363</v>
      </c>
      <c r="B19951" s="139"/>
      <c r="C19951" s="139"/>
      <c r="D19951" s="140"/>
      <c r="E19951" s="76" t="s">
        <v>4869</v>
      </c>
      <c r="F19951" s="77" t="s">
        <v>4870</v>
      </c>
    </row>
    <row r="19952" spans="1:6" ht="12.75" customHeight="1" x14ac:dyDescent="0.2">
      <c r="A19952" s="141"/>
      <c r="B19952" s="142"/>
      <c r="C19952" s="142"/>
      <c r="D19952" s="143"/>
      <c r="E19952" s="78" t="s">
        <v>3362</v>
      </c>
      <c r="F19952" s="79" t="s">
        <v>263</v>
      </c>
    </row>
    <row r="19953" spans="1:6" ht="409.6" hidden="1" customHeight="1" x14ac:dyDescent="0.2"/>
    <row r="19954" spans="1:6" ht="12.75" customHeight="1" x14ac:dyDescent="0.2">
      <c r="A19954" s="80" t="s">
        <v>4871</v>
      </c>
      <c r="B19954" s="81" t="s">
        <v>4872</v>
      </c>
      <c r="C19954" s="82" t="s">
        <v>4870</v>
      </c>
      <c r="D19954" s="82" t="s">
        <v>4873</v>
      </c>
      <c r="E19954" s="82" t="s">
        <v>4874</v>
      </c>
      <c r="F19954" s="83" t="s">
        <v>4875</v>
      </c>
    </row>
    <row r="19955" spans="1:6" ht="409.6" hidden="1" customHeight="1" x14ac:dyDescent="0.2"/>
    <row r="19956" spans="1:6" ht="25.5" customHeight="1" x14ac:dyDescent="0.2">
      <c r="A19956" s="84" t="s">
        <v>8951</v>
      </c>
      <c r="B19956" s="85" t="s">
        <v>5566</v>
      </c>
      <c r="C19956" s="86" t="s">
        <v>9</v>
      </c>
      <c r="D19956" s="87">
        <v>5.25</v>
      </c>
      <c r="E19956" s="88">
        <v>2270</v>
      </c>
      <c r="F19956" s="89">
        <f>+D19956*E19956</f>
        <v>11917.5</v>
      </c>
    </row>
    <row r="19957" spans="1:6" ht="409.6" hidden="1" customHeight="1" x14ac:dyDescent="0.2"/>
    <row r="19958" spans="1:6" ht="25.5" customHeight="1" x14ac:dyDescent="0.2">
      <c r="A19958" s="84" t="s">
        <v>5563</v>
      </c>
      <c r="B19958" s="85" t="s">
        <v>5564</v>
      </c>
      <c r="C19958" s="86" t="s">
        <v>106</v>
      </c>
      <c r="D19958" s="87">
        <v>1.367E-2</v>
      </c>
      <c r="E19958" s="88">
        <v>315302</v>
      </c>
      <c r="F19958" s="89">
        <f>+D19958*E19958</f>
        <v>4310.1783400000004</v>
      </c>
    </row>
    <row r="19959" spans="1:6" ht="409.6" hidden="1" customHeight="1" x14ac:dyDescent="0.2"/>
    <row r="19960" spans="1:6" ht="25.5" customHeight="1" x14ac:dyDescent="0.2">
      <c r="A19960" s="84" t="s">
        <v>5048</v>
      </c>
      <c r="B19960" s="85" t="s">
        <v>5049</v>
      </c>
      <c r="C19960" s="86" t="s">
        <v>106</v>
      </c>
      <c r="D19960" s="87">
        <v>6.0000000000000001E-3</v>
      </c>
      <c r="E19960" s="88">
        <v>331600</v>
      </c>
      <c r="F19960" s="89">
        <f>+D19960*E19960</f>
        <v>1989.6000000000001</v>
      </c>
    </row>
    <row r="19961" spans="1:6" ht="409.6" hidden="1" customHeight="1" x14ac:dyDescent="0.2"/>
    <row r="19962" spans="1:6" ht="25.5" customHeight="1" x14ac:dyDescent="0.2">
      <c r="A19962" s="84" t="s">
        <v>5567</v>
      </c>
      <c r="B19962" s="85" t="s">
        <v>5568</v>
      </c>
      <c r="C19962" s="86" t="s">
        <v>7</v>
      </c>
      <c r="D19962" s="87">
        <v>0.54074999999999995</v>
      </c>
      <c r="E19962" s="88">
        <v>20550</v>
      </c>
      <c r="F19962" s="89">
        <f>+D19962*E19962</f>
        <v>11112.412499999999</v>
      </c>
    </row>
    <row r="19963" spans="1:6" ht="409.6" hidden="1" customHeight="1" x14ac:dyDescent="0.2"/>
    <row r="19964" spans="1:6" ht="25.5" customHeight="1" x14ac:dyDescent="0.2">
      <c r="A19964" s="84" t="s">
        <v>5573</v>
      </c>
      <c r="B19964" s="85" t="s">
        <v>5574</v>
      </c>
      <c r="C19964" s="86" t="s">
        <v>7</v>
      </c>
      <c r="D19964" s="87">
        <v>0.16223000000000001</v>
      </c>
      <c r="E19964" s="88">
        <v>26837</v>
      </c>
      <c r="F19964" s="89">
        <f>+D19964*E19964</f>
        <v>4353.7665100000004</v>
      </c>
    </row>
    <row r="19965" spans="1:6" ht="409.6" hidden="1" customHeight="1" x14ac:dyDescent="0.2"/>
    <row r="19966" spans="1:6" ht="25.5" customHeight="1" x14ac:dyDescent="0.2">
      <c r="A19966" s="84" t="s">
        <v>5192</v>
      </c>
      <c r="B19966" s="85" t="s">
        <v>5193</v>
      </c>
      <c r="C19966" s="86" t="s">
        <v>117</v>
      </c>
      <c r="D19966" s="87">
        <v>1.0814999999999999</v>
      </c>
      <c r="E19966" s="88">
        <v>800</v>
      </c>
      <c r="F19966" s="89">
        <f>+D19966*E19966</f>
        <v>865.19999999999993</v>
      </c>
    </row>
    <row r="19967" spans="1:6" ht="409.6" hidden="1" customHeight="1" x14ac:dyDescent="0.2"/>
    <row r="19968" spans="1:6" ht="25.5" customHeight="1" x14ac:dyDescent="0.2">
      <c r="A19968" s="84" t="s">
        <v>5490</v>
      </c>
      <c r="B19968" s="85" t="s">
        <v>5491</v>
      </c>
      <c r="C19968" s="86" t="s">
        <v>7</v>
      </c>
      <c r="D19968" s="87">
        <v>6.2010000000000003E-2</v>
      </c>
      <c r="E19968" s="88">
        <v>12350</v>
      </c>
      <c r="F19968" s="89">
        <f>+D19968*E19968</f>
        <v>765.82350000000008</v>
      </c>
    </row>
    <row r="19969" spans="1:6" ht="409.6" hidden="1" customHeight="1" x14ac:dyDescent="0.2"/>
    <row r="19970" spans="1:6" ht="25.5" customHeight="1" thickBot="1" x14ac:dyDescent="0.25">
      <c r="A19970" s="84" t="s">
        <v>5571</v>
      </c>
      <c r="B19970" s="85" t="s">
        <v>5572</v>
      </c>
      <c r="C19970" s="86" t="s">
        <v>106</v>
      </c>
      <c r="D19970" s="87">
        <v>8.2699999999999996E-3</v>
      </c>
      <c r="E19970" s="88">
        <v>359894</v>
      </c>
      <c r="F19970" s="89">
        <f>+D19970*E19970</f>
        <v>2976.3233799999998</v>
      </c>
    </row>
    <row r="19971" spans="1:6" ht="409.6" hidden="1" customHeight="1" thickBot="1" x14ac:dyDescent="0.25"/>
    <row r="19972" spans="1:6" ht="13.5" customHeight="1" thickBot="1" x14ac:dyDescent="0.25">
      <c r="A19972" s="90" t="s">
        <v>4883</v>
      </c>
      <c r="B19972" s="91"/>
      <c r="C19972" s="92">
        <v>61.769640264558802</v>
      </c>
      <c r="D19972" s="91"/>
      <c r="E19972" s="93" t="s">
        <v>4884</v>
      </c>
      <c r="F19972" s="94">
        <v>38291</v>
      </c>
    </row>
    <row r="19973" spans="1:6" ht="0.2" customHeight="1" x14ac:dyDescent="0.2"/>
    <row r="19974" spans="1:6" ht="12.75" customHeight="1" x14ac:dyDescent="0.2">
      <c r="A19974" s="80" t="s">
        <v>4871</v>
      </c>
      <c r="B19974" s="81" t="s">
        <v>4885</v>
      </c>
      <c r="C19974" s="82" t="s">
        <v>4870</v>
      </c>
      <c r="D19974" s="82" t="s">
        <v>4873</v>
      </c>
      <c r="E19974" s="82" t="s">
        <v>4874</v>
      </c>
      <c r="F19974" s="83" t="s">
        <v>4875</v>
      </c>
    </row>
    <row r="19975" spans="1:6" ht="409.6" hidden="1" customHeight="1" x14ac:dyDescent="0.2"/>
    <row r="19976" spans="1:6" ht="25.5" customHeight="1" thickBot="1" x14ac:dyDescent="0.25">
      <c r="A19976" s="84" t="s">
        <v>4935</v>
      </c>
      <c r="B19976" s="85" t="s">
        <v>4936</v>
      </c>
      <c r="C19976" s="86" t="s">
        <v>4888</v>
      </c>
      <c r="D19976" s="87">
        <v>0.11111</v>
      </c>
      <c r="E19976" s="88">
        <v>198902</v>
      </c>
      <c r="F19976" s="89">
        <f>+D19976*E19976</f>
        <v>22100.001219999998</v>
      </c>
    </row>
    <row r="19977" spans="1:6" ht="409.6" hidden="1" customHeight="1" thickBot="1" x14ac:dyDescent="0.25"/>
    <row r="19978" spans="1:6" ht="13.5" customHeight="1" thickBot="1" x14ac:dyDescent="0.25">
      <c r="A19978" s="90" t="s">
        <v>4893</v>
      </c>
      <c r="B19978" s="91"/>
      <c r="C19978" s="92">
        <v>35.650911437328602</v>
      </c>
      <c r="D19978" s="91"/>
      <c r="E19978" s="93" t="s">
        <v>4884</v>
      </c>
      <c r="F19978" s="94">
        <v>22100</v>
      </c>
    </row>
    <row r="19979" spans="1:6" ht="0.2" customHeight="1" x14ac:dyDescent="0.2"/>
    <row r="19980" spans="1:6" ht="12.75" customHeight="1" x14ac:dyDescent="0.2">
      <c r="A19980" s="80" t="s">
        <v>4871</v>
      </c>
      <c r="B19980" s="81" t="s">
        <v>4894</v>
      </c>
      <c r="C19980" s="82" t="s">
        <v>4870</v>
      </c>
      <c r="D19980" s="82" t="s">
        <v>4873</v>
      </c>
      <c r="E19980" s="82" t="s">
        <v>4874</v>
      </c>
      <c r="F19980" s="83" t="s">
        <v>4875</v>
      </c>
    </row>
    <row r="19981" spans="1:6" ht="409.6" hidden="1" customHeight="1" x14ac:dyDescent="0.2"/>
    <row r="19982" spans="1:6" ht="25.5" customHeight="1" thickBot="1" x14ac:dyDescent="0.25">
      <c r="A19982" s="84" t="s">
        <v>4895</v>
      </c>
      <c r="B19982" s="85" t="s">
        <v>4896</v>
      </c>
      <c r="C19982" s="86" t="s">
        <v>4897</v>
      </c>
      <c r="D19982" s="87">
        <v>0.05</v>
      </c>
      <c r="E19982" s="88">
        <v>22100</v>
      </c>
      <c r="F19982" s="89">
        <f>+D19982*E19982</f>
        <v>1105</v>
      </c>
    </row>
    <row r="19983" spans="1:6" ht="409.6" hidden="1" customHeight="1" thickBot="1" x14ac:dyDescent="0.25"/>
    <row r="19984" spans="1:6" ht="13.5" customHeight="1" thickBot="1" x14ac:dyDescent="0.25">
      <c r="A19984" s="90" t="s">
        <v>4898</v>
      </c>
      <c r="B19984" s="91"/>
      <c r="C19984" s="92">
        <v>1.78254557186643</v>
      </c>
      <c r="D19984" s="91"/>
      <c r="E19984" s="93" t="s">
        <v>4884</v>
      </c>
      <c r="F19984" s="94">
        <v>1105</v>
      </c>
    </row>
    <row r="19985" spans="1:6" ht="0.2" customHeight="1" x14ac:dyDescent="0.2"/>
    <row r="19986" spans="1:6" ht="12.75" customHeight="1" x14ac:dyDescent="0.2">
      <c r="A19986" s="80" t="s">
        <v>4871</v>
      </c>
      <c r="B19986" s="81" t="s">
        <v>4905</v>
      </c>
      <c r="C19986" s="82" t="s">
        <v>4870</v>
      </c>
      <c r="D19986" s="82" t="s">
        <v>4873</v>
      </c>
      <c r="E19986" s="82" t="s">
        <v>4874</v>
      </c>
      <c r="F19986" s="83" t="s">
        <v>4875</v>
      </c>
    </row>
    <row r="19987" spans="1:6" ht="409.6" hidden="1" customHeight="1" x14ac:dyDescent="0.2"/>
    <row r="19988" spans="1:6" ht="25.5" customHeight="1" thickBot="1" x14ac:dyDescent="0.25">
      <c r="A19988" s="84" t="s">
        <v>4949</v>
      </c>
      <c r="B19988" s="85" t="s">
        <v>4950</v>
      </c>
      <c r="C19988" s="86" t="s">
        <v>9</v>
      </c>
      <c r="D19988" s="87">
        <v>0.23100000000000001</v>
      </c>
      <c r="E19988" s="88">
        <v>2140</v>
      </c>
      <c r="F19988" s="89">
        <f>+D19988*E19988</f>
        <v>494.34000000000003</v>
      </c>
    </row>
    <row r="19989" spans="1:6" ht="409.6" hidden="1" customHeight="1" thickBot="1" x14ac:dyDescent="0.25"/>
    <row r="19990" spans="1:6" ht="13.5" customHeight="1" thickBot="1" x14ac:dyDescent="0.25">
      <c r="A19990" s="90" t="s">
        <v>4908</v>
      </c>
      <c r="B19990" s="91"/>
      <c r="C19990" s="92">
        <v>0.79690272624616898</v>
      </c>
      <c r="D19990" s="91"/>
      <c r="E19990" s="93" t="s">
        <v>4884</v>
      </c>
      <c r="F19990" s="94">
        <v>494</v>
      </c>
    </row>
    <row r="19991" spans="1:6" ht="0.2" customHeight="1" thickBot="1" x14ac:dyDescent="0.25"/>
    <row r="19992" spans="1:6" ht="12.75" customHeight="1" thickBot="1" x14ac:dyDescent="0.3">
      <c r="A19992" s="157" t="s">
        <v>4909</v>
      </c>
      <c r="B19992" s="158"/>
      <c r="C19992" s="158"/>
      <c r="D19992" s="158"/>
      <c r="E19992" s="159">
        <v>61990</v>
      </c>
      <c r="F19992" s="160"/>
    </row>
    <row r="19993" spans="1:6" ht="12.75" customHeight="1" x14ac:dyDescent="0.2"/>
    <row r="19994" spans="1:6" ht="12.75" customHeight="1" x14ac:dyDescent="0.2"/>
    <row r="19995" spans="1:6" ht="409.6" hidden="1" customHeight="1" x14ac:dyDescent="0.2"/>
    <row r="19996" spans="1:6" ht="12.75" customHeight="1" x14ac:dyDescent="0.25">
      <c r="A19996" s="144" t="s">
        <v>4868</v>
      </c>
      <c r="B19996" s="145"/>
      <c r="C19996" s="145"/>
      <c r="D19996" s="145"/>
      <c r="E19996" s="146"/>
      <c r="F19996" s="147"/>
    </row>
    <row r="19997" spans="1:6" ht="12.75" customHeight="1" x14ac:dyDescent="0.2">
      <c r="A19997" s="138" t="s">
        <v>3367</v>
      </c>
      <c r="B19997" s="139"/>
      <c r="C19997" s="139"/>
      <c r="D19997" s="140"/>
      <c r="E19997" s="76" t="s">
        <v>4869</v>
      </c>
      <c r="F19997" s="77" t="s">
        <v>4870</v>
      </c>
    </row>
    <row r="19998" spans="1:6" ht="12.75" customHeight="1" x14ac:dyDescent="0.2">
      <c r="A19998" s="141"/>
      <c r="B19998" s="142"/>
      <c r="C19998" s="142"/>
      <c r="D19998" s="143"/>
      <c r="E19998" s="78" t="s">
        <v>3366</v>
      </c>
      <c r="F19998" s="79" t="s">
        <v>117</v>
      </c>
    </row>
    <row r="19999" spans="1:6" ht="409.6" hidden="1" customHeight="1" x14ac:dyDescent="0.2"/>
    <row r="20000" spans="1:6" ht="12.75" customHeight="1" x14ac:dyDescent="0.2">
      <c r="A20000" s="80" t="s">
        <v>4871</v>
      </c>
      <c r="B20000" s="81" t="s">
        <v>4872</v>
      </c>
      <c r="C20000" s="82" t="s">
        <v>4870</v>
      </c>
      <c r="D20000" s="82" t="s">
        <v>4873</v>
      </c>
      <c r="E20000" s="82" t="s">
        <v>4874</v>
      </c>
      <c r="F20000" s="83" t="s">
        <v>4875</v>
      </c>
    </row>
    <row r="20001" spans="1:6" ht="409.6" hidden="1" customHeight="1" x14ac:dyDescent="0.2"/>
    <row r="20002" spans="1:6" ht="25.5" customHeight="1" x14ac:dyDescent="0.2">
      <c r="A20002" s="84" t="s">
        <v>5565</v>
      </c>
      <c r="B20002" s="85" t="s">
        <v>5566</v>
      </c>
      <c r="C20002" s="86" t="s">
        <v>9</v>
      </c>
      <c r="D20002" s="87">
        <v>12.195119999999999</v>
      </c>
      <c r="E20002" s="88">
        <v>2270</v>
      </c>
      <c r="F20002" s="89">
        <f>+D20002*E20002</f>
        <v>27682.922399999999</v>
      </c>
    </row>
    <row r="20003" spans="1:6" ht="409.6" hidden="1" customHeight="1" x14ac:dyDescent="0.2"/>
    <row r="20004" spans="1:6" ht="25.5" customHeight="1" x14ac:dyDescent="0.2">
      <c r="A20004" s="84" t="s">
        <v>5575</v>
      </c>
      <c r="B20004" s="85" t="s">
        <v>5576</v>
      </c>
      <c r="C20004" s="86" t="s">
        <v>106</v>
      </c>
      <c r="D20004" s="87">
        <v>2.52E-2</v>
      </c>
      <c r="E20004" s="88">
        <v>297759</v>
      </c>
      <c r="F20004" s="89">
        <f>+D20004*E20004</f>
        <v>7503.5267999999996</v>
      </c>
    </row>
    <row r="20005" spans="1:6" ht="409.6" hidden="1" customHeight="1" x14ac:dyDescent="0.2"/>
    <row r="20006" spans="1:6" ht="25.5" customHeight="1" thickBot="1" x14ac:dyDescent="0.25">
      <c r="A20006" s="84" t="s">
        <v>5577</v>
      </c>
      <c r="B20006" s="85" t="s">
        <v>5578</v>
      </c>
      <c r="C20006" s="86" t="s">
        <v>5007</v>
      </c>
      <c r="D20006" s="87">
        <v>3.3739999999999999E-2</v>
      </c>
      <c r="E20006" s="88">
        <v>11000</v>
      </c>
      <c r="F20006" s="89">
        <f>+D20006*E20006</f>
        <v>371.14</v>
      </c>
    </row>
    <row r="20007" spans="1:6" ht="409.6" hidden="1" customHeight="1" thickBot="1" x14ac:dyDescent="0.25"/>
    <row r="20008" spans="1:6" ht="13.5" customHeight="1" thickBot="1" x14ac:dyDescent="0.25">
      <c r="A20008" s="90" t="s">
        <v>4883</v>
      </c>
      <c r="B20008" s="91"/>
      <c r="C20008" s="92">
        <v>54.035407643796098</v>
      </c>
      <c r="D20008" s="91"/>
      <c r="E20008" s="93" t="s">
        <v>4884</v>
      </c>
      <c r="F20008" s="94">
        <v>35558</v>
      </c>
    </row>
    <row r="20009" spans="1:6" ht="0.2" customHeight="1" x14ac:dyDescent="0.2"/>
    <row r="20010" spans="1:6" ht="12.75" customHeight="1" x14ac:dyDescent="0.2">
      <c r="A20010" s="80" t="s">
        <v>4871</v>
      </c>
      <c r="B20010" s="81" t="s">
        <v>4885</v>
      </c>
      <c r="C20010" s="82" t="s">
        <v>4870</v>
      </c>
      <c r="D20010" s="82" t="s">
        <v>4873</v>
      </c>
      <c r="E20010" s="82" t="s">
        <v>4874</v>
      </c>
      <c r="F20010" s="83" t="s">
        <v>4875</v>
      </c>
    </row>
    <row r="20011" spans="1:6" ht="409.6" hidden="1" customHeight="1" x14ac:dyDescent="0.2"/>
    <row r="20012" spans="1:6" ht="25.5" customHeight="1" thickBot="1" x14ac:dyDescent="0.25">
      <c r="A20012" s="84" t="s">
        <v>5579</v>
      </c>
      <c r="B20012" s="85" t="s">
        <v>5580</v>
      </c>
      <c r="C20012" s="86" t="s">
        <v>4888</v>
      </c>
      <c r="D20012" s="87">
        <v>9.6629999999999994E-2</v>
      </c>
      <c r="E20012" s="88">
        <v>253724</v>
      </c>
      <c r="F20012" s="89">
        <f>+D20012*E20012</f>
        <v>24517.350119999999</v>
      </c>
    </row>
    <row r="20013" spans="1:6" ht="409.6" hidden="1" customHeight="1" thickBot="1" x14ac:dyDescent="0.25"/>
    <row r="20014" spans="1:6" ht="13.5" customHeight="1" thickBot="1" x14ac:dyDescent="0.25">
      <c r="A20014" s="90" t="s">
        <v>4893</v>
      </c>
      <c r="B20014" s="91"/>
      <c r="C20014" s="92">
        <v>37.257047336828499</v>
      </c>
      <c r="D20014" s="91"/>
      <c r="E20014" s="93" t="s">
        <v>4884</v>
      </c>
      <c r="F20014" s="94">
        <v>24517</v>
      </c>
    </row>
    <row r="20015" spans="1:6" ht="0.2" customHeight="1" x14ac:dyDescent="0.2"/>
    <row r="20016" spans="1:6" ht="12.75" customHeight="1" x14ac:dyDescent="0.2">
      <c r="A20016" s="80" t="s">
        <v>4871</v>
      </c>
      <c r="B20016" s="81" t="s">
        <v>4894</v>
      </c>
      <c r="C20016" s="82" t="s">
        <v>4870</v>
      </c>
      <c r="D20016" s="82" t="s">
        <v>4873</v>
      </c>
      <c r="E20016" s="82" t="s">
        <v>4874</v>
      </c>
      <c r="F20016" s="83" t="s">
        <v>4875</v>
      </c>
    </row>
    <row r="20017" spans="1:6" ht="409.6" hidden="1" customHeight="1" x14ac:dyDescent="0.2"/>
    <row r="20018" spans="1:6" ht="25.5" customHeight="1" thickBot="1" x14ac:dyDescent="0.25">
      <c r="A20018" s="84" t="s">
        <v>4895</v>
      </c>
      <c r="B20018" s="85" t="s">
        <v>4896</v>
      </c>
      <c r="C20018" s="86" t="s">
        <v>4897</v>
      </c>
      <c r="D20018" s="87">
        <v>0.05</v>
      </c>
      <c r="E20018" s="88">
        <v>24517</v>
      </c>
      <c r="F20018" s="89">
        <f>+D20018*E20018</f>
        <v>1225.8500000000001</v>
      </c>
    </row>
    <row r="20019" spans="1:6" ht="409.6" hidden="1" customHeight="1" thickBot="1" x14ac:dyDescent="0.25"/>
    <row r="20020" spans="1:6" ht="13.5" customHeight="1" thickBot="1" x14ac:dyDescent="0.25">
      <c r="A20020" s="90" t="s">
        <v>4898</v>
      </c>
      <c r="B20020" s="91"/>
      <c r="C20020" s="92">
        <v>1.86308031304612</v>
      </c>
      <c r="D20020" s="91"/>
      <c r="E20020" s="93" t="s">
        <v>4884</v>
      </c>
      <c r="F20020" s="94">
        <v>1226</v>
      </c>
    </row>
    <row r="20021" spans="1:6" ht="0.2" customHeight="1" x14ac:dyDescent="0.2"/>
    <row r="20022" spans="1:6" ht="12.75" customHeight="1" x14ac:dyDescent="0.2">
      <c r="A20022" s="80" t="s">
        <v>4871</v>
      </c>
      <c r="B20022" s="81" t="s">
        <v>4899</v>
      </c>
      <c r="C20022" s="82" t="s">
        <v>4870</v>
      </c>
      <c r="D20022" s="82" t="s">
        <v>4873</v>
      </c>
      <c r="E20022" s="82" t="s">
        <v>4874</v>
      </c>
      <c r="F20022" s="83" t="s">
        <v>4875</v>
      </c>
    </row>
    <row r="20023" spans="1:6" ht="409.6" hidden="1" customHeight="1" x14ac:dyDescent="0.2"/>
    <row r="20024" spans="1:6" ht="25.5" customHeight="1" x14ac:dyDescent="0.2">
      <c r="A20024" s="84" t="s">
        <v>5081</v>
      </c>
      <c r="B20024" s="85" t="s">
        <v>5082</v>
      </c>
      <c r="C20024" s="86" t="s">
        <v>109</v>
      </c>
      <c r="D20024" s="87">
        <v>0.04</v>
      </c>
      <c r="E20024" s="88">
        <v>12400</v>
      </c>
      <c r="F20024" s="89">
        <f>+D20024*E20024</f>
        <v>496</v>
      </c>
    </row>
    <row r="20025" spans="1:6" ht="409.6" hidden="1" customHeight="1" x14ac:dyDescent="0.2"/>
    <row r="20026" spans="1:6" ht="25.5" customHeight="1" x14ac:dyDescent="0.2">
      <c r="A20026" s="84" t="s">
        <v>5016</v>
      </c>
      <c r="B20026" s="85" t="s">
        <v>5017</v>
      </c>
      <c r="C20026" s="86" t="s">
        <v>109</v>
      </c>
      <c r="D20026" s="87">
        <v>0.75</v>
      </c>
      <c r="E20026" s="88">
        <v>3482</v>
      </c>
      <c r="F20026" s="89">
        <f>+D20026*E20026</f>
        <v>2611.5</v>
      </c>
    </row>
    <row r="20027" spans="1:6" ht="409.6" hidden="1" customHeight="1" x14ac:dyDescent="0.2"/>
    <row r="20028" spans="1:6" ht="25.5" customHeight="1" x14ac:dyDescent="0.2">
      <c r="A20028" s="84" t="s">
        <v>5018</v>
      </c>
      <c r="B20028" s="85" t="s">
        <v>5019</v>
      </c>
      <c r="C20028" s="86" t="s">
        <v>109</v>
      </c>
      <c r="D20028" s="87">
        <v>0.54054000000000002</v>
      </c>
      <c r="E20028" s="88">
        <v>248</v>
      </c>
      <c r="F20028" s="89">
        <f>+D20028*E20028</f>
        <v>134.05392000000001</v>
      </c>
    </row>
    <row r="20029" spans="1:6" ht="409.6" hidden="1" customHeight="1" x14ac:dyDescent="0.2"/>
    <row r="20030" spans="1:6" ht="25.5" customHeight="1" thickBot="1" x14ac:dyDescent="0.25">
      <c r="A20030" s="84" t="s">
        <v>5058</v>
      </c>
      <c r="B20030" s="85" t="s">
        <v>5059</v>
      </c>
      <c r="C20030" s="86" t="s">
        <v>109</v>
      </c>
      <c r="D20030" s="87">
        <v>3.5699999999999998E-3</v>
      </c>
      <c r="E20030" s="88">
        <v>23712</v>
      </c>
      <c r="F20030" s="89">
        <f>+D20030*E20030</f>
        <v>84.651839999999993</v>
      </c>
    </row>
    <row r="20031" spans="1:6" ht="409.6" hidden="1" customHeight="1" thickBot="1" x14ac:dyDescent="0.25"/>
    <row r="20032" spans="1:6" ht="13.5" customHeight="1" thickBot="1" x14ac:dyDescent="0.25">
      <c r="A20032" s="90" t="s">
        <v>4904</v>
      </c>
      <c r="B20032" s="91"/>
      <c r="C20032" s="92">
        <v>5.0558468201504496</v>
      </c>
      <c r="D20032" s="91"/>
      <c r="E20032" s="93" t="s">
        <v>4884</v>
      </c>
      <c r="F20032" s="94">
        <v>3327</v>
      </c>
    </row>
    <row r="20033" spans="1:6" ht="0.2" customHeight="1" x14ac:dyDescent="0.2"/>
    <row r="20034" spans="1:6" ht="12.75" customHeight="1" x14ac:dyDescent="0.2">
      <c r="A20034" s="80" t="s">
        <v>4871</v>
      </c>
      <c r="B20034" s="81" t="s">
        <v>4905</v>
      </c>
      <c r="C20034" s="82" t="s">
        <v>4870</v>
      </c>
      <c r="D20034" s="82" t="s">
        <v>4873</v>
      </c>
      <c r="E20034" s="82" t="s">
        <v>4874</v>
      </c>
      <c r="F20034" s="83" t="s">
        <v>4875</v>
      </c>
    </row>
    <row r="20035" spans="1:6" ht="409.6" hidden="1" customHeight="1" x14ac:dyDescent="0.2"/>
    <row r="20036" spans="1:6" ht="25.5" customHeight="1" thickBot="1" x14ac:dyDescent="0.25">
      <c r="A20036" s="84" t="s">
        <v>4949</v>
      </c>
      <c r="B20036" s="85" t="s">
        <v>4950</v>
      </c>
      <c r="C20036" s="86" t="s">
        <v>9</v>
      </c>
      <c r="D20036" s="87">
        <v>0.55000000000000004</v>
      </c>
      <c r="E20036" s="88">
        <v>2140</v>
      </c>
      <c r="F20036" s="89">
        <f>+D20036*E20036</f>
        <v>1177</v>
      </c>
    </row>
    <row r="20037" spans="1:6" ht="409.6" hidden="1" customHeight="1" thickBot="1" x14ac:dyDescent="0.25"/>
    <row r="20038" spans="1:6" ht="13.5" customHeight="1" thickBot="1" x14ac:dyDescent="0.25">
      <c r="A20038" s="90" t="s">
        <v>4908</v>
      </c>
      <c r="B20038" s="91"/>
      <c r="C20038" s="92">
        <v>1.78861788617886</v>
      </c>
      <c r="D20038" s="91"/>
      <c r="E20038" s="93" t="s">
        <v>4884</v>
      </c>
      <c r="F20038" s="94">
        <v>1177</v>
      </c>
    </row>
    <row r="20039" spans="1:6" ht="0.2" customHeight="1" thickBot="1" x14ac:dyDescent="0.25"/>
    <row r="20040" spans="1:6" ht="12.75" customHeight="1" thickBot="1" x14ac:dyDescent="0.3">
      <c r="A20040" s="157" t="s">
        <v>4909</v>
      </c>
      <c r="B20040" s="158"/>
      <c r="C20040" s="158"/>
      <c r="D20040" s="158"/>
      <c r="E20040" s="159">
        <v>65805</v>
      </c>
      <c r="F20040" s="160"/>
    </row>
    <row r="20041" spans="1:6" ht="12.75" customHeight="1" x14ac:dyDescent="0.2"/>
    <row r="20042" spans="1:6" ht="12.75" customHeight="1" x14ac:dyDescent="0.2"/>
    <row r="20043" spans="1:6" ht="409.6" hidden="1" customHeight="1" x14ac:dyDescent="0.2"/>
    <row r="20044" spans="1:6" ht="12.75" customHeight="1" x14ac:dyDescent="0.25">
      <c r="A20044" s="144" t="s">
        <v>4868</v>
      </c>
      <c r="B20044" s="145"/>
      <c r="C20044" s="145"/>
      <c r="D20044" s="145"/>
      <c r="E20044" s="146"/>
      <c r="F20044" s="147"/>
    </row>
    <row r="20045" spans="1:6" ht="12.75" customHeight="1" x14ac:dyDescent="0.2">
      <c r="A20045" s="138" t="s">
        <v>3369</v>
      </c>
      <c r="B20045" s="139"/>
      <c r="C20045" s="139"/>
      <c r="D20045" s="140"/>
      <c r="E20045" s="76" t="s">
        <v>4869</v>
      </c>
      <c r="F20045" s="77" t="s">
        <v>4870</v>
      </c>
    </row>
    <row r="20046" spans="1:6" ht="12.75" customHeight="1" x14ac:dyDescent="0.2">
      <c r="A20046" s="141"/>
      <c r="B20046" s="142"/>
      <c r="C20046" s="142"/>
      <c r="D20046" s="143"/>
      <c r="E20046" s="78" t="s">
        <v>3368</v>
      </c>
      <c r="F20046" s="79" t="s">
        <v>117</v>
      </c>
    </row>
    <row r="20047" spans="1:6" ht="409.6" hidden="1" customHeight="1" x14ac:dyDescent="0.2"/>
    <row r="20048" spans="1:6" ht="12.75" customHeight="1" x14ac:dyDescent="0.2">
      <c r="A20048" s="80" t="s">
        <v>4871</v>
      </c>
      <c r="B20048" s="81" t="s">
        <v>4872</v>
      </c>
      <c r="C20048" s="82" t="s">
        <v>4870</v>
      </c>
      <c r="D20048" s="82" t="s">
        <v>4873</v>
      </c>
      <c r="E20048" s="82" t="s">
        <v>4874</v>
      </c>
      <c r="F20048" s="83" t="s">
        <v>4875</v>
      </c>
    </row>
    <row r="20049" spans="1:6" ht="409.6" hidden="1" customHeight="1" x14ac:dyDescent="0.2"/>
    <row r="20050" spans="1:6" ht="25.5" customHeight="1" x14ac:dyDescent="0.2">
      <c r="A20050" s="84" t="s">
        <v>5581</v>
      </c>
      <c r="B20050" s="85" t="s">
        <v>5582</v>
      </c>
      <c r="C20050" s="86" t="s">
        <v>9</v>
      </c>
      <c r="D20050" s="87">
        <v>12.195119999999999</v>
      </c>
      <c r="E20050" s="88">
        <v>3530</v>
      </c>
      <c r="F20050" s="89">
        <f>+D20050*E20050</f>
        <v>43048.7736</v>
      </c>
    </row>
    <row r="20051" spans="1:6" ht="409.6" hidden="1" customHeight="1" x14ac:dyDescent="0.2"/>
    <row r="20052" spans="1:6" ht="25.5" customHeight="1" thickBot="1" x14ac:dyDescent="0.25">
      <c r="A20052" s="84" t="s">
        <v>5575</v>
      </c>
      <c r="B20052" s="85" t="s">
        <v>5576</v>
      </c>
      <c r="C20052" s="86" t="s">
        <v>106</v>
      </c>
      <c r="D20052" s="87">
        <v>3.78E-2</v>
      </c>
      <c r="E20052" s="88">
        <v>297759</v>
      </c>
      <c r="F20052" s="89">
        <f>+D20052*E20052</f>
        <v>11255.290199999999</v>
      </c>
    </row>
    <row r="20053" spans="1:6" ht="409.6" hidden="1" customHeight="1" thickBot="1" x14ac:dyDescent="0.25"/>
    <row r="20054" spans="1:6" ht="13.5" customHeight="1" thickBot="1" x14ac:dyDescent="0.25">
      <c r="A20054" s="90" t="s">
        <v>4883</v>
      </c>
      <c r="B20054" s="91"/>
      <c r="C20054" s="92">
        <v>62.188935078618002</v>
      </c>
      <c r="D20054" s="91"/>
      <c r="E20054" s="93" t="s">
        <v>4884</v>
      </c>
      <c r="F20054" s="94">
        <v>54304</v>
      </c>
    </row>
    <row r="20055" spans="1:6" ht="0.2" customHeight="1" x14ac:dyDescent="0.2"/>
    <row r="20056" spans="1:6" ht="12.75" customHeight="1" x14ac:dyDescent="0.2">
      <c r="A20056" s="80" t="s">
        <v>4871</v>
      </c>
      <c r="B20056" s="81" t="s">
        <v>4885</v>
      </c>
      <c r="C20056" s="82" t="s">
        <v>4870</v>
      </c>
      <c r="D20056" s="82" t="s">
        <v>4873</v>
      </c>
      <c r="E20056" s="82" t="s">
        <v>4874</v>
      </c>
      <c r="F20056" s="83" t="s">
        <v>4875</v>
      </c>
    </row>
    <row r="20057" spans="1:6" ht="409.6" hidden="1" customHeight="1" x14ac:dyDescent="0.2"/>
    <row r="20058" spans="1:6" ht="25.5" customHeight="1" thickBot="1" x14ac:dyDescent="0.25">
      <c r="A20058" s="84" t="s">
        <v>5579</v>
      </c>
      <c r="B20058" s="85" t="s">
        <v>5580</v>
      </c>
      <c r="C20058" s="86" t="s">
        <v>4888</v>
      </c>
      <c r="D20058" s="87">
        <v>0.1133</v>
      </c>
      <c r="E20058" s="88">
        <v>253724</v>
      </c>
      <c r="F20058" s="89">
        <f>+D20058*E20058</f>
        <v>28746.929199999999</v>
      </c>
    </row>
    <row r="20059" spans="1:6" ht="409.6" hidden="1" customHeight="1" thickBot="1" x14ac:dyDescent="0.25"/>
    <row r="20060" spans="1:6" ht="13.5" customHeight="1" thickBot="1" x14ac:dyDescent="0.25">
      <c r="A20060" s="90" t="s">
        <v>4893</v>
      </c>
      <c r="B20060" s="91"/>
      <c r="C20060" s="92">
        <v>32.921061371262397</v>
      </c>
      <c r="D20060" s="91"/>
      <c r="E20060" s="93" t="s">
        <v>4884</v>
      </c>
      <c r="F20060" s="94">
        <v>28747</v>
      </c>
    </row>
    <row r="20061" spans="1:6" ht="0.2" customHeight="1" x14ac:dyDescent="0.2"/>
    <row r="20062" spans="1:6" ht="12.75" customHeight="1" x14ac:dyDescent="0.2">
      <c r="A20062" s="80" t="s">
        <v>4871</v>
      </c>
      <c r="B20062" s="81" t="s">
        <v>4894</v>
      </c>
      <c r="C20062" s="82" t="s">
        <v>4870</v>
      </c>
      <c r="D20062" s="82" t="s">
        <v>4873</v>
      </c>
      <c r="E20062" s="82" t="s">
        <v>4874</v>
      </c>
      <c r="F20062" s="83" t="s">
        <v>4875</v>
      </c>
    </row>
    <row r="20063" spans="1:6" ht="409.6" hidden="1" customHeight="1" x14ac:dyDescent="0.2"/>
    <row r="20064" spans="1:6" ht="25.5" customHeight="1" thickBot="1" x14ac:dyDescent="0.25">
      <c r="A20064" s="84" t="s">
        <v>4895</v>
      </c>
      <c r="B20064" s="85" t="s">
        <v>4896</v>
      </c>
      <c r="C20064" s="86" t="s">
        <v>4897</v>
      </c>
      <c r="D20064" s="87">
        <v>0.05</v>
      </c>
      <c r="E20064" s="88">
        <v>28747</v>
      </c>
      <c r="F20064" s="89">
        <f>+D20064*E20064</f>
        <v>1437.3500000000001</v>
      </c>
    </row>
    <row r="20065" spans="1:6" ht="409.6" hidden="1" customHeight="1" thickBot="1" x14ac:dyDescent="0.25"/>
    <row r="20066" spans="1:6" ht="13.5" customHeight="1" thickBot="1" x14ac:dyDescent="0.25">
      <c r="A20066" s="90" t="s">
        <v>4898</v>
      </c>
      <c r="B20066" s="91"/>
      <c r="C20066" s="92">
        <v>1.64565224859999</v>
      </c>
      <c r="D20066" s="91"/>
      <c r="E20066" s="93" t="s">
        <v>4884</v>
      </c>
      <c r="F20066" s="94">
        <v>1437</v>
      </c>
    </row>
    <row r="20067" spans="1:6" ht="0.2" customHeight="1" x14ac:dyDescent="0.2"/>
    <row r="20068" spans="1:6" ht="12.75" customHeight="1" x14ac:dyDescent="0.2">
      <c r="A20068" s="80" t="s">
        <v>4871</v>
      </c>
      <c r="B20068" s="81" t="s">
        <v>4899</v>
      </c>
      <c r="C20068" s="82" t="s">
        <v>4870</v>
      </c>
      <c r="D20068" s="82" t="s">
        <v>4873</v>
      </c>
      <c r="E20068" s="82" t="s">
        <v>4874</v>
      </c>
      <c r="F20068" s="83" t="s">
        <v>4875</v>
      </c>
    </row>
    <row r="20069" spans="1:6" ht="409.6" hidden="1" customHeight="1" x14ac:dyDescent="0.2"/>
    <row r="20070" spans="1:6" ht="25.5" customHeight="1" x14ac:dyDescent="0.2">
      <c r="A20070" s="84" t="s">
        <v>5081</v>
      </c>
      <c r="B20070" s="85" t="s">
        <v>5082</v>
      </c>
      <c r="C20070" s="86" t="s">
        <v>109</v>
      </c>
      <c r="D20070" s="87">
        <v>0.04</v>
      </c>
      <c r="E20070" s="88">
        <v>12400</v>
      </c>
      <c r="F20070" s="89">
        <f>+D20070*E20070</f>
        <v>496</v>
      </c>
    </row>
    <row r="20071" spans="1:6" ht="409.6" hidden="1" customHeight="1" x14ac:dyDescent="0.2"/>
    <row r="20072" spans="1:6" ht="25.5" customHeight="1" x14ac:dyDescent="0.2">
      <c r="A20072" s="84" t="s">
        <v>5016</v>
      </c>
      <c r="B20072" s="85" t="s">
        <v>5017</v>
      </c>
      <c r="C20072" s="86" t="s">
        <v>109</v>
      </c>
      <c r="D20072" s="87">
        <v>0.27027000000000001</v>
      </c>
      <c r="E20072" s="88">
        <v>3482</v>
      </c>
      <c r="F20072" s="89">
        <f>+D20072*E20072</f>
        <v>941.08014000000003</v>
      </c>
    </row>
    <row r="20073" spans="1:6" ht="409.6" hidden="1" customHeight="1" x14ac:dyDescent="0.2"/>
    <row r="20074" spans="1:6" ht="25.5" customHeight="1" x14ac:dyDescent="0.2">
      <c r="A20074" s="84" t="s">
        <v>5018</v>
      </c>
      <c r="B20074" s="85" t="s">
        <v>5019</v>
      </c>
      <c r="C20074" s="86" t="s">
        <v>109</v>
      </c>
      <c r="D20074" s="87">
        <v>0.54054000000000002</v>
      </c>
      <c r="E20074" s="88">
        <v>248</v>
      </c>
      <c r="F20074" s="89">
        <f>+D20074*E20074</f>
        <v>134.05392000000001</v>
      </c>
    </row>
    <row r="20075" spans="1:6" ht="409.6" hidden="1" customHeight="1" x14ac:dyDescent="0.2"/>
    <row r="20076" spans="1:6" ht="25.5" customHeight="1" thickBot="1" x14ac:dyDescent="0.25">
      <c r="A20076" s="84" t="s">
        <v>5058</v>
      </c>
      <c r="B20076" s="85" t="s">
        <v>5059</v>
      </c>
      <c r="C20076" s="86" t="s">
        <v>109</v>
      </c>
      <c r="D20076" s="87">
        <v>3.5699999999999998E-3</v>
      </c>
      <c r="E20076" s="88">
        <v>23712</v>
      </c>
      <c r="F20076" s="89">
        <f>+D20076*E20076</f>
        <v>84.651839999999993</v>
      </c>
    </row>
    <row r="20077" spans="1:6" ht="409.6" hidden="1" customHeight="1" thickBot="1" x14ac:dyDescent="0.25"/>
    <row r="20078" spans="1:6" ht="13.5" customHeight="1" thickBot="1" x14ac:dyDescent="0.25">
      <c r="A20078" s="90" t="s">
        <v>4904</v>
      </c>
      <c r="B20078" s="91"/>
      <c r="C20078" s="92">
        <v>1.8964510255265099</v>
      </c>
      <c r="D20078" s="91"/>
      <c r="E20078" s="93" t="s">
        <v>4884</v>
      </c>
      <c r="F20078" s="94">
        <v>1656</v>
      </c>
    </row>
    <row r="20079" spans="1:6" ht="0.2" customHeight="1" x14ac:dyDescent="0.2"/>
    <row r="20080" spans="1:6" ht="12.75" customHeight="1" x14ac:dyDescent="0.2">
      <c r="A20080" s="80" t="s">
        <v>4871</v>
      </c>
      <c r="B20080" s="81" t="s">
        <v>4905</v>
      </c>
      <c r="C20080" s="82" t="s">
        <v>4870</v>
      </c>
      <c r="D20080" s="82" t="s">
        <v>4873</v>
      </c>
      <c r="E20080" s="82" t="s">
        <v>4874</v>
      </c>
      <c r="F20080" s="83" t="s">
        <v>4875</v>
      </c>
    </row>
    <row r="20081" spans="1:6" ht="409.6" hidden="1" customHeight="1" x14ac:dyDescent="0.2"/>
    <row r="20082" spans="1:6" ht="25.5" customHeight="1" thickBot="1" x14ac:dyDescent="0.25">
      <c r="A20082" s="84" t="s">
        <v>4949</v>
      </c>
      <c r="B20082" s="85" t="s">
        <v>4950</v>
      </c>
      <c r="C20082" s="86" t="s">
        <v>9</v>
      </c>
      <c r="D20082" s="87">
        <v>0.55000000000000004</v>
      </c>
      <c r="E20082" s="88">
        <v>2140</v>
      </c>
      <c r="F20082" s="89">
        <f>+D20082*E20082</f>
        <v>1177</v>
      </c>
    </row>
    <row r="20083" spans="1:6" ht="409.6" hidden="1" customHeight="1" thickBot="1" x14ac:dyDescent="0.25"/>
    <row r="20084" spans="1:6" ht="13.5" customHeight="1" thickBot="1" x14ac:dyDescent="0.25">
      <c r="A20084" s="90" t="s">
        <v>4908</v>
      </c>
      <c r="B20084" s="91"/>
      <c r="C20084" s="92">
        <v>1.34790027599317</v>
      </c>
      <c r="D20084" s="91"/>
      <c r="E20084" s="93" t="s">
        <v>4884</v>
      </c>
      <c r="F20084" s="94">
        <v>1177</v>
      </c>
    </row>
    <row r="20085" spans="1:6" ht="0.2" customHeight="1" thickBot="1" x14ac:dyDescent="0.25"/>
    <row r="20086" spans="1:6" ht="12.75" customHeight="1" thickBot="1" x14ac:dyDescent="0.3">
      <c r="A20086" s="157" t="s">
        <v>4909</v>
      </c>
      <c r="B20086" s="158"/>
      <c r="C20086" s="158"/>
      <c r="D20086" s="158"/>
      <c r="E20086" s="159">
        <v>87321</v>
      </c>
      <c r="F20086" s="160"/>
    </row>
    <row r="20087" spans="1:6" ht="12.75" customHeight="1" x14ac:dyDescent="0.2"/>
    <row r="20088" spans="1:6" ht="12.75" customHeight="1" x14ac:dyDescent="0.2"/>
    <row r="20089" spans="1:6" ht="409.6" hidden="1" customHeight="1" x14ac:dyDescent="0.2"/>
    <row r="20090" spans="1:6" ht="12.75" customHeight="1" x14ac:dyDescent="0.25">
      <c r="A20090" s="144" t="s">
        <v>4868</v>
      </c>
      <c r="B20090" s="145"/>
      <c r="C20090" s="145"/>
      <c r="D20090" s="145"/>
      <c r="E20090" s="146"/>
      <c r="F20090" s="147"/>
    </row>
    <row r="20091" spans="1:6" ht="12.75" customHeight="1" x14ac:dyDescent="0.2">
      <c r="A20091" s="138" t="s">
        <v>3371</v>
      </c>
      <c r="B20091" s="139"/>
      <c r="C20091" s="139"/>
      <c r="D20091" s="140"/>
      <c r="E20091" s="76" t="s">
        <v>4869</v>
      </c>
      <c r="F20091" s="77" t="s">
        <v>4870</v>
      </c>
    </row>
    <row r="20092" spans="1:6" ht="12.75" customHeight="1" x14ac:dyDescent="0.2">
      <c r="A20092" s="141"/>
      <c r="B20092" s="142"/>
      <c r="C20092" s="142"/>
      <c r="D20092" s="143"/>
      <c r="E20092" s="78" t="s">
        <v>3370</v>
      </c>
      <c r="F20092" s="79" t="s">
        <v>117</v>
      </c>
    </row>
    <row r="20093" spans="1:6" ht="409.6" hidden="1" customHeight="1" x14ac:dyDescent="0.2"/>
    <row r="20094" spans="1:6" ht="12.75" customHeight="1" x14ac:dyDescent="0.2">
      <c r="A20094" s="80" t="s">
        <v>4871</v>
      </c>
      <c r="B20094" s="81" t="s">
        <v>4872</v>
      </c>
      <c r="C20094" s="82" t="s">
        <v>4870</v>
      </c>
      <c r="D20094" s="82" t="s">
        <v>4873</v>
      </c>
      <c r="E20094" s="82" t="s">
        <v>4874</v>
      </c>
      <c r="F20094" s="83" t="s">
        <v>4875</v>
      </c>
    </row>
    <row r="20095" spans="1:6" ht="409.6" hidden="1" customHeight="1" x14ac:dyDescent="0.2"/>
    <row r="20096" spans="1:6" ht="25.5" customHeight="1" x14ac:dyDescent="0.2">
      <c r="A20096" s="84" t="s">
        <v>5583</v>
      </c>
      <c r="B20096" s="85" t="s">
        <v>5584</v>
      </c>
      <c r="C20096" s="86" t="s">
        <v>9</v>
      </c>
      <c r="D20096" s="87">
        <v>34.883719999999997</v>
      </c>
      <c r="E20096" s="88">
        <v>1294</v>
      </c>
      <c r="F20096" s="89">
        <f>+D20096*E20096</f>
        <v>45139.533679999993</v>
      </c>
    </row>
    <row r="20097" spans="1:6" ht="409.6" hidden="1" customHeight="1" x14ac:dyDescent="0.2"/>
    <row r="20098" spans="1:6" ht="25.5" customHeight="1" x14ac:dyDescent="0.2">
      <c r="A20098" s="84" t="s">
        <v>5575</v>
      </c>
      <c r="B20098" s="85" t="s">
        <v>5576</v>
      </c>
      <c r="C20098" s="86" t="s">
        <v>106</v>
      </c>
      <c r="D20098" s="87">
        <v>2.5729999999999999E-2</v>
      </c>
      <c r="E20098" s="88">
        <v>297759</v>
      </c>
      <c r="F20098" s="89">
        <f>+D20098*E20098</f>
        <v>7661.33907</v>
      </c>
    </row>
    <row r="20099" spans="1:6" ht="409.6" hidden="1" customHeight="1" x14ac:dyDescent="0.2"/>
    <row r="20100" spans="1:6" ht="25.5" customHeight="1" x14ac:dyDescent="0.2">
      <c r="A20100" s="84" t="s">
        <v>5486</v>
      </c>
      <c r="B20100" s="85" t="s">
        <v>5487</v>
      </c>
      <c r="C20100" s="86" t="s">
        <v>106</v>
      </c>
      <c r="D20100" s="87">
        <v>8.3999999999999995E-3</v>
      </c>
      <c r="E20100" s="88">
        <v>395041</v>
      </c>
      <c r="F20100" s="89">
        <f>+D20100*E20100</f>
        <v>3318.3444</v>
      </c>
    </row>
    <row r="20101" spans="1:6" ht="409.6" hidden="1" customHeight="1" x14ac:dyDescent="0.2"/>
    <row r="20102" spans="1:6" ht="25.5" customHeight="1" thickBot="1" x14ac:dyDescent="0.25">
      <c r="A20102" s="84" t="s">
        <v>5258</v>
      </c>
      <c r="B20102" s="85" t="s">
        <v>5259</v>
      </c>
      <c r="C20102" s="86" t="s">
        <v>7</v>
      </c>
      <c r="D20102" s="87">
        <v>1.98316</v>
      </c>
      <c r="E20102" s="88">
        <v>5242</v>
      </c>
      <c r="F20102" s="89">
        <f>+D20102*E20102</f>
        <v>10395.72472</v>
      </c>
    </row>
    <row r="20103" spans="1:6" ht="409.6" hidden="1" customHeight="1" thickBot="1" x14ac:dyDescent="0.25"/>
    <row r="20104" spans="1:6" ht="13.5" customHeight="1" thickBot="1" x14ac:dyDescent="0.25">
      <c r="A20104" s="90" t="s">
        <v>4883</v>
      </c>
      <c r="B20104" s="91"/>
      <c r="C20104" s="92">
        <v>55.627106453798099</v>
      </c>
      <c r="D20104" s="91"/>
      <c r="E20104" s="93" t="s">
        <v>4884</v>
      </c>
      <c r="F20104" s="94">
        <v>66515</v>
      </c>
    </row>
    <row r="20105" spans="1:6" ht="0.2" customHeight="1" x14ac:dyDescent="0.2"/>
    <row r="20106" spans="1:6" ht="12.75" customHeight="1" x14ac:dyDescent="0.2">
      <c r="A20106" s="80" t="s">
        <v>4871</v>
      </c>
      <c r="B20106" s="81" t="s">
        <v>4885</v>
      </c>
      <c r="C20106" s="82" t="s">
        <v>4870</v>
      </c>
      <c r="D20106" s="82" t="s">
        <v>4873</v>
      </c>
      <c r="E20106" s="82" t="s">
        <v>4874</v>
      </c>
      <c r="F20106" s="83" t="s">
        <v>4875</v>
      </c>
    </row>
    <row r="20107" spans="1:6" ht="409.6" hidden="1" customHeight="1" x14ac:dyDescent="0.2"/>
    <row r="20108" spans="1:6" ht="25.5" customHeight="1" thickBot="1" x14ac:dyDescent="0.25">
      <c r="A20108" s="84" t="s">
        <v>5579</v>
      </c>
      <c r="B20108" s="85" t="s">
        <v>5580</v>
      </c>
      <c r="C20108" s="86" t="s">
        <v>4888</v>
      </c>
      <c r="D20108" s="87">
        <v>0.17479</v>
      </c>
      <c r="E20108" s="88">
        <v>253724</v>
      </c>
      <c r="F20108" s="89">
        <f>+D20108*E20108</f>
        <v>44348.417959999999</v>
      </c>
    </row>
    <row r="20109" spans="1:6" ht="409.6" hidden="1" customHeight="1" thickBot="1" x14ac:dyDescent="0.25"/>
    <row r="20110" spans="1:6" ht="13.5" customHeight="1" thickBot="1" x14ac:dyDescent="0.25">
      <c r="A20110" s="90" t="s">
        <v>4893</v>
      </c>
      <c r="B20110" s="91"/>
      <c r="C20110" s="92">
        <v>37.088640412133202</v>
      </c>
      <c r="D20110" s="91"/>
      <c r="E20110" s="93" t="s">
        <v>4884</v>
      </c>
      <c r="F20110" s="94">
        <v>44348</v>
      </c>
    </row>
    <row r="20111" spans="1:6" ht="0.2" customHeight="1" x14ac:dyDescent="0.2"/>
    <row r="20112" spans="1:6" ht="12.75" customHeight="1" x14ac:dyDescent="0.2">
      <c r="A20112" s="80" t="s">
        <v>4871</v>
      </c>
      <c r="B20112" s="81" t="s">
        <v>4894</v>
      </c>
      <c r="C20112" s="82" t="s">
        <v>4870</v>
      </c>
      <c r="D20112" s="82" t="s">
        <v>4873</v>
      </c>
      <c r="E20112" s="82" t="s">
        <v>4874</v>
      </c>
      <c r="F20112" s="83" t="s">
        <v>4875</v>
      </c>
    </row>
    <row r="20113" spans="1:6" ht="409.6" hidden="1" customHeight="1" x14ac:dyDescent="0.2"/>
    <row r="20114" spans="1:6" ht="25.5" customHeight="1" thickBot="1" x14ac:dyDescent="0.25">
      <c r="A20114" s="84" t="s">
        <v>4895</v>
      </c>
      <c r="B20114" s="85" t="s">
        <v>4896</v>
      </c>
      <c r="C20114" s="86" t="s">
        <v>4897</v>
      </c>
      <c r="D20114" s="87">
        <v>0.05</v>
      </c>
      <c r="E20114" s="88">
        <v>44348</v>
      </c>
      <c r="F20114" s="89">
        <f>+D20114*E20114</f>
        <v>2217.4</v>
      </c>
    </row>
    <row r="20115" spans="1:6" ht="409.6" hidden="1" customHeight="1" thickBot="1" x14ac:dyDescent="0.25"/>
    <row r="20116" spans="1:6" ht="13.5" customHeight="1" thickBot="1" x14ac:dyDescent="0.25">
      <c r="A20116" s="90" t="s">
        <v>4898</v>
      </c>
      <c r="B20116" s="91"/>
      <c r="C20116" s="92">
        <v>1.85409749692656</v>
      </c>
      <c r="D20116" s="91"/>
      <c r="E20116" s="93" t="s">
        <v>4884</v>
      </c>
      <c r="F20116" s="94">
        <v>2217</v>
      </c>
    </row>
    <row r="20117" spans="1:6" ht="0.2" customHeight="1" x14ac:dyDescent="0.2"/>
    <row r="20118" spans="1:6" ht="12.75" customHeight="1" x14ac:dyDescent="0.2">
      <c r="A20118" s="80" t="s">
        <v>4871</v>
      </c>
      <c r="B20118" s="81" t="s">
        <v>4899</v>
      </c>
      <c r="C20118" s="82" t="s">
        <v>4870</v>
      </c>
      <c r="D20118" s="82" t="s">
        <v>4873</v>
      </c>
      <c r="E20118" s="82" t="s">
        <v>4874</v>
      </c>
      <c r="F20118" s="83" t="s">
        <v>4875</v>
      </c>
    </row>
    <row r="20119" spans="1:6" ht="409.6" hidden="1" customHeight="1" x14ac:dyDescent="0.2"/>
    <row r="20120" spans="1:6" ht="25.5" customHeight="1" x14ac:dyDescent="0.2">
      <c r="A20120" s="84" t="s">
        <v>5081</v>
      </c>
      <c r="B20120" s="85" t="s">
        <v>5082</v>
      </c>
      <c r="C20120" s="86" t="s">
        <v>109</v>
      </c>
      <c r="D20120" s="87">
        <v>1.2500000000000001E-2</v>
      </c>
      <c r="E20120" s="88">
        <v>12400</v>
      </c>
      <c r="F20120" s="89">
        <f>+D20120*E20120</f>
        <v>155</v>
      </c>
    </row>
    <row r="20121" spans="1:6" ht="409.6" hidden="1" customHeight="1" x14ac:dyDescent="0.2"/>
    <row r="20122" spans="1:6" ht="25.5" customHeight="1" x14ac:dyDescent="0.2">
      <c r="A20122" s="84" t="s">
        <v>5016</v>
      </c>
      <c r="B20122" s="85" t="s">
        <v>5017</v>
      </c>
      <c r="C20122" s="86" t="s">
        <v>109</v>
      </c>
      <c r="D20122" s="87">
        <v>0.75</v>
      </c>
      <c r="E20122" s="88">
        <v>3482</v>
      </c>
      <c r="F20122" s="89">
        <f>+D20122*E20122</f>
        <v>2611.5</v>
      </c>
    </row>
    <row r="20123" spans="1:6" ht="409.6" hidden="1" customHeight="1" x14ac:dyDescent="0.2"/>
    <row r="20124" spans="1:6" ht="25.5" customHeight="1" x14ac:dyDescent="0.2">
      <c r="A20124" s="84" t="s">
        <v>5018</v>
      </c>
      <c r="B20124" s="85" t="s">
        <v>5019</v>
      </c>
      <c r="C20124" s="86" t="s">
        <v>109</v>
      </c>
      <c r="D20124" s="87">
        <v>0.54054000000000002</v>
      </c>
      <c r="E20124" s="88">
        <v>248</v>
      </c>
      <c r="F20124" s="89">
        <f>+D20124*E20124</f>
        <v>134.05392000000001</v>
      </c>
    </row>
    <row r="20125" spans="1:6" ht="409.6" hidden="1" customHeight="1" x14ac:dyDescent="0.2"/>
    <row r="20126" spans="1:6" ht="25.5" customHeight="1" thickBot="1" x14ac:dyDescent="0.25">
      <c r="A20126" s="84" t="s">
        <v>5058</v>
      </c>
      <c r="B20126" s="85" t="s">
        <v>5059</v>
      </c>
      <c r="C20126" s="86" t="s">
        <v>109</v>
      </c>
      <c r="D20126" s="87">
        <v>1.2500000000000001E-2</v>
      </c>
      <c r="E20126" s="88">
        <v>23712</v>
      </c>
      <c r="F20126" s="89">
        <f>+D20126*E20126</f>
        <v>296.40000000000003</v>
      </c>
    </row>
    <row r="20127" spans="1:6" ht="409.6" hidden="1" customHeight="1" thickBot="1" x14ac:dyDescent="0.25"/>
    <row r="20128" spans="1:6" ht="13.5" customHeight="1" thickBot="1" x14ac:dyDescent="0.25">
      <c r="A20128" s="90" t="s">
        <v>4904</v>
      </c>
      <c r="B20128" s="91"/>
      <c r="C20128" s="92">
        <v>2.6736805131593302</v>
      </c>
      <c r="D20128" s="91"/>
      <c r="E20128" s="93" t="s">
        <v>4884</v>
      </c>
      <c r="F20128" s="94">
        <v>3197</v>
      </c>
    </row>
    <row r="20129" spans="1:6" ht="0.2" customHeight="1" x14ac:dyDescent="0.2"/>
    <row r="20130" spans="1:6" ht="12.75" customHeight="1" x14ac:dyDescent="0.2">
      <c r="A20130" s="80" t="s">
        <v>4871</v>
      </c>
      <c r="B20130" s="81" t="s">
        <v>4905</v>
      </c>
      <c r="C20130" s="82" t="s">
        <v>4870</v>
      </c>
      <c r="D20130" s="82" t="s">
        <v>4873</v>
      </c>
      <c r="E20130" s="82" t="s">
        <v>4874</v>
      </c>
      <c r="F20130" s="83" t="s">
        <v>4875</v>
      </c>
    </row>
    <row r="20131" spans="1:6" ht="409.6" hidden="1" customHeight="1" x14ac:dyDescent="0.2"/>
    <row r="20132" spans="1:6" ht="25.5" customHeight="1" thickBot="1" x14ac:dyDescent="0.25">
      <c r="A20132" s="84" t="s">
        <v>4949</v>
      </c>
      <c r="B20132" s="85" t="s">
        <v>4950</v>
      </c>
      <c r="C20132" s="86" t="s">
        <v>9</v>
      </c>
      <c r="D20132" s="87">
        <v>1.54</v>
      </c>
      <c r="E20132" s="88">
        <v>2140</v>
      </c>
      <c r="F20132" s="89">
        <f>+D20132*E20132</f>
        <v>3295.6</v>
      </c>
    </row>
    <row r="20133" spans="1:6" ht="409.6" hidden="1" customHeight="1" thickBot="1" x14ac:dyDescent="0.25"/>
    <row r="20134" spans="1:6" ht="13.5" customHeight="1" thickBot="1" x14ac:dyDescent="0.25">
      <c r="A20134" s="90" t="s">
        <v>4908</v>
      </c>
      <c r="B20134" s="91"/>
      <c r="C20134" s="92">
        <v>2.75647512398284</v>
      </c>
      <c r="D20134" s="91"/>
      <c r="E20134" s="93" t="s">
        <v>4884</v>
      </c>
      <c r="F20134" s="94">
        <v>3296</v>
      </c>
    </row>
    <row r="20135" spans="1:6" ht="0.2" customHeight="1" thickBot="1" x14ac:dyDescent="0.25"/>
    <row r="20136" spans="1:6" ht="12.75" customHeight="1" thickBot="1" x14ac:dyDescent="0.3">
      <c r="A20136" s="157" t="s">
        <v>4909</v>
      </c>
      <c r="B20136" s="158"/>
      <c r="C20136" s="158"/>
      <c r="D20136" s="158"/>
      <c r="E20136" s="159">
        <v>119573</v>
      </c>
      <c r="F20136" s="160"/>
    </row>
    <row r="20137" spans="1:6" ht="12.75" customHeight="1" x14ac:dyDescent="0.2"/>
    <row r="20138" spans="1:6" ht="12.75" customHeight="1" x14ac:dyDescent="0.2"/>
    <row r="20139" spans="1:6" ht="409.6" hidden="1" customHeight="1" x14ac:dyDescent="0.2"/>
    <row r="20140" spans="1:6" ht="12.75" customHeight="1" x14ac:dyDescent="0.25">
      <c r="A20140" s="144" t="s">
        <v>4868</v>
      </c>
      <c r="B20140" s="145"/>
      <c r="C20140" s="145"/>
      <c r="D20140" s="145"/>
      <c r="E20140" s="146"/>
      <c r="F20140" s="147"/>
    </row>
    <row r="20141" spans="1:6" ht="12.75" customHeight="1" x14ac:dyDescent="0.2">
      <c r="A20141" s="138" t="s">
        <v>3373</v>
      </c>
      <c r="B20141" s="139"/>
      <c r="C20141" s="139"/>
      <c r="D20141" s="140"/>
      <c r="E20141" s="76" t="s">
        <v>4869</v>
      </c>
      <c r="F20141" s="77" t="s">
        <v>4870</v>
      </c>
    </row>
    <row r="20142" spans="1:6" ht="12.75" customHeight="1" x14ac:dyDescent="0.2">
      <c r="A20142" s="141"/>
      <c r="B20142" s="142"/>
      <c r="C20142" s="142"/>
      <c r="D20142" s="143"/>
      <c r="E20142" s="78" t="s">
        <v>3372</v>
      </c>
      <c r="F20142" s="79" t="s">
        <v>117</v>
      </c>
    </row>
    <row r="20143" spans="1:6" ht="409.6" hidden="1" customHeight="1" x14ac:dyDescent="0.2"/>
    <row r="20144" spans="1:6" ht="12.75" customHeight="1" x14ac:dyDescent="0.2">
      <c r="A20144" s="80" t="s">
        <v>4871</v>
      </c>
      <c r="B20144" s="81" t="s">
        <v>4872</v>
      </c>
      <c r="C20144" s="82" t="s">
        <v>4870</v>
      </c>
      <c r="D20144" s="82" t="s">
        <v>4873</v>
      </c>
      <c r="E20144" s="82" t="s">
        <v>4874</v>
      </c>
      <c r="F20144" s="83" t="s">
        <v>4875</v>
      </c>
    </row>
    <row r="20145" spans="1:6" ht="409.6" hidden="1" customHeight="1" x14ac:dyDescent="0.2"/>
    <row r="20146" spans="1:6" ht="25.5" customHeight="1" x14ac:dyDescent="0.2">
      <c r="A20146" s="84" t="s">
        <v>5585</v>
      </c>
      <c r="B20146" s="85" t="s">
        <v>5586</v>
      </c>
      <c r="C20146" s="86" t="s">
        <v>9</v>
      </c>
      <c r="D20146" s="87">
        <v>30.791789999999999</v>
      </c>
      <c r="E20146" s="88">
        <v>1885</v>
      </c>
      <c r="F20146" s="89">
        <f>+D20146*E20146</f>
        <v>58042.524149999997</v>
      </c>
    </row>
    <row r="20147" spans="1:6" ht="409.6" hidden="1" customHeight="1" x14ac:dyDescent="0.2"/>
    <row r="20148" spans="1:6" ht="25.5" customHeight="1" x14ac:dyDescent="0.2">
      <c r="A20148" s="84" t="s">
        <v>5587</v>
      </c>
      <c r="B20148" s="85" t="s">
        <v>5588</v>
      </c>
      <c r="C20148" s="86" t="s">
        <v>106</v>
      </c>
      <c r="D20148" s="87">
        <v>1.9529999999999999E-2</v>
      </c>
      <c r="E20148" s="88">
        <v>352838</v>
      </c>
      <c r="F20148" s="89">
        <f>+D20148*E20148</f>
        <v>6890.9261399999996</v>
      </c>
    </row>
    <row r="20149" spans="1:6" ht="409.6" hidden="1" customHeight="1" x14ac:dyDescent="0.2"/>
    <row r="20150" spans="1:6" ht="25.5" customHeight="1" thickBot="1" x14ac:dyDescent="0.25">
      <c r="A20150" s="84" t="s">
        <v>5486</v>
      </c>
      <c r="B20150" s="85" t="s">
        <v>5487</v>
      </c>
      <c r="C20150" s="86" t="s">
        <v>106</v>
      </c>
      <c r="D20150" s="87">
        <v>8.1799999999999998E-3</v>
      </c>
      <c r="E20150" s="88">
        <v>395041</v>
      </c>
      <c r="F20150" s="89">
        <f>+D20150*E20150</f>
        <v>3231.4353799999999</v>
      </c>
    </row>
    <row r="20151" spans="1:6" ht="409.6" hidden="1" customHeight="1" thickBot="1" x14ac:dyDescent="0.25"/>
    <row r="20152" spans="1:6" ht="13.5" customHeight="1" thickBot="1" x14ac:dyDescent="0.25">
      <c r="A20152" s="90" t="s">
        <v>4883</v>
      </c>
      <c r="B20152" s="91"/>
      <c r="C20152" s="92">
        <v>63.884723523898799</v>
      </c>
      <c r="D20152" s="91"/>
      <c r="E20152" s="93" t="s">
        <v>4884</v>
      </c>
      <c r="F20152" s="94">
        <v>68165</v>
      </c>
    </row>
    <row r="20153" spans="1:6" ht="0.2" customHeight="1" x14ac:dyDescent="0.2"/>
    <row r="20154" spans="1:6" ht="12.75" customHeight="1" x14ac:dyDescent="0.2">
      <c r="A20154" s="80" t="s">
        <v>4871</v>
      </c>
      <c r="B20154" s="81" t="s">
        <v>4885</v>
      </c>
      <c r="C20154" s="82" t="s">
        <v>4870</v>
      </c>
      <c r="D20154" s="82" t="s">
        <v>4873</v>
      </c>
      <c r="E20154" s="82" t="s">
        <v>4874</v>
      </c>
      <c r="F20154" s="83" t="s">
        <v>4875</v>
      </c>
    </row>
    <row r="20155" spans="1:6" ht="409.6" hidden="1" customHeight="1" x14ac:dyDescent="0.2"/>
    <row r="20156" spans="1:6" ht="25.5" customHeight="1" thickBot="1" x14ac:dyDescent="0.25">
      <c r="A20156" s="84" t="s">
        <v>5579</v>
      </c>
      <c r="B20156" s="85" t="s">
        <v>5580</v>
      </c>
      <c r="C20156" s="86" t="s">
        <v>4888</v>
      </c>
      <c r="D20156" s="87">
        <v>0.12662000000000001</v>
      </c>
      <c r="E20156" s="88">
        <v>253724</v>
      </c>
      <c r="F20156" s="89">
        <f>+D20156*E20156</f>
        <v>32126.532880000002</v>
      </c>
    </row>
    <row r="20157" spans="1:6" ht="409.6" hidden="1" customHeight="1" thickBot="1" x14ac:dyDescent="0.25"/>
    <row r="20158" spans="1:6" ht="13.5" customHeight="1" thickBot="1" x14ac:dyDescent="0.25">
      <c r="A20158" s="90" t="s">
        <v>4893</v>
      </c>
      <c r="B20158" s="91"/>
      <c r="C20158" s="92">
        <v>30.1096532333646</v>
      </c>
      <c r="D20158" s="91"/>
      <c r="E20158" s="93" t="s">
        <v>4884</v>
      </c>
      <c r="F20158" s="94">
        <v>32127</v>
      </c>
    </row>
    <row r="20159" spans="1:6" ht="0.2" customHeight="1" x14ac:dyDescent="0.2"/>
    <row r="20160" spans="1:6" ht="12.75" customHeight="1" x14ac:dyDescent="0.2">
      <c r="A20160" s="80" t="s">
        <v>4871</v>
      </c>
      <c r="B20160" s="81" t="s">
        <v>4894</v>
      </c>
      <c r="C20160" s="82" t="s">
        <v>4870</v>
      </c>
      <c r="D20160" s="82" t="s">
        <v>4873</v>
      </c>
      <c r="E20160" s="82" t="s">
        <v>4874</v>
      </c>
      <c r="F20160" s="83" t="s">
        <v>4875</v>
      </c>
    </row>
    <row r="20161" spans="1:6" ht="409.6" hidden="1" customHeight="1" x14ac:dyDescent="0.2"/>
    <row r="20162" spans="1:6" ht="25.5" customHeight="1" thickBot="1" x14ac:dyDescent="0.25">
      <c r="A20162" s="84" t="s">
        <v>4895</v>
      </c>
      <c r="B20162" s="85" t="s">
        <v>4896</v>
      </c>
      <c r="C20162" s="86" t="s">
        <v>4897</v>
      </c>
      <c r="D20162" s="87">
        <v>0.05</v>
      </c>
      <c r="E20162" s="88">
        <v>32127</v>
      </c>
      <c r="F20162" s="89">
        <f>+D20162*E20162</f>
        <v>1606.3500000000001</v>
      </c>
    </row>
    <row r="20163" spans="1:6" ht="409.6" hidden="1" customHeight="1" thickBot="1" x14ac:dyDescent="0.25"/>
    <row r="20164" spans="1:6" ht="13.5" customHeight="1" thickBot="1" x14ac:dyDescent="0.25">
      <c r="A20164" s="90" t="s">
        <v>4898</v>
      </c>
      <c r="B20164" s="91"/>
      <c r="C20164" s="92">
        <v>1.5051546391752599</v>
      </c>
      <c r="D20164" s="91"/>
      <c r="E20164" s="93" t="s">
        <v>4884</v>
      </c>
      <c r="F20164" s="94">
        <v>1606</v>
      </c>
    </row>
    <row r="20165" spans="1:6" ht="0.2" customHeight="1" x14ac:dyDescent="0.2"/>
    <row r="20166" spans="1:6" ht="12.75" customHeight="1" x14ac:dyDescent="0.2">
      <c r="A20166" s="80" t="s">
        <v>4871</v>
      </c>
      <c r="B20166" s="81" t="s">
        <v>4899</v>
      </c>
      <c r="C20166" s="82" t="s">
        <v>4870</v>
      </c>
      <c r="D20166" s="82" t="s">
        <v>4873</v>
      </c>
      <c r="E20166" s="82" t="s">
        <v>4874</v>
      </c>
      <c r="F20166" s="83" t="s">
        <v>4875</v>
      </c>
    </row>
    <row r="20167" spans="1:6" ht="409.6" hidden="1" customHeight="1" x14ac:dyDescent="0.2"/>
    <row r="20168" spans="1:6" ht="25.5" customHeight="1" x14ac:dyDescent="0.2">
      <c r="A20168" s="84" t="s">
        <v>5081</v>
      </c>
      <c r="B20168" s="85" t="s">
        <v>5082</v>
      </c>
      <c r="C20168" s="86" t="s">
        <v>109</v>
      </c>
      <c r="D20168" s="87">
        <v>0.04</v>
      </c>
      <c r="E20168" s="88">
        <v>12400</v>
      </c>
      <c r="F20168" s="89">
        <f>+D20168*E20168</f>
        <v>496</v>
      </c>
    </row>
    <row r="20169" spans="1:6" ht="409.6" hidden="1" customHeight="1" x14ac:dyDescent="0.2"/>
    <row r="20170" spans="1:6" ht="25.5" customHeight="1" x14ac:dyDescent="0.2">
      <c r="A20170" s="84" t="s">
        <v>5016</v>
      </c>
      <c r="B20170" s="85" t="s">
        <v>5017</v>
      </c>
      <c r="C20170" s="86" t="s">
        <v>109</v>
      </c>
      <c r="D20170" s="87">
        <v>0.27027000000000001</v>
      </c>
      <c r="E20170" s="88">
        <v>3482</v>
      </c>
      <c r="F20170" s="89">
        <f>+D20170*E20170</f>
        <v>941.08014000000003</v>
      </c>
    </row>
    <row r="20171" spans="1:6" ht="409.6" hidden="1" customHeight="1" x14ac:dyDescent="0.2"/>
    <row r="20172" spans="1:6" ht="25.5" customHeight="1" x14ac:dyDescent="0.2">
      <c r="A20172" s="84" t="s">
        <v>5018</v>
      </c>
      <c r="B20172" s="85" t="s">
        <v>5019</v>
      </c>
      <c r="C20172" s="86" t="s">
        <v>109</v>
      </c>
      <c r="D20172" s="87">
        <v>0.54054000000000002</v>
      </c>
      <c r="E20172" s="88">
        <v>248</v>
      </c>
      <c r="F20172" s="89">
        <f>+D20172*E20172</f>
        <v>134.05392000000001</v>
      </c>
    </row>
    <row r="20173" spans="1:6" ht="409.6" hidden="1" customHeight="1" x14ac:dyDescent="0.2"/>
    <row r="20174" spans="1:6" ht="25.5" customHeight="1" thickBot="1" x14ac:dyDescent="0.25">
      <c r="A20174" s="84" t="s">
        <v>5058</v>
      </c>
      <c r="B20174" s="85" t="s">
        <v>5059</v>
      </c>
      <c r="C20174" s="86" t="s">
        <v>109</v>
      </c>
      <c r="D20174" s="87">
        <v>3.5699999999999998E-3</v>
      </c>
      <c r="E20174" s="88">
        <v>23712</v>
      </c>
      <c r="F20174" s="89">
        <f>+D20174*E20174</f>
        <v>84.651839999999993</v>
      </c>
    </row>
    <row r="20175" spans="1:6" ht="409.6" hidden="1" customHeight="1" thickBot="1" x14ac:dyDescent="0.25"/>
    <row r="20176" spans="1:6" ht="13.5" customHeight="1" thickBot="1" x14ac:dyDescent="0.25">
      <c r="A20176" s="90" t="s">
        <v>4904</v>
      </c>
      <c r="B20176" s="91"/>
      <c r="C20176" s="92">
        <v>1.5520149953139599</v>
      </c>
      <c r="D20176" s="91"/>
      <c r="E20176" s="93" t="s">
        <v>4884</v>
      </c>
      <c r="F20176" s="94">
        <v>1656</v>
      </c>
    </row>
    <row r="20177" spans="1:6" ht="0.2" customHeight="1" x14ac:dyDescent="0.2"/>
    <row r="20178" spans="1:6" ht="12.75" customHeight="1" x14ac:dyDescent="0.2">
      <c r="A20178" s="80" t="s">
        <v>4871</v>
      </c>
      <c r="B20178" s="81" t="s">
        <v>4905</v>
      </c>
      <c r="C20178" s="82" t="s">
        <v>4870</v>
      </c>
      <c r="D20178" s="82" t="s">
        <v>4873</v>
      </c>
      <c r="E20178" s="82" t="s">
        <v>4874</v>
      </c>
      <c r="F20178" s="83" t="s">
        <v>4875</v>
      </c>
    </row>
    <row r="20179" spans="1:6" ht="409.6" hidden="1" customHeight="1" x14ac:dyDescent="0.2"/>
    <row r="20180" spans="1:6" ht="25.5" customHeight="1" thickBot="1" x14ac:dyDescent="0.25">
      <c r="A20180" s="84" t="s">
        <v>4949</v>
      </c>
      <c r="B20180" s="85" t="s">
        <v>4950</v>
      </c>
      <c r="C20180" s="86" t="s">
        <v>9</v>
      </c>
      <c r="D20180" s="87">
        <v>1.47</v>
      </c>
      <c r="E20180" s="88">
        <v>2140</v>
      </c>
      <c r="F20180" s="89">
        <f>+D20180*E20180</f>
        <v>3145.7999999999997</v>
      </c>
    </row>
    <row r="20181" spans="1:6" ht="409.6" hidden="1" customHeight="1" thickBot="1" x14ac:dyDescent="0.25"/>
    <row r="20182" spans="1:6" ht="13.5" customHeight="1" thickBot="1" x14ac:dyDescent="0.25">
      <c r="A20182" s="90" t="s">
        <v>4908</v>
      </c>
      <c r="B20182" s="91"/>
      <c r="C20182" s="92">
        <v>2.9484536082474202</v>
      </c>
      <c r="D20182" s="91"/>
      <c r="E20182" s="93" t="s">
        <v>4884</v>
      </c>
      <c r="F20182" s="94">
        <v>3146</v>
      </c>
    </row>
    <row r="20183" spans="1:6" ht="0.2" customHeight="1" thickBot="1" x14ac:dyDescent="0.25"/>
    <row r="20184" spans="1:6" ht="12.75" customHeight="1" thickBot="1" x14ac:dyDescent="0.3">
      <c r="A20184" s="157" t="s">
        <v>4909</v>
      </c>
      <c r="B20184" s="158"/>
      <c r="C20184" s="158"/>
      <c r="D20184" s="158"/>
      <c r="E20184" s="159">
        <v>106700</v>
      </c>
      <c r="F20184" s="160"/>
    </row>
    <row r="20185" spans="1:6" ht="12.75" customHeight="1" x14ac:dyDescent="0.2"/>
    <row r="20186" spans="1:6" ht="12.75" customHeight="1" x14ac:dyDescent="0.2"/>
    <row r="20187" spans="1:6" ht="409.6" hidden="1" customHeight="1" x14ac:dyDescent="0.2"/>
    <row r="20188" spans="1:6" ht="12.75" customHeight="1" x14ac:dyDescent="0.25">
      <c r="A20188" s="144" t="s">
        <v>4868</v>
      </c>
      <c r="B20188" s="145"/>
      <c r="C20188" s="145"/>
      <c r="D20188" s="145"/>
      <c r="E20188" s="146"/>
      <c r="F20188" s="147"/>
    </row>
    <row r="20189" spans="1:6" ht="12.75" customHeight="1" x14ac:dyDescent="0.2">
      <c r="A20189" s="138" t="s">
        <v>3375</v>
      </c>
      <c r="B20189" s="139"/>
      <c r="C20189" s="139"/>
      <c r="D20189" s="140"/>
      <c r="E20189" s="76" t="s">
        <v>4869</v>
      </c>
      <c r="F20189" s="77" t="s">
        <v>4870</v>
      </c>
    </row>
    <row r="20190" spans="1:6" ht="12.75" customHeight="1" x14ac:dyDescent="0.2">
      <c r="A20190" s="141"/>
      <c r="B20190" s="142"/>
      <c r="C20190" s="142"/>
      <c r="D20190" s="143"/>
      <c r="E20190" s="78" t="s">
        <v>3374</v>
      </c>
      <c r="F20190" s="79" t="s">
        <v>117</v>
      </c>
    </row>
    <row r="20191" spans="1:6" ht="409.6" hidden="1" customHeight="1" x14ac:dyDescent="0.2"/>
    <row r="20192" spans="1:6" ht="12.75" customHeight="1" x14ac:dyDescent="0.2">
      <c r="A20192" s="80" t="s">
        <v>4871</v>
      </c>
      <c r="B20192" s="81" t="s">
        <v>4872</v>
      </c>
      <c r="C20192" s="82" t="s">
        <v>4870</v>
      </c>
      <c r="D20192" s="82" t="s">
        <v>4873</v>
      </c>
      <c r="E20192" s="82" t="s">
        <v>4874</v>
      </c>
      <c r="F20192" s="83" t="s">
        <v>4875</v>
      </c>
    </row>
    <row r="20193" spans="1:6" ht="409.6" hidden="1" customHeight="1" x14ac:dyDescent="0.2"/>
    <row r="20194" spans="1:6" ht="25.5" customHeight="1" x14ac:dyDescent="0.2">
      <c r="A20194" s="84" t="s">
        <v>5589</v>
      </c>
      <c r="B20194" s="85" t="s">
        <v>5590</v>
      </c>
      <c r="C20194" s="86" t="s">
        <v>9</v>
      </c>
      <c r="D20194" s="87">
        <v>30.791789999999999</v>
      </c>
      <c r="E20194" s="88">
        <v>2725</v>
      </c>
      <c r="F20194" s="89">
        <f>+D20194*E20194</f>
        <v>83907.62775</v>
      </c>
    </row>
    <row r="20195" spans="1:6" ht="409.6" hidden="1" customHeight="1" x14ac:dyDescent="0.2"/>
    <row r="20196" spans="1:6" ht="25.5" customHeight="1" x14ac:dyDescent="0.2">
      <c r="A20196" s="84" t="s">
        <v>5587</v>
      </c>
      <c r="B20196" s="85" t="s">
        <v>5588</v>
      </c>
      <c r="C20196" s="86" t="s">
        <v>106</v>
      </c>
      <c r="D20196" s="87">
        <v>1.9529999999999999E-2</v>
      </c>
      <c r="E20196" s="88">
        <v>352838</v>
      </c>
      <c r="F20196" s="89">
        <f>+D20196*E20196</f>
        <v>6890.9261399999996</v>
      </c>
    </row>
    <row r="20197" spans="1:6" ht="409.6" hidden="1" customHeight="1" x14ac:dyDescent="0.2"/>
    <row r="20198" spans="1:6" ht="25.5" customHeight="1" thickBot="1" x14ac:dyDescent="0.25">
      <c r="A20198" s="84" t="s">
        <v>5486</v>
      </c>
      <c r="B20198" s="85" t="s">
        <v>5487</v>
      </c>
      <c r="C20198" s="86" t="s">
        <v>106</v>
      </c>
      <c r="D20198" s="87">
        <v>8.1799999999999998E-3</v>
      </c>
      <c r="E20198" s="88">
        <v>395041</v>
      </c>
      <c r="F20198" s="89">
        <f>+D20198*E20198</f>
        <v>3231.4353799999999</v>
      </c>
    </row>
    <row r="20199" spans="1:6" ht="409.6" hidden="1" customHeight="1" x14ac:dyDescent="0.2"/>
    <row r="20200" spans="1:6" ht="13.5" customHeight="1" thickBot="1" x14ac:dyDescent="0.25">
      <c r="A20200" s="90" t="s">
        <v>4883</v>
      </c>
      <c r="B20200" s="91"/>
      <c r="C20200" s="92">
        <v>70.931241277863705</v>
      </c>
      <c r="D20200" s="91"/>
      <c r="E20200" s="93" t="s">
        <v>4884</v>
      </c>
      <c r="F20200" s="94">
        <v>94030</v>
      </c>
    </row>
    <row r="20201" spans="1:6" ht="0.2" customHeight="1" x14ac:dyDescent="0.2"/>
    <row r="20202" spans="1:6" ht="12.75" customHeight="1" x14ac:dyDescent="0.2">
      <c r="A20202" s="80" t="s">
        <v>4871</v>
      </c>
      <c r="B20202" s="81" t="s">
        <v>4885</v>
      </c>
      <c r="C20202" s="82" t="s">
        <v>4870</v>
      </c>
      <c r="D20202" s="82" t="s">
        <v>4873</v>
      </c>
      <c r="E20202" s="82" t="s">
        <v>4874</v>
      </c>
      <c r="F20202" s="83" t="s">
        <v>4875</v>
      </c>
    </row>
    <row r="20203" spans="1:6" ht="409.6" hidden="1" customHeight="1" x14ac:dyDescent="0.2"/>
    <row r="20204" spans="1:6" ht="25.5" customHeight="1" thickBot="1" x14ac:dyDescent="0.25">
      <c r="A20204" s="84" t="s">
        <v>5579</v>
      </c>
      <c r="B20204" s="85" t="s">
        <v>5580</v>
      </c>
      <c r="C20204" s="86" t="s">
        <v>4888</v>
      </c>
      <c r="D20204" s="87">
        <v>0.12662000000000001</v>
      </c>
      <c r="E20204" s="88">
        <v>253724</v>
      </c>
      <c r="F20204" s="89">
        <f>+D20204*E20204</f>
        <v>32126.532880000002</v>
      </c>
    </row>
    <row r="20205" spans="1:6" ht="409.6" hidden="1" customHeight="1" thickBot="1" x14ac:dyDescent="0.25"/>
    <row r="20206" spans="1:6" ht="13.5" customHeight="1" thickBot="1" x14ac:dyDescent="0.25">
      <c r="A20206" s="90" t="s">
        <v>4893</v>
      </c>
      <c r="B20206" s="91"/>
      <c r="C20206" s="92">
        <v>24.234903632180401</v>
      </c>
      <c r="D20206" s="91"/>
      <c r="E20206" s="93" t="s">
        <v>4884</v>
      </c>
      <c r="F20206" s="94">
        <v>32127</v>
      </c>
    </row>
    <row r="20207" spans="1:6" ht="0.2" customHeight="1" x14ac:dyDescent="0.2"/>
    <row r="20208" spans="1:6" ht="12.75" customHeight="1" x14ac:dyDescent="0.2">
      <c r="A20208" s="80" t="s">
        <v>4871</v>
      </c>
      <c r="B20208" s="81" t="s">
        <v>4894</v>
      </c>
      <c r="C20208" s="82" t="s">
        <v>4870</v>
      </c>
      <c r="D20208" s="82" t="s">
        <v>4873</v>
      </c>
      <c r="E20208" s="82" t="s">
        <v>4874</v>
      </c>
      <c r="F20208" s="83" t="s">
        <v>4875</v>
      </c>
    </row>
    <row r="20209" spans="1:6" ht="409.6" hidden="1" customHeight="1" x14ac:dyDescent="0.2"/>
    <row r="20210" spans="1:6" ht="25.5" customHeight="1" thickBot="1" x14ac:dyDescent="0.25">
      <c r="A20210" s="84" t="s">
        <v>4895</v>
      </c>
      <c r="B20210" s="85" t="s">
        <v>4896</v>
      </c>
      <c r="C20210" s="86" t="s">
        <v>4897</v>
      </c>
      <c r="D20210" s="87">
        <v>0.05</v>
      </c>
      <c r="E20210" s="88">
        <v>32127</v>
      </c>
      <c r="F20210" s="89">
        <f>+D20210*E20210</f>
        <v>1606.3500000000001</v>
      </c>
    </row>
    <row r="20211" spans="1:6" ht="409.6" hidden="1" customHeight="1" x14ac:dyDescent="0.2"/>
    <row r="20212" spans="1:6" ht="13.5" customHeight="1" thickBot="1" x14ac:dyDescent="0.25">
      <c r="A20212" s="90" t="s">
        <v>4898</v>
      </c>
      <c r="B20212" s="91"/>
      <c r="C20212" s="92">
        <v>1.2114811601855699</v>
      </c>
      <c r="D20212" s="91"/>
      <c r="E20212" s="93" t="s">
        <v>4884</v>
      </c>
      <c r="F20212" s="94">
        <v>1606</v>
      </c>
    </row>
    <row r="20213" spans="1:6" ht="0.2" customHeight="1" x14ac:dyDescent="0.2"/>
    <row r="20214" spans="1:6" ht="12.75" customHeight="1" x14ac:dyDescent="0.2">
      <c r="A20214" s="80" t="s">
        <v>4871</v>
      </c>
      <c r="B20214" s="81" t="s">
        <v>4899</v>
      </c>
      <c r="C20214" s="82" t="s">
        <v>4870</v>
      </c>
      <c r="D20214" s="82" t="s">
        <v>4873</v>
      </c>
      <c r="E20214" s="82" t="s">
        <v>4874</v>
      </c>
      <c r="F20214" s="83" t="s">
        <v>4875</v>
      </c>
    </row>
    <row r="20215" spans="1:6" ht="409.6" hidden="1" customHeight="1" x14ac:dyDescent="0.2"/>
    <row r="20216" spans="1:6" ht="25.5" customHeight="1" x14ac:dyDescent="0.2">
      <c r="A20216" s="84" t="s">
        <v>5081</v>
      </c>
      <c r="B20216" s="85" t="s">
        <v>5082</v>
      </c>
      <c r="C20216" s="86" t="s">
        <v>109</v>
      </c>
      <c r="D20216" s="87">
        <v>0.04</v>
      </c>
      <c r="E20216" s="88">
        <v>12400</v>
      </c>
      <c r="F20216" s="89">
        <f>+D20216*E20216</f>
        <v>496</v>
      </c>
    </row>
    <row r="20217" spans="1:6" ht="409.6" hidden="1" customHeight="1" x14ac:dyDescent="0.2"/>
    <row r="20218" spans="1:6" ht="25.5" customHeight="1" x14ac:dyDescent="0.2">
      <c r="A20218" s="84" t="s">
        <v>5016</v>
      </c>
      <c r="B20218" s="85" t="s">
        <v>5017</v>
      </c>
      <c r="C20218" s="86" t="s">
        <v>109</v>
      </c>
      <c r="D20218" s="87">
        <v>0.27027000000000001</v>
      </c>
      <c r="E20218" s="88">
        <v>3482</v>
      </c>
      <c r="F20218" s="89">
        <f>+D20218*E20218</f>
        <v>941.08014000000003</v>
      </c>
    </row>
    <row r="20219" spans="1:6" ht="409.6" hidden="1" customHeight="1" x14ac:dyDescent="0.2"/>
    <row r="20220" spans="1:6" ht="25.5" customHeight="1" x14ac:dyDescent="0.2">
      <c r="A20220" s="84" t="s">
        <v>5018</v>
      </c>
      <c r="B20220" s="85" t="s">
        <v>5019</v>
      </c>
      <c r="C20220" s="86" t="s">
        <v>109</v>
      </c>
      <c r="D20220" s="87">
        <v>0.54054000000000002</v>
      </c>
      <c r="E20220" s="88">
        <v>248</v>
      </c>
      <c r="F20220" s="89">
        <f>+D20220*E20220</f>
        <v>134.05392000000001</v>
      </c>
    </row>
    <row r="20221" spans="1:6" ht="409.6" hidden="1" customHeight="1" x14ac:dyDescent="0.2"/>
    <row r="20222" spans="1:6" ht="25.5" customHeight="1" thickBot="1" x14ac:dyDescent="0.25">
      <c r="A20222" s="84" t="s">
        <v>5058</v>
      </c>
      <c r="B20222" s="85" t="s">
        <v>5059</v>
      </c>
      <c r="C20222" s="86" t="s">
        <v>109</v>
      </c>
      <c r="D20222" s="87">
        <v>3.5699999999999998E-3</v>
      </c>
      <c r="E20222" s="88">
        <v>23712</v>
      </c>
      <c r="F20222" s="89">
        <f>+D20222*E20222</f>
        <v>84.651839999999993</v>
      </c>
    </row>
    <row r="20223" spans="1:6" ht="409.6" hidden="1" customHeight="1" thickBot="1" x14ac:dyDescent="0.25"/>
    <row r="20224" spans="1:6" ht="13.5" customHeight="1" thickBot="1" x14ac:dyDescent="0.25">
      <c r="A20224" s="90" t="s">
        <v>4904</v>
      </c>
      <c r="B20224" s="91"/>
      <c r="C20224" s="92">
        <v>1.2491985063930899</v>
      </c>
      <c r="D20224" s="91"/>
      <c r="E20224" s="93" t="s">
        <v>4884</v>
      </c>
      <c r="F20224" s="94">
        <v>1656</v>
      </c>
    </row>
    <row r="20225" spans="1:6" ht="0.2" customHeight="1" x14ac:dyDescent="0.2"/>
    <row r="20226" spans="1:6" ht="12.75" customHeight="1" x14ac:dyDescent="0.2">
      <c r="A20226" s="80" t="s">
        <v>4871</v>
      </c>
      <c r="B20226" s="81" t="s">
        <v>4905</v>
      </c>
      <c r="C20226" s="82" t="s">
        <v>4870</v>
      </c>
      <c r="D20226" s="82" t="s">
        <v>4873</v>
      </c>
      <c r="E20226" s="82" t="s">
        <v>4874</v>
      </c>
      <c r="F20226" s="83" t="s">
        <v>4875</v>
      </c>
    </row>
    <row r="20227" spans="1:6" ht="409.6" hidden="1" customHeight="1" x14ac:dyDescent="0.2"/>
    <row r="20228" spans="1:6" ht="25.5" customHeight="1" thickBot="1" x14ac:dyDescent="0.25">
      <c r="A20228" s="84" t="s">
        <v>4949</v>
      </c>
      <c r="B20228" s="85" t="s">
        <v>4950</v>
      </c>
      <c r="C20228" s="86" t="s">
        <v>9</v>
      </c>
      <c r="D20228" s="87">
        <v>1.47</v>
      </c>
      <c r="E20228" s="88">
        <v>2140</v>
      </c>
      <c r="F20228" s="89">
        <f>+D20228*E20228</f>
        <v>3145.7999999999997</v>
      </c>
    </row>
    <row r="20229" spans="1:6" ht="409.6" hidden="1" customHeight="1" thickBot="1" x14ac:dyDescent="0.25"/>
    <row r="20230" spans="1:6" ht="13.5" customHeight="1" thickBot="1" x14ac:dyDescent="0.25">
      <c r="A20230" s="90" t="s">
        <v>4908</v>
      </c>
      <c r="B20230" s="91"/>
      <c r="C20230" s="92">
        <v>2.37317542337721</v>
      </c>
      <c r="D20230" s="91"/>
      <c r="E20230" s="93" t="s">
        <v>4884</v>
      </c>
      <c r="F20230" s="94">
        <v>3146</v>
      </c>
    </row>
    <row r="20231" spans="1:6" ht="0.2" customHeight="1" thickBot="1" x14ac:dyDescent="0.25"/>
    <row r="20232" spans="1:6" ht="12.75" customHeight="1" thickBot="1" x14ac:dyDescent="0.3">
      <c r="A20232" s="157" t="s">
        <v>4909</v>
      </c>
      <c r="B20232" s="158"/>
      <c r="C20232" s="158"/>
      <c r="D20232" s="158"/>
      <c r="E20232" s="159">
        <v>132565</v>
      </c>
      <c r="F20232" s="160"/>
    </row>
    <row r="20233" spans="1:6" ht="12.75" customHeight="1" x14ac:dyDescent="0.2"/>
    <row r="20234" spans="1:6" ht="12.75" customHeight="1" x14ac:dyDescent="0.2"/>
    <row r="20235" spans="1:6" ht="12.75" customHeight="1" x14ac:dyDescent="0.25">
      <c r="A20235" s="144" t="s">
        <v>4868</v>
      </c>
      <c r="B20235" s="145"/>
      <c r="C20235" s="145"/>
      <c r="D20235" s="145"/>
      <c r="E20235" s="146"/>
      <c r="F20235" s="147"/>
    </row>
    <row r="20236" spans="1:6" ht="12.75" customHeight="1" x14ac:dyDescent="0.2">
      <c r="A20236" s="138" t="s">
        <v>3377</v>
      </c>
      <c r="B20236" s="139"/>
      <c r="C20236" s="139"/>
      <c r="D20236" s="140"/>
      <c r="E20236" s="76" t="s">
        <v>4869</v>
      </c>
      <c r="F20236" s="77" t="s">
        <v>4870</v>
      </c>
    </row>
    <row r="20237" spans="1:6" ht="12.75" customHeight="1" x14ac:dyDescent="0.2">
      <c r="A20237" s="141"/>
      <c r="B20237" s="142"/>
      <c r="C20237" s="142"/>
      <c r="D20237" s="143"/>
      <c r="E20237" s="78" t="s">
        <v>3376</v>
      </c>
      <c r="F20237" s="79" t="s">
        <v>117</v>
      </c>
    </row>
    <row r="20238" spans="1:6" ht="409.6" hidden="1" customHeight="1" x14ac:dyDescent="0.2"/>
    <row r="20239" spans="1:6" ht="12.75" customHeight="1" x14ac:dyDescent="0.2">
      <c r="A20239" s="80" t="s">
        <v>4871</v>
      </c>
      <c r="B20239" s="81" t="s">
        <v>4872</v>
      </c>
      <c r="C20239" s="82" t="s">
        <v>4870</v>
      </c>
      <c r="D20239" s="82" t="s">
        <v>4873</v>
      </c>
      <c r="E20239" s="82" t="s">
        <v>4874</v>
      </c>
      <c r="F20239" s="83" t="s">
        <v>4875</v>
      </c>
    </row>
    <row r="20240" spans="1:6" ht="409.6" hidden="1" customHeight="1" x14ac:dyDescent="0.2"/>
    <row r="20241" spans="1:6" ht="25.5" customHeight="1" x14ac:dyDescent="0.2">
      <c r="A20241" s="84" t="s">
        <v>5591</v>
      </c>
      <c r="B20241" s="85" t="s">
        <v>5592</v>
      </c>
      <c r="C20241" s="86" t="s">
        <v>9</v>
      </c>
      <c r="D20241" s="87">
        <v>21.829519999999999</v>
      </c>
      <c r="E20241" s="88">
        <v>1984</v>
      </c>
      <c r="F20241" s="89">
        <f>+D20241*E20241</f>
        <v>43309.767679999997</v>
      </c>
    </row>
    <row r="20242" spans="1:6" ht="409.6" hidden="1" customHeight="1" x14ac:dyDescent="0.2"/>
    <row r="20243" spans="1:6" ht="25.5" customHeight="1" thickBot="1" x14ac:dyDescent="0.25">
      <c r="A20243" s="84" t="s">
        <v>5587</v>
      </c>
      <c r="B20243" s="85" t="s">
        <v>5588</v>
      </c>
      <c r="C20243" s="86" t="s">
        <v>106</v>
      </c>
      <c r="D20243" s="87">
        <v>6.1260000000000002E-2</v>
      </c>
      <c r="E20243" s="88">
        <v>352838</v>
      </c>
      <c r="F20243" s="89">
        <f>+D20243*E20243</f>
        <v>21614.855879999999</v>
      </c>
    </row>
    <row r="20244" spans="1:6" ht="409.6" hidden="1" customHeight="1" thickBot="1" x14ac:dyDescent="0.25"/>
    <row r="20245" spans="1:6" ht="13.5" customHeight="1" thickBot="1" x14ac:dyDescent="0.25">
      <c r="A20245" s="90" t="s">
        <v>4883</v>
      </c>
      <c r="B20245" s="91"/>
      <c r="C20245" s="92">
        <v>62.917308680020497</v>
      </c>
      <c r="D20245" s="91"/>
      <c r="E20245" s="93" t="s">
        <v>4884</v>
      </c>
      <c r="F20245" s="94">
        <v>64925</v>
      </c>
    </row>
    <row r="20246" spans="1:6" ht="0.2" customHeight="1" x14ac:dyDescent="0.2"/>
    <row r="20247" spans="1:6" ht="12.75" customHeight="1" x14ac:dyDescent="0.2">
      <c r="A20247" s="80" t="s">
        <v>4871</v>
      </c>
      <c r="B20247" s="81" t="s">
        <v>4885</v>
      </c>
      <c r="C20247" s="82" t="s">
        <v>4870</v>
      </c>
      <c r="D20247" s="82" t="s">
        <v>4873</v>
      </c>
      <c r="E20247" s="82" t="s">
        <v>4874</v>
      </c>
      <c r="F20247" s="83" t="s">
        <v>4875</v>
      </c>
    </row>
    <row r="20248" spans="1:6" ht="409.6" hidden="1" customHeight="1" x14ac:dyDescent="0.2"/>
    <row r="20249" spans="1:6" ht="25.5" customHeight="1" thickBot="1" x14ac:dyDescent="0.25">
      <c r="A20249" s="84" t="s">
        <v>5579</v>
      </c>
      <c r="B20249" s="85" t="s">
        <v>5580</v>
      </c>
      <c r="C20249" s="86" t="s">
        <v>4888</v>
      </c>
      <c r="D20249" s="87">
        <v>0.12928999999999999</v>
      </c>
      <c r="E20249" s="88">
        <v>253724</v>
      </c>
      <c r="F20249" s="89">
        <f>+D20249*E20249</f>
        <v>32803.975959999996</v>
      </c>
    </row>
    <row r="20250" spans="1:6" ht="409.6" hidden="1" customHeight="1" x14ac:dyDescent="0.2"/>
    <row r="20251" spans="1:6" ht="13.5" customHeight="1" thickBot="1" x14ac:dyDescent="0.25">
      <c r="A20251" s="90" t="s">
        <v>4893</v>
      </c>
      <c r="B20251" s="91"/>
      <c r="C20251" s="92">
        <v>31.789594053744999</v>
      </c>
      <c r="D20251" s="91"/>
      <c r="E20251" s="93" t="s">
        <v>4884</v>
      </c>
      <c r="F20251" s="94">
        <v>32804</v>
      </c>
    </row>
    <row r="20252" spans="1:6" ht="0.2" customHeight="1" x14ac:dyDescent="0.2"/>
    <row r="20253" spans="1:6" ht="12.75" customHeight="1" x14ac:dyDescent="0.2">
      <c r="A20253" s="80" t="s">
        <v>4871</v>
      </c>
      <c r="B20253" s="81" t="s">
        <v>4894</v>
      </c>
      <c r="C20253" s="82" t="s">
        <v>4870</v>
      </c>
      <c r="D20253" s="82" t="s">
        <v>4873</v>
      </c>
      <c r="E20253" s="82" t="s">
        <v>4874</v>
      </c>
      <c r="F20253" s="83" t="s">
        <v>4875</v>
      </c>
    </row>
    <row r="20254" spans="1:6" ht="409.6" hidden="1" customHeight="1" x14ac:dyDescent="0.2"/>
    <row r="20255" spans="1:6" ht="25.5" customHeight="1" thickBot="1" x14ac:dyDescent="0.25">
      <c r="A20255" s="84" t="s">
        <v>4895</v>
      </c>
      <c r="B20255" s="85" t="s">
        <v>4896</v>
      </c>
      <c r="C20255" s="86" t="s">
        <v>4897</v>
      </c>
      <c r="D20255" s="87">
        <v>0.05</v>
      </c>
      <c r="E20255" s="88">
        <v>32804</v>
      </c>
      <c r="F20255" s="89">
        <f>+D20255*E20255</f>
        <v>1640.2</v>
      </c>
    </row>
    <row r="20256" spans="1:6" ht="409.6" hidden="1" customHeight="1" thickBot="1" x14ac:dyDescent="0.25"/>
    <row r="20257" spans="1:6" ht="13.5" customHeight="1" thickBot="1" x14ac:dyDescent="0.25">
      <c r="A20257" s="90" t="s">
        <v>4898</v>
      </c>
      <c r="B20257" s="91"/>
      <c r="C20257" s="92">
        <v>1.5892858873351401</v>
      </c>
      <c r="D20257" s="91"/>
      <c r="E20257" s="93" t="s">
        <v>4884</v>
      </c>
      <c r="F20257" s="94">
        <v>1640</v>
      </c>
    </row>
    <row r="20258" spans="1:6" ht="0.2" customHeight="1" x14ac:dyDescent="0.2"/>
    <row r="20259" spans="1:6" ht="12.75" customHeight="1" x14ac:dyDescent="0.2">
      <c r="A20259" s="80" t="s">
        <v>4871</v>
      </c>
      <c r="B20259" s="81" t="s">
        <v>4899</v>
      </c>
      <c r="C20259" s="82" t="s">
        <v>4870</v>
      </c>
      <c r="D20259" s="82" t="s">
        <v>4873</v>
      </c>
      <c r="E20259" s="82" t="s">
        <v>4874</v>
      </c>
      <c r="F20259" s="83" t="s">
        <v>4875</v>
      </c>
    </row>
    <row r="20260" spans="1:6" ht="409.6" hidden="1" customHeight="1" x14ac:dyDescent="0.2"/>
    <row r="20261" spans="1:6" ht="25.5" customHeight="1" x14ac:dyDescent="0.2">
      <c r="A20261" s="84" t="s">
        <v>5081</v>
      </c>
      <c r="B20261" s="85" t="s">
        <v>5082</v>
      </c>
      <c r="C20261" s="86" t="s">
        <v>109</v>
      </c>
      <c r="D20261" s="87">
        <v>0.04</v>
      </c>
      <c r="E20261" s="88">
        <v>12400</v>
      </c>
      <c r="F20261" s="89">
        <f>+D20261*E20261</f>
        <v>496</v>
      </c>
    </row>
    <row r="20262" spans="1:6" ht="409.6" hidden="1" customHeight="1" x14ac:dyDescent="0.2"/>
    <row r="20263" spans="1:6" ht="25.5" customHeight="1" x14ac:dyDescent="0.2">
      <c r="A20263" s="84" t="s">
        <v>5016</v>
      </c>
      <c r="B20263" s="85" t="s">
        <v>5017</v>
      </c>
      <c r="C20263" s="86" t="s">
        <v>109</v>
      </c>
      <c r="D20263" s="87">
        <v>0.27027000000000001</v>
      </c>
      <c r="E20263" s="88">
        <v>3482</v>
      </c>
      <c r="F20263" s="89">
        <f>+D20263*E20263</f>
        <v>941.08014000000003</v>
      </c>
    </row>
    <row r="20264" spans="1:6" ht="409.6" hidden="1" customHeight="1" x14ac:dyDescent="0.2"/>
    <row r="20265" spans="1:6" ht="25.5" customHeight="1" x14ac:dyDescent="0.2">
      <c r="A20265" s="84" t="s">
        <v>5018</v>
      </c>
      <c r="B20265" s="85" t="s">
        <v>5019</v>
      </c>
      <c r="C20265" s="86" t="s">
        <v>109</v>
      </c>
      <c r="D20265" s="87">
        <v>0.54054000000000002</v>
      </c>
      <c r="E20265" s="88">
        <v>248</v>
      </c>
      <c r="F20265" s="89">
        <f>+D20265*E20265</f>
        <v>134.05392000000001</v>
      </c>
    </row>
    <row r="20266" spans="1:6" ht="409.6" hidden="1" customHeight="1" x14ac:dyDescent="0.2"/>
    <row r="20267" spans="1:6" ht="25.5" customHeight="1" thickBot="1" x14ac:dyDescent="0.25">
      <c r="A20267" s="84" t="s">
        <v>5058</v>
      </c>
      <c r="B20267" s="85" t="s">
        <v>5059</v>
      </c>
      <c r="C20267" s="86" t="s">
        <v>109</v>
      </c>
      <c r="D20267" s="87">
        <v>3.5699999999999998E-3</v>
      </c>
      <c r="E20267" s="88">
        <v>23712</v>
      </c>
      <c r="F20267" s="89">
        <f>+D20267*E20267</f>
        <v>84.651839999999993</v>
      </c>
    </row>
    <row r="20268" spans="1:6" ht="409.6" hidden="1" customHeight="1" thickBot="1" x14ac:dyDescent="0.25"/>
    <row r="20269" spans="1:6" ht="13.5" customHeight="1" thickBot="1" x14ac:dyDescent="0.25">
      <c r="A20269" s="90" t="s">
        <v>4904</v>
      </c>
      <c r="B20269" s="91"/>
      <c r="C20269" s="92">
        <v>1.60479111550426</v>
      </c>
      <c r="D20269" s="91"/>
      <c r="E20269" s="93" t="s">
        <v>4884</v>
      </c>
      <c r="F20269" s="94">
        <v>1656</v>
      </c>
    </row>
    <row r="20270" spans="1:6" ht="0.2" customHeight="1" x14ac:dyDescent="0.2"/>
    <row r="20271" spans="1:6" ht="12.75" customHeight="1" x14ac:dyDescent="0.2">
      <c r="A20271" s="80" t="s">
        <v>4871</v>
      </c>
      <c r="B20271" s="81" t="s">
        <v>4905</v>
      </c>
      <c r="C20271" s="82" t="s">
        <v>4870</v>
      </c>
      <c r="D20271" s="82" t="s">
        <v>4873</v>
      </c>
      <c r="E20271" s="82" t="s">
        <v>4874</v>
      </c>
      <c r="F20271" s="83" t="s">
        <v>4875</v>
      </c>
    </row>
    <row r="20272" spans="1:6" ht="409.6" hidden="1" customHeight="1" x14ac:dyDescent="0.2"/>
    <row r="20273" spans="1:6" ht="25.5" customHeight="1" thickBot="1" x14ac:dyDescent="0.25">
      <c r="A20273" s="84" t="s">
        <v>4949</v>
      </c>
      <c r="B20273" s="85" t="s">
        <v>4950</v>
      </c>
      <c r="C20273" s="86" t="s">
        <v>9</v>
      </c>
      <c r="D20273" s="87">
        <v>1.012</v>
      </c>
      <c r="E20273" s="88">
        <v>2140</v>
      </c>
      <c r="F20273" s="89">
        <f>+D20273*E20273</f>
        <v>2165.6799999999998</v>
      </c>
    </row>
    <row r="20274" spans="1:6" ht="409.6" hidden="1" customHeight="1" thickBot="1" x14ac:dyDescent="0.25"/>
    <row r="20275" spans="1:6" ht="13.5" customHeight="1" thickBot="1" x14ac:dyDescent="0.25">
      <c r="A20275" s="90" t="s">
        <v>4908</v>
      </c>
      <c r="B20275" s="91"/>
      <c r="C20275" s="92">
        <v>2.0990202633950599</v>
      </c>
      <c r="D20275" s="91"/>
      <c r="E20275" s="93" t="s">
        <v>4884</v>
      </c>
      <c r="F20275" s="94">
        <v>2166</v>
      </c>
    </row>
    <row r="20276" spans="1:6" ht="0.2" customHeight="1" thickBot="1" x14ac:dyDescent="0.25"/>
    <row r="20277" spans="1:6" ht="12.75" customHeight="1" thickBot="1" x14ac:dyDescent="0.3">
      <c r="A20277" s="157" t="s">
        <v>4909</v>
      </c>
      <c r="B20277" s="158"/>
      <c r="C20277" s="158"/>
      <c r="D20277" s="158"/>
      <c r="E20277" s="159">
        <v>103191</v>
      </c>
      <c r="F20277" s="160"/>
    </row>
    <row r="20278" spans="1:6" ht="12.75" customHeight="1" x14ac:dyDescent="0.2"/>
    <row r="20279" spans="1:6" ht="12.75" customHeight="1" x14ac:dyDescent="0.2"/>
    <row r="20280" spans="1:6" ht="409.6" hidden="1" customHeight="1" x14ac:dyDescent="0.2"/>
    <row r="20281" spans="1:6" ht="12.75" customHeight="1" x14ac:dyDescent="0.25">
      <c r="A20281" s="144" t="s">
        <v>4868</v>
      </c>
      <c r="B20281" s="145"/>
      <c r="C20281" s="145"/>
      <c r="D20281" s="145"/>
      <c r="E20281" s="146"/>
      <c r="F20281" s="147"/>
    </row>
    <row r="20282" spans="1:6" ht="12.75" customHeight="1" x14ac:dyDescent="0.2">
      <c r="A20282" s="138" t="s">
        <v>3379</v>
      </c>
      <c r="B20282" s="139"/>
      <c r="C20282" s="139"/>
      <c r="D20282" s="140"/>
      <c r="E20282" s="76" t="s">
        <v>4869</v>
      </c>
      <c r="F20282" s="77" t="s">
        <v>4870</v>
      </c>
    </row>
    <row r="20283" spans="1:6" ht="12.75" customHeight="1" x14ac:dyDescent="0.2">
      <c r="A20283" s="141"/>
      <c r="B20283" s="142"/>
      <c r="C20283" s="142"/>
      <c r="D20283" s="143"/>
      <c r="E20283" s="78" t="s">
        <v>3378</v>
      </c>
      <c r="F20283" s="79" t="s">
        <v>117</v>
      </c>
    </row>
    <row r="20284" spans="1:6" ht="409.6" hidden="1" customHeight="1" x14ac:dyDescent="0.2"/>
    <row r="20285" spans="1:6" ht="12.75" customHeight="1" x14ac:dyDescent="0.2">
      <c r="A20285" s="80" t="s">
        <v>4871</v>
      </c>
      <c r="B20285" s="81" t="s">
        <v>4872</v>
      </c>
      <c r="C20285" s="82" t="s">
        <v>4870</v>
      </c>
      <c r="D20285" s="82" t="s">
        <v>4873</v>
      </c>
      <c r="E20285" s="82" t="s">
        <v>4874</v>
      </c>
      <c r="F20285" s="83" t="s">
        <v>4875</v>
      </c>
    </row>
    <row r="20286" spans="1:6" ht="409.6" hidden="1" customHeight="1" x14ac:dyDescent="0.2"/>
    <row r="20287" spans="1:6" ht="25.5" customHeight="1" x14ac:dyDescent="0.2">
      <c r="A20287" s="84" t="s">
        <v>5589</v>
      </c>
      <c r="B20287" s="85" t="s">
        <v>5590</v>
      </c>
      <c r="C20287" s="86" t="s">
        <v>9</v>
      </c>
      <c r="D20287" s="87">
        <v>22.008430000000001</v>
      </c>
      <c r="E20287" s="88">
        <v>2725</v>
      </c>
      <c r="F20287" s="89">
        <f>+D20287*E20287</f>
        <v>59972.971750000004</v>
      </c>
    </row>
    <row r="20288" spans="1:6" ht="409.6" hidden="1" customHeight="1" x14ac:dyDescent="0.2"/>
    <row r="20289" spans="1:6" ht="25.5" customHeight="1" x14ac:dyDescent="0.2">
      <c r="A20289" s="84" t="s">
        <v>5593</v>
      </c>
      <c r="B20289" s="85" t="s">
        <v>5594</v>
      </c>
      <c r="C20289" s="86" t="s">
        <v>9</v>
      </c>
      <c r="D20289" s="87">
        <v>5.25</v>
      </c>
      <c r="E20289" s="88">
        <v>1561</v>
      </c>
      <c r="F20289" s="89">
        <f>+D20289*E20289</f>
        <v>8195.25</v>
      </c>
    </row>
    <row r="20290" spans="1:6" ht="409.6" hidden="1" customHeight="1" x14ac:dyDescent="0.2"/>
    <row r="20291" spans="1:6" ht="25.5" customHeight="1" x14ac:dyDescent="0.2">
      <c r="A20291" s="84" t="s">
        <v>5587</v>
      </c>
      <c r="B20291" s="85" t="s">
        <v>5588</v>
      </c>
      <c r="C20291" s="86" t="s">
        <v>106</v>
      </c>
      <c r="D20291" s="87">
        <v>1.575E-2</v>
      </c>
      <c r="E20291" s="88">
        <v>352838</v>
      </c>
      <c r="F20291" s="89">
        <f>+D20291*E20291</f>
        <v>5557.1985000000004</v>
      </c>
    </row>
    <row r="20292" spans="1:6" ht="409.6" hidden="1" customHeight="1" x14ac:dyDescent="0.2"/>
    <row r="20293" spans="1:6" ht="25.5" customHeight="1" thickBot="1" x14ac:dyDescent="0.25">
      <c r="A20293" s="84" t="s">
        <v>5486</v>
      </c>
      <c r="B20293" s="85" t="s">
        <v>5487</v>
      </c>
      <c r="C20293" s="86" t="s">
        <v>106</v>
      </c>
      <c r="D20293" s="87">
        <v>1.6799999999999999E-2</v>
      </c>
      <c r="E20293" s="88">
        <v>395041</v>
      </c>
      <c r="F20293" s="89">
        <f>+D20293*E20293</f>
        <v>6636.6887999999999</v>
      </c>
    </row>
    <row r="20294" spans="1:6" ht="409.6" hidden="1" customHeight="1" thickBot="1" x14ac:dyDescent="0.25"/>
    <row r="20295" spans="1:6" ht="13.5" customHeight="1" thickBot="1" x14ac:dyDescent="0.25">
      <c r="A20295" s="90" t="s">
        <v>4883</v>
      </c>
      <c r="B20295" s="91"/>
      <c r="C20295" s="92">
        <v>65.688502345959506</v>
      </c>
      <c r="D20295" s="91"/>
      <c r="E20295" s="93" t="s">
        <v>4884</v>
      </c>
      <c r="F20295" s="94">
        <v>80362</v>
      </c>
    </row>
    <row r="20296" spans="1:6" ht="0.2" customHeight="1" x14ac:dyDescent="0.2"/>
    <row r="20297" spans="1:6" ht="12.75" customHeight="1" x14ac:dyDescent="0.2">
      <c r="A20297" s="80" t="s">
        <v>4871</v>
      </c>
      <c r="B20297" s="81" t="s">
        <v>4885</v>
      </c>
      <c r="C20297" s="82" t="s">
        <v>4870</v>
      </c>
      <c r="D20297" s="82" t="s">
        <v>4873</v>
      </c>
      <c r="E20297" s="82" t="s">
        <v>4874</v>
      </c>
      <c r="F20297" s="83" t="s">
        <v>4875</v>
      </c>
    </row>
    <row r="20298" spans="1:6" ht="409.6" hidden="1" customHeight="1" x14ac:dyDescent="0.2"/>
    <row r="20299" spans="1:6" ht="25.5" customHeight="1" thickBot="1" x14ac:dyDescent="0.25">
      <c r="A20299" s="84" t="s">
        <v>5284</v>
      </c>
      <c r="B20299" s="85" t="s">
        <v>5285</v>
      </c>
      <c r="C20299" s="86" t="s">
        <v>4888</v>
      </c>
      <c r="D20299" s="87">
        <v>0.15620000000000001</v>
      </c>
      <c r="E20299" s="88">
        <v>222303</v>
      </c>
      <c r="F20299" s="89">
        <f>+D20299*E20299</f>
        <v>34723.728600000002</v>
      </c>
    </row>
    <row r="20300" spans="1:6" ht="409.6" hidden="1" customHeight="1" thickBot="1" x14ac:dyDescent="0.25"/>
    <row r="20301" spans="1:6" ht="13.5" customHeight="1" thickBot="1" x14ac:dyDescent="0.25">
      <c r="A20301" s="90" t="s">
        <v>4893</v>
      </c>
      <c r="B20301" s="91"/>
      <c r="C20301" s="92">
        <v>28.383658389053299</v>
      </c>
      <c r="D20301" s="91"/>
      <c r="E20301" s="93" t="s">
        <v>4884</v>
      </c>
      <c r="F20301" s="94">
        <v>34724</v>
      </c>
    </row>
    <row r="20302" spans="1:6" ht="0.2" customHeight="1" x14ac:dyDescent="0.2"/>
    <row r="20303" spans="1:6" ht="12.75" customHeight="1" x14ac:dyDescent="0.2">
      <c r="A20303" s="80" t="s">
        <v>4871</v>
      </c>
      <c r="B20303" s="81" t="s">
        <v>4894</v>
      </c>
      <c r="C20303" s="82" t="s">
        <v>4870</v>
      </c>
      <c r="D20303" s="82" t="s">
        <v>4873</v>
      </c>
      <c r="E20303" s="82" t="s">
        <v>4874</v>
      </c>
      <c r="F20303" s="83" t="s">
        <v>4875</v>
      </c>
    </row>
    <row r="20304" spans="1:6" ht="409.6" hidden="1" customHeight="1" x14ac:dyDescent="0.2"/>
    <row r="20305" spans="1:6" ht="25.5" customHeight="1" thickBot="1" x14ac:dyDescent="0.25">
      <c r="A20305" s="84" t="s">
        <v>4895</v>
      </c>
      <c r="B20305" s="85" t="s">
        <v>4896</v>
      </c>
      <c r="C20305" s="86" t="s">
        <v>4897</v>
      </c>
      <c r="D20305" s="87">
        <v>0.05</v>
      </c>
      <c r="E20305" s="88">
        <v>34724</v>
      </c>
      <c r="F20305" s="89">
        <f>+D20305*E20305</f>
        <v>1736.2</v>
      </c>
    </row>
    <row r="20306" spans="1:6" ht="409.6" hidden="1" customHeight="1" thickBot="1" x14ac:dyDescent="0.25"/>
    <row r="20307" spans="1:6" ht="13.5" customHeight="1" thickBot="1" x14ac:dyDescent="0.25">
      <c r="A20307" s="90" t="s">
        <v>4898</v>
      </c>
      <c r="B20307" s="91"/>
      <c r="C20307" s="92">
        <v>1.4190194379506</v>
      </c>
      <c r="D20307" s="91"/>
      <c r="E20307" s="93" t="s">
        <v>4884</v>
      </c>
      <c r="F20307" s="94">
        <v>1736</v>
      </c>
    </row>
    <row r="20308" spans="1:6" ht="0.2" customHeight="1" x14ac:dyDescent="0.2"/>
    <row r="20309" spans="1:6" ht="12.75" customHeight="1" x14ac:dyDescent="0.2">
      <c r="A20309" s="80" t="s">
        <v>4871</v>
      </c>
      <c r="B20309" s="81" t="s">
        <v>4899</v>
      </c>
      <c r="C20309" s="82" t="s">
        <v>4870</v>
      </c>
      <c r="D20309" s="82" t="s">
        <v>4873</v>
      </c>
      <c r="E20309" s="82" t="s">
        <v>4874</v>
      </c>
      <c r="F20309" s="83" t="s">
        <v>4875</v>
      </c>
    </row>
    <row r="20310" spans="1:6" ht="409.6" hidden="1" customHeight="1" x14ac:dyDescent="0.2"/>
    <row r="20311" spans="1:6" ht="25.5" customHeight="1" x14ac:dyDescent="0.2">
      <c r="A20311" s="84" t="s">
        <v>5081</v>
      </c>
      <c r="B20311" s="85" t="s">
        <v>5082</v>
      </c>
      <c r="C20311" s="86" t="s">
        <v>109</v>
      </c>
      <c r="D20311" s="87">
        <v>1.2500000000000001E-2</v>
      </c>
      <c r="E20311" s="88">
        <v>12400</v>
      </c>
      <c r="F20311" s="89">
        <f>+D20311*E20311</f>
        <v>155</v>
      </c>
    </row>
    <row r="20312" spans="1:6" ht="409.6" hidden="1" customHeight="1" x14ac:dyDescent="0.2"/>
    <row r="20313" spans="1:6" ht="25.5" customHeight="1" x14ac:dyDescent="0.2">
      <c r="A20313" s="84" t="s">
        <v>5058</v>
      </c>
      <c r="B20313" s="85" t="s">
        <v>5059</v>
      </c>
      <c r="C20313" s="86" t="s">
        <v>109</v>
      </c>
      <c r="D20313" s="87">
        <v>1.2500000000000001E-2</v>
      </c>
      <c r="E20313" s="88">
        <v>23712</v>
      </c>
      <c r="F20313" s="89">
        <f>+D20313*E20313</f>
        <v>296.40000000000003</v>
      </c>
    </row>
    <row r="20314" spans="1:6" ht="409.6" hidden="1" customHeight="1" x14ac:dyDescent="0.2"/>
    <row r="20315" spans="1:6" ht="25.5" customHeight="1" x14ac:dyDescent="0.2">
      <c r="A20315" s="84" t="s">
        <v>5016</v>
      </c>
      <c r="B20315" s="85" t="s">
        <v>5017</v>
      </c>
      <c r="C20315" s="86" t="s">
        <v>109</v>
      </c>
      <c r="D20315" s="87">
        <v>0.75</v>
      </c>
      <c r="E20315" s="88">
        <v>3482</v>
      </c>
      <c r="F20315" s="89">
        <f>+D20315*E20315</f>
        <v>2611.5</v>
      </c>
    </row>
    <row r="20316" spans="1:6" ht="409.6" hidden="1" customHeight="1" x14ac:dyDescent="0.2"/>
    <row r="20317" spans="1:6" ht="25.5" customHeight="1" thickBot="1" x14ac:dyDescent="0.25">
      <c r="A20317" s="84" t="s">
        <v>5018</v>
      </c>
      <c r="B20317" s="85" t="s">
        <v>5019</v>
      </c>
      <c r="C20317" s="86" t="s">
        <v>109</v>
      </c>
      <c r="D20317" s="87">
        <v>0.4</v>
      </c>
      <c r="E20317" s="88">
        <v>248</v>
      </c>
      <c r="F20317" s="89">
        <f>+D20317*E20317</f>
        <v>99.2</v>
      </c>
    </row>
    <row r="20318" spans="1:6" ht="409.6" hidden="1" customHeight="1" thickBot="1" x14ac:dyDescent="0.25"/>
    <row r="20319" spans="1:6" ht="13.5" customHeight="1" thickBot="1" x14ac:dyDescent="0.25">
      <c r="A20319" s="90" t="s">
        <v>4904</v>
      </c>
      <c r="B20319" s="91"/>
      <c r="C20319" s="92">
        <v>2.5846425476957302</v>
      </c>
      <c r="D20319" s="91"/>
      <c r="E20319" s="93" t="s">
        <v>4884</v>
      </c>
      <c r="F20319" s="94">
        <v>3162</v>
      </c>
    </row>
    <row r="20320" spans="1:6" ht="0.2" customHeight="1" x14ac:dyDescent="0.2"/>
    <row r="20321" spans="1:6" ht="12.75" customHeight="1" x14ac:dyDescent="0.2">
      <c r="A20321" s="80" t="s">
        <v>4871</v>
      </c>
      <c r="B20321" s="81" t="s">
        <v>4905</v>
      </c>
      <c r="C20321" s="82" t="s">
        <v>4870</v>
      </c>
      <c r="D20321" s="82" t="s">
        <v>4873</v>
      </c>
      <c r="E20321" s="82" t="s">
        <v>4874</v>
      </c>
      <c r="F20321" s="83" t="s">
        <v>4875</v>
      </c>
    </row>
    <row r="20322" spans="1:6" ht="409.6" hidden="1" customHeight="1" x14ac:dyDescent="0.2"/>
    <row r="20323" spans="1:6" ht="25.5" customHeight="1" thickBot="1" x14ac:dyDescent="0.25">
      <c r="A20323" s="84" t="s">
        <v>4949</v>
      </c>
      <c r="B20323" s="85" t="s">
        <v>4950</v>
      </c>
      <c r="C20323" s="86" t="s">
        <v>9</v>
      </c>
      <c r="D20323" s="87">
        <v>1.1000000000000001</v>
      </c>
      <c r="E20323" s="88">
        <v>2140</v>
      </c>
      <c r="F20323" s="89">
        <f>+D20323*E20323</f>
        <v>2354</v>
      </c>
    </row>
    <row r="20324" spans="1:6" ht="409.6" hidden="1" customHeight="1" thickBot="1" x14ac:dyDescent="0.25"/>
    <row r="20325" spans="1:6" ht="13.5" customHeight="1" thickBot="1" x14ac:dyDescent="0.25">
      <c r="A20325" s="90" t="s">
        <v>4908</v>
      </c>
      <c r="B20325" s="91"/>
      <c r="C20325" s="92">
        <v>1.92417727934084</v>
      </c>
      <c r="D20325" s="91"/>
      <c r="E20325" s="93" t="s">
        <v>4884</v>
      </c>
      <c r="F20325" s="94">
        <v>2354</v>
      </c>
    </row>
    <row r="20326" spans="1:6" ht="0.2" customHeight="1" thickBot="1" x14ac:dyDescent="0.25"/>
    <row r="20327" spans="1:6" ht="12.75" customHeight="1" thickBot="1" x14ac:dyDescent="0.3">
      <c r="A20327" s="157" t="s">
        <v>4909</v>
      </c>
      <c r="B20327" s="158"/>
      <c r="C20327" s="158"/>
      <c r="D20327" s="158"/>
      <c r="E20327" s="159">
        <v>122338</v>
      </c>
      <c r="F20327" s="160"/>
    </row>
    <row r="20328" spans="1:6" ht="12.75" customHeight="1" x14ac:dyDescent="0.2"/>
    <row r="20329" spans="1:6" ht="12.75" customHeight="1" x14ac:dyDescent="0.2"/>
    <row r="20330" spans="1:6" ht="409.6" hidden="1" customHeight="1" x14ac:dyDescent="0.2"/>
    <row r="20331" spans="1:6" ht="12.75" customHeight="1" x14ac:dyDescent="0.25">
      <c r="A20331" s="144" t="s">
        <v>4868</v>
      </c>
      <c r="B20331" s="145"/>
      <c r="C20331" s="145"/>
      <c r="D20331" s="145"/>
      <c r="E20331" s="146"/>
      <c r="F20331" s="147"/>
    </row>
    <row r="20332" spans="1:6" ht="12.75" customHeight="1" x14ac:dyDescent="0.2">
      <c r="A20332" s="138" t="s">
        <v>3383</v>
      </c>
      <c r="B20332" s="139"/>
      <c r="C20332" s="139"/>
      <c r="D20332" s="140"/>
      <c r="E20332" s="76" t="s">
        <v>4869</v>
      </c>
      <c r="F20332" s="77" t="s">
        <v>4870</v>
      </c>
    </row>
    <row r="20333" spans="1:6" ht="12.75" customHeight="1" x14ac:dyDescent="0.2">
      <c r="A20333" s="141"/>
      <c r="B20333" s="142"/>
      <c r="C20333" s="142"/>
      <c r="D20333" s="143"/>
      <c r="E20333" s="78" t="s">
        <v>3382</v>
      </c>
      <c r="F20333" s="79" t="s">
        <v>117</v>
      </c>
    </row>
    <row r="20334" spans="1:6" ht="409.6" hidden="1" customHeight="1" x14ac:dyDescent="0.2"/>
    <row r="20335" spans="1:6" ht="12.75" customHeight="1" x14ac:dyDescent="0.2">
      <c r="A20335" s="80" t="s">
        <v>4871</v>
      </c>
      <c r="B20335" s="81" t="s">
        <v>4872</v>
      </c>
      <c r="C20335" s="82" t="s">
        <v>4870</v>
      </c>
      <c r="D20335" s="82" t="s">
        <v>4873</v>
      </c>
      <c r="E20335" s="82" t="s">
        <v>4874</v>
      </c>
      <c r="F20335" s="83" t="s">
        <v>4875</v>
      </c>
    </row>
    <row r="20336" spans="1:6" ht="409.6" hidden="1" customHeight="1" x14ac:dyDescent="0.2"/>
    <row r="20337" spans="1:6" ht="25.5" customHeight="1" x14ac:dyDescent="0.2">
      <c r="A20337" s="84" t="s">
        <v>5595</v>
      </c>
      <c r="B20337" s="85" t="s">
        <v>5596</v>
      </c>
      <c r="C20337" s="86" t="s">
        <v>9</v>
      </c>
      <c r="D20337" s="87">
        <v>13.125</v>
      </c>
      <c r="E20337" s="88">
        <v>1625</v>
      </c>
      <c r="F20337" s="89">
        <f>+D20337*E20337</f>
        <v>21328.125</v>
      </c>
    </row>
    <row r="20338" spans="1:6" ht="409.6" hidden="1" customHeight="1" x14ac:dyDescent="0.2"/>
    <row r="20339" spans="1:6" ht="25.5" customHeight="1" thickBot="1" x14ac:dyDescent="0.25">
      <c r="A20339" s="84" t="s">
        <v>5048</v>
      </c>
      <c r="B20339" s="85" t="s">
        <v>5049</v>
      </c>
      <c r="C20339" s="86" t="s">
        <v>106</v>
      </c>
      <c r="D20339" s="87">
        <v>2.5399999999999999E-2</v>
      </c>
      <c r="E20339" s="88">
        <v>331600</v>
      </c>
      <c r="F20339" s="89">
        <f>+D20339*E20339</f>
        <v>8422.64</v>
      </c>
    </row>
    <row r="20340" spans="1:6" ht="409.6" hidden="1" customHeight="1" thickBot="1" x14ac:dyDescent="0.25"/>
    <row r="20341" spans="1:6" ht="13.5" customHeight="1" thickBot="1" x14ac:dyDescent="0.25">
      <c r="A20341" s="90" t="s">
        <v>4883</v>
      </c>
      <c r="B20341" s="91"/>
      <c r="C20341" s="92">
        <v>54.216933338193002</v>
      </c>
      <c r="D20341" s="91"/>
      <c r="E20341" s="93" t="s">
        <v>4884</v>
      </c>
      <c r="F20341" s="94">
        <v>29751</v>
      </c>
    </row>
    <row r="20342" spans="1:6" ht="0.2" customHeight="1" x14ac:dyDescent="0.2"/>
    <row r="20343" spans="1:6" ht="12.75" customHeight="1" x14ac:dyDescent="0.2">
      <c r="A20343" s="80" t="s">
        <v>4871</v>
      </c>
      <c r="B20343" s="81" t="s">
        <v>4885</v>
      </c>
      <c r="C20343" s="82" t="s">
        <v>4870</v>
      </c>
      <c r="D20343" s="82" t="s">
        <v>4873</v>
      </c>
      <c r="E20343" s="82" t="s">
        <v>4874</v>
      </c>
      <c r="F20343" s="83" t="s">
        <v>4875</v>
      </c>
    </row>
    <row r="20344" spans="1:6" ht="409.6" hidden="1" customHeight="1" x14ac:dyDescent="0.2"/>
    <row r="20345" spans="1:6" ht="25.5" customHeight="1" thickBot="1" x14ac:dyDescent="0.25">
      <c r="A20345" s="84" t="s">
        <v>5579</v>
      </c>
      <c r="B20345" s="85" t="s">
        <v>5580</v>
      </c>
      <c r="C20345" s="86" t="s">
        <v>4888</v>
      </c>
      <c r="D20345" s="87">
        <v>0.08</v>
      </c>
      <c r="E20345" s="88">
        <v>253724</v>
      </c>
      <c r="F20345" s="89">
        <f>+D20345*E20345</f>
        <v>20297.920000000002</v>
      </c>
    </row>
    <row r="20346" spans="1:6" ht="409.6" hidden="1" customHeight="1" x14ac:dyDescent="0.2"/>
    <row r="20347" spans="1:6" ht="13.5" customHeight="1" thickBot="1" x14ac:dyDescent="0.25">
      <c r="A20347" s="90" t="s">
        <v>4893</v>
      </c>
      <c r="B20347" s="91"/>
      <c r="C20347" s="92">
        <v>36.990195721106502</v>
      </c>
      <c r="D20347" s="91"/>
      <c r="E20347" s="93" t="s">
        <v>4884</v>
      </c>
      <c r="F20347" s="94">
        <v>20298</v>
      </c>
    </row>
    <row r="20348" spans="1:6" ht="0.2" customHeight="1" x14ac:dyDescent="0.2"/>
    <row r="20349" spans="1:6" ht="12.75" customHeight="1" x14ac:dyDescent="0.2">
      <c r="A20349" s="80" t="s">
        <v>4871</v>
      </c>
      <c r="B20349" s="81" t="s">
        <v>4894</v>
      </c>
      <c r="C20349" s="82" t="s">
        <v>4870</v>
      </c>
      <c r="D20349" s="82" t="s">
        <v>4873</v>
      </c>
      <c r="E20349" s="82" t="s">
        <v>4874</v>
      </c>
      <c r="F20349" s="83" t="s">
        <v>4875</v>
      </c>
    </row>
    <row r="20350" spans="1:6" ht="409.6" hidden="1" customHeight="1" x14ac:dyDescent="0.2"/>
    <row r="20351" spans="1:6" ht="25.5" customHeight="1" thickBot="1" x14ac:dyDescent="0.25">
      <c r="A20351" s="84" t="s">
        <v>4895</v>
      </c>
      <c r="B20351" s="85" t="s">
        <v>4896</v>
      </c>
      <c r="C20351" s="86" t="s">
        <v>4897</v>
      </c>
      <c r="D20351" s="87">
        <v>0.05</v>
      </c>
      <c r="E20351" s="88">
        <v>20298</v>
      </c>
      <c r="F20351" s="89">
        <f>+D20351*E20351</f>
        <v>1014.9000000000001</v>
      </c>
    </row>
    <row r="20352" spans="1:6" ht="409.6" hidden="1" customHeight="1" x14ac:dyDescent="0.2"/>
    <row r="20353" spans="1:6" ht="13.5" customHeight="1" thickBot="1" x14ac:dyDescent="0.25">
      <c r="A20353" s="90" t="s">
        <v>4898</v>
      </c>
      <c r="B20353" s="91"/>
      <c r="C20353" s="92">
        <v>1.8496920217224899</v>
      </c>
      <c r="D20353" s="91"/>
      <c r="E20353" s="93" t="s">
        <v>4884</v>
      </c>
      <c r="F20353" s="94">
        <v>1015</v>
      </c>
    </row>
    <row r="20354" spans="1:6" ht="0.2" customHeight="1" x14ac:dyDescent="0.2"/>
    <row r="20355" spans="1:6" ht="12.75" customHeight="1" x14ac:dyDescent="0.2">
      <c r="A20355" s="80" t="s">
        <v>4871</v>
      </c>
      <c r="B20355" s="81" t="s">
        <v>4899</v>
      </c>
      <c r="C20355" s="82" t="s">
        <v>4870</v>
      </c>
      <c r="D20355" s="82" t="s">
        <v>4873</v>
      </c>
      <c r="E20355" s="82" t="s">
        <v>4874</v>
      </c>
      <c r="F20355" s="83" t="s">
        <v>4875</v>
      </c>
    </row>
    <row r="20356" spans="1:6" ht="409.6" hidden="1" customHeight="1" x14ac:dyDescent="0.2"/>
    <row r="20357" spans="1:6" ht="25.5" customHeight="1" x14ac:dyDescent="0.2">
      <c r="A20357" s="84" t="s">
        <v>5016</v>
      </c>
      <c r="B20357" s="85" t="s">
        <v>5017</v>
      </c>
      <c r="C20357" s="86" t="s">
        <v>109</v>
      </c>
      <c r="D20357" s="87">
        <v>0.112</v>
      </c>
      <c r="E20357" s="88">
        <v>3482</v>
      </c>
      <c r="F20357" s="89">
        <f>+D20357*E20357</f>
        <v>389.98399999999998</v>
      </c>
    </row>
    <row r="20358" spans="1:6" ht="409.6" hidden="1" customHeight="1" x14ac:dyDescent="0.2"/>
    <row r="20359" spans="1:6" ht="25.5" customHeight="1" x14ac:dyDescent="0.2">
      <c r="A20359" s="84" t="s">
        <v>5018</v>
      </c>
      <c r="B20359" s="85" t="s">
        <v>5019</v>
      </c>
      <c r="C20359" s="86" t="s">
        <v>109</v>
      </c>
      <c r="D20359" s="87">
        <v>0.224</v>
      </c>
      <c r="E20359" s="88">
        <v>248</v>
      </c>
      <c r="F20359" s="89">
        <f>+D20359*E20359</f>
        <v>55.552</v>
      </c>
    </row>
    <row r="20360" spans="1:6" ht="409.6" hidden="1" customHeight="1" x14ac:dyDescent="0.2"/>
    <row r="20361" spans="1:6" ht="25.5" customHeight="1" thickBot="1" x14ac:dyDescent="0.25">
      <c r="A20361" s="84" t="s">
        <v>5480</v>
      </c>
      <c r="B20361" s="85" t="s">
        <v>5481</v>
      </c>
      <c r="C20361" s="86" t="s">
        <v>109</v>
      </c>
      <c r="D20361" s="87">
        <v>0.02</v>
      </c>
      <c r="E20361" s="88">
        <v>107956</v>
      </c>
      <c r="F20361" s="89">
        <f>+D20361*E20361</f>
        <v>2159.12</v>
      </c>
    </row>
    <row r="20362" spans="1:6" ht="409.6" hidden="1" customHeight="1" thickBot="1" x14ac:dyDescent="0.25"/>
    <row r="20363" spans="1:6" ht="13.5" customHeight="1" thickBot="1" x14ac:dyDescent="0.25">
      <c r="A20363" s="90" t="s">
        <v>4904</v>
      </c>
      <c r="B20363" s="91"/>
      <c r="C20363" s="92">
        <v>4.7472391296424501</v>
      </c>
      <c r="D20363" s="91"/>
      <c r="E20363" s="93" t="s">
        <v>4884</v>
      </c>
      <c r="F20363" s="94">
        <v>2605</v>
      </c>
    </row>
    <row r="20364" spans="1:6" ht="0.2" customHeight="1" x14ac:dyDescent="0.2"/>
    <row r="20365" spans="1:6" ht="12.75" customHeight="1" x14ac:dyDescent="0.2">
      <c r="A20365" s="80" t="s">
        <v>4871</v>
      </c>
      <c r="B20365" s="81" t="s">
        <v>4905</v>
      </c>
      <c r="C20365" s="82" t="s">
        <v>4870</v>
      </c>
      <c r="D20365" s="82" t="s">
        <v>4873</v>
      </c>
      <c r="E20365" s="82" t="s">
        <v>4874</v>
      </c>
      <c r="F20365" s="83" t="s">
        <v>4875</v>
      </c>
    </row>
    <row r="20366" spans="1:6" ht="409.6" hidden="1" customHeight="1" x14ac:dyDescent="0.2"/>
    <row r="20367" spans="1:6" ht="25.5" customHeight="1" thickBot="1" x14ac:dyDescent="0.25">
      <c r="A20367" s="84" t="s">
        <v>4949</v>
      </c>
      <c r="B20367" s="85" t="s">
        <v>4950</v>
      </c>
      <c r="C20367" s="86" t="s">
        <v>9</v>
      </c>
      <c r="D20367" s="87">
        <v>0.56299999999999994</v>
      </c>
      <c r="E20367" s="88">
        <v>2140</v>
      </c>
      <c r="F20367" s="89">
        <f>+D20367*E20367</f>
        <v>1204.82</v>
      </c>
    </row>
    <row r="20368" spans="1:6" ht="409.6" hidden="1" customHeight="1" thickBot="1" x14ac:dyDescent="0.25"/>
    <row r="20369" spans="1:6" ht="13.5" customHeight="1" thickBot="1" x14ac:dyDescent="0.25">
      <c r="A20369" s="90" t="s">
        <v>4908</v>
      </c>
      <c r="B20369" s="91"/>
      <c r="C20369" s="92">
        <v>2.1959397893355699</v>
      </c>
      <c r="D20369" s="91"/>
      <c r="E20369" s="93" t="s">
        <v>4884</v>
      </c>
      <c r="F20369" s="94">
        <v>1205</v>
      </c>
    </row>
    <row r="20370" spans="1:6" ht="0.2" customHeight="1" thickBot="1" x14ac:dyDescent="0.25"/>
    <row r="20371" spans="1:6" ht="12.75" customHeight="1" thickBot="1" x14ac:dyDescent="0.3">
      <c r="A20371" s="157" t="s">
        <v>4909</v>
      </c>
      <c r="B20371" s="158"/>
      <c r="C20371" s="158"/>
      <c r="D20371" s="158"/>
      <c r="E20371" s="159">
        <v>54874</v>
      </c>
      <c r="F20371" s="160"/>
    </row>
    <row r="20372" spans="1:6" ht="12.75" customHeight="1" x14ac:dyDescent="0.2"/>
    <row r="20373" spans="1:6" ht="12.75" customHeight="1" x14ac:dyDescent="0.2"/>
    <row r="20374" spans="1:6" ht="409.6" hidden="1" customHeight="1" x14ac:dyDescent="0.2"/>
    <row r="20375" spans="1:6" ht="12.75" customHeight="1" x14ac:dyDescent="0.25">
      <c r="A20375" s="144" t="s">
        <v>4868</v>
      </c>
      <c r="B20375" s="145"/>
      <c r="C20375" s="145"/>
      <c r="D20375" s="145"/>
      <c r="E20375" s="146"/>
      <c r="F20375" s="147"/>
    </row>
    <row r="20376" spans="1:6" ht="12.75" customHeight="1" x14ac:dyDescent="0.2">
      <c r="A20376" s="138" t="s">
        <v>3385</v>
      </c>
      <c r="B20376" s="139"/>
      <c r="C20376" s="139"/>
      <c r="D20376" s="140"/>
      <c r="E20376" s="76" t="s">
        <v>4869</v>
      </c>
      <c r="F20376" s="77" t="s">
        <v>4870</v>
      </c>
    </row>
    <row r="20377" spans="1:6" ht="12.75" customHeight="1" x14ac:dyDescent="0.2">
      <c r="A20377" s="141"/>
      <c r="B20377" s="142"/>
      <c r="C20377" s="142"/>
      <c r="D20377" s="143"/>
      <c r="E20377" s="78" t="s">
        <v>3384</v>
      </c>
      <c r="F20377" s="79" t="s">
        <v>117</v>
      </c>
    </row>
    <row r="20378" spans="1:6" ht="409.6" hidden="1" customHeight="1" x14ac:dyDescent="0.2"/>
    <row r="20379" spans="1:6" ht="12.75" customHeight="1" x14ac:dyDescent="0.2">
      <c r="A20379" s="80" t="s">
        <v>4871</v>
      </c>
      <c r="B20379" s="81" t="s">
        <v>4872</v>
      </c>
      <c r="C20379" s="82" t="s">
        <v>4870</v>
      </c>
      <c r="D20379" s="82" t="s">
        <v>4873</v>
      </c>
      <c r="E20379" s="82" t="s">
        <v>4874</v>
      </c>
      <c r="F20379" s="83" t="s">
        <v>4875</v>
      </c>
    </row>
    <row r="20380" spans="1:6" ht="409.6" hidden="1" customHeight="1" x14ac:dyDescent="0.2"/>
    <row r="20381" spans="1:6" ht="25.5" customHeight="1" x14ac:dyDescent="0.2">
      <c r="A20381" s="84" t="s">
        <v>5597</v>
      </c>
      <c r="B20381" s="85" t="s">
        <v>5598</v>
      </c>
      <c r="C20381" s="86" t="s">
        <v>9</v>
      </c>
      <c r="D20381" s="87">
        <v>13.125</v>
      </c>
      <c r="E20381" s="88">
        <v>1140</v>
      </c>
      <c r="F20381" s="89">
        <f>+D20381*E20381</f>
        <v>14962.5</v>
      </c>
    </row>
    <row r="20382" spans="1:6" ht="409.6" hidden="1" customHeight="1" x14ac:dyDescent="0.2"/>
    <row r="20383" spans="1:6" ht="25.5" customHeight="1" thickBot="1" x14ac:dyDescent="0.25">
      <c r="A20383" s="84" t="s">
        <v>5048</v>
      </c>
      <c r="B20383" s="85" t="s">
        <v>5049</v>
      </c>
      <c r="C20383" s="86" t="s">
        <v>106</v>
      </c>
      <c r="D20383" s="87">
        <v>1.6930000000000001E-2</v>
      </c>
      <c r="E20383" s="88">
        <v>331600</v>
      </c>
      <c r="F20383" s="89">
        <f>+D20383*E20383</f>
        <v>5613.9880000000003</v>
      </c>
    </row>
    <row r="20384" spans="1:6" ht="409.6" hidden="1" customHeight="1" thickBot="1" x14ac:dyDescent="0.25"/>
    <row r="20385" spans="1:6" ht="13.5" customHeight="1" thickBot="1" x14ac:dyDescent="0.25">
      <c r="A20385" s="90" t="s">
        <v>4883</v>
      </c>
      <c r="B20385" s="91"/>
      <c r="C20385" s="92">
        <v>46.101626562710003</v>
      </c>
      <c r="D20385" s="91"/>
      <c r="E20385" s="93" t="s">
        <v>4884</v>
      </c>
      <c r="F20385" s="94">
        <v>20577</v>
      </c>
    </row>
    <row r="20386" spans="1:6" ht="0.2" customHeight="1" x14ac:dyDescent="0.2"/>
    <row r="20387" spans="1:6" ht="12.75" customHeight="1" x14ac:dyDescent="0.2">
      <c r="A20387" s="80" t="s">
        <v>4871</v>
      </c>
      <c r="B20387" s="81" t="s">
        <v>4885</v>
      </c>
      <c r="C20387" s="82" t="s">
        <v>4870</v>
      </c>
      <c r="D20387" s="82" t="s">
        <v>4873</v>
      </c>
      <c r="E20387" s="82" t="s">
        <v>4874</v>
      </c>
      <c r="F20387" s="83" t="s">
        <v>4875</v>
      </c>
    </row>
    <row r="20388" spans="1:6" ht="409.6" hidden="1" customHeight="1" x14ac:dyDescent="0.2"/>
    <row r="20389" spans="1:6" ht="25.5" customHeight="1" thickBot="1" x14ac:dyDescent="0.25">
      <c r="A20389" s="84" t="s">
        <v>5579</v>
      </c>
      <c r="B20389" s="85" t="s">
        <v>5580</v>
      </c>
      <c r="C20389" s="86" t="s">
        <v>4888</v>
      </c>
      <c r="D20389" s="87">
        <v>7.5999999999999998E-2</v>
      </c>
      <c r="E20389" s="88">
        <v>253724</v>
      </c>
      <c r="F20389" s="89">
        <f>+D20389*E20389</f>
        <v>19283.024000000001</v>
      </c>
    </row>
    <row r="20390" spans="1:6" ht="409.6" hidden="1" customHeight="1" x14ac:dyDescent="0.2"/>
    <row r="20391" spans="1:6" ht="13.5" customHeight="1" thickBot="1" x14ac:dyDescent="0.25">
      <c r="A20391" s="90" t="s">
        <v>4893</v>
      </c>
      <c r="B20391" s="91"/>
      <c r="C20391" s="92">
        <v>43.202491374288698</v>
      </c>
      <c r="D20391" s="91"/>
      <c r="E20391" s="93" t="s">
        <v>4884</v>
      </c>
      <c r="F20391" s="94">
        <v>19283</v>
      </c>
    </row>
    <row r="20392" spans="1:6" ht="0.2" customHeight="1" x14ac:dyDescent="0.2"/>
    <row r="20393" spans="1:6" ht="12.75" customHeight="1" x14ac:dyDescent="0.2">
      <c r="A20393" s="80" t="s">
        <v>4871</v>
      </c>
      <c r="B20393" s="81" t="s">
        <v>4894</v>
      </c>
      <c r="C20393" s="82" t="s">
        <v>4870</v>
      </c>
      <c r="D20393" s="82" t="s">
        <v>4873</v>
      </c>
      <c r="E20393" s="82" t="s">
        <v>4874</v>
      </c>
      <c r="F20393" s="83" t="s">
        <v>4875</v>
      </c>
    </row>
    <row r="20394" spans="1:6" ht="409.6" hidden="1" customHeight="1" x14ac:dyDescent="0.2"/>
    <row r="20395" spans="1:6" ht="25.5" customHeight="1" thickBot="1" x14ac:dyDescent="0.25">
      <c r="A20395" s="84" t="s">
        <v>4895</v>
      </c>
      <c r="B20395" s="85" t="s">
        <v>4896</v>
      </c>
      <c r="C20395" s="86" t="s">
        <v>4897</v>
      </c>
      <c r="D20395" s="87">
        <v>0.05</v>
      </c>
      <c r="E20395" s="88">
        <v>19283</v>
      </c>
      <c r="F20395" s="89">
        <f>+D20395*E20395</f>
        <v>964.15000000000009</v>
      </c>
    </row>
    <row r="20396" spans="1:6" ht="409.6" hidden="1" customHeight="1" thickBot="1" x14ac:dyDescent="0.25"/>
    <row r="20397" spans="1:6" ht="13.5" customHeight="1" thickBot="1" x14ac:dyDescent="0.25">
      <c r="A20397" s="90" t="s">
        <v>4898</v>
      </c>
      <c r="B20397" s="91"/>
      <c r="C20397" s="92">
        <v>2.1597885020388001</v>
      </c>
      <c r="D20397" s="91"/>
      <c r="E20397" s="93" t="s">
        <v>4884</v>
      </c>
      <c r="F20397" s="94">
        <v>964</v>
      </c>
    </row>
    <row r="20398" spans="1:6" ht="0.2" customHeight="1" x14ac:dyDescent="0.2"/>
    <row r="20399" spans="1:6" ht="12.75" customHeight="1" x14ac:dyDescent="0.2">
      <c r="A20399" s="80" t="s">
        <v>4871</v>
      </c>
      <c r="B20399" s="81" t="s">
        <v>4899</v>
      </c>
      <c r="C20399" s="82" t="s">
        <v>4870</v>
      </c>
      <c r="D20399" s="82" t="s">
        <v>4873</v>
      </c>
      <c r="E20399" s="82" t="s">
        <v>4874</v>
      </c>
      <c r="F20399" s="83" t="s">
        <v>4875</v>
      </c>
    </row>
    <row r="20400" spans="1:6" ht="409.6" hidden="1" customHeight="1" x14ac:dyDescent="0.2"/>
    <row r="20401" spans="1:6" ht="25.5" customHeight="1" x14ac:dyDescent="0.2">
      <c r="A20401" s="84" t="s">
        <v>5016</v>
      </c>
      <c r="B20401" s="85" t="s">
        <v>5017</v>
      </c>
      <c r="C20401" s="86" t="s">
        <v>109</v>
      </c>
      <c r="D20401" s="87">
        <v>0.112</v>
      </c>
      <c r="E20401" s="88">
        <v>3482</v>
      </c>
      <c r="F20401" s="89">
        <f>+D20401*E20401</f>
        <v>389.98399999999998</v>
      </c>
    </row>
    <row r="20402" spans="1:6" ht="409.6" hidden="1" customHeight="1" x14ac:dyDescent="0.2"/>
    <row r="20403" spans="1:6" ht="25.5" customHeight="1" x14ac:dyDescent="0.2">
      <c r="A20403" s="84" t="s">
        <v>5018</v>
      </c>
      <c r="B20403" s="85" t="s">
        <v>5019</v>
      </c>
      <c r="C20403" s="86" t="s">
        <v>109</v>
      </c>
      <c r="D20403" s="87">
        <v>0.224</v>
      </c>
      <c r="E20403" s="88">
        <v>248</v>
      </c>
      <c r="F20403" s="89">
        <f>+D20403*E20403</f>
        <v>55.552</v>
      </c>
    </row>
    <row r="20404" spans="1:6" ht="409.6" hidden="1" customHeight="1" x14ac:dyDescent="0.2"/>
    <row r="20405" spans="1:6" ht="25.5" customHeight="1" thickBot="1" x14ac:dyDescent="0.25">
      <c r="A20405" s="84" t="s">
        <v>5480</v>
      </c>
      <c r="B20405" s="85" t="s">
        <v>5481</v>
      </c>
      <c r="C20405" s="86" t="s">
        <v>109</v>
      </c>
      <c r="D20405" s="87">
        <v>0.02</v>
      </c>
      <c r="E20405" s="88">
        <v>107956</v>
      </c>
      <c r="F20405" s="89">
        <f>+D20405*E20405</f>
        <v>2159.12</v>
      </c>
    </row>
    <row r="20406" spans="1:6" ht="409.6" hidden="1" customHeight="1" thickBot="1" x14ac:dyDescent="0.25"/>
    <row r="20407" spans="1:6" ht="13.5" customHeight="1" thickBot="1" x14ac:dyDescent="0.25">
      <c r="A20407" s="90" t="s">
        <v>4904</v>
      </c>
      <c r="B20407" s="91"/>
      <c r="C20407" s="92">
        <v>5.8363579334139901</v>
      </c>
      <c r="D20407" s="91"/>
      <c r="E20407" s="93" t="s">
        <v>4884</v>
      </c>
      <c r="F20407" s="94">
        <v>2605</v>
      </c>
    </row>
    <row r="20408" spans="1:6" ht="0.2" customHeight="1" x14ac:dyDescent="0.2"/>
    <row r="20409" spans="1:6" ht="12.75" customHeight="1" x14ac:dyDescent="0.2">
      <c r="A20409" s="80" t="s">
        <v>4871</v>
      </c>
      <c r="B20409" s="81" t="s">
        <v>4905</v>
      </c>
      <c r="C20409" s="82" t="s">
        <v>4870</v>
      </c>
      <c r="D20409" s="82" t="s">
        <v>4873</v>
      </c>
      <c r="E20409" s="82" t="s">
        <v>4874</v>
      </c>
      <c r="F20409" s="83" t="s">
        <v>4875</v>
      </c>
    </row>
    <row r="20410" spans="1:6" ht="409.6" hidden="1" customHeight="1" x14ac:dyDescent="0.2"/>
    <row r="20411" spans="1:6" ht="25.5" customHeight="1" thickBot="1" x14ac:dyDescent="0.25">
      <c r="A20411" s="84" t="s">
        <v>4949</v>
      </c>
      <c r="B20411" s="85" t="s">
        <v>4950</v>
      </c>
      <c r="C20411" s="86" t="s">
        <v>9</v>
      </c>
      <c r="D20411" s="87">
        <v>0.56299999999999994</v>
      </c>
      <c r="E20411" s="88">
        <v>2140</v>
      </c>
      <c r="F20411" s="89">
        <f>+D20411*E20411</f>
        <v>1204.82</v>
      </c>
    </row>
    <row r="20412" spans="1:6" ht="409.6" hidden="1" customHeight="1" thickBot="1" x14ac:dyDescent="0.25"/>
    <row r="20413" spans="1:6" ht="13.5" customHeight="1" thickBot="1" x14ac:dyDescent="0.25">
      <c r="A20413" s="90" t="s">
        <v>4908</v>
      </c>
      <c r="B20413" s="91"/>
      <c r="C20413" s="92">
        <v>2.69973562754851</v>
      </c>
      <c r="D20413" s="91"/>
      <c r="E20413" s="93" t="s">
        <v>4884</v>
      </c>
      <c r="F20413" s="94">
        <v>1205</v>
      </c>
    </row>
    <row r="20414" spans="1:6" ht="0.2" customHeight="1" thickBot="1" x14ac:dyDescent="0.25"/>
    <row r="20415" spans="1:6" ht="12.75" customHeight="1" thickBot="1" x14ac:dyDescent="0.3">
      <c r="A20415" s="157" t="s">
        <v>4909</v>
      </c>
      <c r="B20415" s="158"/>
      <c r="C20415" s="158"/>
      <c r="D20415" s="158"/>
      <c r="E20415" s="159">
        <v>44634</v>
      </c>
      <c r="F20415" s="160"/>
    </row>
    <row r="20416" spans="1:6" ht="12.75" customHeight="1" x14ac:dyDescent="0.2"/>
    <row r="20417" spans="1:6" ht="12.75" customHeight="1" x14ac:dyDescent="0.2"/>
    <row r="20418" spans="1:6" ht="409.6" hidden="1" customHeight="1" x14ac:dyDescent="0.2"/>
    <row r="20419" spans="1:6" ht="12.75" customHeight="1" x14ac:dyDescent="0.25">
      <c r="A20419" s="144" t="s">
        <v>4868</v>
      </c>
      <c r="B20419" s="145"/>
      <c r="C20419" s="145"/>
      <c r="D20419" s="145"/>
      <c r="E20419" s="146"/>
      <c r="F20419" s="147"/>
    </row>
    <row r="20420" spans="1:6" ht="12.75" customHeight="1" x14ac:dyDescent="0.2">
      <c r="A20420" s="138" t="s">
        <v>3387</v>
      </c>
      <c r="B20420" s="139"/>
      <c r="C20420" s="139"/>
      <c r="D20420" s="140"/>
      <c r="E20420" s="76" t="s">
        <v>4869</v>
      </c>
      <c r="F20420" s="77" t="s">
        <v>4870</v>
      </c>
    </row>
    <row r="20421" spans="1:6" ht="12.75" customHeight="1" x14ac:dyDescent="0.2">
      <c r="A20421" s="141"/>
      <c r="B20421" s="142"/>
      <c r="C20421" s="142"/>
      <c r="D20421" s="143"/>
      <c r="E20421" s="78" t="s">
        <v>3386</v>
      </c>
      <c r="F20421" s="79" t="s">
        <v>117</v>
      </c>
    </row>
    <row r="20422" spans="1:6" ht="409.6" hidden="1" customHeight="1" x14ac:dyDescent="0.2"/>
    <row r="20423" spans="1:6" ht="12.75" customHeight="1" x14ac:dyDescent="0.2">
      <c r="A20423" s="80" t="s">
        <v>4871</v>
      </c>
      <c r="B20423" s="81" t="s">
        <v>4872</v>
      </c>
      <c r="C20423" s="82" t="s">
        <v>4870</v>
      </c>
      <c r="D20423" s="82" t="s">
        <v>4873</v>
      </c>
      <c r="E20423" s="82" t="s">
        <v>4874</v>
      </c>
      <c r="F20423" s="83" t="s">
        <v>4875</v>
      </c>
    </row>
    <row r="20424" spans="1:6" ht="409.6" hidden="1" customHeight="1" x14ac:dyDescent="0.2"/>
    <row r="20425" spans="1:6" ht="25.5" customHeight="1" x14ac:dyDescent="0.2">
      <c r="A20425" s="84" t="s">
        <v>5599</v>
      </c>
      <c r="B20425" s="85" t="s">
        <v>5600</v>
      </c>
      <c r="C20425" s="86" t="s">
        <v>9</v>
      </c>
      <c r="D20425" s="87">
        <v>35</v>
      </c>
      <c r="E20425" s="88">
        <v>1807</v>
      </c>
      <c r="F20425" s="89">
        <f>+D20425*E20425</f>
        <v>63245</v>
      </c>
    </row>
    <row r="20426" spans="1:6" ht="409.6" hidden="1" customHeight="1" x14ac:dyDescent="0.2"/>
    <row r="20427" spans="1:6" ht="25.5" customHeight="1" thickBot="1" x14ac:dyDescent="0.25">
      <c r="A20427" s="84" t="s">
        <v>5048</v>
      </c>
      <c r="B20427" s="85" t="s">
        <v>5049</v>
      </c>
      <c r="C20427" s="86" t="s">
        <v>106</v>
      </c>
      <c r="D20427" s="87">
        <v>2.1000000000000001E-2</v>
      </c>
      <c r="E20427" s="88">
        <v>331600</v>
      </c>
      <c r="F20427" s="89">
        <f>+D20427*E20427</f>
        <v>6963.6</v>
      </c>
    </row>
    <row r="20428" spans="1:6" ht="409.6" hidden="1" customHeight="1" thickBot="1" x14ac:dyDescent="0.25"/>
    <row r="20429" spans="1:6" ht="13.5" customHeight="1" thickBot="1" x14ac:dyDescent="0.25">
      <c r="A20429" s="90" t="s">
        <v>4883</v>
      </c>
      <c r="B20429" s="91"/>
      <c r="C20429" s="92">
        <v>64.678353953441203</v>
      </c>
      <c r="D20429" s="91"/>
      <c r="E20429" s="93" t="s">
        <v>4884</v>
      </c>
      <c r="F20429" s="94">
        <v>70209</v>
      </c>
    </row>
    <row r="20430" spans="1:6" ht="0.2" customHeight="1" x14ac:dyDescent="0.2"/>
    <row r="20431" spans="1:6" ht="12.75" customHeight="1" x14ac:dyDescent="0.2">
      <c r="A20431" s="80" t="s">
        <v>4871</v>
      </c>
      <c r="B20431" s="81" t="s">
        <v>4885</v>
      </c>
      <c r="C20431" s="82" t="s">
        <v>4870</v>
      </c>
      <c r="D20431" s="82" t="s">
        <v>4873</v>
      </c>
      <c r="E20431" s="82" t="s">
        <v>4874</v>
      </c>
      <c r="F20431" s="83" t="s">
        <v>4875</v>
      </c>
    </row>
    <row r="20432" spans="1:6" ht="409.6" hidden="1" customHeight="1" x14ac:dyDescent="0.2"/>
    <row r="20433" spans="1:6" ht="25.5" customHeight="1" thickBot="1" x14ac:dyDescent="0.25">
      <c r="A20433" s="84" t="s">
        <v>5579</v>
      </c>
      <c r="B20433" s="85" t="s">
        <v>5580</v>
      </c>
      <c r="C20433" s="86" t="s">
        <v>4888</v>
      </c>
      <c r="D20433" s="87">
        <v>0.12</v>
      </c>
      <c r="E20433" s="88">
        <v>253724</v>
      </c>
      <c r="F20433" s="89">
        <f>+D20433*E20433</f>
        <v>30446.879999999997</v>
      </c>
    </row>
    <row r="20434" spans="1:6" ht="409.6" hidden="1" customHeight="1" thickBot="1" x14ac:dyDescent="0.25"/>
    <row r="20435" spans="1:6" ht="13.5" customHeight="1" thickBot="1" x14ac:dyDescent="0.25">
      <c r="A20435" s="90" t="s">
        <v>4893</v>
      </c>
      <c r="B20435" s="91"/>
      <c r="C20435" s="92">
        <v>28.048567033007501</v>
      </c>
      <c r="D20435" s="91"/>
      <c r="E20435" s="93" t="s">
        <v>4884</v>
      </c>
      <c r="F20435" s="94">
        <v>30447</v>
      </c>
    </row>
    <row r="20436" spans="1:6" ht="0.2" customHeight="1" x14ac:dyDescent="0.2"/>
    <row r="20437" spans="1:6" ht="12.75" customHeight="1" x14ac:dyDescent="0.2">
      <c r="A20437" s="80" t="s">
        <v>4871</v>
      </c>
      <c r="B20437" s="81" t="s">
        <v>4894</v>
      </c>
      <c r="C20437" s="82" t="s">
        <v>4870</v>
      </c>
      <c r="D20437" s="82" t="s">
        <v>4873</v>
      </c>
      <c r="E20437" s="82" t="s">
        <v>4874</v>
      </c>
      <c r="F20437" s="83" t="s">
        <v>4875</v>
      </c>
    </row>
    <row r="20438" spans="1:6" ht="409.6" hidden="1" customHeight="1" x14ac:dyDescent="0.2"/>
    <row r="20439" spans="1:6" ht="25.5" customHeight="1" thickBot="1" x14ac:dyDescent="0.25">
      <c r="A20439" s="84" t="s">
        <v>4895</v>
      </c>
      <c r="B20439" s="85" t="s">
        <v>4896</v>
      </c>
      <c r="C20439" s="86" t="s">
        <v>4897</v>
      </c>
      <c r="D20439" s="87">
        <v>0.05</v>
      </c>
      <c r="E20439" s="88">
        <v>30447</v>
      </c>
      <c r="F20439" s="89">
        <f>+D20439*E20439</f>
        <v>1522.3500000000001</v>
      </c>
    </row>
    <row r="20440" spans="1:6" ht="409.6" hidden="1" customHeight="1" thickBot="1" x14ac:dyDescent="0.25"/>
    <row r="20441" spans="1:6" ht="13.5" customHeight="1" thickBot="1" x14ac:dyDescent="0.25">
      <c r="A20441" s="90" t="s">
        <v>4898</v>
      </c>
      <c r="B20441" s="91"/>
      <c r="C20441" s="92">
        <v>1.40210592256175</v>
      </c>
      <c r="D20441" s="91"/>
      <c r="E20441" s="93" t="s">
        <v>4884</v>
      </c>
      <c r="F20441" s="94">
        <v>1522</v>
      </c>
    </row>
    <row r="20442" spans="1:6" ht="0.2" customHeight="1" x14ac:dyDescent="0.2"/>
    <row r="20443" spans="1:6" ht="12.75" customHeight="1" x14ac:dyDescent="0.2">
      <c r="A20443" s="80" t="s">
        <v>4871</v>
      </c>
      <c r="B20443" s="81" t="s">
        <v>4899</v>
      </c>
      <c r="C20443" s="82" t="s">
        <v>4870</v>
      </c>
      <c r="D20443" s="82" t="s">
        <v>4873</v>
      </c>
      <c r="E20443" s="82" t="s">
        <v>4874</v>
      </c>
      <c r="F20443" s="83" t="s">
        <v>4875</v>
      </c>
    </row>
    <row r="20444" spans="1:6" ht="409.6" hidden="1" customHeight="1" x14ac:dyDescent="0.2"/>
    <row r="20445" spans="1:6" ht="25.5" customHeight="1" x14ac:dyDescent="0.2">
      <c r="A20445" s="84" t="s">
        <v>5016</v>
      </c>
      <c r="B20445" s="85" t="s">
        <v>5017</v>
      </c>
      <c r="C20445" s="86" t="s">
        <v>109</v>
      </c>
      <c r="D20445" s="87">
        <v>0.25</v>
      </c>
      <c r="E20445" s="88">
        <v>3482</v>
      </c>
      <c r="F20445" s="89">
        <f>+D20445*E20445</f>
        <v>870.5</v>
      </c>
    </row>
    <row r="20446" spans="1:6" ht="409.6" hidden="1" customHeight="1" x14ac:dyDescent="0.2"/>
    <row r="20447" spans="1:6" ht="25.5" customHeight="1" x14ac:dyDescent="0.2">
      <c r="A20447" s="84" t="s">
        <v>5018</v>
      </c>
      <c r="B20447" s="85" t="s">
        <v>5019</v>
      </c>
      <c r="C20447" s="86" t="s">
        <v>109</v>
      </c>
      <c r="D20447" s="87">
        <v>0.5</v>
      </c>
      <c r="E20447" s="88">
        <v>248</v>
      </c>
      <c r="F20447" s="89">
        <f>+D20447*E20447</f>
        <v>124</v>
      </c>
    </row>
    <row r="20448" spans="1:6" ht="409.6" hidden="1" customHeight="1" x14ac:dyDescent="0.2"/>
    <row r="20449" spans="1:6" ht="25.5" customHeight="1" thickBot="1" x14ac:dyDescent="0.25">
      <c r="A20449" s="84" t="s">
        <v>5480</v>
      </c>
      <c r="B20449" s="85" t="s">
        <v>5481</v>
      </c>
      <c r="C20449" s="86" t="s">
        <v>109</v>
      </c>
      <c r="D20449" s="87">
        <v>0.02</v>
      </c>
      <c r="E20449" s="88">
        <v>107956</v>
      </c>
      <c r="F20449" s="89">
        <f>+D20449*E20449</f>
        <v>2159.12</v>
      </c>
    </row>
    <row r="20450" spans="1:6" ht="409.6" hidden="1" customHeight="1" thickBot="1" x14ac:dyDescent="0.25"/>
    <row r="20451" spans="1:6" ht="13.5" customHeight="1" thickBot="1" x14ac:dyDescent="0.25">
      <c r="A20451" s="90" t="s">
        <v>4904</v>
      </c>
      <c r="B20451" s="91"/>
      <c r="C20451" s="92">
        <v>2.9055467015504202</v>
      </c>
      <c r="D20451" s="91"/>
      <c r="E20451" s="93" t="s">
        <v>4884</v>
      </c>
      <c r="F20451" s="94">
        <v>3154</v>
      </c>
    </row>
    <row r="20452" spans="1:6" ht="0.2" customHeight="1" x14ac:dyDescent="0.2"/>
    <row r="20453" spans="1:6" ht="12.75" customHeight="1" x14ac:dyDescent="0.2">
      <c r="A20453" s="80" t="s">
        <v>4871</v>
      </c>
      <c r="B20453" s="81" t="s">
        <v>4905</v>
      </c>
      <c r="C20453" s="82" t="s">
        <v>4870</v>
      </c>
      <c r="D20453" s="82" t="s">
        <v>4873</v>
      </c>
      <c r="E20453" s="82" t="s">
        <v>4874</v>
      </c>
      <c r="F20453" s="83" t="s">
        <v>4875</v>
      </c>
    </row>
    <row r="20454" spans="1:6" ht="409.6" hidden="1" customHeight="1" x14ac:dyDescent="0.2"/>
    <row r="20455" spans="1:6" ht="25.5" customHeight="1" thickBot="1" x14ac:dyDescent="0.25">
      <c r="A20455" s="84" t="s">
        <v>4949</v>
      </c>
      <c r="B20455" s="85" t="s">
        <v>4950</v>
      </c>
      <c r="C20455" s="86" t="s">
        <v>9</v>
      </c>
      <c r="D20455" s="87">
        <v>1.504</v>
      </c>
      <c r="E20455" s="88">
        <v>2140</v>
      </c>
      <c r="F20455" s="89">
        <f>+D20455*E20455</f>
        <v>3218.56</v>
      </c>
    </row>
    <row r="20456" spans="1:6" ht="409.6" hidden="1" customHeight="1" thickBot="1" x14ac:dyDescent="0.25"/>
    <row r="20457" spans="1:6" ht="13.5" customHeight="1" thickBot="1" x14ac:dyDescent="0.25">
      <c r="A20457" s="90" t="s">
        <v>4908</v>
      </c>
      <c r="B20457" s="91"/>
      <c r="C20457" s="92">
        <v>2.9654263894390702</v>
      </c>
      <c r="D20457" s="91"/>
      <c r="E20457" s="93" t="s">
        <v>4884</v>
      </c>
      <c r="F20457" s="94">
        <v>3219</v>
      </c>
    </row>
    <row r="20458" spans="1:6" ht="0.2" customHeight="1" thickBot="1" x14ac:dyDescent="0.25"/>
    <row r="20459" spans="1:6" ht="12.75" customHeight="1" thickBot="1" x14ac:dyDescent="0.3">
      <c r="A20459" s="157" t="s">
        <v>4909</v>
      </c>
      <c r="B20459" s="158"/>
      <c r="C20459" s="158"/>
      <c r="D20459" s="158"/>
      <c r="E20459" s="159">
        <v>108551</v>
      </c>
      <c r="F20459" s="160"/>
    </row>
    <row r="20460" spans="1:6" ht="12.75" customHeight="1" x14ac:dyDescent="0.2"/>
    <row r="20461" spans="1:6" ht="12.75" customHeight="1" x14ac:dyDescent="0.2"/>
    <row r="20462" spans="1:6" ht="409.6" hidden="1" customHeight="1" x14ac:dyDescent="0.2"/>
    <row r="20463" spans="1:6" ht="12.75" customHeight="1" x14ac:dyDescent="0.25">
      <c r="A20463" s="144" t="s">
        <v>4868</v>
      </c>
      <c r="B20463" s="145"/>
      <c r="C20463" s="145"/>
      <c r="D20463" s="145"/>
      <c r="E20463" s="146"/>
      <c r="F20463" s="147"/>
    </row>
    <row r="20464" spans="1:6" ht="12.75" customHeight="1" x14ac:dyDescent="0.2">
      <c r="A20464" s="138" t="s">
        <v>3389</v>
      </c>
      <c r="B20464" s="139"/>
      <c r="C20464" s="139"/>
      <c r="D20464" s="140"/>
      <c r="E20464" s="76" t="s">
        <v>4869</v>
      </c>
      <c r="F20464" s="77" t="s">
        <v>4870</v>
      </c>
    </row>
    <row r="20465" spans="1:6" ht="12.75" customHeight="1" x14ac:dyDescent="0.2">
      <c r="A20465" s="141"/>
      <c r="B20465" s="142"/>
      <c r="C20465" s="142"/>
      <c r="D20465" s="143"/>
      <c r="E20465" s="78" t="s">
        <v>3388</v>
      </c>
      <c r="F20465" s="79" t="s">
        <v>117</v>
      </c>
    </row>
    <row r="20466" spans="1:6" ht="409.6" hidden="1" customHeight="1" x14ac:dyDescent="0.2"/>
    <row r="20467" spans="1:6" ht="12.75" customHeight="1" x14ac:dyDescent="0.2">
      <c r="A20467" s="80" t="s">
        <v>4871</v>
      </c>
      <c r="B20467" s="81" t="s">
        <v>4872</v>
      </c>
      <c r="C20467" s="82" t="s">
        <v>4870</v>
      </c>
      <c r="D20467" s="82" t="s">
        <v>4873</v>
      </c>
      <c r="E20467" s="82" t="s">
        <v>4874</v>
      </c>
      <c r="F20467" s="83" t="s">
        <v>4875</v>
      </c>
    </row>
    <row r="20468" spans="1:6" ht="409.6" hidden="1" customHeight="1" x14ac:dyDescent="0.2"/>
    <row r="20469" spans="1:6" ht="25.5" customHeight="1" x14ac:dyDescent="0.2">
      <c r="A20469" s="84" t="s">
        <v>5599</v>
      </c>
      <c r="B20469" s="85" t="s">
        <v>5600</v>
      </c>
      <c r="C20469" s="86" t="s">
        <v>9</v>
      </c>
      <c r="D20469" s="87">
        <v>28</v>
      </c>
      <c r="E20469" s="88">
        <v>1807</v>
      </c>
      <c r="F20469" s="89">
        <f>+D20469*E20469</f>
        <v>50596</v>
      </c>
    </row>
    <row r="20470" spans="1:6" ht="409.6" hidden="1" customHeight="1" x14ac:dyDescent="0.2"/>
    <row r="20471" spans="1:6" ht="25.5" customHeight="1" thickBot="1" x14ac:dyDescent="0.25">
      <c r="A20471" s="84" t="s">
        <v>5048</v>
      </c>
      <c r="B20471" s="85" t="s">
        <v>5049</v>
      </c>
      <c r="C20471" s="86" t="s">
        <v>106</v>
      </c>
      <c r="D20471" s="87">
        <v>2.8979999999999999E-2</v>
      </c>
      <c r="E20471" s="88">
        <v>331600</v>
      </c>
      <c r="F20471" s="89">
        <f>+D20471*E20471</f>
        <v>9609.768</v>
      </c>
    </row>
    <row r="20472" spans="1:6" ht="409.6" hidden="1" customHeight="1" thickBot="1" x14ac:dyDescent="0.25"/>
    <row r="20473" spans="1:6" ht="13.5" customHeight="1" thickBot="1" x14ac:dyDescent="0.25">
      <c r="A20473" s="90" t="s">
        <v>4883</v>
      </c>
      <c r="B20473" s="91"/>
      <c r="C20473" s="92">
        <v>57.631044913274899</v>
      </c>
      <c r="D20473" s="91"/>
      <c r="E20473" s="93" t="s">
        <v>4884</v>
      </c>
      <c r="F20473" s="94">
        <v>60206</v>
      </c>
    </row>
    <row r="20474" spans="1:6" ht="0.2" customHeight="1" x14ac:dyDescent="0.2"/>
    <row r="20475" spans="1:6" ht="12.75" customHeight="1" x14ac:dyDescent="0.2">
      <c r="A20475" s="80" t="s">
        <v>4871</v>
      </c>
      <c r="B20475" s="81" t="s">
        <v>4885</v>
      </c>
      <c r="C20475" s="82" t="s">
        <v>4870</v>
      </c>
      <c r="D20475" s="82" t="s">
        <v>4873</v>
      </c>
      <c r="E20475" s="82" t="s">
        <v>4874</v>
      </c>
      <c r="F20475" s="83" t="s">
        <v>4875</v>
      </c>
    </row>
    <row r="20476" spans="1:6" ht="409.6" hidden="1" customHeight="1" x14ac:dyDescent="0.2"/>
    <row r="20477" spans="1:6" ht="25.5" customHeight="1" thickBot="1" x14ac:dyDescent="0.25">
      <c r="A20477" s="84" t="s">
        <v>5579</v>
      </c>
      <c r="B20477" s="85" t="s">
        <v>5580</v>
      </c>
      <c r="C20477" s="86" t="s">
        <v>4888</v>
      </c>
      <c r="D20477" s="87">
        <v>0.15162999999999999</v>
      </c>
      <c r="E20477" s="88">
        <v>253724</v>
      </c>
      <c r="F20477" s="89">
        <f>+D20477*E20477</f>
        <v>38472.170119999995</v>
      </c>
    </row>
    <row r="20478" spans="1:6" ht="409.6" hidden="1" customHeight="1" thickBot="1" x14ac:dyDescent="0.25"/>
    <row r="20479" spans="1:6" ht="13.5" customHeight="1" thickBot="1" x14ac:dyDescent="0.25">
      <c r="A20479" s="90" t="s">
        <v>4893</v>
      </c>
      <c r="B20479" s="91"/>
      <c r="C20479" s="92">
        <v>36.826588046100198</v>
      </c>
      <c r="D20479" s="91"/>
      <c r="E20479" s="93" t="s">
        <v>4884</v>
      </c>
      <c r="F20479" s="94">
        <v>38472</v>
      </c>
    </row>
    <row r="20480" spans="1:6" ht="0.2" customHeight="1" x14ac:dyDescent="0.2"/>
    <row r="20481" spans="1:6" ht="12.75" customHeight="1" x14ac:dyDescent="0.2">
      <c r="A20481" s="80" t="s">
        <v>4871</v>
      </c>
      <c r="B20481" s="81" t="s">
        <v>4894</v>
      </c>
      <c r="C20481" s="82" t="s">
        <v>4870</v>
      </c>
      <c r="D20481" s="82" t="s">
        <v>4873</v>
      </c>
      <c r="E20481" s="82" t="s">
        <v>4874</v>
      </c>
      <c r="F20481" s="83" t="s">
        <v>4875</v>
      </c>
    </row>
    <row r="20482" spans="1:6" ht="409.6" hidden="1" customHeight="1" x14ac:dyDescent="0.2"/>
    <row r="20483" spans="1:6" ht="25.5" customHeight="1" thickBot="1" x14ac:dyDescent="0.25">
      <c r="A20483" s="84" t="s">
        <v>4895</v>
      </c>
      <c r="B20483" s="85" t="s">
        <v>4896</v>
      </c>
      <c r="C20483" s="86" t="s">
        <v>4897</v>
      </c>
      <c r="D20483" s="87">
        <v>0.05</v>
      </c>
      <c r="E20483" s="88">
        <v>38472</v>
      </c>
      <c r="F20483" s="89">
        <f>+D20483*E20483</f>
        <v>1923.6000000000001</v>
      </c>
    </row>
    <row r="20484" spans="1:6" ht="409.6" hidden="1" customHeight="1" thickBot="1" x14ac:dyDescent="0.25"/>
    <row r="20485" spans="1:6" ht="13.5" customHeight="1" thickBot="1" x14ac:dyDescent="0.25">
      <c r="A20485" s="90" t="s">
        <v>4898</v>
      </c>
      <c r="B20485" s="91"/>
      <c r="C20485" s="92">
        <v>1.8417122946739699</v>
      </c>
      <c r="D20485" s="91"/>
      <c r="E20485" s="93" t="s">
        <v>4884</v>
      </c>
      <c r="F20485" s="94">
        <v>1924</v>
      </c>
    </row>
    <row r="20486" spans="1:6" ht="0.2" customHeight="1" x14ac:dyDescent="0.2"/>
    <row r="20487" spans="1:6" ht="12.75" customHeight="1" x14ac:dyDescent="0.2">
      <c r="A20487" s="80" t="s">
        <v>4871</v>
      </c>
      <c r="B20487" s="81" t="s">
        <v>4899</v>
      </c>
      <c r="C20487" s="82" t="s">
        <v>4870</v>
      </c>
      <c r="D20487" s="82" t="s">
        <v>4873</v>
      </c>
      <c r="E20487" s="82" t="s">
        <v>4874</v>
      </c>
      <c r="F20487" s="83" t="s">
        <v>4875</v>
      </c>
    </row>
    <row r="20488" spans="1:6" ht="409.6" hidden="1" customHeight="1" x14ac:dyDescent="0.2"/>
    <row r="20489" spans="1:6" ht="25.5" customHeight="1" x14ac:dyDescent="0.2">
      <c r="A20489" s="84" t="s">
        <v>5016</v>
      </c>
      <c r="B20489" s="85" t="s">
        <v>5017</v>
      </c>
      <c r="C20489" s="86" t="s">
        <v>109</v>
      </c>
      <c r="D20489" s="87">
        <v>0.25</v>
      </c>
      <c r="E20489" s="88">
        <v>3482</v>
      </c>
      <c r="F20489" s="89">
        <f>+D20489*E20489</f>
        <v>870.5</v>
      </c>
    </row>
    <row r="20490" spans="1:6" ht="409.6" hidden="1" customHeight="1" x14ac:dyDescent="0.2"/>
    <row r="20491" spans="1:6" ht="25.5" customHeight="1" x14ac:dyDescent="0.2">
      <c r="A20491" s="84" t="s">
        <v>5018</v>
      </c>
      <c r="B20491" s="85" t="s">
        <v>5019</v>
      </c>
      <c r="C20491" s="86" t="s">
        <v>109</v>
      </c>
      <c r="D20491" s="87">
        <v>0.4</v>
      </c>
      <c r="E20491" s="88">
        <v>248</v>
      </c>
      <c r="F20491" s="89">
        <f>+D20491*E20491</f>
        <v>99.2</v>
      </c>
    </row>
    <row r="20492" spans="1:6" ht="409.6" hidden="1" customHeight="1" x14ac:dyDescent="0.2"/>
    <row r="20493" spans="1:6" ht="25.5" customHeight="1" x14ac:dyDescent="0.2">
      <c r="A20493" s="84" t="s">
        <v>5081</v>
      </c>
      <c r="B20493" s="85" t="s">
        <v>5082</v>
      </c>
      <c r="C20493" s="86" t="s">
        <v>109</v>
      </c>
      <c r="D20493" s="87">
        <v>1.4999999999999999E-2</v>
      </c>
      <c r="E20493" s="88">
        <v>12400</v>
      </c>
      <c r="F20493" s="89">
        <f>+D20493*E20493</f>
        <v>186</v>
      </c>
    </row>
    <row r="20494" spans="1:6" ht="409.6" hidden="1" customHeight="1" x14ac:dyDescent="0.2"/>
    <row r="20495" spans="1:6" ht="25.5" customHeight="1" thickBot="1" x14ac:dyDescent="0.25">
      <c r="A20495" s="84" t="s">
        <v>5058</v>
      </c>
      <c r="B20495" s="85" t="s">
        <v>5059</v>
      </c>
      <c r="C20495" s="86" t="s">
        <v>109</v>
      </c>
      <c r="D20495" s="87">
        <v>1.4999999999999999E-2</v>
      </c>
      <c r="E20495" s="88">
        <v>23712</v>
      </c>
      <c r="F20495" s="89">
        <f>+D20495*E20495</f>
        <v>355.68</v>
      </c>
    </row>
    <row r="20496" spans="1:6" ht="409.6" hidden="1" customHeight="1" thickBot="1" x14ac:dyDescent="0.25"/>
    <row r="20497" spans="1:6" ht="13.5" customHeight="1" thickBot="1" x14ac:dyDescent="0.25">
      <c r="A20497" s="90" t="s">
        <v>4904</v>
      </c>
      <c r="B20497" s="91"/>
      <c r="C20497" s="92">
        <v>1.4473331546502299</v>
      </c>
      <c r="D20497" s="91"/>
      <c r="E20497" s="93" t="s">
        <v>4884</v>
      </c>
      <c r="F20497" s="94">
        <v>1512</v>
      </c>
    </row>
    <row r="20498" spans="1:6" ht="0.2" customHeight="1" x14ac:dyDescent="0.2"/>
    <row r="20499" spans="1:6" ht="12.75" customHeight="1" x14ac:dyDescent="0.2">
      <c r="A20499" s="80" t="s">
        <v>4871</v>
      </c>
      <c r="B20499" s="81" t="s">
        <v>4905</v>
      </c>
      <c r="C20499" s="82" t="s">
        <v>4870</v>
      </c>
      <c r="D20499" s="82" t="s">
        <v>4873</v>
      </c>
      <c r="E20499" s="82" t="s">
        <v>4874</v>
      </c>
      <c r="F20499" s="83" t="s">
        <v>4875</v>
      </c>
    </row>
    <row r="20500" spans="1:6" ht="409.6" hidden="1" customHeight="1" x14ac:dyDescent="0.2"/>
    <row r="20501" spans="1:6" ht="25.5" customHeight="1" thickBot="1" x14ac:dyDescent="0.25">
      <c r="A20501" s="84" t="s">
        <v>4949</v>
      </c>
      <c r="B20501" s="85" t="s">
        <v>4950</v>
      </c>
      <c r="C20501" s="86" t="s">
        <v>9</v>
      </c>
      <c r="D20501" s="87">
        <v>1.1000000000000001</v>
      </c>
      <c r="E20501" s="88">
        <v>2140</v>
      </c>
      <c r="F20501" s="89">
        <f>+D20501*E20501</f>
        <v>2354</v>
      </c>
    </row>
    <row r="20502" spans="1:6" ht="409.6" hidden="1" customHeight="1" thickBot="1" x14ac:dyDescent="0.25"/>
    <row r="20503" spans="1:6" ht="13.5" customHeight="1" thickBot="1" x14ac:dyDescent="0.25">
      <c r="A20503" s="90" t="s">
        <v>4908</v>
      </c>
      <c r="B20503" s="91"/>
      <c r="C20503" s="92">
        <v>2.2533215913006899</v>
      </c>
      <c r="D20503" s="91"/>
      <c r="E20503" s="93" t="s">
        <v>4884</v>
      </c>
      <c r="F20503" s="94">
        <v>2354</v>
      </c>
    </row>
    <row r="20504" spans="1:6" ht="0.2" customHeight="1" thickBot="1" x14ac:dyDescent="0.25"/>
    <row r="20505" spans="1:6" ht="12.75" customHeight="1" thickBot="1" x14ac:dyDescent="0.3">
      <c r="A20505" s="157" t="s">
        <v>4909</v>
      </c>
      <c r="B20505" s="158"/>
      <c r="C20505" s="158"/>
      <c r="D20505" s="158"/>
      <c r="E20505" s="159">
        <v>104468</v>
      </c>
      <c r="F20505" s="160"/>
    </row>
    <row r="20506" spans="1:6" ht="12.75" customHeight="1" x14ac:dyDescent="0.2"/>
    <row r="20507" spans="1:6" ht="12.75" customHeight="1" x14ac:dyDescent="0.2"/>
    <row r="20508" spans="1:6" ht="409.6" hidden="1" customHeight="1" x14ac:dyDescent="0.2"/>
    <row r="20509" spans="1:6" ht="12.75" customHeight="1" x14ac:dyDescent="0.25">
      <c r="A20509" s="144" t="s">
        <v>4868</v>
      </c>
      <c r="B20509" s="145"/>
      <c r="C20509" s="145"/>
      <c r="D20509" s="145"/>
      <c r="E20509" s="146"/>
      <c r="F20509" s="147"/>
    </row>
    <row r="20510" spans="1:6" ht="12.75" customHeight="1" x14ac:dyDescent="0.2">
      <c r="A20510" s="138" t="s">
        <v>3391</v>
      </c>
      <c r="B20510" s="139"/>
      <c r="C20510" s="139"/>
      <c r="D20510" s="140"/>
      <c r="E20510" s="76" t="s">
        <v>4869</v>
      </c>
      <c r="F20510" s="77" t="s">
        <v>4870</v>
      </c>
    </row>
    <row r="20511" spans="1:6" ht="12.75" customHeight="1" x14ac:dyDescent="0.2">
      <c r="A20511" s="141"/>
      <c r="B20511" s="142"/>
      <c r="C20511" s="142"/>
      <c r="D20511" s="143"/>
      <c r="E20511" s="78" t="s">
        <v>3390</v>
      </c>
      <c r="F20511" s="79" t="s">
        <v>263</v>
      </c>
    </row>
    <row r="20512" spans="1:6" ht="409.6" hidden="1" customHeight="1" x14ac:dyDescent="0.2"/>
    <row r="20513" spans="1:6" ht="12.75" customHeight="1" x14ac:dyDescent="0.2">
      <c r="A20513" s="80" t="s">
        <v>4871</v>
      </c>
      <c r="B20513" s="81" t="s">
        <v>4872</v>
      </c>
      <c r="C20513" s="82" t="s">
        <v>4870</v>
      </c>
      <c r="D20513" s="82" t="s">
        <v>4873</v>
      </c>
      <c r="E20513" s="82" t="s">
        <v>4874</v>
      </c>
      <c r="F20513" s="83" t="s">
        <v>4875</v>
      </c>
    </row>
    <row r="20514" spans="1:6" ht="409.6" hidden="1" customHeight="1" x14ac:dyDescent="0.2"/>
    <row r="20515" spans="1:6" ht="25.5" customHeight="1" x14ac:dyDescent="0.2">
      <c r="A20515" s="84" t="s">
        <v>5601</v>
      </c>
      <c r="B20515" s="85" t="s">
        <v>5602</v>
      </c>
      <c r="C20515" s="86" t="s">
        <v>9</v>
      </c>
      <c r="D20515" s="87">
        <v>5.25</v>
      </c>
      <c r="E20515" s="88">
        <v>1140</v>
      </c>
      <c r="F20515" s="89">
        <f>+D20515*E20515</f>
        <v>5985</v>
      </c>
    </row>
    <row r="20516" spans="1:6" ht="409.6" hidden="1" customHeight="1" x14ac:dyDescent="0.2"/>
    <row r="20517" spans="1:6" ht="25.5" customHeight="1" thickBot="1" x14ac:dyDescent="0.25">
      <c r="A20517" s="84" t="s">
        <v>5048</v>
      </c>
      <c r="B20517" s="85" t="s">
        <v>5049</v>
      </c>
      <c r="C20517" s="86" t="s">
        <v>106</v>
      </c>
      <c r="D20517" s="87">
        <v>6.0000000000000001E-3</v>
      </c>
      <c r="E20517" s="88">
        <v>331600</v>
      </c>
      <c r="F20517" s="89">
        <f>+D20517*E20517</f>
        <v>1989.6000000000001</v>
      </c>
    </row>
    <row r="20518" spans="1:6" ht="409.6" hidden="1" customHeight="1" thickBot="1" x14ac:dyDescent="0.25"/>
    <row r="20519" spans="1:6" ht="13.5" customHeight="1" thickBot="1" x14ac:dyDescent="0.25">
      <c r="A20519" s="90" t="s">
        <v>4883</v>
      </c>
      <c r="B20519" s="91"/>
      <c r="C20519" s="92">
        <v>51.832835044846</v>
      </c>
      <c r="D20519" s="91"/>
      <c r="E20519" s="93" t="s">
        <v>4884</v>
      </c>
      <c r="F20519" s="94">
        <v>7975</v>
      </c>
    </row>
    <row r="20520" spans="1:6" ht="0.2" customHeight="1" x14ac:dyDescent="0.2"/>
    <row r="20521" spans="1:6" ht="12.75" customHeight="1" x14ac:dyDescent="0.2">
      <c r="A20521" s="80" t="s">
        <v>4871</v>
      </c>
      <c r="B20521" s="81" t="s">
        <v>4885</v>
      </c>
      <c r="C20521" s="82" t="s">
        <v>4870</v>
      </c>
      <c r="D20521" s="82" t="s">
        <v>4873</v>
      </c>
      <c r="E20521" s="82" t="s">
        <v>4874</v>
      </c>
      <c r="F20521" s="83" t="s">
        <v>4875</v>
      </c>
    </row>
    <row r="20522" spans="1:6" ht="409.6" hidden="1" customHeight="1" x14ac:dyDescent="0.2"/>
    <row r="20523" spans="1:6" ht="25.5" customHeight="1" thickBot="1" x14ac:dyDescent="0.25">
      <c r="A20523" s="84" t="s">
        <v>5579</v>
      </c>
      <c r="B20523" s="85" t="s">
        <v>5580</v>
      </c>
      <c r="C20523" s="86" t="s">
        <v>4888</v>
      </c>
      <c r="D20523" s="87">
        <v>2.222E-2</v>
      </c>
      <c r="E20523" s="88">
        <v>253724</v>
      </c>
      <c r="F20523" s="89">
        <f>+D20523*E20523</f>
        <v>5637.7472799999996</v>
      </c>
    </row>
    <row r="20524" spans="1:6" ht="409.6" hidden="1" customHeight="1" thickBot="1" x14ac:dyDescent="0.25"/>
    <row r="20525" spans="1:6" ht="13.5" customHeight="1" thickBot="1" x14ac:dyDescent="0.25">
      <c r="A20525" s="90" t="s">
        <v>4893</v>
      </c>
      <c r="B20525" s="91"/>
      <c r="C20525" s="92">
        <v>36.643702066814001</v>
      </c>
      <c r="D20525" s="91"/>
      <c r="E20525" s="93" t="s">
        <v>4884</v>
      </c>
      <c r="F20525" s="94">
        <v>5638</v>
      </c>
    </row>
    <row r="20526" spans="1:6" ht="0.2" customHeight="1" x14ac:dyDescent="0.2"/>
    <row r="20527" spans="1:6" ht="12.75" customHeight="1" x14ac:dyDescent="0.2">
      <c r="A20527" s="80" t="s">
        <v>4871</v>
      </c>
      <c r="B20527" s="81" t="s">
        <v>4894</v>
      </c>
      <c r="C20527" s="82" t="s">
        <v>4870</v>
      </c>
      <c r="D20527" s="82" t="s">
        <v>4873</v>
      </c>
      <c r="E20527" s="82" t="s">
        <v>4874</v>
      </c>
      <c r="F20527" s="83" t="s">
        <v>4875</v>
      </c>
    </row>
    <row r="20528" spans="1:6" ht="409.6" hidden="1" customHeight="1" x14ac:dyDescent="0.2"/>
    <row r="20529" spans="1:6" ht="25.5" customHeight="1" thickBot="1" x14ac:dyDescent="0.25">
      <c r="A20529" s="84" t="s">
        <v>4895</v>
      </c>
      <c r="B20529" s="85" t="s">
        <v>4896</v>
      </c>
      <c r="C20529" s="86" t="s">
        <v>4897</v>
      </c>
      <c r="D20529" s="87">
        <v>0.05</v>
      </c>
      <c r="E20529" s="88">
        <v>5638</v>
      </c>
      <c r="F20529" s="89">
        <f>+D20529*E20529</f>
        <v>281.90000000000003</v>
      </c>
    </row>
    <row r="20530" spans="1:6" ht="409.6" hidden="1" customHeight="1" thickBot="1" x14ac:dyDescent="0.25"/>
    <row r="20531" spans="1:6" ht="13.5" customHeight="1" thickBot="1" x14ac:dyDescent="0.25">
      <c r="A20531" s="90" t="s">
        <v>4898</v>
      </c>
      <c r="B20531" s="91"/>
      <c r="C20531" s="92">
        <v>1.83283504484596</v>
      </c>
      <c r="D20531" s="91"/>
      <c r="E20531" s="93" t="s">
        <v>4884</v>
      </c>
      <c r="F20531" s="94">
        <v>282</v>
      </c>
    </row>
    <row r="20532" spans="1:6" ht="0.2" customHeight="1" x14ac:dyDescent="0.2"/>
    <row r="20533" spans="1:6" ht="12.75" customHeight="1" x14ac:dyDescent="0.2">
      <c r="A20533" s="80" t="s">
        <v>4871</v>
      </c>
      <c r="B20533" s="81" t="s">
        <v>4899</v>
      </c>
      <c r="C20533" s="82" t="s">
        <v>4870</v>
      </c>
      <c r="D20533" s="82" t="s">
        <v>4873</v>
      </c>
      <c r="E20533" s="82" t="s">
        <v>4874</v>
      </c>
      <c r="F20533" s="83" t="s">
        <v>4875</v>
      </c>
    </row>
    <row r="20534" spans="1:6" ht="409.6" hidden="1" customHeight="1" x14ac:dyDescent="0.2"/>
    <row r="20535" spans="1:6" ht="25.5" customHeight="1" x14ac:dyDescent="0.2">
      <c r="A20535" s="84" t="s">
        <v>5016</v>
      </c>
      <c r="B20535" s="85" t="s">
        <v>5017</v>
      </c>
      <c r="C20535" s="86" t="s">
        <v>109</v>
      </c>
      <c r="D20535" s="87">
        <v>0.05</v>
      </c>
      <c r="E20535" s="88">
        <v>3482</v>
      </c>
      <c r="F20535" s="89">
        <f>+D20535*E20535</f>
        <v>174.10000000000002</v>
      </c>
    </row>
    <row r="20536" spans="1:6" ht="409.6" hidden="1" customHeight="1" x14ac:dyDescent="0.2"/>
    <row r="20537" spans="1:6" ht="25.5" customHeight="1" x14ac:dyDescent="0.2">
      <c r="A20537" s="84" t="s">
        <v>5018</v>
      </c>
      <c r="B20537" s="85" t="s">
        <v>5019</v>
      </c>
      <c r="C20537" s="86" t="s">
        <v>109</v>
      </c>
      <c r="D20537" s="87">
        <v>0.1</v>
      </c>
      <c r="E20537" s="88">
        <v>248</v>
      </c>
      <c r="F20537" s="89">
        <f>+D20537*E20537</f>
        <v>24.8</v>
      </c>
    </row>
    <row r="20538" spans="1:6" ht="409.6" hidden="1" customHeight="1" x14ac:dyDescent="0.2"/>
    <row r="20539" spans="1:6" ht="25.5" customHeight="1" thickBot="1" x14ac:dyDescent="0.25">
      <c r="A20539" s="84" t="s">
        <v>5480</v>
      </c>
      <c r="B20539" s="85" t="s">
        <v>5481</v>
      </c>
      <c r="C20539" s="86" t="s">
        <v>109</v>
      </c>
      <c r="D20539" s="87">
        <v>8.0000000000000002E-3</v>
      </c>
      <c r="E20539" s="88">
        <v>107956</v>
      </c>
      <c r="F20539" s="89">
        <f>+D20539*E20539</f>
        <v>863.64800000000002</v>
      </c>
    </row>
    <row r="20540" spans="1:6" ht="409.6" hidden="1" customHeight="1" thickBot="1" x14ac:dyDescent="0.25"/>
    <row r="20541" spans="1:6" ht="13.5" customHeight="1" thickBot="1" x14ac:dyDescent="0.25">
      <c r="A20541" s="90" t="s">
        <v>4904</v>
      </c>
      <c r="B20541" s="91"/>
      <c r="C20541" s="92">
        <v>6.9088782009619099</v>
      </c>
      <c r="D20541" s="91"/>
      <c r="E20541" s="93" t="s">
        <v>4884</v>
      </c>
      <c r="F20541" s="94">
        <v>1063</v>
      </c>
    </row>
    <row r="20542" spans="1:6" ht="0.2" customHeight="1" x14ac:dyDescent="0.2"/>
    <row r="20543" spans="1:6" ht="12.75" customHeight="1" x14ac:dyDescent="0.2">
      <c r="A20543" s="80" t="s">
        <v>4871</v>
      </c>
      <c r="B20543" s="81" t="s">
        <v>4905</v>
      </c>
      <c r="C20543" s="82" t="s">
        <v>4870</v>
      </c>
      <c r="D20543" s="82" t="s">
        <v>4873</v>
      </c>
      <c r="E20543" s="82" t="s">
        <v>4874</v>
      </c>
      <c r="F20543" s="83" t="s">
        <v>4875</v>
      </c>
    </row>
    <row r="20544" spans="1:6" ht="409.6" hidden="1" customHeight="1" x14ac:dyDescent="0.2"/>
    <row r="20545" spans="1:6" ht="25.5" customHeight="1" thickBot="1" x14ac:dyDescent="0.25">
      <c r="A20545" s="84" t="s">
        <v>4949</v>
      </c>
      <c r="B20545" s="85" t="s">
        <v>4950</v>
      </c>
      <c r="C20545" s="86" t="s">
        <v>9</v>
      </c>
      <c r="D20545" s="87">
        <v>0.2</v>
      </c>
      <c r="E20545" s="88">
        <v>2140</v>
      </c>
      <c r="F20545" s="89">
        <f>+D20545*E20545</f>
        <v>428</v>
      </c>
    </row>
    <row r="20546" spans="1:6" ht="409.6" hidden="1" customHeight="1" thickBot="1" x14ac:dyDescent="0.25"/>
    <row r="20547" spans="1:6" ht="13.5" customHeight="1" thickBot="1" x14ac:dyDescent="0.25">
      <c r="A20547" s="90" t="s">
        <v>4908</v>
      </c>
      <c r="B20547" s="91"/>
      <c r="C20547" s="92">
        <v>2.7817496425321702</v>
      </c>
      <c r="D20547" s="91"/>
      <c r="E20547" s="93" t="s">
        <v>4884</v>
      </c>
      <c r="F20547" s="94">
        <v>428</v>
      </c>
    </row>
    <row r="20548" spans="1:6" ht="0.2" customHeight="1" thickBot="1" x14ac:dyDescent="0.25"/>
    <row r="20549" spans="1:6" ht="12.75" customHeight="1" thickBot="1" x14ac:dyDescent="0.3">
      <c r="A20549" s="157" t="s">
        <v>4909</v>
      </c>
      <c r="B20549" s="158"/>
      <c r="C20549" s="158"/>
      <c r="D20549" s="158"/>
      <c r="E20549" s="159">
        <v>15386</v>
      </c>
      <c r="F20549" s="160"/>
    </row>
    <row r="20550" spans="1:6" ht="12.75" customHeight="1" x14ac:dyDescent="0.2"/>
    <row r="20551" spans="1:6" ht="12.75" customHeight="1" x14ac:dyDescent="0.2"/>
    <row r="20552" spans="1:6" ht="409.6" hidden="1" customHeight="1" x14ac:dyDescent="0.2"/>
    <row r="20553" spans="1:6" ht="12.75" customHeight="1" x14ac:dyDescent="0.25">
      <c r="A20553" s="144" t="s">
        <v>4868</v>
      </c>
      <c r="B20553" s="145"/>
      <c r="C20553" s="145"/>
      <c r="D20553" s="145"/>
      <c r="E20553" s="146"/>
      <c r="F20553" s="147"/>
    </row>
    <row r="20554" spans="1:6" ht="12.75" customHeight="1" x14ac:dyDescent="0.2">
      <c r="A20554" s="138" t="s">
        <v>3395</v>
      </c>
      <c r="B20554" s="139"/>
      <c r="C20554" s="139"/>
      <c r="D20554" s="140"/>
      <c r="E20554" s="76" t="s">
        <v>4869</v>
      </c>
      <c r="F20554" s="77" t="s">
        <v>4870</v>
      </c>
    </row>
    <row r="20555" spans="1:6" ht="12.75" customHeight="1" x14ac:dyDescent="0.2">
      <c r="A20555" s="141"/>
      <c r="B20555" s="142"/>
      <c r="C20555" s="142"/>
      <c r="D20555" s="143"/>
      <c r="E20555" s="78" t="s">
        <v>3394</v>
      </c>
      <c r="F20555" s="79" t="s">
        <v>117</v>
      </c>
    </row>
    <row r="20556" spans="1:6" ht="409.6" hidden="1" customHeight="1" x14ac:dyDescent="0.2"/>
    <row r="20557" spans="1:6" ht="12.75" customHeight="1" x14ac:dyDescent="0.2">
      <c r="A20557" s="80" t="s">
        <v>4871</v>
      </c>
      <c r="B20557" s="81" t="s">
        <v>4872</v>
      </c>
      <c r="C20557" s="82" t="s">
        <v>4870</v>
      </c>
      <c r="D20557" s="82" t="s">
        <v>4873</v>
      </c>
      <c r="E20557" s="82" t="s">
        <v>4874</v>
      </c>
      <c r="F20557" s="83" t="s">
        <v>4875</v>
      </c>
    </row>
    <row r="20558" spans="1:6" ht="409.6" hidden="1" customHeight="1" x14ac:dyDescent="0.2"/>
    <row r="20559" spans="1:6" ht="25.5" customHeight="1" x14ac:dyDescent="0.2">
      <c r="A20559" s="84" t="s">
        <v>5599</v>
      </c>
      <c r="B20559" s="85" t="s">
        <v>5600</v>
      </c>
      <c r="C20559" s="86" t="s">
        <v>9</v>
      </c>
      <c r="D20559" s="87">
        <v>30.791789999999999</v>
      </c>
      <c r="E20559" s="88">
        <v>1807</v>
      </c>
      <c r="F20559" s="89">
        <f>+D20559*E20559</f>
        <v>55640.76453</v>
      </c>
    </row>
    <row r="20560" spans="1:6" ht="409.6" hidden="1" customHeight="1" x14ac:dyDescent="0.2"/>
    <row r="20561" spans="1:6" ht="25.5" customHeight="1" thickBot="1" x14ac:dyDescent="0.25">
      <c r="A20561" s="84" t="s">
        <v>5048</v>
      </c>
      <c r="B20561" s="85" t="s">
        <v>5049</v>
      </c>
      <c r="C20561" s="86" t="s">
        <v>106</v>
      </c>
      <c r="D20561" s="87">
        <v>1.47E-3</v>
      </c>
      <c r="E20561" s="88">
        <v>331600</v>
      </c>
      <c r="F20561" s="89">
        <f>+D20561*E20561</f>
        <v>487.452</v>
      </c>
    </row>
    <row r="20562" spans="1:6" ht="409.6" hidden="1" customHeight="1" thickBot="1" x14ac:dyDescent="0.25"/>
    <row r="20563" spans="1:6" ht="13.5" customHeight="1" thickBot="1" x14ac:dyDescent="0.25">
      <c r="A20563" s="90" t="s">
        <v>4883</v>
      </c>
      <c r="B20563" s="91"/>
      <c r="C20563" s="92">
        <v>75.265846888284003</v>
      </c>
      <c r="D20563" s="91"/>
      <c r="E20563" s="93" t="s">
        <v>4884</v>
      </c>
      <c r="F20563" s="94">
        <v>56128</v>
      </c>
    </row>
    <row r="20564" spans="1:6" ht="0.2" customHeight="1" x14ac:dyDescent="0.2"/>
    <row r="20565" spans="1:6" ht="12.75" customHeight="1" x14ac:dyDescent="0.2">
      <c r="A20565" s="80" t="s">
        <v>4871</v>
      </c>
      <c r="B20565" s="81" t="s">
        <v>4885</v>
      </c>
      <c r="C20565" s="82" t="s">
        <v>4870</v>
      </c>
      <c r="D20565" s="82" t="s">
        <v>4873</v>
      </c>
      <c r="E20565" s="82" t="s">
        <v>4874</v>
      </c>
      <c r="F20565" s="83" t="s">
        <v>4875</v>
      </c>
    </row>
    <row r="20566" spans="1:6" ht="409.6" hidden="1" customHeight="1" x14ac:dyDescent="0.2"/>
    <row r="20567" spans="1:6" ht="25.5" customHeight="1" thickBot="1" x14ac:dyDescent="0.25">
      <c r="A20567" s="84" t="s">
        <v>5579</v>
      </c>
      <c r="B20567" s="85" t="s">
        <v>5580</v>
      </c>
      <c r="C20567" s="86" t="s">
        <v>4888</v>
      </c>
      <c r="D20567" s="87">
        <v>0.05</v>
      </c>
      <c r="E20567" s="88">
        <v>253724</v>
      </c>
      <c r="F20567" s="89">
        <f>+D20567*E20567</f>
        <v>12686.2</v>
      </c>
    </row>
    <row r="20568" spans="1:6" ht="409.6" hidden="1" customHeight="1" thickBot="1" x14ac:dyDescent="0.25"/>
    <row r="20569" spans="1:6" ht="13.5" customHeight="1" thickBot="1" x14ac:dyDescent="0.25">
      <c r="A20569" s="90" t="s">
        <v>4893</v>
      </c>
      <c r="B20569" s="91"/>
      <c r="C20569" s="92">
        <v>17.011518914352401</v>
      </c>
      <c r="D20569" s="91"/>
      <c r="E20569" s="93" t="s">
        <v>4884</v>
      </c>
      <c r="F20569" s="94">
        <v>12686</v>
      </c>
    </row>
    <row r="20570" spans="1:6" ht="0.2" customHeight="1" x14ac:dyDescent="0.2"/>
    <row r="20571" spans="1:6" ht="12.75" customHeight="1" x14ac:dyDescent="0.2">
      <c r="A20571" s="80" t="s">
        <v>4871</v>
      </c>
      <c r="B20571" s="81" t="s">
        <v>4894</v>
      </c>
      <c r="C20571" s="82" t="s">
        <v>4870</v>
      </c>
      <c r="D20571" s="82" t="s">
        <v>4873</v>
      </c>
      <c r="E20571" s="82" t="s">
        <v>4874</v>
      </c>
      <c r="F20571" s="83" t="s">
        <v>4875</v>
      </c>
    </row>
    <row r="20572" spans="1:6" ht="409.6" hidden="1" customHeight="1" x14ac:dyDescent="0.2"/>
    <row r="20573" spans="1:6" ht="25.5" customHeight="1" thickBot="1" x14ac:dyDescent="0.25">
      <c r="A20573" s="84" t="s">
        <v>4895</v>
      </c>
      <c r="B20573" s="85" t="s">
        <v>4896</v>
      </c>
      <c r="C20573" s="86" t="s">
        <v>4897</v>
      </c>
      <c r="D20573" s="87">
        <v>0.05</v>
      </c>
      <c r="E20573" s="88">
        <v>12686</v>
      </c>
      <c r="F20573" s="89">
        <f>+D20573*E20573</f>
        <v>634.30000000000007</v>
      </c>
    </row>
    <row r="20574" spans="1:6" ht="409.6" hidden="1" customHeight="1" x14ac:dyDescent="0.2"/>
    <row r="20575" spans="1:6" ht="13.5" customHeight="1" thickBot="1" x14ac:dyDescent="0.25">
      <c r="A20575" s="90" t="s">
        <v>4898</v>
      </c>
      <c r="B20575" s="91"/>
      <c r="C20575" s="92">
        <v>0.85017365534442801</v>
      </c>
      <c r="D20575" s="91"/>
      <c r="E20575" s="93" t="s">
        <v>4884</v>
      </c>
      <c r="F20575" s="94">
        <v>634</v>
      </c>
    </row>
    <row r="20576" spans="1:6" ht="0.2" customHeight="1" x14ac:dyDescent="0.2"/>
    <row r="20577" spans="1:6" ht="12.75" customHeight="1" x14ac:dyDescent="0.2">
      <c r="A20577" s="80" t="s">
        <v>4871</v>
      </c>
      <c r="B20577" s="81" t="s">
        <v>4899</v>
      </c>
      <c r="C20577" s="82" t="s">
        <v>4870</v>
      </c>
      <c r="D20577" s="82" t="s">
        <v>4873</v>
      </c>
      <c r="E20577" s="82" t="s">
        <v>4874</v>
      </c>
      <c r="F20577" s="83" t="s">
        <v>4875</v>
      </c>
    </row>
    <row r="20578" spans="1:6" ht="409.6" hidden="1" customHeight="1" x14ac:dyDescent="0.2"/>
    <row r="20579" spans="1:6" ht="25.5" customHeight="1" thickBot="1" x14ac:dyDescent="0.25">
      <c r="A20579" s="84" t="s">
        <v>5480</v>
      </c>
      <c r="B20579" s="85" t="s">
        <v>5481</v>
      </c>
      <c r="C20579" s="86" t="s">
        <v>109</v>
      </c>
      <c r="D20579" s="87">
        <v>0.02</v>
      </c>
      <c r="E20579" s="88">
        <v>107956</v>
      </c>
      <c r="F20579" s="89">
        <f>+D20579*E20579</f>
        <v>2159.12</v>
      </c>
    </row>
    <row r="20580" spans="1:6" ht="409.6" hidden="1" customHeight="1" thickBot="1" x14ac:dyDescent="0.25"/>
    <row r="20581" spans="1:6" ht="13.5" customHeight="1" thickBot="1" x14ac:dyDescent="0.25">
      <c r="A20581" s="90" t="s">
        <v>4904</v>
      </c>
      <c r="B20581" s="91"/>
      <c r="C20581" s="92">
        <v>2.89514971906722</v>
      </c>
      <c r="D20581" s="91"/>
      <c r="E20581" s="93" t="s">
        <v>4884</v>
      </c>
      <c r="F20581" s="94">
        <v>2159</v>
      </c>
    </row>
    <row r="20582" spans="1:6" ht="0.2" customHeight="1" x14ac:dyDescent="0.2"/>
    <row r="20583" spans="1:6" ht="12.75" customHeight="1" x14ac:dyDescent="0.2">
      <c r="A20583" s="80" t="s">
        <v>4871</v>
      </c>
      <c r="B20583" s="81" t="s">
        <v>4905</v>
      </c>
      <c r="C20583" s="82" t="s">
        <v>4870</v>
      </c>
      <c r="D20583" s="82" t="s">
        <v>4873</v>
      </c>
      <c r="E20583" s="82" t="s">
        <v>4874</v>
      </c>
      <c r="F20583" s="83" t="s">
        <v>4875</v>
      </c>
    </row>
    <row r="20584" spans="1:6" ht="409.6" hidden="1" customHeight="1" x14ac:dyDescent="0.2"/>
    <row r="20585" spans="1:6" ht="25.5" customHeight="1" thickBot="1" x14ac:dyDescent="0.25">
      <c r="A20585" s="84" t="s">
        <v>4949</v>
      </c>
      <c r="B20585" s="85" t="s">
        <v>4950</v>
      </c>
      <c r="C20585" s="86" t="s">
        <v>9</v>
      </c>
      <c r="D20585" s="87">
        <v>1.3859999999999999</v>
      </c>
      <c r="E20585" s="88">
        <v>2140</v>
      </c>
      <c r="F20585" s="89">
        <f>+D20585*E20585</f>
        <v>2966.04</v>
      </c>
    </row>
    <row r="20586" spans="1:6" ht="409.6" hidden="1" customHeight="1" thickBot="1" x14ac:dyDescent="0.25"/>
    <row r="20587" spans="1:6" ht="13.5" customHeight="1" thickBot="1" x14ac:dyDescent="0.25">
      <c r="A20587" s="90" t="s">
        <v>4908</v>
      </c>
      <c r="B20587" s="91"/>
      <c r="C20587" s="92">
        <v>3.9773108229520102</v>
      </c>
      <c r="D20587" s="91"/>
      <c r="E20587" s="93" t="s">
        <v>4884</v>
      </c>
      <c r="F20587" s="94">
        <v>2966</v>
      </c>
    </row>
    <row r="20588" spans="1:6" ht="0.2" customHeight="1" thickBot="1" x14ac:dyDescent="0.25"/>
    <row r="20589" spans="1:6" ht="12.75" customHeight="1" thickBot="1" x14ac:dyDescent="0.3">
      <c r="A20589" s="157" t="s">
        <v>4909</v>
      </c>
      <c r="B20589" s="158"/>
      <c r="C20589" s="158"/>
      <c r="D20589" s="158"/>
      <c r="E20589" s="159">
        <v>74573</v>
      </c>
      <c r="F20589" s="160"/>
    </row>
    <row r="20590" spans="1:6" ht="12.75" customHeight="1" x14ac:dyDescent="0.2"/>
    <row r="20591" spans="1:6" ht="12.75" customHeight="1" x14ac:dyDescent="0.2"/>
    <row r="20592" spans="1:6" ht="409.6" hidden="1" customHeight="1" x14ac:dyDescent="0.2"/>
    <row r="20593" spans="1:6" ht="12.75" customHeight="1" x14ac:dyDescent="0.25">
      <c r="A20593" s="144" t="s">
        <v>4868</v>
      </c>
      <c r="B20593" s="145"/>
      <c r="C20593" s="145"/>
      <c r="D20593" s="145"/>
      <c r="E20593" s="146"/>
      <c r="F20593" s="147"/>
    </row>
    <row r="20594" spans="1:6" ht="12.75" customHeight="1" x14ac:dyDescent="0.2">
      <c r="A20594" s="138" t="s">
        <v>3397</v>
      </c>
      <c r="B20594" s="139"/>
      <c r="C20594" s="139"/>
      <c r="D20594" s="140"/>
      <c r="E20594" s="76" t="s">
        <v>4869</v>
      </c>
      <c r="F20594" s="77" t="s">
        <v>4870</v>
      </c>
    </row>
    <row r="20595" spans="1:6" ht="12.75" customHeight="1" x14ac:dyDescent="0.2">
      <c r="A20595" s="141"/>
      <c r="B20595" s="142"/>
      <c r="C20595" s="142"/>
      <c r="D20595" s="143"/>
      <c r="E20595" s="78" t="s">
        <v>3396</v>
      </c>
      <c r="F20595" s="79" t="s">
        <v>263</v>
      </c>
    </row>
    <row r="20596" spans="1:6" ht="409.6" hidden="1" customHeight="1" x14ac:dyDescent="0.2"/>
    <row r="20597" spans="1:6" ht="12.75" customHeight="1" x14ac:dyDescent="0.2">
      <c r="A20597" s="80" t="s">
        <v>4871</v>
      </c>
      <c r="B20597" s="81" t="s">
        <v>4872</v>
      </c>
      <c r="C20597" s="82" t="s">
        <v>4870</v>
      </c>
      <c r="D20597" s="82" t="s">
        <v>4873</v>
      </c>
      <c r="E20597" s="82" t="s">
        <v>4874</v>
      </c>
      <c r="F20597" s="83" t="s">
        <v>4875</v>
      </c>
    </row>
    <row r="20598" spans="1:6" ht="409.6" hidden="1" customHeight="1" x14ac:dyDescent="0.2"/>
    <row r="20599" spans="1:6" ht="25.5" customHeight="1" x14ac:dyDescent="0.2">
      <c r="A20599" s="84" t="s">
        <v>5599</v>
      </c>
      <c r="B20599" s="85" t="s">
        <v>5600</v>
      </c>
      <c r="C20599" s="86" t="s">
        <v>9</v>
      </c>
      <c r="D20599" s="87">
        <v>19.090910000000001</v>
      </c>
      <c r="E20599" s="88">
        <v>1807</v>
      </c>
      <c r="F20599" s="89">
        <f>+D20599*E20599</f>
        <v>34497.274369999999</v>
      </c>
    </row>
    <row r="20600" spans="1:6" ht="409.6" hidden="1" customHeight="1" x14ac:dyDescent="0.2"/>
    <row r="20601" spans="1:6" ht="25.5" customHeight="1" thickBot="1" x14ac:dyDescent="0.25">
      <c r="A20601" s="84" t="s">
        <v>5048</v>
      </c>
      <c r="B20601" s="85" t="s">
        <v>5049</v>
      </c>
      <c r="C20601" s="86" t="s">
        <v>106</v>
      </c>
      <c r="D20601" s="87">
        <v>9.7650000000000001E-2</v>
      </c>
      <c r="E20601" s="88">
        <v>331600</v>
      </c>
      <c r="F20601" s="89">
        <f>+D20601*E20601</f>
        <v>32380.74</v>
      </c>
    </row>
    <row r="20602" spans="1:6" ht="409.6" hidden="1" customHeight="1" thickBot="1" x14ac:dyDescent="0.25"/>
    <row r="20603" spans="1:6" ht="13.5" customHeight="1" thickBot="1" x14ac:dyDescent="0.25">
      <c r="A20603" s="90" t="s">
        <v>4883</v>
      </c>
      <c r="B20603" s="91"/>
      <c r="C20603" s="92">
        <v>65.764605233398598</v>
      </c>
      <c r="D20603" s="91"/>
      <c r="E20603" s="93" t="s">
        <v>4884</v>
      </c>
      <c r="F20603" s="94">
        <v>66878</v>
      </c>
    </row>
    <row r="20604" spans="1:6" ht="0.2" customHeight="1" x14ac:dyDescent="0.2"/>
    <row r="20605" spans="1:6" ht="12.75" customHeight="1" x14ac:dyDescent="0.2">
      <c r="A20605" s="80" t="s">
        <v>4871</v>
      </c>
      <c r="B20605" s="81" t="s">
        <v>4885</v>
      </c>
      <c r="C20605" s="82" t="s">
        <v>4870</v>
      </c>
      <c r="D20605" s="82" t="s">
        <v>4873</v>
      </c>
      <c r="E20605" s="82" t="s">
        <v>4874</v>
      </c>
      <c r="F20605" s="83" t="s">
        <v>4875</v>
      </c>
    </row>
    <row r="20606" spans="1:6" ht="409.6" hidden="1" customHeight="1" x14ac:dyDescent="0.2"/>
    <row r="20607" spans="1:6" ht="25.5" customHeight="1" thickBot="1" x14ac:dyDescent="0.25">
      <c r="A20607" s="84" t="s">
        <v>5579</v>
      </c>
      <c r="B20607" s="85" t="s">
        <v>5580</v>
      </c>
      <c r="C20607" s="86" t="s">
        <v>4888</v>
      </c>
      <c r="D20607" s="87">
        <v>0.11123</v>
      </c>
      <c r="E20607" s="88">
        <v>253724</v>
      </c>
      <c r="F20607" s="89">
        <f>+D20607*E20607</f>
        <v>28221.720519999999</v>
      </c>
    </row>
    <row r="20608" spans="1:6" ht="409.6" hidden="1" customHeight="1" thickBot="1" x14ac:dyDescent="0.25"/>
    <row r="20609" spans="1:6" ht="13.5" customHeight="1" thickBot="1" x14ac:dyDescent="0.25">
      <c r="A20609" s="90" t="s">
        <v>4893</v>
      </c>
      <c r="B20609" s="91"/>
      <c r="C20609" s="92">
        <v>27.752155998938001</v>
      </c>
      <c r="D20609" s="91"/>
      <c r="E20609" s="93" t="s">
        <v>4884</v>
      </c>
      <c r="F20609" s="94">
        <v>28222</v>
      </c>
    </row>
    <row r="20610" spans="1:6" ht="0.2" customHeight="1" x14ac:dyDescent="0.2"/>
    <row r="20611" spans="1:6" ht="12.75" customHeight="1" x14ac:dyDescent="0.2">
      <c r="A20611" s="80" t="s">
        <v>4871</v>
      </c>
      <c r="B20611" s="81" t="s">
        <v>4894</v>
      </c>
      <c r="C20611" s="82" t="s">
        <v>4870</v>
      </c>
      <c r="D20611" s="82" t="s">
        <v>4873</v>
      </c>
      <c r="E20611" s="82" t="s">
        <v>4874</v>
      </c>
      <c r="F20611" s="83" t="s">
        <v>4875</v>
      </c>
    </row>
    <row r="20612" spans="1:6" ht="409.6" hidden="1" customHeight="1" x14ac:dyDescent="0.2"/>
    <row r="20613" spans="1:6" ht="25.5" customHeight="1" thickBot="1" x14ac:dyDescent="0.25">
      <c r="A20613" s="84" t="s">
        <v>4895</v>
      </c>
      <c r="B20613" s="85" t="s">
        <v>4896</v>
      </c>
      <c r="C20613" s="86" t="s">
        <v>4897</v>
      </c>
      <c r="D20613" s="87">
        <v>0.05</v>
      </c>
      <c r="E20613" s="88">
        <v>28222</v>
      </c>
      <c r="F20613" s="89">
        <f>+D20613*E20613</f>
        <v>1411.1000000000001</v>
      </c>
    </row>
    <row r="20614" spans="1:6" ht="409.6" hidden="1" customHeight="1" thickBot="1" x14ac:dyDescent="0.25"/>
    <row r="20615" spans="1:6" ht="13.5" customHeight="1" thickBot="1" x14ac:dyDescent="0.25">
      <c r="A20615" s="90" t="s">
        <v>4898</v>
      </c>
      <c r="B20615" s="91"/>
      <c r="C20615" s="92">
        <v>1.38750946476159</v>
      </c>
      <c r="D20615" s="91"/>
      <c r="E20615" s="93" t="s">
        <v>4884</v>
      </c>
      <c r="F20615" s="94">
        <v>1411</v>
      </c>
    </row>
    <row r="20616" spans="1:6" ht="0.2" customHeight="1" x14ac:dyDescent="0.2"/>
    <row r="20617" spans="1:6" ht="12.75" customHeight="1" x14ac:dyDescent="0.2">
      <c r="A20617" s="80" t="s">
        <v>4871</v>
      </c>
      <c r="B20617" s="81" t="s">
        <v>4899</v>
      </c>
      <c r="C20617" s="82" t="s">
        <v>4870</v>
      </c>
      <c r="D20617" s="82" t="s">
        <v>4873</v>
      </c>
      <c r="E20617" s="82" t="s">
        <v>4874</v>
      </c>
      <c r="F20617" s="83" t="s">
        <v>4875</v>
      </c>
    </row>
    <row r="20618" spans="1:6" ht="409.6" hidden="1" customHeight="1" x14ac:dyDescent="0.2"/>
    <row r="20619" spans="1:6" ht="25.5" customHeight="1" x14ac:dyDescent="0.2">
      <c r="A20619" s="84" t="s">
        <v>5480</v>
      </c>
      <c r="B20619" s="85" t="s">
        <v>5481</v>
      </c>
      <c r="C20619" s="86" t="s">
        <v>109</v>
      </c>
      <c r="D20619" s="87">
        <v>1.2500000000000001E-2</v>
      </c>
      <c r="E20619" s="88">
        <v>107956</v>
      </c>
      <c r="F20619" s="89">
        <f>+D20619*E20619</f>
        <v>1349.45</v>
      </c>
    </row>
    <row r="20620" spans="1:6" ht="409.6" hidden="1" customHeight="1" x14ac:dyDescent="0.2"/>
    <row r="20621" spans="1:6" ht="25.5" customHeight="1" thickBot="1" x14ac:dyDescent="0.25">
      <c r="A20621" s="84" t="s">
        <v>5012</v>
      </c>
      <c r="B20621" s="85" t="s">
        <v>5013</v>
      </c>
      <c r="C20621" s="86" t="s">
        <v>109</v>
      </c>
      <c r="D20621" s="87">
        <v>8.5999999999999993E-2</v>
      </c>
      <c r="E20621" s="88">
        <v>23200</v>
      </c>
      <c r="F20621" s="89">
        <f>+D20621*E20621</f>
        <v>1995.1999999999998</v>
      </c>
    </row>
    <row r="20622" spans="1:6" ht="409.6" hidden="1" customHeight="1" thickBot="1" x14ac:dyDescent="0.25"/>
    <row r="20623" spans="1:6" ht="13.5" customHeight="1" thickBot="1" x14ac:dyDescent="0.25">
      <c r="A20623" s="90" t="s">
        <v>4904</v>
      </c>
      <c r="B20623" s="91"/>
      <c r="C20623" s="92">
        <v>3.2883285968552398</v>
      </c>
      <c r="D20623" s="91"/>
      <c r="E20623" s="93" t="s">
        <v>4884</v>
      </c>
      <c r="F20623" s="94">
        <v>3344</v>
      </c>
    </row>
    <row r="20624" spans="1:6" ht="0.2" customHeight="1" x14ac:dyDescent="0.2"/>
    <row r="20625" spans="1:6" ht="12.75" customHeight="1" x14ac:dyDescent="0.2">
      <c r="A20625" s="80" t="s">
        <v>4871</v>
      </c>
      <c r="B20625" s="81" t="s">
        <v>4905</v>
      </c>
      <c r="C20625" s="82" t="s">
        <v>4870</v>
      </c>
      <c r="D20625" s="82" t="s">
        <v>4873</v>
      </c>
      <c r="E20625" s="82" t="s">
        <v>4874</v>
      </c>
      <c r="F20625" s="83" t="s">
        <v>4875</v>
      </c>
    </row>
    <row r="20626" spans="1:6" ht="409.6" hidden="1" customHeight="1" x14ac:dyDescent="0.2"/>
    <row r="20627" spans="1:6" ht="25.5" customHeight="1" thickBot="1" x14ac:dyDescent="0.25">
      <c r="A20627" s="84" t="s">
        <v>4949</v>
      </c>
      <c r="B20627" s="85" t="s">
        <v>4950</v>
      </c>
      <c r="C20627" s="86" t="s">
        <v>9</v>
      </c>
      <c r="D20627" s="87">
        <v>0.85899999999999999</v>
      </c>
      <c r="E20627" s="88">
        <v>2140</v>
      </c>
      <c r="F20627" s="89">
        <f>+D20627*E20627</f>
        <v>1838.26</v>
      </c>
    </row>
    <row r="20628" spans="1:6" ht="409.6" hidden="1" customHeight="1" thickBot="1" x14ac:dyDescent="0.25"/>
    <row r="20629" spans="1:6" ht="13.5" customHeight="1" thickBot="1" x14ac:dyDescent="0.25">
      <c r="A20629" s="90" t="s">
        <v>4908</v>
      </c>
      <c r="B20629" s="91"/>
      <c r="C20629" s="92">
        <v>1.8074007060466299</v>
      </c>
      <c r="D20629" s="91"/>
      <c r="E20629" s="93" t="s">
        <v>4884</v>
      </c>
      <c r="F20629" s="94">
        <v>1838</v>
      </c>
    </row>
    <row r="20630" spans="1:6" ht="0.2" customHeight="1" thickBot="1" x14ac:dyDescent="0.25"/>
    <row r="20631" spans="1:6" ht="12.75" customHeight="1" thickBot="1" x14ac:dyDescent="0.3">
      <c r="A20631" s="157" t="s">
        <v>4909</v>
      </c>
      <c r="B20631" s="158"/>
      <c r="C20631" s="158"/>
      <c r="D20631" s="158"/>
      <c r="E20631" s="159">
        <v>101693</v>
      </c>
      <c r="F20631" s="160"/>
    </row>
    <row r="20632" spans="1:6" ht="12.75" customHeight="1" x14ac:dyDescent="0.2"/>
    <row r="20633" spans="1:6" ht="12.75" customHeight="1" x14ac:dyDescent="0.2"/>
    <row r="20634" spans="1:6" ht="409.6" hidden="1" customHeight="1" x14ac:dyDescent="0.2"/>
    <row r="20635" spans="1:6" ht="12.75" customHeight="1" x14ac:dyDescent="0.25">
      <c r="A20635" s="144" t="s">
        <v>4868</v>
      </c>
      <c r="B20635" s="145"/>
      <c r="C20635" s="145"/>
      <c r="D20635" s="145"/>
      <c r="E20635" s="146"/>
      <c r="F20635" s="147"/>
    </row>
    <row r="20636" spans="1:6" ht="12.75" customHeight="1" x14ac:dyDescent="0.2">
      <c r="A20636" s="138" t="s">
        <v>3399</v>
      </c>
      <c r="B20636" s="139"/>
      <c r="C20636" s="139"/>
      <c r="D20636" s="140"/>
      <c r="E20636" s="76" t="s">
        <v>4869</v>
      </c>
      <c r="F20636" s="77" t="s">
        <v>4870</v>
      </c>
    </row>
    <row r="20637" spans="1:6" ht="12.75" customHeight="1" x14ac:dyDescent="0.2">
      <c r="A20637" s="141"/>
      <c r="B20637" s="142"/>
      <c r="C20637" s="142"/>
      <c r="D20637" s="143"/>
      <c r="E20637" s="78" t="s">
        <v>3398</v>
      </c>
      <c r="F20637" s="79" t="s">
        <v>117</v>
      </c>
    </row>
    <row r="20638" spans="1:6" ht="409.6" hidden="1" customHeight="1" x14ac:dyDescent="0.2"/>
    <row r="20639" spans="1:6" ht="12.75" customHeight="1" x14ac:dyDescent="0.2">
      <c r="A20639" s="80" t="s">
        <v>4871</v>
      </c>
      <c r="B20639" s="81" t="s">
        <v>4872</v>
      </c>
      <c r="C20639" s="82" t="s">
        <v>4870</v>
      </c>
      <c r="D20639" s="82" t="s">
        <v>4873</v>
      </c>
      <c r="E20639" s="82" t="s">
        <v>4874</v>
      </c>
      <c r="F20639" s="83" t="s">
        <v>4875</v>
      </c>
    </row>
    <row r="20640" spans="1:6" ht="409.6" hidden="1" customHeight="1" x14ac:dyDescent="0.2"/>
    <row r="20641" spans="1:6" ht="25.5" customHeight="1" x14ac:dyDescent="0.2">
      <c r="A20641" s="84" t="s">
        <v>5603</v>
      </c>
      <c r="B20641" s="85" t="s">
        <v>5604</v>
      </c>
      <c r="C20641" s="86" t="s">
        <v>9</v>
      </c>
      <c r="D20641" s="87">
        <v>41.666670000000003</v>
      </c>
      <c r="E20641" s="88">
        <v>1390</v>
      </c>
      <c r="F20641" s="89">
        <f>+D20641*E20641</f>
        <v>57916.671300000002</v>
      </c>
    </row>
    <row r="20642" spans="1:6" ht="409.6" hidden="1" customHeight="1" x14ac:dyDescent="0.2"/>
    <row r="20643" spans="1:6" ht="25.5" customHeight="1" x14ac:dyDescent="0.2">
      <c r="A20643" s="84" t="s">
        <v>5587</v>
      </c>
      <c r="B20643" s="85" t="s">
        <v>5588</v>
      </c>
      <c r="C20643" s="86" t="s">
        <v>106</v>
      </c>
      <c r="D20643" s="87">
        <v>2.6290000000000001E-2</v>
      </c>
      <c r="E20643" s="88">
        <v>352838</v>
      </c>
      <c r="F20643" s="89">
        <f>+D20643*E20643</f>
        <v>9276.1110200000003</v>
      </c>
    </row>
    <row r="20644" spans="1:6" ht="409.6" hidden="1" customHeight="1" x14ac:dyDescent="0.2"/>
    <row r="20645" spans="1:6" ht="25.5" customHeight="1" thickBot="1" x14ac:dyDescent="0.25">
      <c r="A20645" s="84" t="s">
        <v>5230</v>
      </c>
      <c r="B20645" s="85" t="s">
        <v>5231</v>
      </c>
      <c r="C20645" s="86" t="s">
        <v>117</v>
      </c>
      <c r="D20645" s="87">
        <v>1.1499999999999999</v>
      </c>
      <c r="E20645" s="88">
        <v>6875</v>
      </c>
      <c r="F20645" s="89">
        <f>+D20645*E20645</f>
        <v>7906.2499999999991</v>
      </c>
    </row>
    <row r="20646" spans="1:6" ht="409.6" hidden="1" customHeight="1" thickBot="1" x14ac:dyDescent="0.25"/>
    <row r="20647" spans="1:6" ht="13.5" customHeight="1" thickBot="1" x14ac:dyDescent="0.25">
      <c r="A20647" s="90" t="s">
        <v>4883</v>
      </c>
      <c r="B20647" s="91"/>
      <c r="C20647" s="92">
        <v>68.005976636783501</v>
      </c>
      <c r="D20647" s="91"/>
      <c r="E20647" s="93" t="s">
        <v>4884</v>
      </c>
      <c r="F20647" s="94">
        <v>75099</v>
      </c>
    </row>
    <row r="20648" spans="1:6" ht="0.2" customHeight="1" x14ac:dyDescent="0.2"/>
    <row r="20649" spans="1:6" ht="12.75" customHeight="1" x14ac:dyDescent="0.2">
      <c r="A20649" s="80" t="s">
        <v>4871</v>
      </c>
      <c r="B20649" s="81" t="s">
        <v>4885</v>
      </c>
      <c r="C20649" s="82" t="s">
        <v>4870</v>
      </c>
      <c r="D20649" s="82" t="s">
        <v>4873</v>
      </c>
      <c r="E20649" s="82" t="s">
        <v>4874</v>
      </c>
      <c r="F20649" s="83" t="s">
        <v>4875</v>
      </c>
    </row>
    <row r="20650" spans="1:6" ht="409.6" hidden="1" customHeight="1" x14ac:dyDescent="0.2"/>
    <row r="20651" spans="1:6" ht="25.5" customHeight="1" thickBot="1" x14ac:dyDescent="0.25">
      <c r="A20651" s="84" t="s">
        <v>5284</v>
      </c>
      <c r="B20651" s="85" t="s">
        <v>5285</v>
      </c>
      <c r="C20651" s="86" t="s">
        <v>4888</v>
      </c>
      <c r="D20651" s="87">
        <v>0.13433</v>
      </c>
      <c r="E20651" s="88">
        <v>222303</v>
      </c>
      <c r="F20651" s="89">
        <f>+D20651*E20651</f>
        <v>29861.96199</v>
      </c>
    </row>
    <row r="20652" spans="1:6" ht="409.6" hidden="1" customHeight="1" thickBot="1" x14ac:dyDescent="0.25"/>
    <row r="20653" spans="1:6" ht="13.5" customHeight="1" thickBot="1" x14ac:dyDescent="0.25">
      <c r="A20653" s="90" t="s">
        <v>4893</v>
      </c>
      <c r="B20653" s="91"/>
      <c r="C20653" s="92">
        <v>27.041564792176001</v>
      </c>
      <c r="D20653" s="91"/>
      <c r="E20653" s="93" t="s">
        <v>4884</v>
      </c>
      <c r="F20653" s="94">
        <v>29862</v>
      </c>
    </row>
    <row r="20654" spans="1:6" ht="0.2" customHeight="1" x14ac:dyDescent="0.2"/>
    <row r="20655" spans="1:6" ht="12.75" customHeight="1" x14ac:dyDescent="0.2">
      <c r="A20655" s="80" t="s">
        <v>4871</v>
      </c>
      <c r="B20655" s="81" t="s">
        <v>4894</v>
      </c>
      <c r="C20655" s="82" t="s">
        <v>4870</v>
      </c>
      <c r="D20655" s="82" t="s">
        <v>4873</v>
      </c>
      <c r="E20655" s="82" t="s">
        <v>4874</v>
      </c>
      <c r="F20655" s="83" t="s">
        <v>4875</v>
      </c>
    </row>
    <row r="20656" spans="1:6" ht="409.6" hidden="1" customHeight="1" x14ac:dyDescent="0.2"/>
    <row r="20657" spans="1:6" ht="25.5" customHeight="1" thickBot="1" x14ac:dyDescent="0.25">
      <c r="A20657" s="84" t="s">
        <v>4895</v>
      </c>
      <c r="B20657" s="85" t="s">
        <v>4896</v>
      </c>
      <c r="C20657" s="86" t="s">
        <v>4897</v>
      </c>
      <c r="D20657" s="87">
        <v>0.05</v>
      </c>
      <c r="E20657" s="88">
        <v>29862</v>
      </c>
      <c r="F20657" s="89">
        <f>+D20657*E20657</f>
        <v>1493.1000000000001</v>
      </c>
    </row>
    <row r="20658" spans="1:6" ht="409.6" hidden="1" customHeight="1" thickBot="1" x14ac:dyDescent="0.25"/>
    <row r="20659" spans="1:6" ht="13.5" customHeight="1" thickBot="1" x14ac:dyDescent="0.25">
      <c r="A20659" s="90" t="s">
        <v>4898</v>
      </c>
      <c r="B20659" s="91"/>
      <c r="C20659" s="92">
        <v>1.3519876845060199</v>
      </c>
      <c r="D20659" s="91"/>
      <c r="E20659" s="93" t="s">
        <v>4884</v>
      </c>
      <c r="F20659" s="94">
        <v>1493</v>
      </c>
    </row>
    <row r="20660" spans="1:6" ht="0.2" customHeight="1" x14ac:dyDescent="0.2"/>
    <row r="20661" spans="1:6" ht="12.75" customHeight="1" x14ac:dyDescent="0.2">
      <c r="A20661" s="80" t="s">
        <v>4871</v>
      </c>
      <c r="B20661" s="81" t="s">
        <v>4899</v>
      </c>
      <c r="C20661" s="82" t="s">
        <v>4870</v>
      </c>
      <c r="D20661" s="82" t="s">
        <v>4873</v>
      </c>
      <c r="E20661" s="82" t="s">
        <v>4874</v>
      </c>
      <c r="F20661" s="83" t="s">
        <v>4875</v>
      </c>
    </row>
    <row r="20662" spans="1:6" ht="409.6" hidden="1" customHeight="1" x14ac:dyDescent="0.2"/>
    <row r="20663" spans="1:6" ht="25.5" customHeight="1" x14ac:dyDescent="0.2">
      <c r="A20663" s="84" t="s">
        <v>5012</v>
      </c>
      <c r="B20663" s="85" t="s">
        <v>5013</v>
      </c>
      <c r="C20663" s="86" t="s">
        <v>109</v>
      </c>
      <c r="D20663" s="87">
        <v>8.2000000000000003E-2</v>
      </c>
      <c r="E20663" s="88">
        <v>23200</v>
      </c>
      <c r="F20663" s="89">
        <f>+D20663*E20663</f>
        <v>1902.4</v>
      </c>
    </row>
    <row r="20664" spans="1:6" ht="409.6" hidden="1" customHeight="1" x14ac:dyDescent="0.2"/>
    <row r="20665" spans="1:6" ht="25.5" customHeight="1" x14ac:dyDescent="0.2">
      <c r="A20665" s="84" t="s">
        <v>5081</v>
      </c>
      <c r="B20665" s="85" t="s">
        <v>5082</v>
      </c>
      <c r="C20665" s="86" t="s">
        <v>109</v>
      </c>
      <c r="D20665" s="87">
        <v>5.5599999999999998E-3</v>
      </c>
      <c r="E20665" s="88">
        <v>12400</v>
      </c>
      <c r="F20665" s="89">
        <f>+D20665*E20665</f>
        <v>68.944000000000003</v>
      </c>
    </row>
    <row r="20666" spans="1:6" ht="409.6" hidden="1" customHeight="1" x14ac:dyDescent="0.2"/>
    <row r="20667" spans="1:6" ht="25.5" customHeight="1" thickBot="1" x14ac:dyDescent="0.25">
      <c r="A20667" s="84" t="s">
        <v>5058</v>
      </c>
      <c r="B20667" s="85" t="s">
        <v>5059</v>
      </c>
      <c r="C20667" s="86" t="s">
        <v>109</v>
      </c>
      <c r="D20667" s="87">
        <v>5.5599999999999998E-3</v>
      </c>
      <c r="E20667" s="88">
        <v>23712</v>
      </c>
      <c r="F20667" s="89">
        <f>+D20667*E20667</f>
        <v>131.83872</v>
      </c>
    </row>
    <row r="20668" spans="1:6" ht="409.6" hidden="1" customHeight="1" thickBot="1" x14ac:dyDescent="0.25"/>
    <row r="20669" spans="1:6" ht="13.5" customHeight="1" thickBot="1" x14ac:dyDescent="0.25">
      <c r="A20669" s="90" t="s">
        <v>4904</v>
      </c>
      <c r="B20669" s="91"/>
      <c r="C20669" s="92">
        <v>1.9043738114642801</v>
      </c>
      <c r="D20669" s="91"/>
      <c r="E20669" s="93" t="s">
        <v>4884</v>
      </c>
      <c r="F20669" s="94">
        <v>2103</v>
      </c>
    </row>
    <row r="20670" spans="1:6" ht="0.2" customHeight="1" x14ac:dyDescent="0.2"/>
    <row r="20671" spans="1:6" ht="12.75" customHeight="1" x14ac:dyDescent="0.2">
      <c r="A20671" s="80" t="s">
        <v>4871</v>
      </c>
      <c r="B20671" s="81" t="s">
        <v>4905</v>
      </c>
      <c r="C20671" s="82" t="s">
        <v>4870</v>
      </c>
      <c r="D20671" s="82" t="s">
        <v>4873</v>
      </c>
      <c r="E20671" s="82" t="s">
        <v>4874</v>
      </c>
      <c r="F20671" s="83" t="s">
        <v>4875</v>
      </c>
    </row>
    <row r="20672" spans="1:6" ht="409.6" hidden="1" customHeight="1" x14ac:dyDescent="0.2"/>
    <row r="20673" spans="1:6" ht="25.5" customHeight="1" thickBot="1" x14ac:dyDescent="0.25">
      <c r="A20673" s="84" t="s">
        <v>4949</v>
      </c>
      <c r="B20673" s="85" t="s">
        <v>4950</v>
      </c>
      <c r="C20673" s="86" t="s">
        <v>9</v>
      </c>
      <c r="D20673" s="87">
        <v>0.875</v>
      </c>
      <c r="E20673" s="88">
        <v>2140</v>
      </c>
      <c r="F20673" s="89">
        <f>+D20673*E20673</f>
        <v>1872.5</v>
      </c>
    </row>
    <row r="20674" spans="1:6" ht="409.6" hidden="1" customHeight="1" thickBot="1" x14ac:dyDescent="0.25"/>
    <row r="20675" spans="1:6" ht="13.5" customHeight="1" thickBot="1" x14ac:dyDescent="0.25">
      <c r="A20675" s="90" t="s">
        <v>4908</v>
      </c>
      <c r="B20675" s="91"/>
      <c r="C20675" s="92">
        <v>1.69609707507018</v>
      </c>
      <c r="D20675" s="91"/>
      <c r="E20675" s="93" t="s">
        <v>4884</v>
      </c>
      <c r="F20675" s="94">
        <v>1873</v>
      </c>
    </row>
    <row r="20676" spans="1:6" ht="0.2" customHeight="1" thickBot="1" x14ac:dyDescent="0.25"/>
    <row r="20677" spans="1:6" ht="12.75" customHeight="1" thickBot="1" x14ac:dyDescent="0.3">
      <c r="A20677" s="157" t="s">
        <v>4909</v>
      </c>
      <c r="B20677" s="158"/>
      <c r="C20677" s="158"/>
      <c r="D20677" s="158"/>
      <c r="E20677" s="159">
        <v>110430</v>
      </c>
      <c r="F20677" s="160"/>
    </row>
    <row r="20678" spans="1:6" ht="12.75" customHeight="1" x14ac:dyDescent="0.2"/>
    <row r="20679" spans="1:6" ht="12.75" customHeight="1" x14ac:dyDescent="0.2"/>
    <row r="20680" spans="1:6" ht="409.6" hidden="1" customHeight="1" x14ac:dyDescent="0.2"/>
    <row r="20681" spans="1:6" ht="12.75" customHeight="1" x14ac:dyDescent="0.25">
      <c r="A20681" s="144" t="s">
        <v>4868</v>
      </c>
      <c r="B20681" s="145"/>
      <c r="C20681" s="145"/>
      <c r="D20681" s="145"/>
      <c r="E20681" s="146"/>
      <c r="F20681" s="147"/>
    </row>
    <row r="20682" spans="1:6" ht="12.75" customHeight="1" x14ac:dyDescent="0.2">
      <c r="A20682" s="138" t="s">
        <v>3401</v>
      </c>
      <c r="B20682" s="139"/>
      <c r="C20682" s="139"/>
      <c r="D20682" s="140"/>
      <c r="E20682" s="76" t="s">
        <v>4869</v>
      </c>
      <c r="F20682" s="77" t="s">
        <v>4870</v>
      </c>
    </row>
    <row r="20683" spans="1:6" ht="12.75" customHeight="1" x14ac:dyDescent="0.2">
      <c r="A20683" s="141"/>
      <c r="B20683" s="142"/>
      <c r="C20683" s="142"/>
      <c r="D20683" s="143"/>
      <c r="E20683" s="78" t="s">
        <v>3400</v>
      </c>
      <c r="F20683" s="79" t="s">
        <v>117</v>
      </c>
    </row>
    <row r="20684" spans="1:6" ht="409.6" hidden="1" customHeight="1" x14ac:dyDescent="0.2"/>
    <row r="20685" spans="1:6" ht="12.75" customHeight="1" x14ac:dyDescent="0.2">
      <c r="A20685" s="80" t="s">
        <v>4871</v>
      </c>
      <c r="B20685" s="81" t="s">
        <v>4872</v>
      </c>
      <c r="C20685" s="82" t="s">
        <v>4870</v>
      </c>
      <c r="D20685" s="82" t="s">
        <v>4873</v>
      </c>
      <c r="E20685" s="82" t="s">
        <v>4874</v>
      </c>
      <c r="F20685" s="83" t="s">
        <v>4875</v>
      </c>
    </row>
    <row r="20686" spans="1:6" ht="409.6" hidden="1" customHeight="1" x14ac:dyDescent="0.2"/>
    <row r="20687" spans="1:6" ht="25.5" customHeight="1" x14ac:dyDescent="0.2">
      <c r="A20687" s="84" t="s">
        <v>5605</v>
      </c>
      <c r="B20687" s="85" t="s">
        <v>5606</v>
      </c>
      <c r="C20687" s="86" t="s">
        <v>9</v>
      </c>
      <c r="D20687" s="87">
        <v>35</v>
      </c>
      <c r="E20687" s="88">
        <v>766</v>
      </c>
      <c r="F20687" s="89">
        <f>+D20687*E20687</f>
        <v>26810</v>
      </c>
    </row>
    <row r="20688" spans="1:6" ht="409.6" hidden="1" customHeight="1" x14ac:dyDescent="0.2"/>
    <row r="20689" spans="1:6" ht="25.5" customHeight="1" x14ac:dyDescent="0.2">
      <c r="A20689" s="84" t="s">
        <v>5048</v>
      </c>
      <c r="B20689" s="85" t="s">
        <v>5049</v>
      </c>
      <c r="C20689" s="86" t="s">
        <v>106</v>
      </c>
      <c r="D20689" s="87">
        <v>2.4910000000000002E-2</v>
      </c>
      <c r="E20689" s="88">
        <v>331600</v>
      </c>
      <c r="F20689" s="89">
        <f>+D20689*E20689</f>
        <v>8260.1560000000009</v>
      </c>
    </row>
    <row r="20690" spans="1:6" ht="409.6" hidden="1" customHeight="1" x14ac:dyDescent="0.2"/>
    <row r="20691" spans="1:6" ht="25.5" customHeight="1" thickBot="1" x14ac:dyDescent="0.25">
      <c r="A20691" s="84" t="s">
        <v>5230</v>
      </c>
      <c r="B20691" s="85" t="s">
        <v>5231</v>
      </c>
      <c r="C20691" s="86" t="s">
        <v>117</v>
      </c>
      <c r="D20691" s="87">
        <v>1.1499999999999999</v>
      </c>
      <c r="E20691" s="88">
        <v>6875</v>
      </c>
      <c r="F20691" s="89">
        <f>+D20691*E20691</f>
        <v>7906.2499999999991</v>
      </c>
    </row>
    <row r="20692" spans="1:6" ht="409.6" hidden="1" customHeight="1" thickBot="1" x14ac:dyDescent="0.25"/>
    <row r="20693" spans="1:6" ht="13.5" customHeight="1" thickBot="1" x14ac:dyDescent="0.25">
      <c r="A20693" s="90" t="s">
        <v>4883</v>
      </c>
      <c r="B20693" s="91"/>
      <c r="C20693" s="92">
        <v>52.662794402372398</v>
      </c>
      <c r="D20693" s="91"/>
      <c r="E20693" s="93" t="s">
        <v>4884</v>
      </c>
      <c r="F20693" s="94">
        <v>42976</v>
      </c>
    </row>
    <row r="20694" spans="1:6" ht="0.2" customHeight="1" x14ac:dyDescent="0.2"/>
    <row r="20695" spans="1:6" ht="12.75" customHeight="1" x14ac:dyDescent="0.2">
      <c r="A20695" s="80" t="s">
        <v>4871</v>
      </c>
      <c r="B20695" s="81" t="s">
        <v>4885</v>
      </c>
      <c r="C20695" s="82" t="s">
        <v>4870</v>
      </c>
      <c r="D20695" s="82" t="s">
        <v>4873</v>
      </c>
      <c r="E20695" s="82" t="s">
        <v>4874</v>
      </c>
      <c r="F20695" s="83" t="s">
        <v>4875</v>
      </c>
    </row>
    <row r="20696" spans="1:6" ht="409.6" hidden="1" customHeight="1" x14ac:dyDescent="0.2"/>
    <row r="20697" spans="1:6" ht="25.5" customHeight="1" thickBot="1" x14ac:dyDescent="0.25">
      <c r="A20697" s="84" t="s">
        <v>5284</v>
      </c>
      <c r="B20697" s="85" t="s">
        <v>5285</v>
      </c>
      <c r="C20697" s="86" t="s">
        <v>4888</v>
      </c>
      <c r="D20697" s="87">
        <v>0.15162999999999999</v>
      </c>
      <c r="E20697" s="88">
        <v>222303</v>
      </c>
      <c r="F20697" s="89">
        <f>+D20697*E20697</f>
        <v>33707.803889999996</v>
      </c>
    </row>
    <row r="20698" spans="1:6" ht="409.6" hidden="1" customHeight="1" thickBot="1" x14ac:dyDescent="0.25"/>
    <row r="20699" spans="1:6" ht="13.5" customHeight="1" thickBot="1" x14ac:dyDescent="0.25">
      <c r="A20699" s="90" t="s">
        <v>4893</v>
      </c>
      <c r="B20699" s="91"/>
      <c r="C20699" s="92">
        <v>41.305786339239802</v>
      </c>
      <c r="D20699" s="91"/>
      <c r="E20699" s="93" t="s">
        <v>4884</v>
      </c>
      <c r="F20699" s="94">
        <v>33708</v>
      </c>
    </row>
    <row r="20700" spans="1:6" ht="0.2" customHeight="1" x14ac:dyDescent="0.2"/>
    <row r="20701" spans="1:6" ht="12.75" customHeight="1" x14ac:dyDescent="0.2">
      <c r="A20701" s="80" t="s">
        <v>4871</v>
      </c>
      <c r="B20701" s="81" t="s">
        <v>4894</v>
      </c>
      <c r="C20701" s="82" t="s">
        <v>4870</v>
      </c>
      <c r="D20701" s="82" t="s">
        <v>4873</v>
      </c>
      <c r="E20701" s="82" t="s">
        <v>4874</v>
      </c>
      <c r="F20701" s="83" t="s">
        <v>4875</v>
      </c>
    </row>
    <row r="20702" spans="1:6" ht="409.6" hidden="1" customHeight="1" x14ac:dyDescent="0.2"/>
    <row r="20703" spans="1:6" ht="25.5" customHeight="1" thickBot="1" x14ac:dyDescent="0.25">
      <c r="A20703" s="84" t="s">
        <v>4895</v>
      </c>
      <c r="B20703" s="85" t="s">
        <v>4896</v>
      </c>
      <c r="C20703" s="86" t="s">
        <v>4897</v>
      </c>
      <c r="D20703" s="87">
        <v>0.05</v>
      </c>
      <c r="E20703" s="88">
        <v>33708</v>
      </c>
      <c r="F20703" s="89">
        <f>+D20703*E20703</f>
        <v>1685.4</v>
      </c>
    </row>
    <row r="20704" spans="1:6" ht="409.6" hidden="1" customHeight="1" thickBot="1" x14ac:dyDescent="0.25"/>
    <row r="20705" spans="1:6" ht="13.5" customHeight="1" thickBot="1" x14ac:dyDescent="0.25">
      <c r="A20705" s="90" t="s">
        <v>4898</v>
      </c>
      <c r="B20705" s="91"/>
      <c r="C20705" s="92">
        <v>2.0647991569247401</v>
      </c>
      <c r="D20705" s="91"/>
      <c r="E20705" s="93" t="s">
        <v>4884</v>
      </c>
      <c r="F20705" s="94">
        <v>1685</v>
      </c>
    </row>
    <row r="20706" spans="1:6" ht="0.2" customHeight="1" x14ac:dyDescent="0.2"/>
    <row r="20707" spans="1:6" ht="12.75" customHeight="1" x14ac:dyDescent="0.2">
      <c r="A20707" s="80" t="s">
        <v>4871</v>
      </c>
      <c r="B20707" s="81" t="s">
        <v>4899</v>
      </c>
      <c r="C20707" s="82" t="s">
        <v>4870</v>
      </c>
      <c r="D20707" s="82" t="s">
        <v>4873</v>
      </c>
      <c r="E20707" s="82" t="s">
        <v>4874</v>
      </c>
      <c r="F20707" s="83" t="s">
        <v>4875</v>
      </c>
    </row>
    <row r="20708" spans="1:6" ht="409.6" hidden="1" customHeight="1" x14ac:dyDescent="0.2"/>
    <row r="20709" spans="1:6" ht="25.5" customHeight="1" x14ac:dyDescent="0.2">
      <c r="A20709" s="84" t="s">
        <v>5012</v>
      </c>
      <c r="B20709" s="85" t="s">
        <v>5013</v>
      </c>
      <c r="C20709" s="86" t="s">
        <v>109</v>
      </c>
      <c r="D20709" s="87">
        <v>3.125E-2</v>
      </c>
      <c r="E20709" s="88">
        <v>23200</v>
      </c>
      <c r="F20709" s="89">
        <f>+D20709*E20709</f>
        <v>725</v>
      </c>
    </row>
    <row r="20710" spans="1:6" ht="409.6" hidden="1" customHeight="1" x14ac:dyDescent="0.2"/>
    <row r="20711" spans="1:6" ht="25.5" customHeight="1" x14ac:dyDescent="0.2">
      <c r="A20711" s="84" t="s">
        <v>5081</v>
      </c>
      <c r="B20711" s="85" t="s">
        <v>5082</v>
      </c>
      <c r="C20711" s="86" t="s">
        <v>109</v>
      </c>
      <c r="D20711" s="87">
        <v>5.5599999999999998E-3</v>
      </c>
      <c r="E20711" s="88">
        <v>12400</v>
      </c>
      <c r="F20711" s="89">
        <f>+D20711*E20711</f>
        <v>68.944000000000003</v>
      </c>
    </row>
    <row r="20712" spans="1:6" ht="409.6" hidden="1" customHeight="1" x14ac:dyDescent="0.2"/>
    <row r="20713" spans="1:6" ht="25.5" customHeight="1" thickBot="1" x14ac:dyDescent="0.25">
      <c r="A20713" s="84" t="s">
        <v>5058</v>
      </c>
      <c r="B20713" s="85" t="s">
        <v>5059</v>
      </c>
      <c r="C20713" s="86" t="s">
        <v>109</v>
      </c>
      <c r="D20713" s="87">
        <v>5.5599999999999998E-3</v>
      </c>
      <c r="E20713" s="88">
        <v>23712</v>
      </c>
      <c r="F20713" s="89">
        <f>+D20713*E20713</f>
        <v>131.83872</v>
      </c>
    </row>
    <row r="20714" spans="1:6" ht="409.6" hidden="1" customHeight="1" thickBot="1" x14ac:dyDescent="0.25"/>
    <row r="20715" spans="1:6" ht="13.5" customHeight="1" thickBot="1" x14ac:dyDescent="0.25">
      <c r="A20715" s="90" t="s">
        <v>4904</v>
      </c>
      <c r="B20715" s="91"/>
      <c r="C20715" s="92">
        <v>1.1347204862387601</v>
      </c>
      <c r="D20715" s="91"/>
      <c r="E20715" s="93" t="s">
        <v>4884</v>
      </c>
      <c r="F20715" s="94">
        <v>926</v>
      </c>
    </row>
    <row r="20716" spans="1:6" ht="0.2" customHeight="1" x14ac:dyDescent="0.2"/>
    <row r="20717" spans="1:6" ht="12.75" customHeight="1" x14ac:dyDescent="0.2">
      <c r="A20717" s="80" t="s">
        <v>4871</v>
      </c>
      <c r="B20717" s="81" t="s">
        <v>4905</v>
      </c>
      <c r="C20717" s="82" t="s">
        <v>4870</v>
      </c>
      <c r="D20717" s="82" t="s">
        <v>4873</v>
      </c>
      <c r="E20717" s="82" t="s">
        <v>4874</v>
      </c>
      <c r="F20717" s="83" t="s">
        <v>4875</v>
      </c>
    </row>
    <row r="20718" spans="1:6" ht="409.6" hidden="1" customHeight="1" x14ac:dyDescent="0.2"/>
    <row r="20719" spans="1:6" ht="25.5" customHeight="1" thickBot="1" x14ac:dyDescent="0.25">
      <c r="A20719" s="84" t="s">
        <v>4949</v>
      </c>
      <c r="B20719" s="85" t="s">
        <v>4950</v>
      </c>
      <c r="C20719" s="86" t="s">
        <v>9</v>
      </c>
      <c r="D20719" s="87">
        <v>1.08</v>
      </c>
      <c r="E20719" s="88">
        <v>2140</v>
      </c>
      <c r="F20719" s="89">
        <f>+D20719*E20719</f>
        <v>2311.2000000000003</v>
      </c>
    </row>
    <row r="20720" spans="1:6" ht="409.6" hidden="1" customHeight="1" thickBot="1" x14ac:dyDescent="0.25"/>
    <row r="20721" spans="1:6" ht="13.5" customHeight="1" thickBot="1" x14ac:dyDescent="0.25">
      <c r="A20721" s="90" t="s">
        <v>4908</v>
      </c>
      <c r="B20721" s="91"/>
      <c r="C20721" s="92">
        <v>2.8318996152243701</v>
      </c>
      <c r="D20721" s="91"/>
      <c r="E20721" s="93" t="s">
        <v>4884</v>
      </c>
      <c r="F20721" s="94">
        <v>2311</v>
      </c>
    </row>
    <row r="20722" spans="1:6" ht="0.2" customHeight="1" x14ac:dyDescent="0.2"/>
    <row r="20723" spans="1:6" ht="12.75" customHeight="1" thickBot="1" x14ac:dyDescent="0.3">
      <c r="A20723" s="157" t="s">
        <v>4909</v>
      </c>
      <c r="B20723" s="158"/>
      <c r="C20723" s="158"/>
      <c r="D20723" s="158"/>
      <c r="E20723" s="159">
        <v>81606</v>
      </c>
      <c r="F20723" s="160"/>
    </row>
    <row r="20724" spans="1:6" ht="12.75" customHeight="1" x14ac:dyDescent="0.2"/>
    <row r="20725" spans="1:6" ht="12.75" customHeight="1" x14ac:dyDescent="0.2"/>
    <row r="20726" spans="1:6" ht="409.6" hidden="1" customHeight="1" x14ac:dyDescent="0.2"/>
    <row r="20727" spans="1:6" ht="12.75" customHeight="1" x14ac:dyDescent="0.25">
      <c r="A20727" s="144" t="s">
        <v>4868</v>
      </c>
      <c r="B20727" s="145"/>
      <c r="C20727" s="145"/>
      <c r="D20727" s="145"/>
      <c r="E20727" s="146"/>
      <c r="F20727" s="147"/>
    </row>
    <row r="20728" spans="1:6" ht="12.75" customHeight="1" x14ac:dyDescent="0.2">
      <c r="A20728" s="138" t="s">
        <v>3403</v>
      </c>
      <c r="B20728" s="139"/>
      <c r="C20728" s="139"/>
      <c r="D20728" s="140"/>
      <c r="E20728" s="76" t="s">
        <v>4869</v>
      </c>
      <c r="F20728" s="77" t="s">
        <v>4870</v>
      </c>
    </row>
    <row r="20729" spans="1:6" ht="12.75" customHeight="1" x14ac:dyDescent="0.2">
      <c r="A20729" s="141"/>
      <c r="B20729" s="142"/>
      <c r="C20729" s="142"/>
      <c r="D20729" s="143"/>
      <c r="E20729" s="78" t="s">
        <v>3402</v>
      </c>
      <c r="F20729" s="79" t="s">
        <v>117</v>
      </c>
    </row>
    <row r="20730" spans="1:6" ht="409.6" hidden="1" customHeight="1" x14ac:dyDescent="0.2"/>
    <row r="20731" spans="1:6" ht="12.75" customHeight="1" x14ac:dyDescent="0.2">
      <c r="A20731" s="80" t="s">
        <v>4871</v>
      </c>
      <c r="B20731" s="81" t="s">
        <v>4872</v>
      </c>
      <c r="C20731" s="82" t="s">
        <v>4870</v>
      </c>
      <c r="D20731" s="82" t="s">
        <v>4873</v>
      </c>
      <c r="E20731" s="82" t="s">
        <v>4874</v>
      </c>
      <c r="F20731" s="83" t="s">
        <v>4875</v>
      </c>
    </row>
    <row r="20732" spans="1:6" ht="409.6" hidden="1" customHeight="1" x14ac:dyDescent="0.2"/>
    <row r="20733" spans="1:6" ht="25.5" customHeight="1" x14ac:dyDescent="0.2">
      <c r="A20733" s="84" t="s">
        <v>5607</v>
      </c>
      <c r="B20733" s="85" t="s">
        <v>5608</v>
      </c>
      <c r="C20733" s="86" t="s">
        <v>9</v>
      </c>
      <c r="D20733" s="87">
        <v>35</v>
      </c>
      <c r="E20733" s="88">
        <v>1241</v>
      </c>
      <c r="F20733" s="89">
        <f>+D20733*E20733</f>
        <v>43435</v>
      </c>
    </row>
    <row r="20734" spans="1:6" ht="409.6" hidden="1" customHeight="1" x14ac:dyDescent="0.2"/>
    <row r="20735" spans="1:6" ht="25.5" customHeight="1" x14ac:dyDescent="0.2">
      <c r="A20735" s="84" t="s">
        <v>5230</v>
      </c>
      <c r="B20735" s="85" t="s">
        <v>5231</v>
      </c>
      <c r="C20735" s="86" t="s">
        <v>117</v>
      </c>
      <c r="D20735" s="87">
        <v>1.1499999999999999</v>
      </c>
      <c r="E20735" s="88">
        <v>6875</v>
      </c>
      <c r="F20735" s="89">
        <f>+D20735*E20735</f>
        <v>7906.2499999999991</v>
      </c>
    </row>
    <row r="20736" spans="1:6" ht="409.6" hidden="1" customHeight="1" x14ac:dyDescent="0.2"/>
    <row r="20737" spans="1:6" ht="25.5" customHeight="1" x14ac:dyDescent="0.2">
      <c r="A20737" s="84" t="s">
        <v>5048</v>
      </c>
      <c r="B20737" s="85" t="s">
        <v>5049</v>
      </c>
      <c r="C20737" s="86" t="s">
        <v>106</v>
      </c>
      <c r="D20737" s="87">
        <v>2.4910000000000002E-2</v>
      </c>
      <c r="E20737" s="88">
        <v>331600</v>
      </c>
      <c r="F20737" s="89">
        <f>+D20737*E20737</f>
        <v>8260.1560000000009</v>
      </c>
    </row>
    <row r="20738" spans="1:6" ht="409.6" hidden="1" customHeight="1" x14ac:dyDescent="0.2"/>
    <row r="20739" spans="1:6" ht="25.5" customHeight="1" x14ac:dyDescent="0.2">
      <c r="A20739" s="84" t="s">
        <v>5609</v>
      </c>
      <c r="B20739" s="85" t="s">
        <v>5610</v>
      </c>
      <c r="C20739" s="86" t="s">
        <v>9</v>
      </c>
      <c r="D20739" s="87">
        <v>2.8119999999999999E-2</v>
      </c>
      <c r="E20739" s="88">
        <v>49110</v>
      </c>
      <c r="F20739" s="89">
        <f>+D20739*E20739</f>
        <v>1380.9731999999999</v>
      </c>
    </row>
    <row r="20740" spans="1:6" ht="409.6" hidden="1" customHeight="1" x14ac:dyDescent="0.2"/>
    <row r="20741" spans="1:6" ht="25.5" customHeight="1" thickBot="1" x14ac:dyDescent="0.25">
      <c r="A20741" s="84" t="s">
        <v>5611</v>
      </c>
      <c r="B20741" s="85" t="s">
        <v>5612</v>
      </c>
      <c r="C20741" s="86" t="s">
        <v>7</v>
      </c>
      <c r="D20741" s="87">
        <v>0.01</v>
      </c>
      <c r="E20741" s="88">
        <v>5200</v>
      </c>
      <c r="F20741" s="89">
        <f>+D20741*E20741</f>
        <v>52</v>
      </c>
    </row>
    <row r="20742" spans="1:6" ht="409.6" hidden="1" customHeight="1" thickBot="1" x14ac:dyDescent="0.25"/>
    <row r="20743" spans="1:6" ht="13.5" customHeight="1" thickBot="1" x14ac:dyDescent="0.25">
      <c r="A20743" s="90" t="s">
        <v>4883</v>
      </c>
      <c r="B20743" s="91"/>
      <c r="C20743" s="92">
        <v>61.6635852049425</v>
      </c>
      <c r="D20743" s="91"/>
      <c r="E20743" s="93" t="s">
        <v>4884</v>
      </c>
      <c r="F20743" s="94">
        <v>61034</v>
      </c>
    </row>
    <row r="20744" spans="1:6" ht="0.2" customHeight="1" x14ac:dyDescent="0.2"/>
    <row r="20745" spans="1:6" ht="12.75" customHeight="1" x14ac:dyDescent="0.2">
      <c r="A20745" s="80" t="s">
        <v>4871</v>
      </c>
      <c r="B20745" s="81" t="s">
        <v>4885</v>
      </c>
      <c r="C20745" s="82" t="s">
        <v>4870</v>
      </c>
      <c r="D20745" s="82" t="s">
        <v>4873</v>
      </c>
      <c r="E20745" s="82" t="s">
        <v>4874</v>
      </c>
      <c r="F20745" s="83" t="s">
        <v>4875</v>
      </c>
    </row>
    <row r="20746" spans="1:6" ht="409.6" hidden="1" customHeight="1" x14ac:dyDescent="0.2"/>
    <row r="20747" spans="1:6" ht="25.5" customHeight="1" thickBot="1" x14ac:dyDescent="0.25">
      <c r="A20747" s="84" t="s">
        <v>5284</v>
      </c>
      <c r="B20747" s="85" t="s">
        <v>5285</v>
      </c>
      <c r="C20747" s="86" t="s">
        <v>4888</v>
      </c>
      <c r="D20747" s="87">
        <v>0.15162999999999999</v>
      </c>
      <c r="E20747" s="88">
        <v>222303</v>
      </c>
      <c r="F20747" s="89">
        <f>+D20747*E20747</f>
        <v>33707.803889999996</v>
      </c>
    </row>
    <row r="20748" spans="1:6" ht="409.6" hidden="1" customHeight="1" thickBot="1" x14ac:dyDescent="0.25"/>
    <row r="20749" spans="1:6" ht="13.5" customHeight="1" thickBot="1" x14ac:dyDescent="0.25">
      <c r="A20749" s="90" t="s">
        <v>4893</v>
      </c>
      <c r="B20749" s="91"/>
      <c r="C20749" s="92">
        <v>34.055708786712302</v>
      </c>
      <c r="D20749" s="91"/>
      <c r="E20749" s="93" t="s">
        <v>4884</v>
      </c>
      <c r="F20749" s="94">
        <v>33708</v>
      </c>
    </row>
    <row r="20750" spans="1:6" ht="0.2" customHeight="1" x14ac:dyDescent="0.2"/>
    <row r="20751" spans="1:6" ht="12.75" customHeight="1" x14ac:dyDescent="0.2">
      <c r="A20751" s="80" t="s">
        <v>4871</v>
      </c>
      <c r="B20751" s="81" t="s">
        <v>4894</v>
      </c>
      <c r="C20751" s="82" t="s">
        <v>4870</v>
      </c>
      <c r="D20751" s="82" t="s">
        <v>4873</v>
      </c>
      <c r="E20751" s="82" t="s">
        <v>4874</v>
      </c>
      <c r="F20751" s="83" t="s">
        <v>4875</v>
      </c>
    </row>
    <row r="20752" spans="1:6" ht="409.6" hidden="1" customHeight="1" x14ac:dyDescent="0.2"/>
    <row r="20753" spans="1:6" ht="25.5" customHeight="1" thickBot="1" x14ac:dyDescent="0.25">
      <c r="A20753" s="84" t="s">
        <v>4895</v>
      </c>
      <c r="B20753" s="85" t="s">
        <v>4896</v>
      </c>
      <c r="C20753" s="86" t="s">
        <v>4897</v>
      </c>
      <c r="D20753" s="87">
        <v>0.05</v>
      </c>
      <c r="E20753" s="88">
        <v>33708</v>
      </c>
      <c r="F20753" s="89">
        <f>+D20753*E20753</f>
        <v>1685.4</v>
      </c>
    </row>
    <row r="20754" spans="1:6" ht="409.6" hidden="1" customHeight="1" thickBot="1" x14ac:dyDescent="0.25"/>
    <row r="20755" spans="1:6" ht="13.5" customHeight="1" thickBot="1" x14ac:dyDescent="0.25">
      <c r="A20755" s="90" t="s">
        <v>4898</v>
      </c>
      <c r="B20755" s="91"/>
      <c r="C20755" s="92">
        <v>1.70238131320785</v>
      </c>
      <c r="D20755" s="91"/>
      <c r="E20755" s="93" t="s">
        <v>4884</v>
      </c>
      <c r="F20755" s="94">
        <v>1685</v>
      </c>
    </row>
    <row r="20756" spans="1:6" ht="0.2" customHeight="1" x14ac:dyDescent="0.2"/>
    <row r="20757" spans="1:6" ht="12.75" customHeight="1" x14ac:dyDescent="0.2">
      <c r="A20757" s="80" t="s">
        <v>4871</v>
      </c>
      <c r="B20757" s="81" t="s">
        <v>4899</v>
      </c>
      <c r="C20757" s="82" t="s">
        <v>4870</v>
      </c>
      <c r="D20757" s="82" t="s">
        <v>4873</v>
      </c>
      <c r="E20757" s="82" t="s">
        <v>4874</v>
      </c>
      <c r="F20757" s="83" t="s">
        <v>4875</v>
      </c>
    </row>
    <row r="20758" spans="1:6" ht="409.6" hidden="1" customHeight="1" x14ac:dyDescent="0.2"/>
    <row r="20759" spans="1:6" ht="25.5" customHeight="1" x14ac:dyDescent="0.2">
      <c r="A20759" s="84" t="s">
        <v>5012</v>
      </c>
      <c r="B20759" s="85" t="s">
        <v>5013</v>
      </c>
      <c r="C20759" s="86" t="s">
        <v>109</v>
      </c>
      <c r="D20759" s="87">
        <v>3.0300000000000001E-2</v>
      </c>
      <c r="E20759" s="88">
        <v>23200</v>
      </c>
      <c r="F20759" s="89">
        <f>+D20759*E20759</f>
        <v>702.96</v>
      </c>
    </row>
    <row r="20760" spans="1:6" ht="409.6" hidden="1" customHeight="1" x14ac:dyDescent="0.2"/>
    <row r="20761" spans="1:6" ht="25.5" customHeight="1" x14ac:dyDescent="0.2">
      <c r="A20761" s="84" t="s">
        <v>5081</v>
      </c>
      <c r="B20761" s="85" t="s">
        <v>5082</v>
      </c>
      <c r="C20761" s="86" t="s">
        <v>109</v>
      </c>
      <c r="D20761" s="87">
        <v>5.5599999999999998E-3</v>
      </c>
      <c r="E20761" s="88">
        <v>12400</v>
      </c>
      <c r="F20761" s="89">
        <f>+D20761*E20761</f>
        <v>68.944000000000003</v>
      </c>
    </row>
    <row r="20762" spans="1:6" ht="409.6" hidden="1" customHeight="1" x14ac:dyDescent="0.2"/>
    <row r="20763" spans="1:6" ht="25.5" customHeight="1" thickBot="1" x14ac:dyDescent="0.25">
      <c r="A20763" s="84" t="s">
        <v>5058</v>
      </c>
      <c r="B20763" s="85" t="s">
        <v>5059</v>
      </c>
      <c r="C20763" s="86" t="s">
        <v>109</v>
      </c>
      <c r="D20763" s="87">
        <v>5.5599999999999998E-3</v>
      </c>
      <c r="E20763" s="88">
        <v>23712</v>
      </c>
      <c r="F20763" s="89">
        <f>+D20763*E20763</f>
        <v>131.83872</v>
      </c>
    </row>
    <row r="20764" spans="1:6" ht="409.6" hidden="1" customHeight="1" thickBot="1" x14ac:dyDescent="0.25"/>
    <row r="20765" spans="1:6" ht="13.5" customHeight="1" thickBot="1" x14ac:dyDescent="0.25">
      <c r="A20765" s="90" t="s">
        <v>4904</v>
      </c>
      <c r="B20765" s="91"/>
      <c r="C20765" s="92">
        <v>0.91332504874771403</v>
      </c>
      <c r="D20765" s="91"/>
      <c r="E20765" s="93" t="s">
        <v>4884</v>
      </c>
      <c r="F20765" s="94">
        <v>904</v>
      </c>
    </row>
    <row r="20766" spans="1:6" ht="0.2" customHeight="1" x14ac:dyDescent="0.2"/>
    <row r="20767" spans="1:6" ht="12.75" customHeight="1" x14ac:dyDescent="0.2">
      <c r="A20767" s="80" t="s">
        <v>4871</v>
      </c>
      <c r="B20767" s="81" t="s">
        <v>4905</v>
      </c>
      <c r="C20767" s="82" t="s">
        <v>4870</v>
      </c>
      <c r="D20767" s="82" t="s">
        <v>4873</v>
      </c>
      <c r="E20767" s="82" t="s">
        <v>4874</v>
      </c>
      <c r="F20767" s="83" t="s">
        <v>4875</v>
      </c>
    </row>
    <row r="20768" spans="1:6" ht="409.6" hidden="1" customHeight="1" x14ac:dyDescent="0.2"/>
    <row r="20769" spans="1:6" ht="25.5" customHeight="1" thickBot="1" x14ac:dyDescent="0.25">
      <c r="A20769" s="84" t="s">
        <v>4949</v>
      </c>
      <c r="B20769" s="85" t="s">
        <v>4950</v>
      </c>
      <c r="C20769" s="86" t="s">
        <v>9</v>
      </c>
      <c r="D20769" s="87">
        <v>0.77</v>
      </c>
      <c r="E20769" s="88">
        <v>2140</v>
      </c>
      <c r="F20769" s="89">
        <f>+D20769*E20769</f>
        <v>1647.8</v>
      </c>
    </row>
    <row r="20770" spans="1:6" ht="409.6" hidden="1" customHeight="1" thickBot="1" x14ac:dyDescent="0.25"/>
    <row r="20771" spans="1:6" ht="13.5" customHeight="1" thickBot="1" x14ac:dyDescent="0.25">
      <c r="A20771" s="90" t="s">
        <v>4908</v>
      </c>
      <c r="B20771" s="91"/>
      <c r="C20771" s="92">
        <v>1.6649996463896399</v>
      </c>
      <c r="D20771" s="91"/>
      <c r="E20771" s="93" t="s">
        <v>4884</v>
      </c>
      <c r="F20771" s="94">
        <v>1648</v>
      </c>
    </row>
    <row r="20772" spans="1:6" ht="0.2" customHeight="1" thickBot="1" x14ac:dyDescent="0.25"/>
    <row r="20773" spans="1:6" ht="12.75" customHeight="1" thickBot="1" x14ac:dyDescent="0.3">
      <c r="A20773" s="157" t="s">
        <v>4909</v>
      </c>
      <c r="B20773" s="158"/>
      <c r="C20773" s="158"/>
      <c r="D20773" s="158"/>
      <c r="E20773" s="159">
        <v>98979</v>
      </c>
      <c r="F20773" s="160"/>
    </row>
    <row r="20774" spans="1:6" ht="12.75" customHeight="1" x14ac:dyDescent="0.2"/>
    <row r="20775" spans="1:6" ht="12.75" customHeight="1" x14ac:dyDescent="0.2"/>
    <row r="20776" spans="1:6" ht="409.6" hidden="1" customHeight="1" x14ac:dyDescent="0.2"/>
    <row r="20777" spans="1:6" ht="12.75" customHeight="1" x14ac:dyDescent="0.25">
      <c r="A20777" s="144" t="s">
        <v>4868</v>
      </c>
      <c r="B20777" s="145"/>
      <c r="C20777" s="145"/>
      <c r="D20777" s="145"/>
      <c r="E20777" s="146"/>
      <c r="F20777" s="147"/>
    </row>
    <row r="20778" spans="1:6" ht="12.75" customHeight="1" x14ac:dyDescent="0.2">
      <c r="A20778" s="138" t="s">
        <v>3405</v>
      </c>
      <c r="B20778" s="139"/>
      <c r="C20778" s="139"/>
      <c r="D20778" s="140"/>
      <c r="E20778" s="76" t="s">
        <v>4869</v>
      </c>
      <c r="F20778" s="77" t="s">
        <v>4870</v>
      </c>
    </row>
    <row r="20779" spans="1:6" ht="12.75" customHeight="1" x14ac:dyDescent="0.2">
      <c r="A20779" s="141"/>
      <c r="B20779" s="142"/>
      <c r="C20779" s="142"/>
      <c r="D20779" s="143"/>
      <c r="E20779" s="78" t="s">
        <v>3404</v>
      </c>
      <c r="F20779" s="79" t="s">
        <v>117</v>
      </c>
    </row>
    <row r="20780" spans="1:6" ht="409.6" hidden="1" customHeight="1" x14ac:dyDescent="0.2"/>
    <row r="20781" spans="1:6" ht="12.75" customHeight="1" x14ac:dyDescent="0.2">
      <c r="A20781" s="80" t="s">
        <v>4871</v>
      </c>
      <c r="B20781" s="81" t="s">
        <v>4872</v>
      </c>
      <c r="C20781" s="82" t="s">
        <v>4870</v>
      </c>
      <c r="D20781" s="82" t="s">
        <v>4873</v>
      </c>
      <c r="E20781" s="82" t="s">
        <v>4874</v>
      </c>
      <c r="F20781" s="83" t="s">
        <v>4875</v>
      </c>
    </row>
    <row r="20782" spans="1:6" ht="409.6" hidden="1" customHeight="1" x14ac:dyDescent="0.2"/>
    <row r="20783" spans="1:6" ht="25.5" customHeight="1" x14ac:dyDescent="0.2">
      <c r="A20783" s="84" t="s">
        <v>5613</v>
      </c>
      <c r="B20783" s="85" t="s">
        <v>5614</v>
      </c>
      <c r="C20783" s="86" t="s">
        <v>9</v>
      </c>
      <c r="D20783" s="87">
        <v>30.791789999999999</v>
      </c>
      <c r="E20783" s="88">
        <v>1238</v>
      </c>
      <c r="F20783" s="89">
        <f>+D20783*E20783</f>
        <v>38120.236019999997</v>
      </c>
    </row>
    <row r="20784" spans="1:6" ht="409.6" hidden="1" customHeight="1" x14ac:dyDescent="0.2"/>
    <row r="20785" spans="1:6" ht="25.5" customHeight="1" x14ac:dyDescent="0.2">
      <c r="A20785" s="84" t="s">
        <v>5587</v>
      </c>
      <c r="B20785" s="85" t="s">
        <v>5588</v>
      </c>
      <c r="C20785" s="86" t="s">
        <v>106</v>
      </c>
      <c r="D20785" s="87">
        <v>2.4910000000000002E-2</v>
      </c>
      <c r="E20785" s="88">
        <v>352838</v>
      </c>
      <c r="F20785" s="89">
        <f>+D20785*E20785</f>
        <v>8789.1945800000012</v>
      </c>
    </row>
    <row r="20786" spans="1:6" ht="409.6" hidden="1" customHeight="1" x14ac:dyDescent="0.2"/>
    <row r="20787" spans="1:6" ht="25.5" customHeight="1" x14ac:dyDescent="0.2">
      <c r="A20787" s="84" t="s">
        <v>5615</v>
      </c>
      <c r="B20787" s="85" t="s">
        <v>5616</v>
      </c>
      <c r="C20787" s="86" t="s">
        <v>9</v>
      </c>
      <c r="D20787" s="87">
        <v>1.1499999999999999</v>
      </c>
      <c r="E20787" s="88">
        <v>5900</v>
      </c>
      <c r="F20787" s="89">
        <f>+D20787*E20787</f>
        <v>6784.9999999999991</v>
      </c>
    </row>
    <row r="20788" spans="1:6" ht="409.6" hidden="1" customHeight="1" x14ac:dyDescent="0.2"/>
    <row r="20789" spans="1:6" ht="25.5" customHeight="1" thickBot="1" x14ac:dyDescent="0.25">
      <c r="A20789" s="84" t="s">
        <v>5609</v>
      </c>
      <c r="B20789" s="85" t="s">
        <v>5610</v>
      </c>
      <c r="C20789" s="86" t="s">
        <v>9</v>
      </c>
      <c r="D20789" s="87">
        <v>2.75E-2</v>
      </c>
      <c r="E20789" s="88">
        <v>49110</v>
      </c>
      <c r="F20789" s="89">
        <f>+D20789*E20789</f>
        <v>1350.5250000000001</v>
      </c>
    </row>
    <row r="20790" spans="1:6" ht="409.6" hidden="1" customHeight="1" thickBot="1" x14ac:dyDescent="0.25"/>
    <row r="20791" spans="1:6" ht="13.5" customHeight="1" thickBot="1" x14ac:dyDescent="0.25">
      <c r="A20791" s="90" t="s">
        <v>4883</v>
      </c>
      <c r="B20791" s="91"/>
      <c r="C20791" s="92">
        <v>60.877018358770201</v>
      </c>
      <c r="D20791" s="91"/>
      <c r="E20791" s="93" t="s">
        <v>4884</v>
      </c>
      <c r="F20791" s="94">
        <v>55045</v>
      </c>
    </row>
    <row r="20792" spans="1:6" ht="0.2" customHeight="1" x14ac:dyDescent="0.2"/>
    <row r="20793" spans="1:6" ht="12.75" customHeight="1" x14ac:dyDescent="0.2">
      <c r="A20793" s="80" t="s">
        <v>4871</v>
      </c>
      <c r="B20793" s="81" t="s">
        <v>4885</v>
      </c>
      <c r="C20793" s="82" t="s">
        <v>4870</v>
      </c>
      <c r="D20793" s="82" t="s">
        <v>4873</v>
      </c>
      <c r="E20793" s="82" t="s">
        <v>4874</v>
      </c>
      <c r="F20793" s="83" t="s">
        <v>4875</v>
      </c>
    </row>
    <row r="20794" spans="1:6" ht="409.6" hidden="1" customHeight="1" x14ac:dyDescent="0.2"/>
    <row r="20795" spans="1:6" ht="25.5" customHeight="1" thickBot="1" x14ac:dyDescent="0.25">
      <c r="A20795" s="84" t="s">
        <v>5284</v>
      </c>
      <c r="B20795" s="85" t="s">
        <v>5285</v>
      </c>
      <c r="C20795" s="86" t="s">
        <v>4888</v>
      </c>
      <c r="D20795" s="87">
        <v>0.13433</v>
      </c>
      <c r="E20795" s="88">
        <v>222303</v>
      </c>
      <c r="F20795" s="89">
        <f>+D20795*E20795</f>
        <v>29861.96199</v>
      </c>
    </row>
    <row r="20796" spans="1:6" ht="409.6" hidden="1" customHeight="1" thickBot="1" x14ac:dyDescent="0.25"/>
    <row r="20797" spans="1:6" ht="13.5" customHeight="1" thickBot="1" x14ac:dyDescent="0.25">
      <c r="A20797" s="90" t="s">
        <v>4893</v>
      </c>
      <c r="B20797" s="91"/>
      <c r="C20797" s="92">
        <v>33.025879230258802</v>
      </c>
      <c r="D20797" s="91"/>
      <c r="E20797" s="93" t="s">
        <v>4884</v>
      </c>
      <c r="F20797" s="94">
        <v>29862</v>
      </c>
    </row>
    <row r="20798" spans="1:6" ht="0.2" customHeight="1" x14ac:dyDescent="0.2"/>
    <row r="20799" spans="1:6" ht="12.75" customHeight="1" x14ac:dyDescent="0.2">
      <c r="A20799" s="80" t="s">
        <v>4871</v>
      </c>
      <c r="B20799" s="81" t="s">
        <v>4894</v>
      </c>
      <c r="C20799" s="82" t="s">
        <v>4870</v>
      </c>
      <c r="D20799" s="82" t="s">
        <v>4873</v>
      </c>
      <c r="E20799" s="82" t="s">
        <v>4874</v>
      </c>
      <c r="F20799" s="83" t="s">
        <v>4875</v>
      </c>
    </row>
    <row r="20800" spans="1:6" ht="409.6" hidden="1" customHeight="1" x14ac:dyDescent="0.2"/>
    <row r="20801" spans="1:6" ht="25.5" customHeight="1" thickBot="1" x14ac:dyDescent="0.25">
      <c r="A20801" s="84" t="s">
        <v>4895</v>
      </c>
      <c r="B20801" s="85" t="s">
        <v>4896</v>
      </c>
      <c r="C20801" s="86" t="s">
        <v>4897</v>
      </c>
      <c r="D20801" s="87">
        <v>0.05</v>
      </c>
      <c r="E20801" s="88">
        <v>29862</v>
      </c>
      <c r="F20801" s="89">
        <f>+D20801*E20801</f>
        <v>1493.1000000000001</v>
      </c>
    </row>
    <row r="20802" spans="1:6" ht="409.6" hidden="1" customHeight="1" thickBot="1" x14ac:dyDescent="0.25"/>
    <row r="20803" spans="1:6" ht="13.5" customHeight="1" thickBot="1" x14ac:dyDescent="0.25">
      <c r="A20803" s="90" t="s">
        <v>4898</v>
      </c>
      <c r="B20803" s="91"/>
      <c r="C20803" s="92">
        <v>1.6511833665118301</v>
      </c>
      <c r="D20803" s="91"/>
      <c r="E20803" s="93" t="s">
        <v>4884</v>
      </c>
      <c r="F20803" s="94">
        <v>1493</v>
      </c>
    </row>
    <row r="20804" spans="1:6" ht="0.2" customHeight="1" x14ac:dyDescent="0.2"/>
    <row r="20805" spans="1:6" ht="12.75" customHeight="1" x14ac:dyDescent="0.2">
      <c r="A20805" s="80" t="s">
        <v>4871</v>
      </c>
      <c r="B20805" s="81" t="s">
        <v>4899</v>
      </c>
      <c r="C20805" s="82" t="s">
        <v>4870</v>
      </c>
      <c r="D20805" s="82" t="s">
        <v>4873</v>
      </c>
      <c r="E20805" s="82" t="s">
        <v>4874</v>
      </c>
      <c r="F20805" s="83" t="s">
        <v>4875</v>
      </c>
    </row>
    <row r="20806" spans="1:6" ht="409.6" hidden="1" customHeight="1" x14ac:dyDescent="0.2"/>
    <row r="20807" spans="1:6" ht="25.5" customHeight="1" x14ac:dyDescent="0.2">
      <c r="A20807" s="84" t="s">
        <v>5012</v>
      </c>
      <c r="B20807" s="85" t="s">
        <v>5013</v>
      </c>
      <c r="C20807" s="86" t="s">
        <v>109</v>
      </c>
      <c r="D20807" s="87">
        <v>8.3330000000000001E-2</v>
      </c>
      <c r="E20807" s="88">
        <v>23200</v>
      </c>
      <c r="F20807" s="89">
        <f>+D20807*E20807</f>
        <v>1933.2560000000001</v>
      </c>
    </row>
    <row r="20808" spans="1:6" ht="409.6" hidden="1" customHeight="1" x14ac:dyDescent="0.2"/>
    <row r="20809" spans="1:6" ht="25.5" customHeight="1" x14ac:dyDescent="0.2">
      <c r="A20809" s="84" t="s">
        <v>5081</v>
      </c>
      <c r="B20809" s="85" t="s">
        <v>5082</v>
      </c>
      <c r="C20809" s="86" t="s">
        <v>109</v>
      </c>
      <c r="D20809" s="87">
        <v>2.8570000000000002E-2</v>
      </c>
      <c r="E20809" s="88">
        <v>12400</v>
      </c>
      <c r="F20809" s="89">
        <f>+D20809*E20809</f>
        <v>354.26800000000003</v>
      </c>
    </row>
    <row r="20810" spans="1:6" ht="409.6" hidden="1" customHeight="1" x14ac:dyDescent="0.2"/>
    <row r="20811" spans="1:6" ht="25.5" customHeight="1" thickBot="1" x14ac:dyDescent="0.25">
      <c r="A20811" s="84" t="s">
        <v>5058</v>
      </c>
      <c r="B20811" s="85" t="s">
        <v>5059</v>
      </c>
      <c r="C20811" s="86" t="s">
        <v>109</v>
      </c>
      <c r="D20811" s="87">
        <v>3.5699999999999998E-3</v>
      </c>
      <c r="E20811" s="88">
        <v>23712</v>
      </c>
      <c r="F20811" s="89">
        <f>+D20811*E20811</f>
        <v>84.651839999999993</v>
      </c>
    </row>
    <row r="20812" spans="1:6" ht="409.6" hidden="1" customHeight="1" thickBot="1" x14ac:dyDescent="0.25"/>
    <row r="20813" spans="1:6" ht="13.5" customHeight="1" thickBot="1" x14ac:dyDescent="0.25">
      <c r="A20813" s="90" t="s">
        <v>4904</v>
      </c>
      <c r="B20813" s="91"/>
      <c r="C20813" s="92">
        <v>2.6233134262331301</v>
      </c>
      <c r="D20813" s="91"/>
      <c r="E20813" s="93" t="s">
        <v>4884</v>
      </c>
      <c r="F20813" s="94">
        <v>2372</v>
      </c>
    </row>
    <row r="20814" spans="1:6" ht="0.2" customHeight="1" x14ac:dyDescent="0.2"/>
    <row r="20815" spans="1:6" ht="12.75" customHeight="1" x14ac:dyDescent="0.2">
      <c r="A20815" s="80" t="s">
        <v>4871</v>
      </c>
      <c r="B20815" s="81" t="s">
        <v>4905</v>
      </c>
      <c r="C20815" s="82" t="s">
        <v>4870</v>
      </c>
      <c r="D20815" s="82" t="s">
        <v>4873</v>
      </c>
      <c r="E20815" s="82" t="s">
        <v>4874</v>
      </c>
      <c r="F20815" s="83" t="s">
        <v>4875</v>
      </c>
    </row>
    <row r="20816" spans="1:6" ht="409.6" hidden="1" customHeight="1" x14ac:dyDescent="0.2"/>
    <row r="20817" spans="1:6" ht="25.5" customHeight="1" thickBot="1" x14ac:dyDescent="0.25">
      <c r="A20817" s="84" t="s">
        <v>4949</v>
      </c>
      <c r="B20817" s="85" t="s">
        <v>4950</v>
      </c>
      <c r="C20817" s="86" t="s">
        <v>9</v>
      </c>
      <c r="D20817" s="87">
        <v>0.77</v>
      </c>
      <c r="E20817" s="88">
        <v>2140</v>
      </c>
      <c r="F20817" s="89">
        <f>+D20817*E20817</f>
        <v>1647.8</v>
      </c>
    </row>
    <row r="20818" spans="1:6" ht="409.6" hidden="1" customHeight="1" thickBot="1" x14ac:dyDescent="0.25"/>
    <row r="20819" spans="1:6" ht="13.5" customHeight="1" thickBot="1" x14ac:dyDescent="0.25">
      <c r="A20819" s="90" t="s">
        <v>4908</v>
      </c>
      <c r="B20819" s="91"/>
      <c r="C20819" s="92">
        <v>1.8226056182260599</v>
      </c>
      <c r="D20819" s="91"/>
      <c r="E20819" s="93" t="s">
        <v>4884</v>
      </c>
      <c r="F20819" s="94">
        <v>1648</v>
      </c>
    </row>
    <row r="20820" spans="1:6" ht="0.2" customHeight="1" thickBot="1" x14ac:dyDescent="0.25"/>
    <row r="20821" spans="1:6" ht="12.75" customHeight="1" thickBot="1" x14ac:dyDescent="0.3">
      <c r="A20821" s="157" t="s">
        <v>4909</v>
      </c>
      <c r="B20821" s="158"/>
      <c r="C20821" s="158"/>
      <c r="D20821" s="158"/>
      <c r="E20821" s="159">
        <v>90420</v>
      </c>
      <c r="F20821" s="160"/>
    </row>
    <row r="20822" spans="1:6" ht="12.75" customHeight="1" x14ac:dyDescent="0.2"/>
    <row r="20823" spans="1:6" ht="12.75" customHeight="1" x14ac:dyDescent="0.2"/>
    <row r="20824" spans="1:6" ht="409.6" hidden="1" customHeight="1" x14ac:dyDescent="0.2"/>
    <row r="20825" spans="1:6" ht="12.75" customHeight="1" x14ac:dyDescent="0.25">
      <c r="A20825" s="144" t="s">
        <v>4868</v>
      </c>
      <c r="B20825" s="145"/>
      <c r="C20825" s="145"/>
      <c r="D20825" s="145"/>
      <c r="E20825" s="146"/>
      <c r="F20825" s="147"/>
    </row>
    <row r="20826" spans="1:6" ht="12.75" customHeight="1" x14ac:dyDescent="0.2">
      <c r="A20826" s="138" t="s">
        <v>3407</v>
      </c>
      <c r="B20826" s="139"/>
      <c r="C20826" s="139"/>
      <c r="D20826" s="140"/>
      <c r="E20826" s="76" t="s">
        <v>4869</v>
      </c>
      <c r="F20826" s="77" t="s">
        <v>4870</v>
      </c>
    </row>
    <row r="20827" spans="1:6" ht="12.75" customHeight="1" x14ac:dyDescent="0.2">
      <c r="A20827" s="141"/>
      <c r="B20827" s="142"/>
      <c r="C20827" s="142"/>
      <c r="D20827" s="143"/>
      <c r="E20827" s="78" t="s">
        <v>3406</v>
      </c>
      <c r="F20827" s="79" t="s">
        <v>117</v>
      </c>
    </row>
    <row r="20828" spans="1:6" ht="409.6" hidden="1" customHeight="1" x14ac:dyDescent="0.2"/>
    <row r="20829" spans="1:6" ht="12.75" customHeight="1" x14ac:dyDescent="0.2">
      <c r="A20829" s="80" t="s">
        <v>4871</v>
      </c>
      <c r="B20829" s="81" t="s">
        <v>4872</v>
      </c>
      <c r="C20829" s="82" t="s">
        <v>4870</v>
      </c>
      <c r="D20829" s="82" t="s">
        <v>4873</v>
      </c>
      <c r="E20829" s="82" t="s">
        <v>4874</v>
      </c>
      <c r="F20829" s="83" t="s">
        <v>4875</v>
      </c>
    </row>
    <row r="20830" spans="1:6" ht="409.6" hidden="1" customHeight="1" x14ac:dyDescent="0.2"/>
    <row r="20831" spans="1:6" ht="25.5" customHeight="1" x14ac:dyDescent="0.2">
      <c r="A20831" s="84" t="s">
        <v>5617</v>
      </c>
      <c r="B20831" s="85" t="s">
        <v>5618</v>
      </c>
      <c r="C20831" s="86" t="s">
        <v>9</v>
      </c>
      <c r="D20831" s="87">
        <v>30.791789999999999</v>
      </c>
      <c r="E20831" s="88">
        <v>780</v>
      </c>
      <c r="F20831" s="89">
        <f>+D20831*E20831</f>
        <v>24017.5962</v>
      </c>
    </row>
    <row r="20832" spans="1:6" ht="409.6" hidden="1" customHeight="1" x14ac:dyDescent="0.2"/>
    <row r="20833" spans="1:6" ht="25.5" customHeight="1" x14ac:dyDescent="0.2">
      <c r="A20833" s="84" t="s">
        <v>5048</v>
      </c>
      <c r="B20833" s="85" t="s">
        <v>5049</v>
      </c>
      <c r="C20833" s="86" t="s">
        <v>106</v>
      </c>
      <c r="D20833" s="87">
        <v>2.4910000000000002E-2</v>
      </c>
      <c r="E20833" s="88">
        <v>331600</v>
      </c>
      <c r="F20833" s="89">
        <f>+D20833*E20833</f>
        <v>8260.1560000000009</v>
      </c>
    </row>
    <row r="20834" spans="1:6" ht="409.6" hidden="1" customHeight="1" x14ac:dyDescent="0.2"/>
    <row r="20835" spans="1:6" ht="25.5" customHeight="1" x14ac:dyDescent="0.2">
      <c r="A20835" s="84" t="s">
        <v>5230</v>
      </c>
      <c r="B20835" s="85" t="s">
        <v>5231</v>
      </c>
      <c r="C20835" s="86" t="s">
        <v>117</v>
      </c>
      <c r="D20835" s="87">
        <v>1.1499999999999999</v>
      </c>
      <c r="E20835" s="88">
        <v>6875</v>
      </c>
      <c r="F20835" s="89">
        <f>+D20835*E20835</f>
        <v>7906.2499999999991</v>
      </c>
    </row>
    <row r="20836" spans="1:6" ht="409.6" hidden="1" customHeight="1" x14ac:dyDescent="0.2"/>
    <row r="20837" spans="1:6" ht="25.5" customHeight="1" x14ac:dyDescent="0.2">
      <c r="A20837" s="84" t="s">
        <v>5609</v>
      </c>
      <c r="B20837" s="85" t="s">
        <v>5610</v>
      </c>
      <c r="C20837" s="86" t="s">
        <v>9</v>
      </c>
      <c r="D20837" s="87">
        <v>2.8119999999999999E-2</v>
      </c>
      <c r="E20837" s="88">
        <v>49110</v>
      </c>
      <c r="F20837" s="89">
        <f>+D20837*E20837</f>
        <v>1380.9731999999999</v>
      </c>
    </row>
    <row r="20838" spans="1:6" ht="409.6" hidden="1" customHeight="1" x14ac:dyDescent="0.2"/>
    <row r="20839" spans="1:6" ht="25.5" customHeight="1" thickBot="1" x14ac:dyDescent="0.25">
      <c r="A20839" s="84" t="s">
        <v>5611</v>
      </c>
      <c r="B20839" s="85" t="s">
        <v>5612</v>
      </c>
      <c r="C20839" s="86" t="s">
        <v>7</v>
      </c>
      <c r="D20839" s="87">
        <v>0.01</v>
      </c>
      <c r="E20839" s="88">
        <v>5200</v>
      </c>
      <c r="F20839" s="89">
        <f>+D20839*E20839</f>
        <v>52</v>
      </c>
    </row>
    <row r="20840" spans="1:6" ht="409.6" hidden="1" customHeight="1" thickBot="1" x14ac:dyDescent="0.25"/>
    <row r="20841" spans="1:6" ht="13.5" customHeight="1" thickBot="1" x14ac:dyDescent="0.25">
      <c r="A20841" s="90" t="s">
        <v>4883</v>
      </c>
      <c r="B20841" s="91"/>
      <c r="C20841" s="92">
        <v>55.8048165629693</v>
      </c>
      <c r="D20841" s="91"/>
      <c r="E20841" s="93" t="s">
        <v>4884</v>
      </c>
      <c r="F20841" s="94">
        <v>41617</v>
      </c>
    </row>
    <row r="20842" spans="1:6" ht="0.2" customHeight="1" x14ac:dyDescent="0.2"/>
    <row r="20843" spans="1:6" ht="12.75" customHeight="1" x14ac:dyDescent="0.2">
      <c r="A20843" s="80" t="s">
        <v>4871</v>
      </c>
      <c r="B20843" s="81" t="s">
        <v>4885</v>
      </c>
      <c r="C20843" s="82" t="s">
        <v>4870</v>
      </c>
      <c r="D20843" s="82" t="s">
        <v>4873</v>
      </c>
      <c r="E20843" s="82" t="s">
        <v>4874</v>
      </c>
      <c r="F20843" s="83" t="s">
        <v>4875</v>
      </c>
    </row>
    <row r="20844" spans="1:6" ht="409.6" hidden="1" customHeight="1" x14ac:dyDescent="0.2"/>
    <row r="20845" spans="1:6" ht="25.5" customHeight="1" thickBot="1" x14ac:dyDescent="0.25">
      <c r="A20845" s="84" t="s">
        <v>5284</v>
      </c>
      <c r="B20845" s="85" t="s">
        <v>5285</v>
      </c>
      <c r="C20845" s="86" t="s">
        <v>4888</v>
      </c>
      <c r="D20845" s="87">
        <v>0.125</v>
      </c>
      <c r="E20845" s="88">
        <v>222303</v>
      </c>
      <c r="F20845" s="89">
        <f>+D20845*E20845</f>
        <v>27787.875</v>
      </c>
    </row>
    <row r="20846" spans="1:6" ht="409.6" hidden="1" customHeight="1" thickBot="1" x14ac:dyDescent="0.25"/>
    <row r="20847" spans="1:6" ht="13.5" customHeight="1" thickBot="1" x14ac:dyDescent="0.25">
      <c r="A20847" s="90" t="s">
        <v>4893</v>
      </c>
      <c r="B20847" s="91"/>
      <c r="C20847" s="92">
        <v>37.261317313881101</v>
      </c>
      <c r="D20847" s="91"/>
      <c r="E20847" s="93" t="s">
        <v>4884</v>
      </c>
      <c r="F20847" s="94">
        <v>27788</v>
      </c>
    </row>
    <row r="20848" spans="1:6" ht="0.2" customHeight="1" x14ac:dyDescent="0.2"/>
    <row r="20849" spans="1:6" ht="12.75" customHeight="1" x14ac:dyDescent="0.2">
      <c r="A20849" s="80" t="s">
        <v>4871</v>
      </c>
      <c r="B20849" s="81" t="s">
        <v>4894</v>
      </c>
      <c r="C20849" s="82" t="s">
        <v>4870</v>
      </c>
      <c r="D20849" s="82" t="s">
        <v>4873</v>
      </c>
      <c r="E20849" s="82" t="s">
        <v>4874</v>
      </c>
      <c r="F20849" s="83" t="s">
        <v>4875</v>
      </c>
    </row>
    <row r="20850" spans="1:6" ht="409.6" hidden="1" customHeight="1" x14ac:dyDescent="0.2"/>
    <row r="20851" spans="1:6" ht="25.5" customHeight="1" thickBot="1" x14ac:dyDescent="0.25">
      <c r="A20851" s="84" t="s">
        <v>4895</v>
      </c>
      <c r="B20851" s="85" t="s">
        <v>4896</v>
      </c>
      <c r="C20851" s="86" t="s">
        <v>4897</v>
      </c>
      <c r="D20851" s="87">
        <v>0.05</v>
      </c>
      <c r="E20851" s="88">
        <v>27788</v>
      </c>
      <c r="F20851" s="89">
        <f>+D20851*E20851</f>
        <v>1389.4</v>
      </c>
    </row>
    <row r="20852" spans="1:6" ht="409.6" hidden="1" customHeight="1" thickBot="1" x14ac:dyDescent="0.25"/>
    <row r="20853" spans="1:6" ht="13.5" customHeight="1" thickBot="1" x14ac:dyDescent="0.25">
      <c r="A20853" s="90" t="s">
        <v>4898</v>
      </c>
      <c r="B20853" s="91"/>
      <c r="C20853" s="92">
        <v>1.8625295001072699</v>
      </c>
      <c r="D20853" s="91"/>
      <c r="E20853" s="93" t="s">
        <v>4884</v>
      </c>
      <c r="F20853" s="94">
        <v>1389</v>
      </c>
    </row>
    <row r="20854" spans="1:6" ht="0.2" customHeight="1" x14ac:dyDescent="0.2"/>
    <row r="20855" spans="1:6" ht="12.75" customHeight="1" x14ac:dyDescent="0.2">
      <c r="A20855" s="80" t="s">
        <v>4871</v>
      </c>
      <c r="B20855" s="81" t="s">
        <v>4899</v>
      </c>
      <c r="C20855" s="82" t="s">
        <v>4870</v>
      </c>
      <c r="D20855" s="82" t="s">
        <v>4873</v>
      </c>
      <c r="E20855" s="82" t="s">
        <v>4874</v>
      </c>
      <c r="F20855" s="83" t="s">
        <v>4875</v>
      </c>
    </row>
    <row r="20856" spans="1:6" ht="409.6" hidden="1" customHeight="1" x14ac:dyDescent="0.2"/>
    <row r="20857" spans="1:6" ht="25.5" customHeight="1" x14ac:dyDescent="0.2">
      <c r="A20857" s="84" t="s">
        <v>5012</v>
      </c>
      <c r="B20857" s="85" t="s">
        <v>5013</v>
      </c>
      <c r="C20857" s="86" t="s">
        <v>109</v>
      </c>
      <c r="D20857" s="87">
        <v>8.3330000000000001E-2</v>
      </c>
      <c r="E20857" s="88">
        <v>23200</v>
      </c>
      <c r="F20857" s="89">
        <f>+D20857*E20857</f>
        <v>1933.2560000000001</v>
      </c>
    </row>
    <row r="20858" spans="1:6" ht="409.6" hidden="1" customHeight="1" x14ac:dyDescent="0.2"/>
    <row r="20859" spans="1:6" ht="25.5" customHeight="1" x14ac:dyDescent="0.2">
      <c r="A20859" s="84" t="s">
        <v>5081</v>
      </c>
      <c r="B20859" s="85" t="s">
        <v>5082</v>
      </c>
      <c r="C20859" s="86" t="s">
        <v>109</v>
      </c>
      <c r="D20859" s="87">
        <v>5.5599999999999998E-3</v>
      </c>
      <c r="E20859" s="88">
        <v>12400</v>
      </c>
      <c r="F20859" s="89">
        <f>+D20859*E20859</f>
        <v>68.944000000000003</v>
      </c>
    </row>
    <row r="20860" spans="1:6" ht="409.6" hidden="1" customHeight="1" x14ac:dyDescent="0.2"/>
    <row r="20861" spans="1:6" ht="25.5" customHeight="1" thickBot="1" x14ac:dyDescent="0.25">
      <c r="A20861" s="84" t="s">
        <v>5058</v>
      </c>
      <c r="B20861" s="85" t="s">
        <v>5059</v>
      </c>
      <c r="C20861" s="86" t="s">
        <v>109</v>
      </c>
      <c r="D20861" s="87">
        <v>5.5599999999999998E-3</v>
      </c>
      <c r="E20861" s="88">
        <v>23712</v>
      </c>
      <c r="F20861" s="89">
        <f>+D20861*E20861</f>
        <v>131.83872</v>
      </c>
    </row>
    <row r="20862" spans="1:6" ht="409.6" hidden="1" customHeight="1" thickBot="1" x14ac:dyDescent="0.25"/>
    <row r="20863" spans="1:6" ht="13.5" customHeight="1" thickBot="1" x14ac:dyDescent="0.25">
      <c r="A20863" s="90" t="s">
        <v>4904</v>
      </c>
      <c r="B20863" s="91"/>
      <c r="C20863" s="92">
        <v>2.8615104054923801</v>
      </c>
      <c r="D20863" s="91"/>
      <c r="E20863" s="93" t="s">
        <v>4884</v>
      </c>
      <c r="F20863" s="94">
        <v>2134</v>
      </c>
    </row>
    <row r="20864" spans="1:6" ht="0.2" customHeight="1" x14ac:dyDescent="0.2"/>
    <row r="20865" spans="1:6" ht="12.75" customHeight="1" x14ac:dyDescent="0.2">
      <c r="A20865" s="80" t="s">
        <v>4871</v>
      </c>
      <c r="B20865" s="81" t="s">
        <v>4905</v>
      </c>
      <c r="C20865" s="82" t="s">
        <v>4870</v>
      </c>
      <c r="D20865" s="82" t="s">
        <v>4873</v>
      </c>
      <c r="E20865" s="82" t="s">
        <v>4874</v>
      </c>
      <c r="F20865" s="83" t="s">
        <v>4875</v>
      </c>
    </row>
    <row r="20866" spans="1:6" ht="409.6" hidden="1" customHeight="1" x14ac:dyDescent="0.2"/>
    <row r="20867" spans="1:6" ht="25.5" customHeight="1" thickBot="1" x14ac:dyDescent="0.25">
      <c r="A20867" s="84" t="s">
        <v>4949</v>
      </c>
      <c r="B20867" s="85" t="s">
        <v>4950</v>
      </c>
      <c r="C20867" s="86" t="s">
        <v>9</v>
      </c>
      <c r="D20867" s="87">
        <v>0.77</v>
      </c>
      <c r="E20867" s="88">
        <v>2140</v>
      </c>
      <c r="F20867" s="89">
        <f>+D20867*E20867</f>
        <v>1647.8</v>
      </c>
    </row>
    <row r="20868" spans="1:6" ht="409.6" hidden="1" customHeight="1" thickBot="1" x14ac:dyDescent="0.25"/>
    <row r="20869" spans="1:6" ht="13.5" customHeight="1" thickBot="1" x14ac:dyDescent="0.25">
      <c r="A20869" s="90" t="s">
        <v>4908</v>
      </c>
      <c r="B20869" s="91"/>
      <c r="C20869" s="92">
        <v>2.20982621754988</v>
      </c>
      <c r="D20869" s="91"/>
      <c r="E20869" s="93" t="s">
        <v>4884</v>
      </c>
      <c r="F20869" s="94">
        <v>1648</v>
      </c>
    </row>
    <row r="20870" spans="1:6" ht="0.2" customHeight="1" thickBot="1" x14ac:dyDescent="0.25"/>
    <row r="20871" spans="1:6" ht="12.75" customHeight="1" thickBot="1" x14ac:dyDescent="0.3">
      <c r="A20871" s="157" t="s">
        <v>4909</v>
      </c>
      <c r="B20871" s="158"/>
      <c r="C20871" s="158"/>
      <c r="D20871" s="158"/>
      <c r="E20871" s="159">
        <v>74576</v>
      </c>
      <c r="F20871" s="160"/>
    </row>
    <row r="20872" spans="1:6" ht="12.75" customHeight="1" x14ac:dyDescent="0.2"/>
    <row r="20873" spans="1:6" ht="12.75" customHeight="1" x14ac:dyDescent="0.2"/>
    <row r="20874" spans="1:6" ht="409.6" hidden="1" customHeight="1" x14ac:dyDescent="0.2"/>
    <row r="20875" spans="1:6" ht="12.75" customHeight="1" x14ac:dyDescent="0.25">
      <c r="A20875" s="144" t="s">
        <v>4868</v>
      </c>
      <c r="B20875" s="145"/>
      <c r="C20875" s="145"/>
      <c r="D20875" s="145"/>
      <c r="E20875" s="146"/>
      <c r="F20875" s="147"/>
    </row>
    <row r="20876" spans="1:6" ht="12.75" customHeight="1" x14ac:dyDescent="0.2">
      <c r="A20876" s="138" t="s">
        <v>3409</v>
      </c>
      <c r="B20876" s="139"/>
      <c r="C20876" s="139"/>
      <c r="D20876" s="140"/>
      <c r="E20876" s="76" t="s">
        <v>4869</v>
      </c>
      <c r="F20876" s="77" t="s">
        <v>4870</v>
      </c>
    </row>
    <row r="20877" spans="1:6" ht="12.75" customHeight="1" x14ac:dyDescent="0.2">
      <c r="A20877" s="141"/>
      <c r="B20877" s="142"/>
      <c r="C20877" s="142"/>
      <c r="D20877" s="143"/>
      <c r="E20877" s="78" t="s">
        <v>3408</v>
      </c>
      <c r="F20877" s="79" t="s">
        <v>263</v>
      </c>
    </row>
    <row r="20878" spans="1:6" ht="409.6" hidden="1" customHeight="1" x14ac:dyDescent="0.2"/>
    <row r="20879" spans="1:6" ht="12.75" customHeight="1" x14ac:dyDescent="0.2">
      <c r="A20879" s="80" t="s">
        <v>4871</v>
      </c>
      <c r="B20879" s="81" t="s">
        <v>4872</v>
      </c>
      <c r="C20879" s="82" t="s">
        <v>4870</v>
      </c>
      <c r="D20879" s="82" t="s">
        <v>4873</v>
      </c>
      <c r="E20879" s="82" t="s">
        <v>4874</v>
      </c>
      <c r="F20879" s="83" t="s">
        <v>4875</v>
      </c>
    </row>
    <row r="20880" spans="1:6" ht="409.6" hidden="1" customHeight="1" x14ac:dyDescent="0.2"/>
    <row r="20881" spans="1:6" ht="25.5" customHeight="1" x14ac:dyDescent="0.2">
      <c r="A20881" s="84" t="s">
        <v>5619</v>
      </c>
      <c r="B20881" s="85" t="s">
        <v>5620</v>
      </c>
      <c r="C20881" s="86" t="s">
        <v>263</v>
      </c>
      <c r="D20881" s="87">
        <v>1</v>
      </c>
      <c r="E20881" s="88">
        <v>1160</v>
      </c>
      <c r="F20881" s="89">
        <f>+D20881*E20881</f>
        <v>1160</v>
      </c>
    </row>
    <row r="20882" spans="1:6" ht="409.6" hidden="1" customHeight="1" x14ac:dyDescent="0.2"/>
    <row r="20883" spans="1:6" ht="25.5" customHeight="1" thickBot="1" x14ac:dyDescent="0.25">
      <c r="A20883" s="84" t="s">
        <v>5621</v>
      </c>
      <c r="B20883" s="85" t="s">
        <v>5622</v>
      </c>
      <c r="C20883" s="86" t="s">
        <v>9</v>
      </c>
      <c r="D20883" s="87">
        <v>0.33333000000000002</v>
      </c>
      <c r="E20883" s="88">
        <v>41756</v>
      </c>
      <c r="F20883" s="89">
        <f>+D20883*E20883</f>
        <v>13918.527480000001</v>
      </c>
    </row>
    <row r="20884" spans="1:6" ht="409.6" hidden="1" customHeight="1" thickBot="1" x14ac:dyDescent="0.25"/>
    <row r="20885" spans="1:6" ht="13.5" customHeight="1" thickBot="1" x14ac:dyDescent="0.25">
      <c r="A20885" s="90" t="s">
        <v>4883</v>
      </c>
      <c r="B20885" s="91"/>
      <c r="C20885" s="92">
        <v>92.175560853352906</v>
      </c>
      <c r="D20885" s="91"/>
      <c r="E20885" s="93" t="s">
        <v>4884</v>
      </c>
      <c r="F20885" s="94">
        <v>15079</v>
      </c>
    </row>
    <row r="20886" spans="1:6" ht="0.2" customHeight="1" x14ac:dyDescent="0.2"/>
    <row r="20887" spans="1:6" ht="12.75" customHeight="1" x14ac:dyDescent="0.2">
      <c r="A20887" s="80" t="s">
        <v>4871</v>
      </c>
      <c r="B20887" s="81" t="s">
        <v>4885</v>
      </c>
      <c r="C20887" s="82" t="s">
        <v>4870</v>
      </c>
      <c r="D20887" s="82" t="s">
        <v>4873</v>
      </c>
      <c r="E20887" s="82" t="s">
        <v>4874</v>
      </c>
      <c r="F20887" s="83" t="s">
        <v>4875</v>
      </c>
    </row>
    <row r="20888" spans="1:6" ht="409.6" hidden="1" customHeight="1" x14ac:dyDescent="0.2"/>
    <row r="20889" spans="1:6" ht="25.5" customHeight="1" thickBot="1" x14ac:dyDescent="0.25">
      <c r="A20889" s="84" t="s">
        <v>4912</v>
      </c>
      <c r="B20889" s="85" t="s">
        <v>4913</v>
      </c>
      <c r="C20889" s="86" t="s">
        <v>4888</v>
      </c>
      <c r="D20889" s="87">
        <v>6.2500000000000003E-3</v>
      </c>
      <c r="E20889" s="88">
        <v>184277</v>
      </c>
      <c r="F20889" s="89">
        <f>+D20889*E20889</f>
        <v>1151.73125</v>
      </c>
    </row>
    <row r="20890" spans="1:6" ht="409.6" hidden="1" customHeight="1" thickBot="1" x14ac:dyDescent="0.25"/>
    <row r="20891" spans="1:6" ht="13.5" customHeight="1" thickBot="1" x14ac:dyDescent="0.25">
      <c r="A20891" s="90" t="s">
        <v>4893</v>
      </c>
      <c r="B20891" s="91"/>
      <c r="C20891" s="92">
        <v>7.0419952319824004</v>
      </c>
      <c r="D20891" s="91"/>
      <c r="E20891" s="93" t="s">
        <v>4884</v>
      </c>
      <c r="F20891" s="94">
        <v>1152</v>
      </c>
    </row>
    <row r="20892" spans="1:6" ht="0.2" customHeight="1" x14ac:dyDescent="0.2"/>
    <row r="20893" spans="1:6" ht="12.75" customHeight="1" x14ac:dyDescent="0.2">
      <c r="A20893" s="80" t="s">
        <v>4871</v>
      </c>
      <c r="B20893" s="81" t="s">
        <v>4894</v>
      </c>
      <c r="C20893" s="82" t="s">
        <v>4870</v>
      </c>
      <c r="D20893" s="82" t="s">
        <v>4873</v>
      </c>
      <c r="E20893" s="82" t="s">
        <v>4874</v>
      </c>
      <c r="F20893" s="83" t="s">
        <v>4875</v>
      </c>
    </row>
    <row r="20894" spans="1:6" ht="409.6" hidden="1" customHeight="1" x14ac:dyDescent="0.2"/>
    <row r="20895" spans="1:6" ht="25.5" customHeight="1" thickBot="1" x14ac:dyDescent="0.25">
      <c r="A20895" s="84" t="s">
        <v>4895</v>
      </c>
      <c r="B20895" s="85" t="s">
        <v>4896</v>
      </c>
      <c r="C20895" s="86" t="s">
        <v>4897</v>
      </c>
      <c r="D20895" s="87">
        <v>0.05</v>
      </c>
      <c r="E20895" s="88">
        <v>1152</v>
      </c>
      <c r="F20895" s="89">
        <f>+D20895*E20895</f>
        <v>57.6</v>
      </c>
    </row>
    <row r="20896" spans="1:6" ht="409.6" hidden="1" customHeight="1" thickBot="1" x14ac:dyDescent="0.25"/>
    <row r="20897" spans="1:6" ht="13.5" customHeight="1" thickBot="1" x14ac:dyDescent="0.25">
      <c r="A20897" s="90" t="s">
        <v>4898</v>
      </c>
      <c r="B20897" s="91"/>
      <c r="C20897" s="92">
        <v>0.354544898832447</v>
      </c>
      <c r="D20897" s="91"/>
      <c r="E20897" s="93" t="s">
        <v>4884</v>
      </c>
      <c r="F20897" s="94">
        <v>58</v>
      </c>
    </row>
    <row r="20898" spans="1:6" ht="0.2" customHeight="1" x14ac:dyDescent="0.2"/>
    <row r="20899" spans="1:6" ht="12.75" customHeight="1" x14ac:dyDescent="0.2">
      <c r="A20899" s="80" t="s">
        <v>4871</v>
      </c>
      <c r="B20899" s="81" t="s">
        <v>4899</v>
      </c>
      <c r="C20899" s="82" t="s">
        <v>4870</v>
      </c>
      <c r="D20899" s="82" t="s">
        <v>4873</v>
      </c>
      <c r="E20899" s="82" t="s">
        <v>4874</v>
      </c>
      <c r="F20899" s="83" t="s">
        <v>4875</v>
      </c>
    </row>
    <row r="20900" spans="1:6" ht="409.6" hidden="1" customHeight="1" x14ac:dyDescent="0.2"/>
    <row r="20901" spans="1:6" ht="25.5" customHeight="1" thickBot="1" x14ac:dyDescent="0.25">
      <c r="A20901" s="84" t="s">
        <v>5012</v>
      </c>
      <c r="B20901" s="85" t="s">
        <v>5013</v>
      </c>
      <c r="C20901" s="86" t="s">
        <v>109</v>
      </c>
      <c r="D20901" s="87">
        <v>3.0000000000000001E-3</v>
      </c>
      <c r="E20901" s="88">
        <v>23200</v>
      </c>
      <c r="F20901" s="89">
        <f>+D20901*E20901</f>
        <v>69.600000000000009</v>
      </c>
    </row>
    <row r="20902" spans="1:6" ht="409.6" hidden="1" customHeight="1" thickBot="1" x14ac:dyDescent="0.25"/>
    <row r="20903" spans="1:6" ht="13.5" customHeight="1" thickBot="1" x14ac:dyDescent="0.25">
      <c r="A20903" s="90" t="s">
        <v>4904</v>
      </c>
      <c r="B20903" s="91"/>
      <c r="C20903" s="92">
        <v>0.42789901583226397</v>
      </c>
      <c r="D20903" s="91"/>
      <c r="E20903" s="93" t="s">
        <v>4884</v>
      </c>
      <c r="F20903" s="94">
        <v>70</v>
      </c>
    </row>
    <row r="20904" spans="1:6" ht="0.2" customHeight="1" thickBot="1" x14ac:dyDescent="0.25"/>
    <row r="20905" spans="1:6" ht="12.75" customHeight="1" thickBot="1" x14ac:dyDescent="0.3">
      <c r="A20905" s="157" t="s">
        <v>4909</v>
      </c>
      <c r="B20905" s="158"/>
      <c r="C20905" s="158"/>
      <c r="D20905" s="158"/>
      <c r="E20905" s="159">
        <v>16359</v>
      </c>
      <c r="F20905" s="160"/>
    </row>
    <row r="20906" spans="1:6" ht="12.75" customHeight="1" x14ac:dyDescent="0.2"/>
    <row r="20907" spans="1:6" ht="12.75" customHeight="1" x14ac:dyDescent="0.2"/>
    <row r="20908" spans="1:6" ht="409.6" hidden="1" customHeight="1" x14ac:dyDescent="0.2"/>
    <row r="20909" spans="1:6" ht="12.75" customHeight="1" x14ac:dyDescent="0.25">
      <c r="A20909" s="144" t="s">
        <v>4868</v>
      </c>
      <c r="B20909" s="145"/>
      <c r="C20909" s="145"/>
      <c r="D20909" s="145"/>
      <c r="E20909" s="146"/>
      <c r="F20909" s="147"/>
    </row>
    <row r="20910" spans="1:6" ht="12.75" customHeight="1" x14ac:dyDescent="0.2">
      <c r="A20910" s="138" t="s">
        <v>3411</v>
      </c>
      <c r="B20910" s="139"/>
      <c r="C20910" s="139"/>
      <c r="D20910" s="140"/>
      <c r="E20910" s="76" t="s">
        <v>4869</v>
      </c>
      <c r="F20910" s="77" t="s">
        <v>4870</v>
      </c>
    </row>
    <row r="20911" spans="1:6" ht="12.75" customHeight="1" x14ac:dyDescent="0.2">
      <c r="A20911" s="141"/>
      <c r="B20911" s="142"/>
      <c r="C20911" s="142"/>
      <c r="D20911" s="143"/>
      <c r="E20911" s="78" t="s">
        <v>3410</v>
      </c>
      <c r="F20911" s="79" t="s">
        <v>263</v>
      </c>
    </row>
    <row r="20912" spans="1:6" ht="409.6" hidden="1" customHeight="1" x14ac:dyDescent="0.2"/>
    <row r="20913" spans="1:6" ht="12.75" customHeight="1" x14ac:dyDescent="0.2">
      <c r="A20913" s="80" t="s">
        <v>4871</v>
      </c>
      <c r="B20913" s="81" t="s">
        <v>4872</v>
      </c>
      <c r="C20913" s="82" t="s">
        <v>4870</v>
      </c>
      <c r="D20913" s="82" t="s">
        <v>4873</v>
      </c>
      <c r="E20913" s="82" t="s">
        <v>4874</v>
      </c>
      <c r="F20913" s="83" t="s">
        <v>4875</v>
      </c>
    </row>
    <row r="20914" spans="1:6" ht="409.6" hidden="1" customHeight="1" x14ac:dyDescent="0.2"/>
    <row r="20915" spans="1:6" ht="25.5" customHeight="1" x14ac:dyDescent="0.2">
      <c r="A20915" s="84" t="s">
        <v>5619</v>
      </c>
      <c r="B20915" s="85" t="s">
        <v>5620</v>
      </c>
      <c r="C20915" s="86" t="s">
        <v>263</v>
      </c>
      <c r="D20915" s="87">
        <v>1</v>
      </c>
      <c r="E20915" s="88">
        <v>1160</v>
      </c>
      <c r="F20915" s="89">
        <f>+D20915*E20915</f>
        <v>1160</v>
      </c>
    </row>
    <row r="20916" spans="1:6" ht="409.6" hidden="1" customHeight="1" x14ac:dyDescent="0.2"/>
    <row r="20917" spans="1:6" ht="25.5" customHeight="1" thickBot="1" x14ac:dyDescent="0.25">
      <c r="A20917" s="84" t="s">
        <v>5621</v>
      </c>
      <c r="B20917" s="85" t="s">
        <v>5622</v>
      </c>
      <c r="C20917" s="86" t="s">
        <v>9</v>
      </c>
      <c r="D20917" s="87">
        <v>0.33333000000000002</v>
      </c>
      <c r="E20917" s="88">
        <v>41756</v>
      </c>
      <c r="F20917" s="89">
        <f>+D20917*E20917</f>
        <v>13918.527480000001</v>
      </c>
    </row>
    <row r="20918" spans="1:6" ht="409.6" hidden="1" customHeight="1" thickBot="1" x14ac:dyDescent="0.25"/>
    <row r="20919" spans="1:6" ht="13.5" customHeight="1" thickBot="1" x14ac:dyDescent="0.25">
      <c r="A20919" s="90" t="s">
        <v>4883</v>
      </c>
      <c r="B20919" s="91"/>
      <c r="C20919" s="92">
        <v>92.571674135919906</v>
      </c>
      <c r="D20919" s="91"/>
      <c r="E20919" s="93" t="s">
        <v>4884</v>
      </c>
      <c r="F20919" s="94">
        <v>15079</v>
      </c>
    </row>
    <row r="20920" spans="1:6" ht="0.2" customHeight="1" x14ac:dyDescent="0.2"/>
    <row r="20921" spans="1:6" ht="12.75" customHeight="1" x14ac:dyDescent="0.2">
      <c r="A20921" s="80" t="s">
        <v>4871</v>
      </c>
      <c r="B20921" s="81" t="s">
        <v>4885</v>
      </c>
      <c r="C20921" s="82" t="s">
        <v>4870</v>
      </c>
      <c r="D20921" s="82" t="s">
        <v>4873</v>
      </c>
      <c r="E20921" s="82" t="s">
        <v>4874</v>
      </c>
      <c r="F20921" s="83" t="s">
        <v>4875</v>
      </c>
    </row>
    <row r="20922" spans="1:6" ht="409.6" hidden="1" customHeight="1" x14ac:dyDescent="0.2"/>
    <row r="20923" spans="1:6" ht="25.5" customHeight="1" thickBot="1" x14ac:dyDescent="0.25">
      <c r="A20923" s="84" t="s">
        <v>4912</v>
      </c>
      <c r="B20923" s="85" t="s">
        <v>4913</v>
      </c>
      <c r="C20923" s="86" t="s">
        <v>4888</v>
      </c>
      <c r="D20923" s="87">
        <v>6.2500000000000003E-3</v>
      </c>
      <c r="E20923" s="88">
        <v>184277</v>
      </c>
      <c r="F20923" s="89">
        <f>+D20923*E20923</f>
        <v>1151.73125</v>
      </c>
    </row>
    <row r="20924" spans="1:6" ht="409.6" hidden="1" customHeight="1" thickBot="1" x14ac:dyDescent="0.25"/>
    <row r="20925" spans="1:6" ht="13.5" customHeight="1" thickBot="1" x14ac:dyDescent="0.25">
      <c r="A20925" s="90" t="s">
        <v>4893</v>
      </c>
      <c r="B20925" s="91"/>
      <c r="C20925" s="92">
        <v>7.07225735158696</v>
      </c>
      <c r="D20925" s="91"/>
      <c r="E20925" s="93" t="s">
        <v>4884</v>
      </c>
      <c r="F20925" s="94">
        <v>1152</v>
      </c>
    </row>
    <row r="20926" spans="1:6" ht="0.2" customHeight="1" x14ac:dyDescent="0.2"/>
    <row r="20927" spans="1:6" ht="12.75" customHeight="1" x14ac:dyDescent="0.2">
      <c r="A20927" s="80" t="s">
        <v>4871</v>
      </c>
      <c r="B20927" s="81" t="s">
        <v>4894</v>
      </c>
      <c r="C20927" s="82" t="s">
        <v>4870</v>
      </c>
      <c r="D20927" s="82" t="s">
        <v>4873</v>
      </c>
      <c r="E20927" s="82" t="s">
        <v>4874</v>
      </c>
      <c r="F20927" s="83" t="s">
        <v>4875</v>
      </c>
    </row>
    <row r="20928" spans="1:6" ht="409.6" hidden="1" customHeight="1" x14ac:dyDescent="0.2"/>
    <row r="20929" spans="1:6" ht="25.5" customHeight="1" thickBot="1" x14ac:dyDescent="0.25">
      <c r="A20929" s="84" t="s">
        <v>4895</v>
      </c>
      <c r="B20929" s="85" t="s">
        <v>4896</v>
      </c>
      <c r="C20929" s="86" t="s">
        <v>4897</v>
      </c>
      <c r="D20929" s="87">
        <v>0.05</v>
      </c>
      <c r="E20929" s="88">
        <v>1152</v>
      </c>
      <c r="F20929" s="89">
        <f>+D20929*E20929</f>
        <v>57.6</v>
      </c>
    </row>
    <row r="20930" spans="1:6" ht="409.6" hidden="1" customHeight="1" thickBot="1" x14ac:dyDescent="0.25"/>
    <row r="20931" spans="1:6" ht="13.5" customHeight="1" thickBot="1" x14ac:dyDescent="0.25">
      <c r="A20931" s="90" t="s">
        <v>4898</v>
      </c>
      <c r="B20931" s="91"/>
      <c r="C20931" s="92">
        <v>0.35606851249309401</v>
      </c>
      <c r="D20931" s="91"/>
      <c r="E20931" s="93" t="s">
        <v>4884</v>
      </c>
      <c r="F20931" s="94">
        <v>58</v>
      </c>
    </row>
    <row r="20932" spans="1:6" ht="0.2" customHeight="1" thickBot="1" x14ac:dyDescent="0.25"/>
    <row r="20933" spans="1:6" ht="12.75" customHeight="1" thickBot="1" x14ac:dyDescent="0.3">
      <c r="A20933" s="157" t="s">
        <v>4909</v>
      </c>
      <c r="B20933" s="158"/>
      <c r="C20933" s="158"/>
      <c r="D20933" s="158"/>
      <c r="E20933" s="159">
        <v>16289</v>
      </c>
      <c r="F20933" s="160"/>
    </row>
    <row r="20934" spans="1:6" ht="12.75" customHeight="1" x14ac:dyDescent="0.2"/>
    <row r="20935" spans="1:6" ht="12.75" customHeight="1" x14ac:dyDescent="0.2"/>
    <row r="20936" spans="1:6" ht="409.6" hidden="1" customHeight="1" x14ac:dyDescent="0.2"/>
    <row r="20937" spans="1:6" ht="12.75" customHeight="1" x14ac:dyDescent="0.25">
      <c r="A20937" s="144" t="s">
        <v>4868</v>
      </c>
      <c r="B20937" s="145"/>
      <c r="C20937" s="145"/>
      <c r="D20937" s="145"/>
      <c r="E20937" s="146"/>
      <c r="F20937" s="147"/>
    </row>
    <row r="20938" spans="1:6" ht="12.75" customHeight="1" x14ac:dyDescent="0.2">
      <c r="A20938" s="138" t="s">
        <v>3417</v>
      </c>
      <c r="B20938" s="139"/>
      <c r="C20938" s="139"/>
      <c r="D20938" s="140"/>
      <c r="E20938" s="76" t="s">
        <v>4869</v>
      </c>
      <c r="F20938" s="77" t="s">
        <v>4870</v>
      </c>
    </row>
    <row r="20939" spans="1:6" ht="12.75" customHeight="1" x14ac:dyDescent="0.2">
      <c r="A20939" s="141"/>
      <c r="B20939" s="142"/>
      <c r="C20939" s="142"/>
      <c r="D20939" s="143"/>
      <c r="E20939" s="78" t="s">
        <v>3416</v>
      </c>
      <c r="F20939" s="79" t="s">
        <v>117</v>
      </c>
    </row>
    <row r="20940" spans="1:6" ht="409.6" hidden="1" customHeight="1" x14ac:dyDescent="0.2"/>
    <row r="20941" spans="1:6" ht="12.75" customHeight="1" x14ac:dyDescent="0.2">
      <c r="A20941" s="80" t="s">
        <v>4871</v>
      </c>
      <c r="B20941" s="81" t="s">
        <v>4872</v>
      </c>
      <c r="C20941" s="82" t="s">
        <v>4870</v>
      </c>
      <c r="D20941" s="82" t="s">
        <v>4873</v>
      </c>
      <c r="E20941" s="82" t="s">
        <v>4874</v>
      </c>
      <c r="F20941" s="83" t="s">
        <v>4875</v>
      </c>
    </row>
    <row r="20942" spans="1:6" ht="409.6" hidden="1" customHeight="1" x14ac:dyDescent="0.2"/>
    <row r="20943" spans="1:6" ht="25.5" customHeight="1" x14ac:dyDescent="0.2">
      <c r="A20943" s="84" t="s">
        <v>5571</v>
      </c>
      <c r="B20943" s="85" t="s">
        <v>5572</v>
      </c>
      <c r="C20943" s="86" t="s">
        <v>106</v>
      </c>
      <c r="D20943" s="87">
        <v>2.1999999999999999E-2</v>
      </c>
      <c r="E20943" s="88">
        <v>359894</v>
      </c>
      <c r="F20943" s="89">
        <f>+D20943*E20943</f>
        <v>7917.6679999999997</v>
      </c>
    </row>
    <row r="20944" spans="1:6" ht="409.6" hidden="1" customHeight="1" x14ac:dyDescent="0.2"/>
    <row r="20945" spans="1:6" ht="25.5" customHeight="1" thickBot="1" x14ac:dyDescent="0.25">
      <c r="A20945" s="84" t="s">
        <v>5490</v>
      </c>
      <c r="B20945" s="85" t="s">
        <v>5491</v>
      </c>
      <c r="C20945" s="86" t="s">
        <v>7</v>
      </c>
      <c r="D20945" s="87">
        <v>0.5</v>
      </c>
      <c r="E20945" s="88">
        <v>12350</v>
      </c>
      <c r="F20945" s="89">
        <f>+D20945*E20945</f>
        <v>6175</v>
      </c>
    </row>
    <row r="20946" spans="1:6" ht="409.6" hidden="1" customHeight="1" thickBot="1" x14ac:dyDescent="0.25"/>
    <row r="20947" spans="1:6" ht="13.5" customHeight="1" thickBot="1" x14ac:dyDescent="0.25">
      <c r="A20947" s="90" t="s">
        <v>4883</v>
      </c>
      <c r="B20947" s="91"/>
      <c r="C20947" s="92">
        <v>52.660488752709099</v>
      </c>
      <c r="D20947" s="91"/>
      <c r="E20947" s="93" t="s">
        <v>4884</v>
      </c>
      <c r="F20947" s="94">
        <v>14093</v>
      </c>
    </row>
    <row r="20948" spans="1:6" ht="0.2" customHeight="1" x14ac:dyDescent="0.2"/>
    <row r="20949" spans="1:6" ht="12.75" customHeight="1" x14ac:dyDescent="0.2">
      <c r="A20949" s="80" t="s">
        <v>4871</v>
      </c>
      <c r="B20949" s="81" t="s">
        <v>4885</v>
      </c>
      <c r="C20949" s="82" t="s">
        <v>4870</v>
      </c>
      <c r="D20949" s="82" t="s">
        <v>4873</v>
      </c>
      <c r="E20949" s="82" t="s">
        <v>4874</v>
      </c>
      <c r="F20949" s="83" t="s">
        <v>4875</v>
      </c>
    </row>
    <row r="20950" spans="1:6" ht="409.6" hidden="1" customHeight="1" x14ac:dyDescent="0.2"/>
    <row r="20951" spans="1:6" ht="25.5" customHeight="1" thickBot="1" x14ac:dyDescent="0.25">
      <c r="A20951" s="84" t="s">
        <v>4912</v>
      </c>
      <c r="B20951" s="85" t="s">
        <v>4913</v>
      </c>
      <c r="C20951" s="86" t="s">
        <v>4888</v>
      </c>
      <c r="D20951" s="87">
        <v>6.25E-2</v>
      </c>
      <c r="E20951" s="88">
        <v>184277</v>
      </c>
      <c r="F20951" s="89">
        <f>+D20951*E20951</f>
        <v>11517.3125</v>
      </c>
    </row>
    <row r="20952" spans="1:6" ht="409.6" hidden="1" customHeight="1" thickBot="1" x14ac:dyDescent="0.25"/>
    <row r="20953" spans="1:6" ht="13.5" customHeight="1" thickBot="1" x14ac:dyDescent="0.25">
      <c r="A20953" s="90" t="s">
        <v>4893</v>
      </c>
      <c r="B20953" s="91"/>
      <c r="C20953" s="92">
        <v>43.034900231671799</v>
      </c>
      <c r="D20953" s="91"/>
      <c r="E20953" s="93" t="s">
        <v>4884</v>
      </c>
      <c r="F20953" s="94">
        <v>11517</v>
      </c>
    </row>
    <row r="20954" spans="1:6" ht="0.2" customHeight="1" x14ac:dyDescent="0.2"/>
    <row r="20955" spans="1:6" ht="12.75" customHeight="1" x14ac:dyDescent="0.2">
      <c r="A20955" s="80" t="s">
        <v>4871</v>
      </c>
      <c r="B20955" s="81" t="s">
        <v>4894</v>
      </c>
      <c r="C20955" s="82" t="s">
        <v>4870</v>
      </c>
      <c r="D20955" s="82" t="s">
        <v>4873</v>
      </c>
      <c r="E20955" s="82" t="s">
        <v>4874</v>
      </c>
      <c r="F20955" s="83" t="s">
        <v>4875</v>
      </c>
    </row>
    <row r="20956" spans="1:6" ht="409.6" hidden="1" customHeight="1" x14ac:dyDescent="0.2"/>
    <row r="20957" spans="1:6" ht="25.5" customHeight="1" thickBot="1" x14ac:dyDescent="0.25">
      <c r="A20957" s="84" t="s">
        <v>4895</v>
      </c>
      <c r="B20957" s="85" t="s">
        <v>4896</v>
      </c>
      <c r="C20957" s="86" t="s">
        <v>4897</v>
      </c>
      <c r="D20957" s="87">
        <v>0.05</v>
      </c>
      <c r="E20957" s="88">
        <v>11517</v>
      </c>
      <c r="F20957" s="89">
        <f>+D20957*E20957</f>
        <v>575.85</v>
      </c>
    </row>
    <row r="20958" spans="1:6" ht="409.6" hidden="1" customHeight="1" thickBot="1" x14ac:dyDescent="0.25"/>
    <row r="20959" spans="1:6" ht="13.5" customHeight="1" thickBot="1" x14ac:dyDescent="0.25">
      <c r="A20959" s="90" t="s">
        <v>4898</v>
      </c>
      <c r="B20959" s="91"/>
      <c r="C20959" s="92">
        <v>2.1523055078095799</v>
      </c>
      <c r="D20959" s="91"/>
      <c r="E20959" s="93" t="s">
        <v>4884</v>
      </c>
      <c r="F20959" s="94">
        <v>576</v>
      </c>
    </row>
    <row r="20960" spans="1:6" ht="0.2" customHeight="1" x14ac:dyDescent="0.2"/>
    <row r="20961" spans="1:6" ht="12.75" customHeight="1" x14ac:dyDescent="0.2">
      <c r="A20961" s="80" t="s">
        <v>4871</v>
      </c>
      <c r="B20961" s="81" t="s">
        <v>4899</v>
      </c>
      <c r="C20961" s="82" t="s">
        <v>4870</v>
      </c>
      <c r="D20961" s="82" t="s">
        <v>4873</v>
      </c>
      <c r="E20961" s="82" t="s">
        <v>4874</v>
      </c>
      <c r="F20961" s="83" t="s">
        <v>4875</v>
      </c>
    </row>
    <row r="20962" spans="1:6" ht="409.6" hidden="1" customHeight="1" x14ac:dyDescent="0.2"/>
    <row r="20963" spans="1:6" ht="25.5" customHeight="1" x14ac:dyDescent="0.2">
      <c r="A20963" s="84" t="s">
        <v>5016</v>
      </c>
      <c r="B20963" s="85" t="s">
        <v>5017</v>
      </c>
      <c r="C20963" s="86" t="s">
        <v>109</v>
      </c>
      <c r="D20963" s="87">
        <v>6.25E-2</v>
      </c>
      <c r="E20963" s="88">
        <v>3482</v>
      </c>
      <c r="F20963" s="89">
        <f>+D20963*E20963</f>
        <v>217.625</v>
      </c>
    </row>
    <row r="20964" spans="1:6" ht="409.6" hidden="1" customHeight="1" x14ac:dyDescent="0.2"/>
    <row r="20965" spans="1:6" ht="25.5" customHeight="1" thickBot="1" x14ac:dyDescent="0.25">
      <c r="A20965" s="84" t="s">
        <v>5018</v>
      </c>
      <c r="B20965" s="85" t="s">
        <v>5019</v>
      </c>
      <c r="C20965" s="86" t="s">
        <v>109</v>
      </c>
      <c r="D20965" s="87">
        <v>0.1875</v>
      </c>
      <c r="E20965" s="88">
        <v>248</v>
      </c>
      <c r="F20965" s="89">
        <f>+D20965*E20965</f>
        <v>46.5</v>
      </c>
    </row>
    <row r="20966" spans="1:6" ht="409.6" hidden="1" customHeight="1" thickBot="1" x14ac:dyDescent="0.25"/>
    <row r="20967" spans="1:6" ht="13.5" customHeight="1" thickBot="1" x14ac:dyDescent="0.25">
      <c r="A20967" s="90" t="s">
        <v>4904</v>
      </c>
      <c r="B20967" s="91"/>
      <c r="C20967" s="92">
        <v>0.99020999925267195</v>
      </c>
      <c r="D20967" s="91"/>
      <c r="E20967" s="93" t="s">
        <v>4884</v>
      </c>
      <c r="F20967" s="94">
        <v>265</v>
      </c>
    </row>
    <row r="20968" spans="1:6" ht="0.2" customHeight="1" x14ac:dyDescent="0.2"/>
    <row r="20969" spans="1:6" ht="12.75" customHeight="1" x14ac:dyDescent="0.2">
      <c r="A20969" s="80" t="s">
        <v>4871</v>
      </c>
      <c r="B20969" s="81" t="s">
        <v>4905</v>
      </c>
      <c r="C20969" s="82" t="s">
        <v>4870</v>
      </c>
      <c r="D20969" s="82" t="s">
        <v>4873</v>
      </c>
      <c r="E20969" s="82" t="s">
        <v>4874</v>
      </c>
      <c r="F20969" s="83" t="s">
        <v>4875</v>
      </c>
    </row>
    <row r="20970" spans="1:6" ht="409.6" hidden="1" customHeight="1" x14ac:dyDescent="0.2"/>
    <row r="20971" spans="1:6" ht="25.5" customHeight="1" thickBot="1" x14ac:dyDescent="0.25">
      <c r="A20971" s="84" t="s">
        <v>4920</v>
      </c>
      <c r="B20971" s="85" t="s">
        <v>4921</v>
      </c>
      <c r="C20971" s="86" t="s">
        <v>106</v>
      </c>
      <c r="D20971" s="87">
        <v>2.1999999999999999E-2</v>
      </c>
      <c r="E20971" s="88">
        <v>14128</v>
      </c>
      <c r="F20971" s="89">
        <f>+D20971*E20971</f>
        <v>310.81599999999997</v>
      </c>
    </row>
    <row r="20972" spans="1:6" ht="409.6" hidden="1" customHeight="1" thickBot="1" x14ac:dyDescent="0.25"/>
    <row r="20973" spans="1:6" ht="13.5" customHeight="1" thickBot="1" x14ac:dyDescent="0.25">
      <c r="A20973" s="90" t="s">
        <v>4908</v>
      </c>
      <c r="B20973" s="91"/>
      <c r="C20973" s="92">
        <v>1.16209550855691</v>
      </c>
      <c r="D20973" s="91"/>
      <c r="E20973" s="93" t="s">
        <v>4884</v>
      </c>
      <c r="F20973" s="94">
        <v>311</v>
      </c>
    </row>
    <row r="20974" spans="1:6" ht="0.2" customHeight="1" thickBot="1" x14ac:dyDescent="0.25"/>
    <row r="20975" spans="1:6" ht="12.75" customHeight="1" thickBot="1" x14ac:dyDescent="0.3">
      <c r="A20975" s="157" t="s">
        <v>4909</v>
      </c>
      <c r="B20975" s="158"/>
      <c r="C20975" s="158"/>
      <c r="D20975" s="158"/>
      <c r="E20975" s="159">
        <v>26762</v>
      </c>
      <c r="F20975" s="160"/>
    </row>
    <row r="20976" spans="1:6" ht="12.75" customHeight="1" x14ac:dyDescent="0.2"/>
    <row r="20977" spans="1:6" ht="12.75" customHeight="1" x14ac:dyDescent="0.2"/>
    <row r="20978" spans="1:6" ht="409.6" hidden="1" customHeight="1" x14ac:dyDescent="0.2"/>
    <row r="20979" spans="1:6" ht="12.75" customHeight="1" x14ac:dyDescent="0.25">
      <c r="A20979" s="144" t="s">
        <v>4868</v>
      </c>
      <c r="B20979" s="145"/>
      <c r="C20979" s="145"/>
      <c r="D20979" s="145"/>
      <c r="E20979" s="146"/>
      <c r="F20979" s="147"/>
    </row>
    <row r="20980" spans="1:6" ht="12.75" customHeight="1" x14ac:dyDescent="0.2">
      <c r="A20980" s="138" t="s">
        <v>3419</v>
      </c>
      <c r="B20980" s="139"/>
      <c r="C20980" s="139"/>
      <c r="D20980" s="140"/>
      <c r="E20980" s="76" t="s">
        <v>4869</v>
      </c>
      <c r="F20980" s="77" t="s">
        <v>4870</v>
      </c>
    </row>
    <row r="20981" spans="1:6" ht="12.75" customHeight="1" x14ac:dyDescent="0.2">
      <c r="A20981" s="141"/>
      <c r="B20981" s="142"/>
      <c r="C20981" s="142"/>
      <c r="D20981" s="143"/>
      <c r="E20981" s="78" t="s">
        <v>3418</v>
      </c>
      <c r="F20981" s="79" t="s">
        <v>117</v>
      </c>
    </row>
    <row r="20982" spans="1:6" ht="409.6" hidden="1" customHeight="1" x14ac:dyDescent="0.2"/>
    <row r="20983" spans="1:6" ht="12.75" customHeight="1" x14ac:dyDescent="0.2">
      <c r="A20983" s="80" t="s">
        <v>4871</v>
      </c>
      <c r="B20983" s="81" t="s">
        <v>4872</v>
      </c>
      <c r="C20983" s="82" t="s">
        <v>4870</v>
      </c>
      <c r="D20983" s="82" t="s">
        <v>4873</v>
      </c>
      <c r="E20983" s="82" t="s">
        <v>4874</v>
      </c>
      <c r="F20983" s="83" t="s">
        <v>4875</v>
      </c>
    </row>
    <row r="20984" spans="1:6" ht="409.6" hidden="1" customHeight="1" x14ac:dyDescent="0.2"/>
    <row r="20985" spans="1:6" ht="25.5" customHeight="1" thickBot="1" x14ac:dyDescent="0.25">
      <c r="A20985" s="84" t="s">
        <v>5571</v>
      </c>
      <c r="B20985" s="85" t="s">
        <v>5572</v>
      </c>
      <c r="C20985" s="86" t="s">
        <v>106</v>
      </c>
      <c r="D20985" s="87">
        <v>2.1999999999999999E-2</v>
      </c>
      <c r="E20985" s="88">
        <v>359894</v>
      </c>
      <c r="F20985" s="89">
        <f>+D20985*E20985</f>
        <v>7917.6679999999997</v>
      </c>
    </row>
    <row r="20986" spans="1:6" ht="409.6" hidden="1" customHeight="1" thickBot="1" x14ac:dyDescent="0.25"/>
    <row r="20987" spans="1:6" ht="13.5" customHeight="1" thickBot="1" x14ac:dyDescent="0.25">
      <c r="A20987" s="90" t="s">
        <v>4883</v>
      </c>
      <c r="B20987" s="91"/>
      <c r="C20987" s="92">
        <v>38.461164812745899</v>
      </c>
      <c r="D20987" s="91"/>
      <c r="E20987" s="93" t="s">
        <v>4884</v>
      </c>
      <c r="F20987" s="94">
        <v>7918</v>
      </c>
    </row>
    <row r="20988" spans="1:6" ht="0.2" customHeight="1" x14ac:dyDescent="0.2"/>
    <row r="20989" spans="1:6" ht="12.75" customHeight="1" x14ac:dyDescent="0.2">
      <c r="A20989" s="80" t="s">
        <v>4871</v>
      </c>
      <c r="B20989" s="81" t="s">
        <v>4885</v>
      </c>
      <c r="C20989" s="82" t="s">
        <v>4870</v>
      </c>
      <c r="D20989" s="82" t="s">
        <v>4873</v>
      </c>
      <c r="E20989" s="82" t="s">
        <v>4874</v>
      </c>
      <c r="F20989" s="83" t="s">
        <v>4875</v>
      </c>
    </row>
    <row r="20990" spans="1:6" ht="409.6" hidden="1" customHeight="1" x14ac:dyDescent="0.2"/>
    <row r="20991" spans="1:6" ht="25.5" customHeight="1" thickBot="1" x14ac:dyDescent="0.25">
      <c r="A20991" s="84" t="s">
        <v>4912</v>
      </c>
      <c r="B20991" s="85" t="s">
        <v>4913</v>
      </c>
      <c r="C20991" s="86" t="s">
        <v>4888</v>
      </c>
      <c r="D20991" s="87">
        <v>6.25E-2</v>
      </c>
      <c r="E20991" s="88">
        <v>184277</v>
      </c>
      <c r="F20991" s="89">
        <f>+D20991*E20991</f>
        <v>11517.3125</v>
      </c>
    </row>
    <row r="20992" spans="1:6" ht="409.6" hidden="1" customHeight="1" thickBot="1" x14ac:dyDescent="0.25"/>
    <row r="20993" spans="1:6" ht="13.5" customHeight="1" thickBot="1" x14ac:dyDescent="0.25">
      <c r="A20993" s="90" t="s">
        <v>4893</v>
      </c>
      <c r="B20993" s="91"/>
      <c r="C20993" s="92">
        <v>55.943070869966498</v>
      </c>
      <c r="D20993" s="91"/>
      <c r="E20993" s="93" t="s">
        <v>4884</v>
      </c>
      <c r="F20993" s="94">
        <v>11517</v>
      </c>
    </row>
    <row r="20994" spans="1:6" ht="0.2" customHeight="1" x14ac:dyDescent="0.2"/>
    <row r="20995" spans="1:6" ht="12.75" customHeight="1" x14ac:dyDescent="0.2">
      <c r="A20995" s="80" t="s">
        <v>4871</v>
      </c>
      <c r="B20995" s="81" t="s">
        <v>4894</v>
      </c>
      <c r="C20995" s="82" t="s">
        <v>4870</v>
      </c>
      <c r="D20995" s="82" t="s">
        <v>4873</v>
      </c>
      <c r="E20995" s="82" t="s">
        <v>4874</v>
      </c>
      <c r="F20995" s="83" t="s">
        <v>4875</v>
      </c>
    </row>
    <row r="20996" spans="1:6" ht="409.6" hidden="1" customHeight="1" x14ac:dyDescent="0.2"/>
    <row r="20997" spans="1:6" ht="25.5" customHeight="1" thickBot="1" x14ac:dyDescent="0.25">
      <c r="A20997" s="84" t="s">
        <v>4895</v>
      </c>
      <c r="B20997" s="85" t="s">
        <v>4896</v>
      </c>
      <c r="C20997" s="86" t="s">
        <v>4897</v>
      </c>
      <c r="D20997" s="87">
        <v>0.05</v>
      </c>
      <c r="E20997" s="88">
        <v>11517</v>
      </c>
      <c r="F20997" s="89">
        <f>+D20997*E20997</f>
        <v>575.85</v>
      </c>
    </row>
    <row r="20998" spans="1:6" ht="409.6" hidden="1" customHeight="1" thickBot="1" x14ac:dyDescent="0.25"/>
    <row r="20999" spans="1:6" ht="13.5" customHeight="1" thickBot="1" x14ac:dyDescent="0.25">
      <c r="A20999" s="90" t="s">
        <v>4898</v>
      </c>
      <c r="B20999" s="91"/>
      <c r="C20999" s="92">
        <v>2.7978821586437999</v>
      </c>
      <c r="D20999" s="91"/>
      <c r="E20999" s="93" t="s">
        <v>4884</v>
      </c>
      <c r="F20999" s="94">
        <v>576</v>
      </c>
    </row>
    <row r="21000" spans="1:6" ht="0.2" customHeight="1" x14ac:dyDescent="0.2"/>
    <row r="21001" spans="1:6" ht="12.75" customHeight="1" x14ac:dyDescent="0.2">
      <c r="A21001" s="80" t="s">
        <v>4871</v>
      </c>
      <c r="B21001" s="81" t="s">
        <v>4899</v>
      </c>
      <c r="C21001" s="82" t="s">
        <v>4870</v>
      </c>
      <c r="D21001" s="82" t="s">
        <v>4873</v>
      </c>
      <c r="E21001" s="82" t="s">
        <v>4874</v>
      </c>
      <c r="F21001" s="83" t="s">
        <v>4875</v>
      </c>
    </row>
    <row r="21002" spans="1:6" ht="409.6" hidden="1" customHeight="1" x14ac:dyDescent="0.2"/>
    <row r="21003" spans="1:6" ht="25.5" customHeight="1" x14ac:dyDescent="0.2">
      <c r="A21003" s="84" t="s">
        <v>5016</v>
      </c>
      <c r="B21003" s="85" t="s">
        <v>5017</v>
      </c>
      <c r="C21003" s="86" t="s">
        <v>109</v>
      </c>
      <c r="D21003" s="87">
        <v>6.25E-2</v>
      </c>
      <c r="E21003" s="88">
        <v>3482</v>
      </c>
      <c r="F21003" s="89">
        <f>+D21003*E21003</f>
        <v>217.625</v>
      </c>
    </row>
    <row r="21004" spans="1:6" ht="409.6" hidden="1" customHeight="1" x14ac:dyDescent="0.2"/>
    <row r="21005" spans="1:6" ht="25.5" customHeight="1" thickBot="1" x14ac:dyDescent="0.25">
      <c r="A21005" s="84" t="s">
        <v>5018</v>
      </c>
      <c r="B21005" s="85" t="s">
        <v>5019</v>
      </c>
      <c r="C21005" s="86" t="s">
        <v>109</v>
      </c>
      <c r="D21005" s="87">
        <v>0.1875</v>
      </c>
      <c r="E21005" s="88">
        <v>248</v>
      </c>
      <c r="F21005" s="89">
        <f>+D21005*E21005</f>
        <v>46.5</v>
      </c>
    </row>
    <row r="21006" spans="1:6" ht="409.6" hidden="1" customHeight="1" thickBot="1" x14ac:dyDescent="0.25"/>
    <row r="21007" spans="1:6" ht="13.5" customHeight="1" thickBot="1" x14ac:dyDescent="0.25">
      <c r="A21007" s="90" t="s">
        <v>4904</v>
      </c>
      <c r="B21007" s="91"/>
      <c r="C21007" s="92">
        <v>1.28722009034828</v>
      </c>
      <c r="D21007" s="91"/>
      <c r="E21007" s="93" t="s">
        <v>4884</v>
      </c>
      <c r="F21007" s="94">
        <v>265</v>
      </c>
    </row>
    <row r="21008" spans="1:6" ht="0.2" customHeight="1" x14ac:dyDescent="0.2"/>
    <row r="21009" spans="1:6" ht="12.75" customHeight="1" x14ac:dyDescent="0.2">
      <c r="A21009" s="80" t="s">
        <v>4871</v>
      </c>
      <c r="B21009" s="81" t="s">
        <v>4905</v>
      </c>
      <c r="C21009" s="82" t="s">
        <v>4870</v>
      </c>
      <c r="D21009" s="82" t="s">
        <v>4873</v>
      </c>
      <c r="E21009" s="82" t="s">
        <v>4874</v>
      </c>
      <c r="F21009" s="83" t="s">
        <v>4875</v>
      </c>
    </row>
    <row r="21010" spans="1:6" ht="409.6" hidden="1" customHeight="1" x14ac:dyDescent="0.2"/>
    <row r="21011" spans="1:6" ht="25.5" customHeight="1" thickBot="1" x14ac:dyDescent="0.25">
      <c r="A21011" s="84" t="s">
        <v>4920</v>
      </c>
      <c r="B21011" s="85" t="s">
        <v>4921</v>
      </c>
      <c r="C21011" s="86" t="s">
        <v>106</v>
      </c>
      <c r="D21011" s="87">
        <v>2.1999999999999999E-2</v>
      </c>
      <c r="E21011" s="88">
        <v>14128</v>
      </c>
      <c r="F21011" s="89">
        <f>+D21011*E21011</f>
        <v>310.81599999999997</v>
      </c>
    </row>
    <row r="21012" spans="1:6" ht="409.6" hidden="1" customHeight="1" thickBot="1" x14ac:dyDescent="0.25"/>
    <row r="21013" spans="1:6" ht="13.5" customHeight="1" thickBot="1" x14ac:dyDescent="0.25">
      <c r="A21013" s="90" t="s">
        <v>4908</v>
      </c>
      <c r="B21013" s="91"/>
      <c r="C21013" s="92">
        <v>1.5106620682955301</v>
      </c>
      <c r="D21013" s="91"/>
      <c r="E21013" s="93" t="s">
        <v>4884</v>
      </c>
      <c r="F21013" s="94">
        <v>311</v>
      </c>
    </row>
    <row r="21014" spans="1:6" ht="0.2" customHeight="1" thickBot="1" x14ac:dyDescent="0.25"/>
    <row r="21015" spans="1:6" ht="12.75" customHeight="1" thickBot="1" x14ac:dyDescent="0.3">
      <c r="A21015" s="157" t="s">
        <v>4909</v>
      </c>
      <c r="B21015" s="158"/>
      <c r="C21015" s="158"/>
      <c r="D21015" s="158"/>
      <c r="E21015" s="159">
        <v>20587</v>
      </c>
      <c r="F21015" s="160"/>
    </row>
    <row r="21016" spans="1:6" ht="12.75" customHeight="1" x14ac:dyDescent="0.2"/>
    <row r="21017" spans="1:6" ht="12.75" customHeight="1" x14ac:dyDescent="0.2"/>
    <row r="21018" spans="1:6" ht="409.6" hidden="1" customHeight="1" x14ac:dyDescent="0.2"/>
    <row r="21019" spans="1:6" ht="12.75" customHeight="1" x14ac:dyDescent="0.25">
      <c r="A21019" s="144" t="s">
        <v>4868</v>
      </c>
      <c r="B21019" s="145"/>
      <c r="C21019" s="145"/>
      <c r="D21019" s="145"/>
      <c r="E21019" s="146"/>
      <c r="F21019" s="147"/>
    </row>
    <row r="21020" spans="1:6" ht="12.75" customHeight="1" x14ac:dyDescent="0.2">
      <c r="A21020" s="138" t="s">
        <v>3421</v>
      </c>
      <c r="B21020" s="139"/>
      <c r="C21020" s="139"/>
      <c r="D21020" s="140"/>
      <c r="E21020" s="76" t="s">
        <v>4869</v>
      </c>
      <c r="F21020" s="77" t="s">
        <v>4870</v>
      </c>
    </row>
    <row r="21021" spans="1:6" ht="12.75" customHeight="1" x14ac:dyDescent="0.2">
      <c r="A21021" s="141"/>
      <c r="B21021" s="142"/>
      <c r="C21021" s="142"/>
      <c r="D21021" s="143"/>
      <c r="E21021" s="78" t="s">
        <v>3420</v>
      </c>
      <c r="F21021" s="79" t="s">
        <v>117</v>
      </c>
    </row>
    <row r="21022" spans="1:6" ht="409.6" hidden="1" customHeight="1" x14ac:dyDescent="0.2"/>
    <row r="21023" spans="1:6" ht="12.75" customHeight="1" x14ac:dyDescent="0.2">
      <c r="A21023" s="80" t="s">
        <v>4871</v>
      </c>
      <c r="B21023" s="81" t="s">
        <v>4872</v>
      </c>
      <c r="C21023" s="82" t="s">
        <v>4870</v>
      </c>
      <c r="D21023" s="82" t="s">
        <v>4873</v>
      </c>
      <c r="E21023" s="82" t="s">
        <v>4874</v>
      </c>
      <c r="F21023" s="83" t="s">
        <v>4875</v>
      </c>
    </row>
    <row r="21024" spans="1:6" ht="409.6" hidden="1" customHeight="1" x14ac:dyDescent="0.2"/>
    <row r="21025" spans="1:6" ht="25.5" customHeight="1" x14ac:dyDescent="0.2">
      <c r="A21025" s="84" t="s">
        <v>5571</v>
      </c>
      <c r="B21025" s="85" t="s">
        <v>5572</v>
      </c>
      <c r="C21025" s="86" t="s">
        <v>106</v>
      </c>
      <c r="D21025" s="87">
        <v>2.5999999999999999E-2</v>
      </c>
      <c r="E21025" s="88">
        <v>359894</v>
      </c>
      <c r="F21025" s="89">
        <f>+D21025*E21025</f>
        <v>9357.2439999999988</v>
      </c>
    </row>
    <row r="21026" spans="1:6" ht="409.6" hidden="1" customHeight="1" x14ac:dyDescent="0.2"/>
    <row r="21027" spans="1:6" ht="25.5" customHeight="1" x14ac:dyDescent="0.2">
      <c r="A21027" s="84" t="s">
        <v>5490</v>
      </c>
      <c r="B21027" s="85" t="s">
        <v>5491</v>
      </c>
      <c r="C21027" s="86" t="s">
        <v>7</v>
      </c>
      <c r="D21027" s="87">
        <v>0.19656000000000001</v>
      </c>
      <c r="E21027" s="88">
        <v>12350</v>
      </c>
      <c r="F21027" s="89">
        <f>+D21027*E21027</f>
        <v>2427.5160000000001</v>
      </c>
    </row>
    <row r="21028" spans="1:6" ht="409.6" hidden="1" customHeight="1" x14ac:dyDescent="0.2"/>
    <row r="21029" spans="1:6" ht="25.5" customHeight="1" thickBot="1" x14ac:dyDescent="0.25">
      <c r="A21029" s="84" t="s">
        <v>5615</v>
      </c>
      <c r="B21029" s="85" t="s">
        <v>5616</v>
      </c>
      <c r="C21029" s="86" t="s">
        <v>9</v>
      </c>
      <c r="D21029" s="87">
        <v>1.1499999999999999</v>
      </c>
      <c r="E21029" s="88">
        <v>5900</v>
      </c>
      <c r="F21029" s="89">
        <f>+D21029*E21029</f>
        <v>6784.9999999999991</v>
      </c>
    </row>
    <row r="21030" spans="1:6" ht="409.6" hidden="1" customHeight="1" thickBot="1" x14ac:dyDescent="0.25"/>
    <row r="21031" spans="1:6" ht="13.5" customHeight="1" thickBot="1" x14ac:dyDescent="0.25">
      <c r="A21031" s="90" t="s">
        <v>4883</v>
      </c>
      <c r="B21031" s="91"/>
      <c r="C21031" s="92">
        <v>47.960949404685003</v>
      </c>
      <c r="D21031" s="91"/>
      <c r="E21031" s="93" t="s">
        <v>4884</v>
      </c>
      <c r="F21031" s="94">
        <v>18570</v>
      </c>
    </row>
    <row r="21032" spans="1:6" ht="0.2" customHeight="1" x14ac:dyDescent="0.2"/>
    <row r="21033" spans="1:6" ht="12.75" customHeight="1" x14ac:dyDescent="0.2">
      <c r="A21033" s="80" t="s">
        <v>4871</v>
      </c>
      <c r="B21033" s="81" t="s">
        <v>4885</v>
      </c>
      <c r="C21033" s="82" t="s">
        <v>4870</v>
      </c>
      <c r="D21033" s="82" t="s">
        <v>4873</v>
      </c>
      <c r="E21033" s="82" t="s">
        <v>4874</v>
      </c>
      <c r="F21033" s="83" t="s">
        <v>4875</v>
      </c>
    </row>
    <row r="21034" spans="1:6" ht="409.6" hidden="1" customHeight="1" x14ac:dyDescent="0.2"/>
    <row r="21035" spans="1:6" ht="25.5" customHeight="1" thickBot="1" x14ac:dyDescent="0.25">
      <c r="A21035" s="84" t="s">
        <v>4912</v>
      </c>
      <c r="B21035" s="85" t="s">
        <v>4913</v>
      </c>
      <c r="C21035" s="86" t="s">
        <v>4888</v>
      </c>
      <c r="D21035" s="87">
        <v>8.3330000000000001E-2</v>
      </c>
      <c r="E21035" s="88">
        <v>184277</v>
      </c>
      <c r="F21035" s="89">
        <f>+D21035*E21035</f>
        <v>15355.80241</v>
      </c>
    </row>
    <row r="21036" spans="1:6" ht="409.6" hidden="1" customHeight="1" thickBot="1" x14ac:dyDescent="0.25"/>
    <row r="21037" spans="1:6" ht="13.5" customHeight="1" thickBot="1" x14ac:dyDescent="0.25">
      <c r="A21037" s="90" t="s">
        <v>4893</v>
      </c>
      <c r="B21037" s="91"/>
      <c r="C21037" s="92">
        <v>39.660115188925303</v>
      </c>
      <c r="D21037" s="91"/>
      <c r="E21037" s="93" t="s">
        <v>4884</v>
      </c>
      <c r="F21037" s="94">
        <v>15356</v>
      </c>
    </row>
    <row r="21038" spans="1:6" ht="0.2" customHeight="1" x14ac:dyDescent="0.2"/>
    <row r="21039" spans="1:6" ht="12.75" customHeight="1" x14ac:dyDescent="0.2">
      <c r="A21039" s="80" t="s">
        <v>4871</v>
      </c>
      <c r="B21039" s="81" t="s">
        <v>4894</v>
      </c>
      <c r="C21039" s="82" t="s">
        <v>4870</v>
      </c>
      <c r="D21039" s="82" t="s">
        <v>4873</v>
      </c>
      <c r="E21039" s="82" t="s">
        <v>4874</v>
      </c>
      <c r="F21039" s="83" t="s">
        <v>4875</v>
      </c>
    </row>
    <row r="21040" spans="1:6" ht="409.6" hidden="1" customHeight="1" x14ac:dyDescent="0.2"/>
    <row r="21041" spans="1:6" ht="25.5" customHeight="1" thickBot="1" x14ac:dyDescent="0.25">
      <c r="A21041" s="84" t="s">
        <v>4895</v>
      </c>
      <c r="B21041" s="85" t="s">
        <v>4896</v>
      </c>
      <c r="C21041" s="86" t="s">
        <v>4897</v>
      </c>
      <c r="D21041" s="87">
        <v>0.05</v>
      </c>
      <c r="E21041" s="88">
        <v>15356</v>
      </c>
      <c r="F21041" s="89">
        <f>+D21041*E21041</f>
        <v>767.80000000000007</v>
      </c>
    </row>
    <row r="21042" spans="1:6" ht="409.6" hidden="1" customHeight="1" thickBot="1" x14ac:dyDescent="0.25"/>
    <row r="21043" spans="1:6" ht="13.5" customHeight="1" thickBot="1" x14ac:dyDescent="0.25">
      <c r="A21043" s="90" t="s">
        <v>4898</v>
      </c>
      <c r="B21043" s="91"/>
      <c r="C21043" s="92">
        <v>1.98352230171234</v>
      </c>
      <c r="D21043" s="91"/>
      <c r="E21043" s="93" t="s">
        <v>4884</v>
      </c>
      <c r="F21043" s="94">
        <v>768</v>
      </c>
    </row>
    <row r="21044" spans="1:6" ht="0.2" customHeight="1" x14ac:dyDescent="0.2"/>
    <row r="21045" spans="1:6" ht="12.75" customHeight="1" x14ac:dyDescent="0.2">
      <c r="A21045" s="80" t="s">
        <v>4871</v>
      </c>
      <c r="B21045" s="81" t="s">
        <v>4899</v>
      </c>
      <c r="C21045" s="82" t="s">
        <v>4870</v>
      </c>
      <c r="D21045" s="82" t="s">
        <v>4873</v>
      </c>
      <c r="E21045" s="82" t="s">
        <v>4874</v>
      </c>
      <c r="F21045" s="83" t="s">
        <v>4875</v>
      </c>
    </row>
    <row r="21046" spans="1:6" ht="409.6" hidden="1" customHeight="1" x14ac:dyDescent="0.2"/>
    <row r="21047" spans="1:6" ht="25.5" customHeight="1" x14ac:dyDescent="0.2">
      <c r="A21047" s="84" t="s">
        <v>5016</v>
      </c>
      <c r="B21047" s="85" t="s">
        <v>5017</v>
      </c>
      <c r="C21047" s="86" t="s">
        <v>109</v>
      </c>
      <c r="D21047" s="87">
        <v>8.3330000000000001E-2</v>
      </c>
      <c r="E21047" s="88">
        <v>3482</v>
      </c>
      <c r="F21047" s="89">
        <f>+D21047*E21047</f>
        <v>290.15505999999999</v>
      </c>
    </row>
    <row r="21048" spans="1:6" ht="409.6" hidden="1" customHeight="1" x14ac:dyDescent="0.2"/>
    <row r="21049" spans="1:6" ht="25.5" customHeight="1" thickBot="1" x14ac:dyDescent="0.25">
      <c r="A21049" s="84" t="s">
        <v>5018</v>
      </c>
      <c r="B21049" s="85" t="s">
        <v>5019</v>
      </c>
      <c r="C21049" s="86" t="s">
        <v>109</v>
      </c>
      <c r="D21049" s="87">
        <v>0.25</v>
      </c>
      <c r="E21049" s="88">
        <v>248</v>
      </c>
      <c r="F21049" s="89">
        <f>+D21049*E21049</f>
        <v>62</v>
      </c>
    </row>
    <row r="21050" spans="1:6" ht="409.6" hidden="1" customHeight="1" thickBot="1" x14ac:dyDescent="0.25"/>
    <row r="21051" spans="1:6" ht="13.5" customHeight="1" thickBot="1" x14ac:dyDescent="0.25">
      <c r="A21051" s="90" t="s">
        <v>4904</v>
      </c>
      <c r="B21051" s="91"/>
      <c r="C21051" s="92">
        <v>0.90911438828482105</v>
      </c>
      <c r="D21051" s="91"/>
      <c r="E21051" s="93" t="s">
        <v>4884</v>
      </c>
      <c r="F21051" s="94">
        <v>352</v>
      </c>
    </row>
    <row r="21052" spans="1:6" ht="0.2" customHeight="1" x14ac:dyDescent="0.2"/>
    <row r="21053" spans="1:6" ht="12.75" customHeight="1" x14ac:dyDescent="0.2">
      <c r="A21053" s="80" t="s">
        <v>4871</v>
      </c>
      <c r="B21053" s="81" t="s">
        <v>4905</v>
      </c>
      <c r="C21053" s="82" t="s">
        <v>4870</v>
      </c>
      <c r="D21053" s="82" t="s">
        <v>4873</v>
      </c>
      <c r="E21053" s="82" t="s">
        <v>4874</v>
      </c>
      <c r="F21053" s="83" t="s">
        <v>4875</v>
      </c>
    </row>
    <row r="21054" spans="1:6" ht="409.6" hidden="1" customHeight="1" x14ac:dyDescent="0.2"/>
    <row r="21055" spans="1:6" ht="25.5" customHeight="1" thickBot="1" x14ac:dyDescent="0.25">
      <c r="A21055" s="84" t="s">
        <v>4920</v>
      </c>
      <c r="B21055" s="85" t="s">
        <v>4921</v>
      </c>
      <c r="C21055" s="86" t="s">
        <v>106</v>
      </c>
      <c r="D21055" s="87">
        <v>0.26</v>
      </c>
      <c r="E21055" s="88">
        <v>14128</v>
      </c>
      <c r="F21055" s="89">
        <f>+D21055*E21055</f>
        <v>3673.28</v>
      </c>
    </row>
    <row r="21056" spans="1:6" ht="409.6" hidden="1" customHeight="1" thickBot="1" x14ac:dyDescent="0.25"/>
    <row r="21057" spans="1:6" ht="13.5" customHeight="1" thickBot="1" x14ac:dyDescent="0.25">
      <c r="A21057" s="90" t="s">
        <v>4908</v>
      </c>
      <c r="B21057" s="91"/>
      <c r="C21057" s="92">
        <v>9.4862987163924704</v>
      </c>
      <c r="D21057" s="91"/>
      <c r="E21057" s="93" t="s">
        <v>4884</v>
      </c>
      <c r="F21057" s="94">
        <v>3673</v>
      </c>
    </row>
    <row r="21058" spans="1:6" ht="0.2" customHeight="1" thickBot="1" x14ac:dyDescent="0.25"/>
    <row r="21059" spans="1:6" ht="12.75" customHeight="1" thickBot="1" x14ac:dyDescent="0.3">
      <c r="A21059" s="157" t="s">
        <v>4909</v>
      </c>
      <c r="B21059" s="158"/>
      <c r="C21059" s="158"/>
      <c r="D21059" s="158"/>
      <c r="E21059" s="159">
        <v>38719</v>
      </c>
      <c r="F21059" s="160"/>
    </row>
    <row r="21060" spans="1:6" ht="12.75" customHeight="1" x14ac:dyDescent="0.2"/>
    <row r="21061" spans="1:6" ht="12.75" customHeight="1" x14ac:dyDescent="0.2"/>
    <row r="21062" spans="1:6" ht="409.6" hidden="1" customHeight="1" x14ac:dyDescent="0.2"/>
    <row r="21063" spans="1:6" ht="12.75" customHeight="1" x14ac:dyDescent="0.25">
      <c r="A21063" s="144" t="s">
        <v>4868</v>
      </c>
      <c r="B21063" s="145"/>
      <c r="C21063" s="145"/>
      <c r="D21063" s="145"/>
      <c r="E21063" s="146"/>
      <c r="F21063" s="147"/>
    </row>
    <row r="21064" spans="1:6" ht="12.75" customHeight="1" x14ac:dyDescent="0.2">
      <c r="A21064" s="138" t="s">
        <v>3423</v>
      </c>
      <c r="B21064" s="139"/>
      <c r="C21064" s="139"/>
      <c r="D21064" s="140"/>
      <c r="E21064" s="76" t="s">
        <v>4869</v>
      </c>
      <c r="F21064" s="77" t="s">
        <v>4870</v>
      </c>
    </row>
    <row r="21065" spans="1:6" ht="12.75" customHeight="1" x14ac:dyDescent="0.2">
      <c r="A21065" s="141"/>
      <c r="B21065" s="142"/>
      <c r="C21065" s="142"/>
      <c r="D21065" s="143"/>
      <c r="E21065" s="78" t="s">
        <v>3422</v>
      </c>
      <c r="F21065" s="79" t="s">
        <v>263</v>
      </c>
    </row>
    <row r="21066" spans="1:6" ht="409.6" hidden="1" customHeight="1" x14ac:dyDescent="0.2"/>
    <row r="21067" spans="1:6" ht="12.75" customHeight="1" x14ac:dyDescent="0.2">
      <c r="A21067" s="80" t="s">
        <v>4871</v>
      </c>
      <c r="B21067" s="81" t="s">
        <v>4872</v>
      </c>
      <c r="C21067" s="82" t="s">
        <v>4870</v>
      </c>
      <c r="D21067" s="82" t="s">
        <v>4873</v>
      </c>
      <c r="E21067" s="82" t="s">
        <v>4874</v>
      </c>
      <c r="F21067" s="83" t="s">
        <v>4875</v>
      </c>
    </row>
    <row r="21068" spans="1:6" ht="409.6" hidden="1" customHeight="1" x14ac:dyDescent="0.2"/>
    <row r="21069" spans="1:6" ht="25.5" customHeight="1" thickBot="1" x14ac:dyDescent="0.25">
      <c r="A21069" s="84" t="s">
        <v>5571</v>
      </c>
      <c r="B21069" s="85" t="s">
        <v>5572</v>
      </c>
      <c r="C21069" s="86" t="s">
        <v>106</v>
      </c>
      <c r="D21069" s="87">
        <v>1.0999999999999999E-2</v>
      </c>
      <c r="E21069" s="88">
        <v>359894</v>
      </c>
      <c r="F21069" s="89">
        <f>+D21069*E21069</f>
        <v>3958.8339999999998</v>
      </c>
    </row>
    <row r="21070" spans="1:6" ht="409.6" hidden="1" customHeight="1" thickBot="1" x14ac:dyDescent="0.25"/>
    <row r="21071" spans="1:6" ht="13.5" customHeight="1" thickBot="1" x14ac:dyDescent="0.25">
      <c r="A21071" s="90" t="s">
        <v>4883</v>
      </c>
      <c r="B21071" s="91"/>
      <c r="C21071" s="92">
        <v>38.463033129311199</v>
      </c>
      <c r="D21071" s="91"/>
      <c r="E21071" s="93" t="s">
        <v>4884</v>
      </c>
      <c r="F21071" s="94">
        <v>3959</v>
      </c>
    </row>
    <row r="21072" spans="1:6" ht="0.2" customHeight="1" x14ac:dyDescent="0.2"/>
    <row r="21073" spans="1:6" ht="12.75" customHeight="1" x14ac:dyDescent="0.2">
      <c r="A21073" s="80" t="s">
        <v>4871</v>
      </c>
      <c r="B21073" s="81" t="s">
        <v>4885</v>
      </c>
      <c r="C21073" s="82" t="s">
        <v>4870</v>
      </c>
      <c r="D21073" s="82" t="s">
        <v>4873</v>
      </c>
      <c r="E21073" s="82" t="s">
        <v>4874</v>
      </c>
      <c r="F21073" s="83" t="s">
        <v>4875</v>
      </c>
    </row>
    <row r="21074" spans="1:6" ht="409.6" hidden="1" customHeight="1" x14ac:dyDescent="0.2"/>
    <row r="21075" spans="1:6" ht="25.5" customHeight="1" thickBot="1" x14ac:dyDescent="0.25">
      <c r="A21075" s="84" t="s">
        <v>4912</v>
      </c>
      <c r="B21075" s="85" t="s">
        <v>4913</v>
      </c>
      <c r="C21075" s="86" t="s">
        <v>4888</v>
      </c>
      <c r="D21075" s="87">
        <v>3.125E-2</v>
      </c>
      <c r="E21075" s="88">
        <v>184277</v>
      </c>
      <c r="F21075" s="89">
        <f>+D21075*E21075</f>
        <v>5758.65625</v>
      </c>
    </row>
    <row r="21076" spans="1:6" ht="409.6" hidden="1" customHeight="1" thickBot="1" x14ac:dyDescent="0.25"/>
    <row r="21077" spans="1:6" ht="13.5" customHeight="1" thickBot="1" x14ac:dyDescent="0.25">
      <c r="A21077" s="90" t="s">
        <v>4893</v>
      </c>
      <c r="B21077" s="91"/>
      <c r="C21077" s="92">
        <v>55.950646070144799</v>
      </c>
      <c r="D21077" s="91"/>
      <c r="E21077" s="93" t="s">
        <v>4884</v>
      </c>
      <c r="F21077" s="94">
        <v>5759</v>
      </c>
    </row>
    <row r="21078" spans="1:6" ht="0.2" customHeight="1" x14ac:dyDescent="0.2"/>
    <row r="21079" spans="1:6" ht="12.75" customHeight="1" x14ac:dyDescent="0.2">
      <c r="A21079" s="80" t="s">
        <v>4871</v>
      </c>
      <c r="B21079" s="81" t="s">
        <v>4894</v>
      </c>
      <c r="C21079" s="82" t="s">
        <v>4870</v>
      </c>
      <c r="D21079" s="82" t="s">
        <v>4873</v>
      </c>
      <c r="E21079" s="82" t="s">
        <v>4874</v>
      </c>
      <c r="F21079" s="83" t="s">
        <v>4875</v>
      </c>
    </row>
    <row r="21080" spans="1:6" ht="409.6" hidden="1" customHeight="1" x14ac:dyDescent="0.2"/>
    <row r="21081" spans="1:6" ht="25.5" customHeight="1" thickBot="1" x14ac:dyDescent="0.25">
      <c r="A21081" s="84" t="s">
        <v>4895</v>
      </c>
      <c r="B21081" s="85" t="s">
        <v>4896</v>
      </c>
      <c r="C21081" s="86" t="s">
        <v>4897</v>
      </c>
      <c r="D21081" s="87">
        <v>0.05</v>
      </c>
      <c r="E21081" s="88">
        <v>5759</v>
      </c>
      <c r="F21081" s="89">
        <f>+D21081*E21081</f>
        <v>287.95</v>
      </c>
    </row>
    <row r="21082" spans="1:6" ht="409.6" hidden="1" customHeight="1" thickBot="1" x14ac:dyDescent="0.25"/>
    <row r="21083" spans="1:6" ht="13.5" customHeight="1" thickBot="1" x14ac:dyDescent="0.25">
      <c r="A21083" s="90" t="s">
        <v>4898</v>
      </c>
      <c r="B21083" s="91"/>
      <c r="C21083" s="92">
        <v>2.7980180705333701</v>
      </c>
      <c r="D21083" s="91"/>
      <c r="E21083" s="93" t="s">
        <v>4884</v>
      </c>
      <c r="F21083" s="94">
        <v>288</v>
      </c>
    </row>
    <row r="21084" spans="1:6" ht="0.2" customHeight="1" x14ac:dyDescent="0.2"/>
    <row r="21085" spans="1:6" ht="12.75" customHeight="1" x14ac:dyDescent="0.2">
      <c r="A21085" s="80" t="s">
        <v>4871</v>
      </c>
      <c r="B21085" s="81" t="s">
        <v>4899</v>
      </c>
      <c r="C21085" s="82" t="s">
        <v>4870</v>
      </c>
      <c r="D21085" s="82" t="s">
        <v>4873</v>
      </c>
      <c r="E21085" s="82" t="s">
        <v>4874</v>
      </c>
      <c r="F21085" s="83" t="s">
        <v>4875</v>
      </c>
    </row>
    <row r="21086" spans="1:6" ht="409.6" hidden="1" customHeight="1" x14ac:dyDescent="0.2"/>
    <row r="21087" spans="1:6" ht="25.5" customHeight="1" x14ac:dyDescent="0.2">
      <c r="A21087" s="84" t="s">
        <v>5016</v>
      </c>
      <c r="B21087" s="85" t="s">
        <v>5017</v>
      </c>
      <c r="C21087" s="86" t="s">
        <v>109</v>
      </c>
      <c r="D21087" s="87">
        <v>3.125E-2</v>
      </c>
      <c r="E21087" s="88">
        <v>3482</v>
      </c>
      <c r="F21087" s="89">
        <f>+D21087*E21087</f>
        <v>108.8125</v>
      </c>
    </row>
    <row r="21088" spans="1:6" ht="409.6" hidden="1" customHeight="1" x14ac:dyDescent="0.2"/>
    <row r="21089" spans="1:6" ht="25.5" customHeight="1" thickBot="1" x14ac:dyDescent="0.25">
      <c r="A21089" s="84" t="s">
        <v>5018</v>
      </c>
      <c r="B21089" s="85" t="s">
        <v>5019</v>
      </c>
      <c r="C21089" s="86" t="s">
        <v>109</v>
      </c>
      <c r="D21089" s="87">
        <v>9.375E-2</v>
      </c>
      <c r="E21089" s="88">
        <v>248</v>
      </c>
      <c r="F21089" s="89">
        <f>+D21089*E21089</f>
        <v>23.25</v>
      </c>
    </row>
    <row r="21090" spans="1:6" ht="409.6" hidden="1" customHeight="1" thickBot="1" x14ac:dyDescent="0.25"/>
    <row r="21091" spans="1:6" ht="13.5" customHeight="1" thickBot="1" x14ac:dyDescent="0.25">
      <c r="A21091" s="90" t="s">
        <v>4904</v>
      </c>
      <c r="B21091" s="91"/>
      <c r="C21091" s="92">
        <v>1.2824249489944599</v>
      </c>
      <c r="D21091" s="91"/>
      <c r="E21091" s="93" t="s">
        <v>4884</v>
      </c>
      <c r="F21091" s="94">
        <v>132</v>
      </c>
    </row>
    <row r="21092" spans="1:6" ht="0.2" customHeight="1" x14ac:dyDescent="0.2"/>
    <row r="21093" spans="1:6" ht="12.75" customHeight="1" x14ac:dyDescent="0.2">
      <c r="A21093" s="80" t="s">
        <v>4871</v>
      </c>
      <c r="B21093" s="81" t="s">
        <v>4905</v>
      </c>
      <c r="C21093" s="82" t="s">
        <v>4870</v>
      </c>
      <c r="D21093" s="82" t="s">
        <v>4873</v>
      </c>
      <c r="E21093" s="82" t="s">
        <v>4874</v>
      </c>
      <c r="F21093" s="83" t="s">
        <v>4875</v>
      </c>
    </row>
    <row r="21094" spans="1:6" ht="409.6" hidden="1" customHeight="1" x14ac:dyDescent="0.2"/>
    <row r="21095" spans="1:6" ht="25.5" customHeight="1" thickBot="1" x14ac:dyDescent="0.25">
      <c r="A21095" s="84" t="s">
        <v>4920</v>
      </c>
      <c r="B21095" s="85" t="s">
        <v>4921</v>
      </c>
      <c r="C21095" s="86" t="s">
        <v>106</v>
      </c>
      <c r="D21095" s="87">
        <v>1.0999999999999999E-2</v>
      </c>
      <c r="E21095" s="88">
        <v>14128</v>
      </c>
      <c r="F21095" s="89">
        <f>+D21095*E21095</f>
        <v>155.40799999999999</v>
      </c>
    </row>
    <row r="21096" spans="1:6" ht="409.6" hidden="1" customHeight="1" thickBot="1" x14ac:dyDescent="0.25"/>
    <row r="21097" spans="1:6" ht="13.5" customHeight="1" thickBot="1" x14ac:dyDescent="0.25">
      <c r="A21097" s="90" t="s">
        <v>4908</v>
      </c>
      <c r="B21097" s="91"/>
      <c r="C21097" s="92">
        <v>1.5058777810162201</v>
      </c>
      <c r="D21097" s="91"/>
      <c r="E21097" s="93" t="s">
        <v>4884</v>
      </c>
      <c r="F21097" s="94">
        <v>155</v>
      </c>
    </row>
    <row r="21098" spans="1:6" ht="0.2" customHeight="1" thickBot="1" x14ac:dyDescent="0.25"/>
    <row r="21099" spans="1:6" ht="12.75" customHeight="1" thickBot="1" x14ac:dyDescent="0.3">
      <c r="A21099" s="157" t="s">
        <v>4909</v>
      </c>
      <c r="B21099" s="158"/>
      <c r="C21099" s="158"/>
      <c r="D21099" s="158"/>
      <c r="E21099" s="159">
        <v>10293</v>
      </c>
      <c r="F21099" s="160"/>
    </row>
    <row r="21100" spans="1:6" ht="12.75" customHeight="1" x14ac:dyDescent="0.2"/>
    <row r="21101" spans="1:6" ht="12.75" customHeight="1" x14ac:dyDescent="0.2"/>
    <row r="21102" spans="1:6" ht="409.6" hidden="1" customHeight="1" x14ac:dyDescent="0.2"/>
    <row r="21103" spans="1:6" ht="12.75" customHeight="1" x14ac:dyDescent="0.25">
      <c r="A21103" s="144" t="s">
        <v>4868</v>
      </c>
      <c r="B21103" s="145"/>
      <c r="C21103" s="145"/>
      <c r="D21103" s="145"/>
      <c r="E21103" s="146"/>
      <c r="F21103" s="147"/>
    </row>
    <row r="21104" spans="1:6" ht="12.75" customHeight="1" x14ac:dyDescent="0.2">
      <c r="A21104" s="138" t="s">
        <v>3425</v>
      </c>
      <c r="B21104" s="139"/>
      <c r="C21104" s="139"/>
      <c r="D21104" s="140"/>
      <c r="E21104" s="76" t="s">
        <v>4869</v>
      </c>
      <c r="F21104" s="77" t="s">
        <v>4870</v>
      </c>
    </row>
    <row r="21105" spans="1:6" ht="12.75" customHeight="1" x14ac:dyDescent="0.2">
      <c r="A21105" s="141"/>
      <c r="B21105" s="142"/>
      <c r="C21105" s="142"/>
      <c r="D21105" s="143"/>
      <c r="E21105" s="78" t="s">
        <v>3424</v>
      </c>
      <c r="F21105" s="79" t="s">
        <v>117</v>
      </c>
    </row>
    <row r="21106" spans="1:6" ht="409.6" hidden="1" customHeight="1" x14ac:dyDescent="0.2"/>
    <row r="21107" spans="1:6" ht="12.75" customHeight="1" x14ac:dyDescent="0.2">
      <c r="A21107" s="80" t="s">
        <v>4871</v>
      </c>
      <c r="B21107" s="81" t="s">
        <v>4872</v>
      </c>
      <c r="C21107" s="82" t="s">
        <v>4870</v>
      </c>
      <c r="D21107" s="82" t="s">
        <v>4873</v>
      </c>
      <c r="E21107" s="82" t="s">
        <v>4874</v>
      </c>
      <c r="F21107" s="83" t="s">
        <v>4875</v>
      </c>
    </row>
    <row r="21108" spans="1:6" ht="409.6" hidden="1" customHeight="1" x14ac:dyDescent="0.2"/>
    <row r="21109" spans="1:6" ht="25.5" customHeight="1" x14ac:dyDescent="0.2">
      <c r="A21109" s="84" t="s">
        <v>5623</v>
      </c>
      <c r="B21109" s="85" t="s">
        <v>5624</v>
      </c>
      <c r="C21109" s="86" t="s">
        <v>4880</v>
      </c>
      <c r="D21109" s="87">
        <v>7.0000000000000007E-2</v>
      </c>
      <c r="E21109" s="88">
        <v>21100</v>
      </c>
      <c r="F21109" s="89">
        <f>+D21109*E21109</f>
        <v>1477.0000000000002</v>
      </c>
    </row>
    <row r="21110" spans="1:6" ht="409.6" hidden="1" customHeight="1" x14ac:dyDescent="0.2"/>
    <row r="21111" spans="1:6" ht="25.5" customHeight="1" x14ac:dyDescent="0.2">
      <c r="A21111" s="84" t="s">
        <v>5625</v>
      </c>
      <c r="B21111" s="85" t="s">
        <v>5626</v>
      </c>
      <c r="C21111" s="86" t="s">
        <v>9</v>
      </c>
      <c r="D21111" s="87">
        <v>0.11</v>
      </c>
      <c r="E21111" s="88">
        <v>1110</v>
      </c>
      <c r="F21111" s="89">
        <f>+D21111*E21111</f>
        <v>122.1</v>
      </c>
    </row>
    <row r="21112" spans="1:6" ht="409.6" hidden="1" customHeight="1" x14ac:dyDescent="0.2"/>
    <row r="21113" spans="1:6" ht="25.5" customHeight="1" thickBot="1" x14ac:dyDescent="0.25">
      <c r="A21113" s="84" t="s">
        <v>5450</v>
      </c>
      <c r="B21113" s="85" t="s">
        <v>5451</v>
      </c>
      <c r="C21113" s="86" t="s">
        <v>7</v>
      </c>
      <c r="D21113" s="87">
        <v>5.5E-2</v>
      </c>
      <c r="E21113" s="88">
        <v>15900</v>
      </c>
      <c r="F21113" s="89">
        <f>+D21113*E21113</f>
        <v>874.5</v>
      </c>
    </row>
    <row r="21114" spans="1:6" ht="409.6" hidden="1" customHeight="1" thickBot="1" x14ac:dyDescent="0.25"/>
    <row r="21115" spans="1:6" ht="13.5" customHeight="1" thickBot="1" x14ac:dyDescent="0.25">
      <c r="A21115" s="90" t="s">
        <v>4883</v>
      </c>
      <c r="B21115" s="91"/>
      <c r="C21115" s="92">
        <v>25.578990901571501</v>
      </c>
      <c r="D21115" s="91"/>
      <c r="E21115" s="93" t="s">
        <v>4884</v>
      </c>
      <c r="F21115" s="94">
        <v>2474</v>
      </c>
    </row>
    <row r="21116" spans="1:6" ht="0.2" customHeight="1" x14ac:dyDescent="0.2"/>
    <row r="21117" spans="1:6" ht="12.75" customHeight="1" x14ac:dyDescent="0.2">
      <c r="A21117" s="80" t="s">
        <v>4871</v>
      </c>
      <c r="B21117" s="81" t="s">
        <v>4885</v>
      </c>
      <c r="C21117" s="82" t="s">
        <v>4870</v>
      </c>
      <c r="D21117" s="82" t="s">
        <v>4873</v>
      </c>
      <c r="E21117" s="82" t="s">
        <v>4874</v>
      </c>
      <c r="F21117" s="83" t="s">
        <v>4875</v>
      </c>
    </row>
    <row r="21118" spans="1:6" ht="409.6" hidden="1" customHeight="1" x14ac:dyDescent="0.2"/>
    <row r="21119" spans="1:6" ht="25.5" customHeight="1" thickBot="1" x14ac:dyDescent="0.25">
      <c r="A21119" s="84" t="s">
        <v>5284</v>
      </c>
      <c r="B21119" s="85" t="s">
        <v>5285</v>
      </c>
      <c r="C21119" s="86" t="s">
        <v>4888</v>
      </c>
      <c r="D21119" s="87">
        <v>3.0300000000000001E-2</v>
      </c>
      <c r="E21119" s="88">
        <v>222303</v>
      </c>
      <c r="F21119" s="89">
        <f>+D21119*E21119</f>
        <v>6735.7808999999997</v>
      </c>
    </row>
    <row r="21120" spans="1:6" ht="409.6" hidden="1" customHeight="1" thickBot="1" x14ac:dyDescent="0.25"/>
    <row r="21121" spans="1:6" ht="13.5" customHeight="1" thickBot="1" x14ac:dyDescent="0.25">
      <c r="A21121" s="90" t="s">
        <v>4893</v>
      </c>
      <c r="B21121" s="91"/>
      <c r="C21121" s="92">
        <v>69.644334160463202</v>
      </c>
      <c r="D21121" s="91"/>
      <c r="E21121" s="93" t="s">
        <v>4884</v>
      </c>
      <c r="F21121" s="94">
        <v>6736</v>
      </c>
    </row>
    <row r="21122" spans="1:6" ht="0.2" customHeight="1" x14ac:dyDescent="0.2"/>
    <row r="21123" spans="1:6" ht="12.75" customHeight="1" x14ac:dyDescent="0.2">
      <c r="A21123" s="80" t="s">
        <v>4871</v>
      </c>
      <c r="B21123" s="81" t="s">
        <v>4894</v>
      </c>
      <c r="C21123" s="82" t="s">
        <v>4870</v>
      </c>
      <c r="D21123" s="82" t="s">
        <v>4873</v>
      </c>
      <c r="E21123" s="82" t="s">
        <v>4874</v>
      </c>
      <c r="F21123" s="83" t="s">
        <v>4875</v>
      </c>
    </row>
    <row r="21124" spans="1:6" ht="409.6" hidden="1" customHeight="1" x14ac:dyDescent="0.2"/>
    <row r="21125" spans="1:6" ht="25.5" customHeight="1" thickBot="1" x14ac:dyDescent="0.25">
      <c r="A21125" s="84" t="s">
        <v>4895</v>
      </c>
      <c r="B21125" s="85" t="s">
        <v>4896</v>
      </c>
      <c r="C21125" s="86" t="s">
        <v>4897</v>
      </c>
      <c r="D21125" s="87">
        <v>0.05</v>
      </c>
      <c r="E21125" s="88">
        <v>6736</v>
      </c>
      <c r="F21125" s="89">
        <f>+D21125*E21125</f>
        <v>336.8</v>
      </c>
    </row>
    <row r="21126" spans="1:6" ht="409.6" hidden="1" customHeight="1" thickBot="1" x14ac:dyDescent="0.25"/>
    <row r="21127" spans="1:6" ht="13.5" customHeight="1" thickBot="1" x14ac:dyDescent="0.25">
      <c r="A21127" s="90" t="s">
        <v>4898</v>
      </c>
      <c r="B21127" s="91"/>
      <c r="C21127" s="92">
        <v>3.4842845326716301</v>
      </c>
      <c r="D21127" s="91"/>
      <c r="E21127" s="93" t="s">
        <v>4884</v>
      </c>
      <c r="F21127" s="94">
        <v>337</v>
      </c>
    </row>
    <row r="21128" spans="1:6" ht="0.2" customHeight="1" x14ac:dyDescent="0.2"/>
    <row r="21129" spans="1:6" ht="12.75" customHeight="1" x14ac:dyDescent="0.2">
      <c r="A21129" s="80" t="s">
        <v>4871</v>
      </c>
      <c r="B21129" s="81" t="s">
        <v>4899</v>
      </c>
      <c r="C21129" s="82" t="s">
        <v>4870</v>
      </c>
      <c r="D21129" s="82" t="s">
        <v>4873</v>
      </c>
      <c r="E21129" s="82" t="s">
        <v>4874</v>
      </c>
      <c r="F21129" s="83" t="s">
        <v>4875</v>
      </c>
    </row>
    <row r="21130" spans="1:6" ht="409.6" hidden="1" customHeight="1" x14ac:dyDescent="0.2"/>
    <row r="21131" spans="1:6" ht="25.5" customHeight="1" thickBot="1" x14ac:dyDescent="0.25">
      <c r="A21131" s="84" t="s">
        <v>5012</v>
      </c>
      <c r="B21131" s="85" t="s">
        <v>5013</v>
      </c>
      <c r="C21131" s="86" t="s">
        <v>109</v>
      </c>
      <c r="D21131" s="87">
        <v>5.4000000000000003E-3</v>
      </c>
      <c r="E21131" s="88">
        <v>23200</v>
      </c>
      <c r="F21131" s="89">
        <f>+D21131*E21131</f>
        <v>125.28</v>
      </c>
    </row>
    <row r="21132" spans="1:6" ht="409.6" hidden="1" customHeight="1" thickBot="1" x14ac:dyDescent="0.25"/>
    <row r="21133" spans="1:6" ht="13.5" customHeight="1" thickBot="1" x14ac:dyDescent="0.25">
      <c r="A21133" s="90" t="s">
        <v>4904</v>
      </c>
      <c r="B21133" s="91"/>
      <c r="C21133" s="92">
        <v>1.2923904052936299</v>
      </c>
      <c r="D21133" s="91"/>
      <c r="E21133" s="93" t="s">
        <v>4884</v>
      </c>
      <c r="F21133" s="94">
        <v>125</v>
      </c>
    </row>
    <row r="21134" spans="1:6" ht="0.2" customHeight="1" thickBot="1" x14ac:dyDescent="0.25"/>
    <row r="21135" spans="1:6" ht="12.75" customHeight="1" thickBot="1" x14ac:dyDescent="0.3">
      <c r="A21135" s="157" t="s">
        <v>4909</v>
      </c>
      <c r="B21135" s="158"/>
      <c r="C21135" s="158"/>
      <c r="D21135" s="158"/>
      <c r="E21135" s="159">
        <v>9672</v>
      </c>
      <c r="F21135" s="160"/>
    </row>
    <row r="21136" spans="1:6" ht="12.75" customHeight="1" x14ac:dyDescent="0.2"/>
    <row r="21137" spans="1:6" ht="12.75" customHeight="1" x14ac:dyDescent="0.2"/>
    <row r="21138" spans="1:6" ht="409.6" hidden="1" customHeight="1" x14ac:dyDescent="0.2"/>
    <row r="21139" spans="1:6" ht="12.75" customHeight="1" x14ac:dyDescent="0.25">
      <c r="A21139" s="144" t="s">
        <v>4868</v>
      </c>
      <c r="B21139" s="145"/>
      <c r="C21139" s="145"/>
      <c r="D21139" s="145"/>
      <c r="E21139" s="146"/>
      <c r="F21139" s="147"/>
    </row>
    <row r="21140" spans="1:6" ht="12.75" customHeight="1" x14ac:dyDescent="0.2">
      <c r="A21140" s="138" t="s">
        <v>3427</v>
      </c>
      <c r="B21140" s="139"/>
      <c r="C21140" s="139"/>
      <c r="D21140" s="140"/>
      <c r="E21140" s="76" t="s">
        <v>4869</v>
      </c>
      <c r="F21140" s="77" t="s">
        <v>4870</v>
      </c>
    </row>
    <row r="21141" spans="1:6" ht="12.75" customHeight="1" x14ac:dyDescent="0.2">
      <c r="A21141" s="141"/>
      <c r="B21141" s="142"/>
      <c r="C21141" s="142"/>
      <c r="D21141" s="143"/>
      <c r="E21141" s="78" t="s">
        <v>3426</v>
      </c>
      <c r="F21141" s="79" t="s">
        <v>117</v>
      </c>
    </row>
    <row r="21142" spans="1:6" ht="409.6" hidden="1" customHeight="1" x14ac:dyDescent="0.2"/>
    <row r="21143" spans="1:6" ht="12.75" customHeight="1" x14ac:dyDescent="0.2">
      <c r="A21143" s="80" t="s">
        <v>4871</v>
      </c>
      <c r="B21143" s="81" t="s">
        <v>4872</v>
      </c>
      <c r="C21143" s="82" t="s">
        <v>4870</v>
      </c>
      <c r="D21143" s="82" t="s">
        <v>4873</v>
      </c>
      <c r="E21143" s="82" t="s">
        <v>4874</v>
      </c>
      <c r="F21143" s="83" t="s">
        <v>4875</v>
      </c>
    </row>
    <row r="21144" spans="1:6" ht="409.6" hidden="1" customHeight="1" x14ac:dyDescent="0.2"/>
    <row r="21145" spans="1:6" ht="25.5" customHeight="1" x14ac:dyDescent="0.2">
      <c r="A21145" s="84" t="s">
        <v>5623</v>
      </c>
      <c r="B21145" s="85" t="s">
        <v>5624</v>
      </c>
      <c r="C21145" s="86" t="s">
        <v>4880</v>
      </c>
      <c r="D21145" s="87">
        <v>7.0000000000000007E-2</v>
      </c>
      <c r="E21145" s="88">
        <v>21100</v>
      </c>
      <c r="F21145" s="89">
        <f>+D21145*E21145</f>
        <v>1477.0000000000002</v>
      </c>
    </row>
    <row r="21146" spans="1:6" ht="409.6" hidden="1" customHeight="1" x14ac:dyDescent="0.2"/>
    <row r="21147" spans="1:6" ht="25.5" customHeight="1" x14ac:dyDescent="0.2">
      <c r="A21147" s="84" t="s">
        <v>5625</v>
      </c>
      <c r="B21147" s="85" t="s">
        <v>5626</v>
      </c>
      <c r="C21147" s="86" t="s">
        <v>9</v>
      </c>
      <c r="D21147" s="87">
        <v>0.11</v>
      </c>
      <c r="E21147" s="88">
        <v>1110</v>
      </c>
      <c r="F21147" s="89">
        <f>+D21147*E21147</f>
        <v>122.1</v>
      </c>
    </row>
    <row r="21148" spans="1:6" ht="409.6" hidden="1" customHeight="1" x14ac:dyDescent="0.2"/>
    <row r="21149" spans="1:6" ht="25.5" customHeight="1" thickBot="1" x14ac:dyDescent="0.25">
      <c r="A21149" s="84" t="s">
        <v>5450</v>
      </c>
      <c r="B21149" s="85" t="s">
        <v>5451</v>
      </c>
      <c r="C21149" s="86" t="s">
        <v>7</v>
      </c>
      <c r="D21149" s="87">
        <v>5.5E-2</v>
      </c>
      <c r="E21149" s="88">
        <v>15900</v>
      </c>
      <c r="F21149" s="89">
        <f>+D21149*E21149</f>
        <v>874.5</v>
      </c>
    </row>
    <row r="21150" spans="1:6" ht="409.6" hidden="1" customHeight="1" thickBot="1" x14ac:dyDescent="0.25"/>
    <row r="21151" spans="1:6" ht="13.5" customHeight="1" thickBot="1" x14ac:dyDescent="0.25">
      <c r="A21151" s="90" t="s">
        <v>4883</v>
      </c>
      <c r="B21151" s="91"/>
      <c r="C21151" s="92">
        <v>20.503895242831099</v>
      </c>
      <c r="D21151" s="91"/>
      <c r="E21151" s="93" t="s">
        <v>4884</v>
      </c>
      <c r="F21151" s="94">
        <v>2474</v>
      </c>
    </row>
    <row r="21152" spans="1:6" ht="0.2" customHeight="1" x14ac:dyDescent="0.2"/>
    <row r="21153" spans="1:6" ht="12.75" customHeight="1" x14ac:dyDescent="0.2">
      <c r="A21153" s="80" t="s">
        <v>4871</v>
      </c>
      <c r="B21153" s="81" t="s">
        <v>4885</v>
      </c>
      <c r="C21153" s="82" t="s">
        <v>4870</v>
      </c>
      <c r="D21153" s="82" t="s">
        <v>4873</v>
      </c>
      <c r="E21153" s="82" t="s">
        <v>4874</v>
      </c>
      <c r="F21153" s="83" t="s">
        <v>4875</v>
      </c>
    </row>
    <row r="21154" spans="1:6" ht="409.6" hidden="1" customHeight="1" x14ac:dyDescent="0.2"/>
    <row r="21155" spans="1:6" ht="25.5" customHeight="1" thickBot="1" x14ac:dyDescent="0.25">
      <c r="A21155" s="84" t="s">
        <v>5284</v>
      </c>
      <c r="B21155" s="85" t="s">
        <v>5285</v>
      </c>
      <c r="C21155" s="86" t="s">
        <v>4888</v>
      </c>
      <c r="D21155" s="87">
        <v>0.04</v>
      </c>
      <c r="E21155" s="88">
        <v>222303</v>
      </c>
      <c r="F21155" s="89">
        <f>+D21155*E21155</f>
        <v>8892.1200000000008</v>
      </c>
    </row>
    <row r="21156" spans="1:6" ht="409.6" hidden="1" customHeight="1" thickBot="1" x14ac:dyDescent="0.25"/>
    <row r="21157" spans="1:6" ht="13.5" customHeight="1" thickBot="1" x14ac:dyDescent="0.25">
      <c r="A21157" s="90" t="s">
        <v>4893</v>
      </c>
      <c r="B21157" s="91"/>
      <c r="C21157" s="92">
        <v>73.694679264047707</v>
      </c>
      <c r="D21157" s="91"/>
      <c r="E21157" s="93" t="s">
        <v>4884</v>
      </c>
      <c r="F21157" s="94">
        <v>8892</v>
      </c>
    </row>
    <row r="21158" spans="1:6" ht="0.2" customHeight="1" x14ac:dyDescent="0.2"/>
    <row r="21159" spans="1:6" ht="12.75" customHeight="1" x14ac:dyDescent="0.2">
      <c r="A21159" s="80" t="s">
        <v>4871</v>
      </c>
      <c r="B21159" s="81" t="s">
        <v>4894</v>
      </c>
      <c r="C21159" s="82" t="s">
        <v>4870</v>
      </c>
      <c r="D21159" s="82" t="s">
        <v>4873</v>
      </c>
      <c r="E21159" s="82" t="s">
        <v>4874</v>
      </c>
      <c r="F21159" s="83" t="s">
        <v>4875</v>
      </c>
    </row>
    <row r="21160" spans="1:6" ht="409.6" hidden="1" customHeight="1" x14ac:dyDescent="0.2"/>
    <row r="21161" spans="1:6" ht="25.5" customHeight="1" thickBot="1" x14ac:dyDescent="0.25">
      <c r="A21161" s="84" t="s">
        <v>4895</v>
      </c>
      <c r="B21161" s="85" t="s">
        <v>4896</v>
      </c>
      <c r="C21161" s="86" t="s">
        <v>4897</v>
      </c>
      <c r="D21161" s="87">
        <v>0.05</v>
      </c>
      <c r="E21161" s="88">
        <v>8892</v>
      </c>
      <c r="F21161" s="89">
        <f>+D21161*E21161</f>
        <v>444.6</v>
      </c>
    </row>
    <row r="21162" spans="1:6" ht="409.6" hidden="1" customHeight="1" thickBot="1" x14ac:dyDescent="0.25"/>
    <row r="21163" spans="1:6" ht="13.5" customHeight="1" thickBot="1" x14ac:dyDescent="0.25">
      <c r="A21163" s="90" t="s">
        <v>4898</v>
      </c>
      <c r="B21163" s="91"/>
      <c r="C21163" s="92">
        <v>3.6880490634841698</v>
      </c>
      <c r="D21163" s="91"/>
      <c r="E21163" s="93" t="s">
        <v>4884</v>
      </c>
      <c r="F21163" s="94">
        <v>445</v>
      </c>
    </row>
    <row r="21164" spans="1:6" ht="0.2" customHeight="1" x14ac:dyDescent="0.2"/>
    <row r="21165" spans="1:6" ht="12.75" customHeight="1" x14ac:dyDescent="0.2">
      <c r="A21165" s="80" t="s">
        <v>4871</v>
      </c>
      <c r="B21165" s="81" t="s">
        <v>4899</v>
      </c>
      <c r="C21165" s="82" t="s">
        <v>4870</v>
      </c>
      <c r="D21165" s="82" t="s">
        <v>4873</v>
      </c>
      <c r="E21165" s="82" t="s">
        <v>4874</v>
      </c>
      <c r="F21165" s="83" t="s">
        <v>4875</v>
      </c>
    </row>
    <row r="21166" spans="1:6" ht="409.6" hidden="1" customHeight="1" x14ac:dyDescent="0.2"/>
    <row r="21167" spans="1:6" ht="25.5" customHeight="1" thickBot="1" x14ac:dyDescent="0.25">
      <c r="A21167" s="84" t="s">
        <v>5012</v>
      </c>
      <c r="B21167" s="85" t="s">
        <v>5013</v>
      </c>
      <c r="C21167" s="86" t="s">
        <v>109</v>
      </c>
      <c r="D21167" s="87">
        <v>1.099E-2</v>
      </c>
      <c r="E21167" s="88">
        <v>23200</v>
      </c>
      <c r="F21167" s="89">
        <f>+D21167*E21167</f>
        <v>254.96799999999999</v>
      </c>
    </row>
    <row r="21168" spans="1:6" ht="409.6" hidden="1" customHeight="1" x14ac:dyDescent="0.2"/>
    <row r="21169" spans="1:6" ht="13.5" customHeight="1" thickBot="1" x14ac:dyDescent="0.25">
      <c r="A21169" s="90" t="s">
        <v>4904</v>
      </c>
      <c r="B21169" s="91"/>
      <c r="C21169" s="92">
        <v>2.1133764296369999</v>
      </c>
      <c r="D21169" s="91"/>
      <c r="E21169" s="93" t="s">
        <v>4884</v>
      </c>
      <c r="F21169" s="94">
        <v>255</v>
      </c>
    </row>
    <row r="21170" spans="1:6" ht="0.2" customHeight="1" thickBot="1" x14ac:dyDescent="0.25"/>
    <row r="21171" spans="1:6" ht="12.75" customHeight="1" thickBot="1" x14ac:dyDescent="0.3">
      <c r="A21171" s="157" t="s">
        <v>4909</v>
      </c>
      <c r="B21171" s="158"/>
      <c r="C21171" s="158"/>
      <c r="D21171" s="158"/>
      <c r="E21171" s="159">
        <v>12066</v>
      </c>
      <c r="F21171" s="160"/>
    </row>
    <row r="21172" spans="1:6" ht="12.75" customHeight="1" x14ac:dyDescent="0.2"/>
    <row r="21173" spans="1:6" ht="12.75" customHeight="1" x14ac:dyDescent="0.2"/>
    <row r="21174" spans="1:6" ht="409.6" hidden="1" customHeight="1" x14ac:dyDescent="0.2"/>
    <row r="21175" spans="1:6" ht="12.75" customHeight="1" x14ac:dyDescent="0.25">
      <c r="A21175" s="144" t="s">
        <v>4868</v>
      </c>
      <c r="B21175" s="145"/>
      <c r="C21175" s="145"/>
      <c r="D21175" s="145"/>
      <c r="E21175" s="146"/>
      <c r="F21175" s="147"/>
    </row>
    <row r="21176" spans="1:6" ht="12.75" customHeight="1" x14ac:dyDescent="0.2">
      <c r="A21176" s="138" t="s">
        <v>3431</v>
      </c>
      <c r="B21176" s="139"/>
      <c r="C21176" s="139"/>
      <c r="D21176" s="140"/>
      <c r="E21176" s="76" t="s">
        <v>4869</v>
      </c>
      <c r="F21176" s="77" t="s">
        <v>4870</v>
      </c>
    </row>
    <row r="21177" spans="1:6" ht="12.75" customHeight="1" x14ac:dyDescent="0.2">
      <c r="A21177" s="141"/>
      <c r="B21177" s="142"/>
      <c r="C21177" s="142"/>
      <c r="D21177" s="143"/>
      <c r="E21177" s="78" t="s">
        <v>3430</v>
      </c>
      <c r="F21177" s="79" t="s">
        <v>117</v>
      </c>
    </row>
    <row r="21178" spans="1:6" ht="409.6" hidden="1" customHeight="1" x14ac:dyDescent="0.2"/>
    <row r="21179" spans="1:6" ht="12.75" customHeight="1" x14ac:dyDescent="0.2">
      <c r="A21179" s="80" t="s">
        <v>4871</v>
      </c>
      <c r="B21179" s="81" t="s">
        <v>4872</v>
      </c>
      <c r="C21179" s="82" t="s">
        <v>4870</v>
      </c>
      <c r="D21179" s="82" t="s">
        <v>4873</v>
      </c>
      <c r="E21179" s="82" t="s">
        <v>4874</v>
      </c>
      <c r="F21179" s="83" t="s">
        <v>4875</v>
      </c>
    </row>
    <row r="21180" spans="1:6" ht="409.6" hidden="1" customHeight="1" x14ac:dyDescent="0.2"/>
    <row r="21181" spans="1:6" ht="25.5" customHeight="1" x14ac:dyDescent="0.2">
      <c r="A21181" s="84" t="s">
        <v>5627</v>
      </c>
      <c r="B21181" s="85" t="s">
        <v>5628</v>
      </c>
      <c r="C21181" s="86" t="s">
        <v>117</v>
      </c>
      <c r="D21181" s="87">
        <v>0.77</v>
      </c>
      <c r="E21181" s="88">
        <v>25900</v>
      </c>
      <c r="F21181" s="89">
        <f>+D21181*E21181</f>
        <v>19943</v>
      </c>
    </row>
    <row r="21182" spans="1:6" ht="409.6" hidden="1" customHeight="1" x14ac:dyDescent="0.2"/>
    <row r="21183" spans="1:6" ht="25.5" customHeight="1" x14ac:dyDescent="0.2">
      <c r="A21183" s="84" t="s">
        <v>5629</v>
      </c>
      <c r="B21183" s="85" t="s">
        <v>5630</v>
      </c>
      <c r="C21183" s="86" t="s">
        <v>117</v>
      </c>
      <c r="D21183" s="87">
        <v>0.33</v>
      </c>
      <c r="E21183" s="88">
        <v>28400</v>
      </c>
      <c r="F21183" s="89">
        <f>+D21183*E21183</f>
        <v>9372</v>
      </c>
    </row>
    <row r="21184" spans="1:6" ht="409.6" hidden="1" customHeight="1" x14ac:dyDescent="0.2"/>
    <row r="21185" spans="1:6" ht="25.5" customHeight="1" x14ac:dyDescent="0.2">
      <c r="A21185" s="84" t="s">
        <v>5631</v>
      </c>
      <c r="B21185" s="85" t="s">
        <v>5632</v>
      </c>
      <c r="C21185" s="86" t="s">
        <v>7</v>
      </c>
      <c r="D21185" s="87">
        <v>3.85</v>
      </c>
      <c r="E21185" s="88">
        <v>1158</v>
      </c>
      <c r="F21185" s="89">
        <f>+D21185*E21185</f>
        <v>4458.3</v>
      </c>
    </row>
    <row r="21186" spans="1:6" ht="409.6" hidden="1" customHeight="1" x14ac:dyDescent="0.2"/>
    <row r="21187" spans="1:6" ht="25.5" customHeight="1" x14ac:dyDescent="0.2">
      <c r="A21187" s="84" t="s">
        <v>5633</v>
      </c>
      <c r="B21187" s="85" t="s">
        <v>5634</v>
      </c>
      <c r="C21187" s="86" t="s">
        <v>7</v>
      </c>
      <c r="D21187" s="87">
        <v>0.55000000000000004</v>
      </c>
      <c r="E21187" s="88">
        <v>5500</v>
      </c>
      <c r="F21187" s="89">
        <f>+D21187*E21187</f>
        <v>3025.0000000000005</v>
      </c>
    </row>
    <row r="21188" spans="1:6" ht="409.6" hidden="1" customHeight="1" x14ac:dyDescent="0.2"/>
    <row r="21189" spans="1:6" ht="25.5" customHeight="1" x14ac:dyDescent="0.2">
      <c r="A21189" s="84" t="s">
        <v>5635</v>
      </c>
      <c r="B21189" s="85" t="s">
        <v>5636</v>
      </c>
      <c r="C21189" s="86" t="s">
        <v>263</v>
      </c>
      <c r="D21189" s="87">
        <v>0.45833000000000002</v>
      </c>
      <c r="E21189" s="88">
        <v>1201</v>
      </c>
      <c r="F21189" s="89">
        <f>+D21189*E21189</f>
        <v>550.45433000000003</v>
      </c>
    </row>
    <row r="21190" spans="1:6" ht="409.6" hidden="1" customHeight="1" x14ac:dyDescent="0.2"/>
    <row r="21191" spans="1:6" ht="25.5" customHeight="1" thickBot="1" x14ac:dyDescent="0.25">
      <c r="A21191" s="84" t="s">
        <v>5450</v>
      </c>
      <c r="B21191" s="85" t="s">
        <v>5451</v>
      </c>
      <c r="C21191" s="86" t="s">
        <v>7</v>
      </c>
      <c r="D21191" s="87">
        <v>0.05</v>
      </c>
      <c r="E21191" s="88">
        <v>15900</v>
      </c>
      <c r="F21191" s="89">
        <f>+D21191*E21191</f>
        <v>795</v>
      </c>
    </row>
    <row r="21192" spans="1:6" ht="409.6" hidden="1" customHeight="1" thickBot="1" x14ac:dyDescent="0.25"/>
    <row r="21193" spans="1:6" ht="13.5" customHeight="1" thickBot="1" x14ac:dyDescent="0.25">
      <c r="A21193" s="90" t="s">
        <v>4883</v>
      </c>
      <c r="B21193" s="91"/>
      <c r="C21193" s="92">
        <v>55.718188059657898</v>
      </c>
      <c r="D21193" s="91"/>
      <c r="E21193" s="93" t="s">
        <v>4884</v>
      </c>
      <c r="F21193" s="94">
        <v>38143</v>
      </c>
    </row>
    <row r="21194" spans="1:6" ht="0.2" customHeight="1" x14ac:dyDescent="0.2"/>
    <row r="21195" spans="1:6" ht="12.75" customHeight="1" x14ac:dyDescent="0.2">
      <c r="A21195" s="80" t="s">
        <v>4871</v>
      </c>
      <c r="B21195" s="81" t="s">
        <v>4885</v>
      </c>
      <c r="C21195" s="82" t="s">
        <v>4870</v>
      </c>
      <c r="D21195" s="82" t="s">
        <v>4873</v>
      </c>
      <c r="E21195" s="82" t="s">
        <v>4874</v>
      </c>
      <c r="F21195" s="83" t="s">
        <v>4875</v>
      </c>
    </row>
    <row r="21196" spans="1:6" ht="409.6" hidden="1" customHeight="1" x14ac:dyDescent="0.2"/>
    <row r="21197" spans="1:6" ht="25.5" customHeight="1" thickBot="1" x14ac:dyDescent="0.25">
      <c r="A21197" s="84" t="s">
        <v>5284</v>
      </c>
      <c r="B21197" s="85" t="s">
        <v>5285</v>
      </c>
      <c r="C21197" s="86" t="s">
        <v>4888</v>
      </c>
      <c r="D21197" s="87">
        <v>0.125</v>
      </c>
      <c r="E21197" s="88">
        <v>222303</v>
      </c>
      <c r="F21197" s="89">
        <f>+D21197*E21197</f>
        <v>27787.875</v>
      </c>
    </row>
    <row r="21198" spans="1:6" ht="409.6" hidden="1" customHeight="1" thickBot="1" x14ac:dyDescent="0.25"/>
    <row r="21199" spans="1:6" ht="13.5" customHeight="1" thickBot="1" x14ac:dyDescent="0.25">
      <c r="A21199" s="90" t="s">
        <v>4893</v>
      </c>
      <c r="B21199" s="91"/>
      <c r="C21199" s="92">
        <v>40.591904407146103</v>
      </c>
      <c r="D21199" s="91"/>
      <c r="E21199" s="93" t="s">
        <v>4884</v>
      </c>
      <c r="F21199" s="94">
        <v>27788</v>
      </c>
    </row>
    <row r="21200" spans="1:6" ht="0.2" customHeight="1" x14ac:dyDescent="0.2"/>
    <row r="21201" spans="1:6" ht="12.75" customHeight="1" x14ac:dyDescent="0.2">
      <c r="A21201" s="80" t="s">
        <v>4871</v>
      </c>
      <c r="B21201" s="81" t="s">
        <v>4894</v>
      </c>
      <c r="C21201" s="82" t="s">
        <v>4870</v>
      </c>
      <c r="D21201" s="82" t="s">
        <v>4873</v>
      </c>
      <c r="E21201" s="82" t="s">
        <v>4874</v>
      </c>
      <c r="F21201" s="83" t="s">
        <v>4875</v>
      </c>
    </row>
    <row r="21202" spans="1:6" ht="409.6" hidden="1" customHeight="1" x14ac:dyDescent="0.2"/>
    <row r="21203" spans="1:6" ht="25.5" customHeight="1" thickBot="1" x14ac:dyDescent="0.25">
      <c r="A21203" s="84" t="s">
        <v>4895</v>
      </c>
      <c r="B21203" s="85" t="s">
        <v>4896</v>
      </c>
      <c r="C21203" s="86" t="s">
        <v>4897</v>
      </c>
      <c r="D21203" s="87">
        <v>0.05</v>
      </c>
      <c r="E21203" s="88">
        <v>27788</v>
      </c>
      <c r="F21203" s="89">
        <f>+D21203*E21203</f>
        <v>1389.4</v>
      </c>
    </row>
    <row r="21204" spans="1:6" ht="409.6" hidden="1" customHeight="1" thickBot="1" x14ac:dyDescent="0.25"/>
    <row r="21205" spans="1:6" ht="13.5" customHeight="1" thickBot="1" x14ac:dyDescent="0.25">
      <c r="A21205" s="90" t="s">
        <v>4898</v>
      </c>
      <c r="B21205" s="91"/>
      <c r="C21205" s="92">
        <v>2.0290109119593298</v>
      </c>
      <c r="D21205" s="91"/>
      <c r="E21205" s="93" t="s">
        <v>4884</v>
      </c>
      <c r="F21205" s="94">
        <v>1389</v>
      </c>
    </row>
    <row r="21206" spans="1:6" ht="0.2" customHeight="1" x14ac:dyDescent="0.2"/>
    <row r="21207" spans="1:6" ht="12.75" customHeight="1" x14ac:dyDescent="0.2">
      <c r="A21207" s="80" t="s">
        <v>4871</v>
      </c>
      <c r="B21207" s="81" t="s">
        <v>4899</v>
      </c>
      <c r="C21207" s="82" t="s">
        <v>4870</v>
      </c>
      <c r="D21207" s="82" t="s">
        <v>4873</v>
      </c>
      <c r="E21207" s="82" t="s">
        <v>4874</v>
      </c>
      <c r="F21207" s="83" t="s">
        <v>4875</v>
      </c>
    </row>
    <row r="21208" spans="1:6" ht="409.6" hidden="1" customHeight="1" x14ac:dyDescent="0.2"/>
    <row r="21209" spans="1:6" ht="25.5" customHeight="1" x14ac:dyDescent="0.2">
      <c r="A21209" s="84" t="s">
        <v>2060</v>
      </c>
      <c r="B21209" s="85" t="s">
        <v>5637</v>
      </c>
      <c r="C21209" s="86" t="s">
        <v>109</v>
      </c>
      <c r="D21209" s="87">
        <v>0.125</v>
      </c>
      <c r="E21209" s="88">
        <v>8768</v>
      </c>
      <c r="F21209" s="89">
        <f>+D21209*E21209</f>
        <v>1096</v>
      </c>
    </row>
    <row r="21210" spans="1:6" ht="409.6" hidden="1" customHeight="1" x14ac:dyDescent="0.2"/>
    <row r="21211" spans="1:6" ht="25.5" customHeight="1" thickBot="1" x14ac:dyDescent="0.25">
      <c r="A21211" s="84" t="s">
        <v>5638</v>
      </c>
      <c r="B21211" s="85" t="s">
        <v>5639</v>
      </c>
      <c r="C21211" s="86" t="s">
        <v>109</v>
      </c>
      <c r="D21211" s="87">
        <v>2.5000000000000001E-2</v>
      </c>
      <c r="E21211" s="88">
        <v>1621</v>
      </c>
      <c r="F21211" s="89">
        <f>+D21211*E21211</f>
        <v>40.525000000000006</v>
      </c>
    </row>
    <row r="21212" spans="1:6" ht="409.6" hidden="1" customHeight="1" thickBot="1" x14ac:dyDescent="0.25"/>
    <row r="21213" spans="1:6" ht="13.5" customHeight="1" thickBot="1" x14ac:dyDescent="0.25">
      <c r="A21213" s="90" t="s">
        <v>4904</v>
      </c>
      <c r="B21213" s="91"/>
      <c r="C21213" s="92">
        <v>1.66089662123669</v>
      </c>
      <c r="D21213" s="91"/>
      <c r="E21213" s="93" t="s">
        <v>4884</v>
      </c>
      <c r="F21213" s="94">
        <v>1137</v>
      </c>
    </row>
    <row r="21214" spans="1:6" ht="0.2" customHeight="1" thickBot="1" x14ac:dyDescent="0.25"/>
    <row r="21215" spans="1:6" ht="12.75" customHeight="1" thickBot="1" x14ac:dyDescent="0.3">
      <c r="A21215" s="157" t="s">
        <v>4909</v>
      </c>
      <c r="B21215" s="158"/>
      <c r="C21215" s="158"/>
      <c r="D21215" s="158"/>
      <c r="E21215" s="159">
        <v>68457</v>
      </c>
      <c r="F21215" s="160"/>
    </row>
    <row r="21216" spans="1:6" ht="12.75" customHeight="1" x14ac:dyDescent="0.2"/>
    <row r="21217" spans="1:6" ht="12.75" customHeight="1" x14ac:dyDescent="0.2"/>
    <row r="21218" spans="1:6" ht="409.6" hidden="1" customHeight="1" x14ac:dyDescent="0.2"/>
    <row r="21219" spans="1:6" ht="12.75" customHeight="1" x14ac:dyDescent="0.25">
      <c r="A21219" s="144" t="s">
        <v>4868</v>
      </c>
      <c r="B21219" s="145"/>
      <c r="C21219" s="145"/>
      <c r="D21219" s="145"/>
      <c r="E21219" s="146"/>
      <c r="F21219" s="147"/>
    </row>
    <row r="21220" spans="1:6" ht="12.75" customHeight="1" x14ac:dyDescent="0.2">
      <c r="A21220" s="138" t="s">
        <v>3433</v>
      </c>
      <c r="B21220" s="139"/>
      <c r="C21220" s="139"/>
      <c r="D21220" s="140"/>
      <c r="E21220" s="76" t="s">
        <v>4869</v>
      </c>
      <c r="F21220" s="77" t="s">
        <v>4870</v>
      </c>
    </row>
    <row r="21221" spans="1:6" ht="12.75" customHeight="1" x14ac:dyDescent="0.2">
      <c r="A21221" s="141"/>
      <c r="B21221" s="142"/>
      <c r="C21221" s="142"/>
      <c r="D21221" s="143"/>
      <c r="E21221" s="78" t="s">
        <v>3432</v>
      </c>
      <c r="F21221" s="79" t="s">
        <v>117</v>
      </c>
    </row>
    <row r="21222" spans="1:6" ht="409.6" hidden="1" customHeight="1" x14ac:dyDescent="0.2"/>
    <row r="21223" spans="1:6" ht="12.75" customHeight="1" x14ac:dyDescent="0.2">
      <c r="A21223" s="80" t="s">
        <v>4871</v>
      </c>
      <c r="B21223" s="81" t="s">
        <v>4872</v>
      </c>
      <c r="C21223" s="82" t="s">
        <v>4870</v>
      </c>
      <c r="D21223" s="82" t="s">
        <v>4873</v>
      </c>
      <c r="E21223" s="82" t="s">
        <v>4874</v>
      </c>
      <c r="F21223" s="83" t="s">
        <v>4875</v>
      </c>
    </row>
    <row r="21224" spans="1:6" ht="409.6" hidden="1" customHeight="1" x14ac:dyDescent="0.2"/>
    <row r="21225" spans="1:6" ht="25.5" customHeight="1" x14ac:dyDescent="0.2">
      <c r="A21225" s="84" t="s">
        <v>5640</v>
      </c>
      <c r="B21225" s="85" t="s">
        <v>5641</v>
      </c>
      <c r="C21225" s="86" t="s">
        <v>117</v>
      </c>
      <c r="D21225" s="87">
        <v>1.1000000000000001</v>
      </c>
      <c r="E21225" s="88">
        <v>23700</v>
      </c>
      <c r="F21225" s="89">
        <f>+D21225*E21225</f>
        <v>26070.000000000004</v>
      </c>
    </row>
    <row r="21226" spans="1:6" ht="409.6" hidden="1" customHeight="1" x14ac:dyDescent="0.2"/>
    <row r="21227" spans="1:6" ht="25.5" customHeight="1" x14ac:dyDescent="0.2">
      <c r="A21227" s="84" t="s">
        <v>5633</v>
      </c>
      <c r="B21227" s="85" t="s">
        <v>5634</v>
      </c>
      <c r="C21227" s="86" t="s">
        <v>7</v>
      </c>
      <c r="D21227" s="87">
        <v>0.55000000000000004</v>
      </c>
      <c r="E21227" s="88">
        <v>5500</v>
      </c>
      <c r="F21227" s="89">
        <f>+D21227*E21227</f>
        <v>3025.0000000000005</v>
      </c>
    </row>
    <row r="21228" spans="1:6" ht="409.6" hidden="1" customHeight="1" x14ac:dyDescent="0.2"/>
    <row r="21229" spans="1:6" ht="25.5" customHeight="1" x14ac:dyDescent="0.2">
      <c r="A21229" s="84" t="s">
        <v>5631</v>
      </c>
      <c r="B21229" s="85" t="s">
        <v>5632</v>
      </c>
      <c r="C21229" s="86" t="s">
        <v>7</v>
      </c>
      <c r="D21229" s="87">
        <v>4</v>
      </c>
      <c r="E21229" s="88">
        <v>1158</v>
      </c>
      <c r="F21229" s="89">
        <f>+D21229*E21229</f>
        <v>4632</v>
      </c>
    </row>
    <row r="21230" spans="1:6" ht="409.6" hidden="1" customHeight="1" x14ac:dyDescent="0.2"/>
    <row r="21231" spans="1:6" ht="25.5" customHeight="1" x14ac:dyDescent="0.2">
      <c r="A21231" s="84" t="s">
        <v>5635</v>
      </c>
      <c r="B21231" s="85" t="s">
        <v>5636</v>
      </c>
      <c r="C21231" s="86" t="s">
        <v>263</v>
      </c>
      <c r="D21231" s="87">
        <v>0.61111000000000004</v>
      </c>
      <c r="E21231" s="88">
        <v>1201</v>
      </c>
      <c r="F21231" s="89">
        <f>+D21231*E21231</f>
        <v>733.94311000000005</v>
      </c>
    </row>
    <row r="21232" spans="1:6" ht="409.6" hidden="1" customHeight="1" x14ac:dyDescent="0.2"/>
    <row r="21233" spans="1:6" ht="25.5" customHeight="1" thickBot="1" x14ac:dyDescent="0.25">
      <c r="A21233" s="84" t="s">
        <v>5450</v>
      </c>
      <c r="B21233" s="85" t="s">
        <v>5451</v>
      </c>
      <c r="C21233" s="86" t="s">
        <v>7</v>
      </c>
      <c r="D21233" s="87">
        <v>0.06</v>
      </c>
      <c r="E21233" s="88">
        <v>15900</v>
      </c>
      <c r="F21233" s="89">
        <f>+D21233*E21233</f>
        <v>954</v>
      </c>
    </row>
    <row r="21234" spans="1:6" ht="409.6" hidden="1" customHeight="1" thickBot="1" x14ac:dyDescent="0.25"/>
    <row r="21235" spans="1:6" ht="13.5" customHeight="1" thickBot="1" x14ac:dyDescent="0.25">
      <c r="A21235" s="90" t="s">
        <v>4883</v>
      </c>
      <c r="B21235" s="91"/>
      <c r="C21235" s="92">
        <v>56.6630933905058</v>
      </c>
      <c r="D21235" s="91"/>
      <c r="E21235" s="93" t="s">
        <v>4884</v>
      </c>
      <c r="F21235" s="94">
        <v>35415</v>
      </c>
    </row>
    <row r="21236" spans="1:6" ht="0.2" customHeight="1" x14ac:dyDescent="0.2"/>
    <row r="21237" spans="1:6" ht="12.75" customHeight="1" x14ac:dyDescent="0.2">
      <c r="A21237" s="80" t="s">
        <v>4871</v>
      </c>
      <c r="B21237" s="81" t="s">
        <v>4885</v>
      </c>
      <c r="C21237" s="82" t="s">
        <v>4870</v>
      </c>
      <c r="D21237" s="82" t="s">
        <v>4873</v>
      </c>
      <c r="E21237" s="82" t="s">
        <v>4874</v>
      </c>
      <c r="F21237" s="83" t="s">
        <v>4875</v>
      </c>
    </row>
    <row r="21238" spans="1:6" ht="409.6" hidden="1" customHeight="1" x14ac:dyDescent="0.2"/>
    <row r="21239" spans="1:6" ht="25.5" customHeight="1" thickBot="1" x14ac:dyDescent="0.25">
      <c r="A21239" s="84" t="s">
        <v>5284</v>
      </c>
      <c r="B21239" s="85" t="s">
        <v>5285</v>
      </c>
      <c r="C21239" s="86" t="s">
        <v>4888</v>
      </c>
      <c r="D21239" s="87">
        <v>0.11117</v>
      </c>
      <c r="E21239" s="88">
        <v>222303</v>
      </c>
      <c r="F21239" s="89">
        <f>+D21239*E21239</f>
        <v>24713.424510000001</v>
      </c>
    </row>
    <row r="21240" spans="1:6" ht="409.6" hidden="1" customHeight="1" thickBot="1" x14ac:dyDescent="0.25"/>
    <row r="21241" spans="1:6" ht="13.5" customHeight="1" thickBot="1" x14ac:dyDescent="0.25">
      <c r="A21241" s="90" t="s">
        <v>4893</v>
      </c>
      <c r="B21241" s="91"/>
      <c r="C21241" s="92">
        <v>39.540167357322296</v>
      </c>
      <c r="D21241" s="91"/>
      <c r="E21241" s="93" t="s">
        <v>4884</v>
      </c>
      <c r="F21241" s="94">
        <v>24713</v>
      </c>
    </row>
    <row r="21242" spans="1:6" ht="0.2" customHeight="1" x14ac:dyDescent="0.2"/>
    <row r="21243" spans="1:6" ht="12.75" customHeight="1" x14ac:dyDescent="0.2">
      <c r="A21243" s="80" t="s">
        <v>4871</v>
      </c>
      <c r="B21243" s="81" t="s">
        <v>4894</v>
      </c>
      <c r="C21243" s="82" t="s">
        <v>4870</v>
      </c>
      <c r="D21243" s="82" t="s">
        <v>4873</v>
      </c>
      <c r="E21243" s="82" t="s">
        <v>4874</v>
      </c>
      <c r="F21243" s="83" t="s">
        <v>4875</v>
      </c>
    </row>
    <row r="21244" spans="1:6" ht="409.6" hidden="1" customHeight="1" x14ac:dyDescent="0.2"/>
    <row r="21245" spans="1:6" ht="25.5" customHeight="1" thickBot="1" x14ac:dyDescent="0.25">
      <c r="A21245" s="84" t="s">
        <v>4895</v>
      </c>
      <c r="B21245" s="85" t="s">
        <v>4896</v>
      </c>
      <c r="C21245" s="86" t="s">
        <v>4897</v>
      </c>
      <c r="D21245" s="87">
        <v>0.05</v>
      </c>
      <c r="E21245" s="88">
        <v>24713</v>
      </c>
      <c r="F21245" s="89">
        <f>+D21245*E21245</f>
        <v>1235.6500000000001</v>
      </c>
    </row>
    <row r="21246" spans="1:6" ht="409.6" hidden="1" customHeight="1" thickBot="1" x14ac:dyDescent="0.25"/>
    <row r="21247" spans="1:6" ht="13.5" customHeight="1" thickBot="1" x14ac:dyDescent="0.25">
      <c r="A21247" s="90" t="s">
        <v>4898</v>
      </c>
      <c r="B21247" s="91"/>
      <c r="C21247" s="92">
        <v>1.97756835890626</v>
      </c>
      <c r="D21247" s="91"/>
      <c r="E21247" s="93" t="s">
        <v>4884</v>
      </c>
      <c r="F21247" s="94">
        <v>1236</v>
      </c>
    </row>
    <row r="21248" spans="1:6" ht="0.2" customHeight="1" x14ac:dyDescent="0.2"/>
    <row r="21249" spans="1:6" ht="12.75" customHeight="1" x14ac:dyDescent="0.2">
      <c r="A21249" s="80" t="s">
        <v>4871</v>
      </c>
      <c r="B21249" s="81" t="s">
        <v>4899</v>
      </c>
      <c r="C21249" s="82" t="s">
        <v>4870</v>
      </c>
      <c r="D21249" s="82" t="s">
        <v>4873</v>
      </c>
      <c r="E21249" s="82" t="s">
        <v>4874</v>
      </c>
      <c r="F21249" s="83" t="s">
        <v>4875</v>
      </c>
    </row>
    <row r="21250" spans="1:6" ht="409.6" hidden="1" customHeight="1" x14ac:dyDescent="0.2"/>
    <row r="21251" spans="1:6" ht="25.5" customHeight="1" x14ac:dyDescent="0.2">
      <c r="A21251" s="84" t="s">
        <v>5638</v>
      </c>
      <c r="B21251" s="85" t="s">
        <v>5639</v>
      </c>
      <c r="C21251" s="86" t="s">
        <v>109</v>
      </c>
      <c r="D21251" s="87">
        <v>2.5000000000000001E-2</v>
      </c>
      <c r="E21251" s="88">
        <v>1621</v>
      </c>
      <c r="F21251" s="89">
        <f>+D21251*E21251</f>
        <v>40.525000000000006</v>
      </c>
    </row>
    <row r="21252" spans="1:6" ht="409.6" hidden="1" customHeight="1" x14ac:dyDescent="0.2"/>
    <row r="21253" spans="1:6" ht="25.5" customHeight="1" thickBot="1" x14ac:dyDescent="0.25">
      <c r="A21253" s="84" t="s">
        <v>2060</v>
      </c>
      <c r="B21253" s="85" t="s">
        <v>5637</v>
      </c>
      <c r="C21253" s="86" t="s">
        <v>109</v>
      </c>
      <c r="D21253" s="87">
        <v>0.125</v>
      </c>
      <c r="E21253" s="88">
        <v>8768</v>
      </c>
      <c r="F21253" s="89">
        <f>+D21253*E21253</f>
        <v>1096</v>
      </c>
    </row>
    <row r="21254" spans="1:6" ht="409.6" hidden="1" customHeight="1" thickBot="1" x14ac:dyDescent="0.25"/>
    <row r="21255" spans="1:6" ht="13.5" customHeight="1" thickBot="1" x14ac:dyDescent="0.25">
      <c r="A21255" s="90" t="s">
        <v>4904</v>
      </c>
      <c r="B21255" s="91"/>
      <c r="C21255" s="92">
        <v>1.81917089326571</v>
      </c>
      <c r="D21255" s="91"/>
      <c r="E21255" s="93" t="s">
        <v>4884</v>
      </c>
      <c r="F21255" s="94">
        <v>1137</v>
      </c>
    </row>
    <row r="21256" spans="1:6" ht="0.2" customHeight="1" thickBot="1" x14ac:dyDescent="0.25"/>
    <row r="21257" spans="1:6" ht="12.75" customHeight="1" thickBot="1" x14ac:dyDescent="0.3">
      <c r="A21257" s="157" t="s">
        <v>4909</v>
      </c>
      <c r="B21257" s="158"/>
      <c r="C21257" s="158"/>
      <c r="D21257" s="158"/>
      <c r="E21257" s="159">
        <v>62501</v>
      </c>
      <c r="F21257" s="160"/>
    </row>
    <row r="21258" spans="1:6" ht="12.75" customHeight="1" x14ac:dyDescent="0.2"/>
    <row r="21259" spans="1:6" ht="12.75" customHeight="1" x14ac:dyDescent="0.2"/>
    <row r="21260" spans="1:6" ht="409.6" hidden="1" customHeight="1" x14ac:dyDescent="0.2"/>
    <row r="21261" spans="1:6" ht="12.75" customHeight="1" x14ac:dyDescent="0.25">
      <c r="A21261" s="144" t="s">
        <v>4868</v>
      </c>
      <c r="B21261" s="145"/>
      <c r="C21261" s="145"/>
      <c r="D21261" s="145"/>
      <c r="E21261" s="146"/>
      <c r="F21261" s="147"/>
    </row>
    <row r="21262" spans="1:6" ht="12.75" customHeight="1" x14ac:dyDescent="0.2">
      <c r="A21262" s="138" t="s">
        <v>3435</v>
      </c>
      <c r="B21262" s="139"/>
      <c r="C21262" s="139"/>
      <c r="D21262" s="140"/>
      <c r="E21262" s="76" t="s">
        <v>4869</v>
      </c>
      <c r="F21262" s="77" t="s">
        <v>4870</v>
      </c>
    </row>
    <row r="21263" spans="1:6" ht="12.75" customHeight="1" x14ac:dyDescent="0.2">
      <c r="A21263" s="141"/>
      <c r="B21263" s="142"/>
      <c r="C21263" s="142"/>
      <c r="D21263" s="143"/>
      <c r="E21263" s="78" t="s">
        <v>3434</v>
      </c>
      <c r="F21263" s="79" t="s">
        <v>117</v>
      </c>
    </row>
    <row r="21264" spans="1:6" ht="409.6" hidden="1" customHeight="1" x14ac:dyDescent="0.2"/>
    <row r="21265" spans="1:6" ht="12.75" customHeight="1" x14ac:dyDescent="0.2">
      <c r="A21265" s="80" t="s">
        <v>4871</v>
      </c>
      <c r="B21265" s="81" t="s">
        <v>4872</v>
      </c>
      <c r="C21265" s="82" t="s">
        <v>4870</v>
      </c>
      <c r="D21265" s="82" t="s">
        <v>4873</v>
      </c>
      <c r="E21265" s="82" t="s">
        <v>4874</v>
      </c>
      <c r="F21265" s="83" t="s">
        <v>4875</v>
      </c>
    </row>
    <row r="21266" spans="1:6" ht="409.6" hidden="1" customHeight="1" x14ac:dyDescent="0.2"/>
    <row r="21267" spans="1:6" ht="25.5" customHeight="1" x14ac:dyDescent="0.2">
      <c r="A21267" s="84" t="s">
        <v>5642</v>
      </c>
      <c r="B21267" s="85" t="s">
        <v>5643</v>
      </c>
      <c r="C21267" s="86" t="s">
        <v>117</v>
      </c>
      <c r="D21267" s="87">
        <v>1.1000000000000001</v>
      </c>
      <c r="E21267" s="88">
        <v>29000</v>
      </c>
      <c r="F21267" s="89">
        <f>+D21267*E21267</f>
        <v>31900.000000000004</v>
      </c>
    </row>
    <row r="21268" spans="1:6" ht="409.6" hidden="1" customHeight="1" x14ac:dyDescent="0.2"/>
    <row r="21269" spans="1:6" ht="25.5" customHeight="1" x14ac:dyDescent="0.2">
      <c r="A21269" s="84" t="s">
        <v>5048</v>
      </c>
      <c r="B21269" s="85" t="s">
        <v>5049</v>
      </c>
      <c r="C21269" s="86" t="s">
        <v>106</v>
      </c>
      <c r="D21269" s="87">
        <v>3.5999999999999997E-2</v>
      </c>
      <c r="E21269" s="88">
        <v>331600</v>
      </c>
      <c r="F21269" s="89">
        <f>+D21269*E21269</f>
        <v>11937.599999999999</v>
      </c>
    </row>
    <row r="21270" spans="1:6" ht="409.6" hidden="1" customHeight="1" x14ac:dyDescent="0.2"/>
    <row r="21271" spans="1:6" ht="25.5" customHeight="1" x14ac:dyDescent="0.2">
      <c r="A21271" s="84" t="s">
        <v>5490</v>
      </c>
      <c r="B21271" s="85" t="s">
        <v>5491</v>
      </c>
      <c r="C21271" s="86" t="s">
        <v>7</v>
      </c>
      <c r="D21271" s="87">
        <v>0.27216000000000001</v>
      </c>
      <c r="E21271" s="88">
        <v>12350</v>
      </c>
      <c r="F21271" s="89">
        <f>+D21271*E21271</f>
        <v>3361.1760000000004</v>
      </c>
    </row>
    <row r="21272" spans="1:6" ht="409.6" hidden="1" customHeight="1" x14ac:dyDescent="0.2"/>
    <row r="21273" spans="1:6" ht="25.5" customHeight="1" x14ac:dyDescent="0.2">
      <c r="A21273" s="84" t="s">
        <v>5230</v>
      </c>
      <c r="B21273" s="85" t="s">
        <v>5231</v>
      </c>
      <c r="C21273" s="86" t="s">
        <v>117</v>
      </c>
      <c r="D21273" s="87">
        <v>1.05</v>
      </c>
      <c r="E21273" s="88">
        <v>6875</v>
      </c>
      <c r="F21273" s="89">
        <f>+D21273*E21273</f>
        <v>7218.75</v>
      </c>
    </row>
    <row r="21274" spans="1:6" ht="409.6" hidden="1" customHeight="1" x14ac:dyDescent="0.2"/>
    <row r="21275" spans="1:6" ht="25.5" customHeight="1" thickBot="1" x14ac:dyDescent="0.25">
      <c r="A21275" s="84" t="s">
        <v>5644</v>
      </c>
      <c r="B21275" s="85" t="s">
        <v>5645</v>
      </c>
      <c r="C21275" s="86" t="s">
        <v>7</v>
      </c>
      <c r="D21275" s="87">
        <v>0.78749999999999998</v>
      </c>
      <c r="E21275" s="88">
        <v>28010</v>
      </c>
      <c r="F21275" s="89">
        <f>+D21275*E21275</f>
        <v>22057.875</v>
      </c>
    </row>
    <row r="21276" spans="1:6" ht="409.6" hidden="1" customHeight="1" x14ac:dyDescent="0.2"/>
    <row r="21277" spans="1:6" ht="13.5" customHeight="1" thickBot="1" x14ac:dyDescent="0.25">
      <c r="A21277" s="90" t="s">
        <v>4883</v>
      </c>
      <c r="B21277" s="91"/>
      <c r="C21277" s="92">
        <v>58.426348238637701</v>
      </c>
      <c r="D21277" s="91"/>
      <c r="E21277" s="93" t="s">
        <v>4884</v>
      </c>
      <c r="F21277" s="94">
        <v>76476</v>
      </c>
    </row>
    <row r="21278" spans="1:6" ht="0.2" customHeight="1" x14ac:dyDescent="0.2"/>
    <row r="21279" spans="1:6" ht="12.75" customHeight="1" x14ac:dyDescent="0.2">
      <c r="A21279" s="80" t="s">
        <v>4871</v>
      </c>
      <c r="B21279" s="81" t="s">
        <v>4885</v>
      </c>
      <c r="C21279" s="82" t="s">
        <v>4870</v>
      </c>
      <c r="D21279" s="82" t="s">
        <v>4873</v>
      </c>
      <c r="E21279" s="82" t="s">
        <v>4874</v>
      </c>
      <c r="F21279" s="83" t="s">
        <v>4875</v>
      </c>
    </row>
    <row r="21280" spans="1:6" ht="409.6" hidden="1" customHeight="1" x14ac:dyDescent="0.2"/>
    <row r="21281" spans="1:6" ht="25.5" customHeight="1" thickBot="1" x14ac:dyDescent="0.25">
      <c r="A21281" s="84" t="s">
        <v>5284</v>
      </c>
      <c r="B21281" s="85" t="s">
        <v>5285</v>
      </c>
      <c r="C21281" s="86" t="s">
        <v>4888</v>
      </c>
      <c r="D21281" s="87">
        <v>0.22222</v>
      </c>
      <c r="E21281" s="88">
        <v>222303</v>
      </c>
      <c r="F21281" s="89">
        <f>+D21281*E21281</f>
        <v>49400.172660000004</v>
      </c>
    </row>
    <row r="21282" spans="1:6" ht="409.6" hidden="1" customHeight="1" thickBot="1" x14ac:dyDescent="0.25"/>
    <row r="21283" spans="1:6" ht="13.5" customHeight="1" thickBot="1" x14ac:dyDescent="0.25">
      <c r="A21283" s="90" t="s">
        <v>4893</v>
      </c>
      <c r="B21283" s="91"/>
      <c r="C21283" s="92">
        <v>37.740750078308203</v>
      </c>
      <c r="D21283" s="91"/>
      <c r="E21283" s="93" t="s">
        <v>4884</v>
      </c>
      <c r="F21283" s="94">
        <v>49400</v>
      </c>
    </row>
    <row r="21284" spans="1:6" ht="0.2" customHeight="1" x14ac:dyDescent="0.2"/>
    <row r="21285" spans="1:6" ht="12.75" customHeight="1" x14ac:dyDescent="0.2">
      <c r="A21285" s="80" t="s">
        <v>4871</v>
      </c>
      <c r="B21285" s="81" t="s">
        <v>4894</v>
      </c>
      <c r="C21285" s="82" t="s">
        <v>4870</v>
      </c>
      <c r="D21285" s="82" t="s">
        <v>4873</v>
      </c>
      <c r="E21285" s="82" t="s">
        <v>4874</v>
      </c>
      <c r="F21285" s="83" t="s">
        <v>4875</v>
      </c>
    </row>
    <row r="21286" spans="1:6" ht="409.6" hidden="1" customHeight="1" x14ac:dyDescent="0.2"/>
    <row r="21287" spans="1:6" ht="25.5" customHeight="1" thickBot="1" x14ac:dyDescent="0.25">
      <c r="A21287" s="84" t="s">
        <v>4895</v>
      </c>
      <c r="B21287" s="85" t="s">
        <v>4896</v>
      </c>
      <c r="C21287" s="86" t="s">
        <v>4897</v>
      </c>
      <c r="D21287" s="87">
        <v>0.05</v>
      </c>
      <c r="E21287" s="88">
        <v>49400</v>
      </c>
      <c r="F21287" s="89">
        <f>+D21287*E21287</f>
        <v>2470</v>
      </c>
    </row>
    <row r="21288" spans="1:6" ht="409.6" hidden="1" customHeight="1" thickBot="1" x14ac:dyDescent="0.25"/>
    <row r="21289" spans="1:6" ht="13.5" customHeight="1" thickBot="1" x14ac:dyDescent="0.25">
      <c r="A21289" s="90" t="s">
        <v>4898</v>
      </c>
      <c r="B21289" s="91"/>
      <c r="C21289" s="92">
        <v>1.8870375039154099</v>
      </c>
      <c r="D21289" s="91"/>
      <c r="E21289" s="93" t="s">
        <v>4884</v>
      </c>
      <c r="F21289" s="94">
        <v>2470</v>
      </c>
    </row>
    <row r="21290" spans="1:6" ht="0.2" customHeight="1" x14ac:dyDescent="0.2"/>
    <row r="21291" spans="1:6" ht="12.75" customHeight="1" x14ac:dyDescent="0.2">
      <c r="A21291" s="80" t="s">
        <v>4871</v>
      </c>
      <c r="B21291" s="81" t="s">
        <v>4899</v>
      </c>
      <c r="C21291" s="82" t="s">
        <v>4870</v>
      </c>
      <c r="D21291" s="82" t="s">
        <v>4873</v>
      </c>
      <c r="E21291" s="82" t="s">
        <v>4874</v>
      </c>
      <c r="F21291" s="83" t="s">
        <v>4875</v>
      </c>
    </row>
    <row r="21292" spans="1:6" ht="409.6" hidden="1" customHeight="1" x14ac:dyDescent="0.2"/>
    <row r="21293" spans="1:6" ht="25.5" customHeight="1" x14ac:dyDescent="0.2">
      <c r="A21293" s="84" t="s">
        <v>5480</v>
      </c>
      <c r="B21293" s="85" t="s">
        <v>5481</v>
      </c>
      <c r="C21293" s="86" t="s">
        <v>109</v>
      </c>
      <c r="D21293" s="87">
        <v>1.7569999999999999E-2</v>
      </c>
      <c r="E21293" s="88">
        <v>107956</v>
      </c>
      <c r="F21293" s="89">
        <f>+D21293*E21293</f>
        <v>1896.7869199999998</v>
      </c>
    </row>
    <row r="21294" spans="1:6" ht="409.6" hidden="1" customHeight="1" x14ac:dyDescent="0.2"/>
    <row r="21295" spans="1:6" ht="25.5" customHeight="1" thickBot="1" x14ac:dyDescent="0.25">
      <c r="A21295" s="84" t="s">
        <v>5012</v>
      </c>
      <c r="B21295" s="85" t="s">
        <v>5013</v>
      </c>
      <c r="C21295" s="86" t="s">
        <v>109</v>
      </c>
      <c r="D21295" s="87">
        <v>2.801E-2</v>
      </c>
      <c r="E21295" s="88">
        <v>23200</v>
      </c>
      <c r="F21295" s="89">
        <f>+D21295*E21295</f>
        <v>649.83199999999999</v>
      </c>
    </row>
    <row r="21296" spans="1:6" ht="409.6" hidden="1" customHeight="1" thickBot="1" x14ac:dyDescent="0.25"/>
    <row r="21297" spans="1:6" ht="13.5" customHeight="1" thickBot="1" x14ac:dyDescent="0.25">
      <c r="A21297" s="90" t="s">
        <v>4904</v>
      </c>
      <c r="B21297" s="91"/>
      <c r="C21297" s="92">
        <v>1.9458641791386899</v>
      </c>
      <c r="D21297" s="91"/>
      <c r="E21297" s="93" t="s">
        <v>4884</v>
      </c>
      <c r="F21297" s="94">
        <v>2547</v>
      </c>
    </row>
    <row r="21298" spans="1:6" ht="0.2" customHeight="1" thickBot="1" x14ac:dyDescent="0.25"/>
    <row r="21299" spans="1:6" ht="12.75" customHeight="1" thickBot="1" x14ac:dyDescent="0.3">
      <c r="A21299" s="157" t="s">
        <v>4909</v>
      </c>
      <c r="B21299" s="158"/>
      <c r="C21299" s="158"/>
      <c r="D21299" s="158"/>
      <c r="E21299" s="159">
        <v>130893</v>
      </c>
      <c r="F21299" s="160"/>
    </row>
    <row r="21300" spans="1:6" ht="12.75" customHeight="1" x14ac:dyDescent="0.2"/>
    <row r="21301" spans="1:6" ht="12.75" customHeight="1" x14ac:dyDescent="0.2"/>
    <row r="21302" spans="1:6" ht="409.6" hidden="1" customHeight="1" x14ac:dyDescent="0.2"/>
    <row r="21303" spans="1:6" ht="12.75" customHeight="1" x14ac:dyDescent="0.25">
      <c r="A21303" s="144" t="s">
        <v>4868</v>
      </c>
      <c r="B21303" s="145"/>
      <c r="C21303" s="145"/>
      <c r="D21303" s="145"/>
      <c r="E21303" s="146"/>
      <c r="F21303" s="147"/>
    </row>
    <row r="21304" spans="1:6" ht="12.75" customHeight="1" x14ac:dyDescent="0.2">
      <c r="A21304" s="138" t="s">
        <v>3437</v>
      </c>
      <c r="B21304" s="139"/>
      <c r="C21304" s="139"/>
      <c r="D21304" s="140"/>
      <c r="E21304" s="76" t="s">
        <v>4869</v>
      </c>
      <c r="F21304" s="77" t="s">
        <v>4870</v>
      </c>
    </row>
    <row r="21305" spans="1:6" ht="12.75" customHeight="1" x14ac:dyDescent="0.2">
      <c r="A21305" s="141"/>
      <c r="B21305" s="142"/>
      <c r="C21305" s="142"/>
      <c r="D21305" s="143"/>
      <c r="E21305" s="78" t="s">
        <v>3436</v>
      </c>
      <c r="F21305" s="79" t="s">
        <v>117</v>
      </c>
    </row>
    <row r="21306" spans="1:6" ht="409.6" hidden="1" customHeight="1" x14ac:dyDescent="0.2"/>
    <row r="21307" spans="1:6" ht="12.75" customHeight="1" x14ac:dyDescent="0.2">
      <c r="A21307" s="80" t="s">
        <v>4871</v>
      </c>
      <c r="B21307" s="81" t="s">
        <v>4872</v>
      </c>
      <c r="C21307" s="82" t="s">
        <v>4870</v>
      </c>
      <c r="D21307" s="82" t="s">
        <v>4873</v>
      </c>
      <c r="E21307" s="82" t="s">
        <v>4874</v>
      </c>
      <c r="F21307" s="83" t="s">
        <v>4875</v>
      </c>
    </row>
    <row r="21308" spans="1:6" ht="409.6" hidden="1" customHeight="1" x14ac:dyDescent="0.2"/>
    <row r="21309" spans="1:6" ht="25.5" customHeight="1" x14ac:dyDescent="0.2">
      <c r="A21309" s="84" t="s">
        <v>5646</v>
      </c>
      <c r="B21309" s="85" t="s">
        <v>5647</v>
      </c>
      <c r="C21309" s="86" t="s">
        <v>117</v>
      </c>
      <c r="D21309" s="87">
        <v>1.1000000000000001</v>
      </c>
      <c r="E21309" s="88">
        <v>18146</v>
      </c>
      <c r="F21309" s="89">
        <f>+D21309*E21309</f>
        <v>19960.600000000002</v>
      </c>
    </row>
    <row r="21310" spans="1:6" ht="409.6" hidden="1" customHeight="1" x14ac:dyDescent="0.2"/>
    <row r="21311" spans="1:6" ht="25.5" customHeight="1" x14ac:dyDescent="0.2">
      <c r="A21311" s="84" t="s">
        <v>5048</v>
      </c>
      <c r="B21311" s="85" t="s">
        <v>5049</v>
      </c>
      <c r="C21311" s="86" t="s">
        <v>106</v>
      </c>
      <c r="D21311" s="87">
        <v>6.3E-2</v>
      </c>
      <c r="E21311" s="88">
        <v>331600</v>
      </c>
      <c r="F21311" s="89">
        <f>+D21311*E21311</f>
        <v>20890.8</v>
      </c>
    </row>
    <row r="21312" spans="1:6" ht="409.6" hidden="1" customHeight="1" x14ac:dyDescent="0.2"/>
    <row r="21313" spans="1:6" ht="25.5" customHeight="1" x14ac:dyDescent="0.2">
      <c r="A21313" s="84" t="s">
        <v>5450</v>
      </c>
      <c r="B21313" s="85" t="s">
        <v>5451</v>
      </c>
      <c r="C21313" s="86" t="s">
        <v>7</v>
      </c>
      <c r="D21313" s="87">
        <v>0.06</v>
      </c>
      <c r="E21313" s="88">
        <v>15900</v>
      </c>
      <c r="F21313" s="89">
        <f>+D21313*E21313</f>
        <v>954</v>
      </c>
    </row>
    <row r="21314" spans="1:6" ht="409.6" hidden="1" customHeight="1" x14ac:dyDescent="0.2"/>
    <row r="21315" spans="1:6" ht="25.5" customHeight="1" thickBot="1" x14ac:dyDescent="0.25">
      <c r="A21315" s="84" t="s">
        <v>5648</v>
      </c>
      <c r="B21315" s="85" t="s">
        <v>5649</v>
      </c>
      <c r="C21315" s="86" t="s">
        <v>9</v>
      </c>
      <c r="D21315" s="87">
        <v>2</v>
      </c>
      <c r="E21315" s="88">
        <v>1650</v>
      </c>
      <c r="F21315" s="89">
        <f>+D21315*E21315</f>
        <v>3300</v>
      </c>
    </row>
    <row r="21316" spans="1:6" ht="409.6" hidden="1" customHeight="1" thickBot="1" x14ac:dyDescent="0.25"/>
    <row r="21317" spans="1:6" ht="13.5" customHeight="1" thickBot="1" x14ac:dyDescent="0.25">
      <c r="A21317" s="90" t="s">
        <v>4883</v>
      </c>
      <c r="B21317" s="91"/>
      <c r="C21317" s="92">
        <v>43.5971042228473</v>
      </c>
      <c r="D21317" s="91"/>
      <c r="E21317" s="93" t="s">
        <v>4884</v>
      </c>
      <c r="F21317" s="94">
        <v>45106</v>
      </c>
    </row>
    <row r="21318" spans="1:6" ht="0.2" customHeight="1" x14ac:dyDescent="0.2"/>
    <row r="21319" spans="1:6" ht="12.75" customHeight="1" x14ac:dyDescent="0.2">
      <c r="A21319" s="80" t="s">
        <v>4871</v>
      </c>
      <c r="B21319" s="81" t="s">
        <v>4885</v>
      </c>
      <c r="C21319" s="82" t="s">
        <v>4870</v>
      </c>
      <c r="D21319" s="82" t="s">
        <v>4873</v>
      </c>
      <c r="E21319" s="82" t="s">
        <v>4874</v>
      </c>
      <c r="F21319" s="83" t="s">
        <v>4875</v>
      </c>
    </row>
    <row r="21320" spans="1:6" ht="409.6" hidden="1" customHeight="1" x14ac:dyDescent="0.2"/>
    <row r="21321" spans="1:6" ht="25.5" customHeight="1" thickBot="1" x14ac:dyDescent="0.25">
      <c r="A21321" s="84" t="s">
        <v>5284</v>
      </c>
      <c r="B21321" s="85" t="s">
        <v>5285</v>
      </c>
      <c r="C21321" s="86" t="s">
        <v>4888</v>
      </c>
      <c r="D21321" s="87">
        <v>0.25</v>
      </c>
      <c r="E21321" s="88">
        <v>222303</v>
      </c>
      <c r="F21321" s="89">
        <f>+D21321*E21321</f>
        <v>55575.75</v>
      </c>
    </row>
    <row r="21322" spans="1:6" ht="409.6" hidden="1" customHeight="1" thickBot="1" x14ac:dyDescent="0.25"/>
    <row r="21323" spans="1:6" ht="13.5" customHeight="1" thickBot="1" x14ac:dyDescent="0.25">
      <c r="A21323" s="90" t="s">
        <v>4893</v>
      </c>
      <c r="B21323" s="91"/>
      <c r="C21323" s="92">
        <v>53.716859492948998</v>
      </c>
      <c r="D21323" s="91"/>
      <c r="E21323" s="93" t="s">
        <v>4884</v>
      </c>
      <c r="F21323" s="94">
        <v>55576</v>
      </c>
    </row>
    <row r="21324" spans="1:6" ht="0.2" customHeight="1" x14ac:dyDescent="0.2"/>
    <row r="21325" spans="1:6" ht="12.75" customHeight="1" x14ac:dyDescent="0.2">
      <c r="A21325" s="80" t="s">
        <v>4871</v>
      </c>
      <c r="B21325" s="81" t="s">
        <v>4894</v>
      </c>
      <c r="C21325" s="82" t="s">
        <v>4870</v>
      </c>
      <c r="D21325" s="82" t="s">
        <v>4873</v>
      </c>
      <c r="E21325" s="82" t="s">
        <v>4874</v>
      </c>
      <c r="F21325" s="83" t="s">
        <v>4875</v>
      </c>
    </row>
    <row r="21326" spans="1:6" ht="409.6" hidden="1" customHeight="1" x14ac:dyDescent="0.2"/>
    <row r="21327" spans="1:6" ht="25.5" customHeight="1" thickBot="1" x14ac:dyDescent="0.25">
      <c r="A21327" s="84" t="s">
        <v>4895</v>
      </c>
      <c r="B21327" s="85" t="s">
        <v>4896</v>
      </c>
      <c r="C21327" s="86" t="s">
        <v>4897</v>
      </c>
      <c r="D21327" s="87">
        <v>0.05</v>
      </c>
      <c r="E21327" s="88">
        <v>55576</v>
      </c>
      <c r="F21327" s="89">
        <f>+D21327*E21327</f>
        <v>2778.8</v>
      </c>
    </row>
    <row r="21328" spans="1:6" ht="409.6" hidden="1" customHeight="1" thickBot="1" x14ac:dyDescent="0.25"/>
    <row r="21329" spans="1:6" ht="13.5" customHeight="1" thickBot="1" x14ac:dyDescent="0.25">
      <c r="A21329" s="90" t="s">
        <v>4898</v>
      </c>
      <c r="B21329" s="91"/>
      <c r="C21329" s="92">
        <v>2.68603628420371</v>
      </c>
      <c r="D21329" s="91"/>
      <c r="E21329" s="93" t="s">
        <v>4884</v>
      </c>
      <c r="F21329" s="94">
        <v>2779</v>
      </c>
    </row>
    <row r="21330" spans="1:6" ht="0.2" customHeight="1" thickBot="1" x14ac:dyDescent="0.25"/>
    <row r="21331" spans="1:6" ht="12.75" customHeight="1" thickBot="1" x14ac:dyDescent="0.3">
      <c r="A21331" s="157" t="s">
        <v>4909</v>
      </c>
      <c r="B21331" s="158"/>
      <c r="C21331" s="158"/>
      <c r="D21331" s="158"/>
      <c r="E21331" s="159">
        <v>103461</v>
      </c>
      <c r="F21331" s="160"/>
    </row>
    <row r="21332" spans="1:6" ht="12.75" customHeight="1" x14ac:dyDescent="0.2"/>
    <row r="21333" spans="1:6" ht="12.75" customHeight="1" x14ac:dyDescent="0.2"/>
    <row r="21334" spans="1:6" ht="409.6" hidden="1" customHeight="1" x14ac:dyDescent="0.2"/>
    <row r="21335" spans="1:6" ht="12.75" customHeight="1" x14ac:dyDescent="0.25">
      <c r="A21335" s="144" t="s">
        <v>4868</v>
      </c>
      <c r="B21335" s="145"/>
      <c r="C21335" s="145"/>
      <c r="D21335" s="145"/>
      <c r="E21335" s="146"/>
      <c r="F21335" s="147"/>
    </row>
    <row r="21336" spans="1:6" ht="12.75" customHeight="1" x14ac:dyDescent="0.2">
      <c r="A21336" s="138" t="s">
        <v>3439</v>
      </c>
      <c r="B21336" s="139"/>
      <c r="C21336" s="139"/>
      <c r="D21336" s="140"/>
      <c r="E21336" s="76" t="s">
        <v>4869</v>
      </c>
      <c r="F21336" s="77" t="s">
        <v>4870</v>
      </c>
    </row>
    <row r="21337" spans="1:6" ht="12.75" customHeight="1" x14ac:dyDescent="0.2">
      <c r="A21337" s="141"/>
      <c r="B21337" s="142"/>
      <c r="C21337" s="142"/>
      <c r="D21337" s="143"/>
      <c r="E21337" s="78" t="s">
        <v>3438</v>
      </c>
      <c r="F21337" s="79" t="s">
        <v>117</v>
      </c>
    </row>
    <row r="21338" spans="1:6" ht="409.6" hidden="1" customHeight="1" x14ac:dyDescent="0.2"/>
    <row r="21339" spans="1:6" ht="12.75" customHeight="1" x14ac:dyDescent="0.2">
      <c r="A21339" s="80" t="s">
        <v>4871</v>
      </c>
      <c r="B21339" s="81" t="s">
        <v>4872</v>
      </c>
      <c r="C21339" s="82" t="s">
        <v>4870</v>
      </c>
      <c r="D21339" s="82" t="s">
        <v>4873</v>
      </c>
      <c r="E21339" s="82" t="s">
        <v>4874</v>
      </c>
      <c r="F21339" s="83" t="s">
        <v>4875</v>
      </c>
    </row>
    <row r="21340" spans="1:6" ht="409.6" hidden="1" customHeight="1" x14ac:dyDescent="0.2"/>
    <row r="21341" spans="1:6" ht="25.5" customHeight="1" x14ac:dyDescent="0.2">
      <c r="A21341" s="84" t="s">
        <v>5650</v>
      </c>
      <c r="B21341" s="85" t="s">
        <v>5651</v>
      </c>
      <c r="C21341" s="86" t="s">
        <v>7</v>
      </c>
      <c r="D21341" s="87">
        <v>26.25</v>
      </c>
      <c r="E21341" s="88">
        <v>777</v>
      </c>
      <c r="F21341" s="89">
        <f>+D21341*E21341</f>
        <v>20396.25</v>
      </c>
    </row>
    <row r="21342" spans="1:6" ht="409.6" hidden="1" customHeight="1" x14ac:dyDescent="0.2"/>
    <row r="21343" spans="1:6" ht="25.5" customHeight="1" x14ac:dyDescent="0.2">
      <c r="A21343" s="84" t="s">
        <v>5652</v>
      </c>
      <c r="B21343" s="85" t="s">
        <v>5653</v>
      </c>
      <c r="C21343" s="86" t="s">
        <v>7</v>
      </c>
      <c r="D21343" s="87">
        <v>21</v>
      </c>
      <c r="E21343" s="88">
        <v>2080</v>
      </c>
      <c r="F21343" s="89">
        <f>+D21343*E21343</f>
        <v>43680</v>
      </c>
    </row>
    <row r="21344" spans="1:6" ht="409.6" hidden="1" customHeight="1" x14ac:dyDescent="0.2"/>
    <row r="21345" spans="1:6" ht="25.5" customHeight="1" x14ac:dyDescent="0.2">
      <c r="A21345" s="84" t="s">
        <v>5048</v>
      </c>
      <c r="B21345" s="85" t="s">
        <v>5049</v>
      </c>
      <c r="C21345" s="86" t="s">
        <v>106</v>
      </c>
      <c r="D21345" s="87">
        <v>0.06</v>
      </c>
      <c r="E21345" s="88">
        <v>331600</v>
      </c>
      <c r="F21345" s="89">
        <f>+D21345*E21345</f>
        <v>19896</v>
      </c>
    </row>
    <row r="21346" spans="1:6" ht="409.6" hidden="1" customHeight="1" x14ac:dyDescent="0.2"/>
    <row r="21347" spans="1:6" ht="25.5" customHeight="1" x14ac:dyDescent="0.2">
      <c r="A21347" s="84" t="s">
        <v>5654</v>
      </c>
      <c r="B21347" s="85" t="s">
        <v>5655</v>
      </c>
      <c r="C21347" s="86" t="s">
        <v>263</v>
      </c>
      <c r="D21347" s="87">
        <v>2</v>
      </c>
      <c r="E21347" s="88">
        <v>4510</v>
      </c>
      <c r="F21347" s="89">
        <f>+D21347*E21347</f>
        <v>9020</v>
      </c>
    </row>
    <row r="21348" spans="1:6" ht="409.6" hidden="1" customHeight="1" x14ac:dyDescent="0.2"/>
    <row r="21349" spans="1:6" ht="25.5" customHeight="1" thickBot="1" x14ac:dyDescent="0.25">
      <c r="A21349" s="84" t="s">
        <v>5192</v>
      </c>
      <c r="B21349" s="85" t="s">
        <v>5193</v>
      </c>
      <c r="C21349" s="86" t="s">
        <v>117</v>
      </c>
      <c r="D21349" s="87">
        <v>0.33</v>
      </c>
      <c r="E21349" s="88">
        <v>800</v>
      </c>
      <c r="F21349" s="89">
        <f>+D21349*E21349</f>
        <v>264</v>
      </c>
    </row>
    <row r="21350" spans="1:6" ht="409.6" hidden="1" customHeight="1" thickBot="1" x14ac:dyDescent="0.25"/>
    <row r="21351" spans="1:6" ht="13.5" customHeight="1" thickBot="1" x14ac:dyDescent="0.25">
      <c r="A21351" s="90" t="s">
        <v>4883</v>
      </c>
      <c r="B21351" s="91"/>
      <c r="C21351" s="92">
        <v>62.935968038008902</v>
      </c>
      <c r="D21351" s="91"/>
      <c r="E21351" s="93" t="s">
        <v>4884</v>
      </c>
      <c r="F21351" s="94">
        <v>93256</v>
      </c>
    </row>
    <row r="21352" spans="1:6" ht="0.2" customHeight="1" x14ac:dyDescent="0.2"/>
    <row r="21353" spans="1:6" ht="12.75" customHeight="1" x14ac:dyDescent="0.2">
      <c r="A21353" s="80" t="s">
        <v>4871</v>
      </c>
      <c r="B21353" s="81" t="s">
        <v>4885</v>
      </c>
      <c r="C21353" s="82" t="s">
        <v>4870</v>
      </c>
      <c r="D21353" s="82" t="s">
        <v>4873</v>
      </c>
      <c r="E21353" s="82" t="s">
        <v>4874</v>
      </c>
      <c r="F21353" s="83" t="s">
        <v>4875</v>
      </c>
    </row>
    <row r="21354" spans="1:6" ht="409.6" hidden="1" customHeight="1" x14ac:dyDescent="0.2"/>
    <row r="21355" spans="1:6" ht="25.5" customHeight="1" thickBot="1" x14ac:dyDescent="0.25">
      <c r="A21355" s="84" t="s">
        <v>5284</v>
      </c>
      <c r="B21355" s="85" t="s">
        <v>5285</v>
      </c>
      <c r="C21355" s="86" t="s">
        <v>4888</v>
      </c>
      <c r="D21355" s="87">
        <v>0.22222</v>
      </c>
      <c r="E21355" s="88">
        <v>222303</v>
      </c>
      <c r="F21355" s="89">
        <f>+D21355*E21355</f>
        <v>49400.172660000004</v>
      </c>
    </row>
    <row r="21356" spans="1:6" ht="409.6" hidden="1" customHeight="1" x14ac:dyDescent="0.2"/>
    <row r="21357" spans="1:6" ht="13.5" customHeight="1" thickBot="1" x14ac:dyDescent="0.25">
      <c r="A21357" s="90" t="s">
        <v>4893</v>
      </c>
      <c r="B21357" s="91"/>
      <c r="C21357" s="92">
        <v>33.338732318324197</v>
      </c>
      <c r="D21357" s="91"/>
      <c r="E21357" s="93" t="s">
        <v>4884</v>
      </c>
      <c r="F21357" s="94">
        <v>49400</v>
      </c>
    </row>
    <row r="21358" spans="1:6" ht="0.2" customHeight="1" x14ac:dyDescent="0.2"/>
    <row r="21359" spans="1:6" ht="12.75" customHeight="1" x14ac:dyDescent="0.2">
      <c r="A21359" s="80" t="s">
        <v>4871</v>
      </c>
      <c r="B21359" s="81" t="s">
        <v>4894</v>
      </c>
      <c r="C21359" s="82" t="s">
        <v>4870</v>
      </c>
      <c r="D21359" s="82" t="s">
        <v>4873</v>
      </c>
      <c r="E21359" s="82" t="s">
        <v>4874</v>
      </c>
      <c r="F21359" s="83" t="s">
        <v>4875</v>
      </c>
    </row>
    <row r="21360" spans="1:6" ht="409.6" hidden="1" customHeight="1" x14ac:dyDescent="0.2"/>
    <row r="21361" spans="1:6" ht="25.5" customHeight="1" thickBot="1" x14ac:dyDescent="0.25">
      <c r="A21361" s="84" t="s">
        <v>4895</v>
      </c>
      <c r="B21361" s="85" t="s">
        <v>4896</v>
      </c>
      <c r="C21361" s="86" t="s">
        <v>4897</v>
      </c>
      <c r="D21361" s="87">
        <v>0.05</v>
      </c>
      <c r="E21361" s="88">
        <v>49400</v>
      </c>
      <c r="F21361" s="89">
        <f>+D21361*E21361</f>
        <v>2470</v>
      </c>
    </row>
    <row r="21362" spans="1:6" ht="409.6" hidden="1" customHeight="1" thickBot="1" x14ac:dyDescent="0.25"/>
    <row r="21363" spans="1:6" ht="13.5" customHeight="1" thickBot="1" x14ac:dyDescent="0.25">
      <c r="A21363" s="90" t="s">
        <v>4898</v>
      </c>
      <c r="B21363" s="91"/>
      <c r="C21363" s="92">
        <v>1.66693661591621</v>
      </c>
      <c r="D21363" s="91"/>
      <c r="E21363" s="93" t="s">
        <v>4884</v>
      </c>
      <c r="F21363" s="94">
        <v>2470</v>
      </c>
    </row>
    <row r="21364" spans="1:6" ht="0.2" customHeight="1" x14ac:dyDescent="0.2"/>
    <row r="21365" spans="1:6" ht="12.75" customHeight="1" x14ac:dyDescent="0.2">
      <c r="A21365" s="80" t="s">
        <v>4871</v>
      </c>
      <c r="B21365" s="81" t="s">
        <v>4899</v>
      </c>
      <c r="C21365" s="82" t="s">
        <v>4870</v>
      </c>
      <c r="D21365" s="82" t="s">
        <v>4873</v>
      </c>
      <c r="E21365" s="82" t="s">
        <v>4874</v>
      </c>
      <c r="F21365" s="83" t="s">
        <v>4875</v>
      </c>
    </row>
    <row r="21366" spans="1:6" ht="409.6" hidden="1" customHeight="1" x14ac:dyDescent="0.2"/>
    <row r="21367" spans="1:6" ht="25.5" customHeight="1" thickBot="1" x14ac:dyDescent="0.25">
      <c r="A21367" s="84" t="s">
        <v>5075</v>
      </c>
      <c r="B21367" s="85" t="s">
        <v>5076</v>
      </c>
      <c r="C21367" s="86" t="s">
        <v>109</v>
      </c>
      <c r="D21367" s="87">
        <v>0.1</v>
      </c>
      <c r="E21367" s="88">
        <v>30495</v>
      </c>
      <c r="F21367" s="89">
        <f>+D21367*E21367</f>
        <v>3049.5</v>
      </c>
    </row>
    <row r="21368" spans="1:6" ht="409.6" hidden="1" customHeight="1" thickBot="1" x14ac:dyDescent="0.25"/>
    <row r="21369" spans="1:6" ht="13.5" customHeight="1" thickBot="1" x14ac:dyDescent="0.25">
      <c r="A21369" s="90" t="s">
        <v>4904</v>
      </c>
      <c r="B21369" s="91"/>
      <c r="C21369" s="92">
        <v>2.0583630277507798</v>
      </c>
      <c r="D21369" s="91"/>
      <c r="E21369" s="93" t="s">
        <v>4884</v>
      </c>
      <c r="F21369" s="94">
        <v>3050</v>
      </c>
    </row>
    <row r="21370" spans="1:6" ht="0.2" customHeight="1" thickBot="1" x14ac:dyDescent="0.25"/>
    <row r="21371" spans="1:6" ht="12.75" customHeight="1" thickBot="1" x14ac:dyDescent="0.3">
      <c r="A21371" s="157" t="s">
        <v>4909</v>
      </c>
      <c r="B21371" s="158"/>
      <c r="C21371" s="158"/>
      <c r="D21371" s="158"/>
      <c r="E21371" s="159">
        <v>148176</v>
      </c>
      <c r="F21371" s="160"/>
    </row>
    <row r="21372" spans="1:6" ht="12.75" customHeight="1" x14ac:dyDescent="0.2"/>
    <row r="21373" spans="1:6" ht="12.75" customHeight="1" x14ac:dyDescent="0.2"/>
    <row r="21374" spans="1:6" ht="409.6" hidden="1" customHeight="1" x14ac:dyDescent="0.2"/>
    <row r="21375" spans="1:6" ht="12.75" customHeight="1" x14ac:dyDescent="0.25">
      <c r="A21375" s="144" t="s">
        <v>4868</v>
      </c>
      <c r="B21375" s="145"/>
      <c r="C21375" s="145"/>
      <c r="D21375" s="145"/>
      <c r="E21375" s="146"/>
      <c r="F21375" s="147"/>
    </row>
    <row r="21376" spans="1:6" ht="12.75" customHeight="1" x14ac:dyDescent="0.2">
      <c r="A21376" s="138" t="s">
        <v>3441</v>
      </c>
      <c r="B21376" s="139"/>
      <c r="C21376" s="139"/>
      <c r="D21376" s="140"/>
      <c r="E21376" s="76" t="s">
        <v>4869</v>
      </c>
      <c r="F21376" s="77" t="s">
        <v>4870</v>
      </c>
    </row>
    <row r="21377" spans="1:6" ht="12.75" customHeight="1" x14ac:dyDescent="0.2">
      <c r="A21377" s="141"/>
      <c r="B21377" s="142"/>
      <c r="C21377" s="142"/>
      <c r="D21377" s="143"/>
      <c r="E21377" s="78" t="s">
        <v>3440</v>
      </c>
      <c r="F21377" s="79" t="s">
        <v>263</v>
      </c>
    </row>
    <row r="21378" spans="1:6" ht="409.6" hidden="1" customHeight="1" x14ac:dyDescent="0.2"/>
    <row r="21379" spans="1:6" ht="12.75" customHeight="1" x14ac:dyDescent="0.2">
      <c r="A21379" s="80" t="s">
        <v>4871</v>
      </c>
      <c r="B21379" s="81" t="s">
        <v>4872</v>
      </c>
      <c r="C21379" s="82" t="s">
        <v>4870</v>
      </c>
      <c r="D21379" s="82" t="s">
        <v>4873</v>
      </c>
      <c r="E21379" s="82" t="s">
        <v>4874</v>
      </c>
      <c r="F21379" s="83" t="s">
        <v>4875</v>
      </c>
    </row>
    <row r="21380" spans="1:6" ht="409.6" hidden="1" customHeight="1" x14ac:dyDescent="0.2"/>
    <row r="21381" spans="1:6" ht="25.5" customHeight="1" x14ac:dyDescent="0.2">
      <c r="A21381" s="84" t="s">
        <v>5640</v>
      </c>
      <c r="B21381" s="85" t="s">
        <v>5641</v>
      </c>
      <c r="C21381" s="86" t="s">
        <v>117</v>
      </c>
      <c r="D21381" s="87">
        <v>0.38500000000000001</v>
      </c>
      <c r="E21381" s="88">
        <v>23700</v>
      </c>
      <c r="F21381" s="89">
        <f>+D21381*E21381</f>
        <v>9124.5</v>
      </c>
    </row>
    <row r="21382" spans="1:6" ht="409.6" hidden="1" customHeight="1" x14ac:dyDescent="0.2"/>
    <row r="21383" spans="1:6" ht="25.5" customHeight="1" x14ac:dyDescent="0.2">
      <c r="A21383" s="84" t="s">
        <v>5154</v>
      </c>
      <c r="B21383" s="85" t="s">
        <v>5155</v>
      </c>
      <c r="C21383" s="86" t="s">
        <v>106</v>
      </c>
      <c r="D21383" s="87">
        <v>8.9999999999999993E-3</v>
      </c>
      <c r="E21383" s="88">
        <v>405694</v>
      </c>
      <c r="F21383" s="89">
        <f>+D21383*E21383</f>
        <v>3651.2459999999996</v>
      </c>
    </row>
    <row r="21384" spans="1:6" ht="409.6" hidden="1" customHeight="1" x14ac:dyDescent="0.2"/>
    <row r="21385" spans="1:6" ht="25.5" customHeight="1" x14ac:dyDescent="0.2">
      <c r="A21385" s="84" t="s">
        <v>5172</v>
      </c>
      <c r="B21385" s="85" t="s">
        <v>5173</v>
      </c>
      <c r="C21385" s="86" t="s">
        <v>9</v>
      </c>
      <c r="D21385" s="87">
        <v>0.17857000000000001</v>
      </c>
      <c r="E21385" s="88">
        <v>8900</v>
      </c>
      <c r="F21385" s="89">
        <f>+D21385*E21385</f>
        <v>1589.2730000000001</v>
      </c>
    </row>
    <row r="21386" spans="1:6" ht="409.6" hidden="1" customHeight="1" x14ac:dyDescent="0.2"/>
    <row r="21387" spans="1:6" ht="25.5" customHeight="1" x14ac:dyDescent="0.2">
      <c r="A21387" s="84" t="s">
        <v>5656</v>
      </c>
      <c r="B21387" s="85" t="s">
        <v>5657</v>
      </c>
      <c r="C21387" s="86" t="s">
        <v>7</v>
      </c>
      <c r="D21387" s="87">
        <v>1.32</v>
      </c>
      <c r="E21387" s="88">
        <v>2570</v>
      </c>
      <c r="F21387" s="89">
        <f>+D21387*E21387</f>
        <v>3392.4</v>
      </c>
    </row>
    <row r="21388" spans="1:6" ht="409.6" hidden="1" customHeight="1" x14ac:dyDescent="0.2"/>
    <row r="21389" spans="1:6" ht="25.5" customHeight="1" x14ac:dyDescent="0.2">
      <c r="A21389" s="84" t="s">
        <v>5609</v>
      </c>
      <c r="B21389" s="85" t="s">
        <v>5610</v>
      </c>
      <c r="C21389" s="86" t="s">
        <v>9</v>
      </c>
      <c r="D21389" s="87">
        <v>8.2500000000000004E-3</v>
      </c>
      <c r="E21389" s="88">
        <v>49110</v>
      </c>
      <c r="F21389" s="89">
        <f>+D21389*E21389</f>
        <v>405.15750000000003</v>
      </c>
    </row>
    <row r="21390" spans="1:6" ht="409.6" hidden="1" customHeight="1" x14ac:dyDescent="0.2"/>
    <row r="21391" spans="1:6" ht="25.5" customHeight="1" x14ac:dyDescent="0.2">
      <c r="A21391" s="84" t="s">
        <v>5611</v>
      </c>
      <c r="B21391" s="85" t="s">
        <v>5612</v>
      </c>
      <c r="C21391" s="86" t="s">
        <v>7</v>
      </c>
      <c r="D21391" s="87">
        <v>0.03</v>
      </c>
      <c r="E21391" s="88">
        <v>5200</v>
      </c>
      <c r="F21391" s="89">
        <f>+D21391*E21391</f>
        <v>156</v>
      </c>
    </row>
    <row r="21392" spans="1:6" ht="409.6" hidden="1" customHeight="1" x14ac:dyDescent="0.2"/>
    <row r="21393" spans="1:6" ht="25.5" customHeight="1" thickBot="1" x14ac:dyDescent="0.25">
      <c r="A21393" s="84" t="s">
        <v>5450</v>
      </c>
      <c r="B21393" s="85" t="s">
        <v>5451</v>
      </c>
      <c r="C21393" s="86" t="s">
        <v>7</v>
      </c>
      <c r="D21393" s="87">
        <v>0.01</v>
      </c>
      <c r="E21393" s="88">
        <v>15900</v>
      </c>
      <c r="F21393" s="89">
        <f>+D21393*E21393</f>
        <v>159</v>
      </c>
    </row>
    <row r="21394" spans="1:6" ht="409.6" hidden="1" customHeight="1" thickBot="1" x14ac:dyDescent="0.25"/>
    <row r="21395" spans="1:6" ht="13.5" customHeight="1" thickBot="1" x14ac:dyDescent="0.25">
      <c r="A21395" s="90" t="s">
        <v>4883</v>
      </c>
      <c r="B21395" s="91"/>
      <c r="C21395" s="92">
        <v>61.287647605147903</v>
      </c>
      <c r="D21395" s="91"/>
      <c r="E21395" s="93" t="s">
        <v>4884</v>
      </c>
      <c r="F21395" s="94">
        <v>18477</v>
      </c>
    </row>
    <row r="21396" spans="1:6" ht="0.2" customHeight="1" x14ac:dyDescent="0.2"/>
    <row r="21397" spans="1:6" ht="12.75" customHeight="1" x14ac:dyDescent="0.2">
      <c r="A21397" s="80" t="s">
        <v>4871</v>
      </c>
      <c r="B21397" s="81" t="s">
        <v>4885</v>
      </c>
      <c r="C21397" s="82" t="s">
        <v>4870</v>
      </c>
      <c r="D21397" s="82" t="s">
        <v>4873</v>
      </c>
      <c r="E21397" s="82" t="s">
        <v>4874</v>
      </c>
      <c r="F21397" s="83" t="s">
        <v>4875</v>
      </c>
    </row>
    <row r="21398" spans="1:6" ht="409.6" hidden="1" customHeight="1" x14ac:dyDescent="0.2"/>
    <row r="21399" spans="1:6" ht="25.5" customHeight="1" thickBot="1" x14ac:dyDescent="0.25">
      <c r="A21399" s="84" t="s">
        <v>5284</v>
      </c>
      <c r="B21399" s="85" t="s">
        <v>5285</v>
      </c>
      <c r="C21399" s="86" t="s">
        <v>4888</v>
      </c>
      <c r="D21399" s="87">
        <v>0.05</v>
      </c>
      <c r="E21399" s="88">
        <v>222303</v>
      </c>
      <c r="F21399" s="89">
        <f>+D21399*E21399</f>
        <v>11115.150000000001</v>
      </c>
    </row>
    <row r="21400" spans="1:6" ht="409.6" hidden="1" customHeight="1" thickBot="1" x14ac:dyDescent="0.25"/>
    <row r="21401" spans="1:6" ht="13.5" customHeight="1" thickBot="1" x14ac:dyDescent="0.25">
      <c r="A21401" s="90" t="s">
        <v>4893</v>
      </c>
      <c r="B21401" s="91"/>
      <c r="C21401" s="92">
        <v>36.868117288045603</v>
      </c>
      <c r="D21401" s="91"/>
      <c r="E21401" s="93" t="s">
        <v>4884</v>
      </c>
      <c r="F21401" s="94">
        <v>11115</v>
      </c>
    </row>
    <row r="21402" spans="1:6" ht="0.2" customHeight="1" x14ac:dyDescent="0.2"/>
    <row r="21403" spans="1:6" ht="12.75" customHeight="1" x14ac:dyDescent="0.2">
      <c r="A21403" s="80" t="s">
        <v>4871</v>
      </c>
      <c r="B21403" s="81" t="s">
        <v>4894</v>
      </c>
      <c r="C21403" s="82" t="s">
        <v>4870</v>
      </c>
      <c r="D21403" s="82" t="s">
        <v>4873</v>
      </c>
      <c r="E21403" s="82" t="s">
        <v>4874</v>
      </c>
      <c r="F21403" s="83" t="s">
        <v>4875</v>
      </c>
    </row>
    <row r="21404" spans="1:6" ht="409.6" hidden="1" customHeight="1" x14ac:dyDescent="0.2"/>
    <row r="21405" spans="1:6" ht="25.5" customHeight="1" thickBot="1" x14ac:dyDescent="0.25">
      <c r="A21405" s="84" t="s">
        <v>4895</v>
      </c>
      <c r="B21405" s="85" t="s">
        <v>4896</v>
      </c>
      <c r="C21405" s="86" t="s">
        <v>4897</v>
      </c>
      <c r="D21405" s="87">
        <v>0.05</v>
      </c>
      <c r="E21405" s="88">
        <v>11115</v>
      </c>
      <c r="F21405" s="89">
        <f>+D21405*E21405</f>
        <v>555.75</v>
      </c>
    </row>
    <row r="21406" spans="1:6" ht="409.6" hidden="1" customHeight="1" thickBot="1" x14ac:dyDescent="0.25"/>
    <row r="21407" spans="1:6" ht="13.5" customHeight="1" thickBot="1" x14ac:dyDescent="0.25">
      <c r="A21407" s="90" t="s">
        <v>4898</v>
      </c>
      <c r="B21407" s="91"/>
      <c r="C21407" s="92">
        <v>1.84423510680642</v>
      </c>
      <c r="D21407" s="91"/>
      <c r="E21407" s="93" t="s">
        <v>4884</v>
      </c>
      <c r="F21407" s="94">
        <v>556</v>
      </c>
    </row>
    <row r="21408" spans="1:6" ht="0.2" customHeight="1" thickBot="1" x14ac:dyDescent="0.25"/>
    <row r="21409" spans="1:6" ht="12.75" customHeight="1" thickBot="1" x14ac:dyDescent="0.3">
      <c r="A21409" s="157" t="s">
        <v>4909</v>
      </c>
      <c r="B21409" s="158"/>
      <c r="C21409" s="158"/>
      <c r="D21409" s="158"/>
      <c r="E21409" s="159">
        <v>30148</v>
      </c>
      <c r="F21409" s="160"/>
    </row>
    <row r="21410" spans="1:6" ht="12.75" customHeight="1" x14ac:dyDescent="0.2"/>
    <row r="21411" spans="1:6" ht="12.75" customHeight="1" x14ac:dyDescent="0.2"/>
    <row r="21412" spans="1:6" ht="409.6" hidden="1" customHeight="1" x14ac:dyDescent="0.2"/>
    <row r="21413" spans="1:6" ht="12.75" customHeight="1" x14ac:dyDescent="0.25">
      <c r="A21413" s="144" t="s">
        <v>4868</v>
      </c>
      <c r="B21413" s="145"/>
      <c r="C21413" s="145"/>
      <c r="D21413" s="145"/>
      <c r="E21413" s="146"/>
      <c r="F21413" s="147"/>
    </row>
    <row r="21414" spans="1:6" ht="12.75" customHeight="1" x14ac:dyDescent="0.2">
      <c r="A21414" s="138" t="s">
        <v>3443</v>
      </c>
      <c r="B21414" s="139"/>
      <c r="C21414" s="139"/>
      <c r="D21414" s="140"/>
      <c r="E21414" s="76" t="s">
        <v>4869</v>
      </c>
      <c r="F21414" s="77" t="s">
        <v>4870</v>
      </c>
    </row>
    <row r="21415" spans="1:6" ht="12.75" customHeight="1" x14ac:dyDescent="0.2">
      <c r="A21415" s="141"/>
      <c r="B21415" s="142"/>
      <c r="C21415" s="142"/>
      <c r="D21415" s="143"/>
      <c r="E21415" s="78" t="s">
        <v>3442</v>
      </c>
      <c r="F21415" s="79" t="s">
        <v>117</v>
      </c>
    </row>
    <row r="21416" spans="1:6" ht="409.6" hidden="1" customHeight="1" x14ac:dyDescent="0.2"/>
    <row r="21417" spans="1:6" ht="12.75" customHeight="1" x14ac:dyDescent="0.2">
      <c r="A21417" s="80" t="s">
        <v>4871</v>
      </c>
      <c r="B21417" s="81" t="s">
        <v>4872</v>
      </c>
      <c r="C21417" s="82" t="s">
        <v>4870</v>
      </c>
      <c r="D21417" s="82" t="s">
        <v>4873</v>
      </c>
      <c r="E21417" s="82" t="s">
        <v>4874</v>
      </c>
      <c r="F21417" s="83" t="s">
        <v>4875</v>
      </c>
    </row>
    <row r="21418" spans="1:6" ht="409.6" hidden="1" customHeight="1" x14ac:dyDescent="0.2"/>
    <row r="21419" spans="1:6" ht="25.5" customHeight="1" x14ac:dyDescent="0.2">
      <c r="A21419" s="84" t="s">
        <v>5658</v>
      </c>
      <c r="B21419" s="85" t="s">
        <v>5659</v>
      </c>
      <c r="C21419" s="86" t="s">
        <v>117</v>
      </c>
      <c r="D21419" s="87">
        <v>1.1000000000000001</v>
      </c>
      <c r="E21419" s="88">
        <v>30840</v>
      </c>
      <c r="F21419" s="89">
        <f>+D21419*E21419</f>
        <v>33924</v>
      </c>
    </row>
    <row r="21420" spans="1:6" ht="409.6" hidden="1" customHeight="1" x14ac:dyDescent="0.2"/>
    <row r="21421" spans="1:6" ht="25.5" customHeight="1" x14ac:dyDescent="0.2">
      <c r="A21421" s="84" t="s">
        <v>5660</v>
      </c>
      <c r="B21421" s="85" t="s">
        <v>5661</v>
      </c>
      <c r="C21421" s="86" t="s">
        <v>263</v>
      </c>
      <c r="D21421" s="87">
        <v>0.4</v>
      </c>
      <c r="E21421" s="88">
        <v>3005</v>
      </c>
      <c r="F21421" s="89">
        <f>+D21421*E21421</f>
        <v>1202</v>
      </c>
    </row>
    <row r="21422" spans="1:6" ht="409.6" hidden="1" customHeight="1" x14ac:dyDescent="0.2"/>
    <row r="21423" spans="1:6" ht="25.5" customHeight="1" x14ac:dyDescent="0.2">
      <c r="A21423" s="84" t="s">
        <v>5048</v>
      </c>
      <c r="B21423" s="85" t="s">
        <v>5049</v>
      </c>
      <c r="C21423" s="86" t="s">
        <v>106</v>
      </c>
      <c r="D21423" s="87">
        <v>2.4E-2</v>
      </c>
      <c r="E21423" s="88">
        <v>331600</v>
      </c>
      <c r="F21423" s="89">
        <f>+D21423*E21423</f>
        <v>7958.4000000000005</v>
      </c>
    </row>
    <row r="21424" spans="1:6" ht="409.6" hidden="1" customHeight="1" x14ac:dyDescent="0.2"/>
    <row r="21425" spans="1:6" ht="25.5" customHeight="1" x14ac:dyDescent="0.2">
      <c r="A21425" s="84" t="s">
        <v>5609</v>
      </c>
      <c r="B21425" s="85" t="s">
        <v>5610</v>
      </c>
      <c r="C21425" s="86" t="s">
        <v>9</v>
      </c>
      <c r="D21425" s="87">
        <v>2.64E-2</v>
      </c>
      <c r="E21425" s="88">
        <v>49110</v>
      </c>
      <c r="F21425" s="89">
        <f>+D21425*E21425</f>
        <v>1296.5039999999999</v>
      </c>
    </row>
    <row r="21426" spans="1:6" ht="409.6" hidden="1" customHeight="1" x14ac:dyDescent="0.2"/>
    <row r="21427" spans="1:6" ht="25.5" customHeight="1" x14ac:dyDescent="0.2">
      <c r="A21427" s="84" t="s">
        <v>5611</v>
      </c>
      <c r="B21427" s="85" t="s">
        <v>5612</v>
      </c>
      <c r="C21427" s="86" t="s">
        <v>7</v>
      </c>
      <c r="D21427" s="87">
        <v>0.2</v>
      </c>
      <c r="E21427" s="88">
        <v>5200</v>
      </c>
      <c r="F21427" s="89">
        <f>+D21427*E21427</f>
        <v>1040</v>
      </c>
    </row>
    <row r="21428" spans="1:6" ht="409.6" hidden="1" customHeight="1" x14ac:dyDescent="0.2"/>
    <row r="21429" spans="1:6" ht="25.5" customHeight="1" x14ac:dyDescent="0.2">
      <c r="A21429" s="84" t="s">
        <v>5450</v>
      </c>
      <c r="B21429" s="85" t="s">
        <v>5451</v>
      </c>
      <c r="C21429" s="86" t="s">
        <v>7</v>
      </c>
      <c r="D21429" s="87">
        <v>0.05</v>
      </c>
      <c r="E21429" s="88">
        <v>15900</v>
      </c>
      <c r="F21429" s="89">
        <f>+D21429*E21429</f>
        <v>795</v>
      </c>
    </row>
    <row r="21430" spans="1:6" ht="409.6" hidden="1" customHeight="1" x14ac:dyDescent="0.2"/>
    <row r="21431" spans="1:6" ht="25.5" customHeight="1" thickBot="1" x14ac:dyDescent="0.25">
      <c r="A21431" s="84" t="s">
        <v>5662</v>
      </c>
      <c r="B21431" s="85" t="s">
        <v>5663</v>
      </c>
      <c r="C21431" s="86" t="s">
        <v>263</v>
      </c>
      <c r="D21431" s="87">
        <v>0.71499999999999997</v>
      </c>
      <c r="E21431" s="88">
        <v>6900</v>
      </c>
      <c r="F21431" s="89">
        <f>+D21431*E21431</f>
        <v>4933.5</v>
      </c>
    </row>
    <row r="21432" spans="1:6" ht="409.6" hidden="1" customHeight="1" thickBot="1" x14ac:dyDescent="0.25"/>
    <row r="21433" spans="1:6" ht="13.5" customHeight="1" thickBot="1" x14ac:dyDescent="0.25">
      <c r="A21433" s="90" t="s">
        <v>4883</v>
      </c>
      <c r="B21433" s="91"/>
      <c r="C21433" s="92">
        <v>63.2113595076558</v>
      </c>
      <c r="D21433" s="91"/>
      <c r="E21433" s="93" t="s">
        <v>4884</v>
      </c>
      <c r="F21433" s="94">
        <v>51150</v>
      </c>
    </row>
    <row r="21434" spans="1:6" ht="0.2" customHeight="1" x14ac:dyDescent="0.2"/>
    <row r="21435" spans="1:6" ht="12.75" customHeight="1" x14ac:dyDescent="0.2">
      <c r="A21435" s="80" t="s">
        <v>4871</v>
      </c>
      <c r="B21435" s="81" t="s">
        <v>4885</v>
      </c>
      <c r="C21435" s="82" t="s">
        <v>4870</v>
      </c>
      <c r="D21435" s="82" t="s">
        <v>4873</v>
      </c>
      <c r="E21435" s="82" t="s">
        <v>4874</v>
      </c>
      <c r="F21435" s="83" t="s">
        <v>4875</v>
      </c>
    </row>
    <row r="21436" spans="1:6" ht="409.6" hidden="1" customHeight="1" x14ac:dyDescent="0.2"/>
    <row r="21437" spans="1:6" ht="25.5" customHeight="1" thickBot="1" x14ac:dyDescent="0.25">
      <c r="A21437" s="84" t="s">
        <v>4912</v>
      </c>
      <c r="B21437" s="85" t="s">
        <v>4913</v>
      </c>
      <c r="C21437" s="86" t="s">
        <v>4888</v>
      </c>
      <c r="D21437" s="87">
        <v>0.15384999999999999</v>
      </c>
      <c r="E21437" s="88">
        <v>184277</v>
      </c>
      <c r="F21437" s="89">
        <f>+D21437*E21437</f>
        <v>28351.016449999999</v>
      </c>
    </row>
    <row r="21438" spans="1:6" ht="409.6" hidden="1" customHeight="1" thickBot="1" x14ac:dyDescent="0.25"/>
    <row r="21439" spans="1:6" ht="13.5" customHeight="1" thickBot="1" x14ac:dyDescent="0.25">
      <c r="A21439" s="90" t="s">
        <v>4893</v>
      </c>
      <c r="B21439" s="91"/>
      <c r="C21439" s="92">
        <v>35.036270838740002</v>
      </c>
      <c r="D21439" s="91"/>
      <c r="E21439" s="93" t="s">
        <v>4884</v>
      </c>
      <c r="F21439" s="94">
        <v>28351</v>
      </c>
    </row>
    <row r="21440" spans="1:6" ht="0.2" customHeight="1" x14ac:dyDescent="0.2"/>
    <row r="21441" spans="1:6" ht="12.75" customHeight="1" x14ac:dyDescent="0.2">
      <c r="A21441" s="80" t="s">
        <v>4871</v>
      </c>
      <c r="B21441" s="81" t="s">
        <v>4894</v>
      </c>
      <c r="C21441" s="82" t="s">
        <v>4870</v>
      </c>
      <c r="D21441" s="82" t="s">
        <v>4873</v>
      </c>
      <c r="E21441" s="82" t="s">
        <v>4874</v>
      </c>
      <c r="F21441" s="83" t="s">
        <v>4875</v>
      </c>
    </row>
    <row r="21442" spans="1:6" ht="409.6" hidden="1" customHeight="1" x14ac:dyDescent="0.2"/>
    <row r="21443" spans="1:6" ht="25.5" customHeight="1" thickBot="1" x14ac:dyDescent="0.25">
      <c r="A21443" s="84" t="s">
        <v>4895</v>
      </c>
      <c r="B21443" s="85" t="s">
        <v>4896</v>
      </c>
      <c r="C21443" s="86" t="s">
        <v>4897</v>
      </c>
      <c r="D21443" s="87">
        <v>0.05</v>
      </c>
      <c r="E21443" s="88">
        <v>28351</v>
      </c>
      <c r="F21443" s="89">
        <f>+D21443*E21443</f>
        <v>1417.5500000000002</v>
      </c>
    </row>
    <row r="21444" spans="1:6" ht="409.6" hidden="1" customHeight="1" thickBot="1" x14ac:dyDescent="0.25"/>
    <row r="21445" spans="1:6" ht="13.5" customHeight="1" thickBot="1" x14ac:dyDescent="0.25">
      <c r="A21445" s="90" t="s">
        <v>4898</v>
      </c>
      <c r="B21445" s="91"/>
      <c r="C21445" s="92">
        <v>1.7523696536042199</v>
      </c>
      <c r="D21445" s="91"/>
      <c r="E21445" s="93" t="s">
        <v>4884</v>
      </c>
      <c r="F21445" s="94">
        <v>1418</v>
      </c>
    </row>
    <row r="21446" spans="1:6" ht="0.2" customHeight="1" thickBot="1" x14ac:dyDescent="0.25"/>
    <row r="21447" spans="1:6" ht="12.75" customHeight="1" thickBot="1" x14ac:dyDescent="0.3">
      <c r="A21447" s="157" t="s">
        <v>4909</v>
      </c>
      <c r="B21447" s="158"/>
      <c r="C21447" s="158"/>
      <c r="D21447" s="158"/>
      <c r="E21447" s="159">
        <v>80919</v>
      </c>
      <c r="F21447" s="160"/>
    </row>
    <row r="21448" spans="1:6" ht="12.75" customHeight="1" x14ac:dyDescent="0.2"/>
    <row r="21449" spans="1:6" ht="12.75" customHeight="1" x14ac:dyDescent="0.2"/>
    <row r="21450" spans="1:6" ht="409.6" hidden="1" customHeight="1" x14ac:dyDescent="0.2"/>
    <row r="21451" spans="1:6" ht="12.75" customHeight="1" x14ac:dyDescent="0.25">
      <c r="A21451" s="144" t="s">
        <v>4868</v>
      </c>
      <c r="B21451" s="145"/>
      <c r="C21451" s="145"/>
      <c r="D21451" s="145"/>
      <c r="E21451" s="146"/>
      <c r="F21451" s="147"/>
    </row>
    <row r="21452" spans="1:6" ht="12.75" customHeight="1" x14ac:dyDescent="0.2">
      <c r="A21452" s="138" t="s">
        <v>3445</v>
      </c>
      <c r="B21452" s="139"/>
      <c r="C21452" s="139"/>
      <c r="D21452" s="140"/>
      <c r="E21452" s="76" t="s">
        <v>4869</v>
      </c>
      <c r="F21452" s="77" t="s">
        <v>4870</v>
      </c>
    </row>
    <row r="21453" spans="1:6" ht="12.75" customHeight="1" x14ac:dyDescent="0.2">
      <c r="A21453" s="141"/>
      <c r="B21453" s="142"/>
      <c r="C21453" s="142"/>
      <c r="D21453" s="143"/>
      <c r="E21453" s="78" t="s">
        <v>3444</v>
      </c>
      <c r="F21453" s="79" t="s">
        <v>263</v>
      </c>
    </row>
    <row r="21454" spans="1:6" ht="409.6" hidden="1" customHeight="1" x14ac:dyDescent="0.2"/>
    <row r="21455" spans="1:6" ht="12.75" customHeight="1" x14ac:dyDescent="0.2">
      <c r="A21455" s="80" t="s">
        <v>4871</v>
      </c>
      <c r="B21455" s="81" t="s">
        <v>4872</v>
      </c>
      <c r="C21455" s="82" t="s">
        <v>4870</v>
      </c>
      <c r="D21455" s="82" t="s">
        <v>4873</v>
      </c>
      <c r="E21455" s="82" t="s">
        <v>4874</v>
      </c>
      <c r="F21455" s="83" t="s">
        <v>4875</v>
      </c>
    </row>
    <row r="21456" spans="1:6" ht="409.6" hidden="1" customHeight="1" x14ac:dyDescent="0.2"/>
    <row r="21457" spans="1:6" ht="25.5" customHeight="1" x14ac:dyDescent="0.2">
      <c r="A21457" s="84" t="s">
        <v>5640</v>
      </c>
      <c r="B21457" s="85" t="s">
        <v>5641</v>
      </c>
      <c r="C21457" s="86" t="s">
        <v>117</v>
      </c>
      <c r="D21457" s="87">
        <v>0.495</v>
      </c>
      <c r="E21457" s="88">
        <v>23700</v>
      </c>
      <c r="F21457" s="89">
        <f>+D21457*E21457</f>
        <v>11731.5</v>
      </c>
    </row>
    <row r="21458" spans="1:6" ht="409.6" hidden="1" customHeight="1" x14ac:dyDescent="0.2"/>
    <row r="21459" spans="1:6" ht="25.5" customHeight="1" x14ac:dyDescent="0.2">
      <c r="A21459" s="84" t="s">
        <v>5154</v>
      </c>
      <c r="B21459" s="85" t="s">
        <v>5155</v>
      </c>
      <c r="C21459" s="86" t="s">
        <v>106</v>
      </c>
      <c r="D21459" s="87">
        <v>1.2E-2</v>
      </c>
      <c r="E21459" s="88">
        <v>405694</v>
      </c>
      <c r="F21459" s="89">
        <f>+D21459*E21459</f>
        <v>4868.3280000000004</v>
      </c>
    </row>
    <row r="21460" spans="1:6" ht="409.6" hidden="1" customHeight="1" x14ac:dyDescent="0.2"/>
    <row r="21461" spans="1:6" ht="25.5" customHeight="1" x14ac:dyDescent="0.2">
      <c r="A21461" s="84" t="s">
        <v>5172</v>
      </c>
      <c r="B21461" s="85" t="s">
        <v>5173</v>
      </c>
      <c r="C21461" s="86" t="s">
        <v>9</v>
      </c>
      <c r="D21461" s="87">
        <v>0.17857000000000001</v>
      </c>
      <c r="E21461" s="88">
        <v>8900</v>
      </c>
      <c r="F21461" s="89">
        <f>+D21461*E21461</f>
        <v>1589.2730000000001</v>
      </c>
    </row>
    <row r="21462" spans="1:6" ht="409.6" hidden="1" customHeight="1" x14ac:dyDescent="0.2"/>
    <row r="21463" spans="1:6" ht="25.5" customHeight="1" x14ac:dyDescent="0.2">
      <c r="A21463" s="84" t="s">
        <v>5656</v>
      </c>
      <c r="B21463" s="85" t="s">
        <v>5657</v>
      </c>
      <c r="C21463" s="86" t="s">
        <v>7</v>
      </c>
      <c r="D21463" s="87">
        <v>1.32</v>
      </c>
      <c r="E21463" s="88">
        <v>2570</v>
      </c>
      <c r="F21463" s="89">
        <f>+D21463*E21463</f>
        <v>3392.4</v>
      </c>
    </row>
    <row r="21464" spans="1:6" ht="409.6" hidden="1" customHeight="1" x14ac:dyDescent="0.2"/>
    <row r="21465" spans="1:6" ht="25.5" customHeight="1" x14ac:dyDescent="0.2">
      <c r="A21465" s="84" t="s">
        <v>5609</v>
      </c>
      <c r="B21465" s="85" t="s">
        <v>5610</v>
      </c>
      <c r="C21465" s="86" t="s">
        <v>9</v>
      </c>
      <c r="D21465" s="87">
        <v>8.2500000000000004E-3</v>
      </c>
      <c r="E21465" s="88">
        <v>49110</v>
      </c>
      <c r="F21465" s="89">
        <f>+D21465*E21465</f>
        <v>405.15750000000003</v>
      </c>
    </row>
    <row r="21466" spans="1:6" ht="409.6" hidden="1" customHeight="1" x14ac:dyDescent="0.2"/>
    <row r="21467" spans="1:6" ht="25.5" customHeight="1" x14ac:dyDescent="0.2">
      <c r="A21467" s="84" t="s">
        <v>5611</v>
      </c>
      <c r="B21467" s="85" t="s">
        <v>5612</v>
      </c>
      <c r="C21467" s="86" t="s">
        <v>7</v>
      </c>
      <c r="D21467" s="87">
        <v>0.03</v>
      </c>
      <c r="E21467" s="88">
        <v>5200</v>
      </c>
      <c r="F21467" s="89">
        <f>+D21467*E21467</f>
        <v>156</v>
      </c>
    </row>
    <row r="21468" spans="1:6" ht="409.6" hidden="1" customHeight="1" x14ac:dyDescent="0.2"/>
    <row r="21469" spans="1:6" ht="25.5" customHeight="1" thickBot="1" x14ac:dyDescent="0.25">
      <c r="A21469" s="84" t="s">
        <v>5450</v>
      </c>
      <c r="B21469" s="85" t="s">
        <v>5451</v>
      </c>
      <c r="C21469" s="86" t="s">
        <v>7</v>
      </c>
      <c r="D21469" s="87">
        <v>0.01</v>
      </c>
      <c r="E21469" s="88">
        <v>15900</v>
      </c>
      <c r="F21469" s="89">
        <f>+D21469*E21469</f>
        <v>159</v>
      </c>
    </row>
    <row r="21470" spans="1:6" ht="409.6" hidden="1" customHeight="1" thickBot="1" x14ac:dyDescent="0.25"/>
    <row r="21471" spans="1:6" ht="13.5" customHeight="1" thickBot="1" x14ac:dyDescent="0.25">
      <c r="A21471" s="90" t="s">
        <v>4883</v>
      </c>
      <c r="B21471" s="91"/>
      <c r="C21471" s="92">
        <v>65.645237254209306</v>
      </c>
      <c r="D21471" s="91"/>
      <c r="E21471" s="93" t="s">
        <v>4884</v>
      </c>
      <c r="F21471" s="94">
        <v>22301</v>
      </c>
    </row>
    <row r="21472" spans="1:6" ht="0.2" customHeight="1" x14ac:dyDescent="0.2"/>
    <row r="21473" spans="1:6" ht="12.75" customHeight="1" x14ac:dyDescent="0.2">
      <c r="A21473" s="80" t="s">
        <v>4871</v>
      </c>
      <c r="B21473" s="81" t="s">
        <v>4885</v>
      </c>
      <c r="C21473" s="82" t="s">
        <v>4870</v>
      </c>
      <c r="D21473" s="82" t="s">
        <v>4873</v>
      </c>
      <c r="E21473" s="82" t="s">
        <v>4874</v>
      </c>
      <c r="F21473" s="83" t="s">
        <v>4875</v>
      </c>
    </row>
    <row r="21474" spans="1:6" ht="409.6" hidden="1" customHeight="1" x14ac:dyDescent="0.2"/>
    <row r="21475" spans="1:6" ht="25.5" customHeight="1" thickBot="1" x14ac:dyDescent="0.25">
      <c r="A21475" s="84" t="s">
        <v>5284</v>
      </c>
      <c r="B21475" s="85" t="s">
        <v>5285</v>
      </c>
      <c r="C21475" s="86" t="s">
        <v>4888</v>
      </c>
      <c r="D21475" s="87">
        <v>0.05</v>
      </c>
      <c r="E21475" s="88">
        <v>222303</v>
      </c>
      <c r="F21475" s="89">
        <f>+D21475*E21475</f>
        <v>11115.150000000001</v>
      </c>
    </row>
    <row r="21476" spans="1:6" ht="409.6" hidden="1" customHeight="1" thickBot="1" x14ac:dyDescent="0.25"/>
    <row r="21477" spans="1:6" ht="13.5" customHeight="1" thickBot="1" x14ac:dyDescent="0.25">
      <c r="A21477" s="90" t="s">
        <v>4893</v>
      </c>
      <c r="B21477" s="91"/>
      <c r="C21477" s="92">
        <v>32.718120805369097</v>
      </c>
      <c r="D21477" s="91"/>
      <c r="E21477" s="93" t="s">
        <v>4884</v>
      </c>
      <c r="F21477" s="94">
        <v>11115</v>
      </c>
    </row>
    <row r="21478" spans="1:6" ht="0.2" customHeight="1" x14ac:dyDescent="0.2"/>
    <row r="21479" spans="1:6" ht="12.75" customHeight="1" x14ac:dyDescent="0.2">
      <c r="A21479" s="80" t="s">
        <v>4871</v>
      </c>
      <c r="B21479" s="81" t="s">
        <v>4894</v>
      </c>
      <c r="C21479" s="82" t="s">
        <v>4870</v>
      </c>
      <c r="D21479" s="82" t="s">
        <v>4873</v>
      </c>
      <c r="E21479" s="82" t="s">
        <v>4874</v>
      </c>
      <c r="F21479" s="83" t="s">
        <v>4875</v>
      </c>
    </row>
    <row r="21480" spans="1:6" ht="409.6" hidden="1" customHeight="1" x14ac:dyDescent="0.2"/>
    <row r="21481" spans="1:6" ht="25.5" customHeight="1" thickBot="1" x14ac:dyDescent="0.25">
      <c r="A21481" s="84" t="s">
        <v>4895</v>
      </c>
      <c r="B21481" s="85" t="s">
        <v>4896</v>
      </c>
      <c r="C21481" s="86" t="s">
        <v>4897</v>
      </c>
      <c r="D21481" s="87">
        <v>0.05</v>
      </c>
      <c r="E21481" s="88">
        <v>11115</v>
      </c>
      <c r="F21481" s="89">
        <f>+D21481*E21481</f>
        <v>555.75</v>
      </c>
    </row>
    <row r="21482" spans="1:6" ht="409.6" hidden="1" customHeight="1" thickBot="1" x14ac:dyDescent="0.25"/>
    <row r="21483" spans="1:6" ht="13.5" customHeight="1" thickBot="1" x14ac:dyDescent="0.25">
      <c r="A21483" s="90" t="s">
        <v>4898</v>
      </c>
      <c r="B21483" s="91"/>
      <c r="C21483" s="92">
        <v>1.63664194042152</v>
      </c>
      <c r="D21483" s="91"/>
      <c r="E21483" s="93" t="s">
        <v>4884</v>
      </c>
      <c r="F21483" s="94">
        <v>556</v>
      </c>
    </row>
    <row r="21484" spans="1:6" ht="0.2" customHeight="1" thickBot="1" x14ac:dyDescent="0.25"/>
    <row r="21485" spans="1:6" ht="12.75" customHeight="1" thickBot="1" x14ac:dyDescent="0.3">
      <c r="A21485" s="157" t="s">
        <v>4909</v>
      </c>
      <c r="B21485" s="158"/>
      <c r="C21485" s="158"/>
      <c r="D21485" s="158"/>
      <c r="E21485" s="159">
        <v>33972</v>
      </c>
      <c r="F21485" s="160"/>
    </row>
    <row r="21486" spans="1:6" ht="12.75" customHeight="1" x14ac:dyDescent="0.2"/>
    <row r="21487" spans="1:6" ht="12.75" customHeight="1" x14ac:dyDescent="0.2"/>
    <row r="21488" spans="1:6" ht="409.6" hidden="1" customHeight="1" x14ac:dyDescent="0.2"/>
    <row r="21489" spans="1:6" ht="12.75" customHeight="1" x14ac:dyDescent="0.25">
      <c r="A21489" s="144" t="s">
        <v>4868</v>
      </c>
      <c r="B21489" s="145"/>
      <c r="C21489" s="145"/>
      <c r="D21489" s="145"/>
      <c r="E21489" s="146"/>
      <c r="F21489" s="147"/>
    </row>
    <row r="21490" spans="1:6" ht="12.75" customHeight="1" x14ac:dyDescent="0.2">
      <c r="A21490" s="138" t="s">
        <v>3447</v>
      </c>
      <c r="B21490" s="139"/>
      <c r="C21490" s="139"/>
      <c r="D21490" s="140"/>
      <c r="E21490" s="76" t="s">
        <v>4869</v>
      </c>
      <c r="F21490" s="77" t="s">
        <v>4870</v>
      </c>
    </row>
    <row r="21491" spans="1:6" ht="12.75" customHeight="1" x14ac:dyDescent="0.2">
      <c r="A21491" s="141"/>
      <c r="B21491" s="142"/>
      <c r="C21491" s="142"/>
      <c r="D21491" s="143"/>
      <c r="E21491" s="78" t="s">
        <v>3446</v>
      </c>
      <c r="F21491" s="79" t="s">
        <v>117</v>
      </c>
    </row>
    <row r="21492" spans="1:6" ht="409.6" hidden="1" customHeight="1" x14ac:dyDescent="0.2"/>
    <row r="21493" spans="1:6" ht="12.75" customHeight="1" x14ac:dyDescent="0.2">
      <c r="A21493" s="80" t="s">
        <v>4871</v>
      </c>
      <c r="B21493" s="81" t="s">
        <v>4872</v>
      </c>
      <c r="C21493" s="82" t="s">
        <v>4870</v>
      </c>
      <c r="D21493" s="82" t="s">
        <v>4873</v>
      </c>
      <c r="E21493" s="82" t="s">
        <v>4874</v>
      </c>
      <c r="F21493" s="83" t="s">
        <v>4875</v>
      </c>
    </row>
    <row r="21494" spans="1:6" ht="409.6" hidden="1" customHeight="1" x14ac:dyDescent="0.2"/>
    <row r="21495" spans="1:6" ht="25.5" customHeight="1" x14ac:dyDescent="0.2">
      <c r="A21495" s="84" t="s">
        <v>5664</v>
      </c>
      <c r="B21495" s="85" t="s">
        <v>5665</v>
      </c>
      <c r="C21495" s="86" t="s">
        <v>117</v>
      </c>
      <c r="D21495" s="87">
        <v>1.1000000000000001</v>
      </c>
      <c r="E21495" s="88">
        <v>35400</v>
      </c>
      <c r="F21495" s="89">
        <f>+D21495*E21495</f>
        <v>38940</v>
      </c>
    </row>
    <row r="21496" spans="1:6" ht="409.6" hidden="1" customHeight="1" x14ac:dyDescent="0.2"/>
    <row r="21497" spans="1:6" ht="25.5" customHeight="1" x14ac:dyDescent="0.2">
      <c r="A21497" s="84" t="s">
        <v>5631</v>
      </c>
      <c r="B21497" s="85" t="s">
        <v>5632</v>
      </c>
      <c r="C21497" s="86" t="s">
        <v>7</v>
      </c>
      <c r="D21497" s="87">
        <v>3.85</v>
      </c>
      <c r="E21497" s="88">
        <v>1158</v>
      </c>
      <c r="F21497" s="89">
        <f>+D21497*E21497</f>
        <v>4458.3</v>
      </c>
    </row>
    <row r="21498" spans="1:6" ht="409.6" hidden="1" customHeight="1" x14ac:dyDescent="0.2"/>
    <row r="21499" spans="1:6" ht="25.5" customHeight="1" x14ac:dyDescent="0.2">
      <c r="A21499" s="84" t="s">
        <v>5633</v>
      </c>
      <c r="B21499" s="85" t="s">
        <v>5634</v>
      </c>
      <c r="C21499" s="86" t="s">
        <v>7</v>
      </c>
      <c r="D21499" s="87">
        <v>0.55000000000000004</v>
      </c>
      <c r="E21499" s="88">
        <v>5500</v>
      </c>
      <c r="F21499" s="89">
        <f>+D21499*E21499</f>
        <v>3025.0000000000005</v>
      </c>
    </row>
    <row r="21500" spans="1:6" ht="409.6" hidden="1" customHeight="1" x14ac:dyDescent="0.2"/>
    <row r="21501" spans="1:6" ht="25.5" customHeight="1" x14ac:dyDescent="0.2">
      <c r="A21501" s="84" t="s">
        <v>5635</v>
      </c>
      <c r="B21501" s="85" t="s">
        <v>5636</v>
      </c>
      <c r="C21501" s="86" t="s">
        <v>263</v>
      </c>
      <c r="D21501" s="87">
        <v>0.61111000000000004</v>
      </c>
      <c r="E21501" s="88">
        <v>1201</v>
      </c>
      <c r="F21501" s="89">
        <f>+D21501*E21501</f>
        <v>733.94311000000005</v>
      </c>
    </row>
    <row r="21502" spans="1:6" ht="409.6" hidden="1" customHeight="1" x14ac:dyDescent="0.2"/>
    <row r="21503" spans="1:6" ht="25.5" customHeight="1" thickBot="1" x14ac:dyDescent="0.25">
      <c r="A21503" s="84" t="s">
        <v>5450</v>
      </c>
      <c r="B21503" s="85" t="s">
        <v>5451</v>
      </c>
      <c r="C21503" s="86" t="s">
        <v>7</v>
      </c>
      <c r="D21503" s="87">
        <v>0.06</v>
      </c>
      <c r="E21503" s="88">
        <v>15900</v>
      </c>
      <c r="F21503" s="89">
        <f>+D21503*E21503</f>
        <v>954</v>
      </c>
    </row>
    <row r="21504" spans="1:6" ht="409.6" hidden="1" customHeight="1" thickBot="1" x14ac:dyDescent="0.25"/>
    <row r="21505" spans="1:6" ht="13.5" customHeight="1" thickBot="1" x14ac:dyDescent="0.25">
      <c r="A21505" s="90" t="s">
        <v>4883</v>
      </c>
      <c r="B21505" s="91"/>
      <c r="C21505" s="92">
        <v>63.991859861936902</v>
      </c>
      <c r="D21505" s="91"/>
      <c r="E21505" s="93" t="s">
        <v>4884</v>
      </c>
      <c r="F21505" s="94">
        <v>48111</v>
      </c>
    </row>
    <row r="21506" spans="1:6" ht="0.2" customHeight="1" x14ac:dyDescent="0.2"/>
    <row r="21507" spans="1:6" ht="12.75" customHeight="1" x14ac:dyDescent="0.2">
      <c r="A21507" s="80" t="s">
        <v>4871</v>
      </c>
      <c r="B21507" s="81" t="s">
        <v>4885</v>
      </c>
      <c r="C21507" s="82" t="s">
        <v>4870</v>
      </c>
      <c r="D21507" s="82" t="s">
        <v>4873</v>
      </c>
      <c r="E21507" s="82" t="s">
        <v>4874</v>
      </c>
      <c r="F21507" s="83" t="s">
        <v>4875</v>
      </c>
    </row>
    <row r="21508" spans="1:6" ht="409.6" hidden="1" customHeight="1" x14ac:dyDescent="0.2"/>
    <row r="21509" spans="1:6" ht="25.5" customHeight="1" thickBot="1" x14ac:dyDescent="0.25">
      <c r="A21509" s="84" t="s">
        <v>5284</v>
      </c>
      <c r="B21509" s="85" t="s">
        <v>5285</v>
      </c>
      <c r="C21509" s="86" t="s">
        <v>4888</v>
      </c>
      <c r="D21509" s="87">
        <v>0.11111</v>
      </c>
      <c r="E21509" s="88">
        <v>222303</v>
      </c>
      <c r="F21509" s="89">
        <f>+D21509*E21509</f>
        <v>24700.086330000002</v>
      </c>
    </row>
    <row r="21510" spans="1:6" ht="409.6" hidden="1" customHeight="1" thickBot="1" x14ac:dyDescent="0.25"/>
    <row r="21511" spans="1:6" ht="13.5" customHeight="1" thickBot="1" x14ac:dyDescent="0.25">
      <c r="A21511" s="90" t="s">
        <v>4893</v>
      </c>
      <c r="B21511" s="91"/>
      <c r="C21511" s="92">
        <v>32.853171594642397</v>
      </c>
      <c r="D21511" s="91"/>
      <c r="E21511" s="93" t="s">
        <v>4884</v>
      </c>
      <c r="F21511" s="94">
        <v>24700</v>
      </c>
    </row>
    <row r="21512" spans="1:6" ht="0.2" customHeight="1" x14ac:dyDescent="0.2"/>
    <row r="21513" spans="1:6" ht="12.75" customHeight="1" x14ac:dyDescent="0.2">
      <c r="A21513" s="80" t="s">
        <v>4871</v>
      </c>
      <c r="B21513" s="81" t="s">
        <v>4894</v>
      </c>
      <c r="C21513" s="82" t="s">
        <v>4870</v>
      </c>
      <c r="D21513" s="82" t="s">
        <v>4873</v>
      </c>
      <c r="E21513" s="82" t="s">
        <v>4874</v>
      </c>
      <c r="F21513" s="83" t="s">
        <v>4875</v>
      </c>
    </row>
    <row r="21514" spans="1:6" ht="409.6" hidden="1" customHeight="1" x14ac:dyDescent="0.2"/>
    <row r="21515" spans="1:6" ht="25.5" customHeight="1" thickBot="1" x14ac:dyDescent="0.25">
      <c r="A21515" s="84" t="s">
        <v>4895</v>
      </c>
      <c r="B21515" s="85" t="s">
        <v>4896</v>
      </c>
      <c r="C21515" s="86" t="s">
        <v>4897</v>
      </c>
      <c r="D21515" s="87">
        <v>0.05</v>
      </c>
      <c r="E21515" s="88">
        <v>24700</v>
      </c>
      <c r="F21515" s="89">
        <f>+D21515*E21515</f>
        <v>1235</v>
      </c>
    </row>
    <row r="21516" spans="1:6" ht="409.6" hidden="1" customHeight="1" thickBot="1" x14ac:dyDescent="0.25"/>
    <row r="21517" spans="1:6" ht="13.5" customHeight="1" thickBot="1" x14ac:dyDescent="0.25">
      <c r="A21517" s="90" t="s">
        <v>4898</v>
      </c>
      <c r="B21517" s="91"/>
      <c r="C21517" s="92">
        <v>1.64265857973212</v>
      </c>
      <c r="D21517" s="91"/>
      <c r="E21517" s="93" t="s">
        <v>4884</v>
      </c>
      <c r="F21517" s="94">
        <v>1235</v>
      </c>
    </row>
    <row r="21518" spans="1:6" ht="0.2" customHeight="1" x14ac:dyDescent="0.2"/>
    <row r="21519" spans="1:6" ht="12.75" customHeight="1" x14ac:dyDescent="0.2">
      <c r="A21519" s="80" t="s">
        <v>4871</v>
      </c>
      <c r="B21519" s="81" t="s">
        <v>4899</v>
      </c>
      <c r="C21519" s="82" t="s">
        <v>4870</v>
      </c>
      <c r="D21519" s="82" t="s">
        <v>4873</v>
      </c>
      <c r="E21519" s="82" t="s">
        <v>4874</v>
      </c>
      <c r="F21519" s="83" t="s">
        <v>4875</v>
      </c>
    </row>
    <row r="21520" spans="1:6" ht="409.6" hidden="1" customHeight="1" x14ac:dyDescent="0.2"/>
    <row r="21521" spans="1:6" ht="25.5" customHeight="1" x14ac:dyDescent="0.2">
      <c r="A21521" s="84" t="s">
        <v>2060</v>
      </c>
      <c r="B21521" s="85" t="s">
        <v>5637</v>
      </c>
      <c r="C21521" s="86" t="s">
        <v>109</v>
      </c>
      <c r="D21521" s="87">
        <v>0.125</v>
      </c>
      <c r="E21521" s="88">
        <v>8768</v>
      </c>
      <c r="F21521" s="89">
        <f>+D21521*E21521</f>
        <v>1096</v>
      </c>
    </row>
    <row r="21522" spans="1:6" ht="409.6" hidden="1" customHeight="1" x14ac:dyDescent="0.2"/>
    <row r="21523" spans="1:6" ht="25.5" customHeight="1" thickBot="1" x14ac:dyDescent="0.25">
      <c r="A21523" s="84" t="s">
        <v>5638</v>
      </c>
      <c r="B21523" s="85" t="s">
        <v>5639</v>
      </c>
      <c r="C21523" s="86" t="s">
        <v>109</v>
      </c>
      <c r="D21523" s="87">
        <v>2.5000000000000001E-2</v>
      </c>
      <c r="E21523" s="88">
        <v>1621</v>
      </c>
      <c r="F21523" s="89">
        <f>+D21523*E21523</f>
        <v>40.525000000000006</v>
      </c>
    </row>
    <row r="21524" spans="1:6" ht="409.6" hidden="1" customHeight="1" thickBot="1" x14ac:dyDescent="0.25"/>
    <row r="21525" spans="1:6" ht="13.5" customHeight="1" thickBot="1" x14ac:dyDescent="0.25">
      <c r="A21525" s="90" t="s">
        <v>4904</v>
      </c>
      <c r="B21525" s="91"/>
      <c r="C21525" s="92">
        <v>1.5123099636885999</v>
      </c>
      <c r="D21525" s="91"/>
      <c r="E21525" s="93" t="s">
        <v>4884</v>
      </c>
      <c r="F21525" s="94">
        <v>1137</v>
      </c>
    </row>
    <row r="21526" spans="1:6" ht="0.2" customHeight="1" thickBot="1" x14ac:dyDescent="0.25"/>
    <row r="21527" spans="1:6" ht="12.75" customHeight="1" thickBot="1" x14ac:dyDescent="0.3">
      <c r="A21527" s="157" t="s">
        <v>4909</v>
      </c>
      <c r="B21527" s="158"/>
      <c r="C21527" s="158"/>
      <c r="D21527" s="158"/>
      <c r="E21527" s="159">
        <v>75183</v>
      </c>
      <c r="F21527" s="160"/>
    </row>
    <row r="21528" spans="1:6" ht="12.75" customHeight="1" x14ac:dyDescent="0.2"/>
    <row r="21529" spans="1:6" ht="12.75" customHeight="1" x14ac:dyDescent="0.2"/>
    <row r="21530" spans="1:6" ht="409.6" hidden="1" customHeight="1" x14ac:dyDescent="0.2"/>
    <row r="21531" spans="1:6" ht="12.75" customHeight="1" x14ac:dyDescent="0.25">
      <c r="A21531" s="144" t="s">
        <v>4868</v>
      </c>
      <c r="B21531" s="145"/>
      <c r="C21531" s="145"/>
      <c r="D21531" s="145"/>
      <c r="E21531" s="146"/>
      <c r="F21531" s="147"/>
    </row>
    <row r="21532" spans="1:6" ht="12.75" customHeight="1" x14ac:dyDescent="0.2">
      <c r="A21532" s="138" t="s">
        <v>3449</v>
      </c>
      <c r="B21532" s="139"/>
      <c r="C21532" s="139"/>
      <c r="D21532" s="140"/>
      <c r="E21532" s="76" t="s">
        <v>4869</v>
      </c>
      <c r="F21532" s="77" t="s">
        <v>4870</v>
      </c>
    </row>
    <row r="21533" spans="1:6" ht="12.75" customHeight="1" x14ac:dyDescent="0.2">
      <c r="A21533" s="141"/>
      <c r="B21533" s="142"/>
      <c r="C21533" s="142"/>
      <c r="D21533" s="143"/>
      <c r="E21533" s="78" t="s">
        <v>3448</v>
      </c>
      <c r="F21533" s="79" t="s">
        <v>117</v>
      </c>
    </row>
    <row r="21534" spans="1:6" ht="409.6" hidden="1" customHeight="1" x14ac:dyDescent="0.2"/>
    <row r="21535" spans="1:6" ht="12.75" customHeight="1" x14ac:dyDescent="0.2">
      <c r="A21535" s="80" t="s">
        <v>4871</v>
      </c>
      <c r="B21535" s="81" t="s">
        <v>4872</v>
      </c>
      <c r="C21535" s="82" t="s">
        <v>4870</v>
      </c>
      <c r="D21535" s="82" t="s">
        <v>4873</v>
      </c>
      <c r="E21535" s="82" t="s">
        <v>4874</v>
      </c>
      <c r="F21535" s="83" t="s">
        <v>4875</v>
      </c>
    </row>
    <row r="21536" spans="1:6" ht="409.6" hidden="1" customHeight="1" x14ac:dyDescent="0.2"/>
    <row r="21537" spans="1:6" ht="25.5" customHeight="1" x14ac:dyDescent="0.2">
      <c r="A21537" s="84" t="s">
        <v>5666</v>
      </c>
      <c r="B21537" s="85" t="s">
        <v>5667</v>
      </c>
      <c r="C21537" s="86" t="s">
        <v>117</v>
      </c>
      <c r="D21537" s="87">
        <v>1.1000000000000001</v>
      </c>
      <c r="E21537" s="88">
        <v>14500</v>
      </c>
      <c r="F21537" s="89">
        <f>+D21537*E21537</f>
        <v>15950.000000000002</v>
      </c>
    </row>
    <row r="21538" spans="1:6" ht="409.6" hidden="1" customHeight="1" x14ac:dyDescent="0.2"/>
    <row r="21539" spans="1:6" ht="25.5" customHeight="1" x14ac:dyDescent="0.2">
      <c r="A21539" s="84" t="s">
        <v>5652</v>
      </c>
      <c r="B21539" s="85" t="s">
        <v>5653</v>
      </c>
      <c r="C21539" s="86" t="s">
        <v>7</v>
      </c>
      <c r="D21539" s="87">
        <v>2</v>
      </c>
      <c r="E21539" s="88">
        <v>2080</v>
      </c>
      <c r="F21539" s="89">
        <f>+D21539*E21539</f>
        <v>4160</v>
      </c>
    </row>
    <row r="21540" spans="1:6" ht="409.6" hidden="1" customHeight="1" x14ac:dyDescent="0.2"/>
    <row r="21541" spans="1:6" ht="25.5" customHeight="1" thickBot="1" x14ac:dyDescent="0.25">
      <c r="A21541" s="84" t="s">
        <v>5656</v>
      </c>
      <c r="B21541" s="85" t="s">
        <v>5657</v>
      </c>
      <c r="C21541" s="86" t="s">
        <v>7</v>
      </c>
      <c r="D21541" s="87">
        <v>3.3</v>
      </c>
      <c r="E21541" s="88">
        <v>2570</v>
      </c>
      <c r="F21541" s="89">
        <f>+D21541*E21541</f>
        <v>8481</v>
      </c>
    </row>
    <row r="21542" spans="1:6" ht="409.6" hidden="1" customHeight="1" thickBot="1" x14ac:dyDescent="0.25"/>
    <row r="21543" spans="1:6" ht="13.5" customHeight="1" thickBot="1" x14ac:dyDescent="0.25">
      <c r="A21543" s="90" t="s">
        <v>4883</v>
      </c>
      <c r="B21543" s="91"/>
      <c r="C21543" s="92">
        <v>44.952282125057003</v>
      </c>
      <c r="D21543" s="91"/>
      <c r="E21543" s="93" t="s">
        <v>4884</v>
      </c>
      <c r="F21543" s="94">
        <v>28591</v>
      </c>
    </row>
    <row r="21544" spans="1:6" ht="0.2" customHeight="1" x14ac:dyDescent="0.2"/>
    <row r="21545" spans="1:6" ht="12.75" customHeight="1" x14ac:dyDescent="0.2">
      <c r="A21545" s="80" t="s">
        <v>4871</v>
      </c>
      <c r="B21545" s="81" t="s">
        <v>4885</v>
      </c>
      <c r="C21545" s="82" t="s">
        <v>4870</v>
      </c>
      <c r="D21545" s="82" t="s">
        <v>4873</v>
      </c>
      <c r="E21545" s="82" t="s">
        <v>4874</v>
      </c>
      <c r="F21545" s="83" t="s">
        <v>4875</v>
      </c>
    </row>
    <row r="21546" spans="1:6" ht="409.6" hidden="1" customHeight="1" x14ac:dyDescent="0.2"/>
    <row r="21547" spans="1:6" ht="25.5" customHeight="1" thickBot="1" x14ac:dyDescent="0.25">
      <c r="A21547" s="84" t="s">
        <v>5284</v>
      </c>
      <c r="B21547" s="85" t="s">
        <v>5285</v>
      </c>
      <c r="C21547" s="86" t="s">
        <v>4888</v>
      </c>
      <c r="D21547" s="87">
        <v>0.15</v>
      </c>
      <c r="E21547" s="88">
        <v>222303</v>
      </c>
      <c r="F21547" s="89">
        <f>+D21547*E21547</f>
        <v>33345.449999999997</v>
      </c>
    </row>
    <row r="21548" spans="1:6" ht="409.6" hidden="1" customHeight="1" thickBot="1" x14ac:dyDescent="0.25"/>
    <row r="21549" spans="1:6" ht="13.5" customHeight="1" thickBot="1" x14ac:dyDescent="0.25">
      <c r="A21549" s="90" t="s">
        <v>4893</v>
      </c>
      <c r="B21549" s="91"/>
      <c r="C21549" s="92">
        <v>52.426772322060302</v>
      </c>
      <c r="D21549" s="91"/>
      <c r="E21549" s="93" t="s">
        <v>4884</v>
      </c>
      <c r="F21549" s="94">
        <v>33345</v>
      </c>
    </row>
    <row r="21550" spans="1:6" ht="0.2" customHeight="1" x14ac:dyDescent="0.2"/>
    <row r="21551" spans="1:6" ht="12.75" customHeight="1" x14ac:dyDescent="0.2">
      <c r="A21551" s="80" t="s">
        <v>4871</v>
      </c>
      <c r="B21551" s="81" t="s">
        <v>4894</v>
      </c>
      <c r="C21551" s="82" t="s">
        <v>4870</v>
      </c>
      <c r="D21551" s="82" t="s">
        <v>4873</v>
      </c>
      <c r="E21551" s="82" t="s">
        <v>4874</v>
      </c>
      <c r="F21551" s="83" t="s">
        <v>4875</v>
      </c>
    </row>
    <row r="21552" spans="1:6" ht="409.6" hidden="1" customHeight="1" x14ac:dyDescent="0.2"/>
    <row r="21553" spans="1:6" ht="25.5" customHeight="1" thickBot="1" x14ac:dyDescent="0.25">
      <c r="A21553" s="84" t="s">
        <v>4895</v>
      </c>
      <c r="B21553" s="85" t="s">
        <v>4896</v>
      </c>
      <c r="C21553" s="86" t="s">
        <v>4897</v>
      </c>
      <c r="D21553" s="87">
        <v>0.05</v>
      </c>
      <c r="E21553" s="88">
        <v>33345</v>
      </c>
      <c r="F21553" s="89">
        <f>+D21553*E21553</f>
        <v>1667.25</v>
      </c>
    </row>
    <row r="21554" spans="1:6" ht="409.6" hidden="1" customHeight="1" thickBot="1" x14ac:dyDescent="0.25"/>
    <row r="21555" spans="1:6" ht="13.5" customHeight="1" thickBot="1" x14ac:dyDescent="0.25">
      <c r="A21555" s="90" t="s">
        <v>4898</v>
      </c>
      <c r="B21555" s="91"/>
      <c r="C21555" s="92">
        <v>2.6209455528827301</v>
      </c>
      <c r="D21555" s="91"/>
      <c r="E21555" s="93" t="s">
        <v>4884</v>
      </c>
      <c r="F21555" s="94">
        <v>1667</v>
      </c>
    </row>
    <row r="21556" spans="1:6" ht="0.2" customHeight="1" thickBot="1" x14ac:dyDescent="0.25"/>
    <row r="21557" spans="1:6" ht="12.75" customHeight="1" thickBot="1" x14ac:dyDescent="0.3">
      <c r="A21557" s="157" t="s">
        <v>4909</v>
      </c>
      <c r="B21557" s="158"/>
      <c r="C21557" s="158"/>
      <c r="D21557" s="158"/>
      <c r="E21557" s="159">
        <v>63603</v>
      </c>
      <c r="F21557" s="160"/>
    </row>
    <row r="21558" spans="1:6" ht="12.75" customHeight="1" x14ac:dyDescent="0.2"/>
    <row r="21559" spans="1:6" ht="12.75" customHeight="1" x14ac:dyDescent="0.2"/>
    <row r="21560" spans="1:6" ht="409.6" hidden="1" customHeight="1" x14ac:dyDescent="0.2"/>
    <row r="21561" spans="1:6" ht="12.75" customHeight="1" x14ac:dyDescent="0.25">
      <c r="A21561" s="144" t="s">
        <v>4868</v>
      </c>
      <c r="B21561" s="145"/>
      <c r="C21561" s="145"/>
      <c r="D21561" s="145"/>
      <c r="E21561" s="146"/>
      <c r="F21561" s="147"/>
    </row>
    <row r="21562" spans="1:6" ht="12.75" customHeight="1" x14ac:dyDescent="0.2">
      <c r="A21562" s="138" t="s">
        <v>3451</v>
      </c>
      <c r="B21562" s="139"/>
      <c r="C21562" s="139"/>
      <c r="D21562" s="140"/>
      <c r="E21562" s="76" t="s">
        <v>4869</v>
      </c>
      <c r="F21562" s="77" t="s">
        <v>4870</v>
      </c>
    </row>
    <row r="21563" spans="1:6" ht="12.75" customHeight="1" x14ac:dyDescent="0.2">
      <c r="A21563" s="141"/>
      <c r="B21563" s="142"/>
      <c r="C21563" s="142"/>
      <c r="D21563" s="143"/>
      <c r="E21563" s="78" t="s">
        <v>3450</v>
      </c>
      <c r="F21563" s="79" t="s">
        <v>117</v>
      </c>
    </row>
    <row r="21564" spans="1:6" ht="409.6" hidden="1" customHeight="1" x14ac:dyDescent="0.2"/>
    <row r="21565" spans="1:6" ht="12.75" customHeight="1" x14ac:dyDescent="0.2">
      <c r="A21565" s="80" t="s">
        <v>4871</v>
      </c>
      <c r="B21565" s="81" t="s">
        <v>4872</v>
      </c>
      <c r="C21565" s="82" t="s">
        <v>4870</v>
      </c>
      <c r="D21565" s="82" t="s">
        <v>4873</v>
      </c>
      <c r="E21565" s="82" t="s">
        <v>4874</v>
      </c>
      <c r="F21565" s="83" t="s">
        <v>4875</v>
      </c>
    </row>
    <row r="21566" spans="1:6" ht="409.6" hidden="1" customHeight="1" x14ac:dyDescent="0.2"/>
    <row r="21567" spans="1:6" ht="25.5" customHeight="1" x14ac:dyDescent="0.2">
      <c r="A21567" s="84" t="s">
        <v>5627</v>
      </c>
      <c r="B21567" s="85" t="s">
        <v>5628</v>
      </c>
      <c r="C21567" s="86" t="s">
        <v>117</v>
      </c>
      <c r="D21567" s="87">
        <v>1.1000000000000001</v>
      </c>
      <c r="E21567" s="88">
        <v>25900</v>
      </c>
      <c r="F21567" s="89">
        <f>+D21567*E21567</f>
        <v>28490.000000000004</v>
      </c>
    </row>
    <row r="21568" spans="1:6" ht="409.6" hidden="1" customHeight="1" x14ac:dyDescent="0.2"/>
    <row r="21569" spans="1:6" ht="25.5" customHeight="1" x14ac:dyDescent="0.2">
      <c r="A21569" s="84" t="s">
        <v>5631</v>
      </c>
      <c r="B21569" s="85" t="s">
        <v>5632</v>
      </c>
      <c r="C21569" s="86" t="s">
        <v>7</v>
      </c>
      <c r="D21569" s="87">
        <v>3.85</v>
      </c>
      <c r="E21569" s="88">
        <v>1158</v>
      </c>
      <c r="F21569" s="89">
        <f>+D21569*E21569</f>
        <v>4458.3</v>
      </c>
    </row>
    <row r="21570" spans="1:6" ht="409.6" hidden="1" customHeight="1" x14ac:dyDescent="0.2"/>
    <row r="21571" spans="1:6" ht="25.5" customHeight="1" x14ac:dyDescent="0.2">
      <c r="A21571" s="84" t="s">
        <v>5633</v>
      </c>
      <c r="B21571" s="85" t="s">
        <v>5634</v>
      </c>
      <c r="C21571" s="86" t="s">
        <v>7</v>
      </c>
      <c r="D21571" s="87">
        <v>0.55000000000000004</v>
      </c>
      <c r="E21571" s="88">
        <v>5500</v>
      </c>
      <c r="F21571" s="89">
        <f>+D21571*E21571</f>
        <v>3025.0000000000005</v>
      </c>
    </row>
    <row r="21572" spans="1:6" ht="409.6" hidden="1" customHeight="1" x14ac:dyDescent="0.2"/>
    <row r="21573" spans="1:6" ht="25.5" customHeight="1" x14ac:dyDescent="0.2">
      <c r="A21573" s="84" t="s">
        <v>5635</v>
      </c>
      <c r="B21573" s="85" t="s">
        <v>5636</v>
      </c>
      <c r="C21573" s="86" t="s">
        <v>263</v>
      </c>
      <c r="D21573" s="87">
        <v>0.45833000000000002</v>
      </c>
      <c r="E21573" s="88">
        <v>1201</v>
      </c>
      <c r="F21573" s="89">
        <f>+D21573*E21573</f>
        <v>550.45433000000003</v>
      </c>
    </row>
    <row r="21574" spans="1:6" ht="409.6" hidden="1" customHeight="1" x14ac:dyDescent="0.2"/>
    <row r="21575" spans="1:6" ht="25.5" customHeight="1" thickBot="1" x14ac:dyDescent="0.25">
      <c r="A21575" s="84" t="s">
        <v>5450</v>
      </c>
      <c r="B21575" s="85" t="s">
        <v>5451</v>
      </c>
      <c r="C21575" s="86" t="s">
        <v>7</v>
      </c>
      <c r="D21575" s="87">
        <v>0.05</v>
      </c>
      <c r="E21575" s="88">
        <v>15900</v>
      </c>
      <c r="F21575" s="89">
        <f>+D21575*E21575</f>
        <v>795</v>
      </c>
    </row>
    <row r="21576" spans="1:6" ht="409.6" hidden="1" customHeight="1" thickBot="1" x14ac:dyDescent="0.25"/>
    <row r="21577" spans="1:6" ht="13.5" customHeight="1" thickBot="1" x14ac:dyDescent="0.25">
      <c r="A21577" s="90" t="s">
        <v>4883</v>
      </c>
      <c r="B21577" s="91"/>
      <c r="C21577" s="92">
        <v>55.178022237993801</v>
      </c>
      <c r="D21577" s="91"/>
      <c r="E21577" s="93" t="s">
        <v>4884</v>
      </c>
      <c r="F21577" s="94">
        <v>37318</v>
      </c>
    </row>
    <row r="21578" spans="1:6" ht="0.2" customHeight="1" x14ac:dyDescent="0.2"/>
    <row r="21579" spans="1:6" ht="12.75" customHeight="1" x14ac:dyDescent="0.2">
      <c r="A21579" s="80" t="s">
        <v>4871</v>
      </c>
      <c r="B21579" s="81" t="s">
        <v>4885</v>
      </c>
      <c r="C21579" s="82" t="s">
        <v>4870</v>
      </c>
      <c r="D21579" s="82" t="s">
        <v>4873</v>
      </c>
      <c r="E21579" s="82" t="s">
        <v>4874</v>
      </c>
      <c r="F21579" s="83" t="s">
        <v>4875</v>
      </c>
    </row>
    <row r="21580" spans="1:6" ht="409.6" hidden="1" customHeight="1" x14ac:dyDescent="0.2"/>
    <row r="21581" spans="1:6" ht="25.5" customHeight="1" thickBot="1" x14ac:dyDescent="0.25">
      <c r="A21581" s="84" t="s">
        <v>5284</v>
      </c>
      <c r="B21581" s="85" t="s">
        <v>5285</v>
      </c>
      <c r="C21581" s="86" t="s">
        <v>4888</v>
      </c>
      <c r="D21581" s="87">
        <v>0.125</v>
      </c>
      <c r="E21581" s="88">
        <v>222303</v>
      </c>
      <c r="F21581" s="89">
        <f>+D21581*E21581</f>
        <v>27787.875</v>
      </c>
    </row>
    <row r="21582" spans="1:6" ht="409.6" hidden="1" customHeight="1" x14ac:dyDescent="0.2"/>
    <row r="21583" spans="1:6" ht="13.5" customHeight="1" thickBot="1" x14ac:dyDescent="0.25">
      <c r="A21583" s="90" t="s">
        <v>4893</v>
      </c>
      <c r="B21583" s="91"/>
      <c r="C21583" s="92">
        <v>41.087059380175099</v>
      </c>
      <c r="D21583" s="91"/>
      <c r="E21583" s="93" t="s">
        <v>4884</v>
      </c>
      <c r="F21583" s="94">
        <v>27788</v>
      </c>
    </row>
    <row r="21584" spans="1:6" ht="0.2" customHeight="1" x14ac:dyDescent="0.2"/>
    <row r="21585" spans="1:6" ht="12.75" customHeight="1" x14ac:dyDescent="0.2">
      <c r="A21585" s="80" t="s">
        <v>4871</v>
      </c>
      <c r="B21585" s="81" t="s">
        <v>4894</v>
      </c>
      <c r="C21585" s="82" t="s">
        <v>4870</v>
      </c>
      <c r="D21585" s="82" t="s">
        <v>4873</v>
      </c>
      <c r="E21585" s="82" t="s">
        <v>4874</v>
      </c>
      <c r="F21585" s="83" t="s">
        <v>4875</v>
      </c>
    </row>
    <row r="21586" spans="1:6" ht="409.6" hidden="1" customHeight="1" x14ac:dyDescent="0.2"/>
    <row r="21587" spans="1:6" ht="25.5" customHeight="1" thickBot="1" x14ac:dyDescent="0.25">
      <c r="A21587" s="84" t="s">
        <v>4895</v>
      </c>
      <c r="B21587" s="85" t="s">
        <v>4896</v>
      </c>
      <c r="C21587" s="86" t="s">
        <v>4897</v>
      </c>
      <c r="D21587" s="87">
        <v>0.05</v>
      </c>
      <c r="E21587" s="88">
        <v>27788</v>
      </c>
      <c r="F21587" s="89">
        <f>+D21587*E21587</f>
        <v>1389.4</v>
      </c>
    </row>
    <row r="21588" spans="1:6" ht="409.6" hidden="1" customHeight="1" thickBot="1" x14ac:dyDescent="0.25"/>
    <row r="21589" spans="1:6" ht="13.5" customHeight="1" thickBot="1" x14ac:dyDescent="0.25">
      <c r="A21589" s="90" t="s">
        <v>4898</v>
      </c>
      <c r="B21589" s="91"/>
      <c r="C21589" s="92">
        <v>2.0537615330021302</v>
      </c>
      <c r="D21589" s="91"/>
      <c r="E21589" s="93" t="s">
        <v>4884</v>
      </c>
      <c r="F21589" s="94">
        <v>1389</v>
      </c>
    </row>
    <row r="21590" spans="1:6" ht="0.2" customHeight="1" x14ac:dyDescent="0.2"/>
    <row r="21591" spans="1:6" ht="12.75" customHeight="1" x14ac:dyDescent="0.2">
      <c r="A21591" s="80" t="s">
        <v>4871</v>
      </c>
      <c r="B21591" s="81" t="s">
        <v>4899</v>
      </c>
      <c r="C21591" s="82" t="s">
        <v>4870</v>
      </c>
      <c r="D21591" s="82" t="s">
        <v>4873</v>
      </c>
      <c r="E21591" s="82" t="s">
        <v>4874</v>
      </c>
      <c r="F21591" s="83" t="s">
        <v>4875</v>
      </c>
    </row>
    <row r="21592" spans="1:6" ht="409.6" hidden="1" customHeight="1" x14ac:dyDescent="0.2"/>
    <row r="21593" spans="1:6" ht="25.5" customHeight="1" x14ac:dyDescent="0.2">
      <c r="A21593" s="84" t="s">
        <v>2060</v>
      </c>
      <c r="B21593" s="85" t="s">
        <v>5637</v>
      </c>
      <c r="C21593" s="86" t="s">
        <v>109</v>
      </c>
      <c r="D21593" s="87">
        <v>0.125</v>
      </c>
      <c r="E21593" s="88">
        <v>8768</v>
      </c>
      <c r="F21593" s="89">
        <f>+D21593*E21593</f>
        <v>1096</v>
      </c>
    </row>
    <row r="21594" spans="1:6" ht="409.6" hidden="1" customHeight="1" x14ac:dyDescent="0.2"/>
    <row r="21595" spans="1:6" ht="25.5" customHeight="1" thickBot="1" x14ac:dyDescent="0.25">
      <c r="A21595" s="84" t="s">
        <v>5638</v>
      </c>
      <c r="B21595" s="85" t="s">
        <v>5639</v>
      </c>
      <c r="C21595" s="86" t="s">
        <v>109</v>
      </c>
      <c r="D21595" s="87">
        <v>2.5000000000000001E-2</v>
      </c>
      <c r="E21595" s="88">
        <v>1621</v>
      </c>
      <c r="F21595" s="89">
        <f>+D21595*E21595</f>
        <v>40.525000000000006</v>
      </c>
    </row>
    <row r="21596" spans="1:6" ht="409.6" hidden="1" customHeight="1" thickBot="1" x14ac:dyDescent="0.25"/>
    <row r="21597" spans="1:6" ht="13.5" customHeight="1" thickBot="1" x14ac:dyDescent="0.25">
      <c r="A21597" s="90" t="s">
        <v>4904</v>
      </c>
      <c r="B21597" s="91"/>
      <c r="C21597" s="92">
        <v>1.6811568488289601</v>
      </c>
      <c r="D21597" s="91"/>
      <c r="E21597" s="93" t="s">
        <v>4884</v>
      </c>
      <c r="F21597" s="94">
        <v>1137</v>
      </c>
    </row>
    <row r="21598" spans="1:6" ht="0.2" customHeight="1" thickBot="1" x14ac:dyDescent="0.25"/>
    <row r="21599" spans="1:6" ht="12.75" customHeight="1" thickBot="1" x14ac:dyDescent="0.3">
      <c r="A21599" s="157" t="s">
        <v>4909</v>
      </c>
      <c r="B21599" s="158"/>
      <c r="C21599" s="158"/>
      <c r="D21599" s="158"/>
      <c r="E21599" s="159">
        <v>67632</v>
      </c>
      <c r="F21599" s="160"/>
    </row>
    <row r="21600" spans="1:6" ht="12.75" customHeight="1" x14ac:dyDescent="0.2"/>
    <row r="21601" spans="1:6" ht="12.75" customHeight="1" x14ac:dyDescent="0.2"/>
    <row r="21602" spans="1:6" ht="409.6" hidden="1" customHeight="1" x14ac:dyDescent="0.2"/>
    <row r="21603" spans="1:6" ht="12.75" customHeight="1" x14ac:dyDescent="0.25">
      <c r="A21603" s="144" t="s">
        <v>4868</v>
      </c>
      <c r="B21603" s="145"/>
      <c r="C21603" s="145"/>
      <c r="D21603" s="145"/>
      <c r="E21603" s="146"/>
      <c r="F21603" s="147"/>
    </row>
    <row r="21604" spans="1:6" ht="12.75" customHeight="1" x14ac:dyDescent="0.2">
      <c r="A21604" s="138" t="s">
        <v>3455</v>
      </c>
      <c r="B21604" s="139"/>
      <c r="C21604" s="139"/>
      <c r="D21604" s="140"/>
      <c r="E21604" s="76" t="s">
        <v>4869</v>
      </c>
      <c r="F21604" s="77" t="s">
        <v>4870</v>
      </c>
    </row>
    <row r="21605" spans="1:6" ht="12.75" customHeight="1" x14ac:dyDescent="0.2">
      <c r="A21605" s="141"/>
      <c r="B21605" s="142"/>
      <c r="C21605" s="142"/>
      <c r="D21605" s="143"/>
      <c r="E21605" s="78" t="s">
        <v>3454</v>
      </c>
      <c r="F21605" s="79" t="s">
        <v>117</v>
      </c>
    </row>
    <row r="21606" spans="1:6" ht="409.6" hidden="1" customHeight="1" x14ac:dyDescent="0.2"/>
    <row r="21607" spans="1:6" ht="12.75" customHeight="1" x14ac:dyDescent="0.2">
      <c r="A21607" s="80" t="s">
        <v>4871</v>
      </c>
      <c r="B21607" s="81" t="s">
        <v>4872</v>
      </c>
      <c r="C21607" s="82" t="s">
        <v>4870</v>
      </c>
      <c r="D21607" s="82" t="s">
        <v>4873</v>
      </c>
      <c r="E21607" s="82" t="s">
        <v>4874</v>
      </c>
      <c r="F21607" s="83" t="s">
        <v>4875</v>
      </c>
    </row>
    <row r="21608" spans="1:6" ht="409.6" hidden="1" customHeight="1" x14ac:dyDescent="0.2"/>
    <row r="21609" spans="1:6" ht="25.5" customHeight="1" x14ac:dyDescent="0.2">
      <c r="A21609" s="84" t="s">
        <v>5668</v>
      </c>
      <c r="B21609" s="85" t="s">
        <v>5669</v>
      </c>
      <c r="C21609" s="86" t="s">
        <v>4880</v>
      </c>
      <c r="D21609" s="87">
        <v>0.05</v>
      </c>
      <c r="E21609" s="88">
        <v>69400</v>
      </c>
      <c r="F21609" s="89">
        <f>+D21609*E21609</f>
        <v>3470</v>
      </c>
    </row>
    <row r="21610" spans="1:6" ht="409.6" hidden="1" customHeight="1" x14ac:dyDescent="0.2"/>
    <row r="21611" spans="1:6" ht="25.5" customHeight="1" x14ac:dyDescent="0.2">
      <c r="A21611" s="84" t="s">
        <v>5450</v>
      </c>
      <c r="B21611" s="85" t="s">
        <v>5451</v>
      </c>
      <c r="C21611" s="86" t="s">
        <v>7</v>
      </c>
      <c r="D21611" s="87">
        <v>0.05</v>
      </c>
      <c r="E21611" s="88">
        <v>15900</v>
      </c>
      <c r="F21611" s="89">
        <f>+D21611*E21611</f>
        <v>795</v>
      </c>
    </row>
    <row r="21612" spans="1:6" ht="409.6" hidden="1" customHeight="1" x14ac:dyDescent="0.2"/>
    <row r="21613" spans="1:6" ht="25.5" customHeight="1" x14ac:dyDescent="0.2">
      <c r="A21613" s="84" t="s">
        <v>5625</v>
      </c>
      <c r="B21613" s="85" t="s">
        <v>5626</v>
      </c>
      <c r="C21613" s="86" t="s">
        <v>9</v>
      </c>
      <c r="D21613" s="87">
        <v>0.1</v>
      </c>
      <c r="E21613" s="88">
        <v>1110</v>
      </c>
      <c r="F21613" s="89">
        <f>+D21613*E21613</f>
        <v>111</v>
      </c>
    </row>
    <row r="21614" spans="1:6" ht="409.6" hidden="1" customHeight="1" x14ac:dyDescent="0.2"/>
    <row r="21615" spans="1:6" ht="25.5" customHeight="1" x14ac:dyDescent="0.2">
      <c r="A21615" s="84" t="s">
        <v>5670</v>
      </c>
      <c r="B21615" s="85" t="s">
        <v>5671</v>
      </c>
      <c r="C21615" s="86" t="s">
        <v>263</v>
      </c>
      <c r="D21615" s="87">
        <v>0.66669999999999996</v>
      </c>
      <c r="E21615" s="88">
        <v>3090</v>
      </c>
      <c r="F21615" s="89">
        <f>+D21615*E21615</f>
        <v>2060.1030000000001</v>
      </c>
    </row>
    <row r="21616" spans="1:6" ht="409.6" hidden="1" customHeight="1" x14ac:dyDescent="0.2"/>
    <row r="21617" spans="1:6" ht="25.5" customHeight="1" thickBot="1" x14ac:dyDescent="0.25">
      <c r="A21617" s="84" t="s">
        <v>5192</v>
      </c>
      <c r="B21617" s="85" t="s">
        <v>5193</v>
      </c>
      <c r="C21617" s="86" t="s">
        <v>117</v>
      </c>
      <c r="D21617" s="87">
        <v>0.2</v>
      </c>
      <c r="E21617" s="88">
        <v>800</v>
      </c>
      <c r="F21617" s="89">
        <f>+D21617*E21617</f>
        <v>160</v>
      </c>
    </row>
    <row r="21618" spans="1:6" ht="409.6" hidden="1" customHeight="1" x14ac:dyDescent="0.2"/>
    <row r="21619" spans="1:6" ht="13.5" customHeight="1" thickBot="1" x14ac:dyDescent="0.25">
      <c r="A21619" s="90" t="s">
        <v>4883</v>
      </c>
      <c r="B21619" s="91"/>
      <c r="C21619" s="92">
        <v>38.004148421295199</v>
      </c>
      <c r="D21619" s="91"/>
      <c r="E21619" s="93" t="s">
        <v>4884</v>
      </c>
      <c r="F21619" s="94">
        <v>6596</v>
      </c>
    </row>
    <row r="21620" spans="1:6" ht="0.2" customHeight="1" x14ac:dyDescent="0.2"/>
    <row r="21621" spans="1:6" ht="12.75" customHeight="1" x14ac:dyDescent="0.2">
      <c r="A21621" s="80" t="s">
        <v>4871</v>
      </c>
      <c r="B21621" s="81" t="s">
        <v>4885</v>
      </c>
      <c r="C21621" s="82" t="s">
        <v>4870</v>
      </c>
      <c r="D21621" s="82" t="s">
        <v>4873</v>
      </c>
      <c r="E21621" s="82" t="s">
        <v>4874</v>
      </c>
      <c r="F21621" s="83" t="s">
        <v>4875</v>
      </c>
    </row>
    <row r="21622" spans="1:6" ht="409.6" hidden="1" customHeight="1" x14ac:dyDescent="0.2"/>
    <row r="21623" spans="1:6" ht="25.5" customHeight="1" x14ac:dyDescent="0.2">
      <c r="A21623" s="84" t="s">
        <v>4912</v>
      </c>
      <c r="B21623" s="85" t="s">
        <v>4913</v>
      </c>
      <c r="C21623" s="86" t="s">
        <v>4888</v>
      </c>
      <c r="D21623" s="87">
        <v>2.5000000000000001E-2</v>
      </c>
      <c r="E21623" s="88">
        <v>184277</v>
      </c>
      <c r="F21623" s="89">
        <f>+D21623*E21623</f>
        <v>4606.9250000000002</v>
      </c>
    </row>
    <row r="21624" spans="1:6" ht="409.6" hidden="1" customHeight="1" x14ac:dyDescent="0.2"/>
    <row r="21625" spans="1:6" ht="25.5" customHeight="1" thickBot="1" x14ac:dyDescent="0.25">
      <c r="A21625" s="84" t="s">
        <v>5030</v>
      </c>
      <c r="B21625" s="85" t="s">
        <v>5031</v>
      </c>
      <c r="C21625" s="86" t="s">
        <v>4888</v>
      </c>
      <c r="D21625" s="87">
        <v>0.02</v>
      </c>
      <c r="E21625" s="88">
        <v>81901</v>
      </c>
      <c r="F21625" s="89">
        <f>+D21625*E21625</f>
        <v>1638.02</v>
      </c>
    </row>
    <row r="21626" spans="1:6" ht="409.6" hidden="1" customHeight="1" thickBot="1" x14ac:dyDescent="0.25"/>
    <row r="21627" spans="1:6" ht="13.5" customHeight="1" thickBot="1" x14ac:dyDescent="0.25">
      <c r="A21627" s="90" t="s">
        <v>4893</v>
      </c>
      <c r="B21627" s="91"/>
      <c r="C21627" s="92">
        <v>35.981793039870901</v>
      </c>
      <c r="D21627" s="91"/>
      <c r="E21627" s="93" t="s">
        <v>4884</v>
      </c>
      <c r="F21627" s="94">
        <v>6245</v>
      </c>
    </row>
    <row r="21628" spans="1:6" ht="0.2" customHeight="1" x14ac:dyDescent="0.2"/>
    <row r="21629" spans="1:6" ht="12.75" customHeight="1" x14ac:dyDescent="0.2">
      <c r="A21629" s="80" t="s">
        <v>4871</v>
      </c>
      <c r="B21629" s="81" t="s">
        <v>4894</v>
      </c>
      <c r="C21629" s="82" t="s">
        <v>4870</v>
      </c>
      <c r="D21629" s="82" t="s">
        <v>4873</v>
      </c>
      <c r="E21629" s="82" t="s">
        <v>4874</v>
      </c>
      <c r="F21629" s="83" t="s">
        <v>4875</v>
      </c>
    </row>
    <row r="21630" spans="1:6" ht="409.6" hidden="1" customHeight="1" x14ac:dyDescent="0.2"/>
    <row r="21631" spans="1:6" ht="25.5" customHeight="1" thickBot="1" x14ac:dyDescent="0.25">
      <c r="A21631" s="84" t="s">
        <v>4895</v>
      </c>
      <c r="B21631" s="85" t="s">
        <v>4896</v>
      </c>
      <c r="C21631" s="86" t="s">
        <v>4897</v>
      </c>
      <c r="D21631" s="87">
        <v>0.05</v>
      </c>
      <c r="E21631" s="88">
        <v>6245</v>
      </c>
      <c r="F21631" s="89">
        <f>+D21631*E21631</f>
        <v>312.25</v>
      </c>
    </row>
    <row r="21632" spans="1:6" ht="409.6" hidden="1" customHeight="1" thickBot="1" x14ac:dyDescent="0.25"/>
    <row r="21633" spans="1:6" ht="13.5" customHeight="1" thickBot="1" x14ac:dyDescent="0.25">
      <c r="A21633" s="90" t="s">
        <v>4898</v>
      </c>
      <c r="B21633" s="91"/>
      <c r="C21633" s="92">
        <v>1.7976492279327001</v>
      </c>
      <c r="D21633" s="91"/>
      <c r="E21633" s="93" t="s">
        <v>4884</v>
      </c>
      <c r="F21633" s="94">
        <v>312</v>
      </c>
    </row>
    <row r="21634" spans="1:6" ht="0.2" customHeight="1" x14ac:dyDescent="0.2"/>
    <row r="21635" spans="1:6" ht="12.75" customHeight="1" x14ac:dyDescent="0.2">
      <c r="A21635" s="80" t="s">
        <v>4871</v>
      </c>
      <c r="B21635" s="81" t="s">
        <v>4899</v>
      </c>
      <c r="C21635" s="82" t="s">
        <v>4870</v>
      </c>
      <c r="D21635" s="82" t="s">
        <v>4873</v>
      </c>
      <c r="E21635" s="82" t="s">
        <v>4874</v>
      </c>
      <c r="F21635" s="83" t="s">
        <v>4875</v>
      </c>
    </row>
    <row r="21636" spans="1:6" ht="409.6" hidden="1" customHeight="1" x14ac:dyDescent="0.2"/>
    <row r="21637" spans="1:6" ht="25.5" customHeight="1" x14ac:dyDescent="0.2">
      <c r="A21637" s="84" t="s">
        <v>5402</v>
      </c>
      <c r="B21637" s="85" t="s">
        <v>5403</v>
      </c>
      <c r="C21637" s="86" t="s">
        <v>109</v>
      </c>
      <c r="D21637" s="87">
        <v>7.0000000000000007E-2</v>
      </c>
      <c r="E21637" s="88">
        <v>7018</v>
      </c>
      <c r="F21637" s="89">
        <f>+D21637*E21637</f>
        <v>491.26000000000005</v>
      </c>
    </row>
    <row r="21638" spans="1:6" ht="409.6" hidden="1" customHeight="1" x14ac:dyDescent="0.2"/>
    <row r="21639" spans="1:6" ht="25.5" customHeight="1" thickBot="1" x14ac:dyDescent="0.25">
      <c r="A21639" s="84" t="s">
        <v>5012</v>
      </c>
      <c r="B21639" s="85" t="s">
        <v>5013</v>
      </c>
      <c r="C21639" s="86" t="s">
        <v>109</v>
      </c>
      <c r="D21639" s="87">
        <v>0.16</v>
      </c>
      <c r="E21639" s="88">
        <v>23200</v>
      </c>
      <c r="F21639" s="89">
        <f>+D21639*E21639</f>
        <v>3712</v>
      </c>
    </row>
    <row r="21640" spans="1:6" ht="409.6" hidden="1" customHeight="1" thickBot="1" x14ac:dyDescent="0.25"/>
    <row r="21641" spans="1:6" ht="13.5" customHeight="1" thickBot="1" x14ac:dyDescent="0.25">
      <c r="A21641" s="90" t="s">
        <v>4904</v>
      </c>
      <c r="B21641" s="91"/>
      <c r="C21641" s="92">
        <v>24.216409310901099</v>
      </c>
      <c r="D21641" s="91"/>
      <c r="E21641" s="93" t="s">
        <v>4884</v>
      </c>
      <c r="F21641" s="94">
        <v>4203</v>
      </c>
    </row>
    <row r="21642" spans="1:6" ht="0.2" customHeight="1" thickBot="1" x14ac:dyDescent="0.25"/>
    <row r="21643" spans="1:6" ht="12.75" customHeight="1" thickBot="1" x14ac:dyDescent="0.3">
      <c r="A21643" s="157" t="s">
        <v>4909</v>
      </c>
      <c r="B21643" s="158"/>
      <c r="C21643" s="158"/>
      <c r="D21643" s="158"/>
      <c r="E21643" s="159">
        <v>17356</v>
      </c>
      <c r="F21643" s="160"/>
    </row>
    <row r="21644" spans="1:6" ht="12.75" customHeight="1" x14ac:dyDescent="0.2"/>
    <row r="21645" spans="1:6" ht="12.75" customHeight="1" x14ac:dyDescent="0.2"/>
    <row r="21646" spans="1:6" ht="409.6" hidden="1" customHeight="1" x14ac:dyDescent="0.2"/>
    <row r="21647" spans="1:6" ht="12.75" customHeight="1" x14ac:dyDescent="0.25">
      <c r="A21647" s="144" t="s">
        <v>4868</v>
      </c>
      <c r="B21647" s="145"/>
      <c r="C21647" s="145"/>
      <c r="D21647" s="145"/>
      <c r="E21647" s="146"/>
      <c r="F21647" s="147"/>
    </row>
    <row r="21648" spans="1:6" ht="12.75" customHeight="1" x14ac:dyDescent="0.2">
      <c r="A21648" s="138" t="s">
        <v>3457</v>
      </c>
      <c r="B21648" s="139"/>
      <c r="C21648" s="139"/>
      <c r="D21648" s="140"/>
      <c r="E21648" s="76" t="s">
        <v>4869</v>
      </c>
      <c r="F21648" s="77" t="s">
        <v>4870</v>
      </c>
    </row>
    <row r="21649" spans="1:6" ht="12.75" customHeight="1" x14ac:dyDescent="0.2">
      <c r="A21649" s="141"/>
      <c r="B21649" s="142"/>
      <c r="C21649" s="142"/>
      <c r="D21649" s="143"/>
      <c r="E21649" s="78" t="s">
        <v>3456</v>
      </c>
      <c r="F21649" s="79" t="s">
        <v>117</v>
      </c>
    </row>
    <row r="21650" spans="1:6" ht="409.6" hidden="1" customHeight="1" x14ac:dyDescent="0.2"/>
    <row r="21651" spans="1:6" ht="12.75" customHeight="1" x14ac:dyDescent="0.2">
      <c r="A21651" s="80" t="s">
        <v>4871</v>
      </c>
      <c r="B21651" s="81" t="s">
        <v>4872</v>
      </c>
      <c r="C21651" s="82" t="s">
        <v>4870</v>
      </c>
      <c r="D21651" s="82" t="s">
        <v>4873</v>
      </c>
      <c r="E21651" s="82" t="s">
        <v>4874</v>
      </c>
      <c r="F21651" s="83" t="s">
        <v>4875</v>
      </c>
    </row>
    <row r="21652" spans="1:6" ht="409.6" hidden="1" customHeight="1" x14ac:dyDescent="0.2"/>
    <row r="21653" spans="1:6" ht="25.5" customHeight="1" x14ac:dyDescent="0.2">
      <c r="A21653" s="84" t="s">
        <v>5668</v>
      </c>
      <c r="B21653" s="85" t="s">
        <v>5669</v>
      </c>
      <c r="C21653" s="86" t="s">
        <v>4880</v>
      </c>
      <c r="D21653" s="87">
        <v>0.05</v>
      </c>
      <c r="E21653" s="88">
        <v>69400</v>
      </c>
      <c r="F21653" s="89">
        <f>+D21653*E21653</f>
        <v>3470</v>
      </c>
    </row>
    <row r="21654" spans="1:6" ht="409.6" hidden="1" customHeight="1" x14ac:dyDescent="0.2"/>
    <row r="21655" spans="1:6" ht="25.5" customHeight="1" x14ac:dyDescent="0.2">
      <c r="A21655" s="84" t="s">
        <v>5672</v>
      </c>
      <c r="B21655" s="85" t="s">
        <v>5673</v>
      </c>
      <c r="C21655" s="86" t="s">
        <v>4880</v>
      </c>
      <c r="D21655" s="87">
        <v>0.05</v>
      </c>
      <c r="E21655" s="88">
        <v>51865</v>
      </c>
      <c r="F21655" s="89">
        <f>+D21655*E21655</f>
        <v>2593.25</v>
      </c>
    </row>
    <row r="21656" spans="1:6" ht="409.6" hidden="1" customHeight="1" x14ac:dyDescent="0.2"/>
    <row r="21657" spans="1:6" ht="25.5" customHeight="1" x14ac:dyDescent="0.2">
      <c r="A21657" s="84" t="s">
        <v>5674</v>
      </c>
      <c r="B21657" s="85" t="s">
        <v>5675</v>
      </c>
      <c r="C21657" s="86" t="s">
        <v>9</v>
      </c>
      <c r="D21657" s="87">
        <v>0.6</v>
      </c>
      <c r="E21657" s="88">
        <v>1310</v>
      </c>
      <c r="F21657" s="89">
        <f>+D21657*E21657</f>
        <v>786</v>
      </c>
    </row>
    <row r="21658" spans="1:6" ht="409.6" hidden="1" customHeight="1" x14ac:dyDescent="0.2"/>
    <row r="21659" spans="1:6" ht="25.5" customHeight="1" x14ac:dyDescent="0.2">
      <c r="A21659" s="84" t="s">
        <v>5450</v>
      </c>
      <c r="B21659" s="85" t="s">
        <v>5451</v>
      </c>
      <c r="C21659" s="86" t="s">
        <v>7</v>
      </c>
      <c r="D21659" s="87">
        <v>0.2</v>
      </c>
      <c r="E21659" s="88">
        <v>15900</v>
      </c>
      <c r="F21659" s="89">
        <f>+D21659*E21659</f>
        <v>3180</v>
      </c>
    </row>
    <row r="21660" spans="1:6" ht="409.6" hidden="1" customHeight="1" x14ac:dyDescent="0.2"/>
    <row r="21661" spans="1:6" ht="25.5" customHeight="1" thickBot="1" x14ac:dyDescent="0.25">
      <c r="A21661" s="84" t="s">
        <v>5676</v>
      </c>
      <c r="B21661" s="85" t="s">
        <v>5677</v>
      </c>
      <c r="C21661" s="86" t="s">
        <v>7</v>
      </c>
      <c r="D21661" s="87">
        <v>0.3</v>
      </c>
      <c r="E21661" s="88">
        <v>1461</v>
      </c>
      <c r="F21661" s="89">
        <f>+D21661*E21661</f>
        <v>438.3</v>
      </c>
    </row>
    <row r="21662" spans="1:6" ht="409.6" hidden="1" customHeight="1" thickBot="1" x14ac:dyDescent="0.25"/>
    <row r="21663" spans="1:6" ht="13.5" customHeight="1" thickBot="1" x14ac:dyDescent="0.25">
      <c r="A21663" s="90" t="s">
        <v>4883</v>
      </c>
      <c r="B21663" s="91"/>
      <c r="C21663" s="92">
        <v>53.199491740787799</v>
      </c>
      <c r="D21663" s="91"/>
      <c r="E21663" s="93" t="s">
        <v>4884</v>
      </c>
      <c r="F21663" s="94">
        <v>10467</v>
      </c>
    </row>
    <row r="21664" spans="1:6" ht="0.2" customHeight="1" x14ac:dyDescent="0.2"/>
    <row r="21665" spans="1:6" ht="12.75" customHeight="1" x14ac:dyDescent="0.2">
      <c r="A21665" s="80" t="s">
        <v>4871</v>
      </c>
      <c r="B21665" s="81" t="s">
        <v>4885</v>
      </c>
      <c r="C21665" s="82" t="s">
        <v>4870</v>
      </c>
      <c r="D21665" s="82" t="s">
        <v>4873</v>
      </c>
      <c r="E21665" s="82" t="s">
        <v>4874</v>
      </c>
      <c r="F21665" s="83" t="s">
        <v>4875</v>
      </c>
    </row>
    <row r="21666" spans="1:6" ht="409.6" hidden="1" customHeight="1" x14ac:dyDescent="0.2"/>
    <row r="21667" spans="1:6" ht="25.5" customHeight="1" thickBot="1" x14ac:dyDescent="0.25">
      <c r="A21667" s="84" t="s">
        <v>5046</v>
      </c>
      <c r="B21667" s="85" t="s">
        <v>5047</v>
      </c>
      <c r="C21667" s="86" t="s">
        <v>4888</v>
      </c>
      <c r="D21667" s="87">
        <v>0.06</v>
      </c>
      <c r="E21667" s="88">
        <v>140402</v>
      </c>
      <c r="F21667" s="89">
        <f>+D21667*E21667</f>
        <v>8424.119999999999</v>
      </c>
    </row>
    <row r="21668" spans="1:6" ht="409.6" hidden="1" customHeight="1" thickBot="1" x14ac:dyDescent="0.25"/>
    <row r="21669" spans="1:6" ht="13.5" customHeight="1" thickBot="1" x14ac:dyDescent="0.25">
      <c r="A21669" s="90" t="s">
        <v>4893</v>
      </c>
      <c r="B21669" s="91"/>
      <c r="C21669" s="92">
        <v>42.815756035578097</v>
      </c>
      <c r="D21669" s="91"/>
      <c r="E21669" s="93" t="s">
        <v>4884</v>
      </c>
      <c r="F21669" s="94">
        <v>8424</v>
      </c>
    </row>
    <row r="21670" spans="1:6" ht="0.2" customHeight="1" x14ac:dyDescent="0.2"/>
    <row r="21671" spans="1:6" ht="12.75" customHeight="1" x14ac:dyDescent="0.2">
      <c r="A21671" s="80" t="s">
        <v>4871</v>
      </c>
      <c r="B21671" s="81" t="s">
        <v>4894</v>
      </c>
      <c r="C21671" s="82" t="s">
        <v>4870</v>
      </c>
      <c r="D21671" s="82" t="s">
        <v>4873</v>
      </c>
      <c r="E21671" s="82" t="s">
        <v>4874</v>
      </c>
      <c r="F21671" s="83" t="s">
        <v>4875</v>
      </c>
    </row>
    <row r="21672" spans="1:6" ht="409.6" hidden="1" customHeight="1" x14ac:dyDescent="0.2"/>
    <row r="21673" spans="1:6" ht="25.5" customHeight="1" thickBot="1" x14ac:dyDescent="0.25">
      <c r="A21673" s="84" t="s">
        <v>4895</v>
      </c>
      <c r="B21673" s="85" t="s">
        <v>4896</v>
      </c>
      <c r="C21673" s="86" t="s">
        <v>4897</v>
      </c>
      <c r="D21673" s="87">
        <v>0.05</v>
      </c>
      <c r="E21673" s="88">
        <v>8424</v>
      </c>
      <c r="F21673" s="89">
        <f>+D21673*E21673</f>
        <v>421.20000000000005</v>
      </c>
    </row>
    <row r="21674" spans="1:6" ht="409.6" hidden="1" customHeight="1" thickBot="1" x14ac:dyDescent="0.25"/>
    <row r="21675" spans="1:6" ht="13.5" customHeight="1" thickBot="1" x14ac:dyDescent="0.25">
      <c r="A21675" s="90" t="s">
        <v>4898</v>
      </c>
      <c r="B21675" s="91"/>
      <c r="C21675" s="92">
        <v>2.1397712833545102</v>
      </c>
      <c r="D21675" s="91"/>
      <c r="E21675" s="93" t="s">
        <v>4884</v>
      </c>
      <c r="F21675" s="94">
        <v>421</v>
      </c>
    </row>
    <row r="21676" spans="1:6" ht="0.2" customHeight="1" x14ac:dyDescent="0.2"/>
    <row r="21677" spans="1:6" ht="12.75" customHeight="1" x14ac:dyDescent="0.2">
      <c r="A21677" s="80" t="s">
        <v>4871</v>
      </c>
      <c r="B21677" s="81" t="s">
        <v>4899</v>
      </c>
      <c r="C21677" s="82" t="s">
        <v>4870</v>
      </c>
      <c r="D21677" s="82" t="s">
        <v>4873</v>
      </c>
      <c r="E21677" s="82" t="s">
        <v>4874</v>
      </c>
      <c r="F21677" s="83" t="s">
        <v>4875</v>
      </c>
    </row>
    <row r="21678" spans="1:6" ht="409.6" hidden="1" customHeight="1" x14ac:dyDescent="0.2"/>
    <row r="21679" spans="1:6" ht="25.5" customHeight="1" thickBot="1" x14ac:dyDescent="0.25">
      <c r="A21679" s="84" t="s">
        <v>5012</v>
      </c>
      <c r="B21679" s="85" t="s">
        <v>5013</v>
      </c>
      <c r="C21679" s="86" t="s">
        <v>109</v>
      </c>
      <c r="D21679" s="87">
        <v>1.5630000000000002E-2</v>
      </c>
      <c r="E21679" s="88">
        <v>23200</v>
      </c>
      <c r="F21679" s="89">
        <f>+D21679*E21679</f>
        <v>362.61600000000004</v>
      </c>
    </row>
    <row r="21680" spans="1:6" ht="409.6" hidden="1" customHeight="1" thickBot="1" x14ac:dyDescent="0.25"/>
    <row r="21681" spans="1:6" ht="13.5" customHeight="1" thickBot="1" x14ac:dyDescent="0.25">
      <c r="A21681" s="90" t="s">
        <v>4904</v>
      </c>
      <c r="B21681" s="91"/>
      <c r="C21681" s="92">
        <v>1.8449809402795401</v>
      </c>
      <c r="D21681" s="91"/>
      <c r="E21681" s="93" t="s">
        <v>4884</v>
      </c>
      <c r="F21681" s="94">
        <v>363</v>
      </c>
    </row>
    <row r="21682" spans="1:6" ht="0.2" customHeight="1" thickBot="1" x14ac:dyDescent="0.25"/>
    <row r="21683" spans="1:6" ht="12.75" customHeight="1" thickBot="1" x14ac:dyDescent="0.3">
      <c r="A21683" s="157" t="s">
        <v>4909</v>
      </c>
      <c r="B21683" s="158"/>
      <c r="C21683" s="158"/>
      <c r="D21683" s="158"/>
      <c r="E21683" s="159">
        <v>19675</v>
      </c>
      <c r="F21683" s="160"/>
    </row>
    <row r="21684" spans="1:6" ht="12.75" customHeight="1" x14ac:dyDescent="0.2"/>
    <row r="21685" spans="1:6" ht="12.75" customHeight="1" x14ac:dyDescent="0.2"/>
    <row r="21686" spans="1:6" ht="409.6" hidden="1" customHeight="1" x14ac:dyDescent="0.2"/>
    <row r="21687" spans="1:6" ht="12.75" customHeight="1" x14ac:dyDescent="0.25">
      <c r="A21687" s="144" t="s">
        <v>4868</v>
      </c>
      <c r="B21687" s="145"/>
      <c r="C21687" s="145"/>
      <c r="D21687" s="145"/>
      <c r="E21687" s="146"/>
      <c r="F21687" s="147"/>
    </row>
    <row r="21688" spans="1:6" ht="12.75" customHeight="1" x14ac:dyDescent="0.2">
      <c r="A21688" s="138" t="s">
        <v>3459</v>
      </c>
      <c r="B21688" s="139"/>
      <c r="C21688" s="139"/>
      <c r="D21688" s="140"/>
      <c r="E21688" s="76" t="s">
        <v>4869</v>
      </c>
      <c r="F21688" s="77" t="s">
        <v>4870</v>
      </c>
    </row>
    <row r="21689" spans="1:6" ht="12.75" customHeight="1" x14ac:dyDescent="0.2">
      <c r="A21689" s="141"/>
      <c r="B21689" s="142"/>
      <c r="C21689" s="142"/>
      <c r="D21689" s="143"/>
      <c r="E21689" s="78" t="s">
        <v>3458</v>
      </c>
      <c r="F21689" s="79" t="s">
        <v>117</v>
      </c>
    </row>
    <row r="21690" spans="1:6" ht="409.6" hidden="1" customHeight="1" x14ac:dyDescent="0.2"/>
    <row r="21691" spans="1:6" ht="12.75" customHeight="1" x14ac:dyDescent="0.2">
      <c r="A21691" s="80" t="s">
        <v>4871</v>
      </c>
      <c r="B21691" s="81" t="s">
        <v>4872</v>
      </c>
      <c r="C21691" s="82" t="s">
        <v>4870</v>
      </c>
      <c r="D21691" s="82" t="s">
        <v>4873</v>
      </c>
      <c r="E21691" s="82" t="s">
        <v>4874</v>
      </c>
      <c r="F21691" s="83" t="s">
        <v>4875</v>
      </c>
    </row>
    <row r="21692" spans="1:6" ht="409.6" hidden="1" customHeight="1" x14ac:dyDescent="0.2"/>
    <row r="21693" spans="1:6" ht="25.5" customHeight="1" x14ac:dyDescent="0.2">
      <c r="A21693" s="84" t="s">
        <v>5678</v>
      </c>
      <c r="B21693" s="85" t="s">
        <v>5679</v>
      </c>
      <c r="C21693" s="86" t="s">
        <v>4880</v>
      </c>
      <c r="D21693" s="87">
        <v>8.2500000000000004E-2</v>
      </c>
      <c r="E21693" s="88">
        <v>50400</v>
      </c>
      <c r="F21693" s="89">
        <f>+D21693*E21693</f>
        <v>4158</v>
      </c>
    </row>
    <row r="21694" spans="1:6" ht="409.6" hidden="1" customHeight="1" x14ac:dyDescent="0.2"/>
    <row r="21695" spans="1:6" ht="25.5" customHeight="1" x14ac:dyDescent="0.2">
      <c r="A21695" s="84" t="s">
        <v>5676</v>
      </c>
      <c r="B21695" s="85" t="s">
        <v>5677</v>
      </c>
      <c r="C21695" s="86" t="s">
        <v>7</v>
      </c>
      <c r="D21695" s="87">
        <v>0.3</v>
      </c>
      <c r="E21695" s="88">
        <v>1461</v>
      </c>
      <c r="F21695" s="89">
        <f>+D21695*E21695</f>
        <v>438.3</v>
      </c>
    </row>
    <row r="21696" spans="1:6" ht="409.6" hidden="1" customHeight="1" x14ac:dyDescent="0.2"/>
    <row r="21697" spans="1:6" ht="25.5" customHeight="1" x14ac:dyDescent="0.2">
      <c r="A21697" s="84" t="s">
        <v>5450</v>
      </c>
      <c r="B21697" s="85" t="s">
        <v>5451</v>
      </c>
      <c r="C21697" s="86" t="s">
        <v>7</v>
      </c>
      <c r="D21697" s="87">
        <v>0.1</v>
      </c>
      <c r="E21697" s="88">
        <v>15900</v>
      </c>
      <c r="F21697" s="89">
        <f>+D21697*E21697</f>
        <v>1590</v>
      </c>
    </row>
    <row r="21698" spans="1:6" ht="409.6" hidden="1" customHeight="1" x14ac:dyDescent="0.2"/>
    <row r="21699" spans="1:6" ht="25.5" customHeight="1" thickBot="1" x14ac:dyDescent="0.25">
      <c r="A21699" s="84" t="s">
        <v>5680</v>
      </c>
      <c r="B21699" s="85" t="s">
        <v>5681</v>
      </c>
      <c r="C21699" s="86" t="s">
        <v>9</v>
      </c>
      <c r="D21699" s="87">
        <v>0.5</v>
      </c>
      <c r="E21699" s="88">
        <v>1310</v>
      </c>
      <c r="F21699" s="89">
        <f>+D21699*E21699</f>
        <v>655</v>
      </c>
    </row>
    <row r="21700" spans="1:6" ht="409.6" hidden="1" customHeight="1" x14ac:dyDescent="0.2"/>
    <row r="21701" spans="1:6" ht="13.5" customHeight="1" thickBot="1" x14ac:dyDescent="0.25">
      <c r="A21701" s="90" t="s">
        <v>4883</v>
      </c>
      <c r="B21701" s="91"/>
      <c r="C21701" s="92">
        <v>50.798247568129497</v>
      </c>
      <c r="D21701" s="91"/>
      <c r="E21701" s="93" t="s">
        <v>4884</v>
      </c>
      <c r="F21701" s="94">
        <v>6841</v>
      </c>
    </row>
    <row r="21702" spans="1:6" ht="0.2" customHeight="1" x14ac:dyDescent="0.2"/>
    <row r="21703" spans="1:6" ht="12.75" customHeight="1" x14ac:dyDescent="0.2">
      <c r="A21703" s="80" t="s">
        <v>4871</v>
      </c>
      <c r="B21703" s="81" t="s">
        <v>4885</v>
      </c>
      <c r="C21703" s="82" t="s">
        <v>4870</v>
      </c>
      <c r="D21703" s="82" t="s">
        <v>4873</v>
      </c>
      <c r="E21703" s="82" t="s">
        <v>4874</v>
      </c>
      <c r="F21703" s="83" t="s">
        <v>4875</v>
      </c>
    </row>
    <row r="21704" spans="1:6" ht="409.6" hidden="1" customHeight="1" x14ac:dyDescent="0.2"/>
    <row r="21705" spans="1:6" ht="25.5" customHeight="1" thickBot="1" x14ac:dyDescent="0.25">
      <c r="A21705" s="84" t="s">
        <v>5284</v>
      </c>
      <c r="B21705" s="85" t="s">
        <v>5285</v>
      </c>
      <c r="C21705" s="86" t="s">
        <v>4888</v>
      </c>
      <c r="D21705" s="87">
        <v>2.7779999999999999E-2</v>
      </c>
      <c r="E21705" s="88">
        <v>222303</v>
      </c>
      <c r="F21705" s="89">
        <f>+D21705*E21705</f>
        <v>6175.5773399999998</v>
      </c>
    </row>
    <row r="21706" spans="1:6" ht="409.6" hidden="1" customHeight="1" thickBot="1" x14ac:dyDescent="0.25"/>
    <row r="21707" spans="1:6" ht="13.5" customHeight="1" thickBot="1" x14ac:dyDescent="0.25">
      <c r="A21707" s="90" t="s">
        <v>4893</v>
      </c>
      <c r="B21707" s="91"/>
      <c r="C21707" s="92">
        <v>45.860250983886502</v>
      </c>
      <c r="D21707" s="91"/>
      <c r="E21707" s="93" t="s">
        <v>4884</v>
      </c>
      <c r="F21707" s="94">
        <v>6176</v>
      </c>
    </row>
    <row r="21708" spans="1:6" ht="0.2" customHeight="1" x14ac:dyDescent="0.2"/>
    <row r="21709" spans="1:6" ht="12.75" customHeight="1" x14ac:dyDescent="0.2">
      <c r="A21709" s="80" t="s">
        <v>4871</v>
      </c>
      <c r="B21709" s="81" t="s">
        <v>4894</v>
      </c>
      <c r="C21709" s="82" t="s">
        <v>4870</v>
      </c>
      <c r="D21709" s="82" t="s">
        <v>4873</v>
      </c>
      <c r="E21709" s="82" t="s">
        <v>4874</v>
      </c>
      <c r="F21709" s="83" t="s">
        <v>4875</v>
      </c>
    </row>
    <row r="21710" spans="1:6" ht="409.6" hidden="1" customHeight="1" x14ac:dyDescent="0.2"/>
    <row r="21711" spans="1:6" ht="25.5" customHeight="1" thickBot="1" x14ac:dyDescent="0.25">
      <c r="A21711" s="84" t="s">
        <v>4895</v>
      </c>
      <c r="B21711" s="85" t="s">
        <v>4896</v>
      </c>
      <c r="C21711" s="86" t="s">
        <v>4897</v>
      </c>
      <c r="D21711" s="87">
        <v>0.05</v>
      </c>
      <c r="E21711" s="88">
        <v>6176</v>
      </c>
      <c r="F21711" s="89">
        <f>+D21711*E21711</f>
        <v>308.8</v>
      </c>
    </row>
    <row r="21712" spans="1:6" ht="409.6" hidden="1" customHeight="1" thickBot="1" x14ac:dyDescent="0.25"/>
    <row r="21713" spans="1:6" ht="13.5" customHeight="1" thickBot="1" x14ac:dyDescent="0.25">
      <c r="A21713" s="90" t="s">
        <v>4898</v>
      </c>
      <c r="B21713" s="91"/>
      <c r="C21713" s="92">
        <v>2.29449766094899</v>
      </c>
      <c r="D21713" s="91"/>
      <c r="E21713" s="93" t="s">
        <v>4884</v>
      </c>
      <c r="F21713" s="94">
        <v>309</v>
      </c>
    </row>
    <row r="21714" spans="1:6" ht="0.2" customHeight="1" x14ac:dyDescent="0.2"/>
    <row r="21715" spans="1:6" ht="12.75" customHeight="1" x14ac:dyDescent="0.2">
      <c r="A21715" s="80" t="s">
        <v>4871</v>
      </c>
      <c r="B21715" s="81" t="s">
        <v>4899</v>
      </c>
      <c r="C21715" s="82" t="s">
        <v>4870</v>
      </c>
      <c r="D21715" s="82" t="s">
        <v>4873</v>
      </c>
      <c r="E21715" s="82" t="s">
        <v>4874</v>
      </c>
      <c r="F21715" s="83" t="s">
        <v>4875</v>
      </c>
    </row>
    <row r="21716" spans="1:6" ht="409.6" hidden="1" customHeight="1" x14ac:dyDescent="0.2"/>
    <row r="21717" spans="1:6" ht="25.5" customHeight="1" thickBot="1" x14ac:dyDescent="0.25">
      <c r="A21717" s="84" t="s">
        <v>5012</v>
      </c>
      <c r="B21717" s="85" t="s">
        <v>5013</v>
      </c>
      <c r="C21717" s="86" t="s">
        <v>109</v>
      </c>
      <c r="D21717" s="87">
        <v>6.0800000000000003E-3</v>
      </c>
      <c r="E21717" s="88">
        <v>23200</v>
      </c>
      <c r="F21717" s="89">
        <f>+D21717*E21717</f>
        <v>141.05600000000001</v>
      </c>
    </row>
    <row r="21718" spans="1:6" ht="409.6" hidden="1" customHeight="1" thickBot="1" x14ac:dyDescent="0.25"/>
    <row r="21719" spans="1:6" ht="13.5" customHeight="1" thickBot="1" x14ac:dyDescent="0.25">
      <c r="A21719" s="90" t="s">
        <v>4904</v>
      </c>
      <c r="B21719" s="91"/>
      <c r="C21719" s="92">
        <v>1.04700378703497</v>
      </c>
      <c r="D21719" s="91"/>
      <c r="E21719" s="93" t="s">
        <v>4884</v>
      </c>
      <c r="F21719" s="94">
        <v>141</v>
      </c>
    </row>
    <row r="21720" spans="1:6" ht="0.2" customHeight="1" thickBot="1" x14ac:dyDescent="0.25"/>
    <row r="21721" spans="1:6" ht="12.75" customHeight="1" thickBot="1" x14ac:dyDescent="0.3">
      <c r="A21721" s="157" t="s">
        <v>4909</v>
      </c>
      <c r="B21721" s="158"/>
      <c r="C21721" s="158"/>
      <c r="D21721" s="158"/>
      <c r="E21721" s="159">
        <v>13467</v>
      </c>
      <c r="F21721" s="160"/>
    </row>
    <row r="21722" spans="1:6" ht="12.75" customHeight="1" x14ac:dyDescent="0.2"/>
    <row r="21723" spans="1:6" ht="12.75" customHeight="1" x14ac:dyDescent="0.2"/>
    <row r="21724" spans="1:6" ht="409.6" hidden="1" customHeight="1" x14ac:dyDescent="0.2"/>
    <row r="21725" spans="1:6" ht="12.75" customHeight="1" x14ac:dyDescent="0.25">
      <c r="A21725" s="144" t="s">
        <v>4868</v>
      </c>
      <c r="B21725" s="145"/>
      <c r="C21725" s="145"/>
      <c r="D21725" s="145"/>
      <c r="E21725" s="146"/>
      <c r="F21725" s="147"/>
    </row>
    <row r="21726" spans="1:6" ht="12.75" customHeight="1" x14ac:dyDescent="0.2">
      <c r="A21726" s="138" t="s">
        <v>3461</v>
      </c>
      <c r="B21726" s="139"/>
      <c r="C21726" s="139"/>
      <c r="D21726" s="140"/>
      <c r="E21726" s="76" t="s">
        <v>4869</v>
      </c>
      <c r="F21726" s="77" t="s">
        <v>4870</v>
      </c>
    </row>
    <row r="21727" spans="1:6" ht="12.75" customHeight="1" x14ac:dyDescent="0.2">
      <c r="A21727" s="141"/>
      <c r="B21727" s="142"/>
      <c r="C21727" s="142"/>
      <c r="D21727" s="143"/>
      <c r="E21727" s="78" t="s">
        <v>3460</v>
      </c>
      <c r="F21727" s="79" t="s">
        <v>117</v>
      </c>
    </row>
    <row r="21728" spans="1:6" ht="409.6" hidden="1" customHeight="1" x14ac:dyDescent="0.2"/>
    <row r="21729" spans="1:6" ht="12.75" customHeight="1" x14ac:dyDescent="0.2">
      <c r="A21729" s="80" t="s">
        <v>4871</v>
      </c>
      <c r="B21729" s="81" t="s">
        <v>4872</v>
      </c>
      <c r="C21729" s="82" t="s">
        <v>4870</v>
      </c>
      <c r="D21729" s="82" t="s">
        <v>4873</v>
      </c>
      <c r="E21729" s="82" t="s">
        <v>4874</v>
      </c>
      <c r="F21729" s="83" t="s">
        <v>4875</v>
      </c>
    </row>
    <row r="21730" spans="1:6" ht="409.6" hidden="1" customHeight="1" x14ac:dyDescent="0.2"/>
    <row r="21731" spans="1:6" ht="25.5" customHeight="1" x14ac:dyDescent="0.2">
      <c r="A21731" s="84" t="s">
        <v>5678</v>
      </c>
      <c r="B21731" s="85" t="s">
        <v>5679</v>
      </c>
      <c r="C21731" s="86" t="s">
        <v>4880</v>
      </c>
      <c r="D21731" s="87">
        <v>8.2500000000000004E-2</v>
      </c>
      <c r="E21731" s="88">
        <v>50400</v>
      </c>
      <c r="F21731" s="89">
        <f>+D21731*E21731</f>
        <v>4158</v>
      </c>
    </row>
    <row r="21732" spans="1:6" ht="409.6" hidden="1" customHeight="1" x14ac:dyDescent="0.2"/>
    <row r="21733" spans="1:6" ht="25.5" customHeight="1" x14ac:dyDescent="0.2">
      <c r="A21733" s="84" t="s">
        <v>5676</v>
      </c>
      <c r="B21733" s="85" t="s">
        <v>5677</v>
      </c>
      <c r="C21733" s="86" t="s">
        <v>7</v>
      </c>
      <c r="D21733" s="87">
        <v>0.3</v>
      </c>
      <c r="E21733" s="88">
        <v>1461</v>
      </c>
      <c r="F21733" s="89">
        <f>+D21733*E21733</f>
        <v>438.3</v>
      </c>
    </row>
    <row r="21734" spans="1:6" ht="409.6" hidden="1" customHeight="1" x14ac:dyDescent="0.2"/>
    <row r="21735" spans="1:6" ht="25.5" customHeight="1" x14ac:dyDescent="0.2">
      <c r="A21735" s="84" t="s">
        <v>5450</v>
      </c>
      <c r="B21735" s="85" t="s">
        <v>5451</v>
      </c>
      <c r="C21735" s="86" t="s">
        <v>7</v>
      </c>
      <c r="D21735" s="87">
        <v>0.1</v>
      </c>
      <c r="E21735" s="88">
        <v>15900</v>
      </c>
      <c r="F21735" s="89">
        <f>+D21735*E21735</f>
        <v>1590</v>
      </c>
    </row>
    <row r="21736" spans="1:6" ht="409.6" hidden="1" customHeight="1" x14ac:dyDescent="0.2"/>
    <row r="21737" spans="1:6" ht="25.5" customHeight="1" thickBot="1" x14ac:dyDescent="0.25">
      <c r="A21737" s="84" t="s">
        <v>5680</v>
      </c>
      <c r="B21737" s="85" t="s">
        <v>5681</v>
      </c>
      <c r="C21737" s="86" t="s">
        <v>9</v>
      </c>
      <c r="D21737" s="87">
        <v>0.5</v>
      </c>
      <c r="E21737" s="88">
        <v>1310</v>
      </c>
      <c r="F21737" s="89">
        <f>+D21737*E21737</f>
        <v>655</v>
      </c>
    </row>
    <row r="21738" spans="1:6" ht="409.6" hidden="1" customHeight="1" thickBot="1" x14ac:dyDescent="0.25"/>
    <row r="21739" spans="1:6" ht="13.5" customHeight="1" thickBot="1" x14ac:dyDescent="0.25">
      <c r="A21739" s="90" t="s">
        <v>4883</v>
      </c>
      <c r="B21739" s="91"/>
      <c r="C21739" s="92">
        <v>53.827995908411403</v>
      </c>
      <c r="D21739" s="91"/>
      <c r="E21739" s="93" t="s">
        <v>4884</v>
      </c>
      <c r="F21739" s="94">
        <v>6841</v>
      </c>
    </row>
    <row r="21740" spans="1:6" ht="0.2" customHeight="1" x14ac:dyDescent="0.2"/>
    <row r="21741" spans="1:6" ht="12.75" customHeight="1" x14ac:dyDescent="0.2">
      <c r="A21741" s="80" t="s">
        <v>4871</v>
      </c>
      <c r="B21741" s="81" t="s">
        <v>4885</v>
      </c>
      <c r="C21741" s="82" t="s">
        <v>4870</v>
      </c>
      <c r="D21741" s="82" t="s">
        <v>4873</v>
      </c>
      <c r="E21741" s="82" t="s">
        <v>4874</v>
      </c>
      <c r="F21741" s="83" t="s">
        <v>4875</v>
      </c>
    </row>
    <row r="21742" spans="1:6" ht="409.6" hidden="1" customHeight="1" x14ac:dyDescent="0.2"/>
    <row r="21743" spans="1:6" ht="25.5" customHeight="1" thickBot="1" x14ac:dyDescent="0.25">
      <c r="A21743" s="84" t="s">
        <v>5284</v>
      </c>
      <c r="B21743" s="85" t="s">
        <v>5285</v>
      </c>
      <c r="C21743" s="86" t="s">
        <v>4888</v>
      </c>
      <c r="D21743" s="87">
        <v>2.4649999999999998E-2</v>
      </c>
      <c r="E21743" s="88">
        <v>222303</v>
      </c>
      <c r="F21743" s="89">
        <f>+D21743*E21743</f>
        <v>5479.7689499999997</v>
      </c>
    </row>
    <row r="21744" spans="1:6" ht="409.6" hidden="1" customHeight="1" thickBot="1" x14ac:dyDescent="0.25"/>
    <row r="21745" spans="1:6" ht="13.5" customHeight="1" thickBot="1" x14ac:dyDescent="0.25">
      <c r="A21745" s="90" t="s">
        <v>4893</v>
      </c>
      <c r="B21745" s="91"/>
      <c r="C21745" s="92">
        <v>43.119049492485601</v>
      </c>
      <c r="D21745" s="91"/>
      <c r="E21745" s="93" t="s">
        <v>4884</v>
      </c>
      <c r="F21745" s="94">
        <v>5480</v>
      </c>
    </row>
    <row r="21746" spans="1:6" ht="0.2" customHeight="1" x14ac:dyDescent="0.2"/>
    <row r="21747" spans="1:6" ht="12.75" customHeight="1" x14ac:dyDescent="0.2">
      <c r="A21747" s="80" t="s">
        <v>4871</v>
      </c>
      <c r="B21747" s="81" t="s">
        <v>4894</v>
      </c>
      <c r="C21747" s="82" t="s">
        <v>4870</v>
      </c>
      <c r="D21747" s="82" t="s">
        <v>4873</v>
      </c>
      <c r="E21747" s="82" t="s">
        <v>4874</v>
      </c>
      <c r="F21747" s="83" t="s">
        <v>4875</v>
      </c>
    </row>
    <row r="21748" spans="1:6" ht="409.6" hidden="1" customHeight="1" x14ac:dyDescent="0.2"/>
    <row r="21749" spans="1:6" ht="25.5" customHeight="1" thickBot="1" x14ac:dyDescent="0.25">
      <c r="A21749" s="84" t="s">
        <v>4895</v>
      </c>
      <c r="B21749" s="85" t="s">
        <v>4896</v>
      </c>
      <c r="C21749" s="86" t="s">
        <v>4897</v>
      </c>
      <c r="D21749" s="87">
        <v>0.05</v>
      </c>
      <c r="E21749" s="88">
        <v>5480</v>
      </c>
      <c r="F21749" s="89">
        <f>+D21749*E21749</f>
        <v>274</v>
      </c>
    </row>
    <row r="21750" spans="1:6" ht="409.6" hidden="1" customHeight="1" thickBot="1" x14ac:dyDescent="0.25"/>
    <row r="21751" spans="1:6" ht="13.5" customHeight="1" thickBot="1" x14ac:dyDescent="0.25">
      <c r="A21751" s="90" t="s">
        <v>4898</v>
      </c>
      <c r="B21751" s="91"/>
      <c r="C21751" s="92">
        <v>2.15595247462428</v>
      </c>
      <c r="D21751" s="91"/>
      <c r="E21751" s="93" t="s">
        <v>4884</v>
      </c>
      <c r="F21751" s="94">
        <v>274</v>
      </c>
    </row>
    <row r="21752" spans="1:6" ht="0.2" customHeight="1" x14ac:dyDescent="0.2"/>
    <row r="21753" spans="1:6" ht="12.75" customHeight="1" x14ac:dyDescent="0.2">
      <c r="A21753" s="80" t="s">
        <v>4871</v>
      </c>
      <c r="B21753" s="81" t="s">
        <v>4899</v>
      </c>
      <c r="C21753" s="82" t="s">
        <v>4870</v>
      </c>
      <c r="D21753" s="82" t="s">
        <v>4873</v>
      </c>
      <c r="E21753" s="82" t="s">
        <v>4874</v>
      </c>
      <c r="F21753" s="83" t="s">
        <v>4875</v>
      </c>
    </row>
    <row r="21754" spans="1:6" ht="409.6" hidden="1" customHeight="1" x14ac:dyDescent="0.2"/>
    <row r="21755" spans="1:6" ht="25.5" customHeight="1" thickBot="1" x14ac:dyDescent="0.25">
      <c r="A21755" s="84" t="s">
        <v>5012</v>
      </c>
      <c r="B21755" s="85" t="s">
        <v>5013</v>
      </c>
      <c r="C21755" s="86" t="s">
        <v>109</v>
      </c>
      <c r="D21755" s="87">
        <v>4.9100000000000003E-3</v>
      </c>
      <c r="E21755" s="88">
        <v>23200</v>
      </c>
      <c r="F21755" s="89">
        <f>+D21755*E21755</f>
        <v>113.91200000000001</v>
      </c>
    </row>
    <row r="21756" spans="1:6" ht="409.6" hidden="1" customHeight="1" thickBot="1" x14ac:dyDescent="0.25"/>
    <row r="21757" spans="1:6" ht="13.5" customHeight="1" thickBot="1" x14ac:dyDescent="0.25">
      <c r="A21757" s="90" t="s">
        <v>4904</v>
      </c>
      <c r="B21757" s="91"/>
      <c r="C21757" s="92">
        <v>0.89700212447871597</v>
      </c>
      <c r="D21757" s="91"/>
      <c r="E21757" s="93" t="s">
        <v>4884</v>
      </c>
      <c r="F21757" s="94">
        <v>114</v>
      </c>
    </row>
    <row r="21758" spans="1:6" ht="0.2" customHeight="1" thickBot="1" x14ac:dyDescent="0.25"/>
    <row r="21759" spans="1:6" ht="12.75" customHeight="1" thickBot="1" x14ac:dyDescent="0.3">
      <c r="A21759" s="157" t="s">
        <v>4909</v>
      </c>
      <c r="B21759" s="158"/>
      <c r="C21759" s="158"/>
      <c r="D21759" s="158"/>
      <c r="E21759" s="159">
        <v>12709</v>
      </c>
      <c r="F21759" s="160"/>
    </row>
    <row r="21760" spans="1:6" ht="12.75" customHeight="1" x14ac:dyDescent="0.2"/>
    <row r="21761" spans="1:6" ht="12.75" customHeight="1" x14ac:dyDescent="0.2"/>
    <row r="21762" spans="1:6" ht="409.6" hidden="1" customHeight="1" x14ac:dyDescent="0.2"/>
    <row r="21763" spans="1:6" ht="12.75" customHeight="1" x14ac:dyDescent="0.25">
      <c r="A21763" s="144" t="s">
        <v>4868</v>
      </c>
      <c r="B21763" s="145"/>
      <c r="C21763" s="145"/>
      <c r="D21763" s="145"/>
      <c r="E21763" s="146"/>
      <c r="F21763" s="147"/>
    </row>
    <row r="21764" spans="1:6" ht="12.75" customHeight="1" x14ac:dyDescent="0.2">
      <c r="A21764" s="138" t="s">
        <v>3463</v>
      </c>
      <c r="B21764" s="139"/>
      <c r="C21764" s="139"/>
      <c r="D21764" s="140"/>
      <c r="E21764" s="76" t="s">
        <v>4869</v>
      </c>
      <c r="F21764" s="77" t="s">
        <v>4870</v>
      </c>
    </row>
    <row r="21765" spans="1:6" ht="12.75" customHeight="1" x14ac:dyDescent="0.2">
      <c r="A21765" s="141"/>
      <c r="B21765" s="142"/>
      <c r="C21765" s="142"/>
      <c r="D21765" s="143"/>
      <c r="E21765" s="78" t="s">
        <v>3462</v>
      </c>
      <c r="F21765" s="79" t="s">
        <v>117</v>
      </c>
    </row>
    <row r="21766" spans="1:6" ht="409.6" hidden="1" customHeight="1" x14ac:dyDescent="0.2"/>
    <row r="21767" spans="1:6" ht="12.75" customHeight="1" x14ac:dyDescent="0.2">
      <c r="A21767" s="80" t="s">
        <v>4871</v>
      </c>
      <c r="B21767" s="81" t="s">
        <v>4872</v>
      </c>
      <c r="C21767" s="82" t="s">
        <v>4870</v>
      </c>
      <c r="D21767" s="82" t="s">
        <v>4873</v>
      </c>
      <c r="E21767" s="82" t="s">
        <v>4874</v>
      </c>
      <c r="F21767" s="83" t="s">
        <v>4875</v>
      </c>
    </row>
    <row r="21768" spans="1:6" ht="409.6" hidden="1" customHeight="1" x14ac:dyDescent="0.2"/>
    <row r="21769" spans="1:6" ht="25.5" customHeight="1" x14ac:dyDescent="0.2">
      <c r="A21769" s="84" t="s">
        <v>5555</v>
      </c>
      <c r="B21769" s="85" t="s">
        <v>5556</v>
      </c>
      <c r="C21769" s="86" t="s">
        <v>4880</v>
      </c>
      <c r="D21769" s="87">
        <v>1.4E-2</v>
      </c>
      <c r="E21769" s="88">
        <v>139300</v>
      </c>
      <c r="F21769" s="89">
        <f>+D21769*E21769</f>
        <v>1950.2</v>
      </c>
    </row>
    <row r="21770" spans="1:6" ht="409.6" hidden="1" customHeight="1" x14ac:dyDescent="0.2"/>
    <row r="21771" spans="1:6" ht="25.5" customHeight="1" x14ac:dyDescent="0.2">
      <c r="A21771" s="84" t="s">
        <v>5682</v>
      </c>
      <c r="B21771" s="85" t="s">
        <v>5683</v>
      </c>
      <c r="C21771" s="86" t="s">
        <v>4880</v>
      </c>
      <c r="D21771" s="87">
        <v>1.4E-2</v>
      </c>
      <c r="E21771" s="88">
        <v>123900</v>
      </c>
      <c r="F21771" s="89">
        <f>+D21771*E21771</f>
        <v>1734.6000000000001</v>
      </c>
    </row>
    <row r="21772" spans="1:6" ht="409.6" hidden="1" customHeight="1" x14ac:dyDescent="0.2"/>
    <row r="21773" spans="1:6" ht="25.5" customHeight="1" x14ac:dyDescent="0.2">
      <c r="A21773" s="84" t="s">
        <v>5450</v>
      </c>
      <c r="B21773" s="85" t="s">
        <v>5451</v>
      </c>
      <c r="C21773" s="86" t="s">
        <v>7</v>
      </c>
      <c r="D21773" s="87">
        <v>0.05</v>
      </c>
      <c r="E21773" s="88">
        <v>15900</v>
      </c>
      <c r="F21773" s="89">
        <f>+D21773*E21773</f>
        <v>795</v>
      </c>
    </row>
    <row r="21774" spans="1:6" ht="409.6" hidden="1" customHeight="1" x14ac:dyDescent="0.2"/>
    <row r="21775" spans="1:6" ht="25.5" customHeight="1" x14ac:dyDescent="0.2">
      <c r="A21775" s="84" t="s">
        <v>5625</v>
      </c>
      <c r="B21775" s="85" t="s">
        <v>5626</v>
      </c>
      <c r="C21775" s="86" t="s">
        <v>9</v>
      </c>
      <c r="D21775" s="87">
        <v>0.1</v>
      </c>
      <c r="E21775" s="88">
        <v>1110</v>
      </c>
      <c r="F21775" s="89">
        <f>+D21775*E21775</f>
        <v>111</v>
      </c>
    </row>
    <row r="21776" spans="1:6" ht="409.6" hidden="1" customHeight="1" x14ac:dyDescent="0.2"/>
    <row r="21777" spans="1:6" ht="25.5" customHeight="1" thickBot="1" x14ac:dyDescent="0.25">
      <c r="A21777" s="84" t="s">
        <v>5670</v>
      </c>
      <c r="B21777" s="85" t="s">
        <v>5671</v>
      </c>
      <c r="C21777" s="86" t="s">
        <v>263</v>
      </c>
      <c r="D21777" s="87">
        <v>8.3330000000000001E-2</v>
      </c>
      <c r="E21777" s="88">
        <v>3090</v>
      </c>
      <c r="F21777" s="89">
        <f>+D21777*E21777</f>
        <v>257.48970000000003</v>
      </c>
    </row>
    <row r="21778" spans="1:6" ht="409.6" hidden="1" customHeight="1" thickBot="1" x14ac:dyDescent="0.25"/>
    <row r="21779" spans="1:6" ht="13.5" customHeight="1" thickBot="1" x14ac:dyDescent="0.25">
      <c r="A21779" s="90" t="s">
        <v>4883</v>
      </c>
      <c r="B21779" s="91"/>
      <c r="C21779" s="92">
        <v>27.9633154525004</v>
      </c>
      <c r="D21779" s="91"/>
      <c r="E21779" s="93" t="s">
        <v>4884</v>
      </c>
      <c r="F21779" s="94">
        <v>4848</v>
      </c>
    </row>
    <row r="21780" spans="1:6" ht="0.2" customHeight="1" x14ac:dyDescent="0.2"/>
    <row r="21781" spans="1:6" ht="12.75" customHeight="1" x14ac:dyDescent="0.2">
      <c r="A21781" s="80" t="s">
        <v>4871</v>
      </c>
      <c r="B21781" s="81" t="s">
        <v>4885</v>
      </c>
      <c r="C21781" s="82" t="s">
        <v>4870</v>
      </c>
      <c r="D21781" s="82" t="s">
        <v>4873</v>
      </c>
      <c r="E21781" s="82" t="s">
        <v>4874</v>
      </c>
      <c r="F21781" s="83" t="s">
        <v>4875</v>
      </c>
    </row>
    <row r="21782" spans="1:6" ht="409.6" hidden="1" customHeight="1" x14ac:dyDescent="0.2"/>
    <row r="21783" spans="1:6" ht="25.5" customHeight="1" thickBot="1" x14ac:dyDescent="0.25">
      <c r="A21783" s="84" t="s">
        <v>5284</v>
      </c>
      <c r="B21783" s="85" t="s">
        <v>5285</v>
      </c>
      <c r="C21783" s="86" t="s">
        <v>4888</v>
      </c>
      <c r="D21783" s="87">
        <v>5.1799999999999999E-2</v>
      </c>
      <c r="E21783" s="88">
        <v>222303</v>
      </c>
      <c r="F21783" s="89">
        <f>+D21783*E21783</f>
        <v>11515.295399999999</v>
      </c>
    </row>
    <row r="21784" spans="1:6" ht="409.6" hidden="1" customHeight="1" thickBot="1" x14ac:dyDescent="0.25"/>
    <row r="21785" spans="1:6" ht="13.5" customHeight="1" thickBot="1" x14ac:dyDescent="0.25">
      <c r="A21785" s="90" t="s">
        <v>4893</v>
      </c>
      <c r="B21785" s="91"/>
      <c r="C21785" s="92">
        <v>66.418642210301698</v>
      </c>
      <c r="D21785" s="91"/>
      <c r="E21785" s="93" t="s">
        <v>4884</v>
      </c>
      <c r="F21785" s="94">
        <v>11515</v>
      </c>
    </row>
    <row r="21786" spans="1:6" ht="0.2" customHeight="1" x14ac:dyDescent="0.2"/>
    <row r="21787" spans="1:6" ht="12.75" customHeight="1" x14ac:dyDescent="0.2">
      <c r="A21787" s="80" t="s">
        <v>4871</v>
      </c>
      <c r="B21787" s="81" t="s">
        <v>4894</v>
      </c>
      <c r="C21787" s="82" t="s">
        <v>4870</v>
      </c>
      <c r="D21787" s="82" t="s">
        <v>4873</v>
      </c>
      <c r="E21787" s="82" t="s">
        <v>4874</v>
      </c>
      <c r="F21787" s="83" t="s">
        <v>4875</v>
      </c>
    </row>
    <row r="21788" spans="1:6" ht="409.6" hidden="1" customHeight="1" x14ac:dyDescent="0.2"/>
    <row r="21789" spans="1:6" ht="25.5" customHeight="1" thickBot="1" x14ac:dyDescent="0.25">
      <c r="A21789" s="84" t="s">
        <v>4895</v>
      </c>
      <c r="B21789" s="85" t="s">
        <v>4896</v>
      </c>
      <c r="C21789" s="86" t="s">
        <v>4897</v>
      </c>
      <c r="D21789" s="87">
        <v>0.05</v>
      </c>
      <c r="E21789" s="88">
        <v>11515</v>
      </c>
      <c r="F21789" s="89">
        <f>+D21789*E21789</f>
        <v>575.75</v>
      </c>
    </row>
    <row r="21790" spans="1:6" ht="409.6" hidden="1" customHeight="1" thickBot="1" x14ac:dyDescent="0.25"/>
    <row r="21791" spans="1:6" ht="13.5" customHeight="1" thickBot="1" x14ac:dyDescent="0.25">
      <c r="A21791" s="90" t="s">
        <v>4898</v>
      </c>
      <c r="B21791" s="91"/>
      <c r="C21791" s="92">
        <v>3.3223741131683702</v>
      </c>
      <c r="D21791" s="91"/>
      <c r="E21791" s="93" t="s">
        <v>4884</v>
      </c>
      <c r="F21791" s="94">
        <v>576</v>
      </c>
    </row>
    <row r="21792" spans="1:6" ht="0.2" customHeight="1" x14ac:dyDescent="0.2"/>
    <row r="21793" spans="1:6" ht="12.75" customHeight="1" x14ac:dyDescent="0.2">
      <c r="A21793" s="80" t="s">
        <v>4871</v>
      </c>
      <c r="B21793" s="81" t="s">
        <v>4899</v>
      </c>
      <c r="C21793" s="82" t="s">
        <v>4870</v>
      </c>
      <c r="D21793" s="82" t="s">
        <v>4873</v>
      </c>
      <c r="E21793" s="82" t="s">
        <v>4874</v>
      </c>
      <c r="F21793" s="83" t="s">
        <v>4875</v>
      </c>
    </row>
    <row r="21794" spans="1:6" ht="409.6" hidden="1" customHeight="1" x14ac:dyDescent="0.2"/>
    <row r="21795" spans="1:6" ht="25.5" customHeight="1" thickBot="1" x14ac:dyDescent="0.25">
      <c r="A21795" s="84" t="s">
        <v>5012</v>
      </c>
      <c r="B21795" s="85" t="s">
        <v>5013</v>
      </c>
      <c r="C21795" s="86" t="s">
        <v>109</v>
      </c>
      <c r="D21795" s="87">
        <v>1.7149999999999999E-2</v>
      </c>
      <c r="E21795" s="88">
        <v>23200</v>
      </c>
      <c r="F21795" s="89">
        <f>+D21795*E21795</f>
        <v>397.88</v>
      </c>
    </row>
    <row r="21796" spans="1:6" ht="409.6" hidden="1" customHeight="1" thickBot="1" x14ac:dyDescent="0.25"/>
    <row r="21797" spans="1:6" ht="13.5" customHeight="1" thickBot="1" x14ac:dyDescent="0.25">
      <c r="A21797" s="90" t="s">
        <v>4904</v>
      </c>
      <c r="B21797" s="91"/>
      <c r="C21797" s="92">
        <v>2.2956682240295301</v>
      </c>
      <c r="D21797" s="91"/>
      <c r="E21797" s="93" t="s">
        <v>4884</v>
      </c>
      <c r="F21797" s="94">
        <v>398</v>
      </c>
    </row>
    <row r="21798" spans="1:6" ht="0.2" customHeight="1" thickBot="1" x14ac:dyDescent="0.25"/>
    <row r="21799" spans="1:6" ht="12.75" customHeight="1" thickBot="1" x14ac:dyDescent="0.3">
      <c r="A21799" s="157" t="s">
        <v>4909</v>
      </c>
      <c r="B21799" s="158"/>
      <c r="C21799" s="158"/>
      <c r="D21799" s="158"/>
      <c r="E21799" s="159">
        <v>17337</v>
      </c>
      <c r="F21799" s="160"/>
    </row>
    <row r="21800" spans="1:6" ht="12.75" customHeight="1" x14ac:dyDescent="0.2"/>
    <row r="21801" spans="1:6" ht="12.75" customHeight="1" x14ac:dyDescent="0.2"/>
    <row r="21802" spans="1:6" ht="409.6" hidden="1" customHeight="1" x14ac:dyDescent="0.2"/>
    <row r="21803" spans="1:6" ht="12.75" customHeight="1" x14ac:dyDescent="0.25">
      <c r="A21803" s="144" t="s">
        <v>4868</v>
      </c>
      <c r="B21803" s="145"/>
      <c r="C21803" s="145"/>
      <c r="D21803" s="145"/>
      <c r="E21803" s="146"/>
      <c r="F21803" s="147"/>
    </row>
    <row r="21804" spans="1:6" ht="12.75" customHeight="1" x14ac:dyDescent="0.2">
      <c r="A21804" s="138" t="s">
        <v>3465</v>
      </c>
      <c r="B21804" s="139"/>
      <c r="C21804" s="139"/>
      <c r="D21804" s="140"/>
      <c r="E21804" s="76" t="s">
        <v>4869</v>
      </c>
      <c r="F21804" s="77" t="s">
        <v>4870</v>
      </c>
    </row>
    <row r="21805" spans="1:6" ht="12.75" customHeight="1" x14ac:dyDescent="0.2">
      <c r="A21805" s="141"/>
      <c r="B21805" s="142"/>
      <c r="C21805" s="142"/>
      <c r="D21805" s="143"/>
      <c r="E21805" s="78" t="s">
        <v>3464</v>
      </c>
      <c r="F21805" s="79" t="s">
        <v>117</v>
      </c>
    </row>
    <row r="21806" spans="1:6" ht="409.6" hidden="1" customHeight="1" x14ac:dyDescent="0.2"/>
    <row r="21807" spans="1:6" ht="12.75" customHeight="1" x14ac:dyDescent="0.2">
      <c r="A21807" s="80" t="s">
        <v>4871</v>
      </c>
      <c r="B21807" s="81" t="s">
        <v>4872</v>
      </c>
      <c r="C21807" s="82" t="s">
        <v>4870</v>
      </c>
      <c r="D21807" s="82" t="s">
        <v>4873</v>
      </c>
      <c r="E21807" s="82" t="s">
        <v>4874</v>
      </c>
      <c r="F21807" s="83" t="s">
        <v>4875</v>
      </c>
    </row>
    <row r="21808" spans="1:6" ht="409.6" hidden="1" customHeight="1" x14ac:dyDescent="0.2"/>
    <row r="21809" spans="1:6" ht="25.5" customHeight="1" x14ac:dyDescent="0.2">
      <c r="A21809" s="84" t="s">
        <v>5555</v>
      </c>
      <c r="B21809" s="85" t="s">
        <v>5556</v>
      </c>
      <c r="C21809" s="86" t="s">
        <v>4880</v>
      </c>
      <c r="D21809" s="87">
        <v>1.7999999999999999E-2</v>
      </c>
      <c r="E21809" s="88">
        <v>139300</v>
      </c>
      <c r="F21809" s="89">
        <f>+D21809*E21809</f>
        <v>2507.3999999999996</v>
      </c>
    </row>
    <row r="21810" spans="1:6" ht="409.6" hidden="1" customHeight="1" x14ac:dyDescent="0.2"/>
    <row r="21811" spans="1:6" ht="25.5" customHeight="1" x14ac:dyDescent="0.2">
      <c r="A21811" s="84" t="s">
        <v>5682</v>
      </c>
      <c r="B21811" s="85" t="s">
        <v>5683</v>
      </c>
      <c r="C21811" s="86" t="s">
        <v>4880</v>
      </c>
      <c r="D21811" s="87">
        <v>1.7999999999999999E-2</v>
      </c>
      <c r="E21811" s="88">
        <v>123900</v>
      </c>
      <c r="F21811" s="89">
        <f>+D21811*E21811</f>
        <v>2230.1999999999998</v>
      </c>
    </row>
    <row r="21812" spans="1:6" ht="409.6" hidden="1" customHeight="1" x14ac:dyDescent="0.2"/>
    <row r="21813" spans="1:6" ht="25.5" customHeight="1" x14ac:dyDescent="0.2">
      <c r="A21813" s="84" t="s">
        <v>5450</v>
      </c>
      <c r="B21813" s="85" t="s">
        <v>5451</v>
      </c>
      <c r="C21813" s="86" t="s">
        <v>7</v>
      </c>
      <c r="D21813" s="87">
        <v>0.05</v>
      </c>
      <c r="E21813" s="88">
        <v>15900</v>
      </c>
      <c r="F21813" s="89">
        <f>+D21813*E21813</f>
        <v>795</v>
      </c>
    </row>
    <row r="21814" spans="1:6" ht="409.6" hidden="1" customHeight="1" x14ac:dyDescent="0.2"/>
    <row r="21815" spans="1:6" ht="25.5" customHeight="1" x14ac:dyDescent="0.2">
      <c r="A21815" s="84" t="s">
        <v>5625</v>
      </c>
      <c r="B21815" s="85" t="s">
        <v>5626</v>
      </c>
      <c r="C21815" s="86" t="s">
        <v>9</v>
      </c>
      <c r="D21815" s="87">
        <v>0.1</v>
      </c>
      <c r="E21815" s="88">
        <v>1110</v>
      </c>
      <c r="F21815" s="89">
        <f>+D21815*E21815</f>
        <v>111</v>
      </c>
    </row>
    <row r="21816" spans="1:6" ht="409.6" hidden="1" customHeight="1" x14ac:dyDescent="0.2"/>
    <row r="21817" spans="1:6" ht="25.5" customHeight="1" thickBot="1" x14ac:dyDescent="0.25">
      <c r="A21817" s="84" t="s">
        <v>5670</v>
      </c>
      <c r="B21817" s="85" t="s">
        <v>5671</v>
      </c>
      <c r="C21817" s="86" t="s">
        <v>263</v>
      </c>
      <c r="D21817" s="87">
        <v>8.3330000000000001E-2</v>
      </c>
      <c r="E21817" s="88">
        <v>3090</v>
      </c>
      <c r="F21817" s="89">
        <f>+D21817*E21817</f>
        <v>257.48970000000003</v>
      </c>
    </row>
    <row r="21818" spans="1:6" ht="409.6" hidden="1" customHeight="1" thickBot="1" x14ac:dyDescent="0.25"/>
    <row r="21819" spans="1:6" ht="13.5" customHeight="1" thickBot="1" x14ac:dyDescent="0.25">
      <c r="A21819" s="90" t="s">
        <v>4883</v>
      </c>
      <c r="B21819" s="91"/>
      <c r="C21819" s="92">
        <v>29.059744865290799</v>
      </c>
      <c r="D21819" s="91"/>
      <c r="E21819" s="93" t="s">
        <v>4884</v>
      </c>
      <c r="F21819" s="94">
        <v>5900</v>
      </c>
    </row>
    <row r="21820" spans="1:6" ht="0.2" customHeight="1" x14ac:dyDescent="0.2"/>
    <row r="21821" spans="1:6" ht="12.75" customHeight="1" x14ac:dyDescent="0.2">
      <c r="A21821" s="80" t="s">
        <v>4871</v>
      </c>
      <c r="B21821" s="81" t="s">
        <v>4885</v>
      </c>
      <c r="C21821" s="82" t="s">
        <v>4870</v>
      </c>
      <c r="D21821" s="82" t="s">
        <v>4873</v>
      </c>
      <c r="E21821" s="82" t="s">
        <v>4874</v>
      </c>
      <c r="F21821" s="83" t="s">
        <v>4875</v>
      </c>
    </row>
    <row r="21822" spans="1:6" ht="409.6" hidden="1" customHeight="1" x14ac:dyDescent="0.2"/>
    <row r="21823" spans="1:6" ht="25.5" customHeight="1" thickBot="1" x14ac:dyDescent="0.25">
      <c r="A21823" s="84" t="s">
        <v>5284</v>
      </c>
      <c r="B21823" s="85" t="s">
        <v>5285</v>
      </c>
      <c r="C21823" s="86" t="s">
        <v>4888</v>
      </c>
      <c r="D21823" s="87">
        <v>0.06</v>
      </c>
      <c r="E21823" s="88">
        <v>222303</v>
      </c>
      <c r="F21823" s="89">
        <f>+D21823*E21823</f>
        <v>13338.18</v>
      </c>
    </row>
    <row r="21824" spans="1:6" ht="409.6" hidden="1" customHeight="1" thickBot="1" x14ac:dyDescent="0.25"/>
    <row r="21825" spans="1:6" ht="13.5" customHeight="1" thickBot="1" x14ac:dyDescent="0.25">
      <c r="A21825" s="90" t="s">
        <v>4893</v>
      </c>
      <c r="B21825" s="91"/>
      <c r="C21825" s="92">
        <v>65.694724917499897</v>
      </c>
      <c r="D21825" s="91"/>
      <c r="E21825" s="93" t="s">
        <v>4884</v>
      </c>
      <c r="F21825" s="94">
        <v>13338</v>
      </c>
    </row>
    <row r="21826" spans="1:6" ht="0.2" customHeight="1" x14ac:dyDescent="0.2"/>
    <row r="21827" spans="1:6" ht="12.75" customHeight="1" x14ac:dyDescent="0.2">
      <c r="A21827" s="80" t="s">
        <v>4871</v>
      </c>
      <c r="B21827" s="81" t="s">
        <v>4894</v>
      </c>
      <c r="C21827" s="82" t="s">
        <v>4870</v>
      </c>
      <c r="D21827" s="82" t="s">
        <v>4873</v>
      </c>
      <c r="E21827" s="82" t="s">
        <v>4874</v>
      </c>
      <c r="F21827" s="83" t="s">
        <v>4875</v>
      </c>
    </row>
    <row r="21828" spans="1:6" ht="409.6" hidden="1" customHeight="1" x14ac:dyDescent="0.2"/>
    <row r="21829" spans="1:6" ht="25.5" customHeight="1" thickBot="1" x14ac:dyDescent="0.25">
      <c r="A21829" s="84" t="s">
        <v>4895</v>
      </c>
      <c r="B21829" s="85" t="s">
        <v>4896</v>
      </c>
      <c r="C21829" s="86" t="s">
        <v>4897</v>
      </c>
      <c r="D21829" s="87">
        <v>0.05</v>
      </c>
      <c r="E21829" s="88">
        <v>13338</v>
      </c>
      <c r="F21829" s="89">
        <f>+D21829*E21829</f>
        <v>666.90000000000009</v>
      </c>
    </row>
    <row r="21830" spans="1:6" ht="409.6" hidden="1" customHeight="1" thickBot="1" x14ac:dyDescent="0.25"/>
    <row r="21831" spans="1:6" ht="13.5" customHeight="1" thickBot="1" x14ac:dyDescent="0.25">
      <c r="A21831" s="90" t="s">
        <v>4898</v>
      </c>
      <c r="B21831" s="91"/>
      <c r="C21831" s="92">
        <v>3.2852287839235599</v>
      </c>
      <c r="D21831" s="91"/>
      <c r="E21831" s="93" t="s">
        <v>4884</v>
      </c>
      <c r="F21831" s="94">
        <v>667</v>
      </c>
    </row>
    <row r="21832" spans="1:6" ht="0.2" customHeight="1" x14ac:dyDescent="0.2"/>
    <row r="21833" spans="1:6" ht="12.75" customHeight="1" x14ac:dyDescent="0.2">
      <c r="A21833" s="80" t="s">
        <v>4871</v>
      </c>
      <c r="B21833" s="81" t="s">
        <v>4899</v>
      </c>
      <c r="C21833" s="82" t="s">
        <v>4870</v>
      </c>
      <c r="D21833" s="82" t="s">
        <v>4873</v>
      </c>
      <c r="E21833" s="82" t="s">
        <v>4874</v>
      </c>
      <c r="F21833" s="83" t="s">
        <v>4875</v>
      </c>
    </row>
    <row r="21834" spans="1:6" ht="409.6" hidden="1" customHeight="1" x14ac:dyDescent="0.2"/>
    <row r="21835" spans="1:6" ht="25.5" customHeight="1" thickBot="1" x14ac:dyDescent="0.25">
      <c r="A21835" s="84" t="s">
        <v>5012</v>
      </c>
      <c r="B21835" s="85" t="s">
        <v>5013</v>
      </c>
      <c r="C21835" s="86" t="s">
        <v>109</v>
      </c>
      <c r="D21835" s="87">
        <v>1.7149999999999999E-2</v>
      </c>
      <c r="E21835" s="88">
        <v>23200</v>
      </c>
      <c r="F21835" s="89">
        <f>+D21835*E21835</f>
        <v>397.88</v>
      </c>
    </row>
    <row r="21836" spans="1:6" ht="409.6" hidden="1" customHeight="1" thickBot="1" x14ac:dyDescent="0.25"/>
    <row r="21837" spans="1:6" ht="13.5" customHeight="1" thickBot="1" x14ac:dyDescent="0.25">
      <c r="A21837" s="90" t="s">
        <v>4904</v>
      </c>
      <c r="B21837" s="91"/>
      <c r="C21837" s="92">
        <v>1.96030143328572</v>
      </c>
      <c r="D21837" s="91"/>
      <c r="E21837" s="93" t="s">
        <v>4884</v>
      </c>
      <c r="F21837" s="94">
        <v>398</v>
      </c>
    </row>
    <row r="21838" spans="1:6" ht="0.2" customHeight="1" thickBot="1" x14ac:dyDescent="0.25"/>
    <row r="21839" spans="1:6" ht="12.75" customHeight="1" thickBot="1" x14ac:dyDescent="0.3">
      <c r="A21839" s="157" t="s">
        <v>4909</v>
      </c>
      <c r="B21839" s="158"/>
      <c r="C21839" s="158"/>
      <c r="D21839" s="158"/>
      <c r="E21839" s="159">
        <v>20303</v>
      </c>
      <c r="F21839" s="160"/>
    </row>
    <row r="21840" spans="1:6" ht="12.75" customHeight="1" x14ac:dyDescent="0.2"/>
    <row r="21841" spans="1:6" ht="12.75" customHeight="1" x14ac:dyDescent="0.2"/>
    <row r="21842" spans="1:6" ht="409.6" hidden="1" customHeight="1" x14ac:dyDescent="0.2"/>
    <row r="21843" spans="1:6" ht="12.75" customHeight="1" x14ac:dyDescent="0.25">
      <c r="A21843" s="144" t="s">
        <v>4868</v>
      </c>
      <c r="B21843" s="145"/>
      <c r="C21843" s="145"/>
      <c r="D21843" s="145"/>
      <c r="E21843" s="146"/>
      <c r="F21843" s="147"/>
    </row>
    <row r="21844" spans="1:6" ht="12.75" customHeight="1" x14ac:dyDescent="0.2">
      <c r="A21844" s="138" t="s">
        <v>3467</v>
      </c>
      <c r="B21844" s="139"/>
      <c r="C21844" s="139"/>
      <c r="D21844" s="140"/>
      <c r="E21844" s="76" t="s">
        <v>4869</v>
      </c>
      <c r="F21844" s="77" t="s">
        <v>4870</v>
      </c>
    </row>
    <row r="21845" spans="1:6" ht="12.75" customHeight="1" x14ac:dyDescent="0.2">
      <c r="A21845" s="141"/>
      <c r="B21845" s="142"/>
      <c r="C21845" s="142"/>
      <c r="D21845" s="143"/>
      <c r="E21845" s="78" t="s">
        <v>3466</v>
      </c>
      <c r="F21845" s="79" t="s">
        <v>117</v>
      </c>
    </row>
    <row r="21846" spans="1:6" ht="409.6" hidden="1" customHeight="1" x14ac:dyDescent="0.2"/>
    <row r="21847" spans="1:6" ht="12.75" customHeight="1" x14ac:dyDescent="0.2">
      <c r="A21847" s="80" t="s">
        <v>4871</v>
      </c>
      <c r="B21847" s="81" t="s">
        <v>4872</v>
      </c>
      <c r="C21847" s="82" t="s">
        <v>4870</v>
      </c>
      <c r="D21847" s="82" t="s">
        <v>4873</v>
      </c>
      <c r="E21847" s="82" t="s">
        <v>4874</v>
      </c>
      <c r="F21847" s="83" t="s">
        <v>4875</v>
      </c>
    </row>
    <row r="21848" spans="1:6" ht="409.6" hidden="1" customHeight="1" x14ac:dyDescent="0.2"/>
    <row r="21849" spans="1:6" ht="25.5" customHeight="1" x14ac:dyDescent="0.2">
      <c r="A21849" s="84" t="s">
        <v>5682</v>
      </c>
      <c r="B21849" s="85" t="s">
        <v>5683</v>
      </c>
      <c r="C21849" s="86" t="s">
        <v>4880</v>
      </c>
      <c r="D21849" s="87">
        <v>1.4999999999999999E-2</v>
      </c>
      <c r="E21849" s="88">
        <v>123900</v>
      </c>
      <c r="F21849" s="89">
        <f>+D21849*E21849</f>
        <v>1858.5</v>
      </c>
    </row>
    <row r="21850" spans="1:6" ht="409.6" hidden="1" customHeight="1" x14ac:dyDescent="0.2"/>
    <row r="21851" spans="1:6" ht="25.5" customHeight="1" x14ac:dyDescent="0.2">
      <c r="A21851" s="84" t="s">
        <v>5684</v>
      </c>
      <c r="B21851" s="85" t="s">
        <v>5685</v>
      </c>
      <c r="C21851" s="86" t="s">
        <v>4880</v>
      </c>
      <c r="D21851" s="87">
        <v>1.4999999999999999E-2</v>
      </c>
      <c r="E21851" s="88">
        <v>104100</v>
      </c>
      <c r="F21851" s="89">
        <f>+D21851*E21851</f>
        <v>1561.5</v>
      </c>
    </row>
    <row r="21852" spans="1:6" ht="409.6" hidden="1" customHeight="1" x14ac:dyDescent="0.2"/>
    <row r="21853" spans="1:6" ht="25.5" customHeight="1" x14ac:dyDescent="0.2">
      <c r="A21853" s="84" t="s">
        <v>5450</v>
      </c>
      <c r="B21853" s="85" t="s">
        <v>5451</v>
      </c>
      <c r="C21853" s="86" t="s">
        <v>7</v>
      </c>
      <c r="D21853" s="87">
        <v>0.05</v>
      </c>
      <c r="E21853" s="88">
        <v>15900</v>
      </c>
      <c r="F21853" s="89">
        <f>+D21853*E21853</f>
        <v>795</v>
      </c>
    </row>
    <row r="21854" spans="1:6" ht="409.6" hidden="1" customHeight="1" x14ac:dyDescent="0.2"/>
    <row r="21855" spans="1:6" ht="25.5" customHeight="1" x14ac:dyDescent="0.2">
      <c r="A21855" s="84" t="s">
        <v>5625</v>
      </c>
      <c r="B21855" s="85" t="s">
        <v>5626</v>
      </c>
      <c r="C21855" s="86" t="s">
        <v>9</v>
      </c>
      <c r="D21855" s="87">
        <v>0.1</v>
      </c>
      <c r="E21855" s="88">
        <v>1110</v>
      </c>
      <c r="F21855" s="89">
        <f>+D21855*E21855</f>
        <v>111</v>
      </c>
    </row>
    <row r="21856" spans="1:6" ht="409.6" hidden="1" customHeight="1" x14ac:dyDescent="0.2"/>
    <row r="21857" spans="1:6" ht="25.5" customHeight="1" thickBot="1" x14ac:dyDescent="0.25">
      <c r="A21857" s="84" t="s">
        <v>5670</v>
      </c>
      <c r="B21857" s="85" t="s">
        <v>5671</v>
      </c>
      <c r="C21857" s="86" t="s">
        <v>263</v>
      </c>
      <c r="D21857" s="87">
        <v>8.3330000000000001E-2</v>
      </c>
      <c r="E21857" s="88">
        <v>3090</v>
      </c>
      <c r="F21857" s="89">
        <f>+D21857*E21857</f>
        <v>257.48970000000003</v>
      </c>
    </row>
    <row r="21858" spans="1:6" ht="409.6" hidden="1" customHeight="1" thickBot="1" x14ac:dyDescent="0.25"/>
    <row r="21859" spans="1:6" ht="13.5" customHeight="1" thickBot="1" x14ac:dyDescent="0.25">
      <c r="A21859" s="90" t="s">
        <v>4883</v>
      </c>
      <c r="B21859" s="91"/>
      <c r="C21859" s="92">
        <v>35.941665359887097</v>
      </c>
      <c r="D21859" s="91"/>
      <c r="E21859" s="93" t="s">
        <v>4884</v>
      </c>
      <c r="F21859" s="94">
        <v>4584</v>
      </c>
    </row>
    <row r="21860" spans="1:6" ht="0.2" customHeight="1" x14ac:dyDescent="0.2"/>
    <row r="21861" spans="1:6" ht="12.75" customHeight="1" x14ac:dyDescent="0.2">
      <c r="A21861" s="80" t="s">
        <v>4871</v>
      </c>
      <c r="B21861" s="81" t="s">
        <v>4885</v>
      </c>
      <c r="C21861" s="82" t="s">
        <v>4870</v>
      </c>
      <c r="D21861" s="82" t="s">
        <v>4873</v>
      </c>
      <c r="E21861" s="82" t="s">
        <v>4874</v>
      </c>
      <c r="F21861" s="83" t="s">
        <v>4875</v>
      </c>
    </row>
    <row r="21862" spans="1:6" ht="409.6" hidden="1" customHeight="1" x14ac:dyDescent="0.2"/>
    <row r="21863" spans="1:6" ht="25.5" customHeight="1" thickBot="1" x14ac:dyDescent="0.25">
      <c r="A21863" s="84" t="s">
        <v>5284</v>
      </c>
      <c r="B21863" s="85" t="s">
        <v>5285</v>
      </c>
      <c r="C21863" s="86" t="s">
        <v>4888</v>
      </c>
      <c r="D21863" s="87">
        <v>3.5000000000000003E-2</v>
      </c>
      <c r="E21863" s="88">
        <v>222303</v>
      </c>
      <c r="F21863" s="89">
        <f>+D21863*E21863</f>
        <v>7780.6050000000005</v>
      </c>
    </row>
    <row r="21864" spans="1:6" ht="409.6" hidden="1" customHeight="1" thickBot="1" x14ac:dyDescent="0.25"/>
    <row r="21865" spans="1:6" ht="13.5" customHeight="1" thickBot="1" x14ac:dyDescent="0.25">
      <c r="A21865" s="90" t="s">
        <v>4893</v>
      </c>
      <c r="B21865" s="91"/>
      <c r="C21865" s="92">
        <v>61.008311118080599</v>
      </c>
      <c r="D21865" s="91"/>
      <c r="E21865" s="93" t="s">
        <v>4884</v>
      </c>
      <c r="F21865" s="94">
        <v>7781</v>
      </c>
    </row>
    <row r="21866" spans="1:6" ht="0.2" customHeight="1" x14ac:dyDescent="0.2"/>
    <row r="21867" spans="1:6" ht="12.75" customHeight="1" x14ac:dyDescent="0.2">
      <c r="A21867" s="80" t="s">
        <v>4871</v>
      </c>
      <c r="B21867" s="81" t="s">
        <v>4894</v>
      </c>
      <c r="C21867" s="82" t="s">
        <v>4870</v>
      </c>
      <c r="D21867" s="82" t="s">
        <v>4873</v>
      </c>
      <c r="E21867" s="82" t="s">
        <v>4874</v>
      </c>
      <c r="F21867" s="83" t="s">
        <v>4875</v>
      </c>
    </row>
    <row r="21868" spans="1:6" ht="409.6" hidden="1" customHeight="1" x14ac:dyDescent="0.2"/>
    <row r="21869" spans="1:6" ht="25.5" customHeight="1" thickBot="1" x14ac:dyDescent="0.25">
      <c r="A21869" s="84" t="s">
        <v>4895</v>
      </c>
      <c r="B21869" s="85" t="s">
        <v>4896</v>
      </c>
      <c r="C21869" s="86" t="s">
        <v>4897</v>
      </c>
      <c r="D21869" s="87">
        <v>0.05</v>
      </c>
      <c r="E21869" s="88">
        <v>7781</v>
      </c>
      <c r="F21869" s="89">
        <f>+D21869*E21869</f>
        <v>389.05</v>
      </c>
    </row>
    <row r="21870" spans="1:6" ht="409.6" hidden="1" customHeight="1" thickBot="1" x14ac:dyDescent="0.25"/>
    <row r="21871" spans="1:6" ht="13.5" customHeight="1" thickBot="1" x14ac:dyDescent="0.25">
      <c r="A21871" s="90" t="s">
        <v>4898</v>
      </c>
      <c r="B21871" s="91"/>
      <c r="C21871" s="92">
        <v>3.0500235220323</v>
      </c>
      <c r="D21871" s="91"/>
      <c r="E21871" s="93" t="s">
        <v>4884</v>
      </c>
      <c r="F21871" s="94">
        <v>389</v>
      </c>
    </row>
    <row r="21872" spans="1:6" ht="0.2" customHeight="1" thickBot="1" x14ac:dyDescent="0.25"/>
    <row r="21873" spans="1:6" ht="12.75" customHeight="1" thickBot="1" x14ac:dyDescent="0.3">
      <c r="A21873" s="157" t="s">
        <v>4909</v>
      </c>
      <c r="B21873" s="158"/>
      <c r="C21873" s="158"/>
      <c r="D21873" s="158"/>
      <c r="E21873" s="159">
        <v>12754</v>
      </c>
      <c r="F21873" s="160"/>
    </row>
    <row r="21874" spans="1:6" ht="12.75" customHeight="1" x14ac:dyDescent="0.2"/>
    <row r="21875" spans="1:6" ht="12.75" customHeight="1" x14ac:dyDescent="0.2"/>
    <row r="21876" spans="1:6" ht="409.6" hidden="1" customHeight="1" x14ac:dyDescent="0.2"/>
    <row r="21877" spans="1:6" ht="12.75" customHeight="1" x14ac:dyDescent="0.25">
      <c r="A21877" s="144" t="s">
        <v>4868</v>
      </c>
      <c r="B21877" s="145"/>
      <c r="C21877" s="145"/>
      <c r="D21877" s="145"/>
      <c r="E21877" s="146"/>
      <c r="F21877" s="147"/>
    </row>
    <row r="21878" spans="1:6" ht="12.75" customHeight="1" x14ac:dyDescent="0.2">
      <c r="A21878" s="138" t="s">
        <v>3469</v>
      </c>
      <c r="B21878" s="139"/>
      <c r="C21878" s="139"/>
      <c r="D21878" s="140"/>
      <c r="E21878" s="76" t="s">
        <v>4869</v>
      </c>
      <c r="F21878" s="77" t="s">
        <v>4870</v>
      </c>
    </row>
    <row r="21879" spans="1:6" ht="12.75" customHeight="1" x14ac:dyDescent="0.2">
      <c r="A21879" s="141"/>
      <c r="B21879" s="142"/>
      <c r="C21879" s="142"/>
      <c r="D21879" s="143"/>
      <c r="E21879" s="78" t="s">
        <v>3468</v>
      </c>
      <c r="F21879" s="79" t="s">
        <v>117</v>
      </c>
    </row>
    <row r="21880" spans="1:6" ht="409.6" hidden="1" customHeight="1" x14ac:dyDescent="0.2"/>
    <row r="21881" spans="1:6" ht="12.75" customHeight="1" x14ac:dyDescent="0.2">
      <c r="A21881" s="80" t="s">
        <v>4871</v>
      </c>
      <c r="B21881" s="81" t="s">
        <v>4872</v>
      </c>
      <c r="C21881" s="82" t="s">
        <v>4870</v>
      </c>
      <c r="D21881" s="82" t="s">
        <v>4873</v>
      </c>
      <c r="E21881" s="82" t="s">
        <v>4874</v>
      </c>
      <c r="F21881" s="83" t="s">
        <v>4875</v>
      </c>
    </row>
    <row r="21882" spans="1:6" ht="409.6" hidden="1" customHeight="1" x14ac:dyDescent="0.2"/>
    <row r="21883" spans="1:6" ht="25.5" customHeight="1" x14ac:dyDescent="0.2">
      <c r="A21883" s="84" t="s">
        <v>5686</v>
      </c>
      <c r="B21883" s="85" t="s">
        <v>5687</v>
      </c>
      <c r="C21883" s="86" t="s">
        <v>4880</v>
      </c>
      <c r="D21883" s="87">
        <v>6.6669999999999993E-2</v>
      </c>
      <c r="E21883" s="88">
        <v>143754</v>
      </c>
      <c r="F21883" s="89">
        <f>+D21883*E21883</f>
        <v>9584.0791799999988</v>
      </c>
    </row>
    <row r="21884" spans="1:6" ht="409.6" hidden="1" customHeight="1" x14ac:dyDescent="0.2"/>
    <row r="21885" spans="1:6" ht="25.5" customHeight="1" x14ac:dyDescent="0.2">
      <c r="A21885" s="84" t="s">
        <v>5450</v>
      </c>
      <c r="B21885" s="85" t="s">
        <v>5451</v>
      </c>
      <c r="C21885" s="86" t="s">
        <v>7</v>
      </c>
      <c r="D21885" s="87">
        <v>0.05</v>
      </c>
      <c r="E21885" s="88">
        <v>15900</v>
      </c>
      <c r="F21885" s="89">
        <f>+D21885*E21885</f>
        <v>795</v>
      </c>
    </row>
    <row r="21886" spans="1:6" ht="409.6" hidden="1" customHeight="1" x14ac:dyDescent="0.2"/>
    <row r="21887" spans="1:6" ht="25.5" customHeight="1" thickBot="1" x14ac:dyDescent="0.25">
      <c r="A21887" s="84" t="s">
        <v>5674</v>
      </c>
      <c r="B21887" s="85" t="s">
        <v>5675</v>
      </c>
      <c r="C21887" s="86" t="s">
        <v>9</v>
      </c>
      <c r="D21887" s="87">
        <v>0.5</v>
      </c>
      <c r="E21887" s="88">
        <v>1310</v>
      </c>
      <c r="F21887" s="89">
        <f>+D21887*E21887</f>
        <v>655</v>
      </c>
    </row>
    <row r="21888" spans="1:6" ht="409.6" hidden="1" customHeight="1" thickBot="1" x14ac:dyDescent="0.25"/>
    <row r="21889" spans="1:6" ht="13.5" customHeight="1" thickBot="1" x14ac:dyDescent="0.25">
      <c r="A21889" s="90" t="s">
        <v>4883</v>
      </c>
      <c r="B21889" s="91"/>
      <c r="C21889" s="92">
        <v>66.8281751559566</v>
      </c>
      <c r="D21889" s="91"/>
      <c r="E21889" s="93" t="s">
        <v>4884</v>
      </c>
      <c r="F21889" s="94">
        <v>11034</v>
      </c>
    </row>
    <row r="21890" spans="1:6" ht="0.2" customHeight="1" x14ac:dyDescent="0.2"/>
    <row r="21891" spans="1:6" ht="12.75" customHeight="1" x14ac:dyDescent="0.2">
      <c r="A21891" s="80" t="s">
        <v>4871</v>
      </c>
      <c r="B21891" s="81" t="s">
        <v>4885</v>
      </c>
      <c r="C21891" s="82" t="s">
        <v>4870</v>
      </c>
      <c r="D21891" s="82" t="s">
        <v>4873</v>
      </c>
      <c r="E21891" s="82" t="s">
        <v>4874</v>
      </c>
      <c r="F21891" s="83" t="s">
        <v>4875</v>
      </c>
    </row>
    <row r="21892" spans="1:6" ht="409.6" hidden="1" customHeight="1" x14ac:dyDescent="0.2"/>
    <row r="21893" spans="1:6" ht="25.5" customHeight="1" thickBot="1" x14ac:dyDescent="0.25">
      <c r="A21893" s="84" t="s">
        <v>5046</v>
      </c>
      <c r="B21893" s="85" t="s">
        <v>5047</v>
      </c>
      <c r="C21893" s="86" t="s">
        <v>4888</v>
      </c>
      <c r="D21893" s="87">
        <v>3.5720000000000002E-2</v>
      </c>
      <c r="E21893" s="88">
        <v>140402</v>
      </c>
      <c r="F21893" s="89">
        <f>+D21893*E21893</f>
        <v>5015.1594400000004</v>
      </c>
    </row>
    <row r="21894" spans="1:6" ht="409.6" hidden="1" customHeight="1" thickBot="1" x14ac:dyDescent="0.25"/>
    <row r="21895" spans="1:6" ht="13.5" customHeight="1" thickBot="1" x14ac:dyDescent="0.25">
      <c r="A21895" s="90" t="s">
        <v>4893</v>
      </c>
      <c r="B21895" s="91"/>
      <c r="C21895" s="92">
        <v>30.373690267094702</v>
      </c>
      <c r="D21895" s="91"/>
      <c r="E21895" s="93" t="s">
        <v>4884</v>
      </c>
      <c r="F21895" s="94">
        <v>5015</v>
      </c>
    </row>
    <row r="21896" spans="1:6" ht="0.2" customHeight="1" x14ac:dyDescent="0.2"/>
    <row r="21897" spans="1:6" ht="12.75" customHeight="1" x14ac:dyDescent="0.2">
      <c r="A21897" s="80" t="s">
        <v>4871</v>
      </c>
      <c r="B21897" s="81" t="s">
        <v>4894</v>
      </c>
      <c r="C21897" s="82" t="s">
        <v>4870</v>
      </c>
      <c r="D21897" s="82" t="s">
        <v>4873</v>
      </c>
      <c r="E21897" s="82" t="s">
        <v>4874</v>
      </c>
      <c r="F21897" s="83" t="s">
        <v>4875</v>
      </c>
    </row>
    <row r="21898" spans="1:6" ht="409.6" hidden="1" customHeight="1" x14ac:dyDescent="0.2"/>
    <row r="21899" spans="1:6" ht="25.5" customHeight="1" thickBot="1" x14ac:dyDescent="0.25">
      <c r="A21899" s="84" t="s">
        <v>4895</v>
      </c>
      <c r="B21899" s="85" t="s">
        <v>4896</v>
      </c>
      <c r="C21899" s="86" t="s">
        <v>4897</v>
      </c>
      <c r="D21899" s="87">
        <v>0.05</v>
      </c>
      <c r="E21899" s="88">
        <v>5015</v>
      </c>
      <c r="F21899" s="89">
        <f>+D21899*E21899</f>
        <v>250.75</v>
      </c>
    </row>
    <row r="21900" spans="1:6" ht="409.6" hidden="1" customHeight="1" thickBot="1" x14ac:dyDescent="0.25"/>
    <row r="21901" spans="1:6" ht="13.5" customHeight="1" thickBot="1" x14ac:dyDescent="0.25">
      <c r="A21901" s="90" t="s">
        <v>4898</v>
      </c>
      <c r="B21901" s="91"/>
      <c r="C21901" s="92">
        <v>1.5201986554418301</v>
      </c>
      <c r="D21901" s="91"/>
      <c r="E21901" s="93" t="s">
        <v>4884</v>
      </c>
      <c r="F21901" s="94">
        <v>251</v>
      </c>
    </row>
    <row r="21902" spans="1:6" ht="0.2" customHeight="1" x14ac:dyDescent="0.2"/>
    <row r="21903" spans="1:6" ht="12.75" customHeight="1" x14ac:dyDescent="0.2">
      <c r="A21903" s="80" t="s">
        <v>4871</v>
      </c>
      <c r="B21903" s="81" t="s">
        <v>4899</v>
      </c>
      <c r="C21903" s="82" t="s">
        <v>4870</v>
      </c>
      <c r="D21903" s="82" t="s">
        <v>4873</v>
      </c>
      <c r="E21903" s="82" t="s">
        <v>4874</v>
      </c>
      <c r="F21903" s="83" t="s">
        <v>4875</v>
      </c>
    </row>
    <row r="21904" spans="1:6" ht="409.6" hidden="1" customHeight="1" x14ac:dyDescent="0.2"/>
    <row r="21905" spans="1:6" ht="25.5" customHeight="1" thickBot="1" x14ac:dyDescent="0.25">
      <c r="A21905" s="84" t="s">
        <v>5402</v>
      </c>
      <c r="B21905" s="85" t="s">
        <v>5403</v>
      </c>
      <c r="C21905" s="86" t="s">
        <v>109</v>
      </c>
      <c r="D21905" s="87">
        <v>0.03</v>
      </c>
      <c r="E21905" s="88">
        <v>7018</v>
      </c>
      <c r="F21905" s="89">
        <f>+D21905*E21905</f>
        <v>210.54</v>
      </c>
    </row>
    <row r="21906" spans="1:6" ht="409.6" hidden="1" customHeight="1" thickBot="1" x14ac:dyDescent="0.25"/>
    <row r="21907" spans="1:6" ht="13.5" customHeight="1" thickBot="1" x14ac:dyDescent="0.25">
      <c r="A21907" s="90" t="s">
        <v>4904</v>
      </c>
      <c r="B21907" s="91"/>
      <c r="C21907" s="92">
        <v>1.27793592150687</v>
      </c>
      <c r="D21907" s="91"/>
      <c r="E21907" s="93" t="s">
        <v>4884</v>
      </c>
      <c r="F21907" s="94">
        <v>211</v>
      </c>
    </row>
    <row r="21908" spans="1:6" ht="0.2" customHeight="1" thickBot="1" x14ac:dyDescent="0.25"/>
    <row r="21909" spans="1:6" ht="12.75" customHeight="1" thickBot="1" x14ac:dyDescent="0.3">
      <c r="A21909" s="157" t="s">
        <v>4909</v>
      </c>
      <c r="B21909" s="158"/>
      <c r="C21909" s="158"/>
      <c r="D21909" s="158"/>
      <c r="E21909" s="159">
        <v>16511</v>
      </c>
      <c r="F21909" s="160"/>
    </row>
    <row r="21910" spans="1:6" ht="12.75" customHeight="1" x14ac:dyDescent="0.2"/>
    <row r="21911" spans="1:6" ht="12.75" customHeight="1" x14ac:dyDescent="0.2"/>
    <row r="21912" spans="1:6" ht="409.6" hidden="1" customHeight="1" x14ac:dyDescent="0.2"/>
    <row r="21913" spans="1:6" ht="12.75" customHeight="1" x14ac:dyDescent="0.25">
      <c r="A21913" s="144" t="s">
        <v>4868</v>
      </c>
      <c r="B21913" s="145"/>
      <c r="C21913" s="145"/>
      <c r="D21913" s="145"/>
      <c r="E21913" s="146"/>
      <c r="F21913" s="147"/>
    </row>
    <row r="21914" spans="1:6" ht="12.75" customHeight="1" x14ac:dyDescent="0.2">
      <c r="A21914" s="138" t="s">
        <v>3471</v>
      </c>
      <c r="B21914" s="139"/>
      <c r="C21914" s="139"/>
      <c r="D21914" s="140"/>
      <c r="E21914" s="76" t="s">
        <v>4869</v>
      </c>
      <c r="F21914" s="77" t="s">
        <v>4870</v>
      </c>
    </row>
    <row r="21915" spans="1:6" ht="12.75" customHeight="1" x14ac:dyDescent="0.2">
      <c r="A21915" s="141"/>
      <c r="B21915" s="142"/>
      <c r="C21915" s="142"/>
      <c r="D21915" s="143"/>
      <c r="E21915" s="78" t="s">
        <v>3470</v>
      </c>
      <c r="F21915" s="79" t="s">
        <v>117</v>
      </c>
    </row>
    <row r="21916" spans="1:6" ht="409.6" hidden="1" customHeight="1" x14ac:dyDescent="0.2"/>
    <row r="21917" spans="1:6" ht="12.75" customHeight="1" x14ac:dyDescent="0.2">
      <c r="A21917" s="80" t="s">
        <v>4871</v>
      </c>
      <c r="B21917" s="81" t="s">
        <v>4872</v>
      </c>
      <c r="C21917" s="82" t="s">
        <v>4870</v>
      </c>
      <c r="D21917" s="82" t="s">
        <v>4873</v>
      </c>
      <c r="E21917" s="82" t="s">
        <v>4874</v>
      </c>
      <c r="F21917" s="83" t="s">
        <v>4875</v>
      </c>
    </row>
    <row r="21918" spans="1:6" ht="409.6" hidden="1" customHeight="1" x14ac:dyDescent="0.2"/>
    <row r="21919" spans="1:6" ht="25.5" customHeight="1" x14ac:dyDescent="0.2">
      <c r="A21919" s="84" t="s">
        <v>5448</v>
      </c>
      <c r="B21919" s="85" t="s">
        <v>5449</v>
      </c>
      <c r="C21919" s="86" t="s">
        <v>4880</v>
      </c>
      <c r="D21919" s="87">
        <v>3.3329999999999999E-2</v>
      </c>
      <c r="E21919" s="88">
        <v>72000</v>
      </c>
      <c r="F21919" s="89">
        <f>+D21919*E21919</f>
        <v>2399.7599999999998</v>
      </c>
    </row>
    <row r="21920" spans="1:6" ht="409.6" hidden="1" customHeight="1" x14ac:dyDescent="0.2"/>
    <row r="21921" spans="1:6" ht="25.5" customHeight="1" x14ac:dyDescent="0.2">
      <c r="A21921" s="84" t="s">
        <v>5517</v>
      </c>
      <c r="B21921" s="85" t="s">
        <v>5518</v>
      </c>
      <c r="C21921" s="86" t="s">
        <v>4880</v>
      </c>
      <c r="D21921" s="87">
        <v>3.6319999999999998E-2</v>
      </c>
      <c r="E21921" s="88">
        <v>31900</v>
      </c>
      <c r="F21921" s="89">
        <f>+D21921*E21921</f>
        <v>1158.6079999999999</v>
      </c>
    </row>
    <row r="21922" spans="1:6" ht="409.6" hidden="1" customHeight="1" x14ac:dyDescent="0.2"/>
    <row r="21923" spans="1:6" ht="25.5" customHeight="1" x14ac:dyDescent="0.2">
      <c r="A21923" s="84" t="s">
        <v>5450</v>
      </c>
      <c r="B21923" s="85" t="s">
        <v>5451</v>
      </c>
      <c r="C21923" s="86" t="s">
        <v>7</v>
      </c>
      <c r="D21923" s="87">
        <v>0.02</v>
      </c>
      <c r="E21923" s="88">
        <v>15900</v>
      </c>
      <c r="F21923" s="89">
        <f>+D21923*E21923</f>
        <v>318</v>
      </c>
    </row>
    <row r="21924" spans="1:6" ht="409.6" hidden="1" customHeight="1" x14ac:dyDescent="0.2"/>
    <row r="21925" spans="1:6" ht="25.5" customHeight="1" thickBot="1" x14ac:dyDescent="0.25">
      <c r="A21925" s="84" t="s">
        <v>5680</v>
      </c>
      <c r="B21925" s="85" t="s">
        <v>5681</v>
      </c>
      <c r="C21925" s="86" t="s">
        <v>9</v>
      </c>
      <c r="D21925" s="87">
        <v>0.01</v>
      </c>
      <c r="E21925" s="88">
        <v>1310</v>
      </c>
      <c r="F21925" s="89">
        <f>+D21925*E21925</f>
        <v>13.1</v>
      </c>
    </row>
    <row r="21926" spans="1:6" ht="409.6" hidden="1" customHeight="1" thickBot="1" x14ac:dyDescent="0.25"/>
    <row r="21927" spans="1:6" ht="13.5" customHeight="1" thickBot="1" x14ac:dyDescent="0.25">
      <c r="A21927" s="90" t="s">
        <v>4883</v>
      </c>
      <c r="B21927" s="91"/>
      <c r="C21927" s="92">
        <v>36.341554559043303</v>
      </c>
      <c r="D21927" s="91"/>
      <c r="E21927" s="93" t="s">
        <v>4884</v>
      </c>
      <c r="F21927" s="94">
        <v>3890</v>
      </c>
    </row>
    <row r="21928" spans="1:6" ht="0.2" customHeight="1" x14ac:dyDescent="0.2"/>
    <row r="21929" spans="1:6" ht="12.75" customHeight="1" x14ac:dyDescent="0.2">
      <c r="A21929" s="80" t="s">
        <v>4871</v>
      </c>
      <c r="B21929" s="81" t="s">
        <v>4885</v>
      </c>
      <c r="C21929" s="82" t="s">
        <v>4870</v>
      </c>
      <c r="D21929" s="82" t="s">
        <v>4873</v>
      </c>
      <c r="E21929" s="82" t="s">
        <v>4874</v>
      </c>
      <c r="F21929" s="83" t="s">
        <v>4875</v>
      </c>
    </row>
    <row r="21930" spans="1:6" ht="409.6" hidden="1" customHeight="1" x14ac:dyDescent="0.2"/>
    <row r="21931" spans="1:6" ht="25.5" customHeight="1" thickBot="1" x14ac:dyDescent="0.25">
      <c r="A21931" s="84" t="s">
        <v>5284</v>
      </c>
      <c r="B21931" s="85" t="s">
        <v>5285</v>
      </c>
      <c r="C21931" s="86" t="s">
        <v>4888</v>
      </c>
      <c r="D21931" s="87">
        <v>2.8570000000000002E-2</v>
      </c>
      <c r="E21931" s="88">
        <v>222303</v>
      </c>
      <c r="F21931" s="89">
        <f>+D21931*E21931</f>
        <v>6351.1967100000002</v>
      </c>
    </row>
    <row r="21932" spans="1:6" ht="409.6" hidden="1" customHeight="1" thickBot="1" x14ac:dyDescent="0.25"/>
    <row r="21933" spans="1:6" ht="13.5" customHeight="1" thickBot="1" x14ac:dyDescent="0.25">
      <c r="A21933" s="90" t="s">
        <v>4893</v>
      </c>
      <c r="B21933" s="91"/>
      <c r="C21933" s="92">
        <v>59.332959641255599</v>
      </c>
      <c r="D21933" s="91"/>
      <c r="E21933" s="93" t="s">
        <v>4884</v>
      </c>
      <c r="F21933" s="94">
        <v>6351</v>
      </c>
    </row>
    <row r="21934" spans="1:6" ht="0.2" customHeight="1" x14ac:dyDescent="0.2"/>
    <row r="21935" spans="1:6" ht="12.75" customHeight="1" x14ac:dyDescent="0.2">
      <c r="A21935" s="80" t="s">
        <v>4871</v>
      </c>
      <c r="B21935" s="81" t="s">
        <v>4894</v>
      </c>
      <c r="C21935" s="82" t="s">
        <v>4870</v>
      </c>
      <c r="D21935" s="82" t="s">
        <v>4873</v>
      </c>
      <c r="E21935" s="82" t="s">
        <v>4874</v>
      </c>
      <c r="F21935" s="83" t="s">
        <v>4875</v>
      </c>
    </row>
    <row r="21936" spans="1:6" ht="409.6" hidden="1" customHeight="1" x14ac:dyDescent="0.2"/>
    <row r="21937" spans="1:6" ht="25.5" customHeight="1" thickBot="1" x14ac:dyDescent="0.25">
      <c r="A21937" s="84" t="s">
        <v>4895</v>
      </c>
      <c r="B21937" s="85" t="s">
        <v>4896</v>
      </c>
      <c r="C21937" s="86" t="s">
        <v>4897</v>
      </c>
      <c r="D21937" s="87">
        <v>0.05</v>
      </c>
      <c r="E21937" s="88">
        <v>6351</v>
      </c>
      <c r="F21937" s="89">
        <f>+D21937*E21937</f>
        <v>317.55</v>
      </c>
    </row>
    <row r="21938" spans="1:6" ht="409.6" hidden="1" customHeight="1" thickBot="1" x14ac:dyDescent="0.25"/>
    <row r="21939" spans="1:6" ht="13.5" customHeight="1" thickBot="1" x14ac:dyDescent="0.25">
      <c r="A21939" s="90" t="s">
        <v>4898</v>
      </c>
      <c r="B21939" s="91"/>
      <c r="C21939" s="92">
        <v>2.97085201793722</v>
      </c>
      <c r="D21939" s="91"/>
      <c r="E21939" s="93" t="s">
        <v>4884</v>
      </c>
      <c r="F21939" s="94">
        <v>318</v>
      </c>
    </row>
    <row r="21940" spans="1:6" ht="0.2" customHeight="1" x14ac:dyDescent="0.2"/>
    <row r="21941" spans="1:6" ht="12.75" customHeight="1" x14ac:dyDescent="0.2">
      <c r="A21941" s="80" t="s">
        <v>4871</v>
      </c>
      <c r="B21941" s="81" t="s">
        <v>4899</v>
      </c>
      <c r="C21941" s="82" t="s">
        <v>4870</v>
      </c>
      <c r="D21941" s="82" t="s">
        <v>4873</v>
      </c>
      <c r="E21941" s="82" t="s">
        <v>4874</v>
      </c>
      <c r="F21941" s="83" t="s">
        <v>4875</v>
      </c>
    </row>
    <row r="21942" spans="1:6" ht="409.6" hidden="1" customHeight="1" x14ac:dyDescent="0.2"/>
    <row r="21943" spans="1:6" ht="25.5" customHeight="1" thickBot="1" x14ac:dyDescent="0.25">
      <c r="A21943" s="84" t="s">
        <v>5012</v>
      </c>
      <c r="B21943" s="85" t="s">
        <v>5013</v>
      </c>
      <c r="C21943" s="86" t="s">
        <v>109</v>
      </c>
      <c r="D21943" s="87">
        <v>6.2500000000000003E-3</v>
      </c>
      <c r="E21943" s="88">
        <v>23200</v>
      </c>
      <c r="F21943" s="89">
        <f>+D21943*E21943</f>
        <v>145</v>
      </c>
    </row>
    <row r="21944" spans="1:6" ht="409.6" hidden="1" customHeight="1" thickBot="1" x14ac:dyDescent="0.25"/>
    <row r="21945" spans="1:6" ht="13.5" customHeight="1" thickBot="1" x14ac:dyDescent="0.25">
      <c r="A21945" s="90" t="s">
        <v>4904</v>
      </c>
      <c r="B21945" s="91"/>
      <c r="C21945" s="92">
        <v>1.3546337817638301</v>
      </c>
      <c r="D21945" s="91"/>
      <c r="E21945" s="93" t="s">
        <v>4884</v>
      </c>
      <c r="F21945" s="94">
        <v>145</v>
      </c>
    </row>
    <row r="21946" spans="1:6" ht="0.2" customHeight="1" thickBot="1" x14ac:dyDescent="0.25"/>
    <row r="21947" spans="1:6" ht="12.75" customHeight="1" thickBot="1" x14ac:dyDescent="0.3">
      <c r="A21947" s="157" t="s">
        <v>4909</v>
      </c>
      <c r="B21947" s="158"/>
      <c r="C21947" s="158"/>
      <c r="D21947" s="158"/>
      <c r="E21947" s="159">
        <v>10704</v>
      </c>
      <c r="F21947" s="160"/>
    </row>
    <row r="21948" spans="1:6" ht="12.75" customHeight="1" x14ac:dyDescent="0.2"/>
    <row r="21949" spans="1:6" ht="12.75" customHeight="1" x14ac:dyDescent="0.2"/>
    <row r="21950" spans="1:6" ht="409.6" hidden="1" customHeight="1" x14ac:dyDescent="0.2"/>
    <row r="21951" spans="1:6" ht="5.65" customHeight="1" x14ac:dyDescent="0.2"/>
    <row r="21952" spans="1:6" ht="12.75" customHeight="1" x14ac:dyDescent="0.25">
      <c r="A21952" s="144" t="s">
        <v>4868</v>
      </c>
      <c r="B21952" s="145"/>
      <c r="C21952" s="145"/>
      <c r="D21952" s="145"/>
      <c r="E21952" s="146"/>
      <c r="F21952" s="147"/>
    </row>
    <row r="21953" spans="1:6" ht="12.75" customHeight="1" x14ac:dyDescent="0.2">
      <c r="A21953" s="138" t="s">
        <v>3475</v>
      </c>
      <c r="B21953" s="139"/>
      <c r="C21953" s="139"/>
      <c r="D21953" s="140"/>
      <c r="E21953" s="76" t="s">
        <v>4869</v>
      </c>
      <c r="F21953" s="77" t="s">
        <v>4870</v>
      </c>
    </row>
    <row r="21954" spans="1:6" ht="12.75" customHeight="1" x14ac:dyDescent="0.2">
      <c r="A21954" s="141"/>
      <c r="B21954" s="142"/>
      <c r="C21954" s="142"/>
      <c r="D21954" s="143"/>
      <c r="E21954" s="78" t="s">
        <v>3474</v>
      </c>
      <c r="F21954" s="79" t="s">
        <v>9</v>
      </c>
    </row>
    <row r="21955" spans="1:6" ht="409.6" hidden="1" customHeight="1" x14ac:dyDescent="0.2"/>
    <row r="21956" spans="1:6" ht="12.75" customHeight="1" x14ac:dyDescent="0.2">
      <c r="A21956" s="80" t="s">
        <v>4871</v>
      </c>
      <c r="B21956" s="81" t="s">
        <v>4872</v>
      </c>
      <c r="C21956" s="82" t="s">
        <v>4870</v>
      </c>
      <c r="D21956" s="82" t="s">
        <v>4873</v>
      </c>
      <c r="E21956" s="82" t="s">
        <v>4874</v>
      </c>
      <c r="F21956" s="83" t="s">
        <v>4875</v>
      </c>
    </row>
    <row r="21957" spans="1:6" ht="409.6" hidden="1" customHeight="1" x14ac:dyDescent="0.2"/>
    <row r="21958" spans="1:6" ht="25.5" customHeight="1" x14ac:dyDescent="0.2">
      <c r="A21958" s="84" t="s">
        <v>5688</v>
      </c>
      <c r="B21958" s="85" t="s">
        <v>5689</v>
      </c>
      <c r="C21958" s="86" t="s">
        <v>4880</v>
      </c>
      <c r="D21958" s="87">
        <v>0.11550000000000001</v>
      </c>
      <c r="E21958" s="88">
        <v>92900</v>
      </c>
      <c r="F21958" s="89">
        <f>+D21958*E21958</f>
        <v>10729.95</v>
      </c>
    </row>
    <row r="21959" spans="1:6" ht="409.6" hidden="1" customHeight="1" x14ac:dyDescent="0.2"/>
    <row r="21960" spans="1:6" ht="25.5" customHeight="1" thickBot="1" x14ac:dyDescent="0.25">
      <c r="A21960" s="84" t="s">
        <v>5690</v>
      </c>
      <c r="B21960" s="85" t="s">
        <v>5691</v>
      </c>
      <c r="C21960" s="86" t="s">
        <v>117</v>
      </c>
      <c r="D21960" s="87">
        <v>0.25</v>
      </c>
      <c r="E21960" s="88">
        <v>12400</v>
      </c>
      <c r="F21960" s="89">
        <f>+D21960*E21960</f>
        <v>3100</v>
      </c>
    </row>
    <row r="21961" spans="1:6" ht="409.6" hidden="1" customHeight="1" thickBot="1" x14ac:dyDescent="0.25"/>
    <row r="21962" spans="1:6" ht="13.5" customHeight="1" thickBot="1" x14ac:dyDescent="0.25">
      <c r="A21962" s="90" t="s">
        <v>4883</v>
      </c>
      <c r="B21962" s="91"/>
      <c r="C21962" s="92">
        <v>53.966519686268398</v>
      </c>
      <c r="D21962" s="91"/>
      <c r="E21962" s="93" t="s">
        <v>4884</v>
      </c>
      <c r="F21962" s="94">
        <v>13830</v>
      </c>
    </row>
    <row r="21963" spans="1:6" ht="0.2" customHeight="1" x14ac:dyDescent="0.2"/>
    <row r="21964" spans="1:6" ht="12.75" customHeight="1" x14ac:dyDescent="0.2">
      <c r="A21964" s="80" t="s">
        <v>4871</v>
      </c>
      <c r="B21964" s="81" t="s">
        <v>4885</v>
      </c>
      <c r="C21964" s="82" t="s">
        <v>4870</v>
      </c>
      <c r="D21964" s="82" t="s">
        <v>4873</v>
      </c>
      <c r="E21964" s="82" t="s">
        <v>4874</v>
      </c>
      <c r="F21964" s="83" t="s">
        <v>4875</v>
      </c>
    </row>
    <row r="21965" spans="1:6" ht="409.6" hidden="1" customHeight="1" x14ac:dyDescent="0.2"/>
    <row r="21966" spans="1:6" ht="25.5" customHeight="1" thickBot="1" x14ac:dyDescent="0.25">
      <c r="A21966" s="84" t="s">
        <v>4912</v>
      </c>
      <c r="B21966" s="85" t="s">
        <v>4913</v>
      </c>
      <c r="C21966" s="86" t="s">
        <v>4888</v>
      </c>
      <c r="D21966" s="87">
        <v>6.0970000000000003E-2</v>
      </c>
      <c r="E21966" s="88">
        <v>184277</v>
      </c>
      <c r="F21966" s="89">
        <f>+D21966*E21966</f>
        <v>11235.368690000001</v>
      </c>
    </row>
    <row r="21967" spans="1:6" ht="409.6" hidden="1" customHeight="1" thickBot="1" x14ac:dyDescent="0.25"/>
    <row r="21968" spans="1:6" ht="13.5" customHeight="1" thickBot="1" x14ac:dyDescent="0.25">
      <c r="A21968" s="90" t="s">
        <v>4893</v>
      </c>
      <c r="B21968" s="91"/>
      <c r="C21968" s="92">
        <v>43.840480742966399</v>
      </c>
      <c r="D21968" s="91"/>
      <c r="E21968" s="93" t="s">
        <v>4884</v>
      </c>
      <c r="F21968" s="94">
        <v>11235</v>
      </c>
    </row>
    <row r="21969" spans="1:6" ht="0.2" customHeight="1" x14ac:dyDescent="0.2"/>
    <row r="21970" spans="1:6" ht="12.75" customHeight="1" x14ac:dyDescent="0.2">
      <c r="A21970" s="80" t="s">
        <v>4871</v>
      </c>
      <c r="B21970" s="81" t="s">
        <v>4894</v>
      </c>
      <c r="C21970" s="82" t="s">
        <v>4870</v>
      </c>
      <c r="D21970" s="82" t="s">
        <v>4873</v>
      </c>
      <c r="E21970" s="82" t="s">
        <v>4874</v>
      </c>
      <c r="F21970" s="83" t="s">
        <v>4875</v>
      </c>
    </row>
    <row r="21971" spans="1:6" ht="409.6" hidden="1" customHeight="1" x14ac:dyDescent="0.2"/>
    <row r="21972" spans="1:6" ht="25.5" customHeight="1" thickBot="1" x14ac:dyDescent="0.25">
      <c r="A21972" s="84" t="s">
        <v>4895</v>
      </c>
      <c r="B21972" s="85" t="s">
        <v>4896</v>
      </c>
      <c r="C21972" s="86" t="s">
        <v>4897</v>
      </c>
      <c r="D21972" s="87">
        <v>0.05</v>
      </c>
      <c r="E21972" s="88">
        <v>11235</v>
      </c>
      <c r="F21972" s="89">
        <f>+D21972*E21972</f>
        <v>561.75</v>
      </c>
    </row>
    <row r="21973" spans="1:6" ht="409.6" hidden="1" customHeight="1" thickBot="1" x14ac:dyDescent="0.25"/>
    <row r="21974" spans="1:6" ht="13.5" customHeight="1" thickBot="1" x14ac:dyDescent="0.25">
      <c r="A21974" s="90" t="s">
        <v>4898</v>
      </c>
      <c r="B21974" s="91"/>
      <c r="C21974" s="92">
        <v>2.1929995707652101</v>
      </c>
      <c r="D21974" s="91"/>
      <c r="E21974" s="93" t="s">
        <v>4884</v>
      </c>
      <c r="F21974" s="94">
        <v>562</v>
      </c>
    </row>
    <row r="21975" spans="1:6" ht="0.2" customHeight="1" thickBot="1" x14ac:dyDescent="0.25"/>
    <row r="21976" spans="1:6" ht="12.75" customHeight="1" thickBot="1" x14ac:dyDescent="0.3">
      <c r="A21976" s="157" t="s">
        <v>4909</v>
      </c>
      <c r="B21976" s="158"/>
      <c r="C21976" s="158"/>
      <c r="D21976" s="158"/>
      <c r="E21976" s="159">
        <v>25627</v>
      </c>
      <c r="F21976" s="160"/>
    </row>
    <row r="21977" spans="1:6" ht="12.75" customHeight="1" x14ac:dyDescent="0.2"/>
    <row r="21978" spans="1:6" ht="12.75" customHeight="1" x14ac:dyDescent="0.2"/>
    <row r="21979" spans="1:6" ht="409.6" hidden="1" customHeight="1" x14ac:dyDescent="0.2"/>
    <row r="21980" spans="1:6" ht="12.75" customHeight="1" x14ac:dyDescent="0.25">
      <c r="A21980" s="144" t="s">
        <v>4868</v>
      </c>
      <c r="B21980" s="145"/>
      <c r="C21980" s="145"/>
      <c r="D21980" s="145"/>
      <c r="E21980" s="146"/>
      <c r="F21980" s="147"/>
    </row>
    <row r="21981" spans="1:6" ht="12.75" customHeight="1" x14ac:dyDescent="0.2">
      <c r="A21981" s="138" t="s">
        <v>3477</v>
      </c>
      <c r="B21981" s="139"/>
      <c r="C21981" s="139"/>
      <c r="D21981" s="140"/>
      <c r="E21981" s="76" t="s">
        <v>4869</v>
      </c>
      <c r="F21981" s="77" t="s">
        <v>4870</v>
      </c>
    </row>
    <row r="21982" spans="1:6" ht="12.75" customHeight="1" x14ac:dyDescent="0.2">
      <c r="A21982" s="141"/>
      <c r="B21982" s="142"/>
      <c r="C21982" s="142"/>
      <c r="D21982" s="143"/>
      <c r="E21982" s="78" t="s">
        <v>3476</v>
      </c>
      <c r="F21982" s="79" t="s">
        <v>263</v>
      </c>
    </row>
    <row r="21983" spans="1:6" ht="409.6" hidden="1" customHeight="1" x14ac:dyDescent="0.2"/>
    <row r="21984" spans="1:6" ht="12.75" customHeight="1" x14ac:dyDescent="0.2">
      <c r="A21984" s="80" t="s">
        <v>4871</v>
      </c>
      <c r="B21984" s="81" t="s">
        <v>4872</v>
      </c>
      <c r="C21984" s="82" t="s">
        <v>4870</v>
      </c>
      <c r="D21984" s="82" t="s">
        <v>4873</v>
      </c>
      <c r="E21984" s="82" t="s">
        <v>4874</v>
      </c>
      <c r="F21984" s="83" t="s">
        <v>4875</v>
      </c>
    </row>
    <row r="21985" spans="1:6" ht="409.6" hidden="1" customHeight="1" x14ac:dyDescent="0.2"/>
    <row r="21986" spans="1:6" ht="25.5" customHeight="1" x14ac:dyDescent="0.2">
      <c r="A21986" s="84" t="s">
        <v>5692</v>
      </c>
      <c r="B21986" s="85" t="s">
        <v>5693</v>
      </c>
      <c r="C21986" s="86" t="s">
        <v>4880</v>
      </c>
      <c r="D21986" s="87">
        <v>1.7500000000000002E-2</v>
      </c>
      <c r="E21986" s="88">
        <v>115640</v>
      </c>
      <c r="F21986" s="89">
        <f>+D21986*E21986</f>
        <v>2023.7000000000003</v>
      </c>
    </row>
    <row r="21987" spans="1:6" ht="409.6" hidden="1" customHeight="1" x14ac:dyDescent="0.2"/>
    <row r="21988" spans="1:6" ht="25.5" customHeight="1" x14ac:dyDescent="0.2">
      <c r="A21988" s="84" t="s">
        <v>5694</v>
      </c>
      <c r="B21988" s="85" t="s">
        <v>5695</v>
      </c>
      <c r="C21988" s="86" t="s">
        <v>4880</v>
      </c>
      <c r="D21988" s="87">
        <v>4.3800000000000002E-3</v>
      </c>
      <c r="E21988" s="88">
        <v>57200</v>
      </c>
      <c r="F21988" s="89">
        <f>+D21988*E21988</f>
        <v>250.536</v>
      </c>
    </row>
    <row r="21989" spans="1:6" ht="409.6" hidden="1" customHeight="1" x14ac:dyDescent="0.2"/>
    <row r="21990" spans="1:6" ht="25.5" customHeight="1" x14ac:dyDescent="0.2">
      <c r="A21990" s="84" t="s">
        <v>5696</v>
      </c>
      <c r="B21990" s="85" t="s">
        <v>5697</v>
      </c>
      <c r="C21990" s="86" t="s">
        <v>4880</v>
      </c>
      <c r="D21990" s="87">
        <v>4.81E-3</v>
      </c>
      <c r="E21990" s="88">
        <v>43835</v>
      </c>
      <c r="F21990" s="89">
        <f>+D21990*E21990</f>
        <v>210.84635</v>
      </c>
    </row>
    <row r="21991" spans="1:6" ht="409.6" hidden="1" customHeight="1" x14ac:dyDescent="0.2"/>
    <row r="21992" spans="1:6" ht="25.5" customHeight="1" x14ac:dyDescent="0.2">
      <c r="A21992" s="84" t="s">
        <v>5680</v>
      </c>
      <c r="B21992" s="85" t="s">
        <v>5681</v>
      </c>
      <c r="C21992" s="86" t="s">
        <v>9</v>
      </c>
      <c r="D21992" s="87">
        <v>0.2</v>
      </c>
      <c r="E21992" s="88">
        <v>1310</v>
      </c>
      <c r="F21992" s="89">
        <f>+D21992*E21992</f>
        <v>262</v>
      </c>
    </row>
    <row r="21993" spans="1:6" ht="409.6" hidden="1" customHeight="1" x14ac:dyDescent="0.2"/>
    <row r="21994" spans="1:6" ht="25.5" customHeight="1" thickBot="1" x14ac:dyDescent="0.25">
      <c r="A21994" s="84" t="s">
        <v>5698</v>
      </c>
      <c r="B21994" s="85" t="s">
        <v>5699</v>
      </c>
      <c r="C21994" s="86" t="s">
        <v>9</v>
      </c>
      <c r="D21994" s="87">
        <v>8.5110000000000005E-2</v>
      </c>
      <c r="E21994" s="88">
        <v>6450</v>
      </c>
      <c r="F21994" s="89">
        <f>+D21994*E21994</f>
        <v>548.95950000000005</v>
      </c>
    </row>
    <row r="21995" spans="1:6" ht="409.6" hidden="1" customHeight="1" thickBot="1" x14ac:dyDescent="0.25"/>
    <row r="21996" spans="1:6" ht="13.5" customHeight="1" thickBot="1" x14ac:dyDescent="0.25">
      <c r="A21996" s="90" t="s">
        <v>4883</v>
      </c>
      <c r="B21996" s="91"/>
      <c r="C21996" s="92">
        <v>18.030187028327699</v>
      </c>
      <c r="D21996" s="91"/>
      <c r="E21996" s="93" t="s">
        <v>4884</v>
      </c>
      <c r="F21996" s="94">
        <v>3297</v>
      </c>
    </row>
    <row r="21997" spans="1:6" ht="0.2" customHeight="1" x14ac:dyDescent="0.2"/>
    <row r="21998" spans="1:6" ht="12.75" customHeight="1" x14ac:dyDescent="0.2">
      <c r="A21998" s="80" t="s">
        <v>4871</v>
      </c>
      <c r="B21998" s="81" t="s">
        <v>4885</v>
      </c>
      <c r="C21998" s="82" t="s">
        <v>4870</v>
      </c>
      <c r="D21998" s="82" t="s">
        <v>4873</v>
      </c>
      <c r="E21998" s="82" t="s">
        <v>4874</v>
      </c>
      <c r="F21998" s="83" t="s">
        <v>4875</v>
      </c>
    </row>
    <row r="21999" spans="1:6" ht="409.6" hidden="1" customHeight="1" x14ac:dyDescent="0.2"/>
    <row r="22000" spans="1:6" ht="25.5" customHeight="1" thickBot="1" x14ac:dyDescent="0.25">
      <c r="A22000" s="84" t="s">
        <v>5284</v>
      </c>
      <c r="B22000" s="85" t="s">
        <v>5285</v>
      </c>
      <c r="C22000" s="86" t="s">
        <v>4888</v>
      </c>
      <c r="D22000" s="87">
        <v>5.2810000000000003E-2</v>
      </c>
      <c r="E22000" s="88">
        <v>222303</v>
      </c>
      <c r="F22000" s="89">
        <f>+D22000*E22000</f>
        <v>11739.82143</v>
      </c>
    </row>
    <row r="22001" spans="1:6" ht="409.6" hidden="1" customHeight="1" thickBot="1" x14ac:dyDescent="0.25"/>
    <row r="22002" spans="1:6" ht="13.5" customHeight="1" thickBot="1" x14ac:dyDescent="0.25">
      <c r="A22002" s="90" t="s">
        <v>4893</v>
      </c>
      <c r="B22002" s="91"/>
      <c r="C22002" s="92">
        <v>64.202121841846207</v>
      </c>
      <c r="D22002" s="91"/>
      <c r="E22002" s="93" t="s">
        <v>4884</v>
      </c>
      <c r="F22002" s="94">
        <v>11740</v>
      </c>
    </row>
    <row r="22003" spans="1:6" ht="0.2" customHeight="1" x14ac:dyDescent="0.2"/>
    <row r="22004" spans="1:6" ht="12.75" customHeight="1" x14ac:dyDescent="0.2">
      <c r="A22004" s="80" t="s">
        <v>4871</v>
      </c>
      <c r="B22004" s="81" t="s">
        <v>4894</v>
      </c>
      <c r="C22004" s="82" t="s">
        <v>4870</v>
      </c>
      <c r="D22004" s="82" t="s">
        <v>4873</v>
      </c>
      <c r="E22004" s="82" t="s">
        <v>4874</v>
      </c>
      <c r="F22004" s="83" t="s">
        <v>4875</v>
      </c>
    </row>
    <row r="22005" spans="1:6" ht="409.6" hidden="1" customHeight="1" x14ac:dyDescent="0.2"/>
    <row r="22006" spans="1:6" ht="25.5" customHeight="1" thickBot="1" x14ac:dyDescent="0.25">
      <c r="A22006" s="84" t="s">
        <v>4895</v>
      </c>
      <c r="B22006" s="85" t="s">
        <v>4896</v>
      </c>
      <c r="C22006" s="86" t="s">
        <v>4897</v>
      </c>
      <c r="D22006" s="87">
        <v>0.05</v>
      </c>
      <c r="E22006" s="88">
        <v>11740</v>
      </c>
      <c r="F22006" s="89">
        <f>+D22006*E22006</f>
        <v>587</v>
      </c>
    </row>
    <row r="22007" spans="1:6" ht="409.6" hidden="1" customHeight="1" thickBot="1" x14ac:dyDescent="0.25"/>
    <row r="22008" spans="1:6" ht="13.5" customHeight="1" thickBot="1" x14ac:dyDescent="0.25">
      <c r="A22008" s="90" t="s">
        <v>4898</v>
      </c>
      <c r="B22008" s="91"/>
      <c r="C22008" s="92">
        <v>3.2101060920923099</v>
      </c>
      <c r="D22008" s="91"/>
      <c r="E22008" s="93" t="s">
        <v>4884</v>
      </c>
      <c r="F22008" s="94">
        <v>587</v>
      </c>
    </row>
    <row r="22009" spans="1:6" ht="0.2" customHeight="1" x14ac:dyDescent="0.2"/>
    <row r="22010" spans="1:6" ht="12.75" customHeight="1" x14ac:dyDescent="0.2">
      <c r="A22010" s="80" t="s">
        <v>4871</v>
      </c>
      <c r="B22010" s="81" t="s">
        <v>4899</v>
      </c>
      <c r="C22010" s="82" t="s">
        <v>4870</v>
      </c>
      <c r="D22010" s="82" t="s">
        <v>4873</v>
      </c>
      <c r="E22010" s="82" t="s">
        <v>4874</v>
      </c>
      <c r="F22010" s="83" t="s">
        <v>4875</v>
      </c>
    </row>
    <row r="22011" spans="1:6" ht="409.6" hidden="1" customHeight="1" x14ac:dyDescent="0.2"/>
    <row r="22012" spans="1:6" ht="25.5" customHeight="1" x14ac:dyDescent="0.2">
      <c r="A22012" s="84" t="s">
        <v>5075</v>
      </c>
      <c r="B22012" s="85" t="s">
        <v>5076</v>
      </c>
      <c r="C22012" s="86" t="s">
        <v>109</v>
      </c>
      <c r="D22012" s="87">
        <v>2.912E-2</v>
      </c>
      <c r="E22012" s="88">
        <v>30495</v>
      </c>
      <c r="F22012" s="89">
        <f>+D22012*E22012</f>
        <v>888.01440000000002</v>
      </c>
    </row>
    <row r="22013" spans="1:6" ht="409.6" hidden="1" customHeight="1" x14ac:dyDescent="0.2"/>
    <row r="22014" spans="1:6" ht="25.5" customHeight="1" x14ac:dyDescent="0.2">
      <c r="A22014" s="84" t="s">
        <v>5700</v>
      </c>
      <c r="B22014" s="85" t="s">
        <v>5701</v>
      </c>
      <c r="C22014" s="86" t="s">
        <v>109</v>
      </c>
      <c r="D22014" s="87">
        <v>2.793E-2</v>
      </c>
      <c r="E22014" s="88">
        <v>33800</v>
      </c>
      <c r="F22014" s="89">
        <f>+D22014*E22014</f>
        <v>944.03399999999999</v>
      </c>
    </row>
    <row r="22015" spans="1:6" ht="409.6" hidden="1" customHeight="1" x14ac:dyDescent="0.2"/>
    <row r="22016" spans="1:6" ht="25.5" customHeight="1" x14ac:dyDescent="0.2">
      <c r="A22016" s="84" t="s">
        <v>5012</v>
      </c>
      <c r="B22016" s="85" t="s">
        <v>5013</v>
      </c>
      <c r="C22016" s="86" t="s">
        <v>109</v>
      </c>
      <c r="D22016" s="87">
        <v>3.5090000000000003E-2</v>
      </c>
      <c r="E22016" s="88">
        <v>23200</v>
      </c>
      <c r="F22016" s="89">
        <f>+D22016*E22016</f>
        <v>814.08800000000008</v>
      </c>
    </row>
    <row r="22017" spans="1:6" ht="409.6" hidden="1" customHeight="1" x14ac:dyDescent="0.2"/>
    <row r="22018" spans="1:6" ht="25.5" customHeight="1" thickBot="1" x14ac:dyDescent="0.25">
      <c r="A22018" s="84" t="s">
        <v>5702</v>
      </c>
      <c r="B22018" s="85" t="s">
        <v>5703</v>
      </c>
      <c r="C22018" s="86" t="s">
        <v>109</v>
      </c>
      <c r="D22018" s="87">
        <v>2.5000000000000001E-2</v>
      </c>
      <c r="E22018" s="88">
        <v>630</v>
      </c>
      <c r="F22018" s="89">
        <f>+D22018*E22018</f>
        <v>15.75</v>
      </c>
    </row>
    <row r="22019" spans="1:6" ht="409.6" hidden="1" customHeight="1" thickBot="1" x14ac:dyDescent="0.25"/>
    <row r="22020" spans="1:6" ht="13.5" customHeight="1" thickBot="1" x14ac:dyDescent="0.25">
      <c r="A22020" s="90" t="s">
        <v>4904</v>
      </c>
      <c r="B22020" s="91"/>
      <c r="C22020" s="92">
        <v>14.5575850377338</v>
      </c>
      <c r="D22020" s="91"/>
      <c r="E22020" s="93" t="s">
        <v>4884</v>
      </c>
      <c r="F22020" s="94">
        <v>2662</v>
      </c>
    </row>
    <row r="22021" spans="1:6" ht="0.2" customHeight="1" x14ac:dyDescent="0.2"/>
    <row r="22022" spans="1:6" ht="12.75" customHeight="1" thickBot="1" x14ac:dyDescent="0.3">
      <c r="A22022" s="157" t="s">
        <v>4909</v>
      </c>
      <c r="B22022" s="158"/>
      <c r="C22022" s="158"/>
      <c r="D22022" s="158"/>
      <c r="E22022" s="159">
        <v>18286</v>
      </c>
      <c r="F22022" s="160"/>
    </row>
    <row r="22023" spans="1:6" ht="12.75" customHeight="1" x14ac:dyDescent="0.2"/>
    <row r="22024" spans="1:6" ht="12.75" customHeight="1" x14ac:dyDescent="0.2"/>
    <row r="22025" spans="1:6" ht="409.6" hidden="1" customHeight="1" x14ac:dyDescent="0.2"/>
    <row r="22026" spans="1:6" ht="12.75" customHeight="1" x14ac:dyDescent="0.25">
      <c r="A22026" s="144" t="s">
        <v>4868</v>
      </c>
      <c r="B22026" s="145"/>
      <c r="C22026" s="145"/>
      <c r="D22026" s="145"/>
      <c r="E22026" s="146"/>
      <c r="F22026" s="147"/>
    </row>
    <row r="22027" spans="1:6" ht="12.75" customHeight="1" x14ac:dyDescent="0.2">
      <c r="A22027" s="138" t="s">
        <v>3479</v>
      </c>
      <c r="B22027" s="139"/>
      <c r="C22027" s="139"/>
      <c r="D22027" s="140"/>
      <c r="E22027" s="76" t="s">
        <v>4869</v>
      </c>
      <c r="F22027" s="77" t="s">
        <v>4870</v>
      </c>
    </row>
    <row r="22028" spans="1:6" ht="12.75" customHeight="1" x14ac:dyDescent="0.2">
      <c r="A22028" s="141"/>
      <c r="B22028" s="142"/>
      <c r="C22028" s="142"/>
      <c r="D22028" s="143"/>
      <c r="E22028" s="78" t="s">
        <v>3478</v>
      </c>
      <c r="F22028" s="79" t="s">
        <v>263</v>
      </c>
    </row>
    <row r="22029" spans="1:6" ht="409.6" hidden="1" customHeight="1" x14ac:dyDescent="0.2"/>
    <row r="22030" spans="1:6" ht="12.75" customHeight="1" x14ac:dyDescent="0.2">
      <c r="A22030" s="80" t="s">
        <v>4871</v>
      </c>
      <c r="B22030" s="81" t="s">
        <v>4872</v>
      </c>
      <c r="C22030" s="82" t="s">
        <v>4870</v>
      </c>
      <c r="D22030" s="82" t="s">
        <v>4873</v>
      </c>
      <c r="E22030" s="82" t="s">
        <v>4874</v>
      </c>
      <c r="F22030" s="83" t="s">
        <v>4875</v>
      </c>
    </row>
    <row r="22031" spans="1:6" ht="409.6" hidden="1" customHeight="1" x14ac:dyDescent="0.2"/>
    <row r="22032" spans="1:6" ht="25.5" customHeight="1" x14ac:dyDescent="0.2">
      <c r="A22032" s="84" t="s">
        <v>5692</v>
      </c>
      <c r="B22032" s="85" t="s">
        <v>5693</v>
      </c>
      <c r="C22032" s="86" t="s">
        <v>4880</v>
      </c>
      <c r="D22032" s="87">
        <v>7.0000000000000007E-2</v>
      </c>
      <c r="E22032" s="88">
        <v>115640</v>
      </c>
      <c r="F22032" s="89">
        <f>+D22032*E22032</f>
        <v>8094.8000000000011</v>
      </c>
    </row>
    <row r="22033" spans="1:6" ht="409.6" hidden="1" customHeight="1" x14ac:dyDescent="0.2"/>
    <row r="22034" spans="1:6" ht="25.5" customHeight="1" x14ac:dyDescent="0.2">
      <c r="A22034" s="84" t="s">
        <v>5694</v>
      </c>
      <c r="B22034" s="85" t="s">
        <v>5695</v>
      </c>
      <c r="C22034" s="86" t="s">
        <v>4880</v>
      </c>
      <c r="D22034" s="87">
        <v>1.7500000000000002E-2</v>
      </c>
      <c r="E22034" s="88">
        <v>57200</v>
      </c>
      <c r="F22034" s="89">
        <f>+D22034*E22034</f>
        <v>1001.0000000000001</v>
      </c>
    </row>
    <row r="22035" spans="1:6" ht="409.6" hidden="1" customHeight="1" x14ac:dyDescent="0.2"/>
    <row r="22036" spans="1:6" ht="25.5" customHeight="1" x14ac:dyDescent="0.2">
      <c r="A22036" s="84" t="s">
        <v>5696</v>
      </c>
      <c r="B22036" s="85" t="s">
        <v>5697</v>
      </c>
      <c r="C22036" s="86" t="s">
        <v>4880</v>
      </c>
      <c r="D22036" s="87">
        <v>1.925E-2</v>
      </c>
      <c r="E22036" s="88">
        <v>43835</v>
      </c>
      <c r="F22036" s="89">
        <f>+D22036*E22036</f>
        <v>843.82375000000002</v>
      </c>
    </row>
    <row r="22037" spans="1:6" ht="409.6" hidden="1" customHeight="1" x14ac:dyDescent="0.2"/>
    <row r="22038" spans="1:6" ht="25.5" customHeight="1" x14ac:dyDescent="0.2">
      <c r="A22038" s="84" t="s">
        <v>5680</v>
      </c>
      <c r="B22038" s="85" t="s">
        <v>5681</v>
      </c>
      <c r="C22038" s="86" t="s">
        <v>9</v>
      </c>
      <c r="D22038" s="87">
        <v>0.215</v>
      </c>
      <c r="E22038" s="88">
        <v>1310</v>
      </c>
      <c r="F22038" s="89">
        <f>+D22038*E22038</f>
        <v>281.64999999999998</v>
      </c>
    </row>
    <row r="22039" spans="1:6" ht="409.6" hidden="1" customHeight="1" x14ac:dyDescent="0.2"/>
    <row r="22040" spans="1:6" ht="25.5" customHeight="1" thickBot="1" x14ac:dyDescent="0.25">
      <c r="A22040" s="84" t="s">
        <v>5698</v>
      </c>
      <c r="B22040" s="85" t="s">
        <v>5699</v>
      </c>
      <c r="C22040" s="86" t="s">
        <v>9</v>
      </c>
      <c r="D22040" s="87">
        <v>9.1490000000000002E-2</v>
      </c>
      <c r="E22040" s="88">
        <v>6450</v>
      </c>
      <c r="F22040" s="89">
        <f>+D22040*E22040</f>
        <v>590.1105</v>
      </c>
    </row>
    <row r="22041" spans="1:6" ht="409.6" hidden="1" customHeight="1" thickBot="1" x14ac:dyDescent="0.25"/>
    <row r="22042" spans="1:6" ht="13.5" customHeight="1" thickBot="1" x14ac:dyDescent="0.25">
      <c r="A22042" s="90" t="s">
        <v>4883</v>
      </c>
      <c r="B22042" s="91"/>
      <c r="C22042" s="92">
        <v>40.957648306689897</v>
      </c>
      <c r="D22042" s="91"/>
      <c r="E22042" s="93" t="s">
        <v>4884</v>
      </c>
      <c r="F22042" s="94">
        <v>10812</v>
      </c>
    </row>
    <row r="22043" spans="1:6" ht="0.2" customHeight="1" x14ac:dyDescent="0.2"/>
    <row r="22044" spans="1:6" ht="12.75" customHeight="1" x14ac:dyDescent="0.2">
      <c r="A22044" s="80" t="s">
        <v>4871</v>
      </c>
      <c r="B22044" s="81" t="s">
        <v>4885</v>
      </c>
      <c r="C22044" s="82" t="s">
        <v>4870</v>
      </c>
      <c r="D22044" s="82" t="s">
        <v>4873</v>
      </c>
      <c r="E22044" s="82" t="s">
        <v>4874</v>
      </c>
      <c r="F22044" s="83" t="s">
        <v>4875</v>
      </c>
    </row>
    <row r="22045" spans="1:6" ht="409.6" hidden="1" customHeight="1" x14ac:dyDescent="0.2"/>
    <row r="22046" spans="1:6" ht="25.5" customHeight="1" thickBot="1" x14ac:dyDescent="0.25">
      <c r="A22046" s="84" t="s">
        <v>5284</v>
      </c>
      <c r="B22046" s="85" t="s">
        <v>5285</v>
      </c>
      <c r="C22046" s="86" t="s">
        <v>4888</v>
      </c>
      <c r="D22046" s="87">
        <v>5.466E-2</v>
      </c>
      <c r="E22046" s="88">
        <v>222303</v>
      </c>
      <c r="F22046" s="89">
        <f>+D22046*E22046</f>
        <v>12151.081980000001</v>
      </c>
    </row>
    <row r="22047" spans="1:6" ht="409.6" hidden="1" customHeight="1" thickBot="1" x14ac:dyDescent="0.25"/>
    <row r="22048" spans="1:6" ht="13.5" customHeight="1" thickBot="1" x14ac:dyDescent="0.25">
      <c r="A22048" s="90" t="s">
        <v>4893</v>
      </c>
      <c r="B22048" s="91"/>
      <c r="C22048" s="92">
        <v>46.030002272899502</v>
      </c>
      <c r="D22048" s="91"/>
      <c r="E22048" s="93" t="s">
        <v>4884</v>
      </c>
      <c r="F22048" s="94">
        <v>12151</v>
      </c>
    </row>
    <row r="22049" spans="1:6" ht="0.2" customHeight="1" x14ac:dyDescent="0.2"/>
    <row r="22050" spans="1:6" ht="12.75" customHeight="1" x14ac:dyDescent="0.2">
      <c r="A22050" s="80" t="s">
        <v>4871</v>
      </c>
      <c r="B22050" s="81" t="s">
        <v>4894</v>
      </c>
      <c r="C22050" s="82" t="s">
        <v>4870</v>
      </c>
      <c r="D22050" s="82" t="s">
        <v>4873</v>
      </c>
      <c r="E22050" s="82" t="s">
        <v>4874</v>
      </c>
      <c r="F22050" s="83" t="s">
        <v>4875</v>
      </c>
    </row>
    <row r="22051" spans="1:6" ht="409.6" hidden="1" customHeight="1" x14ac:dyDescent="0.2"/>
    <row r="22052" spans="1:6" ht="25.5" customHeight="1" thickBot="1" x14ac:dyDescent="0.25">
      <c r="A22052" s="84" t="s">
        <v>4895</v>
      </c>
      <c r="B22052" s="85" t="s">
        <v>4896</v>
      </c>
      <c r="C22052" s="86" t="s">
        <v>4897</v>
      </c>
      <c r="D22052" s="87">
        <v>0.05</v>
      </c>
      <c r="E22052" s="88">
        <v>12151</v>
      </c>
      <c r="F22052" s="89">
        <f>+D22052*E22052</f>
        <v>607.55000000000007</v>
      </c>
    </row>
    <row r="22053" spans="1:6" ht="409.6" hidden="1" customHeight="1" thickBot="1" x14ac:dyDescent="0.25"/>
    <row r="22054" spans="1:6" ht="13.5" customHeight="1" thickBot="1" x14ac:dyDescent="0.25">
      <c r="A22054" s="90" t="s">
        <v>4898</v>
      </c>
      <c r="B22054" s="91"/>
      <c r="C22054" s="92">
        <v>2.3032047882415299</v>
      </c>
      <c r="D22054" s="91"/>
      <c r="E22054" s="93" t="s">
        <v>4884</v>
      </c>
      <c r="F22054" s="94">
        <v>608</v>
      </c>
    </row>
    <row r="22055" spans="1:6" ht="0.2" customHeight="1" x14ac:dyDescent="0.2"/>
    <row r="22056" spans="1:6" ht="12.75" customHeight="1" x14ac:dyDescent="0.2">
      <c r="A22056" s="80" t="s">
        <v>4871</v>
      </c>
      <c r="B22056" s="81" t="s">
        <v>4899</v>
      </c>
      <c r="C22056" s="82" t="s">
        <v>4870</v>
      </c>
      <c r="D22056" s="82" t="s">
        <v>4873</v>
      </c>
      <c r="E22056" s="82" t="s">
        <v>4874</v>
      </c>
      <c r="F22056" s="83" t="s">
        <v>4875</v>
      </c>
    </row>
    <row r="22057" spans="1:6" ht="409.6" hidden="1" customHeight="1" x14ac:dyDescent="0.2"/>
    <row r="22058" spans="1:6" ht="25.5" customHeight="1" x14ac:dyDescent="0.2">
      <c r="A22058" s="84" t="s">
        <v>5075</v>
      </c>
      <c r="B22058" s="85" t="s">
        <v>5076</v>
      </c>
      <c r="C22058" s="86" t="s">
        <v>109</v>
      </c>
      <c r="D22058" s="87">
        <v>3.0290000000000001E-2</v>
      </c>
      <c r="E22058" s="88">
        <v>30495</v>
      </c>
      <c r="F22058" s="89">
        <f>+D22058*E22058</f>
        <v>923.69355000000007</v>
      </c>
    </row>
    <row r="22059" spans="1:6" ht="409.6" hidden="1" customHeight="1" x14ac:dyDescent="0.2"/>
    <row r="22060" spans="1:6" ht="25.5" customHeight="1" x14ac:dyDescent="0.2">
      <c r="A22060" s="84" t="s">
        <v>5700</v>
      </c>
      <c r="B22060" s="85" t="s">
        <v>5701</v>
      </c>
      <c r="C22060" s="86" t="s">
        <v>109</v>
      </c>
      <c r="D22060" s="87">
        <v>2.9049999999999999E-2</v>
      </c>
      <c r="E22060" s="88">
        <v>33800</v>
      </c>
      <c r="F22060" s="89">
        <f>+D22060*E22060</f>
        <v>981.89</v>
      </c>
    </row>
    <row r="22061" spans="1:6" ht="409.6" hidden="1" customHeight="1" x14ac:dyDescent="0.2"/>
    <row r="22062" spans="1:6" ht="25.5" customHeight="1" x14ac:dyDescent="0.2">
      <c r="A22062" s="84" t="s">
        <v>5012</v>
      </c>
      <c r="B22062" s="85" t="s">
        <v>5013</v>
      </c>
      <c r="C22062" s="86" t="s">
        <v>109</v>
      </c>
      <c r="D22062" s="87">
        <v>3.891E-2</v>
      </c>
      <c r="E22062" s="88">
        <v>23200</v>
      </c>
      <c r="F22062" s="89">
        <f>+D22062*E22062</f>
        <v>902.71199999999999</v>
      </c>
    </row>
    <row r="22063" spans="1:6" ht="409.6" hidden="1" customHeight="1" x14ac:dyDescent="0.2"/>
    <row r="22064" spans="1:6" ht="25.5" customHeight="1" thickBot="1" x14ac:dyDescent="0.25">
      <c r="A22064" s="84" t="s">
        <v>5702</v>
      </c>
      <c r="B22064" s="85" t="s">
        <v>5703</v>
      </c>
      <c r="C22064" s="86" t="s">
        <v>109</v>
      </c>
      <c r="D22064" s="87">
        <v>2.8750000000000001E-2</v>
      </c>
      <c r="E22064" s="88">
        <v>630</v>
      </c>
      <c r="F22064" s="89">
        <f>+D22064*E22064</f>
        <v>18.112500000000001</v>
      </c>
    </row>
    <row r="22065" spans="1:6" ht="409.6" hidden="1" customHeight="1" thickBot="1" x14ac:dyDescent="0.25"/>
    <row r="22066" spans="1:6" ht="13.5" customHeight="1" thickBot="1" x14ac:dyDescent="0.25">
      <c r="A22066" s="90" t="s">
        <v>4904</v>
      </c>
      <c r="B22066" s="91"/>
      <c r="C22066" s="92">
        <v>10.7091446321691</v>
      </c>
      <c r="D22066" s="91"/>
      <c r="E22066" s="93" t="s">
        <v>4884</v>
      </c>
      <c r="F22066" s="94">
        <v>2827</v>
      </c>
    </row>
    <row r="22067" spans="1:6" ht="0.2" customHeight="1" thickBot="1" x14ac:dyDescent="0.25"/>
    <row r="22068" spans="1:6" ht="12.75" customHeight="1" thickBot="1" x14ac:dyDescent="0.3">
      <c r="A22068" s="157" t="s">
        <v>4909</v>
      </c>
      <c r="B22068" s="158"/>
      <c r="C22068" s="158"/>
      <c r="D22068" s="158"/>
      <c r="E22068" s="159">
        <v>26398</v>
      </c>
      <c r="F22068" s="160"/>
    </row>
    <row r="22069" spans="1:6" ht="12.75" customHeight="1" x14ac:dyDescent="0.2"/>
    <row r="22070" spans="1:6" ht="12.75" customHeight="1" x14ac:dyDescent="0.2"/>
    <row r="22071" spans="1:6" ht="409.6" hidden="1" customHeight="1" x14ac:dyDescent="0.2"/>
    <row r="22072" spans="1:6" ht="12.75" customHeight="1" x14ac:dyDescent="0.25">
      <c r="A22072" s="144" t="s">
        <v>4868</v>
      </c>
      <c r="B22072" s="145"/>
      <c r="C22072" s="145"/>
      <c r="D22072" s="145"/>
      <c r="E22072" s="146"/>
      <c r="F22072" s="147"/>
    </row>
    <row r="22073" spans="1:6" ht="12.75" customHeight="1" x14ac:dyDescent="0.2">
      <c r="A22073" s="138" t="s">
        <v>3481</v>
      </c>
      <c r="B22073" s="139"/>
      <c r="C22073" s="139"/>
      <c r="D22073" s="140"/>
      <c r="E22073" s="76" t="s">
        <v>4869</v>
      </c>
      <c r="F22073" s="77" t="s">
        <v>4870</v>
      </c>
    </row>
    <row r="22074" spans="1:6" ht="12.75" customHeight="1" x14ac:dyDescent="0.2">
      <c r="A22074" s="141"/>
      <c r="B22074" s="142"/>
      <c r="C22074" s="142"/>
      <c r="D22074" s="143"/>
      <c r="E22074" s="78" t="s">
        <v>3480</v>
      </c>
      <c r="F22074" s="79" t="s">
        <v>263</v>
      </c>
    </row>
    <row r="22075" spans="1:6" ht="409.6" hidden="1" customHeight="1" x14ac:dyDescent="0.2"/>
    <row r="22076" spans="1:6" ht="12.75" customHeight="1" x14ac:dyDescent="0.2">
      <c r="A22076" s="80" t="s">
        <v>4871</v>
      </c>
      <c r="B22076" s="81" t="s">
        <v>4872</v>
      </c>
      <c r="C22076" s="82" t="s">
        <v>4870</v>
      </c>
      <c r="D22076" s="82" t="s">
        <v>4873</v>
      </c>
      <c r="E22076" s="82" t="s">
        <v>4874</v>
      </c>
      <c r="F22076" s="83" t="s">
        <v>4875</v>
      </c>
    </row>
    <row r="22077" spans="1:6" ht="409.6" hidden="1" customHeight="1" x14ac:dyDescent="0.2"/>
    <row r="22078" spans="1:6" ht="25.5" customHeight="1" x14ac:dyDescent="0.2">
      <c r="A22078" s="84" t="s">
        <v>5690</v>
      </c>
      <c r="B22078" s="85" t="s">
        <v>5691</v>
      </c>
      <c r="C22078" s="86" t="s">
        <v>117</v>
      </c>
      <c r="D22078" s="87">
        <v>0.05</v>
      </c>
      <c r="E22078" s="88">
        <v>12400</v>
      </c>
      <c r="F22078" s="89">
        <f>+D22078*E22078</f>
        <v>620</v>
      </c>
    </row>
    <row r="22079" spans="1:6" ht="409.6" hidden="1" customHeight="1" x14ac:dyDescent="0.2"/>
    <row r="22080" spans="1:6" ht="25.5" customHeight="1" thickBot="1" x14ac:dyDescent="0.25">
      <c r="A22080" s="84" t="s">
        <v>5688</v>
      </c>
      <c r="B22080" s="85" t="s">
        <v>5689</v>
      </c>
      <c r="C22080" s="86" t="s">
        <v>4880</v>
      </c>
      <c r="D22080" s="87">
        <v>7.3499999999999996E-2</v>
      </c>
      <c r="E22080" s="88">
        <v>92900</v>
      </c>
      <c r="F22080" s="89">
        <f>+D22080*E22080</f>
        <v>6828.15</v>
      </c>
    </row>
    <row r="22081" spans="1:6" ht="409.6" hidden="1" customHeight="1" thickBot="1" x14ac:dyDescent="0.25"/>
    <row r="22082" spans="1:6" ht="13.5" customHeight="1" thickBot="1" x14ac:dyDescent="0.25">
      <c r="A22082" s="90" t="s">
        <v>4883</v>
      </c>
      <c r="B22082" s="91"/>
      <c r="C22082" s="92">
        <v>70.926578421102704</v>
      </c>
      <c r="D22082" s="91"/>
      <c r="E22082" s="93" t="s">
        <v>4884</v>
      </c>
      <c r="F22082" s="94">
        <v>7448</v>
      </c>
    </row>
    <row r="22083" spans="1:6" ht="0.2" customHeight="1" x14ac:dyDescent="0.2"/>
    <row r="22084" spans="1:6" ht="12.75" customHeight="1" x14ac:dyDescent="0.2">
      <c r="A22084" s="80" t="s">
        <v>4871</v>
      </c>
      <c r="B22084" s="81" t="s">
        <v>4885</v>
      </c>
      <c r="C22084" s="82" t="s">
        <v>4870</v>
      </c>
      <c r="D22084" s="82" t="s">
        <v>4873</v>
      </c>
      <c r="E22084" s="82" t="s">
        <v>4874</v>
      </c>
      <c r="F22084" s="83" t="s">
        <v>4875</v>
      </c>
    </row>
    <row r="22085" spans="1:6" ht="409.6" hidden="1" customHeight="1" x14ac:dyDescent="0.2"/>
    <row r="22086" spans="1:6" ht="25.5" customHeight="1" thickBot="1" x14ac:dyDescent="0.25">
      <c r="A22086" s="84" t="s">
        <v>4935</v>
      </c>
      <c r="B22086" s="85" t="s">
        <v>4936</v>
      </c>
      <c r="C22086" s="86" t="s">
        <v>4888</v>
      </c>
      <c r="D22086" s="87">
        <v>1.4619999999999999E-2</v>
      </c>
      <c r="E22086" s="88">
        <v>198902</v>
      </c>
      <c r="F22086" s="89">
        <f>+D22086*E22086</f>
        <v>2907.94724</v>
      </c>
    </row>
    <row r="22087" spans="1:6" ht="409.6" hidden="1" customHeight="1" x14ac:dyDescent="0.2"/>
    <row r="22088" spans="1:6" ht="13.5" customHeight="1" thickBot="1" x14ac:dyDescent="0.25">
      <c r="A22088" s="90" t="s">
        <v>4893</v>
      </c>
      <c r="B22088" s="91"/>
      <c r="C22088" s="92">
        <v>27.692600704694801</v>
      </c>
      <c r="D22088" s="91"/>
      <c r="E22088" s="93" t="s">
        <v>4884</v>
      </c>
      <c r="F22088" s="94">
        <v>2908</v>
      </c>
    </row>
    <row r="22089" spans="1:6" ht="0.2" customHeight="1" x14ac:dyDescent="0.2"/>
    <row r="22090" spans="1:6" ht="12.75" customHeight="1" x14ac:dyDescent="0.2">
      <c r="A22090" s="80" t="s">
        <v>4871</v>
      </c>
      <c r="B22090" s="81" t="s">
        <v>4894</v>
      </c>
      <c r="C22090" s="82" t="s">
        <v>4870</v>
      </c>
      <c r="D22090" s="82" t="s">
        <v>4873</v>
      </c>
      <c r="E22090" s="82" t="s">
        <v>4874</v>
      </c>
      <c r="F22090" s="83" t="s">
        <v>4875</v>
      </c>
    </row>
    <row r="22091" spans="1:6" ht="409.6" hidden="1" customHeight="1" x14ac:dyDescent="0.2"/>
    <row r="22092" spans="1:6" ht="25.5" customHeight="1" thickBot="1" x14ac:dyDescent="0.25">
      <c r="A22092" s="84" t="s">
        <v>4895</v>
      </c>
      <c r="B22092" s="85" t="s">
        <v>4896</v>
      </c>
      <c r="C22092" s="86" t="s">
        <v>4897</v>
      </c>
      <c r="D22092" s="87">
        <v>0.05</v>
      </c>
      <c r="E22092" s="88">
        <v>2908</v>
      </c>
      <c r="F22092" s="89">
        <f>+D22092*E22092</f>
        <v>145.4</v>
      </c>
    </row>
    <row r="22093" spans="1:6" ht="409.6" hidden="1" customHeight="1" thickBot="1" x14ac:dyDescent="0.25"/>
    <row r="22094" spans="1:6" ht="13.5" customHeight="1" thickBot="1" x14ac:dyDescent="0.25">
      <c r="A22094" s="90" t="s">
        <v>4898</v>
      </c>
      <c r="B22094" s="91"/>
      <c r="C22094" s="92">
        <v>1.3808208742024599</v>
      </c>
      <c r="D22094" s="91"/>
      <c r="E22094" s="93" t="s">
        <v>4884</v>
      </c>
      <c r="F22094" s="94">
        <v>145</v>
      </c>
    </row>
    <row r="22095" spans="1:6" ht="0.2" customHeight="1" thickBot="1" x14ac:dyDescent="0.25"/>
    <row r="22096" spans="1:6" ht="12.75" customHeight="1" thickBot="1" x14ac:dyDescent="0.3">
      <c r="A22096" s="157" t="s">
        <v>4909</v>
      </c>
      <c r="B22096" s="158"/>
      <c r="C22096" s="158"/>
      <c r="D22096" s="158"/>
      <c r="E22096" s="159">
        <v>10501</v>
      </c>
      <c r="F22096" s="160"/>
    </row>
    <row r="22097" spans="1:6" ht="12.75" customHeight="1" x14ac:dyDescent="0.2"/>
    <row r="22098" spans="1:6" ht="12.75" customHeight="1" x14ac:dyDescent="0.2"/>
    <row r="22099" spans="1:6" ht="409.6" hidden="1" customHeight="1" x14ac:dyDescent="0.2"/>
    <row r="22100" spans="1:6" ht="12.75" customHeight="1" x14ac:dyDescent="0.25">
      <c r="A22100" s="144" t="s">
        <v>4868</v>
      </c>
      <c r="B22100" s="145"/>
      <c r="C22100" s="145"/>
      <c r="D22100" s="145"/>
      <c r="E22100" s="146"/>
      <c r="F22100" s="147"/>
    </row>
    <row r="22101" spans="1:6" ht="12.75" customHeight="1" x14ac:dyDescent="0.2">
      <c r="A22101" s="138" t="s">
        <v>3483</v>
      </c>
      <c r="B22101" s="139"/>
      <c r="C22101" s="139"/>
      <c r="D22101" s="140"/>
      <c r="E22101" s="76" t="s">
        <v>4869</v>
      </c>
      <c r="F22101" s="77" t="s">
        <v>4870</v>
      </c>
    </row>
    <row r="22102" spans="1:6" ht="12.75" customHeight="1" x14ac:dyDescent="0.2">
      <c r="A22102" s="141"/>
      <c r="B22102" s="142"/>
      <c r="C22102" s="142"/>
      <c r="D22102" s="143"/>
      <c r="E22102" s="78" t="s">
        <v>3482</v>
      </c>
      <c r="F22102" s="79" t="s">
        <v>117</v>
      </c>
    </row>
    <row r="22103" spans="1:6" ht="409.6" hidden="1" customHeight="1" x14ac:dyDescent="0.2"/>
    <row r="22104" spans="1:6" ht="12.75" customHeight="1" x14ac:dyDescent="0.2">
      <c r="A22104" s="80" t="s">
        <v>4871</v>
      </c>
      <c r="B22104" s="81" t="s">
        <v>4872</v>
      </c>
      <c r="C22104" s="82" t="s">
        <v>4870</v>
      </c>
      <c r="D22104" s="82" t="s">
        <v>4873</v>
      </c>
      <c r="E22104" s="82" t="s">
        <v>4874</v>
      </c>
      <c r="F22104" s="83" t="s">
        <v>4875</v>
      </c>
    </row>
    <row r="22105" spans="1:6" ht="409.6" hidden="1" customHeight="1" x14ac:dyDescent="0.2"/>
    <row r="22106" spans="1:6" ht="25.5" customHeight="1" x14ac:dyDescent="0.2">
      <c r="A22106" s="84" t="s">
        <v>5704</v>
      </c>
      <c r="B22106" s="85" t="s">
        <v>5705</v>
      </c>
      <c r="C22106" s="86" t="s">
        <v>7</v>
      </c>
      <c r="D22106" s="87">
        <v>0.33600000000000002</v>
      </c>
      <c r="E22106" s="88">
        <v>68118</v>
      </c>
      <c r="F22106" s="89">
        <f>+D22106*E22106</f>
        <v>22887.648000000001</v>
      </c>
    </row>
    <row r="22107" spans="1:6" ht="409.6" hidden="1" customHeight="1" x14ac:dyDescent="0.2"/>
    <row r="22108" spans="1:6" ht="25.5" customHeight="1" thickBot="1" x14ac:dyDescent="0.25">
      <c r="A22108" s="84" t="s">
        <v>5706</v>
      </c>
      <c r="B22108" s="85" t="s">
        <v>5707</v>
      </c>
      <c r="C22108" s="86" t="s">
        <v>7</v>
      </c>
      <c r="D22108" s="87">
        <v>0.33600000000000002</v>
      </c>
      <c r="E22108" s="88">
        <v>13757</v>
      </c>
      <c r="F22108" s="89">
        <f>+D22108*E22108</f>
        <v>4622.3519999999999</v>
      </c>
    </row>
    <row r="22109" spans="1:6" ht="409.6" hidden="1" customHeight="1" thickBot="1" x14ac:dyDescent="0.25"/>
    <row r="22110" spans="1:6" ht="13.5" customHeight="1" thickBot="1" x14ac:dyDescent="0.25">
      <c r="A22110" s="90" t="s">
        <v>4883</v>
      </c>
      <c r="B22110" s="91"/>
      <c r="C22110" s="92">
        <v>79.017664799655293</v>
      </c>
      <c r="D22110" s="91"/>
      <c r="E22110" s="93" t="s">
        <v>4884</v>
      </c>
      <c r="F22110" s="94">
        <v>27510</v>
      </c>
    </row>
    <row r="22111" spans="1:6" ht="0.2" customHeight="1" x14ac:dyDescent="0.2"/>
    <row r="22112" spans="1:6" ht="12.75" customHeight="1" x14ac:dyDescent="0.2">
      <c r="A22112" s="80" t="s">
        <v>4871</v>
      </c>
      <c r="B22112" s="81" t="s">
        <v>4885</v>
      </c>
      <c r="C22112" s="82" t="s">
        <v>4870</v>
      </c>
      <c r="D22112" s="82" t="s">
        <v>4873</v>
      </c>
      <c r="E22112" s="82" t="s">
        <v>4874</v>
      </c>
      <c r="F22112" s="83" t="s">
        <v>4875</v>
      </c>
    </row>
    <row r="22113" spans="1:6" ht="409.6" hidden="1" customHeight="1" x14ac:dyDescent="0.2"/>
    <row r="22114" spans="1:6" ht="25.5" customHeight="1" thickBot="1" x14ac:dyDescent="0.25">
      <c r="A22114" s="84" t="s">
        <v>5543</v>
      </c>
      <c r="B22114" s="85" t="s">
        <v>5544</v>
      </c>
      <c r="C22114" s="86" t="s">
        <v>4888</v>
      </c>
      <c r="D22114" s="87">
        <v>5.9459999999999999E-2</v>
      </c>
      <c r="E22114" s="88">
        <v>117001</v>
      </c>
      <c r="F22114" s="89">
        <f>+D22114*E22114</f>
        <v>6956.8794600000001</v>
      </c>
    </row>
    <row r="22115" spans="1:6" ht="409.6" hidden="1" customHeight="1" thickBot="1" x14ac:dyDescent="0.25"/>
    <row r="22116" spans="1:6" ht="13.5" customHeight="1" thickBot="1" x14ac:dyDescent="0.25">
      <c r="A22116" s="90" t="s">
        <v>4893</v>
      </c>
      <c r="B22116" s="91"/>
      <c r="C22116" s="92">
        <v>19.982766049116801</v>
      </c>
      <c r="D22116" s="91"/>
      <c r="E22116" s="93" t="s">
        <v>4884</v>
      </c>
      <c r="F22116" s="94">
        <v>6957</v>
      </c>
    </row>
    <row r="22117" spans="1:6" ht="0.2" customHeight="1" x14ac:dyDescent="0.2"/>
    <row r="22118" spans="1:6" ht="12.75" customHeight="1" x14ac:dyDescent="0.2">
      <c r="A22118" s="80" t="s">
        <v>4871</v>
      </c>
      <c r="B22118" s="81" t="s">
        <v>4894</v>
      </c>
      <c r="C22118" s="82" t="s">
        <v>4870</v>
      </c>
      <c r="D22118" s="82" t="s">
        <v>4873</v>
      </c>
      <c r="E22118" s="82" t="s">
        <v>4874</v>
      </c>
      <c r="F22118" s="83" t="s">
        <v>4875</v>
      </c>
    </row>
    <row r="22119" spans="1:6" ht="409.6" hidden="1" customHeight="1" x14ac:dyDescent="0.2"/>
    <row r="22120" spans="1:6" ht="25.5" customHeight="1" thickBot="1" x14ac:dyDescent="0.25">
      <c r="A22120" s="84" t="s">
        <v>4895</v>
      </c>
      <c r="B22120" s="85" t="s">
        <v>4896</v>
      </c>
      <c r="C22120" s="86" t="s">
        <v>4897</v>
      </c>
      <c r="D22120" s="87">
        <v>0.05</v>
      </c>
      <c r="E22120" s="88">
        <v>6957</v>
      </c>
      <c r="F22120" s="89">
        <f>+D22120*E22120</f>
        <v>347.85</v>
      </c>
    </row>
    <row r="22121" spans="1:6" ht="409.6" hidden="1" customHeight="1" thickBot="1" x14ac:dyDescent="0.25"/>
    <row r="22122" spans="1:6" ht="13.5" customHeight="1" thickBot="1" x14ac:dyDescent="0.25">
      <c r="A22122" s="90" t="s">
        <v>4898</v>
      </c>
      <c r="B22122" s="91"/>
      <c r="C22122" s="92">
        <v>0.99956915122791901</v>
      </c>
      <c r="D22122" s="91"/>
      <c r="E22122" s="93" t="s">
        <v>4884</v>
      </c>
      <c r="F22122" s="94">
        <v>348</v>
      </c>
    </row>
    <row r="22123" spans="1:6" ht="0.2" customHeight="1" thickBot="1" x14ac:dyDescent="0.25"/>
    <row r="22124" spans="1:6" ht="12.75" customHeight="1" thickBot="1" x14ac:dyDescent="0.3">
      <c r="A22124" s="157" t="s">
        <v>4909</v>
      </c>
      <c r="B22124" s="158"/>
      <c r="C22124" s="158"/>
      <c r="D22124" s="158"/>
      <c r="E22124" s="159">
        <v>34815</v>
      </c>
      <c r="F22124" s="160"/>
    </row>
    <row r="22125" spans="1:6" ht="12.75" customHeight="1" x14ac:dyDescent="0.2"/>
    <row r="22126" spans="1:6" ht="12.75" customHeight="1" x14ac:dyDescent="0.2"/>
    <row r="22127" spans="1:6" ht="409.6" hidden="1" customHeight="1" x14ac:dyDescent="0.2"/>
    <row r="22128" spans="1:6" ht="12.75" customHeight="1" x14ac:dyDescent="0.25">
      <c r="A22128" s="144" t="s">
        <v>4868</v>
      </c>
      <c r="B22128" s="145"/>
      <c r="C22128" s="145"/>
      <c r="D22128" s="145"/>
      <c r="E22128" s="146"/>
      <c r="F22128" s="147"/>
    </row>
    <row r="22129" spans="1:6" ht="12.75" customHeight="1" x14ac:dyDescent="0.2">
      <c r="A22129" s="138" t="s">
        <v>3491</v>
      </c>
      <c r="B22129" s="139"/>
      <c r="C22129" s="139"/>
      <c r="D22129" s="140"/>
      <c r="E22129" s="76" t="s">
        <v>4869</v>
      </c>
      <c r="F22129" s="77" t="s">
        <v>4870</v>
      </c>
    </row>
    <row r="22130" spans="1:6" ht="12.75" customHeight="1" x14ac:dyDescent="0.2">
      <c r="A22130" s="141"/>
      <c r="B22130" s="142"/>
      <c r="C22130" s="142"/>
      <c r="D22130" s="143"/>
      <c r="E22130" s="78" t="s">
        <v>3490</v>
      </c>
      <c r="F22130" s="79" t="s">
        <v>117</v>
      </c>
    </row>
    <row r="22131" spans="1:6" ht="409.6" hidden="1" customHeight="1" x14ac:dyDescent="0.2"/>
    <row r="22132" spans="1:6" ht="12.75" customHeight="1" x14ac:dyDescent="0.2">
      <c r="A22132" s="80" t="s">
        <v>4871</v>
      </c>
      <c r="B22132" s="81" t="s">
        <v>4872</v>
      </c>
      <c r="C22132" s="82" t="s">
        <v>4870</v>
      </c>
      <c r="D22132" s="82" t="s">
        <v>4873</v>
      </c>
      <c r="E22132" s="82" t="s">
        <v>4874</v>
      </c>
      <c r="F22132" s="83" t="s">
        <v>4875</v>
      </c>
    </row>
    <row r="22133" spans="1:6" ht="409.6" hidden="1" customHeight="1" x14ac:dyDescent="0.2"/>
    <row r="22134" spans="1:6" ht="25.5" customHeight="1" x14ac:dyDescent="0.2">
      <c r="A22134" s="84" t="s">
        <v>5154</v>
      </c>
      <c r="B22134" s="85" t="s">
        <v>5155</v>
      </c>
      <c r="C22134" s="86" t="s">
        <v>106</v>
      </c>
      <c r="D22134" s="87">
        <v>0.105</v>
      </c>
      <c r="E22134" s="88">
        <v>405694</v>
      </c>
      <c r="F22134" s="89">
        <f>+D22134*E22134</f>
        <v>42597.869999999995</v>
      </c>
    </row>
    <row r="22135" spans="1:6" ht="409.6" hidden="1" customHeight="1" x14ac:dyDescent="0.2"/>
    <row r="22136" spans="1:6" ht="25.5" customHeight="1" x14ac:dyDescent="0.2">
      <c r="A22136" s="84" t="s">
        <v>4881</v>
      </c>
      <c r="B22136" s="85" t="s">
        <v>4882</v>
      </c>
      <c r="C22136" s="86" t="s">
        <v>9</v>
      </c>
      <c r="D22136" s="87">
        <v>0.28000000000000003</v>
      </c>
      <c r="E22136" s="88">
        <v>8900</v>
      </c>
      <c r="F22136" s="89">
        <f>+D22136*E22136</f>
        <v>2492.0000000000005</v>
      </c>
    </row>
    <row r="22137" spans="1:6" ht="409.6" hidden="1" customHeight="1" x14ac:dyDescent="0.2"/>
    <row r="22138" spans="1:6" ht="25.5" customHeight="1" x14ac:dyDescent="0.2">
      <c r="A22138" s="84" t="s">
        <v>4965</v>
      </c>
      <c r="B22138" s="85" t="s">
        <v>4966</v>
      </c>
      <c r="C22138" s="86" t="s">
        <v>117</v>
      </c>
      <c r="D22138" s="87">
        <v>1.1499999999999999</v>
      </c>
      <c r="E22138" s="88">
        <v>9386</v>
      </c>
      <c r="F22138" s="89">
        <f>+D22138*E22138</f>
        <v>10793.9</v>
      </c>
    </row>
    <row r="22139" spans="1:6" ht="409.6" hidden="1" customHeight="1" x14ac:dyDescent="0.2"/>
    <row r="22140" spans="1:6" ht="25.5" customHeight="1" x14ac:dyDescent="0.2">
      <c r="A22140" s="84" t="s">
        <v>5286</v>
      </c>
      <c r="B22140" s="85" t="s">
        <v>5287</v>
      </c>
      <c r="C22140" s="86" t="s">
        <v>106</v>
      </c>
      <c r="D22140" s="87">
        <v>0.1575</v>
      </c>
      <c r="E22140" s="88">
        <v>78107</v>
      </c>
      <c r="F22140" s="89">
        <f>+D22140*E22140</f>
        <v>12301.852500000001</v>
      </c>
    </row>
    <row r="22141" spans="1:6" ht="409.6" hidden="1" customHeight="1" x14ac:dyDescent="0.2"/>
    <row r="22142" spans="1:6" ht="25.5" customHeight="1" x14ac:dyDescent="0.2">
      <c r="A22142" s="84" t="s">
        <v>5121</v>
      </c>
      <c r="B22142" s="85" t="s">
        <v>5122</v>
      </c>
      <c r="C22142" s="86" t="s">
        <v>106</v>
      </c>
      <c r="D22142" s="87">
        <v>6.8000000000000005E-2</v>
      </c>
      <c r="E22142" s="88">
        <v>32024</v>
      </c>
      <c r="F22142" s="89">
        <f>+D22142*E22142</f>
        <v>2177.6320000000001</v>
      </c>
    </row>
    <row r="22143" spans="1:6" ht="409.6" hidden="1" customHeight="1" x14ac:dyDescent="0.2"/>
    <row r="22144" spans="1:6" ht="25.5" customHeight="1" x14ac:dyDescent="0.2">
      <c r="A22144" s="84" t="s">
        <v>5097</v>
      </c>
      <c r="B22144" s="85" t="s">
        <v>5098</v>
      </c>
      <c r="C22144" s="86" t="s">
        <v>9</v>
      </c>
      <c r="D22144" s="87">
        <v>1E-3</v>
      </c>
      <c r="E22144" s="88">
        <v>295180</v>
      </c>
      <c r="F22144" s="89">
        <f>+D22144*E22144</f>
        <v>295.18</v>
      </c>
    </row>
    <row r="22145" spans="1:6" ht="409.6" hidden="1" customHeight="1" x14ac:dyDescent="0.2"/>
    <row r="22146" spans="1:6" ht="25.5" customHeight="1" x14ac:dyDescent="0.2">
      <c r="A22146" s="84" t="s">
        <v>5101</v>
      </c>
      <c r="B22146" s="85" t="s">
        <v>5102</v>
      </c>
      <c r="C22146" s="86" t="s">
        <v>1212</v>
      </c>
      <c r="D22146" s="87">
        <v>6.2E-2</v>
      </c>
      <c r="E22146" s="88">
        <v>2550</v>
      </c>
      <c r="F22146" s="89">
        <f>+D22146*E22146</f>
        <v>158.1</v>
      </c>
    </row>
    <row r="22147" spans="1:6" ht="409.6" hidden="1" customHeight="1" x14ac:dyDescent="0.2"/>
    <row r="22148" spans="1:6" ht="25.5" customHeight="1" x14ac:dyDescent="0.2">
      <c r="A22148" s="84" t="s">
        <v>5192</v>
      </c>
      <c r="B22148" s="85" t="s">
        <v>5193</v>
      </c>
      <c r="C22148" s="86" t="s">
        <v>117</v>
      </c>
      <c r="D22148" s="87">
        <v>1.07</v>
      </c>
      <c r="E22148" s="88">
        <v>800</v>
      </c>
      <c r="F22148" s="89">
        <f>+D22148*E22148</f>
        <v>856</v>
      </c>
    </row>
    <row r="22149" spans="1:6" ht="409.6" hidden="1" customHeight="1" x14ac:dyDescent="0.2"/>
    <row r="22150" spans="1:6" ht="25.5" customHeight="1" thickBot="1" x14ac:dyDescent="0.25">
      <c r="A22150" s="84" t="s">
        <v>5260</v>
      </c>
      <c r="B22150" s="85" t="s">
        <v>5261</v>
      </c>
      <c r="C22150" s="86" t="s">
        <v>9</v>
      </c>
      <c r="D22150" s="87">
        <v>0.04</v>
      </c>
      <c r="E22150" s="88">
        <v>180900</v>
      </c>
      <c r="F22150" s="89">
        <f>+D22150*E22150</f>
        <v>7236</v>
      </c>
    </row>
    <row r="22151" spans="1:6" ht="409.6" hidden="1" customHeight="1" thickBot="1" x14ac:dyDescent="0.25"/>
    <row r="22152" spans="1:6" ht="13.5" customHeight="1" thickBot="1" x14ac:dyDescent="0.25">
      <c r="A22152" s="90" t="s">
        <v>4883</v>
      </c>
      <c r="B22152" s="91"/>
      <c r="C22152" s="92">
        <v>68.074882456972801</v>
      </c>
      <c r="D22152" s="91"/>
      <c r="E22152" s="93" t="s">
        <v>4884</v>
      </c>
      <c r="F22152" s="94">
        <v>78909</v>
      </c>
    </row>
    <row r="22153" spans="1:6" ht="0.2" customHeight="1" x14ac:dyDescent="0.2"/>
    <row r="22154" spans="1:6" ht="12.75" customHeight="1" x14ac:dyDescent="0.2">
      <c r="A22154" s="80" t="s">
        <v>4871</v>
      </c>
      <c r="B22154" s="81" t="s">
        <v>4885</v>
      </c>
      <c r="C22154" s="82" t="s">
        <v>4870</v>
      </c>
      <c r="D22154" s="82" t="s">
        <v>4873</v>
      </c>
      <c r="E22154" s="82" t="s">
        <v>4874</v>
      </c>
      <c r="F22154" s="83" t="s">
        <v>4875</v>
      </c>
    </row>
    <row r="22155" spans="1:6" ht="409.6" hidden="1" customHeight="1" x14ac:dyDescent="0.2"/>
    <row r="22156" spans="1:6" ht="25.5" customHeight="1" thickBot="1" x14ac:dyDescent="0.25">
      <c r="A22156" s="84" t="s">
        <v>4992</v>
      </c>
      <c r="B22156" s="85" t="s">
        <v>4993</v>
      </c>
      <c r="C22156" s="86" t="s">
        <v>4888</v>
      </c>
      <c r="D22156" s="87">
        <v>0.11</v>
      </c>
      <c r="E22156" s="88">
        <v>251553</v>
      </c>
      <c r="F22156" s="89">
        <f>+D22156*E22156</f>
        <v>27670.83</v>
      </c>
    </row>
    <row r="22157" spans="1:6" ht="409.6" hidden="1" customHeight="1" thickBot="1" x14ac:dyDescent="0.25"/>
    <row r="22158" spans="1:6" ht="13.5" customHeight="1" thickBot="1" x14ac:dyDescent="0.25">
      <c r="A22158" s="90" t="s">
        <v>4893</v>
      </c>
      <c r="B22158" s="91"/>
      <c r="C22158" s="92">
        <v>23.8718026139844</v>
      </c>
      <c r="D22158" s="91"/>
      <c r="E22158" s="93" t="s">
        <v>4884</v>
      </c>
      <c r="F22158" s="94">
        <v>27671</v>
      </c>
    </row>
    <row r="22159" spans="1:6" ht="0.2" customHeight="1" x14ac:dyDescent="0.2"/>
    <row r="22160" spans="1:6" ht="12.75" customHeight="1" x14ac:dyDescent="0.2">
      <c r="A22160" s="80" t="s">
        <v>4871</v>
      </c>
      <c r="B22160" s="81" t="s">
        <v>4894</v>
      </c>
      <c r="C22160" s="82" t="s">
        <v>4870</v>
      </c>
      <c r="D22160" s="82" t="s">
        <v>4873</v>
      </c>
      <c r="E22160" s="82" t="s">
        <v>4874</v>
      </c>
      <c r="F22160" s="83" t="s">
        <v>4875</v>
      </c>
    </row>
    <row r="22161" spans="1:6" ht="409.6" hidden="1" customHeight="1" x14ac:dyDescent="0.2"/>
    <row r="22162" spans="1:6" ht="25.5" customHeight="1" thickBot="1" x14ac:dyDescent="0.25">
      <c r="A22162" s="84" t="s">
        <v>4895</v>
      </c>
      <c r="B22162" s="85" t="s">
        <v>4896</v>
      </c>
      <c r="C22162" s="86" t="s">
        <v>4897</v>
      </c>
      <c r="D22162" s="87">
        <v>0.05</v>
      </c>
      <c r="E22162" s="88">
        <v>27671</v>
      </c>
      <c r="F22162" s="89">
        <f>+D22162*E22162</f>
        <v>1383.5500000000002</v>
      </c>
    </row>
    <row r="22163" spans="1:6" ht="409.6" hidden="1" customHeight="1" thickBot="1" x14ac:dyDescent="0.25"/>
    <row r="22164" spans="1:6" ht="13.5" customHeight="1" thickBot="1" x14ac:dyDescent="0.25">
      <c r="A22164" s="90" t="s">
        <v>4898</v>
      </c>
      <c r="B22164" s="91"/>
      <c r="C22164" s="92">
        <v>1.19397834620196</v>
      </c>
      <c r="D22164" s="91"/>
      <c r="E22164" s="93" t="s">
        <v>4884</v>
      </c>
      <c r="F22164" s="94">
        <v>1384</v>
      </c>
    </row>
    <row r="22165" spans="1:6" ht="0.2" customHeight="1" x14ac:dyDescent="0.2"/>
    <row r="22166" spans="1:6" ht="12.75" customHeight="1" x14ac:dyDescent="0.2">
      <c r="A22166" s="80" t="s">
        <v>4871</v>
      </c>
      <c r="B22166" s="81" t="s">
        <v>4899</v>
      </c>
      <c r="C22166" s="82" t="s">
        <v>4870</v>
      </c>
      <c r="D22166" s="82" t="s">
        <v>4873</v>
      </c>
      <c r="E22166" s="82" t="s">
        <v>4874</v>
      </c>
      <c r="F22166" s="83" t="s">
        <v>4875</v>
      </c>
    </row>
    <row r="22167" spans="1:6" ht="409.6" hidden="1" customHeight="1" x14ac:dyDescent="0.2"/>
    <row r="22168" spans="1:6" ht="25.5" customHeight="1" x14ac:dyDescent="0.2">
      <c r="A22168" s="84" t="s">
        <v>5166</v>
      </c>
      <c r="B22168" s="85" t="s">
        <v>5167</v>
      </c>
      <c r="C22168" s="86" t="s">
        <v>109</v>
      </c>
      <c r="D22168" s="87">
        <v>5.5E-2</v>
      </c>
      <c r="E22168" s="88">
        <v>26925</v>
      </c>
      <c r="F22168" s="89">
        <f>+D22168*E22168</f>
        <v>1480.875</v>
      </c>
    </row>
    <row r="22169" spans="1:6" ht="409.6" hidden="1" customHeight="1" x14ac:dyDescent="0.2"/>
    <row r="22170" spans="1:6" ht="25.5" customHeight="1" thickBot="1" x14ac:dyDescent="0.25">
      <c r="A22170" s="84" t="s">
        <v>5054</v>
      </c>
      <c r="B22170" s="85" t="s">
        <v>5055</v>
      </c>
      <c r="C22170" s="86" t="s">
        <v>109</v>
      </c>
      <c r="D22170" s="87">
        <v>3.2000000000000001E-2</v>
      </c>
      <c r="E22170" s="88">
        <v>30000</v>
      </c>
      <c r="F22170" s="89">
        <f>+D22170*E22170</f>
        <v>960</v>
      </c>
    </row>
    <row r="22171" spans="1:6" ht="409.6" hidden="1" customHeight="1" thickBot="1" x14ac:dyDescent="0.25"/>
    <row r="22172" spans="1:6" ht="13.5" customHeight="1" thickBot="1" x14ac:dyDescent="0.25">
      <c r="A22172" s="90" t="s">
        <v>4904</v>
      </c>
      <c r="B22172" s="91"/>
      <c r="C22172" s="92">
        <v>2.1058534270801901</v>
      </c>
      <c r="D22172" s="91"/>
      <c r="E22172" s="93" t="s">
        <v>4884</v>
      </c>
      <c r="F22172" s="94">
        <v>2441</v>
      </c>
    </row>
    <row r="22173" spans="1:6" ht="0.2" customHeight="1" x14ac:dyDescent="0.2"/>
    <row r="22174" spans="1:6" ht="12.75" customHeight="1" x14ac:dyDescent="0.2">
      <c r="A22174" s="80" t="s">
        <v>4871</v>
      </c>
      <c r="B22174" s="81" t="s">
        <v>4905</v>
      </c>
      <c r="C22174" s="82" t="s">
        <v>4870</v>
      </c>
      <c r="D22174" s="82" t="s">
        <v>4873</v>
      </c>
      <c r="E22174" s="82" t="s">
        <v>4874</v>
      </c>
      <c r="F22174" s="83" t="s">
        <v>4875</v>
      </c>
    </row>
    <row r="22175" spans="1:6" ht="409.6" hidden="1" customHeight="1" x14ac:dyDescent="0.2"/>
    <row r="22176" spans="1:6" ht="25.5" customHeight="1" thickBot="1" x14ac:dyDescent="0.25">
      <c r="A22176" s="84" t="s">
        <v>4920</v>
      </c>
      <c r="B22176" s="85" t="s">
        <v>4921</v>
      </c>
      <c r="C22176" s="86" t="s">
        <v>106</v>
      </c>
      <c r="D22176" s="87">
        <v>0.39</v>
      </c>
      <c r="E22176" s="88">
        <v>14128</v>
      </c>
      <c r="F22176" s="89">
        <f>+D22176*E22176</f>
        <v>5509.92</v>
      </c>
    </row>
    <row r="22177" spans="1:6" ht="409.6" hidden="1" customHeight="1" thickBot="1" x14ac:dyDescent="0.25"/>
    <row r="22178" spans="1:6" ht="13.5" customHeight="1" thickBot="1" x14ac:dyDescent="0.25">
      <c r="A22178" s="90" t="s">
        <v>4908</v>
      </c>
      <c r="B22178" s="91"/>
      <c r="C22178" s="92">
        <v>4.7534831557606898</v>
      </c>
      <c r="D22178" s="91"/>
      <c r="E22178" s="93" t="s">
        <v>4884</v>
      </c>
      <c r="F22178" s="94">
        <v>5510</v>
      </c>
    </row>
    <row r="22179" spans="1:6" ht="0.2" customHeight="1" thickBot="1" x14ac:dyDescent="0.25"/>
    <row r="22180" spans="1:6" ht="12.75" customHeight="1" thickBot="1" x14ac:dyDescent="0.3">
      <c r="A22180" s="157" t="s">
        <v>4909</v>
      </c>
      <c r="B22180" s="158"/>
      <c r="C22180" s="158"/>
      <c r="D22180" s="158"/>
      <c r="E22180" s="159">
        <v>115915</v>
      </c>
      <c r="F22180" s="160"/>
    </row>
    <row r="22181" spans="1:6" ht="12.75" customHeight="1" x14ac:dyDescent="0.2"/>
    <row r="22182" spans="1:6" ht="12.75" customHeight="1" x14ac:dyDescent="0.2"/>
    <row r="22183" spans="1:6" ht="409.6" hidden="1" customHeight="1" x14ac:dyDescent="0.2"/>
    <row r="22184" spans="1:6" ht="12.75" customHeight="1" x14ac:dyDescent="0.25">
      <c r="A22184" s="144" t="s">
        <v>4868</v>
      </c>
      <c r="B22184" s="145"/>
      <c r="C22184" s="145"/>
      <c r="D22184" s="145"/>
      <c r="E22184" s="146"/>
      <c r="F22184" s="147"/>
    </row>
    <row r="22185" spans="1:6" ht="12.75" customHeight="1" x14ac:dyDescent="0.2">
      <c r="A22185" s="138" t="s">
        <v>3493</v>
      </c>
      <c r="B22185" s="139"/>
      <c r="C22185" s="139"/>
      <c r="D22185" s="140"/>
      <c r="E22185" s="76" t="s">
        <v>4869</v>
      </c>
      <c r="F22185" s="77" t="s">
        <v>4870</v>
      </c>
    </row>
    <row r="22186" spans="1:6" ht="12.75" customHeight="1" x14ac:dyDescent="0.2">
      <c r="A22186" s="141"/>
      <c r="B22186" s="142"/>
      <c r="C22186" s="142"/>
      <c r="D22186" s="143"/>
      <c r="E22186" s="78" t="s">
        <v>3492</v>
      </c>
      <c r="F22186" s="79" t="s">
        <v>117</v>
      </c>
    </row>
    <row r="22187" spans="1:6" ht="409.6" hidden="1" customHeight="1" x14ac:dyDescent="0.2"/>
    <row r="22188" spans="1:6" ht="12.75" customHeight="1" x14ac:dyDescent="0.2">
      <c r="A22188" s="80" t="s">
        <v>4871</v>
      </c>
      <c r="B22188" s="81" t="s">
        <v>4872</v>
      </c>
      <c r="C22188" s="82" t="s">
        <v>4870</v>
      </c>
      <c r="D22188" s="82" t="s">
        <v>4873</v>
      </c>
      <c r="E22188" s="82" t="s">
        <v>4874</v>
      </c>
      <c r="F22188" s="83" t="s">
        <v>4875</v>
      </c>
    </row>
    <row r="22189" spans="1:6" ht="409.6" hidden="1" customHeight="1" x14ac:dyDescent="0.2"/>
    <row r="22190" spans="1:6" ht="25.5" customHeight="1" x14ac:dyDescent="0.2">
      <c r="A22190" s="84" t="s">
        <v>5154</v>
      </c>
      <c r="B22190" s="85" t="s">
        <v>5155</v>
      </c>
      <c r="C22190" s="86" t="s">
        <v>106</v>
      </c>
      <c r="D22190" s="87">
        <v>0.105</v>
      </c>
      <c r="E22190" s="88">
        <v>405694</v>
      </c>
      <c r="F22190" s="89">
        <f>+D22190*E22190</f>
        <v>42597.869999999995</v>
      </c>
    </row>
    <row r="22191" spans="1:6" ht="409.6" hidden="1" customHeight="1" x14ac:dyDescent="0.2"/>
    <row r="22192" spans="1:6" ht="25.5" customHeight="1" x14ac:dyDescent="0.2">
      <c r="A22192" s="84" t="s">
        <v>5101</v>
      </c>
      <c r="B22192" s="85" t="s">
        <v>5102</v>
      </c>
      <c r="C22192" s="86" t="s">
        <v>1212</v>
      </c>
      <c r="D22192" s="87">
        <v>6.2E-2</v>
      </c>
      <c r="E22192" s="88">
        <v>2550</v>
      </c>
      <c r="F22192" s="89">
        <f>+D22192*E22192</f>
        <v>158.1</v>
      </c>
    </row>
    <row r="22193" spans="1:6" ht="409.6" hidden="1" customHeight="1" x14ac:dyDescent="0.2"/>
    <row r="22194" spans="1:6" ht="25.5" customHeight="1" x14ac:dyDescent="0.2">
      <c r="A22194" s="84" t="s">
        <v>4965</v>
      </c>
      <c r="B22194" s="85" t="s">
        <v>4966</v>
      </c>
      <c r="C22194" s="86" t="s">
        <v>117</v>
      </c>
      <c r="D22194" s="87">
        <v>1.1499999999999999</v>
      </c>
      <c r="E22194" s="88">
        <v>9386</v>
      </c>
      <c r="F22194" s="89">
        <f>+D22194*E22194</f>
        <v>10793.9</v>
      </c>
    </row>
    <row r="22195" spans="1:6" ht="409.6" hidden="1" customHeight="1" x14ac:dyDescent="0.2"/>
    <row r="22196" spans="1:6" ht="25.5" customHeight="1" x14ac:dyDescent="0.2">
      <c r="A22196" s="84" t="s">
        <v>5621</v>
      </c>
      <c r="B22196" s="85" t="s">
        <v>5622</v>
      </c>
      <c r="C22196" s="86" t="s">
        <v>9</v>
      </c>
      <c r="D22196" s="87">
        <v>0.1</v>
      </c>
      <c r="E22196" s="88">
        <v>41756</v>
      </c>
      <c r="F22196" s="89">
        <f>+D22196*E22196</f>
        <v>4175.6000000000004</v>
      </c>
    </row>
    <row r="22197" spans="1:6" ht="409.6" hidden="1" customHeight="1" x14ac:dyDescent="0.2"/>
    <row r="22198" spans="1:6" ht="25.5" customHeight="1" x14ac:dyDescent="0.2">
      <c r="A22198" s="84" t="s">
        <v>5708</v>
      </c>
      <c r="B22198" s="85" t="s">
        <v>5709</v>
      </c>
      <c r="C22198" s="86" t="s">
        <v>263</v>
      </c>
      <c r="D22198" s="87">
        <v>1</v>
      </c>
      <c r="E22198" s="88">
        <v>1265</v>
      </c>
      <c r="F22198" s="89">
        <f>+D22198*E22198</f>
        <v>1265</v>
      </c>
    </row>
    <row r="22199" spans="1:6" ht="409.6" hidden="1" customHeight="1" x14ac:dyDescent="0.2"/>
    <row r="22200" spans="1:6" ht="25.5" customHeight="1" x14ac:dyDescent="0.2">
      <c r="A22200" s="84" t="s">
        <v>5710</v>
      </c>
      <c r="B22200" s="85" t="s">
        <v>5711</v>
      </c>
      <c r="C22200" s="86" t="s">
        <v>263</v>
      </c>
      <c r="D22200" s="87">
        <v>0.4</v>
      </c>
      <c r="E22200" s="88">
        <v>240</v>
      </c>
      <c r="F22200" s="89">
        <f>+D22200*E22200</f>
        <v>96</v>
      </c>
    </row>
    <row r="22201" spans="1:6" ht="409.6" hidden="1" customHeight="1" x14ac:dyDescent="0.2"/>
    <row r="22202" spans="1:6" ht="25.5" customHeight="1" x14ac:dyDescent="0.2">
      <c r="A22202" s="84" t="s">
        <v>5286</v>
      </c>
      <c r="B22202" s="85" t="s">
        <v>5287</v>
      </c>
      <c r="C22202" s="86" t="s">
        <v>106</v>
      </c>
      <c r="D22202" s="87">
        <v>0.1575</v>
      </c>
      <c r="E22202" s="88">
        <v>78107</v>
      </c>
      <c r="F22202" s="89">
        <f>+D22202*E22202</f>
        <v>12301.852500000001</v>
      </c>
    </row>
    <row r="22203" spans="1:6" ht="409.6" hidden="1" customHeight="1" x14ac:dyDescent="0.2"/>
    <row r="22204" spans="1:6" ht="25.5" customHeight="1" x14ac:dyDescent="0.2">
      <c r="A22204" s="84" t="s">
        <v>5121</v>
      </c>
      <c r="B22204" s="85" t="s">
        <v>5122</v>
      </c>
      <c r="C22204" s="86" t="s">
        <v>106</v>
      </c>
      <c r="D22204" s="87">
        <v>6.8000000000000005E-2</v>
      </c>
      <c r="E22204" s="88">
        <v>32024</v>
      </c>
      <c r="F22204" s="89">
        <f>+D22204*E22204</f>
        <v>2177.6320000000001</v>
      </c>
    </row>
    <row r="22205" spans="1:6" ht="409.6" hidden="1" customHeight="1" x14ac:dyDescent="0.2"/>
    <row r="22206" spans="1:6" ht="25.5" customHeight="1" x14ac:dyDescent="0.2">
      <c r="A22206" s="84" t="s">
        <v>5260</v>
      </c>
      <c r="B22206" s="85" t="s">
        <v>5261</v>
      </c>
      <c r="C22206" s="86" t="s">
        <v>9</v>
      </c>
      <c r="D22206" s="87">
        <v>0.04</v>
      </c>
      <c r="E22206" s="88">
        <v>180900</v>
      </c>
      <c r="F22206" s="89">
        <f>+D22206*E22206</f>
        <v>7236</v>
      </c>
    </row>
    <row r="22207" spans="1:6" ht="409.6" hidden="1" customHeight="1" x14ac:dyDescent="0.2"/>
    <row r="22208" spans="1:6" ht="25.5" customHeight="1" x14ac:dyDescent="0.2">
      <c r="A22208" s="84" t="s">
        <v>4881</v>
      </c>
      <c r="B22208" s="85" t="s">
        <v>4882</v>
      </c>
      <c r="C22208" s="86" t="s">
        <v>9</v>
      </c>
      <c r="D22208" s="87">
        <v>0.2</v>
      </c>
      <c r="E22208" s="88">
        <v>8900</v>
      </c>
      <c r="F22208" s="89">
        <f>+D22208*E22208</f>
        <v>1780</v>
      </c>
    </row>
    <row r="22209" spans="1:6" ht="409.6" hidden="1" customHeight="1" x14ac:dyDescent="0.2"/>
    <row r="22210" spans="1:6" ht="25.5" customHeight="1" x14ac:dyDescent="0.2">
      <c r="A22210" s="84" t="s">
        <v>5192</v>
      </c>
      <c r="B22210" s="85" t="s">
        <v>5193</v>
      </c>
      <c r="C22210" s="86" t="s">
        <v>117</v>
      </c>
      <c r="D22210" s="87">
        <v>1.07</v>
      </c>
      <c r="E22210" s="88">
        <v>800</v>
      </c>
      <c r="F22210" s="89">
        <f>+D22210*E22210</f>
        <v>856</v>
      </c>
    </row>
    <row r="22211" spans="1:6" ht="409.6" hidden="1" customHeight="1" x14ac:dyDescent="0.2"/>
    <row r="22212" spans="1:6" ht="25.5" customHeight="1" thickBot="1" x14ac:dyDescent="0.25">
      <c r="A22212" s="84" t="s">
        <v>5097</v>
      </c>
      <c r="B22212" s="85" t="s">
        <v>5098</v>
      </c>
      <c r="C22212" s="86" t="s">
        <v>9</v>
      </c>
      <c r="D22212" s="87">
        <v>1E-3</v>
      </c>
      <c r="E22212" s="88">
        <v>295180</v>
      </c>
      <c r="F22212" s="89">
        <f>+D22212*E22212</f>
        <v>295.18</v>
      </c>
    </row>
    <row r="22213" spans="1:6" ht="409.6" hidden="1" customHeight="1" thickBot="1" x14ac:dyDescent="0.25"/>
    <row r="22214" spans="1:6" ht="13.5" customHeight="1" thickBot="1" x14ac:dyDescent="0.25">
      <c r="A22214" s="90" t="s">
        <v>4883</v>
      </c>
      <c r="B22214" s="91"/>
      <c r="C22214" s="92">
        <v>69.086318707612094</v>
      </c>
      <c r="D22214" s="91"/>
      <c r="E22214" s="93" t="s">
        <v>4884</v>
      </c>
      <c r="F22214" s="94">
        <v>83734</v>
      </c>
    </row>
    <row r="22215" spans="1:6" ht="0.2" customHeight="1" x14ac:dyDescent="0.2"/>
    <row r="22216" spans="1:6" ht="12.75" customHeight="1" x14ac:dyDescent="0.2">
      <c r="A22216" s="80" t="s">
        <v>4871</v>
      </c>
      <c r="B22216" s="81" t="s">
        <v>4885</v>
      </c>
      <c r="C22216" s="82" t="s">
        <v>4870</v>
      </c>
      <c r="D22216" s="82" t="s">
        <v>4873</v>
      </c>
      <c r="E22216" s="82" t="s">
        <v>4874</v>
      </c>
      <c r="F22216" s="83" t="s">
        <v>4875</v>
      </c>
    </row>
    <row r="22217" spans="1:6" ht="409.6" hidden="1" customHeight="1" x14ac:dyDescent="0.2"/>
    <row r="22218" spans="1:6" ht="25.5" customHeight="1" thickBot="1" x14ac:dyDescent="0.25">
      <c r="A22218" s="84" t="s">
        <v>4992</v>
      </c>
      <c r="B22218" s="85" t="s">
        <v>4993</v>
      </c>
      <c r="C22218" s="86" t="s">
        <v>4888</v>
      </c>
      <c r="D22218" s="87">
        <v>0.11</v>
      </c>
      <c r="E22218" s="88">
        <v>251553</v>
      </c>
      <c r="F22218" s="89">
        <f>+D22218*E22218</f>
        <v>27670.83</v>
      </c>
    </row>
    <row r="22219" spans="1:6" ht="409.6" hidden="1" customHeight="1" thickBot="1" x14ac:dyDescent="0.25"/>
    <row r="22220" spans="1:6" ht="13.5" customHeight="1" thickBot="1" x14ac:dyDescent="0.25">
      <c r="A22220" s="90" t="s">
        <v>4893</v>
      </c>
      <c r="B22220" s="91"/>
      <c r="C22220" s="92">
        <v>22.8304813451923</v>
      </c>
      <c r="D22220" s="91"/>
      <c r="E22220" s="93" t="s">
        <v>4884</v>
      </c>
      <c r="F22220" s="94">
        <v>27671</v>
      </c>
    </row>
    <row r="22221" spans="1:6" ht="0.2" customHeight="1" x14ac:dyDescent="0.2"/>
    <row r="22222" spans="1:6" ht="12.75" customHeight="1" x14ac:dyDescent="0.2">
      <c r="A22222" s="80" t="s">
        <v>4871</v>
      </c>
      <c r="B22222" s="81" t="s">
        <v>4894</v>
      </c>
      <c r="C22222" s="82" t="s">
        <v>4870</v>
      </c>
      <c r="D22222" s="82" t="s">
        <v>4873</v>
      </c>
      <c r="E22222" s="82" t="s">
        <v>4874</v>
      </c>
      <c r="F22222" s="83" t="s">
        <v>4875</v>
      </c>
    </row>
    <row r="22223" spans="1:6" ht="409.6" hidden="1" customHeight="1" x14ac:dyDescent="0.2"/>
    <row r="22224" spans="1:6" ht="25.5" customHeight="1" thickBot="1" x14ac:dyDescent="0.25">
      <c r="A22224" s="84" t="s">
        <v>4895</v>
      </c>
      <c r="B22224" s="85" t="s">
        <v>4896</v>
      </c>
      <c r="C22224" s="86" t="s">
        <v>4897</v>
      </c>
      <c r="D22224" s="87">
        <v>0.05</v>
      </c>
      <c r="E22224" s="88">
        <v>27671</v>
      </c>
      <c r="F22224" s="89">
        <f>+D22224*E22224</f>
        <v>1383.5500000000002</v>
      </c>
    </row>
    <row r="22225" spans="1:6" ht="409.6" hidden="1" customHeight="1" thickBot="1" x14ac:dyDescent="0.25"/>
    <row r="22226" spans="1:6" ht="13.5" customHeight="1" thickBot="1" x14ac:dyDescent="0.25">
      <c r="A22226" s="90" t="s">
        <v>4898</v>
      </c>
      <c r="B22226" s="91"/>
      <c r="C22226" s="92">
        <v>1.1418953482615799</v>
      </c>
      <c r="D22226" s="91"/>
      <c r="E22226" s="93" t="s">
        <v>4884</v>
      </c>
      <c r="F22226" s="94">
        <v>1384</v>
      </c>
    </row>
    <row r="22227" spans="1:6" ht="0.2" customHeight="1" x14ac:dyDescent="0.2"/>
    <row r="22228" spans="1:6" ht="12.75" customHeight="1" x14ac:dyDescent="0.2">
      <c r="A22228" s="80" t="s">
        <v>4871</v>
      </c>
      <c r="B22228" s="81" t="s">
        <v>4899</v>
      </c>
      <c r="C22228" s="82" t="s">
        <v>4870</v>
      </c>
      <c r="D22228" s="82" t="s">
        <v>4873</v>
      </c>
      <c r="E22228" s="82" t="s">
        <v>4874</v>
      </c>
      <c r="F22228" s="83" t="s">
        <v>4875</v>
      </c>
    </row>
    <row r="22229" spans="1:6" ht="409.6" hidden="1" customHeight="1" x14ac:dyDescent="0.2"/>
    <row r="22230" spans="1:6" ht="25.5" customHeight="1" x14ac:dyDescent="0.2">
      <c r="A22230" s="84" t="s">
        <v>5075</v>
      </c>
      <c r="B22230" s="85" t="s">
        <v>5076</v>
      </c>
      <c r="C22230" s="86" t="s">
        <v>109</v>
      </c>
      <c r="D22230" s="87">
        <v>1.2500000000000001E-2</v>
      </c>
      <c r="E22230" s="88">
        <v>30495</v>
      </c>
      <c r="F22230" s="89">
        <f>+D22230*E22230</f>
        <v>381.1875</v>
      </c>
    </row>
    <row r="22231" spans="1:6" ht="409.6" hidden="1" customHeight="1" x14ac:dyDescent="0.2"/>
    <row r="22232" spans="1:6" ht="25.5" customHeight="1" x14ac:dyDescent="0.2">
      <c r="A22232" s="84" t="s">
        <v>5083</v>
      </c>
      <c r="B22232" s="85" t="s">
        <v>5084</v>
      </c>
      <c r="C22232" s="86" t="s">
        <v>109</v>
      </c>
      <c r="D22232" s="87">
        <v>0.01</v>
      </c>
      <c r="E22232" s="88">
        <v>8120</v>
      </c>
      <c r="F22232" s="89">
        <f>+D22232*E22232</f>
        <v>81.2</v>
      </c>
    </row>
    <row r="22233" spans="1:6" ht="409.6" hidden="1" customHeight="1" x14ac:dyDescent="0.2"/>
    <row r="22234" spans="1:6" ht="25.5" customHeight="1" x14ac:dyDescent="0.2">
      <c r="A22234" s="84" t="s">
        <v>5166</v>
      </c>
      <c r="B22234" s="85" t="s">
        <v>5167</v>
      </c>
      <c r="C22234" s="86" t="s">
        <v>109</v>
      </c>
      <c r="D22234" s="87">
        <v>5.5E-2</v>
      </c>
      <c r="E22234" s="88">
        <v>26925</v>
      </c>
      <c r="F22234" s="89">
        <f>+D22234*E22234</f>
        <v>1480.875</v>
      </c>
    </row>
    <row r="22235" spans="1:6" ht="409.6" hidden="1" customHeight="1" x14ac:dyDescent="0.2"/>
    <row r="22236" spans="1:6" ht="25.5" customHeight="1" thickBot="1" x14ac:dyDescent="0.25">
      <c r="A22236" s="84" t="s">
        <v>5054</v>
      </c>
      <c r="B22236" s="85" t="s">
        <v>5055</v>
      </c>
      <c r="C22236" s="86" t="s">
        <v>109</v>
      </c>
      <c r="D22236" s="87">
        <v>3.2000000000000001E-2</v>
      </c>
      <c r="E22236" s="88">
        <v>30000</v>
      </c>
      <c r="F22236" s="89">
        <f>+D22236*E22236</f>
        <v>960</v>
      </c>
    </row>
    <row r="22237" spans="1:6" ht="409.6" hidden="1" customHeight="1" thickBot="1" x14ac:dyDescent="0.25"/>
    <row r="22238" spans="1:6" ht="13.5" customHeight="1" thickBot="1" x14ac:dyDescent="0.25">
      <c r="A22238" s="90" t="s">
        <v>4904</v>
      </c>
      <c r="B22238" s="91"/>
      <c r="C22238" s="92">
        <v>2.3951749971122598</v>
      </c>
      <c r="D22238" s="91"/>
      <c r="E22238" s="93" t="s">
        <v>4884</v>
      </c>
      <c r="F22238" s="94">
        <v>2903</v>
      </c>
    </row>
    <row r="22239" spans="1:6" ht="0.2" customHeight="1" x14ac:dyDescent="0.2"/>
    <row r="22240" spans="1:6" ht="12.75" customHeight="1" x14ac:dyDescent="0.2">
      <c r="A22240" s="80" t="s">
        <v>4871</v>
      </c>
      <c r="B22240" s="81" t="s">
        <v>4905</v>
      </c>
      <c r="C22240" s="82" t="s">
        <v>4870</v>
      </c>
      <c r="D22240" s="82" t="s">
        <v>4873</v>
      </c>
      <c r="E22240" s="82" t="s">
        <v>4874</v>
      </c>
      <c r="F22240" s="83" t="s">
        <v>4875</v>
      </c>
    </row>
    <row r="22241" spans="1:6" ht="409.6" hidden="1" customHeight="1" x14ac:dyDescent="0.2"/>
    <row r="22242" spans="1:6" ht="25.5" customHeight="1" thickBot="1" x14ac:dyDescent="0.25">
      <c r="A22242" s="84" t="s">
        <v>4920</v>
      </c>
      <c r="B22242" s="85" t="s">
        <v>4921</v>
      </c>
      <c r="C22242" s="86" t="s">
        <v>106</v>
      </c>
      <c r="D22242" s="87">
        <v>0.39</v>
      </c>
      <c r="E22242" s="88">
        <v>14128</v>
      </c>
      <c r="F22242" s="89">
        <f>+D22242*E22242</f>
        <v>5509.92</v>
      </c>
    </row>
    <row r="22243" spans="1:6" ht="409.6" hidden="1" customHeight="1" thickBot="1" x14ac:dyDescent="0.25"/>
    <row r="22244" spans="1:6" ht="13.5" customHeight="1" thickBot="1" x14ac:dyDescent="0.25">
      <c r="A22244" s="90" t="s">
        <v>4908</v>
      </c>
      <c r="B22244" s="91"/>
      <c r="C22244" s="92">
        <v>4.5461296018217503</v>
      </c>
      <c r="D22244" s="91"/>
      <c r="E22244" s="93" t="s">
        <v>4884</v>
      </c>
      <c r="F22244" s="94">
        <v>5510</v>
      </c>
    </row>
    <row r="22245" spans="1:6" ht="0.2" customHeight="1" thickBot="1" x14ac:dyDescent="0.25"/>
    <row r="22246" spans="1:6" ht="12.75" customHeight="1" thickBot="1" x14ac:dyDescent="0.3">
      <c r="A22246" s="157" t="s">
        <v>4909</v>
      </c>
      <c r="B22246" s="158"/>
      <c r="C22246" s="158"/>
      <c r="D22246" s="158"/>
      <c r="E22246" s="159">
        <v>121202</v>
      </c>
      <c r="F22246" s="160"/>
    </row>
    <row r="22247" spans="1:6" ht="12.75" customHeight="1" x14ac:dyDescent="0.2"/>
    <row r="22248" spans="1:6" ht="12.75" customHeight="1" x14ac:dyDescent="0.2"/>
    <row r="22249" spans="1:6" ht="409.6" hidden="1" customHeight="1" x14ac:dyDescent="0.2"/>
    <row r="22250" spans="1:6" ht="12.75" customHeight="1" x14ac:dyDescent="0.25">
      <c r="A22250" s="144" t="s">
        <v>4868</v>
      </c>
      <c r="B22250" s="145"/>
      <c r="C22250" s="145"/>
      <c r="D22250" s="145"/>
      <c r="E22250" s="146"/>
      <c r="F22250" s="147"/>
    </row>
    <row r="22251" spans="1:6" ht="12.75" customHeight="1" x14ac:dyDescent="0.2">
      <c r="A22251" s="138" t="s">
        <v>3495</v>
      </c>
      <c r="B22251" s="139"/>
      <c r="C22251" s="139"/>
      <c r="D22251" s="140"/>
      <c r="E22251" s="76" t="s">
        <v>4869</v>
      </c>
      <c r="F22251" s="77" t="s">
        <v>4870</v>
      </c>
    </row>
    <row r="22252" spans="1:6" ht="12.75" customHeight="1" x14ac:dyDescent="0.2">
      <c r="A22252" s="141"/>
      <c r="B22252" s="142"/>
      <c r="C22252" s="142"/>
      <c r="D22252" s="143"/>
      <c r="E22252" s="78" t="s">
        <v>3494</v>
      </c>
      <c r="F22252" s="79" t="s">
        <v>117</v>
      </c>
    </row>
    <row r="22253" spans="1:6" ht="409.6" hidden="1" customHeight="1" x14ac:dyDescent="0.2"/>
    <row r="22254" spans="1:6" ht="12.75" customHeight="1" x14ac:dyDescent="0.2">
      <c r="A22254" s="80" t="s">
        <v>4871</v>
      </c>
      <c r="B22254" s="81" t="s">
        <v>4872</v>
      </c>
      <c r="C22254" s="82" t="s">
        <v>4870</v>
      </c>
      <c r="D22254" s="82" t="s">
        <v>4873</v>
      </c>
      <c r="E22254" s="82" t="s">
        <v>4874</v>
      </c>
      <c r="F22254" s="83" t="s">
        <v>4875</v>
      </c>
    </row>
    <row r="22255" spans="1:6" ht="409.6" hidden="1" customHeight="1" x14ac:dyDescent="0.2"/>
    <row r="22256" spans="1:6" ht="25.5" customHeight="1" x14ac:dyDescent="0.2">
      <c r="A22256" s="84" t="s">
        <v>5154</v>
      </c>
      <c r="B22256" s="85" t="s">
        <v>5155</v>
      </c>
      <c r="C22256" s="86" t="s">
        <v>106</v>
      </c>
      <c r="D22256" s="87">
        <v>8.4000000000000005E-2</v>
      </c>
      <c r="E22256" s="88">
        <v>405694</v>
      </c>
      <c r="F22256" s="89">
        <f>+D22256*E22256</f>
        <v>34078.296000000002</v>
      </c>
    </row>
    <row r="22257" spans="1:6" ht="409.6" hidden="1" customHeight="1" x14ac:dyDescent="0.2"/>
    <row r="22258" spans="1:6" ht="25.5" customHeight="1" x14ac:dyDescent="0.2">
      <c r="A22258" s="84" t="s">
        <v>4965</v>
      </c>
      <c r="B22258" s="85" t="s">
        <v>4966</v>
      </c>
      <c r="C22258" s="86" t="s">
        <v>117</v>
      </c>
      <c r="D22258" s="87">
        <v>1.1499999999999999</v>
      </c>
      <c r="E22258" s="88">
        <v>9386</v>
      </c>
      <c r="F22258" s="89">
        <f>+D22258*E22258</f>
        <v>10793.9</v>
      </c>
    </row>
    <row r="22259" spans="1:6" ht="409.6" hidden="1" customHeight="1" x14ac:dyDescent="0.2"/>
    <row r="22260" spans="1:6" ht="25.5" customHeight="1" x14ac:dyDescent="0.2">
      <c r="A22260" s="84" t="s">
        <v>5260</v>
      </c>
      <c r="B22260" s="85" t="s">
        <v>5261</v>
      </c>
      <c r="C22260" s="86" t="s">
        <v>9</v>
      </c>
      <c r="D22260" s="87">
        <v>1.2999999999999999E-2</v>
      </c>
      <c r="E22260" s="88">
        <v>180900</v>
      </c>
      <c r="F22260" s="89">
        <f>+D22260*E22260</f>
        <v>2351.6999999999998</v>
      </c>
    </row>
    <row r="22261" spans="1:6" ht="409.6" hidden="1" customHeight="1" x14ac:dyDescent="0.2"/>
    <row r="22262" spans="1:6" ht="25.5" customHeight="1" x14ac:dyDescent="0.2">
      <c r="A22262" s="84" t="s">
        <v>4881</v>
      </c>
      <c r="B22262" s="85" t="s">
        <v>4882</v>
      </c>
      <c r="C22262" s="86" t="s">
        <v>9</v>
      </c>
      <c r="D22262" s="87">
        <v>0.15</v>
      </c>
      <c r="E22262" s="88">
        <v>8900</v>
      </c>
      <c r="F22262" s="89">
        <f>+D22262*E22262</f>
        <v>1335</v>
      </c>
    </row>
    <row r="22263" spans="1:6" ht="409.6" hidden="1" customHeight="1" x14ac:dyDescent="0.2"/>
    <row r="22264" spans="1:6" ht="25.5" customHeight="1" x14ac:dyDescent="0.2">
      <c r="A22264" s="84" t="s">
        <v>5286</v>
      </c>
      <c r="B22264" s="85" t="s">
        <v>5287</v>
      </c>
      <c r="C22264" s="86" t="s">
        <v>106</v>
      </c>
      <c r="D22264" s="87">
        <v>0.1575</v>
      </c>
      <c r="E22264" s="88">
        <v>78107</v>
      </c>
      <c r="F22264" s="89">
        <f>+D22264*E22264</f>
        <v>12301.852500000001</v>
      </c>
    </row>
    <row r="22265" spans="1:6" ht="409.6" hidden="1" customHeight="1" x14ac:dyDescent="0.2"/>
    <row r="22266" spans="1:6" ht="25.5" customHeight="1" x14ac:dyDescent="0.2">
      <c r="A22266" s="84" t="s">
        <v>5121</v>
      </c>
      <c r="B22266" s="85" t="s">
        <v>5122</v>
      </c>
      <c r="C22266" s="86" t="s">
        <v>106</v>
      </c>
      <c r="D22266" s="87">
        <v>6.8250000000000005E-2</v>
      </c>
      <c r="E22266" s="88">
        <v>32024</v>
      </c>
      <c r="F22266" s="89">
        <f>+D22266*E22266</f>
        <v>2185.6380000000004</v>
      </c>
    </row>
    <row r="22267" spans="1:6" ht="409.6" hidden="1" customHeight="1" x14ac:dyDescent="0.2"/>
    <row r="22268" spans="1:6" ht="25.5" customHeight="1" x14ac:dyDescent="0.2">
      <c r="A22268" s="84" t="s">
        <v>5097</v>
      </c>
      <c r="B22268" s="85" t="s">
        <v>5098</v>
      </c>
      <c r="C22268" s="86" t="s">
        <v>9</v>
      </c>
      <c r="D22268" s="87">
        <v>1E-3</v>
      </c>
      <c r="E22268" s="88">
        <v>295180</v>
      </c>
      <c r="F22268" s="89">
        <f>+D22268*E22268</f>
        <v>295.18</v>
      </c>
    </row>
    <row r="22269" spans="1:6" ht="409.6" hidden="1" customHeight="1" x14ac:dyDescent="0.2"/>
    <row r="22270" spans="1:6" ht="25.5" customHeight="1" x14ac:dyDescent="0.2">
      <c r="A22270" s="84" t="s">
        <v>4996</v>
      </c>
      <c r="B22270" s="85" t="s">
        <v>4997</v>
      </c>
      <c r="C22270" s="86" t="s">
        <v>1212</v>
      </c>
      <c r="D22270" s="87">
        <v>0.1</v>
      </c>
      <c r="E22270" s="88">
        <v>2550</v>
      </c>
      <c r="F22270" s="89">
        <f>+D22270*E22270</f>
        <v>255</v>
      </c>
    </row>
    <row r="22271" spans="1:6" ht="409.6" hidden="1" customHeight="1" x14ac:dyDescent="0.2"/>
    <row r="22272" spans="1:6" ht="25.5" customHeight="1" thickBot="1" x14ac:dyDescent="0.25">
      <c r="A22272" s="84" t="s">
        <v>5192</v>
      </c>
      <c r="B22272" s="85" t="s">
        <v>5193</v>
      </c>
      <c r="C22272" s="86" t="s">
        <v>117</v>
      </c>
      <c r="D22272" s="87">
        <v>1.05</v>
      </c>
      <c r="E22272" s="88">
        <v>800</v>
      </c>
      <c r="F22272" s="89">
        <f>+D22272*E22272</f>
        <v>840</v>
      </c>
    </row>
    <row r="22273" spans="1:6" ht="409.6" hidden="1" customHeight="1" thickBot="1" x14ac:dyDescent="0.25"/>
    <row r="22274" spans="1:6" ht="13.5" customHeight="1" thickBot="1" x14ac:dyDescent="0.25">
      <c r="A22274" s="90" t="s">
        <v>4883</v>
      </c>
      <c r="B22274" s="91"/>
      <c r="C22274" s="92">
        <v>68.674929925715901</v>
      </c>
      <c r="D22274" s="91"/>
      <c r="E22274" s="93" t="s">
        <v>4884</v>
      </c>
      <c r="F22274" s="94">
        <v>64437</v>
      </c>
    </row>
    <row r="22275" spans="1:6" ht="0.2" customHeight="1" x14ac:dyDescent="0.2"/>
    <row r="22276" spans="1:6" ht="12.75" customHeight="1" x14ac:dyDescent="0.2">
      <c r="A22276" s="80" t="s">
        <v>4871</v>
      </c>
      <c r="B22276" s="81" t="s">
        <v>4885</v>
      </c>
      <c r="C22276" s="82" t="s">
        <v>4870</v>
      </c>
      <c r="D22276" s="82" t="s">
        <v>4873</v>
      </c>
      <c r="E22276" s="82" t="s">
        <v>4874</v>
      </c>
      <c r="F22276" s="83" t="s">
        <v>4875</v>
      </c>
    </row>
    <row r="22277" spans="1:6" ht="409.6" hidden="1" customHeight="1" x14ac:dyDescent="0.2"/>
    <row r="22278" spans="1:6" ht="25.5" customHeight="1" thickBot="1" x14ac:dyDescent="0.25">
      <c r="A22278" s="84" t="s">
        <v>4992</v>
      </c>
      <c r="B22278" s="85" t="s">
        <v>4993</v>
      </c>
      <c r="C22278" s="86" t="s">
        <v>4888</v>
      </c>
      <c r="D22278" s="87">
        <v>9.1600000000000001E-2</v>
      </c>
      <c r="E22278" s="88">
        <v>251553</v>
      </c>
      <c r="F22278" s="89">
        <f>+D22278*E22278</f>
        <v>23042.254799999999</v>
      </c>
    </row>
    <row r="22279" spans="1:6" ht="409.6" hidden="1" customHeight="1" thickBot="1" x14ac:dyDescent="0.25"/>
    <row r="22280" spans="1:6" ht="13.5" customHeight="1" thickBot="1" x14ac:dyDescent="0.25">
      <c r="A22280" s="90" t="s">
        <v>4893</v>
      </c>
      <c r="B22280" s="91"/>
      <c r="C22280" s="92">
        <v>24.5574395975658</v>
      </c>
      <c r="D22280" s="91"/>
      <c r="E22280" s="93" t="s">
        <v>4884</v>
      </c>
      <c r="F22280" s="94">
        <v>23042</v>
      </c>
    </row>
    <row r="22281" spans="1:6" ht="0.2" customHeight="1" x14ac:dyDescent="0.2"/>
    <row r="22282" spans="1:6" ht="12.75" customHeight="1" x14ac:dyDescent="0.2">
      <c r="A22282" s="80" t="s">
        <v>4871</v>
      </c>
      <c r="B22282" s="81" t="s">
        <v>4894</v>
      </c>
      <c r="C22282" s="82" t="s">
        <v>4870</v>
      </c>
      <c r="D22282" s="82" t="s">
        <v>4873</v>
      </c>
      <c r="E22282" s="82" t="s">
        <v>4874</v>
      </c>
      <c r="F22282" s="83" t="s">
        <v>4875</v>
      </c>
    </row>
    <row r="22283" spans="1:6" ht="409.6" hidden="1" customHeight="1" x14ac:dyDescent="0.2"/>
    <row r="22284" spans="1:6" ht="25.5" customHeight="1" thickBot="1" x14ac:dyDescent="0.25">
      <c r="A22284" s="84" t="s">
        <v>4895</v>
      </c>
      <c r="B22284" s="85" t="s">
        <v>4896</v>
      </c>
      <c r="C22284" s="86" t="s">
        <v>4897</v>
      </c>
      <c r="D22284" s="87">
        <v>0.05</v>
      </c>
      <c r="E22284" s="88">
        <v>23042</v>
      </c>
      <c r="F22284" s="89">
        <f>+D22284*E22284</f>
        <v>1152.1000000000001</v>
      </c>
    </row>
    <row r="22285" spans="1:6" ht="409.6" hidden="1" customHeight="1" thickBot="1" x14ac:dyDescent="0.25"/>
    <row r="22286" spans="1:6" ht="13.5" customHeight="1" thickBot="1" x14ac:dyDescent="0.25">
      <c r="A22286" s="90" t="s">
        <v>4898</v>
      </c>
      <c r="B22286" s="91"/>
      <c r="C22286" s="92">
        <v>1.2277654030203899</v>
      </c>
      <c r="D22286" s="91"/>
      <c r="E22286" s="93" t="s">
        <v>4884</v>
      </c>
      <c r="F22286" s="94">
        <v>1152</v>
      </c>
    </row>
    <row r="22287" spans="1:6" ht="0.2" customHeight="1" x14ac:dyDescent="0.2"/>
    <row r="22288" spans="1:6" ht="12.75" customHeight="1" x14ac:dyDescent="0.2">
      <c r="A22288" s="80" t="s">
        <v>4871</v>
      </c>
      <c r="B22288" s="81" t="s">
        <v>4899</v>
      </c>
      <c r="C22288" s="82" t="s">
        <v>4870</v>
      </c>
      <c r="D22288" s="82" t="s">
        <v>4873</v>
      </c>
      <c r="E22288" s="82" t="s">
        <v>4874</v>
      </c>
      <c r="F22288" s="83" t="s">
        <v>4875</v>
      </c>
    </row>
    <row r="22289" spans="1:6" ht="409.6" hidden="1" customHeight="1" x14ac:dyDescent="0.2"/>
    <row r="22290" spans="1:6" ht="25.5" customHeight="1" thickBot="1" x14ac:dyDescent="0.25">
      <c r="A22290" s="84" t="s">
        <v>5054</v>
      </c>
      <c r="B22290" s="85" t="s">
        <v>5055</v>
      </c>
      <c r="C22290" s="86" t="s">
        <v>109</v>
      </c>
      <c r="D22290" s="87">
        <v>3.2000000000000001E-2</v>
      </c>
      <c r="E22290" s="88">
        <v>30000</v>
      </c>
      <c r="F22290" s="89">
        <f>+D22290*E22290</f>
        <v>960</v>
      </c>
    </row>
    <row r="22291" spans="1:6" ht="409.6" hidden="1" customHeight="1" thickBot="1" x14ac:dyDescent="0.25"/>
    <row r="22292" spans="1:6" ht="13.5" customHeight="1" thickBot="1" x14ac:dyDescent="0.25">
      <c r="A22292" s="90" t="s">
        <v>4904</v>
      </c>
      <c r="B22292" s="91"/>
      <c r="C22292" s="92">
        <v>1.02313783585032</v>
      </c>
      <c r="D22292" s="91"/>
      <c r="E22292" s="93" t="s">
        <v>4884</v>
      </c>
      <c r="F22292" s="94">
        <v>960</v>
      </c>
    </row>
    <row r="22293" spans="1:6" ht="0.2" customHeight="1" x14ac:dyDescent="0.2"/>
    <row r="22294" spans="1:6" ht="12.75" customHeight="1" x14ac:dyDescent="0.2">
      <c r="A22294" s="80" t="s">
        <v>4871</v>
      </c>
      <c r="B22294" s="81" t="s">
        <v>4905</v>
      </c>
      <c r="C22294" s="82" t="s">
        <v>4870</v>
      </c>
      <c r="D22294" s="82" t="s">
        <v>4873</v>
      </c>
      <c r="E22294" s="82" t="s">
        <v>4874</v>
      </c>
      <c r="F22294" s="83" t="s">
        <v>4875</v>
      </c>
    </row>
    <row r="22295" spans="1:6" ht="409.6" hidden="1" customHeight="1" x14ac:dyDescent="0.2"/>
    <row r="22296" spans="1:6" ht="25.5" customHeight="1" thickBot="1" x14ac:dyDescent="0.25">
      <c r="A22296" s="84" t="s">
        <v>4920</v>
      </c>
      <c r="B22296" s="85" t="s">
        <v>4921</v>
      </c>
      <c r="C22296" s="86" t="s">
        <v>106</v>
      </c>
      <c r="D22296" s="87">
        <v>0.3</v>
      </c>
      <c r="E22296" s="88">
        <v>14128</v>
      </c>
      <c r="F22296" s="89">
        <f>+D22296*E22296</f>
        <v>4238.3999999999996</v>
      </c>
    </row>
    <row r="22297" spans="1:6" ht="409.6" hidden="1" customHeight="1" thickBot="1" x14ac:dyDescent="0.25"/>
    <row r="22298" spans="1:6" ht="13.5" customHeight="1" thickBot="1" x14ac:dyDescent="0.25">
      <c r="A22298" s="90" t="s">
        <v>4908</v>
      </c>
      <c r="B22298" s="91"/>
      <c r="C22298" s="92">
        <v>4.5167272378475696</v>
      </c>
      <c r="D22298" s="91"/>
      <c r="E22298" s="93" t="s">
        <v>4884</v>
      </c>
      <c r="F22298" s="94">
        <v>4238</v>
      </c>
    </row>
    <row r="22299" spans="1:6" ht="0.2" customHeight="1" x14ac:dyDescent="0.2"/>
    <row r="22300" spans="1:6" ht="12.75" customHeight="1" thickBot="1" x14ac:dyDescent="0.3">
      <c r="A22300" s="157" t="s">
        <v>4909</v>
      </c>
      <c r="B22300" s="158"/>
      <c r="C22300" s="158"/>
      <c r="D22300" s="158"/>
      <c r="E22300" s="159">
        <v>93829</v>
      </c>
      <c r="F22300" s="160"/>
    </row>
    <row r="22301" spans="1:6" ht="12.75" customHeight="1" x14ac:dyDescent="0.2"/>
    <row r="22302" spans="1:6" ht="12.75" customHeight="1" x14ac:dyDescent="0.2"/>
    <row r="22303" spans="1:6" ht="409.6" hidden="1" customHeight="1" x14ac:dyDescent="0.2"/>
    <row r="22304" spans="1:6" ht="12.75" customHeight="1" x14ac:dyDescent="0.25">
      <c r="A22304" s="144" t="s">
        <v>4868</v>
      </c>
      <c r="B22304" s="145"/>
      <c r="C22304" s="145"/>
      <c r="D22304" s="145"/>
      <c r="E22304" s="146"/>
      <c r="F22304" s="147"/>
    </row>
    <row r="22305" spans="1:6" ht="12.75" customHeight="1" x14ac:dyDescent="0.2">
      <c r="A22305" s="138" t="s">
        <v>3497</v>
      </c>
      <c r="B22305" s="139"/>
      <c r="C22305" s="139"/>
      <c r="D22305" s="140"/>
      <c r="E22305" s="76" t="s">
        <v>4869</v>
      </c>
      <c r="F22305" s="77" t="s">
        <v>4870</v>
      </c>
    </row>
    <row r="22306" spans="1:6" ht="12.75" customHeight="1" x14ac:dyDescent="0.2">
      <c r="A22306" s="141"/>
      <c r="B22306" s="142"/>
      <c r="C22306" s="142"/>
      <c r="D22306" s="143"/>
      <c r="E22306" s="78" t="s">
        <v>3496</v>
      </c>
      <c r="F22306" s="79" t="s">
        <v>117</v>
      </c>
    </row>
    <row r="22307" spans="1:6" ht="409.6" hidden="1" customHeight="1" x14ac:dyDescent="0.2"/>
    <row r="22308" spans="1:6" ht="12.75" customHeight="1" x14ac:dyDescent="0.2">
      <c r="A22308" s="80" t="s">
        <v>4871</v>
      </c>
      <c r="B22308" s="81" t="s">
        <v>4872</v>
      </c>
      <c r="C22308" s="82" t="s">
        <v>4870</v>
      </c>
      <c r="D22308" s="82" t="s">
        <v>4873</v>
      </c>
      <c r="E22308" s="82" t="s">
        <v>4874</v>
      </c>
      <c r="F22308" s="83" t="s">
        <v>4875</v>
      </c>
    </row>
    <row r="22309" spans="1:6" ht="409.6" hidden="1" customHeight="1" x14ac:dyDescent="0.2"/>
    <row r="22310" spans="1:6" ht="25.5" customHeight="1" x14ac:dyDescent="0.2">
      <c r="A22310" s="84" t="s">
        <v>5154</v>
      </c>
      <c r="B22310" s="85" t="s">
        <v>5155</v>
      </c>
      <c r="C22310" s="86" t="s">
        <v>106</v>
      </c>
      <c r="D22310" s="87">
        <v>0.105</v>
      </c>
      <c r="E22310" s="88">
        <v>405694</v>
      </c>
      <c r="F22310" s="89">
        <f>+D22310*E22310</f>
        <v>42597.869999999995</v>
      </c>
    </row>
    <row r="22311" spans="1:6" ht="409.6" hidden="1" customHeight="1" x14ac:dyDescent="0.2"/>
    <row r="22312" spans="1:6" ht="25.5" customHeight="1" x14ac:dyDescent="0.2">
      <c r="A22312" s="84" t="s">
        <v>4881</v>
      </c>
      <c r="B22312" s="85" t="s">
        <v>4882</v>
      </c>
      <c r="C22312" s="86" t="s">
        <v>9</v>
      </c>
      <c r="D22312" s="87">
        <v>0.15</v>
      </c>
      <c r="E22312" s="88">
        <v>8900</v>
      </c>
      <c r="F22312" s="89">
        <f>+D22312*E22312</f>
        <v>1335</v>
      </c>
    </row>
    <row r="22313" spans="1:6" ht="409.6" hidden="1" customHeight="1" x14ac:dyDescent="0.2"/>
    <row r="22314" spans="1:6" ht="25.5" customHeight="1" x14ac:dyDescent="0.2">
      <c r="A22314" s="84" t="s">
        <v>4965</v>
      </c>
      <c r="B22314" s="85" t="s">
        <v>4966</v>
      </c>
      <c r="C22314" s="86" t="s">
        <v>117</v>
      </c>
      <c r="D22314" s="87">
        <v>1.1499999999999999</v>
      </c>
      <c r="E22314" s="88">
        <v>9386</v>
      </c>
      <c r="F22314" s="89">
        <f>+D22314*E22314</f>
        <v>10793.9</v>
      </c>
    </row>
    <row r="22315" spans="1:6" ht="409.6" hidden="1" customHeight="1" x14ac:dyDescent="0.2"/>
    <row r="22316" spans="1:6" ht="25.5" customHeight="1" x14ac:dyDescent="0.2">
      <c r="A22316" s="84" t="s">
        <v>5160</v>
      </c>
      <c r="B22316" s="85" t="s">
        <v>5161</v>
      </c>
      <c r="C22316" s="86" t="s">
        <v>9</v>
      </c>
      <c r="D22316" s="87">
        <v>2.4109999999999999E-2</v>
      </c>
      <c r="E22316" s="88">
        <v>155918</v>
      </c>
      <c r="F22316" s="89">
        <f>+D22316*E22316</f>
        <v>3759.18298</v>
      </c>
    </row>
    <row r="22317" spans="1:6" ht="409.6" hidden="1" customHeight="1" x14ac:dyDescent="0.2"/>
    <row r="22318" spans="1:6" ht="25.5" customHeight="1" x14ac:dyDescent="0.2">
      <c r="A22318" s="84" t="s">
        <v>5286</v>
      </c>
      <c r="B22318" s="85" t="s">
        <v>5287</v>
      </c>
      <c r="C22318" s="86" t="s">
        <v>106</v>
      </c>
      <c r="D22318" s="87">
        <v>0.18</v>
      </c>
      <c r="E22318" s="88">
        <v>78107</v>
      </c>
      <c r="F22318" s="89">
        <f>+D22318*E22318</f>
        <v>14059.26</v>
      </c>
    </row>
    <row r="22319" spans="1:6" ht="409.6" hidden="1" customHeight="1" x14ac:dyDescent="0.2"/>
    <row r="22320" spans="1:6" ht="25.5" customHeight="1" x14ac:dyDescent="0.2">
      <c r="A22320" s="84" t="s">
        <v>5121</v>
      </c>
      <c r="B22320" s="85" t="s">
        <v>5122</v>
      </c>
      <c r="C22320" s="86" t="s">
        <v>106</v>
      </c>
      <c r="D22320" s="87">
        <v>6.8250000000000005E-2</v>
      </c>
      <c r="E22320" s="88">
        <v>32024</v>
      </c>
      <c r="F22320" s="89">
        <f>+D22320*E22320</f>
        <v>2185.6380000000004</v>
      </c>
    </row>
    <row r="22321" spans="1:6" ht="409.6" hidden="1" customHeight="1" x14ac:dyDescent="0.2"/>
    <row r="22322" spans="1:6" ht="25.5" customHeight="1" x14ac:dyDescent="0.2">
      <c r="A22322" s="84" t="s">
        <v>5097</v>
      </c>
      <c r="B22322" s="85" t="s">
        <v>5098</v>
      </c>
      <c r="C22322" s="86" t="s">
        <v>9</v>
      </c>
      <c r="D22322" s="87">
        <v>1.2E-4</v>
      </c>
      <c r="E22322" s="88">
        <v>295180</v>
      </c>
      <c r="F22322" s="89">
        <f>+D22322*E22322</f>
        <v>35.421599999999998</v>
      </c>
    </row>
    <row r="22323" spans="1:6" ht="409.6" hidden="1" customHeight="1" x14ac:dyDescent="0.2"/>
    <row r="22324" spans="1:6" ht="25.5" customHeight="1" thickBot="1" x14ac:dyDescent="0.25">
      <c r="A22324" s="84" t="s">
        <v>4996</v>
      </c>
      <c r="B22324" s="85" t="s">
        <v>4997</v>
      </c>
      <c r="C22324" s="86" t="s">
        <v>1212</v>
      </c>
      <c r="D22324" s="87">
        <v>0.13</v>
      </c>
      <c r="E22324" s="88">
        <v>2550</v>
      </c>
      <c r="F22324" s="89">
        <f>+D22324*E22324</f>
        <v>331.5</v>
      </c>
    </row>
    <row r="22325" spans="1:6" ht="409.6" hidden="1" customHeight="1" thickBot="1" x14ac:dyDescent="0.25"/>
    <row r="22326" spans="1:6" ht="13.5" customHeight="1" thickBot="1" x14ac:dyDescent="0.25">
      <c r="A22326" s="90" t="s">
        <v>4883</v>
      </c>
      <c r="B22326" s="91"/>
      <c r="C22326" s="92">
        <v>71.652243605033902</v>
      </c>
      <c r="D22326" s="91"/>
      <c r="E22326" s="93" t="s">
        <v>4884</v>
      </c>
      <c r="F22326" s="94">
        <v>75098</v>
      </c>
    </row>
    <row r="22327" spans="1:6" ht="0.2" customHeight="1" x14ac:dyDescent="0.2"/>
    <row r="22328" spans="1:6" ht="12.75" customHeight="1" x14ac:dyDescent="0.2">
      <c r="A22328" s="80" t="s">
        <v>4871</v>
      </c>
      <c r="B22328" s="81" t="s">
        <v>4885</v>
      </c>
      <c r="C22328" s="82" t="s">
        <v>4870</v>
      </c>
      <c r="D22328" s="82" t="s">
        <v>4873</v>
      </c>
      <c r="E22328" s="82" t="s">
        <v>4874</v>
      </c>
      <c r="F22328" s="83" t="s">
        <v>4875</v>
      </c>
    </row>
    <row r="22329" spans="1:6" ht="409.6" hidden="1" customHeight="1" x14ac:dyDescent="0.2"/>
    <row r="22330" spans="1:6" ht="25.5" customHeight="1" thickBot="1" x14ac:dyDescent="0.25">
      <c r="A22330" s="84" t="s">
        <v>5292</v>
      </c>
      <c r="B22330" s="85" t="s">
        <v>5293</v>
      </c>
      <c r="C22330" s="86" t="s">
        <v>4888</v>
      </c>
      <c r="D22330" s="87">
        <v>0.1535</v>
      </c>
      <c r="E22330" s="88">
        <v>149177</v>
      </c>
      <c r="F22330" s="89">
        <f>+D22330*E22330</f>
        <v>22898.6695</v>
      </c>
    </row>
    <row r="22331" spans="1:6" ht="409.6" hidden="1" customHeight="1" thickBot="1" x14ac:dyDescent="0.25"/>
    <row r="22332" spans="1:6" ht="13.5" customHeight="1" thickBot="1" x14ac:dyDescent="0.25">
      <c r="A22332" s="90" t="s">
        <v>4893</v>
      </c>
      <c r="B22332" s="91"/>
      <c r="C22332" s="92">
        <v>21.848314553139499</v>
      </c>
      <c r="D22332" s="91"/>
      <c r="E22332" s="93" t="s">
        <v>4884</v>
      </c>
      <c r="F22332" s="94">
        <v>22899</v>
      </c>
    </row>
    <row r="22333" spans="1:6" ht="0.2" customHeight="1" x14ac:dyDescent="0.2"/>
    <row r="22334" spans="1:6" ht="12.75" customHeight="1" x14ac:dyDescent="0.2">
      <c r="A22334" s="80" t="s">
        <v>4871</v>
      </c>
      <c r="B22334" s="81" t="s">
        <v>4894</v>
      </c>
      <c r="C22334" s="82" t="s">
        <v>4870</v>
      </c>
      <c r="D22334" s="82" t="s">
        <v>4873</v>
      </c>
      <c r="E22334" s="82" t="s">
        <v>4874</v>
      </c>
      <c r="F22334" s="83" t="s">
        <v>4875</v>
      </c>
    </row>
    <row r="22335" spans="1:6" ht="409.6" hidden="1" customHeight="1" x14ac:dyDescent="0.2"/>
    <row r="22336" spans="1:6" ht="25.5" customHeight="1" thickBot="1" x14ac:dyDescent="0.25">
      <c r="A22336" s="84" t="s">
        <v>4895</v>
      </c>
      <c r="B22336" s="85" t="s">
        <v>4896</v>
      </c>
      <c r="C22336" s="86" t="s">
        <v>4897</v>
      </c>
      <c r="D22336" s="87">
        <v>0.05</v>
      </c>
      <c r="E22336" s="88">
        <v>22899</v>
      </c>
      <c r="F22336" s="89">
        <f>+D22336*E22336</f>
        <v>1144.95</v>
      </c>
    </row>
    <row r="22337" spans="1:6" ht="409.6" hidden="1" customHeight="1" thickBot="1" x14ac:dyDescent="0.25"/>
    <row r="22338" spans="1:6" ht="13.5" customHeight="1" thickBot="1" x14ac:dyDescent="0.25">
      <c r="A22338" s="90" t="s">
        <v>4898</v>
      </c>
      <c r="B22338" s="91"/>
      <c r="C22338" s="92">
        <v>1.09246343348377</v>
      </c>
      <c r="D22338" s="91"/>
      <c r="E22338" s="93" t="s">
        <v>4884</v>
      </c>
      <c r="F22338" s="94">
        <v>1145</v>
      </c>
    </row>
    <row r="22339" spans="1:6" ht="0.2" customHeight="1" x14ac:dyDescent="0.2"/>
    <row r="22340" spans="1:6" ht="12.75" customHeight="1" x14ac:dyDescent="0.2">
      <c r="A22340" s="80" t="s">
        <v>4871</v>
      </c>
      <c r="B22340" s="81" t="s">
        <v>4899</v>
      </c>
      <c r="C22340" s="82" t="s">
        <v>4870</v>
      </c>
      <c r="D22340" s="82" t="s">
        <v>4873</v>
      </c>
      <c r="E22340" s="82" t="s">
        <v>4874</v>
      </c>
      <c r="F22340" s="83" t="s">
        <v>4875</v>
      </c>
    </row>
    <row r="22341" spans="1:6" ht="409.6" hidden="1" customHeight="1" x14ac:dyDescent="0.2"/>
    <row r="22342" spans="1:6" ht="25.5" customHeight="1" x14ac:dyDescent="0.2">
      <c r="A22342" s="84" t="s">
        <v>5166</v>
      </c>
      <c r="B22342" s="85" t="s">
        <v>5167</v>
      </c>
      <c r="C22342" s="86" t="s">
        <v>109</v>
      </c>
      <c r="D22342" s="87">
        <v>0.01</v>
      </c>
      <c r="E22342" s="88">
        <v>26925</v>
      </c>
      <c r="F22342" s="89">
        <f>+D22342*E22342</f>
        <v>269.25</v>
      </c>
    </row>
    <row r="22343" spans="1:6" ht="409.6" hidden="1" customHeight="1" x14ac:dyDescent="0.2"/>
    <row r="22344" spans="1:6" ht="25.5" customHeight="1" thickBot="1" x14ac:dyDescent="0.25">
      <c r="A22344" s="84" t="s">
        <v>5054</v>
      </c>
      <c r="B22344" s="85" t="s">
        <v>5055</v>
      </c>
      <c r="C22344" s="86" t="s">
        <v>109</v>
      </c>
      <c r="D22344" s="87">
        <v>2.5000000000000001E-2</v>
      </c>
      <c r="E22344" s="88">
        <v>30000</v>
      </c>
      <c r="F22344" s="89">
        <f>+D22344*E22344</f>
        <v>750</v>
      </c>
    </row>
    <row r="22345" spans="1:6" ht="409.6" hidden="1" customHeight="1" thickBot="1" x14ac:dyDescent="0.25"/>
    <row r="22346" spans="1:6" ht="13.5" customHeight="1" thickBot="1" x14ac:dyDescent="0.25">
      <c r="A22346" s="90" t="s">
        <v>4904</v>
      </c>
      <c r="B22346" s="91"/>
      <c r="C22346" s="92">
        <v>0.97224474997376198</v>
      </c>
      <c r="D22346" s="91"/>
      <c r="E22346" s="93" t="s">
        <v>4884</v>
      </c>
      <c r="F22346" s="94">
        <v>1019</v>
      </c>
    </row>
    <row r="22347" spans="1:6" ht="0.2" customHeight="1" x14ac:dyDescent="0.2"/>
    <row r="22348" spans="1:6" ht="12.75" customHeight="1" x14ac:dyDescent="0.2">
      <c r="A22348" s="80" t="s">
        <v>4871</v>
      </c>
      <c r="B22348" s="81" t="s">
        <v>4905</v>
      </c>
      <c r="C22348" s="82" t="s">
        <v>4870</v>
      </c>
      <c r="D22348" s="82" t="s">
        <v>4873</v>
      </c>
      <c r="E22348" s="82" t="s">
        <v>4874</v>
      </c>
      <c r="F22348" s="83" t="s">
        <v>4875</v>
      </c>
    </row>
    <row r="22349" spans="1:6" ht="409.6" hidden="1" customHeight="1" x14ac:dyDescent="0.2"/>
    <row r="22350" spans="1:6" ht="25.5" customHeight="1" thickBot="1" x14ac:dyDescent="0.25">
      <c r="A22350" s="84" t="s">
        <v>4920</v>
      </c>
      <c r="B22350" s="85" t="s">
        <v>4921</v>
      </c>
      <c r="C22350" s="86" t="s">
        <v>106</v>
      </c>
      <c r="D22350" s="87">
        <v>0.32900000000000001</v>
      </c>
      <c r="E22350" s="88">
        <v>14128</v>
      </c>
      <c r="F22350" s="89">
        <f>+D22350*E22350</f>
        <v>4648.1120000000001</v>
      </c>
    </row>
    <row r="22351" spans="1:6" ht="409.6" hidden="1" customHeight="1" thickBot="1" x14ac:dyDescent="0.25"/>
    <row r="22352" spans="1:6" ht="13.5" customHeight="1" thickBot="1" x14ac:dyDescent="0.25">
      <c r="A22352" s="90" t="s">
        <v>4908</v>
      </c>
      <c r="B22352" s="91"/>
      <c r="C22352" s="92">
        <v>4.43473365836903</v>
      </c>
      <c r="D22352" s="91"/>
      <c r="E22352" s="93" t="s">
        <v>4884</v>
      </c>
      <c r="F22352" s="94">
        <v>4648</v>
      </c>
    </row>
    <row r="22353" spans="1:6" ht="0.2" customHeight="1" thickBot="1" x14ac:dyDescent="0.25"/>
    <row r="22354" spans="1:6" ht="12.75" customHeight="1" thickBot="1" x14ac:dyDescent="0.3">
      <c r="A22354" s="157" t="s">
        <v>4909</v>
      </c>
      <c r="B22354" s="158"/>
      <c r="C22354" s="158"/>
      <c r="D22354" s="158"/>
      <c r="E22354" s="159">
        <v>104809</v>
      </c>
      <c r="F22354" s="160"/>
    </row>
    <row r="22355" spans="1:6" ht="12.75" customHeight="1" x14ac:dyDescent="0.2"/>
    <row r="22356" spans="1:6" ht="12.75" customHeight="1" x14ac:dyDescent="0.2"/>
    <row r="22357" spans="1:6" ht="409.6" hidden="1" customHeight="1" x14ac:dyDescent="0.2"/>
    <row r="22358" spans="1:6" ht="12.75" customHeight="1" x14ac:dyDescent="0.25">
      <c r="A22358" s="144" t="s">
        <v>4868</v>
      </c>
      <c r="B22358" s="145"/>
      <c r="C22358" s="145"/>
      <c r="D22358" s="145"/>
      <c r="E22358" s="146"/>
      <c r="F22358" s="147"/>
    </row>
    <row r="22359" spans="1:6" ht="12.75" customHeight="1" x14ac:dyDescent="0.2">
      <c r="A22359" s="138" t="s">
        <v>3499</v>
      </c>
      <c r="B22359" s="139"/>
      <c r="C22359" s="139"/>
      <c r="D22359" s="140"/>
      <c r="E22359" s="76" t="s">
        <v>4869</v>
      </c>
      <c r="F22359" s="77" t="s">
        <v>4870</v>
      </c>
    </row>
    <row r="22360" spans="1:6" ht="12.75" customHeight="1" x14ac:dyDescent="0.2">
      <c r="A22360" s="141"/>
      <c r="B22360" s="142"/>
      <c r="C22360" s="142"/>
      <c r="D22360" s="143"/>
      <c r="E22360" s="78" t="s">
        <v>3498</v>
      </c>
      <c r="F22360" s="79" t="s">
        <v>117</v>
      </c>
    </row>
    <row r="22361" spans="1:6" ht="409.6" hidden="1" customHeight="1" x14ac:dyDescent="0.2"/>
    <row r="22362" spans="1:6" ht="12.75" customHeight="1" x14ac:dyDescent="0.2">
      <c r="A22362" s="80" t="s">
        <v>4871</v>
      </c>
      <c r="B22362" s="81" t="s">
        <v>4872</v>
      </c>
      <c r="C22362" s="82" t="s">
        <v>4870</v>
      </c>
      <c r="D22362" s="82" t="s">
        <v>4873</v>
      </c>
      <c r="E22362" s="82" t="s">
        <v>4874</v>
      </c>
      <c r="F22362" s="83" t="s">
        <v>4875</v>
      </c>
    </row>
    <row r="22363" spans="1:6" ht="409.6" hidden="1" customHeight="1" x14ac:dyDescent="0.2"/>
    <row r="22364" spans="1:6" ht="25.5" customHeight="1" x14ac:dyDescent="0.2">
      <c r="A22364" s="84" t="s">
        <v>5154</v>
      </c>
      <c r="B22364" s="85" t="s">
        <v>5155</v>
      </c>
      <c r="C22364" s="86" t="s">
        <v>106</v>
      </c>
      <c r="D22364" s="87">
        <v>8.4000000000000005E-2</v>
      </c>
      <c r="E22364" s="88">
        <v>405694</v>
      </c>
      <c r="F22364" s="89">
        <f>+D22364*E22364</f>
        <v>34078.296000000002</v>
      </c>
    </row>
    <row r="22365" spans="1:6" ht="409.6" hidden="1" customHeight="1" x14ac:dyDescent="0.2"/>
    <row r="22366" spans="1:6" ht="25.5" customHeight="1" x14ac:dyDescent="0.2">
      <c r="A22366" s="84" t="s">
        <v>4996</v>
      </c>
      <c r="B22366" s="85" t="s">
        <v>4997</v>
      </c>
      <c r="C22366" s="86" t="s">
        <v>1212</v>
      </c>
      <c r="D22366" s="87">
        <v>0.1</v>
      </c>
      <c r="E22366" s="88">
        <v>2550</v>
      </c>
      <c r="F22366" s="89">
        <f>+D22366*E22366</f>
        <v>255</v>
      </c>
    </row>
    <row r="22367" spans="1:6" ht="409.6" hidden="1" customHeight="1" x14ac:dyDescent="0.2"/>
    <row r="22368" spans="1:6" ht="25.5" customHeight="1" x14ac:dyDescent="0.2">
      <c r="A22368" s="84" t="s">
        <v>4965</v>
      </c>
      <c r="B22368" s="85" t="s">
        <v>4966</v>
      </c>
      <c r="C22368" s="86" t="s">
        <v>117</v>
      </c>
      <c r="D22368" s="87">
        <v>1.1499999999999999</v>
      </c>
      <c r="E22368" s="88">
        <v>9386</v>
      </c>
      <c r="F22368" s="89">
        <f>+D22368*E22368</f>
        <v>10793.9</v>
      </c>
    </row>
    <row r="22369" spans="1:6" ht="409.6" hidden="1" customHeight="1" x14ac:dyDescent="0.2"/>
    <row r="22370" spans="1:6" ht="25.5" customHeight="1" x14ac:dyDescent="0.2">
      <c r="A22370" s="84" t="s">
        <v>5621</v>
      </c>
      <c r="B22370" s="85" t="s">
        <v>5622</v>
      </c>
      <c r="C22370" s="86" t="s">
        <v>9</v>
      </c>
      <c r="D22370" s="87">
        <v>0.33</v>
      </c>
      <c r="E22370" s="88">
        <v>41756</v>
      </c>
      <c r="F22370" s="89">
        <f>+D22370*E22370</f>
        <v>13779.480000000001</v>
      </c>
    </row>
    <row r="22371" spans="1:6" ht="409.6" hidden="1" customHeight="1" x14ac:dyDescent="0.2"/>
    <row r="22372" spans="1:6" ht="25.5" customHeight="1" x14ac:dyDescent="0.2">
      <c r="A22372" s="84" t="s">
        <v>5708</v>
      </c>
      <c r="B22372" s="85" t="s">
        <v>5709</v>
      </c>
      <c r="C22372" s="86" t="s">
        <v>263</v>
      </c>
      <c r="D22372" s="87">
        <v>1</v>
      </c>
      <c r="E22372" s="88">
        <v>1265</v>
      </c>
      <c r="F22372" s="89">
        <f>+D22372*E22372</f>
        <v>1265</v>
      </c>
    </row>
    <row r="22373" spans="1:6" ht="409.6" hidden="1" customHeight="1" x14ac:dyDescent="0.2"/>
    <row r="22374" spans="1:6" ht="25.5" customHeight="1" x14ac:dyDescent="0.2">
      <c r="A22374" s="84" t="s">
        <v>5710</v>
      </c>
      <c r="B22374" s="85" t="s">
        <v>5711</v>
      </c>
      <c r="C22374" s="86" t="s">
        <v>263</v>
      </c>
      <c r="D22374" s="87">
        <v>2</v>
      </c>
      <c r="E22374" s="88">
        <v>240</v>
      </c>
      <c r="F22374" s="89">
        <f>+D22374*E22374</f>
        <v>480</v>
      </c>
    </row>
    <row r="22375" spans="1:6" ht="409.6" hidden="1" customHeight="1" x14ac:dyDescent="0.2"/>
    <row r="22376" spans="1:6" ht="25.5" customHeight="1" x14ac:dyDescent="0.2">
      <c r="A22376" s="84" t="s">
        <v>5286</v>
      </c>
      <c r="B22376" s="85" t="s">
        <v>5287</v>
      </c>
      <c r="C22376" s="86" t="s">
        <v>106</v>
      </c>
      <c r="D22376" s="87">
        <v>0.1575</v>
      </c>
      <c r="E22376" s="88">
        <v>78107</v>
      </c>
      <c r="F22376" s="89">
        <f>+D22376*E22376</f>
        <v>12301.852500000001</v>
      </c>
    </row>
    <row r="22377" spans="1:6" ht="409.6" hidden="1" customHeight="1" x14ac:dyDescent="0.2"/>
    <row r="22378" spans="1:6" ht="25.5" customHeight="1" x14ac:dyDescent="0.2">
      <c r="A22378" s="84" t="s">
        <v>5121</v>
      </c>
      <c r="B22378" s="85" t="s">
        <v>5122</v>
      </c>
      <c r="C22378" s="86" t="s">
        <v>106</v>
      </c>
      <c r="D22378" s="87">
        <v>6.8000000000000005E-2</v>
      </c>
      <c r="E22378" s="88">
        <v>32024</v>
      </c>
      <c r="F22378" s="89">
        <f>+D22378*E22378</f>
        <v>2177.6320000000001</v>
      </c>
    </row>
    <row r="22379" spans="1:6" ht="409.6" hidden="1" customHeight="1" x14ac:dyDescent="0.2"/>
    <row r="22380" spans="1:6" ht="25.5" customHeight="1" x14ac:dyDescent="0.2">
      <c r="A22380" s="84" t="s">
        <v>4881</v>
      </c>
      <c r="B22380" s="85" t="s">
        <v>4882</v>
      </c>
      <c r="C22380" s="86" t="s">
        <v>9</v>
      </c>
      <c r="D22380" s="87">
        <v>0.15</v>
      </c>
      <c r="E22380" s="88">
        <v>8900</v>
      </c>
      <c r="F22380" s="89">
        <f>+D22380*E22380</f>
        <v>1335</v>
      </c>
    </row>
    <row r="22381" spans="1:6" ht="409.6" hidden="1" customHeight="1" x14ac:dyDescent="0.2"/>
    <row r="22382" spans="1:6" ht="25.5" customHeight="1" x14ac:dyDescent="0.2">
      <c r="A22382" s="84" t="s">
        <v>5260</v>
      </c>
      <c r="B22382" s="85" t="s">
        <v>5261</v>
      </c>
      <c r="C22382" s="86" t="s">
        <v>9</v>
      </c>
      <c r="D22382" s="87">
        <v>1.2999999999999999E-2</v>
      </c>
      <c r="E22382" s="88">
        <v>180900</v>
      </c>
      <c r="F22382" s="89">
        <f>+D22382*E22382</f>
        <v>2351.6999999999998</v>
      </c>
    </row>
    <row r="22383" spans="1:6" ht="409.6" hidden="1" customHeight="1" x14ac:dyDescent="0.2"/>
    <row r="22384" spans="1:6" ht="25.5" customHeight="1" x14ac:dyDescent="0.2">
      <c r="A22384" s="84" t="s">
        <v>5192</v>
      </c>
      <c r="B22384" s="85" t="s">
        <v>5193</v>
      </c>
      <c r="C22384" s="86" t="s">
        <v>117</v>
      </c>
      <c r="D22384" s="87">
        <v>1.05</v>
      </c>
      <c r="E22384" s="88">
        <v>800</v>
      </c>
      <c r="F22384" s="89">
        <f>+D22384*E22384</f>
        <v>840</v>
      </c>
    </row>
    <row r="22385" spans="1:6" ht="409.6" hidden="1" customHeight="1" x14ac:dyDescent="0.2"/>
    <row r="22386" spans="1:6" ht="25.5" customHeight="1" thickBot="1" x14ac:dyDescent="0.25">
      <c r="A22386" s="84" t="s">
        <v>5097</v>
      </c>
      <c r="B22386" s="85" t="s">
        <v>5098</v>
      </c>
      <c r="C22386" s="86" t="s">
        <v>9</v>
      </c>
      <c r="D22386" s="87">
        <v>1E-3</v>
      </c>
      <c r="E22386" s="88">
        <v>295180</v>
      </c>
      <c r="F22386" s="89">
        <f>+D22386*E22386</f>
        <v>295.18</v>
      </c>
    </row>
    <row r="22387" spans="1:6" ht="409.6" hidden="1" customHeight="1" thickBot="1" x14ac:dyDescent="0.25"/>
    <row r="22388" spans="1:6" ht="13.5" customHeight="1" thickBot="1" x14ac:dyDescent="0.25">
      <c r="A22388" s="90" t="s">
        <v>4883</v>
      </c>
      <c r="B22388" s="91"/>
      <c r="C22388" s="92">
        <v>72.601383869385998</v>
      </c>
      <c r="D22388" s="91"/>
      <c r="E22388" s="93" t="s">
        <v>4884</v>
      </c>
      <c r="F22388" s="94">
        <v>79953</v>
      </c>
    </row>
    <row r="22389" spans="1:6" ht="0.2" customHeight="1" x14ac:dyDescent="0.2"/>
    <row r="22390" spans="1:6" ht="12.75" customHeight="1" x14ac:dyDescent="0.2">
      <c r="A22390" s="80" t="s">
        <v>4871</v>
      </c>
      <c r="B22390" s="81" t="s">
        <v>4885</v>
      </c>
      <c r="C22390" s="82" t="s">
        <v>4870</v>
      </c>
      <c r="D22390" s="82" t="s">
        <v>4873</v>
      </c>
      <c r="E22390" s="82" t="s">
        <v>4874</v>
      </c>
      <c r="F22390" s="83" t="s">
        <v>4875</v>
      </c>
    </row>
    <row r="22391" spans="1:6" ht="409.6" hidden="1" customHeight="1" x14ac:dyDescent="0.2"/>
    <row r="22392" spans="1:6" ht="25.5" customHeight="1" thickBot="1" x14ac:dyDescent="0.25">
      <c r="A22392" s="84" t="s">
        <v>4992</v>
      </c>
      <c r="B22392" s="85" t="s">
        <v>4993</v>
      </c>
      <c r="C22392" s="86" t="s">
        <v>4888</v>
      </c>
      <c r="D22392" s="87">
        <v>9.1600000000000001E-2</v>
      </c>
      <c r="E22392" s="88">
        <v>251553</v>
      </c>
      <c r="F22392" s="89">
        <f>+D22392*E22392</f>
        <v>23042.254799999999</v>
      </c>
    </row>
    <row r="22393" spans="1:6" ht="409.6" hidden="1" customHeight="1" thickBot="1" x14ac:dyDescent="0.25"/>
    <row r="22394" spans="1:6" ht="13.5" customHeight="1" thickBot="1" x14ac:dyDescent="0.25">
      <c r="A22394" s="90" t="s">
        <v>4893</v>
      </c>
      <c r="B22394" s="91"/>
      <c r="C22394" s="92">
        <v>20.923306031273299</v>
      </c>
      <c r="D22394" s="91"/>
      <c r="E22394" s="93" t="s">
        <v>4884</v>
      </c>
      <c r="F22394" s="94">
        <v>23042</v>
      </c>
    </row>
    <row r="22395" spans="1:6" ht="0.2" customHeight="1" x14ac:dyDescent="0.2"/>
    <row r="22396" spans="1:6" ht="12.75" customHeight="1" x14ac:dyDescent="0.2">
      <c r="A22396" s="80" t="s">
        <v>4871</v>
      </c>
      <c r="B22396" s="81" t="s">
        <v>4894</v>
      </c>
      <c r="C22396" s="82" t="s">
        <v>4870</v>
      </c>
      <c r="D22396" s="82" t="s">
        <v>4873</v>
      </c>
      <c r="E22396" s="82" t="s">
        <v>4874</v>
      </c>
      <c r="F22396" s="83" t="s">
        <v>4875</v>
      </c>
    </row>
    <row r="22397" spans="1:6" ht="409.6" hidden="1" customHeight="1" x14ac:dyDescent="0.2"/>
    <row r="22398" spans="1:6" ht="25.5" customHeight="1" thickBot="1" x14ac:dyDescent="0.25">
      <c r="A22398" s="84" t="s">
        <v>4895</v>
      </c>
      <c r="B22398" s="85" t="s">
        <v>4896</v>
      </c>
      <c r="C22398" s="86" t="s">
        <v>4897</v>
      </c>
      <c r="D22398" s="87">
        <v>0.05</v>
      </c>
      <c r="E22398" s="88">
        <v>23042</v>
      </c>
      <c r="F22398" s="89">
        <f>+D22398*E22398</f>
        <v>1152.1000000000001</v>
      </c>
    </row>
    <row r="22399" spans="1:6" ht="409.6" hidden="1" customHeight="1" thickBot="1" x14ac:dyDescent="0.25"/>
    <row r="22400" spans="1:6" ht="13.5" customHeight="1" thickBot="1" x14ac:dyDescent="0.25">
      <c r="A22400" s="90" t="s">
        <v>4898</v>
      </c>
      <c r="B22400" s="91"/>
      <c r="C22400" s="92">
        <v>1.0460744964858399</v>
      </c>
      <c r="D22400" s="91"/>
      <c r="E22400" s="93" t="s">
        <v>4884</v>
      </c>
      <c r="F22400" s="94">
        <v>1152</v>
      </c>
    </row>
    <row r="22401" spans="1:6" ht="0.2" customHeight="1" x14ac:dyDescent="0.2"/>
    <row r="22402" spans="1:6" ht="12.75" customHeight="1" x14ac:dyDescent="0.2">
      <c r="A22402" s="80" t="s">
        <v>4871</v>
      </c>
      <c r="B22402" s="81" t="s">
        <v>4899</v>
      </c>
      <c r="C22402" s="82" t="s">
        <v>4870</v>
      </c>
      <c r="D22402" s="82" t="s">
        <v>4873</v>
      </c>
      <c r="E22402" s="82" t="s">
        <v>4874</v>
      </c>
      <c r="F22402" s="83" t="s">
        <v>4875</v>
      </c>
    </row>
    <row r="22403" spans="1:6" ht="409.6" hidden="1" customHeight="1" x14ac:dyDescent="0.2"/>
    <row r="22404" spans="1:6" ht="25.5" customHeight="1" x14ac:dyDescent="0.2">
      <c r="A22404" s="84" t="s">
        <v>5056</v>
      </c>
      <c r="B22404" s="85" t="s">
        <v>5057</v>
      </c>
      <c r="C22404" s="86" t="s">
        <v>109</v>
      </c>
      <c r="D22404" s="87">
        <v>0.01</v>
      </c>
      <c r="E22404" s="88">
        <v>54350</v>
      </c>
      <c r="F22404" s="89">
        <f>+D22404*E22404</f>
        <v>543.5</v>
      </c>
    </row>
    <row r="22405" spans="1:6" ht="409.6" hidden="1" customHeight="1" x14ac:dyDescent="0.2"/>
    <row r="22406" spans="1:6" ht="25.5" customHeight="1" x14ac:dyDescent="0.2">
      <c r="A22406" s="84" t="s">
        <v>5058</v>
      </c>
      <c r="B22406" s="85" t="s">
        <v>5059</v>
      </c>
      <c r="C22406" s="86" t="s">
        <v>109</v>
      </c>
      <c r="D22406" s="87">
        <v>0.01</v>
      </c>
      <c r="E22406" s="88">
        <v>23712</v>
      </c>
      <c r="F22406" s="89">
        <f>+D22406*E22406</f>
        <v>237.12</v>
      </c>
    </row>
    <row r="22407" spans="1:6" ht="409.6" hidden="1" customHeight="1" x14ac:dyDescent="0.2"/>
    <row r="22408" spans="1:6" ht="25.5" customHeight="1" thickBot="1" x14ac:dyDescent="0.25">
      <c r="A22408" s="84" t="s">
        <v>5054</v>
      </c>
      <c r="B22408" s="85" t="s">
        <v>5055</v>
      </c>
      <c r="C22408" s="86" t="s">
        <v>109</v>
      </c>
      <c r="D22408" s="87">
        <v>3.2000000000000001E-2</v>
      </c>
      <c r="E22408" s="88">
        <v>30000</v>
      </c>
      <c r="F22408" s="89">
        <f>+D22408*E22408</f>
        <v>960</v>
      </c>
    </row>
    <row r="22409" spans="1:6" ht="409.6" hidden="1" customHeight="1" thickBot="1" x14ac:dyDescent="0.25"/>
    <row r="22410" spans="1:6" ht="13.5" customHeight="1" thickBot="1" x14ac:dyDescent="0.25">
      <c r="A22410" s="90" t="s">
        <v>4904</v>
      </c>
      <c r="B22410" s="91"/>
      <c r="C22410" s="92">
        <v>1.5809164048453599</v>
      </c>
      <c r="D22410" s="91"/>
      <c r="E22410" s="93" t="s">
        <v>4884</v>
      </c>
      <c r="F22410" s="94">
        <v>1741</v>
      </c>
    </row>
    <row r="22411" spans="1:6" ht="0.2" customHeight="1" x14ac:dyDescent="0.2"/>
    <row r="22412" spans="1:6" ht="12.75" customHeight="1" x14ac:dyDescent="0.2">
      <c r="A22412" s="80" t="s">
        <v>4871</v>
      </c>
      <c r="B22412" s="81" t="s">
        <v>4905</v>
      </c>
      <c r="C22412" s="82" t="s">
        <v>4870</v>
      </c>
      <c r="D22412" s="82" t="s">
        <v>4873</v>
      </c>
      <c r="E22412" s="82" t="s">
        <v>4874</v>
      </c>
      <c r="F22412" s="83" t="s">
        <v>4875</v>
      </c>
    </row>
    <row r="22413" spans="1:6" ht="409.6" hidden="1" customHeight="1" x14ac:dyDescent="0.2"/>
    <row r="22414" spans="1:6" ht="25.5" customHeight="1" thickBot="1" x14ac:dyDescent="0.25">
      <c r="A22414" s="84" t="s">
        <v>4920</v>
      </c>
      <c r="B22414" s="85" t="s">
        <v>4921</v>
      </c>
      <c r="C22414" s="86" t="s">
        <v>106</v>
      </c>
      <c r="D22414" s="87">
        <v>0.3</v>
      </c>
      <c r="E22414" s="88">
        <v>14128</v>
      </c>
      <c r="F22414" s="89">
        <f>+D22414*E22414</f>
        <v>4238.3999999999996</v>
      </c>
    </row>
    <row r="22415" spans="1:6" ht="409.6" hidden="1" customHeight="1" thickBot="1" x14ac:dyDescent="0.25"/>
    <row r="22416" spans="1:6" ht="13.5" customHeight="1" thickBot="1" x14ac:dyDescent="0.25">
      <c r="A22416" s="90" t="s">
        <v>4908</v>
      </c>
      <c r="B22416" s="91"/>
      <c r="C22416" s="92">
        <v>3.8483191980095501</v>
      </c>
      <c r="D22416" s="91"/>
      <c r="E22416" s="93" t="s">
        <v>4884</v>
      </c>
      <c r="F22416" s="94">
        <v>4238</v>
      </c>
    </row>
    <row r="22417" spans="1:6" ht="0.2" customHeight="1" thickBot="1" x14ac:dyDescent="0.25"/>
    <row r="22418" spans="1:6" ht="12.75" customHeight="1" thickBot="1" x14ac:dyDescent="0.3">
      <c r="A22418" s="157" t="s">
        <v>4909</v>
      </c>
      <c r="B22418" s="158"/>
      <c r="C22418" s="158"/>
      <c r="D22418" s="158"/>
      <c r="E22418" s="159">
        <v>110126</v>
      </c>
      <c r="F22418" s="160"/>
    </row>
    <row r="22419" spans="1:6" ht="12.75" customHeight="1" x14ac:dyDescent="0.2"/>
    <row r="22420" spans="1:6" ht="12.75" customHeight="1" x14ac:dyDescent="0.2"/>
    <row r="22421" spans="1:6" ht="409.6" hidden="1" customHeight="1" x14ac:dyDescent="0.2"/>
    <row r="22422" spans="1:6" ht="12.75" customHeight="1" x14ac:dyDescent="0.25">
      <c r="A22422" s="144" t="s">
        <v>4868</v>
      </c>
      <c r="B22422" s="145"/>
      <c r="C22422" s="145"/>
      <c r="D22422" s="145"/>
      <c r="E22422" s="146"/>
      <c r="F22422" s="147"/>
    </row>
    <row r="22423" spans="1:6" ht="12.75" customHeight="1" x14ac:dyDescent="0.2">
      <c r="A22423" s="138" t="s">
        <v>3501</v>
      </c>
      <c r="B22423" s="139"/>
      <c r="C22423" s="139"/>
      <c r="D22423" s="140"/>
      <c r="E22423" s="76" t="s">
        <v>4869</v>
      </c>
      <c r="F22423" s="77" t="s">
        <v>4870</v>
      </c>
    </row>
    <row r="22424" spans="1:6" ht="12.75" customHeight="1" x14ac:dyDescent="0.2">
      <c r="A22424" s="141"/>
      <c r="B22424" s="142"/>
      <c r="C22424" s="142"/>
      <c r="D22424" s="143"/>
      <c r="E22424" s="78" t="s">
        <v>3500</v>
      </c>
      <c r="F22424" s="79" t="s">
        <v>117</v>
      </c>
    </row>
    <row r="22425" spans="1:6" ht="409.6" hidden="1" customHeight="1" x14ac:dyDescent="0.2"/>
    <row r="22426" spans="1:6" ht="12.75" customHeight="1" x14ac:dyDescent="0.2">
      <c r="A22426" s="80" t="s">
        <v>4871</v>
      </c>
      <c r="B22426" s="81" t="s">
        <v>4872</v>
      </c>
      <c r="C22426" s="82" t="s">
        <v>4870</v>
      </c>
      <c r="D22426" s="82" t="s">
        <v>4873</v>
      </c>
      <c r="E22426" s="82" t="s">
        <v>4874</v>
      </c>
      <c r="F22426" s="83" t="s">
        <v>4875</v>
      </c>
    </row>
    <row r="22427" spans="1:6" ht="409.6" hidden="1" customHeight="1" x14ac:dyDescent="0.2"/>
    <row r="22428" spans="1:6" ht="25.5" customHeight="1" x14ac:dyDescent="0.2">
      <c r="A22428" s="84" t="s">
        <v>5286</v>
      </c>
      <c r="B22428" s="85" t="s">
        <v>5287</v>
      </c>
      <c r="C22428" s="86" t="s">
        <v>106</v>
      </c>
      <c r="D22428" s="87">
        <v>0.1575</v>
      </c>
      <c r="E22428" s="88">
        <v>78107</v>
      </c>
      <c r="F22428" s="89">
        <f>+D22428*E22428</f>
        <v>12301.852500000001</v>
      </c>
    </row>
    <row r="22429" spans="1:6" ht="409.6" hidden="1" customHeight="1" x14ac:dyDescent="0.2"/>
    <row r="22430" spans="1:6" ht="25.5" customHeight="1" x14ac:dyDescent="0.2">
      <c r="A22430" s="84" t="s">
        <v>5121</v>
      </c>
      <c r="B22430" s="85" t="s">
        <v>5122</v>
      </c>
      <c r="C22430" s="86" t="s">
        <v>106</v>
      </c>
      <c r="D22430" s="87">
        <v>6.8000000000000005E-2</v>
      </c>
      <c r="E22430" s="88">
        <v>32024</v>
      </c>
      <c r="F22430" s="89">
        <f>+D22430*E22430</f>
        <v>2177.6320000000001</v>
      </c>
    </row>
    <row r="22431" spans="1:6" ht="409.6" hidden="1" customHeight="1" x14ac:dyDescent="0.2"/>
    <row r="22432" spans="1:6" ht="25.5" customHeight="1" thickBot="1" x14ac:dyDescent="0.25">
      <c r="A22432" s="84" t="s">
        <v>5192</v>
      </c>
      <c r="B22432" s="85" t="s">
        <v>5193</v>
      </c>
      <c r="C22432" s="86" t="s">
        <v>117</v>
      </c>
      <c r="D22432" s="87">
        <v>1.05</v>
      </c>
      <c r="E22432" s="88">
        <v>800</v>
      </c>
      <c r="F22432" s="89">
        <f>+D22432*E22432</f>
        <v>840</v>
      </c>
    </row>
    <row r="22433" spans="1:6" ht="409.6" hidden="1" customHeight="1" x14ac:dyDescent="0.2"/>
    <row r="22434" spans="1:6" ht="13.5" customHeight="1" thickBot="1" x14ac:dyDescent="0.25">
      <c r="A22434" s="90" t="s">
        <v>4883</v>
      </c>
      <c r="B22434" s="91"/>
      <c r="C22434" s="92">
        <v>45.412776048614198</v>
      </c>
      <c r="D22434" s="91"/>
      <c r="E22434" s="93" t="s">
        <v>4884</v>
      </c>
      <c r="F22434" s="94">
        <v>15320</v>
      </c>
    </row>
    <row r="22435" spans="1:6" ht="0.2" customHeight="1" x14ac:dyDescent="0.2"/>
    <row r="22436" spans="1:6" ht="12.75" customHeight="1" x14ac:dyDescent="0.2">
      <c r="A22436" s="80" t="s">
        <v>4871</v>
      </c>
      <c r="B22436" s="81" t="s">
        <v>4885</v>
      </c>
      <c r="C22436" s="82" t="s">
        <v>4870</v>
      </c>
      <c r="D22436" s="82" t="s">
        <v>4873</v>
      </c>
      <c r="E22436" s="82" t="s">
        <v>4874</v>
      </c>
      <c r="F22436" s="83" t="s">
        <v>4875</v>
      </c>
    </row>
    <row r="22437" spans="1:6" ht="409.6" hidden="1" customHeight="1" x14ac:dyDescent="0.2"/>
    <row r="22438" spans="1:6" ht="25.5" customHeight="1" thickBot="1" x14ac:dyDescent="0.25">
      <c r="A22438" s="84" t="s">
        <v>4912</v>
      </c>
      <c r="B22438" s="85" t="s">
        <v>4913</v>
      </c>
      <c r="C22438" s="86" t="s">
        <v>4888</v>
      </c>
      <c r="D22438" s="87">
        <v>5.8819999999999997E-2</v>
      </c>
      <c r="E22438" s="88">
        <v>184277</v>
      </c>
      <c r="F22438" s="89">
        <f>+D22438*E22438</f>
        <v>10839.173139999999</v>
      </c>
    </row>
    <row r="22439" spans="1:6" ht="409.6" hidden="1" customHeight="1" thickBot="1" x14ac:dyDescent="0.25"/>
    <row r="22440" spans="1:6" ht="13.5" customHeight="1" thickBot="1" x14ac:dyDescent="0.25">
      <c r="A22440" s="90" t="s">
        <v>4893</v>
      </c>
      <c r="B22440" s="91"/>
      <c r="C22440" s="92">
        <v>32.129835482436597</v>
      </c>
      <c r="D22440" s="91"/>
      <c r="E22440" s="93" t="s">
        <v>4884</v>
      </c>
      <c r="F22440" s="94">
        <v>10839</v>
      </c>
    </row>
    <row r="22441" spans="1:6" ht="0.2" customHeight="1" x14ac:dyDescent="0.2"/>
    <row r="22442" spans="1:6" ht="12.75" customHeight="1" x14ac:dyDescent="0.2">
      <c r="A22442" s="80" t="s">
        <v>4871</v>
      </c>
      <c r="B22442" s="81" t="s">
        <v>4894</v>
      </c>
      <c r="C22442" s="82" t="s">
        <v>4870</v>
      </c>
      <c r="D22442" s="82" t="s">
        <v>4873</v>
      </c>
      <c r="E22442" s="82" t="s">
        <v>4874</v>
      </c>
      <c r="F22442" s="83" t="s">
        <v>4875</v>
      </c>
    </row>
    <row r="22443" spans="1:6" ht="409.6" hidden="1" customHeight="1" x14ac:dyDescent="0.2"/>
    <row r="22444" spans="1:6" ht="25.5" customHeight="1" thickBot="1" x14ac:dyDescent="0.25">
      <c r="A22444" s="84" t="s">
        <v>4895</v>
      </c>
      <c r="B22444" s="85" t="s">
        <v>4896</v>
      </c>
      <c r="C22444" s="86" t="s">
        <v>4897</v>
      </c>
      <c r="D22444" s="87">
        <v>0.05</v>
      </c>
      <c r="E22444" s="88">
        <v>10839</v>
      </c>
      <c r="F22444" s="89">
        <f>+D22444*E22444</f>
        <v>541.95000000000005</v>
      </c>
    </row>
    <row r="22445" spans="1:6" ht="409.6" hidden="1" customHeight="1" thickBot="1" x14ac:dyDescent="0.25"/>
    <row r="22446" spans="1:6" ht="13.5" customHeight="1" thickBot="1" x14ac:dyDescent="0.25">
      <c r="A22446" s="90" t="s">
        <v>4898</v>
      </c>
      <c r="B22446" s="91"/>
      <c r="C22446" s="92">
        <v>1.6066399881428799</v>
      </c>
      <c r="D22446" s="91"/>
      <c r="E22446" s="93" t="s">
        <v>4884</v>
      </c>
      <c r="F22446" s="94">
        <v>542</v>
      </c>
    </row>
    <row r="22447" spans="1:6" ht="0.2" customHeight="1" x14ac:dyDescent="0.2"/>
    <row r="22448" spans="1:6" ht="12.75" customHeight="1" x14ac:dyDescent="0.2">
      <c r="A22448" s="80" t="s">
        <v>4871</v>
      </c>
      <c r="B22448" s="81" t="s">
        <v>4899</v>
      </c>
      <c r="C22448" s="82" t="s">
        <v>4870</v>
      </c>
      <c r="D22448" s="82" t="s">
        <v>4873</v>
      </c>
      <c r="E22448" s="82" t="s">
        <v>4874</v>
      </c>
      <c r="F22448" s="83" t="s">
        <v>4875</v>
      </c>
    </row>
    <row r="22449" spans="1:6" ht="409.6" hidden="1" customHeight="1" x14ac:dyDescent="0.2"/>
    <row r="22450" spans="1:6" ht="25.5" customHeight="1" thickBot="1" x14ac:dyDescent="0.25">
      <c r="A22450" s="84" t="s">
        <v>5125</v>
      </c>
      <c r="B22450" s="85" t="s">
        <v>5126</v>
      </c>
      <c r="C22450" s="86" t="s">
        <v>109</v>
      </c>
      <c r="D22450" s="87">
        <v>3.2000000000000001E-2</v>
      </c>
      <c r="E22450" s="88">
        <v>120237</v>
      </c>
      <c r="F22450" s="89">
        <f>+D22450*E22450</f>
        <v>3847.5840000000003</v>
      </c>
    </row>
    <row r="22451" spans="1:6" ht="409.6" hidden="1" customHeight="1" thickBot="1" x14ac:dyDescent="0.25"/>
    <row r="22452" spans="1:6" ht="13.5" customHeight="1" thickBot="1" x14ac:dyDescent="0.25">
      <c r="A22452" s="90" t="s">
        <v>4904</v>
      </c>
      <c r="B22452" s="91"/>
      <c r="C22452" s="92">
        <v>11.4065510597302</v>
      </c>
      <c r="D22452" s="91"/>
      <c r="E22452" s="93" t="s">
        <v>4884</v>
      </c>
      <c r="F22452" s="94">
        <v>3848</v>
      </c>
    </row>
    <row r="22453" spans="1:6" ht="0.2" customHeight="1" x14ac:dyDescent="0.2"/>
    <row r="22454" spans="1:6" ht="12.75" customHeight="1" x14ac:dyDescent="0.2">
      <c r="A22454" s="80" t="s">
        <v>4871</v>
      </c>
      <c r="B22454" s="81" t="s">
        <v>4905</v>
      </c>
      <c r="C22454" s="82" t="s">
        <v>4870</v>
      </c>
      <c r="D22454" s="82" t="s">
        <v>4873</v>
      </c>
      <c r="E22454" s="82" t="s">
        <v>4874</v>
      </c>
      <c r="F22454" s="83" t="s">
        <v>4875</v>
      </c>
    </row>
    <row r="22455" spans="1:6" ht="409.6" hidden="1" customHeight="1" x14ac:dyDescent="0.2"/>
    <row r="22456" spans="1:6" ht="25.5" customHeight="1" thickBot="1" x14ac:dyDescent="0.25">
      <c r="A22456" s="84" t="s">
        <v>4920</v>
      </c>
      <c r="B22456" s="85" t="s">
        <v>4921</v>
      </c>
      <c r="C22456" s="86" t="s">
        <v>106</v>
      </c>
      <c r="D22456" s="87">
        <v>0.22550000000000001</v>
      </c>
      <c r="E22456" s="88">
        <v>14128</v>
      </c>
      <c r="F22456" s="89">
        <f>+D22456*E22456</f>
        <v>3185.864</v>
      </c>
    </row>
    <row r="22457" spans="1:6" ht="409.6" hidden="1" customHeight="1" thickBot="1" x14ac:dyDescent="0.25"/>
    <row r="22458" spans="1:6" ht="13.5" customHeight="1" thickBot="1" x14ac:dyDescent="0.25">
      <c r="A22458" s="90" t="s">
        <v>4908</v>
      </c>
      <c r="B22458" s="91"/>
      <c r="C22458" s="92">
        <v>9.44419742107603</v>
      </c>
      <c r="D22458" s="91"/>
      <c r="E22458" s="93" t="s">
        <v>4884</v>
      </c>
      <c r="F22458" s="94">
        <v>3186</v>
      </c>
    </row>
    <row r="22459" spans="1:6" ht="0.2" customHeight="1" thickBot="1" x14ac:dyDescent="0.25"/>
    <row r="22460" spans="1:6" ht="12.75" customHeight="1" thickBot="1" x14ac:dyDescent="0.3">
      <c r="A22460" s="157" t="s">
        <v>4909</v>
      </c>
      <c r="B22460" s="158"/>
      <c r="C22460" s="158"/>
      <c r="D22460" s="158"/>
      <c r="E22460" s="159">
        <v>33735</v>
      </c>
      <c r="F22460" s="160"/>
    </row>
    <row r="22461" spans="1:6" ht="12.75" customHeight="1" x14ac:dyDescent="0.2"/>
    <row r="22462" spans="1:6" ht="12.75" customHeight="1" x14ac:dyDescent="0.2"/>
    <row r="22463" spans="1:6" ht="409.6" hidden="1" customHeight="1" x14ac:dyDescent="0.2"/>
    <row r="22464" spans="1:6" ht="12.75" customHeight="1" x14ac:dyDescent="0.25">
      <c r="A22464" s="144" t="s">
        <v>4868</v>
      </c>
      <c r="B22464" s="145"/>
      <c r="C22464" s="145"/>
      <c r="D22464" s="145"/>
      <c r="E22464" s="146"/>
      <c r="F22464" s="147"/>
    </row>
    <row r="22465" spans="1:6" ht="12.75" customHeight="1" x14ac:dyDescent="0.2">
      <c r="A22465" s="138" t="s">
        <v>3503</v>
      </c>
      <c r="B22465" s="139"/>
      <c r="C22465" s="139"/>
      <c r="D22465" s="140"/>
      <c r="E22465" s="76" t="s">
        <v>4869</v>
      </c>
      <c r="F22465" s="77" t="s">
        <v>4870</v>
      </c>
    </row>
    <row r="22466" spans="1:6" ht="12.75" customHeight="1" x14ac:dyDescent="0.2">
      <c r="A22466" s="141"/>
      <c r="B22466" s="142"/>
      <c r="C22466" s="142"/>
      <c r="D22466" s="143"/>
      <c r="E22466" s="78" t="s">
        <v>3502</v>
      </c>
      <c r="F22466" s="79" t="s">
        <v>106</v>
      </c>
    </row>
    <row r="22467" spans="1:6" ht="409.6" hidden="1" customHeight="1" x14ac:dyDescent="0.2"/>
    <row r="22468" spans="1:6" ht="12.75" customHeight="1" x14ac:dyDescent="0.2">
      <c r="A22468" s="80" t="s">
        <v>4871</v>
      </c>
      <c r="B22468" s="81" t="s">
        <v>4872</v>
      </c>
      <c r="C22468" s="82" t="s">
        <v>4870</v>
      </c>
      <c r="D22468" s="82" t="s">
        <v>4873</v>
      </c>
      <c r="E22468" s="82" t="s">
        <v>4874</v>
      </c>
      <c r="F22468" s="83" t="s">
        <v>4875</v>
      </c>
    </row>
    <row r="22469" spans="1:6" ht="409.6" hidden="1" customHeight="1" x14ac:dyDescent="0.2"/>
    <row r="22470" spans="1:6" ht="25.5" customHeight="1" thickBot="1" x14ac:dyDescent="0.25">
      <c r="A22470" s="84" t="s">
        <v>5438</v>
      </c>
      <c r="B22470" s="85" t="s">
        <v>5439</v>
      </c>
      <c r="C22470" s="86" t="s">
        <v>106</v>
      </c>
      <c r="D22470" s="87">
        <v>1.05</v>
      </c>
      <c r="E22470" s="88">
        <v>107489</v>
      </c>
      <c r="F22470" s="89">
        <f>+D22470*E22470</f>
        <v>112863.45000000001</v>
      </c>
    </row>
    <row r="22471" spans="1:6" ht="409.6" hidden="1" customHeight="1" thickBot="1" x14ac:dyDescent="0.25"/>
    <row r="22472" spans="1:6" ht="13.5" customHeight="1" thickBot="1" x14ac:dyDescent="0.25">
      <c r="A22472" s="90" t="s">
        <v>4883</v>
      </c>
      <c r="B22472" s="91"/>
      <c r="C22472" s="92">
        <v>83.631338317784696</v>
      </c>
      <c r="D22472" s="91"/>
      <c r="E22472" s="93" t="s">
        <v>4884</v>
      </c>
      <c r="F22472" s="94">
        <v>112863</v>
      </c>
    </row>
    <row r="22473" spans="1:6" ht="0.2" customHeight="1" x14ac:dyDescent="0.2"/>
    <row r="22474" spans="1:6" ht="12.75" customHeight="1" x14ac:dyDescent="0.2">
      <c r="A22474" s="80" t="s">
        <v>4871</v>
      </c>
      <c r="B22474" s="81" t="s">
        <v>4885</v>
      </c>
      <c r="C22474" s="82" t="s">
        <v>4870</v>
      </c>
      <c r="D22474" s="82" t="s">
        <v>4873</v>
      </c>
      <c r="E22474" s="82" t="s">
        <v>4874</v>
      </c>
      <c r="F22474" s="83" t="s">
        <v>4875</v>
      </c>
    </row>
    <row r="22475" spans="1:6" ht="409.6" hidden="1" customHeight="1" x14ac:dyDescent="0.2"/>
    <row r="22476" spans="1:6" ht="25.5" customHeight="1" thickBot="1" x14ac:dyDescent="0.25">
      <c r="A22476" s="84" t="s">
        <v>4912</v>
      </c>
      <c r="B22476" s="85" t="s">
        <v>4913</v>
      </c>
      <c r="C22476" s="86" t="s">
        <v>4888</v>
      </c>
      <c r="D22476" s="87">
        <v>3.7499999999999999E-2</v>
      </c>
      <c r="E22476" s="88">
        <v>184277</v>
      </c>
      <c r="F22476" s="89">
        <f>+D22476*E22476</f>
        <v>6910.3874999999998</v>
      </c>
    </row>
    <row r="22477" spans="1:6" ht="409.6" hidden="1" customHeight="1" thickBot="1" x14ac:dyDescent="0.25"/>
    <row r="22478" spans="1:6" ht="13.5" customHeight="1" thickBot="1" x14ac:dyDescent="0.25">
      <c r="A22478" s="90" t="s">
        <v>4893</v>
      </c>
      <c r="B22478" s="91"/>
      <c r="C22478" s="92">
        <v>5.1203011418790201</v>
      </c>
      <c r="D22478" s="91"/>
      <c r="E22478" s="93" t="s">
        <v>4884</v>
      </c>
      <c r="F22478" s="94">
        <v>6910</v>
      </c>
    </row>
    <row r="22479" spans="1:6" ht="0.2" customHeight="1" x14ac:dyDescent="0.2"/>
    <row r="22480" spans="1:6" ht="12.75" customHeight="1" x14ac:dyDescent="0.2">
      <c r="A22480" s="80" t="s">
        <v>4871</v>
      </c>
      <c r="B22480" s="81" t="s">
        <v>4894</v>
      </c>
      <c r="C22480" s="82" t="s">
        <v>4870</v>
      </c>
      <c r="D22480" s="82" t="s">
        <v>4873</v>
      </c>
      <c r="E22480" s="82" t="s">
        <v>4874</v>
      </c>
      <c r="F22480" s="83" t="s">
        <v>4875</v>
      </c>
    </row>
    <row r="22481" spans="1:6" ht="409.6" hidden="1" customHeight="1" x14ac:dyDescent="0.2"/>
    <row r="22482" spans="1:6" ht="25.5" customHeight="1" thickBot="1" x14ac:dyDescent="0.25">
      <c r="A22482" s="84" t="s">
        <v>4895</v>
      </c>
      <c r="B22482" s="85" t="s">
        <v>4896</v>
      </c>
      <c r="C22482" s="86" t="s">
        <v>4897</v>
      </c>
      <c r="D22482" s="87">
        <v>0.05</v>
      </c>
      <c r="E22482" s="88">
        <v>6910</v>
      </c>
      <c r="F22482" s="89">
        <f>+D22482*E22482</f>
        <v>345.5</v>
      </c>
    </row>
    <row r="22483" spans="1:6" ht="409.6" hidden="1" customHeight="1" thickBot="1" x14ac:dyDescent="0.25"/>
    <row r="22484" spans="1:6" ht="13.5" customHeight="1" thickBot="1" x14ac:dyDescent="0.25">
      <c r="A22484" s="90" t="s">
        <v>4898</v>
      </c>
      <c r="B22484" s="91"/>
      <c r="C22484" s="92">
        <v>0.256385556452987</v>
      </c>
      <c r="D22484" s="91"/>
      <c r="E22484" s="93" t="s">
        <v>4884</v>
      </c>
      <c r="F22484" s="94">
        <v>346</v>
      </c>
    </row>
    <row r="22485" spans="1:6" ht="0.2" customHeight="1" x14ac:dyDescent="0.2"/>
    <row r="22486" spans="1:6" ht="12.75" customHeight="1" x14ac:dyDescent="0.2">
      <c r="A22486" s="80" t="s">
        <v>4871</v>
      </c>
      <c r="B22486" s="81" t="s">
        <v>4905</v>
      </c>
      <c r="C22486" s="82" t="s">
        <v>4870</v>
      </c>
      <c r="D22486" s="82" t="s">
        <v>4873</v>
      </c>
      <c r="E22486" s="82" t="s">
        <v>4874</v>
      </c>
      <c r="F22486" s="83" t="s">
        <v>4875</v>
      </c>
    </row>
    <row r="22487" spans="1:6" ht="409.6" hidden="1" customHeight="1" x14ac:dyDescent="0.2"/>
    <row r="22488" spans="1:6" ht="25.5" customHeight="1" thickBot="1" x14ac:dyDescent="0.25">
      <c r="A22488" s="84" t="s">
        <v>4920</v>
      </c>
      <c r="B22488" s="85" t="s">
        <v>4921</v>
      </c>
      <c r="C22488" s="86" t="s">
        <v>106</v>
      </c>
      <c r="D22488" s="87">
        <v>1.05</v>
      </c>
      <c r="E22488" s="88">
        <v>14128</v>
      </c>
      <c r="F22488" s="89">
        <f>+D22488*E22488</f>
        <v>14834.400000000001</v>
      </c>
    </row>
    <row r="22489" spans="1:6" ht="409.6" hidden="1" customHeight="1" thickBot="1" x14ac:dyDescent="0.25"/>
    <row r="22490" spans="1:6" ht="13.5" customHeight="1" thickBot="1" x14ac:dyDescent="0.25">
      <c r="A22490" s="90" t="s">
        <v>4908</v>
      </c>
      <c r="B22490" s="91"/>
      <c r="C22490" s="92">
        <v>10.991974983883299</v>
      </c>
      <c r="D22490" s="91"/>
      <c r="E22490" s="93" t="s">
        <v>4884</v>
      </c>
      <c r="F22490" s="94">
        <v>14834</v>
      </c>
    </row>
    <row r="22491" spans="1:6" ht="0.2" customHeight="1" thickBot="1" x14ac:dyDescent="0.25"/>
    <row r="22492" spans="1:6" ht="12.75" customHeight="1" thickBot="1" x14ac:dyDescent="0.3">
      <c r="A22492" s="157" t="s">
        <v>4909</v>
      </c>
      <c r="B22492" s="158"/>
      <c r="C22492" s="158"/>
      <c r="D22492" s="158"/>
      <c r="E22492" s="159">
        <v>134953</v>
      </c>
      <c r="F22492" s="160"/>
    </row>
    <row r="22493" spans="1:6" ht="12.75" customHeight="1" x14ac:dyDescent="0.2"/>
    <row r="22494" spans="1:6" ht="12.75" customHeight="1" x14ac:dyDescent="0.2"/>
    <row r="22495" spans="1:6" ht="409.6" hidden="1" customHeight="1" x14ac:dyDescent="0.2"/>
    <row r="22496" spans="1:6" ht="12.75" customHeight="1" x14ac:dyDescent="0.25">
      <c r="A22496" s="144" t="s">
        <v>4868</v>
      </c>
      <c r="B22496" s="145"/>
      <c r="C22496" s="145"/>
      <c r="D22496" s="145"/>
      <c r="E22496" s="146"/>
      <c r="F22496" s="147"/>
    </row>
    <row r="22497" spans="1:6" ht="12.75" customHeight="1" x14ac:dyDescent="0.2">
      <c r="A22497" s="138" t="s">
        <v>3505</v>
      </c>
      <c r="B22497" s="139"/>
      <c r="C22497" s="139"/>
      <c r="D22497" s="140"/>
      <c r="E22497" s="76" t="s">
        <v>4869</v>
      </c>
      <c r="F22497" s="77" t="s">
        <v>4870</v>
      </c>
    </row>
    <row r="22498" spans="1:6" ht="12.75" customHeight="1" x14ac:dyDescent="0.2">
      <c r="A22498" s="141"/>
      <c r="B22498" s="142"/>
      <c r="C22498" s="142"/>
      <c r="D22498" s="143"/>
      <c r="E22498" s="78" t="s">
        <v>3504</v>
      </c>
      <c r="F22498" s="79" t="s">
        <v>117</v>
      </c>
    </row>
    <row r="22499" spans="1:6" ht="409.6" hidden="1" customHeight="1" x14ac:dyDescent="0.2"/>
    <row r="22500" spans="1:6" ht="12.75" customHeight="1" x14ac:dyDescent="0.2">
      <c r="A22500" s="80" t="s">
        <v>4871</v>
      </c>
      <c r="B22500" s="81" t="s">
        <v>4872</v>
      </c>
      <c r="C22500" s="82" t="s">
        <v>4870</v>
      </c>
      <c r="D22500" s="82" t="s">
        <v>4873</v>
      </c>
      <c r="E22500" s="82" t="s">
        <v>4874</v>
      </c>
      <c r="F22500" s="83" t="s">
        <v>4875</v>
      </c>
    </row>
    <row r="22501" spans="1:6" ht="409.6" hidden="1" customHeight="1" x14ac:dyDescent="0.2"/>
    <row r="22502" spans="1:6" ht="25.5" customHeight="1" x14ac:dyDescent="0.2">
      <c r="A22502" s="84" t="s">
        <v>5154</v>
      </c>
      <c r="B22502" s="85" t="s">
        <v>5155</v>
      </c>
      <c r="C22502" s="86" t="s">
        <v>106</v>
      </c>
      <c r="D22502" s="87">
        <v>8.4000000000000005E-2</v>
      </c>
      <c r="E22502" s="88">
        <v>405694</v>
      </c>
      <c r="F22502" s="89">
        <f>+D22502*E22502</f>
        <v>34078.296000000002</v>
      </c>
    </row>
    <row r="22503" spans="1:6" ht="409.6" hidden="1" customHeight="1" x14ac:dyDescent="0.2"/>
    <row r="22504" spans="1:6" ht="25.5" customHeight="1" x14ac:dyDescent="0.2">
      <c r="A22504" s="84" t="s">
        <v>4965</v>
      </c>
      <c r="B22504" s="85" t="s">
        <v>4966</v>
      </c>
      <c r="C22504" s="86" t="s">
        <v>117</v>
      </c>
      <c r="D22504" s="87">
        <v>1.1499999999999999</v>
      </c>
      <c r="E22504" s="88">
        <v>9386</v>
      </c>
      <c r="F22504" s="89">
        <f>+D22504*E22504</f>
        <v>10793.9</v>
      </c>
    </row>
    <row r="22505" spans="1:6" ht="409.6" hidden="1" customHeight="1" x14ac:dyDescent="0.2"/>
    <row r="22506" spans="1:6" ht="25.5" customHeight="1" x14ac:dyDescent="0.2">
      <c r="A22506" s="84" t="s">
        <v>5180</v>
      </c>
      <c r="B22506" s="85" t="s">
        <v>5181</v>
      </c>
      <c r="C22506" s="86" t="s">
        <v>7</v>
      </c>
      <c r="D22506" s="87">
        <v>0.14699999999999999</v>
      </c>
      <c r="E22506" s="88">
        <v>18433</v>
      </c>
      <c r="F22506" s="89">
        <f>+D22506*E22506</f>
        <v>2709.6509999999998</v>
      </c>
    </row>
    <row r="22507" spans="1:6" ht="409.6" hidden="1" customHeight="1" x14ac:dyDescent="0.2"/>
    <row r="22508" spans="1:6" ht="25.5" customHeight="1" x14ac:dyDescent="0.2">
      <c r="A22508" s="84" t="s">
        <v>5260</v>
      </c>
      <c r="B22508" s="85" t="s">
        <v>5261</v>
      </c>
      <c r="C22508" s="86" t="s">
        <v>9</v>
      </c>
      <c r="D22508" s="87">
        <v>1.2999999999999999E-2</v>
      </c>
      <c r="E22508" s="88">
        <v>180900</v>
      </c>
      <c r="F22508" s="89">
        <f>+D22508*E22508</f>
        <v>2351.6999999999998</v>
      </c>
    </row>
    <row r="22509" spans="1:6" ht="409.6" hidden="1" customHeight="1" x14ac:dyDescent="0.2"/>
    <row r="22510" spans="1:6" ht="25.5" customHeight="1" x14ac:dyDescent="0.2">
      <c r="A22510" s="84" t="s">
        <v>4881</v>
      </c>
      <c r="B22510" s="85" t="s">
        <v>4882</v>
      </c>
      <c r="C22510" s="86" t="s">
        <v>9</v>
      </c>
      <c r="D22510" s="87">
        <v>0.15</v>
      </c>
      <c r="E22510" s="88">
        <v>8900</v>
      </c>
      <c r="F22510" s="89">
        <f>+D22510*E22510</f>
        <v>1335</v>
      </c>
    </row>
    <row r="22511" spans="1:6" ht="409.6" hidden="1" customHeight="1" x14ac:dyDescent="0.2"/>
    <row r="22512" spans="1:6" ht="25.5" customHeight="1" x14ac:dyDescent="0.2">
      <c r="A22512" s="84" t="s">
        <v>5097</v>
      </c>
      <c r="B22512" s="85" t="s">
        <v>5098</v>
      </c>
      <c r="C22512" s="86" t="s">
        <v>9</v>
      </c>
      <c r="D22512" s="87">
        <v>1E-3</v>
      </c>
      <c r="E22512" s="88">
        <v>295180</v>
      </c>
      <c r="F22512" s="89">
        <f>+D22512*E22512</f>
        <v>295.18</v>
      </c>
    </row>
    <row r="22513" spans="1:6" ht="409.6" hidden="1" customHeight="1" x14ac:dyDescent="0.2"/>
    <row r="22514" spans="1:6" ht="25.5" customHeight="1" x14ac:dyDescent="0.2">
      <c r="A22514" s="84" t="s">
        <v>5192</v>
      </c>
      <c r="B22514" s="85" t="s">
        <v>5193</v>
      </c>
      <c r="C22514" s="86" t="s">
        <v>117</v>
      </c>
      <c r="D22514" s="87">
        <v>1.05</v>
      </c>
      <c r="E22514" s="88">
        <v>800</v>
      </c>
      <c r="F22514" s="89">
        <f>+D22514*E22514</f>
        <v>840</v>
      </c>
    </row>
    <row r="22515" spans="1:6" ht="409.6" hidden="1" customHeight="1" x14ac:dyDescent="0.2"/>
    <row r="22516" spans="1:6" ht="25.5" customHeight="1" thickBot="1" x14ac:dyDescent="0.25">
      <c r="A22516" s="84" t="s">
        <v>4996</v>
      </c>
      <c r="B22516" s="85" t="s">
        <v>4997</v>
      </c>
      <c r="C22516" s="86" t="s">
        <v>1212</v>
      </c>
      <c r="D22516" s="87">
        <v>0.1</v>
      </c>
      <c r="E22516" s="88">
        <v>2550</v>
      </c>
      <c r="F22516" s="89">
        <f>+D22516*E22516</f>
        <v>255</v>
      </c>
    </row>
    <row r="22517" spans="1:6" ht="409.6" hidden="1" customHeight="1" thickBot="1" x14ac:dyDescent="0.25"/>
    <row r="22518" spans="1:6" ht="13.5" customHeight="1" thickBot="1" x14ac:dyDescent="0.25">
      <c r="A22518" s="90" t="s">
        <v>4883</v>
      </c>
      <c r="B22518" s="91"/>
      <c r="C22518" s="92">
        <v>74.179098170139</v>
      </c>
      <c r="D22518" s="91"/>
      <c r="E22518" s="93" t="s">
        <v>4884</v>
      </c>
      <c r="F22518" s="94">
        <v>52659</v>
      </c>
    </row>
    <row r="22519" spans="1:6" ht="0.2" customHeight="1" x14ac:dyDescent="0.2"/>
    <row r="22520" spans="1:6" ht="12.75" customHeight="1" x14ac:dyDescent="0.2">
      <c r="A22520" s="80" t="s">
        <v>4871</v>
      </c>
      <c r="B22520" s="81" t="s">
        <v>4885</v>
      </c>
      <c r="C22520" s="82" t="s">
        <v>4870</v>
      </c>
      <c r="D22520" s="82" t="s">
        <v>4873</v>
      </c>
      <c r="E22520" s="82" t="s">
        <v>4874</v>
      </c>
      <c r="F22520" s="83" t="s">
        <v>4875</v>
      </c>
    </row>
    <row r="22521" spans="1:6" ht="409.6" hidden="1" customHeight="1" x14ac:dyDescent="0.2"/>
    <row r="22522" spans="1:6" ht="25.5" customHeight="1" thickBot="1" x14ac:dyDescent="0.25">
      <c r="A22522" s="84" t="s">
        <v>4912</v>
      </c>
      <c r="B22522" s="85" t="s">
        <v>4913</v>
      </c>
      <c r="C22522" s="86" t="s">
        <v>4888</v>
      </c>
      <c r="D22522" s="87">
        <v>8.3330000000000001E-2</v>
      </c>
      <c r="E22522" s="88">
        <v>184277</v>
      </c>
      <c r="F22522" s="89">
        <f>+D22522*E22522</f>
        <v>15355.80241</v>
      </c>
    </row>
    <row r="22523" spans="1:6" ht="409.6" hidden="1" customHeight="1" thickBot="1" x14ac:dyDescent="0.25"/>
    <row r="22524" spans="1:6" ht="13.5" customHeight="1" thickBot="1" x14ac:dyDescent="0.25">
      <c r="A22524" s="90" t="s">
        <v>4893</v>
      </c>
      <c r="B22524" s="91"/>
      <c r="C22524" s="92">
        <v>21.631520376396299</v>
      </c>
      <c r="D22524" s="91"/>
      <c r="E22524" s="93" t="s">
        <v>4884</v>
      </c>
      <c r="F22524" s="94">
        <v>15356</v>
      </c>
    </row>
    <row r="22525" spans="1:6" ht="0.2" customHeight="1" x14ac:dyDescent="0.2"/>
    <row r="22526" spans="1:6" ht="12.75" customHeight="1" x14ac:dyDescent="0.2">
      <c r="A22526" s="80" t="s">
        <v>4871</v>
      </c>
      <c r="B22526" s="81" t="s">
        <v>4894</v>
      </c>
      <c r="C22526" s="82" t="s">
        <v>4870</v>
      </c>
      <c r="D22526" s="82" t="s">
        <v>4873</v>
      </c>
      <c r="E22526" s="82" t="s">
        <v>4874</v>
      </c>
      <c r="F22526" s="83" t="s">
        <v>4875</v>
      </c>
    </row>
    <row r="22527" spans="1:6" ht="409.6" hidden="1" customHeight="1" x14ac:dyDescent="0.2"/>
    <row r="22528" spans="1:6" ht="25.5" customHeight="1" thickBot="1" x14ac:dyDescent="0.25">
      <c r="A22528" s="84" t="s">
        <v>4895</v>
      </c>
      <c r="B22528" s="85" t="s">
        <v>4896</v>
      </c>
      <c r="C22528" s="86" t="s">
        <v>4897</v>
      </c>
      <c r="D22528" s="87">
        <v>0.05</v>
      </c>
      <c r="E22528" s="88">
        <v>15356</v>
      </c>
      <c r="F22528" s="89">
        <f>+D22528*E22528</f>
        <v>767.80000000000007</v>
      </c>
    </row>
    <row r="22529" spans="1:6" ht="409.6" hidden="1" customHeight="1" thickBot="1" x14ac:dyDescent="0.25"/>
    <row r="22530" spans="1:6" ht="13.5" customHeight="1" thickBot="1" x14ac:dyDescent="0.25">
      <c r="A22530" s="90" t="s">
        <v>4898</v>
      </c>
      <c r="B22530" s="91"/>
      <c r="C22530" s="92">
        <v>1.0818577526095601</v>
      </c>
      <c r="D22530" s="91"/>
      <c r="E22530" s="93" t="s">
        <v>4884</v>
      </c>
      <c r="F22530" s="94">
        <v>768</v>
      </c>
    </row>
    <row r="22531" spans="1:6" ht="0.2" customHeight="1" x14ac:dyDescent="0.2"/>
    <row r="22532" spans="1:6" ht="12.75" customHeight="1" x14ac:dyDescent="0.2">
      <c r="A22532" s="80" t="s">
        <v>4871</v>
      </c>
      <c r="B22532" s="81" t="s">
        <v>4899</v>
      </c>
      <c r="C22532" s="82" t="s">
        <v>4870</v>
      </c>
      <c r="D22532" s="82" t="s">
        <v>4873</v>
      </c>
      <c r="E22532" s="82" t="s">
        <v>4874</v>
      </c>
      <c r="F22532" s="83" t="s">
        <v>4875</v>
      </c>
    </row>
    <row r="22533" spans="1:6" ht="409.6" hidden="1" customHeight="1" x14ac:dyDescent="0.2"/>
    <row r="22534" spans="1:6" ht="25.5" customHeight="1" x14ac:dyDescent="0.2">
      <c r="A22534" s="84" t="s">
        <v>5166</v>
      </c>
      <c r="B22534" s="85" t="s">
        <v>5167</v>
      </c>
      <c r="C22534" s="86" t="s">
        <v>109</v>
      </c>
      <c r="D22534" s="87">
        <v>0.01</v>
      </c>
      <c r="E22534" s="88">
        <v>26925</v>
      </c>
      <c r="F22534" s="89">
        <f>+D22534*E22534</f>
        <v>269.25</v>
      </c>
    </row>
    <row r="22535" spans="1:6" ht="409.6" hidden="1" customHeight="1" x14ac:dyDescent="0.2"/>
    <row r="22536" spans="1:6" ht="25.5" customHeight="1" thickBot="1" x14ac:dyDescent="0.25">
      <c r="A22536" s="84" t="s">
        <v>5054</v>
      </c>
      <c r="B22536" s="85" t="s">
        <v>5055</v>
      </c>
      <c r="C22536" s="86" t="s">
        <v>109</v>
      </c>
      <c r="D22536" s="87">
        <v>2.5000000000000001E-2</v>
      </c>
      <c r="E22536" s="88">
        <v>30000</v>
      </c>
      <c r="F22536" s="89">
        <f>+D22536*E22536</f>
        <v>750</v>
      </c>
    </row>
    <row r="22537" spans="1:6" ht="409.6" hidden="1" customHeight="1" thickBot="1" x14ac:dyDescent="0.25"/>
    <row r="22538" spans="1:6" ht="13.5" customHeight="1" thickBot="1" x14ac:dyDescent="0.25">
      <c r="A22538" s="90" t="s">
        <v>4904</v>
      </c>
      <c r="B22538" s="91"/>
      <c r="C22538" s="92">
        <v>1.43543365873586</v>
      </c>
      <c r="D22538" s="91"/>
      <c r="E22538" s="93" t="s">
        <v>4884</v>
      </c>
      <c r="F22538" s="94">
        <v>1019</v>
      </c>
    </row>
    <row r="22539" spans="1:6" ht="0.2" customHeight="1" x14ac:dyDescent="0.2"/>
    <row r="22540" spans="1:6" ht="12.75" customHeight="1" x14ac:dyDescent="0.2">
      <c r="A22540" s="80" t="s">
        <v>4871</v>
      </c>
      <c r="B22540" s="81" t="s">
        <v>4905</v>
      </c>
      <c r="C22540" s="82" t="s">
        <v>4870</v>
      </c>
      <c r="D22540" s="82" t="s">
        <v>4873</v>
      </c>
      <c r="E22540" s="82" t="s">
        <v>4874</v>
      </c>
      <c r="F22540" s="83" t="s">
        <v>4875</v>
      </c>
    </row>
    <row r="22541" spans="1:6" ht="409.6" hidden="1" customHeight="1" x14ac:dyDescent="0.2"/>
    <row r="22542" spans="1:6" ht="25.5" customHeight="1" thickBot="1" x14ac:dyDescent="0.25">
      <c r="A22542" s="84" t="s">
        <v>4920</v>
      </c>
      <c r="B22542" s="85" t="s">
        <v>4921</v>
      </c>
      <c r="C22542" s="86" t="s">
        <v>106</v>
      </c>
      <c r="D22542" s="87">
        <v>8.4000000000000005E-2</v>
      </c>
      <c r="E22542" s="88">
        <v>14128</v>
      </c>
      <c r="F22542" s="89">
        <f>+D22542*E22542</f>
        <v>1186.7520000000002</v>
      </c>
    </row>
    <row r="22543" spans="1:6" ht="409.6" hidden="1" customHeight="1" thickBot="1" x14ac:dyDescent="0.25"/>
    <row r="22544" spans="1:6" ht="13.5" customHeight="1" thickBot="1" x14ac:dyDescent="0.25">
      <c r="A22544" s="90" t="s">
        <v>4908</v>
      </c>
      <c r="B22544" s="91"/>
      <c r="C22544" s="92">
        <v>1.6720900421192</v>
      </c>
      <c r="D22544" s="91"/>
      <c r="E22544" s="93" t="s">
        <v>4884</v>
      </c>
      <c r="F22544" s="94">
        <v>1187</v>
      </c>
    </row>
    <row r="22545" spans="1:6" ht="0.2" customHeight="1" thickBot="1" x14ac:dyDescent="0.25"/>
    <row r="22546" spans="1:6" ht="12.75" customHeight="1" thickBot="1" x14ac:dyDescent="0.3">
      <c r="A22546" s="157" t="s">
        <v>4909</v>
      </c>
      <c r="B22546" s="158"/>
      <c r="C22546" s="158"/>
      <c r="D22546" s="158"/>
      <c r="E22546" s="159">
        <v>70989</v>
      </c>
      <c r="F22546" s="160"/>
    </row>
    <row r="22547" spans="1:6" ht="12.75" customHeight="1" x14ac:dyDescent="0.2"/>
    <row r="22548" spans="1:6" ht="12.75" customHeight="1" x14ac:dyDescent="0.2"/>
    <row r="22549" spans="1:6" ht="409.6" hidden="1" customHeight="1" x14ac:dyDescent="0.2"/>
    <row r="22550" spans="1:6" ht="12.75" customHeight="1" x14ac:dyDescent="0.25">
      <c r="A22550" s="144" t="s">
        <v>4868</v>
      </c>
      <c r="B22550" s="145"/>
      <c r="C22550" s="145"/>
      <c r="D22550" s="145"/>
      <c r="E22550" s="146"/>
      <c r="F22550" s="147"/>
    </row>
    <row r="22551" spans="1:6" ht="12.75" customHeight="1" x14ac:dyDescent="0.2">
      <c r="A22551" s="138" t="s">
        <v>3507</v>
      </c>
      <c r="B22551" s="139"/>
      <c r="C22551" s="139"/>
      <c r="D22551" s="140"/>
      <c r="E22551" s="76" t="s">
        <v>4869</v>
      </c>
      <c r="F22551" s="77" t="s">
        <v>4870</v>
      </c>
    </row>
    <row r="22552" spans="1:6" ht="12.75" customHeight="1" x14ac:dyDescent="0.2">
      <c r="A22552" s="141"/>
      <c r="B22552" s="142"/>
      <c r="C22552" s="142"/>
      <c r="D22552" s="143"/>
      <c r="E22552" s="78" t="s">
        <v>3506</v>
      </c>
      <c r="F22552" s="79" t="s">
        <v>117</v>
      </c>
    </row>
    <row r="22553" spans="1:6" ht="409.6" hidden="1" customHeight="1" x14ac:dyDescent="0.2"/>
    <row r="22554" spans="1:6" ht="12.75" customHeight="1" x14ac:dyDescent="0.2">
      <c r="A22554" s="80" t="s">
        <v>4871</v>
      </c>
      <c r="B22554" s="81" t="s">
        <v>4872</v>
      </c>
      <c r="C22554" s="82" t="s">
        <v>4870</v>
      </c>
      <c r="D22554" s="82" t="s">
        <v>4873</v>
      </c>
      <c r="E22554" s="82" t="s">
        <v>4874</v>
      </c>
      <c r="F22554" s="83" t="s">
        <v>4875</v>
      </c>
    </row>
    <row r="22555" spans="1:6" ht="409.6" hidden="1" customHeight="1" x14ac:dyDescent="0.2"/>
    <row r="22556" spans="1:6" ht="25.5" customHeight="1" x14ac:dyDescent="0.2">
      <c r="A22556" s="84" t="s">
        <v>5154</v>
      </c>
      <c r="B22556" s="85" t="s">
        <v>5155</v>
      </c>
      <c r="C22556" s="86" t="s">
        <v>106</v>
      </c>
      <c r="D22556" s="87">
        <v>8.4000000000000005E-2</v>
      </c>
      <c r="E22556" s="88">
        <v>405694</v>
      </c>
      <c r="F22556" s="89">
        <f>+D22556*E22556</f>
        <v>34078.296000000002</v>
      </c>
    </row>
    <row r="22557" spans="1:6" ht="409.6" hidden="1" customHeight="1" x14ac:dyDescent="0.2"/>
    <row r="22558" spans="1:6" ht="25.5" customHeight="1" x14ac:dyDescent="0.2">
      <c r="A22558" s="84" t="s">
        <v>4965</v>
      </c>
      <c r="B22558" s="85" t="s">
        <v>4966</v>
      </c>
      <c r="C22558" s="86" t="s">
        <v>117</v>
      </c>
      <c r="D22558" s="87">
        <v>1.1499999999999999</v>
      </c>
      <c r="E22558" s="88">
        <v>9386</v>
      </c>
      <c r="F22558" s="89">
        <f>+D22558*E22558</f>
        <v>10793.9</v>
      </c>
    </row>
    <row r="22559" spans="1:6" ht="409.6" hidden="1" customHeight="1" x14ac:dyDescent="0.2"/>
    <row r="22560" spans="1:6" ht="25.5" customHeight="1" x14ac:dyDescent="0.2">
      <c r="A22560" s="84" t="s">
        <v>5712</v>
      </c>
      <c r="B22560" s="85" t="s">
        <v>5713</v>
      </c>
      <c r="C22560" s="86" t="s">
        <v>7</v>
      </c>
      <c r="D22560" s="87">
        <v>1.8522000000000001</v>
      </c>
      <c r="E22560" s="88">
        <v>4741</v>
      </c>
      <c r="F22560" s="89">
        <f>+D22560*E22560</f>
        <v>8781.2802000000011</v>
      </c>
    </row>
    <row r="22561" spans="1:6" ht="409.6" hidden="1" customHeight="1" x14ac:dyDescent="0.2"/>
    <row r="22562" spans="1:6" ht="25.5" customHeight="1" x14ac:dyDescent="0.2">
      <c r="A22562" s="84" t="s">
        <v>5621</v>
      </c>
      <c r="B22562" s="85" t="s">
        <v>5622</v>
      </c>
      <c r="C22562" s="86" t="s">
        <v>9</v>
      </c>
      <c r="D22562" s="87">
        <v>0.495</v>
      </c>
      <c r="E22562" s="88">
        <v>41756</v>
      </c>
      <c r="F22562" s="89">
        <f>+D22562*E22562</f>
        <v>20669.22</v>
      </c>
    </row>
    <row r="22563" spans="1:6" ht="409.6" hidden="1" customHeight="1" x14ac:dyDescent="0.2"/>
    <row r="22564" spans="1:6" ht="25.5" customHeight="1" x14ac:dyDescent="0.2">
      <c r="A22564" s="84" t="s">
        <v>5708</v>
      </c>
      <c r="B22564" s="85" t="s">
        <v>5709</v>
      </c>
      <c r="C22564" s="86" t="s">
        <v>263</v>
      </c>
      <c r="D22564" s="87">
        <v>1</v>
      </c>
      <c r="E22564" s="88">
        <v>1265</v>
      </c>
      <c r="F22564" s="89">
        <f>+D22564*E22564</f>
        <v>1265</v>
      </c>
    </row>
    <row r="22565" spans="1:6" ht="409.6" hidden="1" customHeight="1" x14ac:dyDescent="0.2"/>
    <row r="22566" spans="1:6" ht="25.5" customHeight="1" x14ac:dyDescent="0.2">
      <c r="A22566" s="84" t="s">
        <v>5710</v>
      </c>
      <c r="B22566" s="85" t="s">
        <v>5711</v>
      </c>
      <c r="C22566" s="86" t="s">
        <v>263</v>
      </c>
      <c r="D22566" s="87">
        <v>3.15</v>
      </c>
      <c r="E22566" s="88">
        <v>240</v>
      </c>
      <c r="F22566" s="89">
        <f>+D22566*E22566</f>
        <v>756</v>
      </c>
    </row>
    <row r="22567" spans="1:6" ht="409.6" hidden="1" customHeight="1" x14ac:dyDescent="0.2"/>
    <row r="22568" spans="1:6" ht="25.5" customHeight="1" x14ac:dyDescent="0.2">
      <c r="A22568" s="84" t="s">
        <v>5260</v>
      </c>
      <c r="B22568" s="85" t="s">
        <v>5261</v>
      </c>
      <c r="C22568" s="86" t="s">
        <v>9</v>
      </c>
      <c r="D22568" s="87">
        <v>1.2999999999999999E-2</v>
      </c>
      <c r="E22568" s="88">
        <v>180900</v>
      </c>
      <c r="F22568" s="89">
        <f>+D22568*E22568</f>
        <v>2351.6999999999998</v>
      </c>
    </row>
    <row r="22569" spans="1:6" ht="409.6" hidden="1" customHeight="1" x14ac:dyDescent="0.2"/>
    <row r="22570" spans="1:6" ht="25.5" customHeight="1" x14ac:dyDescent="0.2">
      <c r="A22570" s="84" t="s">
        <v>4996</v>
      </c>
      <c r="B22570" s="85" t="s">
        <v>4997</v>
      </c>
      <c r="C22570" s="86" t="s">
        <v>1212</v>
      </c>
      <c r="D22570" s="87">
        <v>0.1</v>
      </c>
      <c r="E22570" s="88">
        <v>2550</v>
      </c>
      <c r="F22570" s="89">
        <f>+D22570*E22570</f>
        <v>255</v>
      </c>
    </row>
    <row r="22571" spans="1:6" ht="409.6" hidden="1" customHeight="1" x14ac:dyDescent="0.2"/>
    <row r="22572" spans="1:6" ht="25.5" customHeight="1" x14ac:dyDescent="0.2">
      <c r="A22572" s="84" t="s">
        <v>5097</v>
      </c>
      <c r="B22572" s="85" t="s">
        <v>5098</v>
      </c>
      <c r="C22572" s="86" t="s">
        <v>9</v>
      </c>
      <c r="D22572" s="87">
        <v>2.2000000000000001E-4</v>
      </c>
      <c r="E22572" s="88">
        <v>295180</v>
      </c>
      <c r="F22572" s="89">
        <f>+D22572*E22572</f>
        <v>64.939599999999999</v>
      </c>
    </row>
    <row r="22573" spans="1:6" ht="409.6" hidden="1" customHeight="1" x14ac:dyDescent="0.2"/>
    <row r="22574" spans="1:6" ht="25.5" customHeight="1" thickBot="1" x14ac:dyDescent="0.25">
      <c r="A22574" s="84" t="s">
        <v>5180</v>
      </c>
      <c r="B22574" s="85" t="s">
        <v>5181</v>
      </c>
      <c r="C22574" s="86" t="s">
        <v>7</v>
      </c>
      <c r="D22574" s="87">
        <v>0.14699999999999999</v>
      </c>
      <c r="E22574" s="88">
        <v>18433</v>
      </c>
      <c r="F22574" s="89">
        <f>+D22574*E22574</f>
        <v>2709.6509999999998</v>
      </c>
    </row>
    <row r="22575" spans="1:6" ht="409.6" hidden="1" customHeight="1" thickBot="1" x14ac:dyDescent="0.25"/>
    <row r="22576" spans="1:6" ht="13.5" customHeight="1" thickBot="1" x14ac:dyDescent="0.25">
      <c r="A22576" s="90" t="s">
        <v>4883</v>
      </c>
      <c r="B22576" s="91"/>
      <c r="C22576" s="92">
        <v>69.364873237763007</v>
      </c>
      <c r="D22576" s="91"/>
      <c r="E22576" s="93" t="s">
        <v>4884</v>
      </c>
      <c r="F22576" s="94">
        <v>81725</v>
      </c>
    </row>
    <row r="22577" spans="1:6" ht="0.2" customHeight="1" x14ac:dyDescent="0.2"/>
    <row r="22578" spans="1:6" ht="12.75" customHeight="1" x14ac:dyDescent="0.2">
      <c r="A22578" s="80" t="s">
        <v>4871</v>
      </c>
      <c r="B22578" s="81" t="s">
        <v>4885</v>
      </c>
      <c r="C22578" s="82" t="s">
        <v>4870</v>
      </c>
      <c r="D22578" s="82" t="s">
        <v>4873</v>
      </c>
      <c r="E22578" s="82" t="s">
        <v>4874</v>
      </c>
      <c r="F22578" s="83" t="s">
        <v>4875</v>
      </c>
    </row>
    <row r="22579" spans="1:6" ht="409.6" hidden="1" customHeight="1" x14ac:dyDescent="0.2"/>
    <row r="22580" spans="1:6" ht="25.5" customHeight="1" thickBot="1" x14ac:dyDescent="0.25">
      <c r="A22580" s="84" t="s">
        <v>5284</v>
      </c>
      <c r="B22580" s="85" t="s">
        <v>5285</v>
      </c>
      <c r="C22580" s="86" t="s">
        <v>4888</v>
      </c>
      <c r="D22580" s="87">
        <v>0.14285999999999999</v>
      </c>
      <c r="E22580" s="88">
        <v>222303</v>
      </c>
      <c r="F22580" s="89">
        <f>+D22580*E22580</f>
        <v>31758.206579999998</v>
      </c>
    </row>
    <row r="22581" spans="1:6" ht="409.6" hidden="1" customHeight="1" thickBot="1" x14ac:dyDescent="0.25"/>
    <row r="22582" spans="1:6" ht="13.5" customHeight="1" thickBot="1" x14ac:dyDescent="0.25">
      <c r="A22582" s="90" t="s">
        <v>4893</v>
      </c>
      <c r="B22582" s="91"/>
      <c r="C22582" s="92">
        <v>26.9549054057495</v>
      </c>
      <c r="D22582" s="91"/>
      <c r="E22582" s="93" t="s">
        <v>4884</v>
      </c>
      <c r="F22582" s="94">
        <v>31758</v>
      </c>
    </row>
    <row r="22583" spans="1:6" ht="0.2" customHeight="1" x14ac:dyDescent="0.2"/>
    <row r="22584" spans="1:6" ht="12.75" customHeight="1" x14ac:dyDescent="0.2">
      <c r="A22584" s="80" t="s">
        <v>4871</v>
      </c>
      <c r="B22584" s="81" t="s">
        <v>4894</v>
      </c>
      <c r="C22584" s="82" t="s">
        <v>4870</v>
      </c>
      <c r="D22584" s="82" t="s">
        <v>4873</v>
      </c>
      <c r="E22584" s="82" t="s">
        <v>4874</v>
      </c>
      <c r="F22584" s="83" t="s">
        <v>4875</v>
      </c>
    </row>
    <row r="22585" spans="1:6" ht="409.6" hidden="1" customHeight="1" x14ac:dyDescent="0.2"/>
    <row r="22586" spans="1:6" ht="25.5" customHeight="1" thickBot="1" x14ac:dyDescent="0.25">
      <c r="A22586" s="84" t="s">
        <v>4895</v>
      </c>
      <c r="B22586" s="85" t="s">
        <v>4896</v>
      </c>
      <c r="C22586" s="86" t="s">
        <v>4897</v>
      </c>
      <c r="D22586" s="87">
        <v>0.05</v>
      </c>
      <c r="E22586" s="88">
        <v>31758</v>
      </c>
      <c r="F22586" s="89">
        <f>+D22586*E22586</f>
        <v>1587.9</v>
      </c>
    </row>
    <row r="22587" spans="1:6" ht="409.6" hidden="1" customHeight="1" thickBot="1" x14ac:dyDescent="0.25"/>
    <row r="22588" spans="1:6" ht="13.5" customHeight="1" thickBot="1" x14ac:dyDescent="0.25">
      <c r="A22588" s="90" t="s">
        <v>4898</v>
      </c>
      <c r="B22588" s="91"/>
      <c r="C22588" s="92">
        <v>1.3478301462412701</v>
      </c>
      <c r="D22588" s="91"/>
      <c r="E22588" s="93" t="s">
        <v>4884</v>
      </c>
      <c r="F22588" s="94">
        <v>1588</v>
      </c>
    </row>
    <row r="22589" spans="1:6" ht="0.2" customHeight="1" x14ac:dyDescent="0.2"/>
    <row r="22590" spans="1:6" ht="12.75" customHeight="1" x14ac:dyDescent="0.2">
      <c r="A22590" s="80" t="s">
        <v>4871</v>
      </c>
      <c r="B22590" s="81" t="s">
        <v>4899</v>
      </c>
      <c r="C22590" s="82" t="s">
        <v>4870</v>
      </c>
      <c r="D22590" s="82" t="s">
        <v>4873</v>
      </c>
      <c r="E22590" s="82" t="s">
        <v>4874</v>
      </c>
      <c r="F22590" s="83" t="s">
        <v>4875</v>
      </c>
    </row>
    <row r="22591" spans="1:6" ht="409.6" hidden="1" customHeight="1" x14ac:dyDescent="0.2"/>
    <row r="22592" spans="1:6" ht="25.5" customHeight="1" x14ac:dyDescent="0.2">
      <c r="A22592" s="84" t="s">
        <v>5056</v>
      </c>
      <c r="B22592" s="85" t="s">
        <v>5057</v>
      </c>
      <c r="C22592" s="86" t="s">
        <v>109</v>
      </c>
      <c r="D22592" s="87">
        <v>0.02</v>
      </c>
      <c r="E22592" s="88">
        <v>54350</v>
      </c>
      <c r="F22592" s="89">
        <f>+D22592*E22592</f>
        <v>1087</v>
      </c>
    </row>
    <row r="22593" spans="1:6" ht="409.6" hidden="1" customHeight="1" x14ac:dyDescent="0.2"/>
    <row r="22594" spans="1:6" ht="25.5" customHeight="1" thickBot="1" x14ac:dyDescent="0.25">
      <c r="A22594" s="84" t="s">
        <v>5058</v>
      </c>
      <c r="B22594" s="85" t="s">
        <v>5059</v>
      </c>
      <c r="C22594" s="86" t="s">
        <v>109</v>
      </c>
      <c r="D22594" s="87">
        <v>0.02</v>
      </c>
      <c r="E22594" s="88">
        <v>23712</v>
      </c>
      <c r="F22594" s="89">
        <f>+D22594*E22594</f>
        <v>474.24</v>
      </c>
    </row>
    <row r="22595" spans="1:6" ht="409.6" hidden="1" customHeight="1" thickBot="1" x14ac:dyDescent="0.25"/>
    <row r="22596" spans="1:6" ht="13.5" customHeight="1" thickBot="1" x14ac:dyDescent="0.25">
      <c r="A22596" s="90" t="s">
        <v>4904</v>
      </c>
      <c r="B22596" s="91"/>
      <c r="C22596" s="92">
        <v>1.3249136387170199</v>
      </c>
      <c r="D22596" s="91"/>
      <c r="E22596" s="93" t="s">
        <v>4884</v>
      </c>
      <c r="F22596" s="94">
        <v>1561</v>
      </c>
    </row>
    <row r="22597" spans="1:6" ht="0.2" customHeight="1" x14ac:dyDescent="0.2"/>
    <row r="22598" spans="1:6" ht="12.75" customHeight="1" x14ac:dyDescent="0.2">
      <c r="A22598" s="80" t="s">
        <v>4871</v>
      </c>
      <c r="B22598" s="81" t="s">
        <v>4905</v>
      </c>
      <c r="C22598" s="82" t="s">
        <v>4870</v>
      </c>
      <c r="D22598" s="82" t="s">
        <v>4873</v>
      </c>
      <c r="E22598" s="82" t="s">
        <v>4874</v>
      </c>
      <c r="F22598" s="83" t="s">
        <v>4875</v>
      </c>
    </row>
    <row r="22599" spans="1:6" ht="409.6" hidden="1" customHeight="1" x14ac:dyDescent="0.2"/>
    <row r="22600" spans="1:6" ht="25.5" customHeight="1" thickBot="1" x14ac:dyDescent="0.25">
      <c r="A22600" s="84" t="s">
        <v>4920</v>
      </c>
      <c r="B22600" s="85" t="s">
        <v>4921</v>
      </c>
      <c r="C22600" s="86" t="s">
        <v>106</v>
      </c>
      <c r="D22600" s="87">
        <v>8.4000000000000005E-2</v>
      </c>
      <c r="E22600" s="88">
        <v>14128</v>
      </c>
      <c r="F22600" s="89">
        <f>+D22600*E22600</f>
        <v>1186.7520000000002</v>
      </c>
    </row>
    <row r="22601" spans="1:6" ht="409.6" hidden="1" customHeight="1" thickBot="1" x14ac:dyDescent="0.25"/>
    <row r="22602" spans="1:6" ht="13.5" customHeight="1" thickBot="1" x14ac:dyDescent="0.25">
      <c r="A22602" s="90" t="s">
        <v>4908</v>
      </c>
      <c r="B22602" s="91"/>
      <c r="C22602" s="92">
        <v>1.0074775715292099</v>
      </c>
      <c r="D22602" s="91"/>
      <c r="E22602" s="93" t="s">
        <v>4884</v>
      </c>
      <c r="F22602" s="94">
        <v>1187</v>
      </c>
    </row>
    <row r="22603" spans="1:6" ht="0.2" customHeight="1" thickBot="1" x14ac:dyDescent="0.25"/>
    <row r="22604" spans="1:6" ht="12.75" customHeight="1" thickBot="1" x14ac:dyDescent="0.3">
      <c r="A22604" s="157" t="s">
        <v>4909</v>
      </c>
      <c r="B22604" s="158"/>
      <c r="C22604" s="158"/>
      <c r="D22604" s="158"/>
      <c r="E22604" s="159">
        <v>117819</v>
      </c>
      <c r="F22604" s="160"/>
    </row>
    <row r="22605" spans="1:6" ht="12.75" customHeight="1" x14ac:dyDescent="0.2"/>
    <row r="22606" spans="1:6" ht="12.75" customHeight="1" x14ac:dyDescent="0.2"/>
    <row r="22607" spans="1:6" ht="409.6" hidden="1" customHeight="1" x14ac:dyDescent="0.2"/>
    <row r="22608" spans="1:6" ht="12.75" customHeight="1" x14ac:dyDescent="0.25">
      <c r="A22608" s="144" t="s">
        <v>4868</v>
      </c>
      <c r="B22608" s="145"/>
      <c r="C22608" s="145"/>
      <c r="D22608" s="145"/>
      <c r="E22608" s="146"/>
      <c r="F22608" s="147"/>
    </row>
    <row r="22609" spans="1:6" ht="12.75" customHeight="1" x14ac:dyDescent="0.2">
      <c r="A22609" s="138" t="s">
        <v>3509</v>
      </c>
      <c r="B22609" s="139"/>
      <c r="C22609" s="139"/>
      <c r="D22609" s="140"/>
      <c r="E22609" s="76" t="s">
        <v>4869</v>
      </c>
      <c r="F22609" s="77" t="s">
        <v>4870</v>
      </c>
    </row>
    <row r="22610" spans="1:6" ht="12.75" customHeight="1" x14ac:dyDescent="0.2">
      <c r="A22610" s="141"/>
      <c r="B22610" s="142"/>
      <c r="C22610" s="142"/>
      <c r="D22610" s="143"/>
      <c r="E22610" s="78" t="s">
        <v>3508</v>
      </c>
      <c r="F22610" s="79" t="s">
        <v>117</v>
      </c>
    </row>
    <row r="22611" spans="1:6" ht="409.6" hidden="1" customHeight="1" x14ac:dyDescent="0.2"/>
    <row r="22612" spans="1:6" ht="12.75" customHeight="1" x14ac:dyDescent="0.2">
      <c r="A22612" s="80" t="s">
        <v>4871</v>
      </c>
      <c r="B22612" s="81" t="s">
        <v>4872</v>
      </c>
      <c r="C22612" s="82" t="s">
        <v>4870</v>
      </c>
      <c r="D22612" s="82" t="s">
        <v>4873</v>
      </c>
      <c r="E22612" s="82" t="s">
        <v>4874</v>
      </c>
      <c r="F22612" s="83" t="s">
        <v>4875</v>
      </c>
    </row>
    <row r="22613" spans="1:6" ht="409.6" hidden="1" customHeight="1" x14ac:dyDescent="0.2"/>
    <row r="22614" spans="1:6" ht="25.5" customHeight="1" x14ac:dyDescent="0.2">
      <c r="A22614" s="84" t="s">
        <v>5714</v>
      </c>
      <c r="B22614" s="85" t="s">
        <v>5715</v>
      </c>
      <c r="C22614" s="86" t="s">
        <v>106</v>
      </c>
      <c r="D22614" s="87">
        <v>8.4000000000000005E-2</v>
      </c>
      <c r="E22614" s="88">
        <v>639120</v>
      </c>
      <c r="F22614" s="89">
        <f>+D22614*E22614</f>
        <v>53686.080000000002</v>
      </c>
    </row>
    <row r="22615" spans="1:6" ht="409.6" hidden="1" customHeight="1" x14ac:dyDescent="0.2"/>
    <row r="22616" spans="1:6" ht="25.5" customHeight="1" x14ac:dyDescent="0.2">
      <c r="A22616" s="84" t="s">
        <v>4965</v>
      </c>
      <c r="B22616" s="85" t="s">
        <v>4966</v>
      </c>
      <c r="C22616" s="86" t="s">
        <v>117</v>
      </c>
      <c r="D22616" s="87">
        <v>1.1499999999999999</v>
      </c>
      <c r="E22616" s="88">
        <v>9386</v>
      </c>
      <c r="F22616" s="89">
        <f>+D22616*E22616</f>
        <v>10793.9</v>
      </c>
    </row>
    <row r="22617" spans="1:6" ht="409.6" hidden="1" customHeight="1" x14ac:dyDescent="0.2"/>
    <row r="22618" spans="1:6" ht="25.5" customHeight="1" x14ac:dyDescent="0.2">
      <c r="A22618" s="84" t="s">
        <v>5712</v>
      </c>
      <c r="B22618" s="85" t="s">
        <v>5713</v>
      </c>
      <c r="C22618" s="86" t="s">
        <v>7</v>
      </c>
      <c r="D22618" s="87">
        <v>2.5401600000000002</v>
      </c>
      <c r="E22618" s="88">
        <v>4741</v>
      </c>
      <c r="F22618" s="89">
        <f>+D22618*E22618</f>
        <v>12042.898560000001</v>
      </c>
    </row>
    <row r="22619" spans="1:6" ht="409.6" hidden="1" customHeight="1" x14ac:dyDescent="0.2"/>
    <row r="22620" spans="1:6" ht="25.5" customHeight="1" x14ac:dyDescent="0.2">
      <c r="A22620" s="84" t="s">
        <v>5621</v>
      </c>
      <c r="B22620" s="85" t="s">
        <v>5622</v>
      </c>
      <c r="C22620" s="86" t="s">
        <v>9</v>
      </c>
      <c r="D22620" s="87">
        <v>0.495</v>
      </c>
      <c r="E22620" s="88">
        <v>41756</v>
      </c>
      <c r="F22620" s="89">
        <f>+D22620*E22620</f>
        <v>20669.22</v>
      </c>
    </row>
    <row r="22621" spans="1:6" ht="409.6" hidden="1" customHeight="1" x14ac:dyDescent="0.2"/>
    <row r="22622" spans="1:6" ht="25.5" customHeight="1" x14ac:dyDescent="0.2">
      <c r="A22622" s="84" t="s">
        <v>5716</v>
      </c>
      <c r="B22622" s="85" t="s">
        <v>5717</v>
      </c>
      <c r="C22622" s="86" t="s">
        <v>263</v>
      </c>
      <c r="D22622" s="87">
        <v>1.5</v>
      </c>
      <c r="E22622" s="88">
        <v>8110</v>
      </c>
      <c r="F22622" s="89">
        <f>+D22622*E22622</f>
        <v>12165</v>
      </c>
    </row>
    <row r="22623" spans="1:6" ht="409.6" hidden="1" customHeight="1" x14ac:dyDescent="0.2"/>
    <row r="22624" spans="1:6" ht="25.5" customHeight="1" x14ac:dyDescent="0.2">
      <c r="A22624" s="84" t="s">
        <v>5710</v>
      </c>
      <c r="B22624" s="85" t="s">
        <v>5711</v>
      </c>
      <c r="C22624" s="86" t="s">
        <v>263</v>
      </c>
      <c r="D22624" s="87">
        <v>3.15</v>
      </c>
      <c r="E22624" s="88">
        <v>240</v>
      </c>
      <c r="F22624" s="89">
        <f>+D22624*E22624</f>
        <v>756</v>
      </c>
    </row>
    <row r="22625" spans="1:6" ht="409.6" hidden="1" customHeight="1" x14ac:dyDescent="0.2"/>
    <row r="22626" spans="1:6" ht="25.5" customHeight="1" x14ac:dyDescent="0.2">
      <c r="A22626" s="84" t="s">
        <v>5160</v>
      </c>
      <c r="B22626" s="85" t="s">
        <v>5161</v>
      </c>
      <c r="C22626" s="86" t="s">
        <v>9</v>
      </c>
      <c r="D22626" s="87">
        <v>3.3930000000000002E-2</v>
      </c>
      <c r="E22626" s="88">
        <v>155918</v>
      </c>
      <c r="F22626" s="89">
        <f>+D22626*E22626</f>
        <v>5290.29774</v>
      </c>
    </row>
    <row r="22627" spans="1:6" ht="409.6" hidden="1" customHeight="1" x14ac:dyDescent="0.2"/>
    <row r="22628" spans="1:6" ht="25.5" customHeight="1" x14ac:dyDescent="0.2">
      <c r="A22628" s="84" t="s">
        <v>4996</v>
      </c>
      <c r="B22628" s="85" t="s">
        <v>4997</v>
      </c>
      <c r="C22628" s="86" t="s">
        <v>1212</v>
      </c>
      <c r="D22628" s="87">
        <v>0.13</v>
      </c>
      <c r="E22628" s="88">
        <v>2550</v>
      </c>
      <c r="F22628" s="89">
        <f>+D22628*E22628</f>
        <v>331.5</v>
      </c>
    </row>
    <row r="22629" spans="1:6" ht="409.6" hidden="1" customHeight="1" x14ac:dyDescent="0.2"/>
    <row r="22630" spans="1:6" ht="25.5" customHeight="1" x14ac:dyDescent="0.2">
      <c r="A22630" s="84" t="s">
        <v>5097</v>
      </c>
      <c r="B22630" s="85" t="s">
        <v>5098</v>
      </c>
      <c r="C22630" s="86" t="s">
        <v>9</v>
      </c>
      <c r="D22630" s="87">
        <v>2.2000000000000001E-4</v>
      </c>
      <c r="E22630" s="88">
        <v>295180</v>
      </c>
      <c r="F22630" s="89">
        <f>+D22630*E22630</f>
        <v>64.939599999999999</v>
      </c>
    </row>
    <row r="22631" spans="1:6" ht="409.6" hidden="1" customHeight="1" x14ac:dyDescent="0.2"/>
    <row r="22632" spans="1:6" ht="25.5" customHeight="1" thickBot="1" x14ac:dyDescent="0.25">
      <c r="A22632" s="84" t="s">
        <v>5180</v>
      </c>
      <c r="B22632" s="85" t="s">
        <v>5181</v>
      </c>
      <c r="C22632" s="86" t="s">
        <v>7</v>
      </c>
      <c r="D22632" s="87">
        <v>0.14699999999999999</v>
      </c>
      <c r="E22632" s="88">
        <v>18433</v>
      </c>
      <c r="F22632" s="89">
        <f>+D22632*E22632</f>
        <v>2709.6509999999998</v>
      </c>
    </row>
    <row r="22633" spans="1:6" ht="409.6" hidden="1" customHeight="1" thickBot="1" x14ac:dyDescent="0.25"/>
    <row r="22634" spans="1:6" ht="13.5" customHeight="1" thickBot="1" x14ac:dyDescent="0.25">
      <c r="A22634" s="90" t="s">
        <v>4883</v>
      </c>
      <c r="B22634" s="91"/>
      <c r="C22634" s="92">
        <v>80.229905289311006</v>
      </c>
      <c r="D22634" s="91"/>
      <c r="E22634" s="93" t="s">
        <v>4884</v>
      </c>
      <c r="F22634" s="94">
        <v>118510</v>
      </c>
    </row>
    <row r="22635" spans="1:6" ht="0.2" customHeight="1" x14ac:dyDescent="0.2"/>
    <row r="22636" spans="1:6" ht="12.75" customHeight="1" x14ac:dyDescent="0.2">
      <c r="A22636" s="80" t="s">
        <v>4871</v>
      </c>
      <c r="B22636" s="81" t="s">
        <v>4885</v>
      </c>
      <c r="C22636" s="82" t="s">
        <v>4870</v>
      </c>
      <c r="D22636" s="82" t="s">
        <v>4873</v>
      </c>
      <c r="E22636" s="82" t="s">
        <v>4874</v>
      </c>
      <c r="F22636" s="83" t="s">
        <v>4875</v>
      </c>
    </row>
    <row r="22637" spans="1:6" ht="409.6" hidden="1" customHeight="1" x14ac:dyDescent="0.2"/>
    <row r="22638" spans="1:6" ht="25.5" customHeight="1" thickBot="1" x14ac:dyDescent="0.25">
      <c r="A22638" s="84" t="s">
        <v>5284</v>
      </c>
      <c r="B22638" s="85" t="s">
        <v>5285</v>
      </c>
      <c r="C22638" s="86" t="s">
        <v>4888</v>
      </c>
      <c r="D22638" s="87">
        <v>0.11765</v>
      </c>
      <c r="E22638" s="88">
        <v>222303</v>
      </c>
      <c r="F22638" s="89">
        <f>+D22638*E22638</f>
        <v>26153.947950000002</v>
      </c>
    </row>
    <row r="22639" spans="1:6" ht="409.6" hidden="1" customHeight="1" thickBot="1" x14ac:dyDescent="0.25"/>
    <row r="22640" spans="1:6" ht="13.5" customHeight="1" thickBot="1" x14ac:dyDescent="0.25">
      <c r="A22640" s="90" t="s">
        <v>4893</v>
      </c>
      <c r="B22640" s="91"/>
      <c r="C22640" s="92">
        <v>17.705956821674501</v>
      </c>
      <c r="D22640" s="91"/>
      <c r="E22640" s="93" t="s">
        <v>4884</v>
      </c>
      <c r="F22640" s="94">
        <v>26154</v>
      </c>
    </row>
    <row r="22641" spans="1:6" ht="0.2" customHeight="1" x14ac:dyDescent="0.2"/>
    <row r="22642" spans="1:6" ht="12.75" customHeight="1" x14ac:dyDescent="0.2">
      <c r="A22642" s="80" t="s">
        <v>4871</v>
      </c>
      <c r="B22642" s="81" t="s">
        <v>4894</v>
      </c>
      <c r="C22642" s="82" t="s">
        <v>4870</v>
      </c>
      <c r="D22642" s="82" t="s">
        <v>4873</v>
      </c>
      <c r="E22642" s="82" t="s">
        <v>4874</v>
      </c>
      <c r="F22642" s="83" t="s">
        <v>4875</v>
      </c>
    </row>
    <row r="22643" spans="1:6" ht="409.6" hidden="1" customHeight="1" x14ac:dyDescent="0.2"/>
    <row r="22644" spans="1:6" ht="25.5" customHeight="1" thickBot="1" x14ac:dyDescent="0.25">
      <c r="A22644" s="84" t="s">
        <v>4895</v>
      </c>
      <c r="B22644" s="85" t="s">
        <v>4896</v>
      </c>
      <c r="C22644" s="86" t="s">
        <v>4897</v>
      </c>
      <c r="D22644" s="87">
        <v>0.05</v>
      </c>
      <c r="E22644" s="88">
        <v>26154</v>
      </c>
      <c r="F22644" s="89">
        <f>+D22644*E22644</f>
        <v>1307.7</v>
      </c>
    </row>
    <row r="22645" spans="1:6" ht="409.6" hidden="1" customHeight="1" thickBot="1" x14ac:dyDescent="0.25"/>
    <row r="22646" spans="1:6" ht="13.5" customHeight="1" thickBot="1" x14ac:dyDescent="0.25">
      <c r="A22646" s="90" t="s">
        <v>4898</v>
      </c>
      <c r="B22646" s="91"/>
      <c r="C22646" s="92">
        <v>0.88550093762905102</v>
      </c>
      <c r="D22646" s="91"/>
      <c r="E22646" s="93" t="s">
        <v>4884</v>
      </c>
      <c r="F22646" s="94">
        <v>1308</v>
      </c>
    </row>
    <row r="22647" spans="1:6" ht="0.2" customHeight="1" x14ac:dyDescent="0.2"/>
    <row r="22648" spans="1:6" ht="12.75" customHeight="1" x14ac:dyDescent="0.2">
      <c r="A22648" s="80" t="s">
        <v>4871</v>
      </c>
      <c r="B22648" s="81" t="s">
        <v>4899</v>
      </c>
      <c r="C22648" s="82" t="s">
        <v>4870</v>
      </c>
      <c r="D22648" s="82" t="s">
        <v>4873</v>
      </c>
      <c r="E22648" s="82" t="s">
        <v>4874</v>
      </c>
      <c r="F22648" s="83" t="s">
        <v>4875</v>
      </c>
    </row>
    <row r="22649" spans="1:6" ht="409.6" hidden="1" customHeight="1" x14ac:dyDescent="0.2"/>
    <row r="22650" spans="1:6" ht="25.5" customHeight="1" x14ac:dyDescent="0.2">
      <c r="A22650" s="84" t="s">
        <v>5056</v>
      </c>
      <c r="B22650" s="85" t="s">
        <v>5057</v>
      </c>
      <c r="C22650" s="86" t="s">
        <v>109</v>
      </c>
      <c r="D22650" s="87">
        <v>0.02</v>
      </c>
      <c r="E22650" s="88">
        <v>54350</v>
      </c>
      <c r="F22650" s="89">
        <f>+D22650*E22650</f>
        <v>1087</v>
      </c>
    </row>
    <row r="22651" spans="1:6" ht="409.6" hidden="1" customHeight="1" x14ac:dyDescent="0.2"/>
    <row r="22652" spans="1:6" ht="25.5" customHeight="1" thickBot="1" x14ac:dyDescent="0.25">
      <c r="A22652" s="84" t="s">
        <v>5058</v>
      </c>
      <c r="B22652" s="85" t="s">
        <v>5059</v>
      </c>
      <c r="C22652" s="86" t="s">
        <v>109</v>
      </c>
      <c r="D22652" s="87">
        <v>0.02</v>
      </c>
      <c r="E22652" s="88">
        <v>23712</v>
      </c>
      <c r="F22652" s="89">
        <f>+D22652*E22652</f>
        <v>474.24</v>
      </c>
    </row>
    <row r="22653" spans="1:6" ht="409.6" hidden="1" customHeight="1" thickBot="1" x14ac:dyDescent="0.25"/>
    <row r="22654" spans="1:6" ht="13.5" customHeight="1" thickBot="1" x14ac:dyDescent="0.25">
      <c r="A22654" s="90" t="s">
        <v>4904</v>
      </c>
      <c r="B22654" s="91"/>
      <c r="C22654" s="92">
        <v>1.0567790241888</v>
      </c>
      <c r="D22654" s="91"/>
      <c r="E22654" s="93" t="s">
        <v>4884</v>
      </c>
      <c r="F22654" s="94">
        <v>1561</v>
      </c>
    </row>
    <row r="22655" spans="1:6" ht="0.2" customHeight="1" x14ac:dyDescent="0.2"/>
    <row r="22656" spans="1:6" ht="12.75" customHeight="1" x14ac:dyDescent="0.2">
      <c r="A22656" s="80" t="s">
        <v>4871</v>
      </c>
      <c r="B22656" s="81" t="s">
        <v>4905</v>
      </c>
      <c r="C22656" s="82" t="s">
        <v>4870</v>
      </c>
      <c r="D22656" s="82" t="s">
        <v>4873</v>
      </c>
      <c r="E22656" s="82" t="s">
        <v>4874</v>
      </c>
      <c r="F22656" s="83" t="s">
        <v>4875</v>
      </c>
    </row>
    <row r="22657" spans="1:6" ht="409.6" hidden="1" customHeight="1" x14ac:dyDescent="0.2"/>
    <row r="22658" spans="1:6" ht="25.5" customHeight="1" thickBot="1" x14ac:dyDescent="0.25">
      <c r="A22658" s="84" t="s">
        <v>4949</v>
      </c>
      <c r="B22658" s="85" t="s">
        <v>4950</v>
      </c>
      <c r="C22658" s="86" t="s">
        <v>9</v>
      </c>
      <c r="D22658" s="87">
        <v>8.4000000000000005E-2</v>
      </c>
      <c r="E22658" s="88">
        <v>2140</v>
      </c>
      <c r="F22658" s="89">
        <f>+D22658*E22658</f>
        <v>179.76000000000002</v>
      </c>
    </row>
    <row r="22659" spans="1:6" ht="409.6" hidden="1" customHeight="1" thickBot="1" x14ac:dyDescent="0.25"/>
    <row r="22660" spans="1:6" ht="13.5" customHeight="1" thickBot="1" x14ac:dyDescent="0.25">
      <c r="A22660" s="90" t="s">
        <v>4908</v>
      </c>
      <c r="B22660" s="91"/>
      <c r="C22660" s="92">
        <v>0.121857927196658</v>
      </c>
      <c r="D22660" s="91"/>
      <c r="E22660" s="93" t="s">
        <v>4884</v>
      </c>
      <c r="F22660" s="94">
        <v>180</v>
      </c>
    </row>
    <row r="22661" spans="1:6" ht="0.2" customHeight="1" thickBot="1" x14ac:dyDescent="0.25"/>
    <row r="22662" spans="1:6" ht="12.75" customHeight="1" thickBot="1" x14ac:dyDescent="0.3">
      <c r="A22662" s="157" t="s">
        <v>4909</v>
      </c>
      <c r="B22662" s="158"/>
      <c r="C22662" s="158"/>
      <c r="D22662" s="158"/>
      <c r="E22662" s="159">
        <v>147713</v>
      </c>
      <c r="F22662" s="160"/>
    </row>
    <row r="22663" spans="1:6" ht="12.75" customHeight="1" x14ac:dyDescent="0.2"/>
    <row r="22664" spans="1:6" ht="12.75" customHeight="1" x14ac:dyDescent="0.2"/>
    <row r="22665" spans="1:6" ht="409.6" hidden="1" customHeight="1" x14ac:dyDescent="0.2"/>
    <row r="22666" spans="1:6" ht="12.75" customHeight="1" x14ac:dyDescent="0.25">
      <c r="A22666" s="144" t="s">
        <v>4868</v>
      </c>
      <c r="B22666" s="145"/>
      <c r="C22666" s="145"/>
      <c r="D22666" s="145"/>
      <c r="E22666" s="146"/>
      <c r="F22666" s="147"/>
    </row>
    <row r="22667" spans="1:6" ht="12.75" customHeight="1" x14ac:dyDescent="0.2">
      <c r="A22667" s="138" t="s">
        <v>3511</v>
      </c>
      <c r="B22667" s="139"/>
      <c r="C22667" s="139"/>
      <c r="D22667" s="140"/>
      <c r="E22667" s="76" t="s">
        <v>4869</v>
      </c>
      <c r="F22667" s="77" t="s">
        <v>4870</v>
      </c>
    </row>
    <row r="22668" spans="1:6" ht="12.75" customHeight="1" x14ac:dyDescent="0.2">
      <c r="A22668" s="141"/>
      <c r="B22668" s="142"/>
      <c r="C22668" s="142"/>
      <c r="D22668" s="143"/>
      <c r="E22668" s="78" t="s">
        <v>3510</v>
      </c>
      <c r="F22668" s="79" t="s">
        <v>117</v>
      </c>
    </row>
    <row r="22669" spans="1:6" ht="409.6" hidden="1" customHeight="1" x14ac:dyDescent="0.2"/>
    <row r="22670" spans="1:6" ht="12.75" customHeight="1" x14ac:dyDescent="0.2">
      <c r="A22670" s="80" t="s">
        <v>4871</v>
      </c>
      <c r="B22670" s="81" t="s">
        <v>4872</v>
      </c>
      <c r="C22670" s="82" t="s">
        <v>4870</v>
      </c>
      <c r="D22670" s="82" t="s">
        <v>4873</v>
      </c>
      <c r="E22670" s="82" t="s">
        <v>4874</v>
      </c>
      <c r="F22670" s="83" t="s">
        <v>4875</v>
      </c>
    </row>
    <row r="22671" spans="1:6" ht="409.6" hidden="1" customHeight="1" x14ac:dyDescent="0.2"/>
    <row r="22672" spans="1:6" ht="25.5" customHeight="1" x14ac:dyDescent="0.2">
      <c r="A22672" s="84" t="s">
        <v>5154</v>
      </c>
      <c r="B22672" s="85" t="s">
        <v>5155</v>
      </c>
      <c r="C22672" s="86" t="s">
        <v>106</v>
      </c>
      <c r="D22672" s="87">
        <v>8.4000000000000005E-2</v>
      </c>
      <c r="E22672" s="88">
        <v>405694</v>
      </c>
      <c r="F22672" s="89">
        <f>+D22672*E22672</f>
        <v>34078.296000000002</v>
      </c>
    </row>
    <row r="22673" spans="1:6" ht="409.6" hidden="1" customHeight="1" x14ac:dyDescent="0.2"/>
    <row r="22674" spans="1:6" ht="25.5" customHeight="1" x14ac:dyDescent="0.2">
      <c r="A22674" s="84" t="s">
        <v>4965</v>
      </c>
      <c r="B22674" s="85" t="s">
        <v>4966</v>
      </c>
      <c r="C22674" s="86" t="s">
        <v>117</v>
      </c>
      <c r="D22674" s="87">
        <v>1.1499999999999999</v>
      </c>
      <c r="E22674" s="88">
        <v>9386</v>
      </c>
      <c r="F22674" s="89">
        <f>+D22674*E22674</f>
        <v>10793.9</v>
      </c>
    </row>
    <row r="22675" spans="1:6" ht="409.6" hidden="1" customHeight="1" x14ac:dyDescent="0.2"/>
    <row r="22676" spans="1:6" ht="25.5" customHeight="1" x14ac:dyDescent="0.2">
      <c r="A22676" s="84" t="s">
        <v>5718</v>
      </c>
      <c r="B22676" s="85" t="s">
        <v>5719</v>
      </c>
      <c r="C22676" s="86" t="s">
        <v>7</v>
      </c>
      <c r="D22676" s="87">
        <v>1.764</v>
      </c>
      <c r="E22676" s="88">
        <v>4160</v>
      </c>
      <c r="F22676" s="89">
        <f>+D22676*E22676</f>
        <v>7338.24</v>
      </c>
    </row>
    <row r="22677" spans="1:6" ht="409.6" hidden="1" customHeight="1" x14ac:dyDescent="0.2"/>
    <row r="22678" spans="1:6" ht="25.5" customHeight="1" x14ac:dyDescent="0.2">
      <c r="A22678" s="84" t="s">
        <v>5621</v>
      </c>
      <c r="B22678" s="85" t="s">
        <v>5622</v>
      </c>
      <c r="C22678" s="86" t="s">
        <v>9</v>
      </c>
      <c r="D22678" s="87">
        <v>0.495</v>
      </c>
      <c r="E22678" s="88">
        <v>41756</v>
      </c>
      <c r="F22678" s="89">
        <f>+D22678*E22678</f>
        <v>20669.22</v>
      </c>
    </row>
    <row r="22679" spans="1:6" ht="409.6" hidden="1" customHeight="1" x14ac:dyDescent="0.2"/>
    <row r="22680" spans="1:6" ht="25.5" customHeight="1" x14ac:dyDescent="0.2">
      <c r="A22680" s="84" t="s">
        <v>5716</v>
      </c>
      <c r="B22680" s="85" t="s">
        <v>5717</v>
      </c>
      <c r="C22680" s="86" t="s">
        <v>263</v>
      </c>
      <c r="D22680" s="87">
        <v>1.5</v>
      </c>
      <c r="E22680" s="88">
        <v>8110</v>
      </c>
      <c r="F22680" s="89">
        <f>+D22680*E22680</f>
        <v>12165</v>
      </c>
    </row>
    <row r="22681" spans="1:6" ht="409.6" hidden="1" customHeight="1" x14ac:dyDescent="0.2"/>
    <row r="22682" spans="1:6" ht="25.5" customHeight="1" x14ac:dyDescent="0.2">
      <c r="A22682" s="84" t="s">
        <v>5710</v>
      </c>
      <c r="B22682" s="85" t="s">
        <v>5711</v>
      </c>
      <c r="C22682" s="86" t="s">
        <v>263</v>
      </c>
      <c r="D22682" s="87">
        <v>3.15</v>
      </c>
      <c r="E22682" s="88">
        <v>240</v>
      </c>
      <c r="F22682" s="89">
        <f>+D22682*E22682</f>
        <v>756</v>
      </c>
    </row>
    <row r="22683" spans="1:6" ht="409.6" hidden="1" customHeight="1" x14ac:dyDescent="0.2"/>
    <row r="22684" spans="1:6" ht="25.5" customHeight="1" x14ac:dyDescent="0.2">
      <c r="A22684" s="84" t="s">
        <v>5160</v>
      </c>
      <c r="B22684" s="85" t="s">
        <v>5161</v>
      </c>
      <c r="C22684" s="86" t="s">
        <v>9</v>
      </c>
      <c r="D22684" s="87">
        <v>3.3930000000000002E-2</v>
      </c>
      <c r="E22684" s="88">
        <v>155918</v>
      </c>
      <c r="F22684" s="89">
        <f>+D22684*E22684</f>
        <v>5290.29774</v>
      </c>
    </row>
    <row r="22685" spans="1:6" ht="409.6" hidden="1" customHeight="1" x14ac:dyDescent="0.2"/>
    <row r="22686" spans="1:6" ht="25.5" customHeight="1" x14ac:dyDescent="0.2">
      <c r="A22686" s="84" t="s">
        <v>4996</v>
      </c>
      <c r="B22686" s="85" t="s">
        <v>4997</v>
      </c>
      <c r="C22686" s="86" t="s">
        <v>1212</v>
      </c>
      <c r="D22686" s="87">
        <v>0.13</v>
      </c>
      <c r="E22686" s="88">
        <v>2550</v>
      </c>
      <c r="F22686" s="89">
        <f>+D22686*E22686</f>
        <v>331.5</v>
      </c>
    </row>
    <row r="22687" spans="1:6" ht="409.6" hidden="1" customHeight="1" x14ac:dyDescent="0.2"/>
    <row r="22688" spans="1:6" ht="25.5" customHeight="1" x14ac:dyDescent="0.2">
      <c r="A22688" s="84" t="s">
        <v>5097</v>
      </c>
      <c r="B22688" s="85" t="s">
        <v>5098</v>
      </c>
      <c r="C22688" s="86" t="s">
        <v>9</v>
      </c>
      <c r="D22688" s="87">
        <v>2.2000000000000001E-4</v>
      </c>
      <c r="E22688" s="88">
        <v>295180</v>
      </c>
      <c r="F22688" s="89">
        <f>+D22688*E22688</f>
        <v>64.939599999999999</v>
      </c>
    </row>
    <row r="22689" spans="1:6" ht="409.6" hidden="1" customHeight="1" x14ac:dyDescent="0.2"/>
    <row r="22690" spans="1:6" ht="25.5" customHeight="1" thickBot="1" x14ac:dyDescent="0.25">
      <c r="A22690" s="84" t="s">
        <v>5180</v>
      </c>
      <c r="B22690" s="85" t="s">
        <v>5181</v>
      </c>
      <c r="C22690" s="86" t="s">
        <v>7</v>
      </c>
      <c r="D22690" s="87">
        <v>0.14699999999999999</v>
      </c>
      <c r="E22690" s="88">
        <v>18433</v>
      </c>
      <c r="F22690" s="89">
        <f>+D22690*E22690</f>
        <v>2709.6509999999998</v>
      </c>
    </row>
    <row r="22691" spans="1:6" ht="409.6" hidden="1" customHeight="1" thickBot="1" x14ac:dyDescent="0.25"/>
    <row r="22692" spans="1:6" ht="13.5" customHeight="1" thickBot="1" x14ac:dyDescent="0.25">
      <c r="A22692" s="90" t="s">
        <v>4883</v>
      </c>
      <c r="B22692" s="91"/>
      <c r="C22692" s="92">
        <v>76.334683954619095</v>
      </c>
      <c r="D22692" s="91"/>
      <c r="E22692" s="93" t="s">
        <v>4884</v>
      </c>
      <c r="F22692" s="94">
        <v>94197</v>
      </c>
    </row>
    <row r="22693" spans="1:6" ht="0.2" customHeight="1" x14ac:dyDescent="0.2"/>
    <row r="22694" spans="1:6" ht="12.75" customHeight="1" x14ac:dyDescent="0.2">
      <c r="A22694" s="80" t="s">
        <v>4871</v>
      </c>
      <c r="B22694" s="81" t="s">
        <v>4885</v>
      </c>
      <c r="C22694" s="82" t="s">
        <v>4870</v>
      </c>
      <c r="D22694" s="82" t="s">
        <v>4873</v>
      </c>
      <c r="E22694" s="82" t="s">
        <v>4874</v>
      </c>
      <c r="F22694" s="83" t="s">
        <v>4875</v>
      </c>
    </row>
    <row r="22695" spans="1:6" ht="409.6" hidden="1" customHeight="1" x14ac:dyDescent="0.2"/>
    <row r="22696" spans="1:6" ht="25.5" customHeight="1" thickBot="1" x14ac:dyDescent="0.25">
      <c r="A22696" s="84" t="s">
        <v>5284</v>
      </c>
      <c r="B22696" s="85" t="s">
        <v>5285</v>
      </c>
      <c r="C22696" s="86" t="s">
        <v>4888</v>
      </c>
      <c r="D22696" s="87">
        <v>0.11765</v>
      </c>
      <c r="E22696" s="88">
        <v>222303</v>
      </c>
      <c r="F22696" s="89">
        <f>+D22696*E22696</f>
        <v>26153.947950000002</v>
      </c>
    </row>
    <row r="22697" spans="1:6" ht="409.6" hidden="1" customHeight="1" thickBot="1" x14ac:dyDescent="0.25"/>
    <row r="22698" spans="1:6" ht="13.5" customHeight="1" thickBot="1" x14ac:dyDescent="0.25">
      <c r="A22698" s="90" t="s">
        <v>4893</v>
      </c>
      <c r="B22698" s="91"/>
      <c r="C22698" s="92">
        <v>21.194489465154</v>
      </c>
      <c r="D22698" s="91"/>
      <c r="E22698" s="93" t="s">
        <v>4884</v>
      </c>
      <c r="F22698" s="94">
        <v>26154</v>
      </c>
    </row>
    <row r="22699" spans="1:6" ht="0.2" customHeight="1" x14ac:dyDescent="0.2"/>
    <row r="22700" spans="1:6" ht="12.75" customHeight="1" x14ac:dyDescent="0.2">
      <c r="A22700" s="80" t="s">
        <v>4871</v>
      </c>
      <c r="B22700" s="81" t="s">
        <v>4894</v>
      </c>
      <c r="C22700" s="82" t="s">
        <v>4870</v>
      </c>
      <c r="D22700" s="82" t="s">
        <v>4873</v>
      </c>
      <c r="E22700" s="82" t="s">
        <v>4874</v>
      </c>
      <c r="F22700" s="83" t="s">
        <v>4875</v>
      </c>
    </row>
    <row r="22701" spans="1:6" ht="409.6" hidden="1" customHeight="1" x14ac:dyDescent="0.2"/>
    <row r="22702" spans="1:6" ht="25.5" customHeight="1" thickBot="1" x14ac:dyDescent="0.25">
      <c r="A22702" s="84" t="s">
        <v>4895</v>
      </c>
      <c r="B22702" s="85" t="s">
        <v>4896</v>
      </c>
      <c r="C22702" s="86" t="s">
        <v>4897</v>
      </c>
      <c r="D22702" s="87">
        <v>0.05</v>
      </c>
      <c r="E22702" s="88">
        <v>26154</v>
      </c>
      <c r="F22702" s="89">
        <f>+D22702*E22702</f>
        <v>1307.7</v>
      </c>
    </row>
    <row r="22703" spans="1:6" ht="409.6" hidden="1" customHeight="1" thickBot="1" x14ac:dyDescent="0.25"/>
    <row r="22704" spans="1:6" ht="13.5" customHeight="1" thickBot="1" x14ac:dyDescent="0.25">
      <c r="A22704" s="90" t="s">
        <v>4898</v>
      </c>
      <c r="B22704" s="91"/>
      <c r="C22704" s="92">
        <v>1.0599675850891399</v>
      </c>
      <c r="D22704" s="91"/>
      <c r="E22704" s="93" t="s">
        <v>4884</v>
      </c>
      <c r="F22704" s="94">
        <v>1308</v>
      </c>
    </row>
    <row r="22705" spans="1:6" ht="0.2" customHeight="1" x14ac:dyDescent="0.2"/>
    <row r="22706" spans="1:6" ht="12.75" customHeight="1" x14ac:dyDescent="0.2">
      <c r="A22706" s="80" t="s">
        <v>4871</v>
      </c>
      <c r="B22706" s="81" t="s">
        <v>4899</v>
      </c>
      <c r="C22706" s="82" t="s">
        <v>4870</v>
      </c>
      <c r="D22706" s="82" t="s">
        <v>4873</v>
      </c>
      <c r="E22706" s="82" t="s">
        <v>4874</v>
      </c>
      <c r="F22706" s="83" t="s">
        <v>4875</v>
      </c>
    </row>
    <row r="22707" spans="1:6" ht="409.6" hidden="1" customHeight="1" x14ac:dyDescent="0.2"/>
    <row r="22708" spans="1:6" ht="25.5" customHeight="1" x14ac:dyDescent="0.2">
      <c r="A22708" s="84" t="s">
        <v>5056</v>
      </c>
      <c r="B22708" s="85" t="s">
        <v>5057</v>
      </c>
      <c r="C22708" s="86" t="s">
        <v>109</v>
      </c>
      <c r="D22708" s="87">
        <v>0.02</v>
      </c>
      <c r="E22708" s="88">
        <v>54350</v>
      </c>
      <c r="F22708" s="89">
        <f>+D22708*E22708</f>
        <v>1087</v>
      </c>
    </row>
    <row r="22709" spans="1:6" ht="409.6" hidden="1" customHeight="1" x14ac:dyDescent="0.2"/>
    <row r="22710" spans="1:6" ht="25.5" customHeight="1" thickBot="1" x14ac:dyDescent="0.25">
      <c r="A22710" s="84" t="s">
        <v>5058</v>
      </c>
      <c r="B22710" s="85" t="s">
        <v>5059</v>
      </c>
      <c r="C22710" s="86" t="s">
        <v>109</v>
      </c>
      <c r="D22710" s="87">
        <v>0.02</v>
      </c>
      <c r="E22710" s="88">
        <v>23712</v>
      </c>
      <c r="F22710" s="89">
        <f>+D22710*E22710</f>
        <v>474.24</v>
      </c>
    </row>
    <row r="22711" spans="1:6" ht="409.6" hidden="1" customHeight="1" thickBot="1" x14ac:dyDescent="0.25"/>
    <row r="22712" spans="1:6" ht="13.5" customHeight="1" thickBot="1" x14ac:dyDescent="0.25">
      <c r="A22712" s="90" t="s">
        <v>4904</v>
      </c>
      <c r="B22712" s="91"/>
      <c r="C22712" s="92">
        <v>1.2649918962722899</v>
      </c>
      <c r="D22712" s="91"/>
      <c r="E22712" s="93" t="s">
        <v>4884</v>
      </c>
      <c r="F22712" s="94">
        <v>1561</v>
      </c>
    </row>
    <row r="22713" spans="1:6" ht="0.2" customHeight="1" x14ac:dyDescent="0.2"/>
    <row r="22714" spans="1:6" ht="12.75" customHeight="1" x14ac:dyDescent="0.2">
      <c r="A22714" s="80" t="s">
        <v>4871</v>
      </c>
      <c r="B22714" s="81" t="s">
        <v>4905</v>
      </c>
      <c r="C22714" s="82" t="s">
        <v>4870</v>
      </c>
      <c r="D22714" s="82" t="s">
        <v>4873</v>
      </c>
      <c r="E22714" s="82" t="s">
        <v>4874</v>
      </c>
      <c r="F22714" s="83" t="s">
        <v>4875</v>
      </c>
    </row>
    <row r="22715" spans="1:6" ht="409.6" hidden="1" customHeight="1" x14ac:dyDescent="0.2"/>
    <row r="22716" spans="1:6" ht="25.5" customHeight="1" thickBot="1" x14ac:dyDescent="0.25">
      <c r="A22716" s="84" t="s">
        <v>4949</v>
      </c>
      <c r="B22716" s="85" t="s">
        <v>4950</v>
      </c>
      <c r="C22716" s="86" t="s">
        <v>9</v>
      </c>
      <c r="D22716" s="87">
        <v>8.4000000000000005E-2</v>
      </c>
      <c r="E22716" s="88">
        <v>2140</v>
      </c>
      <c r="F22716" s="89">
        <f>+D22716*E22716</f>
        <v>179.76000000000002</v>
      </c>
    </row>
    <row r="22717" spans="1:6" ht="409.6" hidden="1" customHeight="1" thickBot="1" x14ac:dyDescent="0.25"/>
    <row r="22718" spans="1:6" ht="13.5" customHeight="1" thickBot="1" x14ac:dyDescent="0.25">
      <c r="A22718" s="90" t="s">
        <v>4908</v>
      </c>
      <c r="B22718" s="91"/>
      <c r="C22718" s="92">
        <v>0.145867098865478</v>
      </c>
      <c r="D22718" s="91"/>
      <c r="E22718" s="93" t="s">
        <v>4884</v>
      </c>
      <c r="F22718" s="94">
        <v>180</v>
      </c>
    </row>
    <row r="22719" spans="1:6" ht="0.2" customHeight="1" x14ac:dyDescent="0.2"/>
    <row r="22720" spans="1:6" ht="12.75" customHeight="1" thickBot="1" x14ac:dyDescent="0.3">
      <c r="A22720" s="157" t="s">
        <v>4909</v>
      </c>
      <c r="B22720" s="158"/>
      <c r="C22720" s="158"/>
      <c r="D22720" s="158"/>
      <c r="E22720" s="159">
        <v>123400</v>
      </c>
      <c r="F22720" s="160"/>
    </row>
    <row r="22721" spans="1:6" ht="12.75" customHeight="1" x14ac:dyDescent="0.2"/>
    <row r="22722" spans="1:6" ht="12.75" customHeight="1" x14ac:dyDescent="0.2"/>
    <row r="22723" spans="1:6" ht="409.6" hidden="1" customHeight="1" x14ac:dyDescent="0.2"/>
    <row r="22724" spans="1:6" ht="12.75" customHeight="1" x14ac:dyDescent="0.25">
      <c r="A22724" s="144" t="s">
        <v>4868</v>
      </c>
      <c r="B22724" s="145"/>
      <c r="C22724" s="145"/>
      <c r="D22724" s="145"/>
      <c r="E22724" s="146"/>
      <c r="F22724" s="147"/>
    </row>
    <row r="22725" spans="1:6" ht="12.75" customHeight="1" x14ac:dyDescent="0.2">
      <c r="A22725" s="138" t="s">
        <v>3513</v>
      </c>
      <c r="B22725" s="139"/>
      <c r="C22725" s="139"/>
      <c r="D22725" s="140"/>
      <c r="E22725" s="76" t="s">
        <v>4869</v>
      </c>
      <c r="F22725" s="77" t="s">
        <v>4870</v>
      </c>
    </row>
    <row r="22726" spans="1:6" ht="12.75" customHeight="1" x14ac:dyDescent="0.2">
      <c r="A22726" s="141"/>
      <c r="B22726" s="142"/>
      <c r="C22726" s="142"/>
      <c r="D22726" s="143"/>
      <c r="E22726" s="78" t="s">
        <v>3512</v>
      </c>
      <c r="F22726" s="79" t="s">
        <v>117</v>
      </c>
    </row>
    <row r="22727" spans="1:6" ht="409.6" hidden="1" customHeight="1" x14ac:dyDescent="0.2"/>
    <row r="22728" spans="1:6" ht="12.75" customHeight="1" x14ac:dyDescent="0.2">
      <c r="A22728" s="80" t="s">
        <v>4871</v>
      </c>
      <c r="B22728" s="81" t="s">
        <v>4872</v>
      </c>
      <c r="C22728" s="82" t="s">
        <v>4870</v>
      </c>
      <c r="D22728" s="82" t="s">
        <v>4873</v>
      </c>
      <c r="E22728" s="82" t="s">
        <v>4874</v>
      </c>
      <c r="F22728" s="83" t="s">
        <v>4875</v>
      </c>
    </row>
    <row r="22729" spans="1:6" ht="409.6" hidden="1" customHeight="1" x14ac:dyDescent="0.2"/>
    <row r="22730" spans="1:6" ht="25.5" customHeight="1" x14ac:dyDescent="0.2">
      <c r="A22730" s="84" t="s">
        <v>5154</v>
      </c>
      <c r="B22730" s="85" t="s">
        <v>5155</v>
      </c>
      <c r="C22730" s="86" t="s">
        <v>106</v>
      </c>
      <c r="D22730" s="87">
        <v>8.4000000000000005E-2</v>
      </c>
      <c r="E22730" s="88">
        <v>405694</v>
      </c>
      <c r="F22730" s="89">
        <f>+D22730*E22730</f>
        <v>34078.296000000002</v>
      </c>
    </row>
    <row r="22731" spans="1:6" ht="409.6" hidden="1" customHeight="1" x14ac:dyDescent="0.2"/>
    <row r="22732" spans="1:6" ht="25.5" customHeight="1" x14ac:dyDescent="0.2">
      <c r="A22732" s="84" t="s">
        <v>4965</v>
      </c>
      <c r="B22732" s="85" t="s">
        <v>4966</v>
      </c>
      <c r="C22732" s="86" t="s">
        <v>117</v>
      </c>
      <c r="D22732" s="87">
        <v>1.1499999999999999</v>
      </c>
      <c r="E22732" s="88">
        <v>9386</v>
      </c>
      <c r="F22732" s="89">
        <f>+D22732*E22732</f>
        <v>10793.9</v>
      </c>
    </row>
    <row r="22733" spans="1:6" ht="409.6" hidden="1" customHeight="1" x14ac:dyDescent="0.2"/>
    <row r="22734" spans="1:6" ht="25.5" customHeight="1" x14ac:dyDescent="0.2">
      <c r="A22734" s="84" t="s">
        <v>5720</v>
      </c>
      <c r="B22734" s="85" t="s">
        <v>5721</v>
      </c>
      <c r="C22734" s="86" t="s">
        <v>7</v>
      </c>
      <c r="D22734" s="87">
        <v>2.7719999999999998</v>
      </c>
      <c r="E22734" s="88">
        <v>8200</v>
      </c>
      <c r="F22734" s="89">
        <f>+D22734*E22734</f>
        <v>22730.399999999998</v>
      </c>
    </row>
    <row r="22735" spans="1:6" ht="409.6" hidden="1" customHeight="1" x14ac:dyDescent="0.2"/>
    <row r="22736" spans="1:6" ht="25.5" customHeight="1" x14ac:dyDescent="0.2">
      <c r="A22736" s="84" t="s">
        <v>5621</v>
      </c>
      <c r="B22736" s="85" t="s">
        <v>5622</v>
      </c>
      <c r="C22736" s="86" t="s">
        <v>9</v>
      </c>
      <c r="D22736" s="87">
        <v>0.495</v>
      </c>
      <c r="E22736" s="88">
        <v>41756</v>
      </c>
      <c r="F22736" s="89">
        <f>+D22736*E22736</f>
        <v>20669.22</v>
      </c>
    </row>
    <row r="22737" spans="1:6" ht="409.6" hidden="1" customHeight="1" x14ac:dyDescent="0.2"/>
    <row r="22738" spans="1:6" ht="25.5" customHeight="1" x14ac:dyDescent="0.2">
      <c r="A22738" s="84" t="s">
        <v>5716</v>
      </c>
      <c r="B22738" s="85" t="s">
        <v>5717</v>
      </c>
      <c r="C22738" s="86" t="s">
        <v>263</v>
      </c>
      <c r="D22738" s="87">
        <v>1.5</v>
      </c>
      <c r="E22738" s="88">
        <v>8110</v>
      </c>
      <c r="F22738" s="89">
        <f>+D22738*E22738</f>
        <v>12165</v>
      </c>
    </row>
    <row r="22739" spans="1:6" ht="409.6" hidden="1" customHeight="1" x14ac:dyDescent="0.2"/>
    <row r="22740" spans="1:6" ht="25.5" customHeight="1" x14ac:dyDescent="0.2">
      <c r="A22740" s="84" t="s">
        <v>5710</v>
      </c>
      <c r="B22740" s="85" t="s">
        <v>5711</v>
      </c>
      <c r="C22740" s="86" t="s">
        <v>263</v>
      </c>
      <c r="D22740" s="87">
        <v>3.15</v>
      </c>
      <c r="E22740" s="88">
        <v>240</v>
      </c>
      <c r="F22740" s="89">
        <f>+D22740*E22740</f>
        <v>756</v>
      </c>
    </row>
    <row r="22741" spans="1:6" ht="409.6" hidden="1" customHeight="1" x14ac:dyDescent="0.2"/>
    <row r="22742" spans="1:6" ht="25.5" customHeight="1" x14ac:dyDescent="0.2">
      <c r="A22742" s="84" t="s">
        <v>5160</v>
      </c>
      <c r="B22742" s="85" t="s">
        <v>5161</v>
      </c>
      <c r="C22742" s="86" t="s">
        <v>9</v>
      </c>
      <c r="D22742" s="87">
        <v>3.3930000000000002E-2</v>
      </c>
      <c r="E22742" s="88">
        <v>155918</v>
      </c>
      <c r="F22742" s="89">
        <f>+D22742*E22742</f>
        <v>5290.29774</v>
      </c>
    </row>
    <row r="22743" spans="1:6" ht="409.6" hidden="1" customHeight="1" x14ac:dyDescent="0.2"/>
    <row r="22744" spans="1:6" ht="25.5" customHeight="1" x14ac:dyDescent="0.2">
      <c r="A22744" s="84" t="s">
        <v>4996</v>
      </c>
      <c r="B22744" s="85" t="s">
        <v>4997</v>
      </c>
      <c r="C22744" s="86" t="s">
        <v>1212</v>
      </c>
      <c r="D22744" s="87">
        <v>0.13</v>
      </c>
      <c r="E22744" s="88">
        <v>2550</v>
      </c>
      <c r="F22744" s="89">
        <f>+D22744*E22744</f>
        <v>331.5</v>
      </c>
    </row>
    <row r="22745" spans="1:6" ht="409.6" hidden="1" customHeight="1" x14ac:dyDescent="0.2"/>
    <row r="22746" spans="1:6" ht="25.5" customHeight="1" x14ac:dyDescent="0.2">
      <c r="A22746" s="84" t="s">
        <v>5097</v>
      </c>
      <c r="B22746" s="85" t="s">
        <v>5098</v>
      </c>
      <c r="C22746" s="86" t="s">
        <v>9</v>
      </c>
      <c r="D22746" s="87">
        <v>2.2000000000000001E-4</v>
      </c>
      <c r="E22746" s="88">
        <v>295180</v>
      </c>
      <c r="F22746" s="89">
        <f>+D22746*E22746</f>
        <v>64.939599999999999</v>
      </c>
    </row>
    <row r="22747" spans="1:6" ht="409.6" hidden="1" customHeight="1" x14ac:dyDescent="0.2"/>
    <row r="22748" spans="1:6" ht="25.5" customHeight="1" thickBot="1" x14ac:dyDescent="0.25">
      <c r="A22748" s="84" t="s">
        <v>5180</v>
      </c>
      <c r="B22748" s="85" t="s">
        <v>5181</v>
      </c>
      <c r="C22748" s="86" t="s">
        <v>7</v>
      </c>
      <c r="D22748" s="87">
        <v>0.14699999999999999</v>
      </c>
      <c r="E22748" s="88">
        <v>18433</v>
      </c>
      <c r="F22748" s="89">
        <f>+D22748*E22748</f>
        <v>2709.6509999999998</v>
      </c>
    </row>
    <row r="22749" spans="1:6" ht="409.6" hidden="1" customHeight="1" thickBot="1" x14ac:dyDescent="0.25"/>
    <row r="22750" spans="1:6" ht="13.5" customHeight="1" thickBot="1" x14ac:dyDescent="0.25">
      <c r="A22750" s="90" t="s">
        <v>4883</v>
      </c>
      <c r="B22750" s="91"/>
      <c r="C22750" s="92">
        <v>78.959161911349398</v>
      </c>
      <c r="D22750" s="91"/>
      <c r="E22750" s="93" t="s">
        <v>4884</v>
      </c>
      <c r="F22750" s="94">
        <v>109589</v>
      </c>
    </row>
    <row r="22751" spans="1:6" ht="0.2" customHeight="1" x14ac:dyDescent="0.2"/>
    <row r="22752" spans="1:6" ht="12.75" customHeight="1" x14ac:dyDescent="0.2">
      <c r="A22752" s="80" t="s">
        <v>4871</v>
      </c>
      <c r="B22752" s="81" t="s">
        <v>4885</v>
      </c>
      <c r="C22752" s="82" t="s">
        <v>4870</v>
      </c>
      <c r="D22752" s="82" t="s">
        <v>4873</v>
      </c>
      <c r="E22752" s="82" t="s">
        <v>4874</v>
      </c>
      <c r="F22752" s="83" t="s">
        <v>4875</v>
      </c>
    </row>
    <row r="22753" spans="1:6" ht="409.6" hidden="1" customHeight="1" x14ac:dyDescent="0.2"/>
    <row r="22754" spans="1:6" ht="25.5" customHeight="1" thickBot="1" x14ac:dyDescent="0.25">
      <c r="A22754" s="84" t="s">
        <v>5284</v>
      </c>
      <c r="B22754" s="85" t="s">
        <v>5285</v>
      </c>
      <c r="C22754" s="86" t="s">
        <v>4888</v>
      </c>
      <c r="D22754" s="87">
        <v>0.11765</v>
      </c>
      <c r="E22754" s="88">
        <v>222303</v>
      </c>
      <c r="F22754" s="89">
        <f>+D22754*E22754</f>
        <v>26153.947950000002</v>
      </c>
    </row>
    <row r="22755" spans="1:6" ht="409.6" hidden="1" customHeight="1" thickBot="1" x14ac:dyDescent="0.25"/>
    <row r="22756" spans="1:6" ht="13.5" customHeight="1" thickBot="1" x14ac:dyDescent="0.25">
      <c r="A22756" s="90" t="s">
        <v>4893</v>
      </c>
      <c r="B22756" s="91"/>
      <c r="C22756" s="92">
        <v>18.8440255922532</v>
      </c>
      <c r="D22756" s="91"/>
      <c r="E22756" s="93" t="s">
        <v>4884</v>
      </c>
      <c r="F22756" s="94">
        <v>26154</v>
      </c>
    </row>
    <row r="22757" spans="1:6" ht="0.2" customHeight="1" x14ac:dyDescent="0.2"/>
    <row r="22758" spans="1:6" ht="12.75" customHeight="1" x14ac:dyDescent="0.2">
      <c r="A22758" s="80" t="s">
        <v>4871</v>
      </c>
      <c r="B22758" s="81" t="s">
        <v>4894</v>
      </c>
      <c r="C22758" s="82" t="s">
        <v>4870</v>
      </c>
      <c r="D22758" s="82" t="s">
        <v>4873</v>
      </c>
      <c r="E22758" s="82" t="s">
        <v>4874</v>
      </c>
      <c r="F22758" s="83" t="s">
        <v>4875</v>
      </c>
    </row>
    <row r="22759" spans="1:6" ht="409.6" hidden="1" customHeight="1" x14ac:dyDescent="0.2"/>
    <row r="22760" spans="1:6" ht="25.5" customHeight="1" thickBot="1" x14ac:dyDescent="0.25">
      <c r="A22760" s="84" t="s">
        <v>4895</v>
      </c>
      <c r="B22760" s="85" t="s">
        <v>4896</v>
      </c>
      <c r="C22760" s="86" t="s">
        <v>4897</v>
      </c>
      <c r="D22760" s="87">
        <v>0.05</v>
      </c>
      <c r="E22760" s="88">
        <v>26154</v>
      </c>
      <c r="F22760" s="89">
        <f>+D22760*E22760</f>
        <v>1307.7</v>
      </c>
    </row>
    <row r="22761" spans="1:6" ht="409.6" hidden="1" customHeight="1" thickBot="1" x14ac:dyDescent="0.25"/>
    <row r="22762" spans="1:6" ht="13.5" customHeight="1" thickBot="1" x14ac:dyDescent="0.25">
      <c r="A22762" s="90" t="s">
        <v>4898</v>
      </c>
      <c r="B22762" s="91"/>
      <c r="C22762" s="92">
        <v>0.94241743039944703</v>
      </c>
      <c r="D22762" s="91"/>
      <c r="E22762" s="93" t="s">
        <v>4884</v>
      </c>
      <c r="F22762" s="94">
        <v>1308</v>
      </c>
    </row>
    <row r="22763" spans="1:6" ht="0.2" customHeight="1" x14ac:dyDescent="0.2"/>
    <row r="22764" spans="1:6" ht="12.75" customHeight="1" x14ac:dyDescent="0.2">
      <c r="A22764" s="80" t="s">
        <v>4871</v>
      </c>
      <c r="B22764" s="81" t="s">
        <v>4899</v>
      </c>
      <c r="C22764" s="82" t="s">
        <v>4870</v>
      </c>
      <c r="D22764" s="82" t="s">
        <v>4873</v>
      </c>
      <c r="E22764" s="82" t="s">
        <v>4874</v>
      </c>
      <c r="F22764" s="83" t="s">
        <v>4875</v>
      </c>
    </row>
    <row r="22765" spans="1:6" ht="409.6" hidden="1" customHeight="1" x14ac:dyDescent="0.2"/>
    <row r="22766" spans="1:6" ht="25.5" customHeight="1" x14ac:dyDescent="0.2">
      <c r="A22766" s="84" t="s">
        <v>5056</v>
      </c>
      <c r="B22766" s="85" t="s">
        <v>5057</v>
      </c>
      <c r="C22766" s="86" t="s">
        <v>109</v>
      </c>
      <c r="D22766" s="87">
        <v>0.02</v>
      </c>
      <c r="E22766" s="88">
        <v>54350</v>
      </c>
      <c r="F22766" s="89">
        <f>+D22766*E22766</f>
        <v>1087</v>
      </c>
    </row>
    <row r="22767" spans="1:6" ht="409.6" hidden="1" customHeight="1" x14ac:dyDescent="0.2"/>
    <row r="22768" spans="1:6" ht="25.5" customHeight="1" thickBot="1" x14ac:dyDescent="0.25">
      <c r="A22768" s="84" t="s">
        <v>5058</v>
      </c>
      <c r="B22768" s="85" t="s">
        <v>5059</v>
      </c>
      <c r="C22768" s="86" t="s">
        <v>109</v>
      </c>
      <c r="D22768" s="87">
        <v>0.02</v>
      </c>
      <c r="E22768" s="88">
        <v>23712</v>
      </c>
      <c r="F22768" s="89">
        <f>+D22768*E22768</f>
        <v>474.24</v>
      </c>
    </row>
    <row r="22769" spans="1:6" ht="409.6" hidden="1" customHeight="1" thickBot="1" x14ac:dyDescent="0.25"/>
    <row r="22770" spans="1:6" ht="13.5" customHeight="1" thickBot="1" x14ac:dyDescent="0.25">
      <c r="A22770" s="90" t="s">
        <v>4904</v>
      </c>
      <c r="B22770" s="91"/>
      <c r="C22770" s="92">
        <v>1.12470459392472</v>
      </c>
      <c r="D22770" s="91"/>
      <c r="E22770" s="93" t="s">
        <v>4884</v>
      </c>
      <c r="F22770" s="94">
        <v>1561</v>
      </c>
    </row>
    <row r="22771" spans="1:6" ht="0.2" customHeight="1" x14ac:dyDescent="0.2"/>
    <row r="22772" spans="1:6" ht="12.75" customHeight="1" x14ac:dyDescent="0.2">
      <c r="A22772" s="80" t="s">
        <v>4871</v>
      </c>
      <c r="B22772" s="81" t="s">
        <v>4905</v>
      </c>
      <c r="C22772" s="82" t="s">
        <v>4870</v>
      </c>
      <c r="D22772" s="82" t="s">
        <v>4873</v>
      </c>
      <c r="E22772" s="82" t="s">
        <v>4874</v>
      </c>
      <c r="F22772" s="83" t="s">
        <v>4875</v>
      </c>
    </row>
    <row r="22773" spans="1:6" ht="409.6" hidden="1" customHeight="1" x14ac:dyDescent="0.2"/>
    <row r="22774" spans="1:6" ht="25.5" customHeight="1" thickBot="1" x14ac:dyDescent="0.25">
      <c r="A22774" s="84" t="s">
        <v>4949</v>
      </c>
      <c r="B22774" s="85" t="s">
        <v>4950</v>
      </c>
      <c r="C22774" s="86" t="s">
        <v>9</v>
      </c>
      <c r="D22774" s="87">
        <v>8.4000000000000005E-2</v>
      </c>
      <c r="E22774" s="88">
        <v>2140</v>
      </c>
      <c r="F22774" s="89">
        <f>+D22774*E22774</f>
        <v>179.76000000000002</v>
      </c>
    </row>
    <row r="22775" spans="1:6" ht="409.6" hidden="1" customHeight="1" thickBot="1" x14ac:dyDescent="0.25"/>
    <row r="22776" spans="1:6" ht="13.5" customHeight="1" thickBot="1" x14ac:dyDescent="0.25">
      <c r="A22776" s="90" t="s">
        <v>4908</v>
      </c>
      <c r="B22776" s="91"/>
      <c r="C22776" s="92">
        <v>0.12969047207331799</v>
      </c>
      <c r="D22776" s="91"/>
      <c r="E22776" s="93" t="s">
        <v>4884</v>
      </c>
      <c r="F22776" s="94">
        <v>180</v>
      </c>
    </row>
    <row r="22777" spans="1:6" ht="0.2" customHeight="1" thickBot="1" x14ac:dyDescent="0.25"/>
    <row r="22778" spans="1:6" ht="12.75" customHeight="1" thickBot="1" x14ac:dyDescent="0.3">
      <c r="A22778" s="157" t="s">
        <v>4909</v>
      </c>
      <c r="B22778" s="158"/>
      <c r="C22778" s="158"/>
      <c r="D22778" s="158"/>
      <c r="E22778" s="159">
        <v>138792</v>
      </c>
      <c r="F22778" s="160"/>
    </row>
    <row r="22779" spans="1:6" ht="12.75" customHeight="1" x14ac:dyDescent="0.2"/>
    <row r="22780" spans="1:6" ht="12.75" customHeight="1" x14ac:dyDescent="0.2"/>
    <row r="22781" spans="1:6" ht="409.6" hidden="1" customHeight="1" x14ac:dyDescent="0.2"/>
    <row r="22782" spans="1:6" ht="12.75" customHeight="1" x14ac:dyDescent="0.25">
      <c r="A22782" s="144" t="s">
        <v>4868</v>
      </c>
      <c r="B22782" s="145"/>
      <c r="C22782" s="145"/>
      <c r="D22782" s="145"/>
      <c r="E22782" s="146"/>
      <c r="F22782" s="147"/>
    </row>
    <row r="22783" spans="1:6" ht="12.75" customHeight="1" x14ac:dyDescent="0.2">
      <c r="A22783" s="138" t="s">
        <v>3515</v>
      </c>
      <c r="B22783" s="139"/>
      <c r="C22783" s="139"/>
      <c r="D22783" s="140"/>
      <c r="E22783" s="76" t="s">
        <v>4869</v>
      </c>
      <c r="F22783" s="77" t="s">
        <v>4870</v>
      </c>
    </row>
    <row r="22784" spans="1:6" ht="12.75" customHeight="1" x14ac:dyDescent="0.2">
      <c r="A22784" s="141"/>
      <c r="B22784" s="142"/>
      <c r="C22784" s="142"/>
      <c r="D22784" s="143"/>
      <c r="E22784" s="78" t="s">
        <v>3514</v>
      </c>
      <c r="F22784" s="79" t="s">
        <v>117</v>
      </c>
    </row>
    <row r="22785" spans="1:6" ht="409.6" hidden="1" customHeight="1" x14ac:dyDescent="0.2"/>
    <row r="22786" spans="1:6" ht="12.75" customHeight="1" x14ac:dyDescent="0.2">
      <c r="A22786" s="80" t="s">
        <v>4871</v>
      </c>
      <c r="B22786" s="81" t="s">
        <v>4872</v>
      </c>
      <c r="C22786" s="82" t="s">
        <v>4870</v>
      </c>
      <c r="D22786" s="82" t="s">
        <v>4873</v>
      </c>
      <c r="E22786" s="82" t="s">
        <v>4874</v>
      </c>
      <c r="F22786" s="83" t="s">
        <v>4875</v>
      </c>
    </row>
    <row r="22787" spans="1:6" ht="409.6" hidden="1" customHeight="1" x14ac:dyDescent="0.2"/>
    <row r="22788" spans="1:6" ht="25.5" customHeight="1" x14ac:dyDescent="0.2">
      <c r="A22788" s="84" t="s">
        <v>5282</v>
      </c>
      <c r="B22788" s="85" t="s">
        <v>5283</v>
      </c>
      <c r="C22788" s="86" t="s">
        <v>7</v>
      </c>
      <c r="D22788" s="87">
        <v>1.8522000000000001</v>
      </c>
      <c r="E22788" s="88">
        <v>7101</v>
      </c>
      <c r="F22788" s="89">
        <f>+D22788*E22788</f>
        <v>13152.4722</v>
      </c>
    </row>
    <row r="22789" spans="1:6" ht="409.6" hidden="1" customHeight="1" x14ac:dyDescent="0.2"/>
    <row r="22790" spans="1:6" ht="25.5" customHeight="1" x14ac:dyDescent="0.2">
      <c r="A22790" s="84" t="s">
        <v>5154</v>
      </c>
      <c r="B22790" s="85" t="s">
        <v>5155</v>
      </c>
      <c r="C22790" s="86" t="s">
        <v>106</v>
      </c>
      <c r="D22790" s="87">
        <v>8.4000000000000005E-2</v>
      </c>
      <c r="E22790" s="88">
        <v>405694</v>
      </c>
      <c r="F22790" s="89">
        <f>+D22790*E22790</f>
        <v>34078.296000000002</v>
      </c>
    </row>
    <row r="22791" spans="1:6" ht="409.6" hidden="1" customHeight="1" x14ac:dyDescent="0.2"/>
    <row r="22792" spans="1:6" ht="25.5" customHeight="1" x14ac:dyDescent="0.2">
      <c r="A22792" s="84" t="s">
        <v>4965</v>
      </c>
      <c r="B22792" s="85" t="s">
        <v>4966</v>
      </c>
      <c r="C22792" s="86" t="s">
        <v>117</v>
      </c>
      <c r="D22792" s="87">
        <v>1.1499999999999999</v>
      </c>
      <c r="E22792" s="88">
        <v>9386</v>
      </c>
      <c r="F22792" s="89">
        <f>+D22792*E22792</f>
        <v>10793.9</v>
      </c>
    </row>
    <row r="22793" spans="1:6" ht="409.6" hidden="1" customHeight="1" x14ac:dyDescent="0.2"/>
    <row r="22794" spans="1:6" ht="25.5" customHeight="1" x14ac:dyDescent="0.2">
      <c r="A22794" s="84" t="s">
        <v>5621</v>
      </c>
      <c r="B22794" s="85" t="s">
        <v>5622</v>
      </c>
      <c r="C22794" s="86" t="s">
        <v>9</v>
      </c>
      <c r="D22794" s="87">
        <v>0.495</v>
      </c>
      <c r="E22794" s="88">
        <v>41756</v>
      </c>
      <c r="F22794" s="89">
        <f>+D22794*E22794</f>
        <v>20669.22</v>
      </c>
    </row>
    <row r="22795" spans="1:6" ht="409.6" hidden="1" customHeight="1" x14ac:dyDescent="0.2"/>
    <row r="22796" spans="1:6" ht="25.5" customHeight="1" x14ac:dyDescent="0.2">
      <c r="A22796" s="84" t="s">
        <v>5716</v>
      </c>
      <c r="B22796" s="85" t="s">
        <v>5717</v>
      </c>
      <c r="C22796" s="86" t="s">
        <v>263</v>
      </c>
      <c r="D22796" s="87">
        <v>1.5</v>
      </c>
      <c r="E22796" s="88">
        <v>8110</v>
      </c>
      <c r="F22796" s="89">
        <f>+D22796*E22796</f>
        <v>12165</v>
      </c>
    </row>
    <row r="22797" spans="1:6" ht="409.6" hidden="1" customHeight="1" x14ac:dyDescent="0.2"/>
    <row r="22798" spans="1:6" ht="25.5" customHeight="1" x14ac:dyDescent="0.2">
      <c r="A22798" s="84" t="s">
        <v>5710</v>
      </c>
      <c r="B22798" s="85" t="s">
        <v>5711</v>
      </c>
      <c r="C22798" s="86" t="s">
        <v>263</v>
      </c>
      <c r="D22798" s="87">
        <v>3.15</v>
      </c>
      <c r="E22798" s="88">
        <v>240</v>
      </c>
      <c r="F22798" s="89">
        <f>+D22798*E22798</f>
        <v>756</v>
      </c>
    </row>
    <row r="22799" spans="1:6" ht="409.6" hidden="1" customHeight="1" x14ac:dyDescent="0.2"/>
    <row r="22800" spans="1:6" ht="25.5" customHeight="1" x14ac:dyDescent="0.2">
      <c r="A22800" s="84" t="s">
        <v>5160</v>
      </c>
      <c r="B22800" s="85" t="s">
        <v>5161</v>
      </c>
      <c r="C22800" s="86" t="s">
        <v>9</v>
      </c>
      <c r="D22800" s="87">
        <v>3.3930000000000002E-2</v>
      </c>
      <c r="E22800" s="88">
        <v>155918</v>
      </c>
      <c r="F22800" s="89">
        <f>+D22800*E22800</f>
        <v>5290.29774</v>
      </c>
    </row>
    <row r="22801" spans="1:6" ht="409.6" hidden="1" customHeight="1" x14ac:dyDescent="0.2"/>
    <row r="22802" spans="1:6" ht="25.5" customHeight="1" x14ac:dyDescent="0.2">
      <c r="A22802" s="84" t="s">
        <v>4996</v>
      </c>
      <c r="B22802" s="85" t="s">
        <v>4997</v>
      </c>
      <c r="C22802" s="86" t="s">
        <v>1212</v>
      </c>
      <c r="D22802" s="87">
        <v>0.13</v>
      </c>
      <c r="E22802" s="88">
        <v>2550</v>
      </c>
      <c r="F22802" s="89">
        <f>+D22802*E22802</f>
        <v>331.5</v>
      </c>
    </row>
    <row r="22803" spans="1:6" ht="409.6" hidden="1" customHeight="1" x14ac:dyDescent="0.2"/>
    <row r="22804" spans="1:6" ht="25.5" customHeight="1" x14ac:dyDescent="0.2">
      <c r="A22804" s="84" t="s">
        <v>5097</v>
      </c>
      <c r="B22804" s="85" t="s">
        <v>5098</v>
      </c>
      <c r="C22804" s="86" t="s">
        <v>9</v>
      </c>
      <c r="D22804" s="87">
        <v>2.2000000000000001E-4</v>
      </c>
      <c r="E22804" s="88">
        <v>295180</v>
      </c>
      <c r="F22804" s="89">
        <f>+D22804*E22804</f>
        <v>64.939599999999999</v>
      </c>
    </row>
    <row r="22805" spans="1:6" ht="409.6" hidden="1" customHeight="1" x14ac:dyDescent="0.2"/>
    <row r="22806" spans="1:6" ht="25.5" customHeight="1" thickBot="1" x14ac:dyDescent="0.25">
      <c r="A22806" s="84" t="s">
        <v>5180</v>
      </c>
      <c r="B22806" s="85" t="s">
        <v>5181</v>
      </c>
      <c r="C22806" s="86" t="s">
        <v>7</v>
      </c>
      <c r="D22806" s="87">
        <v>0.14699999999999999</v>
      </c>
      <c r="E22806" s="88">
        <v>18433</v>
      </c>
      <c r="F22806" s="89">
        <f>+D22806*E22806</f>
        <v>2709.6509999999998</v>
      </c>
    </row>
    <row r="22807" spans="1:6" ht="409.6" hidden="1" customHeight="1" thickBot="1" x14ac:dyDescent="0.25"/>
    <row r="22808" spans="1:6" ht="13.5" customHeight="1" thickBot="1" x14ac:dyDescent="0.25">
      <c r="A22808" s="90" t="s">
        <v>4883</v>
      </c>
      <c r="B22808" s="91"/>
      <c r="C22808" s="92">
        <v>77.399507793273202</v>
      </c>
      <c r="D22808" s="91"/>
      <c r="E22808" s="93" t="s">
        <v>4884</v>
      </c>
      <c r="F22808" s="94">
        <v>100011</v>
      </c>
    </row>
    <row r="22809" spans="1:6" ht="0.2" customHeight="1" x14ac:dyDescent="0.2"/>
    <row r="22810" spans="1:6" ht="12.75" customHeight="1" x14ac:dyDescent="0.2">
      <c r="A22810" s="80" t="s">
        <v>4871</v>
      </c>
      <c r="B22810" s="81" t="s">
        <v>4885</v>
      </c>
      <c r="C22810" s="82" t="s">
        <v>4870</v>
      </c>
      <c r="D22810" s="82" t="s">
        <v>4873</v>
      </c>
      <c r="E22810" s="82" t="s">
        <v>4874</v>
      </c>
      <c r="F22810" s="83" t="s">
        <v>4875</v>
      </c>
    </row>
    <row r="22811" spans="1:6" ht="409.6" hidden="1" customHeight="1" x14ac:dyDescent="0.2"/>
    <row r="22812" spans="1:6" ht="25.5" customHeight="1" thickBot="1" x14ac:dyDescent="0.25">
      <c r="A22812" s="84" t="s">
        <v>5284</v>
      </c>
      <c r="B22812" s="85" t="s">
        <v>5285</v>
      </c>
      <c r="C22812" s="86" t="s">
        <v>4888</v>
      </c>
      <c r="D22812" s="87">
        <v>0.11765</v>
      </c>
      <c r="E22812" s="88">
        <v>222303</v>
      </c>
      <c r="F22812" s="89">
        <f>+D22812*E22812</f>
        <v>26153.947950000002</v>
      </c>
    </row>
    <row r="22813" spans="1:6" ht="409.6" hidden="1" customHeight="1" thickBot="1" x14ac:dyDescent="0.25"/>
    <row r="22814" spans="1:6" ht="13.5" customHeight="1" thickBot="1" x14ac:dyDescent="0.25">
      <c r="A22814" s="90" t="s">
        <v>4893</v>
      </c>
      <c r="B22814" s="91"/>
      <c r="C22814" s="92">
        <v>20.2408407757673</v>
      </c>
      <c r="D22814" s="91"/>
      <c r="E22814" s="93" t="s">
        <v>4884</v>
      </c>
      <c r="F22814" s="94">
        <v>26154</v>
      </c>
    </row>
    <row r="22815" spans="1:6" ht="0.2" customHeight="1" x14ac:dyDescent="0.2"/>
    <row r="22816" spans="1:6" ht="12.75" customHeight="1" x14ac:dyDescent="0.2">
      <c r="A22816" s="80" t="s">
        <v>4871</v>
      </c>
      <c r="B22816" s="81" t="s">
        <v>4894</v>
      </c>
      <c r="C22816" s="82" t="s">
        <v>4870</v>
      </c>
      <c r="D22816" s="82" t="s">
        <v>4873</v>
      </c>
      <c r="E22816" s="82" t="s">
        <v>4874</v>
      </c>
      <c r="F22816" s="83" t="s">
        <v>4875</v>
      </c>
    </row>
    <row r="22817" spans="1:6" ht="409.6" hidden="1" customHeight="1" x14ac:dyDescent="0.2"/>
    <row r="22818" spans="1:6" ht="25.5" customHeight="1" thickBot="1" x14ac:dyDescent="0.25">
      <c r="A22818" s="84" t="s">
        <v>4895</v>
      </c>
      <c r="B22818" s="85" t="s">
        <v>4896</v>
      </c>
      <c r="C22818" s="86" t="s">
        <v>4897</v>
      </c>
      <c r="D22818" s="87">
        <v>0.05</v>
      </c>
      <c r="E22818" s="88">
        <v>26154</v>
      </c>
      <c r="F22818" s="89">
        <f>+D22818*E22818</f>
        <v>1307.7</v>
      </c>
    </row>
    <row r="22819" spans="1:6" ht="409.6" hidden="1" customHeight="1" thickBot="1" x14ac:dyDescent="0.25"/>
    <row r="22820" spans="1:6" ht="13.5" customHeight="1" thickBot="1" x14ac:dyDescent="0.25">
      <c r="A22820" s="90" t="s">
        <v>4898</v>
      </c>
      <c r="B22820" s="91"/>
      <c r="C22820" s="92">
        <v>1.0122742117727199</v>
      </c>
      <c r="D22820" s="91"/>
      <c r="E22820" s="93" t="s">
        <v>4884</v>
      </c>
      <c r="F22820" s="94">
        <v>1308</v>
      </c>
    </row>
    <row r="22821" spans="1:6" ht="0.2" customHeight="1" x14ac:dyDescent="0.2"/>
    <row r="22822" spans="1:6" ht="12.75" customHeight="1" x14ac:dyDescent="0.2">
      <c r="A22822" s="80" t="s">
        <v>4871</v>
      </c>
      <c r="B22822" s="81" t="s">
        <v>4899</v>
      </c>
      <c r="C22822" s="82" t="s">
        <v>4870</v>
      </c>
      <c r="D22822" s="82" t="s">
        <v>4873</v>
      </c>
      <c r="E22822" s="82" t="s">
        <v>4874</v>
      </c>
      <c r="F22822" s="83" t="s">
        <v>4875</v>
      </c>
    </row>
    <row r="22823" spans="1:6" ht="409.6" hidden="1" customHeight="1" x14ac:dyDescent="0.2"/>
    <row r="22824" spans="1:6" ht="25.5" customHeight="1" x14ac:dyDescent="0.2">
      <c r="A22824" s="84" t="s">
        <v>5056</v>
      </c>
      <c r="B22824" s="85" t="s">
        <v>5057</v>
      </c>
      <c r="C22824" s="86" t="s">
        <v>109</v>
      </c>
      <c r="D22824" s="87">
        <v>0.02</v>
      </c>
      <c r="E22824" s="88">
        <v>54350</v>
      </c>
      <c r="F22824" s="89">
        <f>+D22824*E22824</f>
        <v>1087</v>
      </c>
    </row>
    <row r="22825" spans="1:6" ht="409.6" hidden="1" customHeight="1" x14ac:dyDescent="0.2"/>
    <row r="22826" spans="1:6" ht="25.5" customHeight="1" thickBot="1" x14ac:dyDescent="0.25">
      <c r="A22826" s="84" t="s">
        <v>5058</v>
      </c>
      <c r="B22826" s="85" t="s">
        <v>5059</v>
      </c>
      <c r="C22826" s="86" t="s">
        <v>109</v>
      </c>
      <c r="D22826" s="87">
        <v>0.02</v>
      </c>
      <c r="E22826" s="88">
        <v>23712</v>
      </c>
      <c r="F22826" s="89">
        <f>+D22826*E22826</f>
        <v>474.24</v>
      </c>
    </row>
    <row r="22827" spans="1:6" ht="409.6" hidden="1" customHeight="1" thickBot="1" x14ac:dyDescent="0.25"/>
    <row r="22828" spans="1:6" ht="13.5" customHeight="1" thickBot="1" x14ac:dyDescent="0.25">
      <c r="A22828" s="90" t="s">
        <v>4904</v>
      </c>
      <c r="B22828" s="91"/>
      <c r="C22828" s="92">
        <v>1.2080734285758501</v>
      </c>
      <c r="D22828" s="91"/>
      <c r="E22828" s="93" t="s">
        <v>4884</v>
      </c>
      <c r="F22828" s="94">
        <v>1561</v>
      </c>
    </row>
    <row r="22829" spans="1:6" ht="0.2" customHeight="1" x14ac:dyDescent="0.2"/>
    <row r="22830" spans="1:6" ht="12.75" customHeight="1" x14ac:dyDescent="0.2">
      <c r="A22830" s="80" t="s">
        <v>4871</v>
      </c>
      <c r="B22830" s="81" t="s">
        <v>4905</v>
      </c>
      <c r="C22830" s="82" t="s">
        <v>4870</v>
      </c>
      <c r="D22830" s="82" t="s">
        <v>4873</v>
      </c>
      <c r="E22830" s="82" t="s">
        <v>4874</v>
      </c>
      <c r="F22830" s="83" t="s">
        <v>4875</v>
      </c>
    </row>
    <row r="22831" spans="1:6" ht="409.6" hidden="1" customHeight="1" x14ac:dyDescent="0.2"/>
    <row r="22832" spans="1:6" ht="25.5" customHeight="1" thickBot="1" x14ac:dyDescent="0.25">
      <c r="A22832" s="84" t="s">
        <v>4949</v>
      </c>
      <c r="B22832" s="85" t="s">
        <v>4950</v>
      </c>
      <c r="C22832" s="86" t="s">
        <v>9</v>
      </c>
      <c r="D22832" s="87">
        <v>8.4000000000000005E-2</v>
      </c>
      <c r="E22832" s="88">
        <v>2140</v>
      </c>
      <c r="F22832" s="89">
        <f>+D22832*E22832</f>
        <v>179.76000000000002</v>
      </c>
    </row>
    <row r="22833" spans="1:6" ht="409.6" hidden="1" customHeight="1" thickBot="1" x14ac:dyDescent="0.25"/>
    <row r="22834" spans="1:6" ht="13.5" customHeight="1" thickBot="1" x14ac:dyDescent="0.25">
      <c r="A22834" s="90" t="s">
        <v>4908</v>
      </c>
      <c r="B22834" s="91"/>
      <c r="C22834" s="92">
        <v>0.13930379061092399</v>
      </c>
      <c r="D22834" s="91"/>
      <c r="E22834" s="93" t="s">
        <v>4884</v>
      </c>
      <c r="F22834" s="94">
        <v>180</v>
      </c>
    </row>
    <row r="22835" spans="1:6" ht="0.2" customHeight="1" thickBot="1" x14ac:dyDescent="0.25"/>
    <row r="22836" spans="1:6" ht="12.75" customHeight="1" thickBot="1" x14ac:dyDescent="0.3">
      <c r="A22836" s="157" t="s">
        <v>4909</v>
      </c>
      <c r="B22836" s="158"/>
      <c r="C22836" s="158"/>
      <c r="D22836" s="158"/>
      <c r="E22836" s="159">
        <v>129214</v>
      </c>
      <c r="F22836" s="160"/>
    </row>
    <row r="22837" spans="1:6" ht="12.75" customHeight="1" x14ac:dyDescent="0.2"/>
    <row r="22838" spans="1:6" ht="12.75" customHeight="1" x14ac:dyDescent="0.2"/>
    <row r="22839" spans="1:6" ht="409.6" hidden="1" customHeight="1" x14ac:dyDescent="0.2"/>
    <row r="22840" spans="1:6" ht="12.75" customHeight="1" x14ac:dyDescent="0.25">
      <c r="A22840" s="144" t="s">
        <v>4868</v>
      </c>
      <c r="B22840" s="145"/>
      <c r="C22840" s="145"/>
      <c r="D22840" s="145"/>
      <c r="E22840" s="146"/>
      <c r="F22840" s="147"/>
    </row>
    <row r="22841" spans="1:6" ht="12.75" customHeight="1" x14ac:dyDescent="0.2">
      <c r="A22841" s="138" t="s">
        <v>3517</v>
      </c>
      <c r="B22841" s="139"/>
      <c r="C22841" s="139"/>
      <c r="D22841" s="140"/>
      <c r="E22841" s="76" t="s">
        <v>4869</v>
      </c>
      <c r="F22841" s="77" t="s">
        <v>4870</v>
      </c>
    </row>
    <row r="22842" spans="1:6" ht="12.75" customHeight="1" x14ac:dyDescent="0.2">
      <c r="A22842" s="141"/>
      <c r="B22842" s="142"/>
      <c r="C22842" s="142"/>
      <c r="D22842" s="143"/>
      <c r="E22842" s="78" t="s">
        <v>3516</v>
      </c>
      <c r="F22842" s="79" t="s">
        <v>117</v>
      </c>
    </row>
    <row r="22843" spans="1:6" ht="409.6" hidden="1" customHeight="1" x14ac:dyDescent="0.2"/>
    <row r="22844" spans="1:6" ht="12.75" customHeight="1" x14ac:dyDescent="0.2">
      <c r="A22844" s="80" t="s">
        <v>4871</v>
      </c>
      <c r="B22844" s="81" t="s">
        <v>4872</v>
      </c>
      <c r="C22844" s="82" t="s">
        <v>4870</v>
      </c>
      <c r="D22844" s="82" t="s">
        <v>4873</v>
      </c>
      <c r="E22844" s="82" t="s">
        <v>4874</v>
      </c>
      <c r="F22844" s="83" t="s">
        <v>4875</v>
      </c>
    </row>
    <row r="22845" spans="1:6" ht="409.6" hidden="1" customHeight="1" x14ac:dyDescent="0.2"/>
    <row r="22846" spans="1:6" ht="25.5" customHeight="1" x14ac:dyDescent="0.2">
      <c r="A22846" s="84" t="s">
        <v>5722</v>
      </c>
      <c r="B22846" s="85" t="s">
        <v>5723</v>
      </c>
      <c r="C22846" s="86" t="s">
        <v>7</v>
      </c>
      <c r="D22846" s="87">
        <v>1.8522000000000001</v>
      </c>
      <c r="E22846" s="88">
        <v>16978</v>
      </c>
      <c r="F22846" s="89">
        <f>+D22846*E22846</f>
        <v>31446.651600000001</v>
      </c>
    </row>
    <row r="22847" spans="1:6" ht="409.6" hidden="1" customHeight="1" x14ac:dyDescent="0.2"/>
    <row r="22848" spans="1:6" ht="25.5" customHeight="1" x14ac:dyDescent="0.2">
      <c r="A22848" s="84" t="s">
        <v>5154</v>
      </c>
      <c r="B22848" s="85" t="s">
        <v>5155</v>
      </c>
      <c r="C22848" s="86" t="s">
        <v>106</v>
      </c>
      <c r="D22848" s="87">
        <v>8.4000000000000005E-2</v>
      </c>
      <c r="E22848" s="88">
        <v>405694</v>
      </c>
      <c r="F22848" s="89">
        <f>+D22848*E22848</f>
        <v>34078.296000000002</v>
      </c>
    </row>
    <row r="22849" spans="1:6" ht="409.6" hidden="1" customHeight="1" x14ac:dyDescent="0.2"/>
    <row r="22850" spans="1:6" ht="25.5" customHeight="1" x14ac:dyDescent="0.2">
      <c r="A22850" s="84" t="s">
        <v>4965</v>
      </c>
      <c r="B22850" s="85" t="s">
        <v>4966</v>
      </c>
      <c r="C22850" s="86" t="s">
        <v>117</v>
      </c>
      <c r="D22850" s="87">
        <v>1.1499999999999999</v>
      </c>
      <c r="E22850" s="88">
        <v>9386</v>
      </c>
      <c r="F22850" s="89">
        <f>+D22850*E22850</f>
        <v>10793.9</v>
      </c>
    </row>
    <row r="22851" spans="1:6" ht="409.6" hidden="1" customHeight="1" x14ac:dyDescent="0.2"/>
    <row r="22852" spans="1:6" ht="25.5" customHeight="1" x14ac:dyDescent="0.2">
      <c r="A22852" s="84" t="s">
        <v>5621</v>
      </c>
      <c r="B22852" s="85" t="s">
        <v>5622</v>
      </c>
      <c r="C22852" s="86" t="s">
        <v>9</v>
      </c>
      <c r="D22852" s="87">
        <v>0.495</v>
      </c>
      <c r="E22852" s="88">
        <v>41756</v>
      </c>
      <c r="F22852" s="89">
        <f>+D22852*E22852</f>
        <v>20669.22</v>
      </c>
    </row>
    <row r="22853" spans="1:6" ht="409.6" hidden="1" customHeight="1" x14ac:dyDescent="0.2"/>
    <row r="22854" spans="1:6" ht="25.5" customHeight="1" x14ac:dyDescent="0.2">
      <c r="A22854" s="84" t="s">
        <v>5716</v>
      </c>
      <c r="B22854" s="85" t="s">
        <v>5717</v>
      </c>
      <c r="C22854" s="86" t="s">
        <v>263</v>
      </c>
      <c r="D22854" s="87">
        <v>1.5</v>
      </c>
      <c r="E22854" s="88">
        <v>8110</v>
      </c>
      <c r="F22854" s="89">
        <f>+D22854*E22854</f>
        <v>12165</v>
      </c>
    </row>
    <row r="22855" spans="1:6" ht="409.6" hidden="1" customHeight="1" x14ac:dyDescent="0.2"/>
    <row r="22856" spans="1:6" ht="25.5" customHeight="1" x14ac:dyDescent="0.2">
      <c r="A22856" s="84" t="s">
        <v>5710</v>
      </c>
      <c r="B22856" s="85" t="s">
        <v>5711</v>
      </c>
      <c r="C22856" s="86" t="s">
        <v>263</v>
      </c>
      <c r="D22856" s="87">
        <v>3.15</v>
      </c>
      <c r="E22856" s="88">
        <v>240</v>
      </c>
      <c r="F22856" s="89">
        <f>+D22856*E22856</f>
        <v>756</v>
      </c>
    </row>
    <row r="22857" spans="1:6" ht="409.6" hidden="1" customHeight="1" x14ac:dyDescent="0.2"/>
    <row r="22858" spans="1:6" ht="25.5" customHeight="1" x14ac:dyDescent="0.2">
      <c r="A22858" s="84" t="s">
        <v>5160</v>
      </c>
      <c r="B22858" s="85" t="s">
        <v>5161</v>
      </c>
      <c r="C22858" s="86" t="s">
        <v>9</v>
      </c>
      <c r="D22858" s="87">
        <v>3.3930000000000002E-2</v>
      </c>
      <c r="E22858" s="88">
        <v>155918</v>
      </c>
      <c r="F22858" s="89">
        <f>+D22858*E22858</f>
        <v>5290.29774</v>
      </c>
    </row>
    <row r="22859" spans="1:6" ht="409.6" hidden="1" customHeight="1" x14ac:dyDescent="0.2"/>
    <row r="22860" spans="1:6" ht="25.5" customHeight="1" x14ac:dyDescent="0.2">
      <c r="A22860" s="84" t="s">
        <v>4996</v>
      </c>
      <c r="B22860" s="85" t="s">
        <v>4997</v>
      </c>
      <c r="C22860" s="86" t="s">
        <v>1212</v>
      </c>
      <c r="D22860" s="87">
        <v>0.13</v>
      </c>
      <c r="E22860" s="88">
        <v>2550</v>
      </c>
      <c r="F22860" s="89">
        <f>+D22860*E22860</f>
        <v>331.5</v>
      </c>
    </row>
    <row r="22861" spans="1:6" ht="409.6" hidden="1" customHeight="1" x14ac:dyDescent="0.2"/>
    <row r="22862" spans="1:6" ht="25.5" customHeight="1" x14ac:dyDescent="0.2">
      <c r="A22862" s="84" t="s">
        <v>5097</v>
      </c>
      <c r="B22862" s="85" t="s">
        <v>5098</v>
      </c>
      <c r="C22862" s="86" t="s">
        <v>9</v>
      </c>
      <c r="D22862" s="87">
        <v>2.2000000000000001E-4</v>
      </c>
      <c r="E22862" s="88">
        <v>295180</v>
      </c>
      <c r="F22862" s="89">
        <f>+D22862*E22862</f>
        <v>64.939599999999999</v>
      </c>
    </row>
    <row r="22863" spans="1:6" ht="409.6" hidden="1" customHeight="1" x14ac:dyDescent="0.2"/>
    <row r="22864" spans="1:6" ht="25.5" customHeight="1" thickBot="1" x14ac:dyDescent="0.25">
      <c r="A22864" s="84" t="s">
        <v>5180</v>
      </c>
      <c r="B22864" s="85" t="s">
        <v>5181</v>
      </c>
      <c r="C22864" s="86" t="s">
        <v>7</v>
      </c>
      <c r="D22864" s="87">
        <v>0.14699999999999999</v>
      </c>
      <c r="E22864" s="88">
        <v>18433</v>
      </c>
      <c r="F22864" s="89">
        <f>+D22864*E22864</f>
        <v>2709.6509999999998</v>
      </c>
    </row>
    <row r="22865" spans="1:6" ht="409.6" hidden="1" customHeight="1" thickBot="1" x14ac:dyDescent="0.25"/>
    <row r="22866" spans="1:6" ht="13.5" customHeight="1" thickBot="1" x14ac:dyDescent="0.25">
      <c r="A22866" s="90" t="s">
        <v>4883</v>
      </c>
      <c r="B22866" s="91"/>
      <c r="C22866" s="92">
        <v>80.202563911354602</v>
      </c>
      <c r="D22866" s="91"/>
      <c r="E22866" s="93" t="s">
        <v>4884</v>
      </c>
      <c r="F22866" s="94">
        <v>118306</v>
      </c>
    </row>
    <row r="22867" spans="1:6" ht="0.2" customHeight="1" x14ac:dyDescent="0.2"/>
    <row r="22868" spans="1:6" ht="12.75" customHeight="1" x14ac:dyDescent="0.2">
      <c r="A22868" s="80" t="s">
        <v>4871</v>
      </c>
      <c r="B22868" s="81" t="s">
        <v>4885</v>
      </c>
      <c r="C22868" s="82" t="s">
        <v>4870</v>
      </c>
      <c r="D22868" s="82" t="s">
        <v>4873</v>
      </c>
      <c r="E22868" s="82" t="s">
        <v>4874</v>
      </c>
      <c r="F22868" s="83" t="s">
        <v>4875</v>
      </c>
    </row>
    <row r="22869" spans="1:6" ht="409.6" hidden="1" customHeight="1" x14ac:dyDescent="0.2"/>
    <row r="22870" spans="1:6" ht="25.5" customHeight="1" thickBot="1" x14ac:dyDescent="0.25">
      <c r="A22870" s="84" t="s">
        <v>5284</v>
      </c>
      <c r="B22870" s="85" t="s">
        <v>5285</v>
      </c>
      <c r="C22870" s="86" t="s">
        <v>4888</v>
      </c>
      <c r="D22870" s="87">
        <v>0.11765</v>
      </c>
      <c r="E22870" s="88">
        <v>222303</v>
      </c>
      <c r="F22870" s="89">
        <f>+D22870*E22870</f>
        <v>26153.947950000002</v>
      </c>
    </row>
    <row r="22871" spans="1:6" ht="409.6" hidden="1" customHeight="1" thickBot="1" x14ac:dyDescent="0.25"/>
    <row r="22872" spans="1:6" ht="13.5" customHeight="1" thickBot="1" x14ac:dyDescent="0.25">
      <c r="A22872" s="90" t="s">
        <v>4893</v>
      </c>
      <c r="B22872" s="91"/>
      <c r="C22872" s="92">
        <v>17.730443566155301</v>
      </c>
      <c r="D22872" s="91"/>
      <c r="E22872" s="93" t="s">
        <v>4884</v>
      </c>
      <c r="F22872" s="94">
        <v>26154</v>
      </c>
    </row>
    <row r="22873" spans="1:6" ht="0.2" customHeight="1" x14ac:dyDescent="0.2"/>
    <row r="22874" spans="1:6" ht="12.75" customHeight="1" x14ac:dyDescent="0.2">
      <c r="A22874" s="80" t="s">
        <v>4871</v>
      </c>
      <c r="B22874" s="81" t="s">
        <v>4894</v>
      </c>
      <c r="C22874" s="82" t="s">
        <v>4870</v>
      </c>
      <c r="D22874" s="82" t="s">
        <v>4873</v>
      </c>
      <c r="E22874" s="82" t="s">
        <v>4874</v>
      </c>
      <c r="F22874" s="83" t="s">
        <v>4875</v>
      </c>
    </row>
    <row r="22875" spans="1:6" ht="409.6" hidden="1" customHeight="1" x14ac:dyDescent="0.2"/>
    <row r="22876" spans="1:6" ht="25.5" customHeight="1" thickBot="1" x14ac:dyDescent="0.25">
      <c r="A22876" s="84" t="s">
        <v>4895</v>
      </c>
      <c r="B22876" s="85" t="s">
        <v>4896</v>
      </c>
      <c r="C22876" s="86" t="s">
        <v>4897</v>
      </c>
      <c r="D22876" s="87">
        <v>0.05</v>
      </c>
      <c r="E22876" s="88">
        <v>26154</v>
      </c>
      <c r="F22876" s="89">
        <f>+D22876*E22876</f>
        <v>1307.7</v>
      </c>
    </row>
    <row r="22877" spans="1:6" ht="409.6" hidden="1" customHeight="1" thickBot="1" x14ac:dyDescent="0.25"/>
    <row r="22878" spans="1:6" ht="13.5" customHeight="1" thickBot="1" x14ac:dyDescent="0.25">
      <c r="A22878" s="90" t="s">
        <v>4898</v>
      </c>
      <c r="B22878" s="91"/>
      <c r="C22878" s="92">
        <v>0.88672555572880296</v>
      </c>
      <c r="D22878" s="91"/>
      <c r="E22878" s="93" t="s">
        <v>4884</v>
      </c>
      <c r="F22878" s="94">
        <v>1308</v>
      </c>
    </row>
    <row r="22879" spans="1:6" ht="0.2" customHeight="1" x14ac:dyDescent="0.2"/>
    <row r="22880" spans="1:6" ht="12.75" customHeight="1" x14ac:dyDescent="0.2">
      <c r="A22880" s="80" t="s">
        <v>4871</v>
      </c>
      <c r="B22880" s="81" t="s">
        <v>4899</v>
      </c>
      <c r="C22880" s="82" t="s">
        <v>4870</v>
      </c>
      <c r="D22880" s="82" t="s">
        <v>4873</v>
      </c>
      <c r="E22880" s="82" t="s">
        <v>4874</v>
      </c>
      <c r="F22880" s="83" t="s">
        <v>4875</v>
      </c>
    </row>
    <row r="22881" spans="1:6" ht="409.6" hidden="1" customHeight="1" x14ac:dyDescent="0.2"/>
    <row r="22882" spans="1:6" ht="25.5" customHeight="1" x14ac:dyDescent="0.2">
      <c r="A22882" s="84" t="s">
        <v>5056</v>
      </c>
      <c r="B22882" s="85" t="s">
        <v>5057</v>
      </c>
      <c r="C22882" s="86" t="s">
        <v>109</v>
      </c>
      <c r="D22882" s="87">
        <v>0.02</v>
      </c>
      <c r="E22882" s="88">
        <v>54350</v>
      </c>
      <c r="F22882" s="89">
        <f>+D22882*E22882</f>
        <v>1087</v>
      </c>
    </row>
    <row r="22883" spans="1:6" ht="409.6" hidden="1" customHeight="1" x14ac:dyDescent="0.2"/>
    <row r="22884" spans="1:6" ht="25.5" customHeight="1" thickBot="1" x14ac:dyDescent="0.25">
      <c r="A22884" s="84" t="s">
        <v>5058</v>
      </c>
      <c r="B22884" s="85" t="s">
        <v>5059</v>
      </c>
      <c r="C22884" s="86" t="s">
        <v>109</v>
      </c>
      <c r="D22884" s="87">
        <v>0.02</v>
      </c>
      <c r="E22884" s="88">
        <v>23712</v>
      </c>
      <c r="F22884" s="89">
        <f>+D22884*E22884</f>
        <v>474.24</v>
      </c>
    </row>
    <row r="22885" spans="1:6" ht="409.6" hidden="1" customHeight="1" thickBot="1" x14ac:dyDescent="0.25"/>
    <row r="22886" spans="1:6" ht="13.5" customHeight="1" thickBot="1" x14ac:dyDescent="0.25">
      <c r="A22886" s="90" t="s">
        <v>4904</v>
      </c>
      <c r="B22886" s="91"/>
      <c r="C22886" s="92">
        <v>1.0582405141381199</v>
      </c>
      <c r="D22886" s="91"/>
      <c r="E22886" s="93" t="s">
        <v>4884</v>
      </c>
      <c r="F22886" s="94">
        <v>1561</v>
      </c>
    </row>
    <row r="22887" spans="1:6" ht="0.2" customHeight="1" x14ac:dyDescent="0.2"/>
    <row r="22888" spans="1:6" ht="12.75" customHeight="1" x14ac:dyDescent="0.2">
      <c r="A22888" s="80" t="s">
        <v>4871</v>
      </c>
      <c r="B22888" s="81" t="s">
        <v>4905</v>
      </c>
      <c r="C22888" s="82" t="s">
        <v>4870</v>
      </c>
      <c r="D22888" s="82" t="s">
        <v>4873</v>
      </c>
      <c r="E22888" s="82" t="s">
        <v>4874</v>
      </c>
      <c r="F22888" s="83" t="s">
        <v>4875</v>
      </c>
    </row>
    <row r="22889" spans="1:6" ht="409.6" hidden="1" customHeight="1" x14ac:dyDescent="0.2"/>
    <row r="22890" spans="1:6" ht="25.5" customHeight="1" thickBot="1" x14ac:dyDescent="0.25">
      <c r="A22890" s="84" t="s">
        <v>4949</v>
      </c>
      <c r="B22890" s="85" t="s">
        <v>4950</v>
      </c>
      <c r="C22890" s="86" t="s">
        <v>9</v>
      </c>
      <c r="D22890" s="87">
        <v>8.4000000000000005E-2</v>
      </c>
      <c r="E22890" s="88">
        <v>2140</v>
      </c>
      <c r="F22890" s="89">
        <f>+D22890*E22890</f>
        <v>179.76000000000002</v>
      </c>
    </row>
    <row r="22891" spans="1:6" ht="409.6" hidden="1" customHeight="1" thickBot="1" x14ac:dyDescent="0.25"/>
    <row r="22892" spans="1:6" ht="13.5" customHeight="1" thickBot="1" x14ac:dyDescent="0.25">
      <c r="A22892" s="90" t="s">
        <v>4908</v>
      </c>
      <c r="B22892" s="91"/>
      <c r="C22892" s="92">
        <v>0.12202645262323</v>
      </c>
      <c r="D22892" s="91"/>
      <c r="E22892" s="93" t="s">
        <v>4884</v>
      </c>
      <c r="F22892" s="94">
        <v>180</v>
      </c>
    </row>
    <row r="22893" spans="1:6" ht="0.2" customHeight="1" thickBot="1" x14ac:dyDescent="0.25"/>
    <row r="22894" spans="1:6" ht="12.75" customHeight="1" thickBot="1" x14ac:dyDescent="0.3">
      <c r="A22894" s="157" t="s">
        <v>4909</v>
      </c>
      <c r="B22894" s="158"/>
      <c r="C22894" s="158"/>
      <c r="D22894" s="158"/>
      <c r="E22894" s="159">
        <v>147509</v>
      </c>
      <c r="F22894" s="160"/>
    </row>
    <row r="22895" spans="1:6" ht="12.75" customHeight="1" x14ac:dyDescent="0.2"/>
    <row r="22896" spans="1:6" ht="12.75" customHeight="1" x14ac:dyDescent="0.2"/>
    <row r="22897" spans="1:6" ht="409.6" hidden="1" customHeight="1" x14ac:dyDescent="0.2"/>
    <row r="22898" spans="1:6" ht="12.75" customHeight="1" x14ac:dyDescent="0.25">
      <c r="A22898" s="144" t="s">
        <v>4868</v>
      </c>
      <c r="B22898" s="145"/>
      <c r="C22898" s="145"/>
      <c r="D22898" s="145"/>
      <c r="E22898" s="146"/>
      <c r="F22898" s="147"/>
    </row>
    <row r="22899" spans="1:6" ht="12.75" customHeight="1" x14ac:dyDescent="0.2">
      <c r="A22899" s="138" t="s">
        <v>3519</v>
      </c>
      <c r="B22899" s="139"/>
      <c r="C22899" s="139"/>
      <c r="D22899" s="140"/>
      <c r="E22899" s="76" t="s">
        <v>4869</v>
      </c>
      <c r="F22899" s="77" t="s">
        <v>4870</v>
      </c>
    </row>
    <row r="22900" spans="1:6" ht="12.75" customHeight="1" x14ac:dyDescent="0.2">
      <c r="A22900" s="141"/>
      <c r="B22900" s="142"/>
      <c r="C22900" s="142"/>
      <c r="D22900" s="143"/>
      <c r="E22900" s="78" t="s">
        <v>3518</v>
      </c>
      <c r="F22900" s="79" t="s">
        <v>117</v>
      </c>
    </row>
    <row r="22901" spans="1:6" ht="409.6" hidden="1" customHeight="1" x14ac:dyDescent="0.2"/>
    <row r="22902" spans="1:6" ht="12.75" customHeight="1" x14ac:dyDescent="0.2">
      <c r="A22902" s="80" t="s">
        <v>4871</v>
      </c>
      <c r="B22902" s="81" t="s">
        <v>4872</v>
      </c>
      <c r="C22902" s="82" t="s">
        <v>4870</v>
      </c>
      <c r="D22902" s="82" t="s">
        <v>4873</v>
      </c>
      <c r="E22902" s="82" t="s">
        <v>4874</v>
      </c>
      <c r="F22902" s="83" t="s">
        <v>4875</v>
      </c>
    </row>
    <row r="22903" spans="1:6" ht="409.6" hidden="1" customHeight="1" x14ac:dyDescent="0.2"/>
    <row r="22904" spans="1:6" ht="25.5" customHeight="1" thickBot="1" x14ac:dyDescent="0.25">
      <c r="A22904" s="84" t="s">
        <v>5575</v>
      </c>
      <c r="B22904" s="85" t="s">
        <v>5576</v>
      </c>
      <c r="C22904" s="86" t="s">
        <v>106</v>
      </c>
      <c r="D22904" s="87">
        <v>5.2499999999999998E-2</v>
      </c>
      <c r="E22904" s="88">
        <v>297759</v>
      </c>
      <c r="F22904" s="89">
        <f>+D22904*E22904</f>
        <v>15632.3475</v>
      </c>
    </row>
    <row r="22905" spans="1:6" ht="409.6" hidden="1" customHeight="1" thickBot="1" x14ac:dyDescent="0.25"/>
    <row r="22906" spans="1:6" ht="13.5" customHeight="1" thickBot="1" x14ac:dyDescent="0.25">
      <c r="A22906" s="90" t="s">
        <v>4883</v>
      </c>
      <c r="B22906" s="91"/>
      <c r="C22906" s="92">
        <v>48.755536148711897</v>
      </c>
      <c r="D22906" s="91"/>
      <c r="E22906" s="93" t="s">
        <v>4884</v>
      </c>
      <c r="F22906" s="94">
        <v>15632</v>
      </c>
    </row>
    <row r="22907" spans="1:6" ht="0.2" customHeight="1" x14ac:dyDescent="0.2"/>
    <row r="22908" spans="1:6" ht="12.75" customHeight="1" x14ac:dyDescent="0.2">
      <c r="A22908" s="80" t="s">
        <v>4871</v>
      </c>
      <c r="B22908" s="81" t="s">
        <v>4885</v>
      </c>
      <c r="C22908" s="82" t="s">
        <v>4870</v>
      </c>
      <c r="D22908" s="82" t="s">
        <v>4873</v>
      </c>
      <c r="E22908" s="82" t="s">
        <v>4874</v>
      </c>
      <c r="F22908" s="83" t="s">
        <v>4875</v>
      </c>
    </row>
    <row r="22909" spans="1:6" ht="409.6" hidden="1" customHeight="1" x14ac:dyDescent="0.2"/>
    <row r="22910" spans="1:6" ht="25.5" customHeight="1" thickBot="1" x14ac:dyDescent="0.25">
      <c r="A22910" s="84" t="s">
        <v>4912</v>
      </c>
      <c r="B22910" s="85" t="s">
        <v>4913</v>
      </c>
      <c r="C22910" s="86" t="s">
        <v>4888</v>
      </c>
      <c r="D22910" s="87">
        <v>8.1079999999999999E-2</v>
      </c>
      <c r="E22910" s="88">
        <v>184277</v>
      </c>
      <c r="F22910" s="89">
        <f>+D22910*E22910</f>
        <v>14941.17916</v>
      </c>
    </row>
    <row r="22911" spans="1:6" ht="409.6" hidden="1" customHeight="1" thickBot="1" x14ac:dyDescent="0.25"/>
    <row r="22912" spans="1:6" ht="13.5" customHeight="1" thickBot="1" x14ac:dyDescent="0.25">
      <c r="A22912" s="90" t="s">
        <v>4893</v>
      </c>
      <c r="B22912" s="91"/>
      <c r="C22912" s="92">
        <v>46.6003368473582</v>
      </c>
      <c r="D22912" s="91"/>
      <c r="E22912" s="93" t="s">
        <v>4884</v>
      </c>
      <c r="F22912" s="94">
        <v>14941</v>
      </c>
    </row>
    <row r="22913" spans="1:6" ht="0.2" customHeight="1" x14ac:dyDescent="0.2"/>
    <row r="22914" spans="1:6" ht="12.75" customHeight="1" x14ac:dyDescent="0.2">
      <c r="A22914" s="80" t="s">
        <v>4871</v>
      </c>
      <c r="B22914" s="81" t="s">
        <v>4894</v>
      </c>
      <c r="C22914" s="82" t="s">
        <v>4870</v>
      </c>
      <c r="D22914" s="82" t="s">
        <v>4873</v>
      </c>
      <c r="E22914" s="82" t="s">
        <v>4874</v>
      </c>
      <c r="F22914" s="83" t="s">
        <v>4875</v>
      </c>
    </row>
    <row r="22915" spans="1:6" ht="409.6" hidden="1" customHeight="1" x14ac:dyDescent="0.2"/>
    <row r="22916" spans="1:6" ht="25.5" customHeight="1" thickBot="1" x14ac:dyDescent="0.25">
      <c r="A22916" s="84" t="s">
        <v>4895</v>
      </c>
      <c r="B22916" s="85" t="s">
        <v>4896</v>
      </c>
      <c r="C22916" s="86" t="s">
        <v>4897</v>
      </c>
      <c r="D22916" s="87">
        <v>0.05</v>
      </c>
      <c r="E22916" s="88">
        <v>14941</v>
      </c>
      <c r="F22916" s="89">
        <f>+D22916*E22916</f>
        <v>747.05000000000007</v>
      </c>
    </row>
    <row r="22917" spans="1:6" ht="409.6" hidden="1" customHeight="1" thickBot="1" x14ac:dyDescent="0.25"/>
    <row r="22918" spans="1:6" ht="13.5" customHeight="1" thickBot="1" x14ac:dyDescent="0.25">
      <c r="A22918" s="90" t="s">
        <v>4898</v>
      </c>
      <c r="B22918" s="91"/>
      <c r="C22918" s="92">
        <v>2.32986089451687</v>
      </c>
      <c r="D22918" s="91"/>
      <c r="E22918" s="93" t="s">
        <v>4884</v>
      </c>
      <c r="F22918" s="94">
        <v>747</v>
      </c>
    </row>
    <row r="22919" spans="1:6" ht="0.2" customHeight="1" x14ac:dyDescent="0.2"/>
    <row r="22920" spans="1:6" ht="12.75" customHeight="1" x14ac:dyDescent="0.2">
      <c r="A22920" s="80" t="s">
        <v>4871</v>
      </c>
      <c r="B22920" s="81" t="s">
        <v>4905</v>
      </c>
      <c r="C22920" s="82" t="s">
        <v>4870</v>
      </c>
      <c r="D22920" s="82" t="s">
        <v>4873</v>
      </c>
      <c r="E22920" s="82" t="s">
        <v>4874</v>
      </c>
      <c r="F22920" s="83" t="s">
        <v>4875</v>
      </c>
    </row>
    <row r="22921" spans="1:6" ht="409.6" hidden="1" customHeight="1" x14ac:dyDescent="0.2"/>
    <row r="22922" spans="1:6" ht="25.5" customHeight="1" thickBot="1" x14ac:dyDescent="0.25">
      <c r="A22922" s="84" t="s">
        <v>4920</v>
      </c>
      <c r="B22922" s="85" t="s">
        <v>4921</v>
      </c>
      <c r="C22922" s="86" t="s">
        <v>106</v>
      </c>
      <c r="D22922" s="87">
        <v>5.2499999999999998E-2</v>
      </c>
      <c r="E22922" s="88">
        <v>14128</v>
      </c>
      <c r="F22922" s="89">
        <f>+D22922*E22922</f>
        <v>741.72</v>
      </c>
    </row>
    <row r="22923" spans="1:6" ht="409.6" hidden="1" customHeight="1" thickBot="1" x14ac:dyDescent="0.25"/>
    <row r="22924" spans="1:6" ht="13.5" customHeight="1" thickBot="1" x14ac:dyDescent="0.25">
      <c r="A22924" s="90" t="s">
        <v>4908</v>
      </c>
      <c r="B22924" s="91"/>
      <c r="C22924" s="92">
        <v>2.3142661094130101</v>
      </c>
      <c r="D22924" s="91"/>
      <c r="E22924" s="93" t="s">
        <v>4884</v>
      </c>
      <c r="F22924" s="94">
        <v>742</v>
      </c>
    </row>
    <row r="22925" spans="1:6" ht="0.2" customHeight="1" x14ac:dyDescent="0.2"/>
    <row r="22926" spans="1:6" ht="12.75" customHeight="1" thickBot="1" x14ac:dyDescent="0.3">
      <c r="A22926" s="157" t="s">
        <v>4909</v>
      </c>
      <c r="B22926" s="158"/>
      <c r="C22926" s="158"/>
      <c r="D22926" s="158"/>
      <c r="E22926" s="159">
        <v>32062</v>
      </c>
      <c r="F22926" s="160"/>
    </row>
    <row r="22927" spans="1:6" ht="12.75" customHeight="1" x14ac:dyDescent="0.2"/>
    <row r="22928" spans="1:6" ht="12.75" customHeight="1" x14ac:dyDescent="0.2"/>
    <row r="22929" spans="1:6" ht="409.6" hidden="1" customHeight="1" x14ac:dyDescent="0.2"/>
    <row r="22930" spans="1:6" ht="12.75" customHeight="1" x14ac:dyDescent="0.25">
      <c r="A22930" s="144" t="s">
        <v>4868</v>
      </c>
      <c r="B22930" s="145"/>
      <c r="C22930" s="145"/>
      <c r="D22930" s="145"/>
      <c r="E22930" s="146"/>
      <c r="F22930" s="147"/>
    </row>
    <row r="22931" spans="1:6" ht="12.75" customHeight="1" x14ac:dyDescent="0.2">
      <c r="A22931" s="138" t="s">
        <v>3521</v>
      </c>
      <c r="B22931" s="139"/>
      <c r="C22931" s="139"/>
      <c r="D22931" s="140"/>
      <c r="E22931" s="76" t="s">
        <v>4869</v>
      </c>
      <c r="F22931" s="77" t="s">
        <v>4870</v>
      </c>
    </row>
    <row r="22932" spans="1:6" ht="12.75" customHeight="1" x14ac:dyDescent="0.2">
      <c r="A22932" s="141"/>
      <c r="B22932" s="142"/>
      <c r="C22932" s="142"/>
      <c r="D22932" s="143"/>
      <c r="E22932" s="78" t="s">
        <v>3520</v>
      </c>
      <c r="F22932" s="79" t="s">
        <v>117</v>
      </c>
    </row>
    <row r="22933" spans="1:6" ht="409.6" hidden="1" customHeight="1" x14ac:dyDescent="0.2"/>
    <row r="22934" spans="1:6" ht="12.75" customHeight="1" x14ac:dyDescent="0.2">
      <c r="A22934" s="80" t="s">
        <v>4871</v>
      </c>
      <c r="B22934" s="81" t="s">
        <v>4872</v>
      </c>
      <c r="C22934" s="82" t="s">
        <v>4870</v>
      </c>
      <c r="D22934" s="82" t="s">
        <v>4873</v>
      </c>
      <c r="E22934" s="82" t="s">
        <v>4874</v>
      </c>
      <c r="F22934" s="83" t="s">
        <v>4875</v>
      </c>
    </row>
    <row r="22935" spans="1:6" ht="409.6" hidden="1" customHeight="1" x14ac:dyDescent="0.2"/>
    <row r="22936" spans="1:6" ht="25.5" customHeight="1" x14ac:dyDescent="0.2">
      <c r="A22936" s="84" t="s">
        <v>4931</v>
      </c>
      <c r="B22936" s="85" t="s">
        <v>4932</v>
      </c>
      <c r="C22936" s="86" t="s">
        <v>106</v>
      </c>
      <c r="D22936" s="87">
        <v>5.2499999999999998E-2</v>
      </c>
      <c r="E22936" s="88">
        <v>376410</v>
      </c>
      <c r="F22936" s="89">
        <f>+D22936*E22936</f>
        <v>19761.524999999998</v>
      </c>
    </row>
    <row r="22937" spans="1:6" ht="409.6" hidden="1" customHeight="1" x14ac:dyDescent="0.2"/>
    <row r="22938" spans="1:6" ht="25.5" customHeight="1" thickBot="1" x14ac:dyDescent="0.25">
      <c r="A22938" s="84" t="s">
        <v>5172</v>
      </c>
      <c r="B22938" s="85" t="s">
        <v>5173</v>
      </c>
      <c r="C22938" s="86" t="s">
        <v>9</v>
      </c>
      <c r="D22938" s="87">
        <v>0.04</v>
      </c>
      <c r="E22938" s="88">
        <v>8900</v>
      </c>
      <c r="F22938" s="89">
        <f>+D22938*E22938</f>
        <v>356</v>
      </c>
    </row>
    <row r="22939" spans="1:6" ht="409.6" hidden="1" customHeight="1" thickBot="1" x14ac:dyDescent="0.25"/>
    <row r="22940" spans="1:6" ht="13.5" customHeight="1" thickBot="1" x14ac:dyDescent="0.25">
      <c r="A22940" s="90" t="s">
        <v>4883</v>
      </c>
      <c r="B22940" s="91"/>
      <c r="C22940" s="92">
        <v>34.9343613252761</v>
      </c>
      <c r="D22940" s="91"/>
      <c r="E22940" s="93" t="s">
        <v>4884</v>
      </c>
      <c r="F22940" s="94">
        <v>20118</v>
      </c>
    </row>
    <row r="22941" spans="1:6" ht="0.2" customHeight="1" x14ac:dyDescent="0.2"/>
    <row r="22942" spans="1:6" ht="12.75" customHeight="1" x14ac:dyDescent="0.2">
      <c r="A22942" s="80" t="s">
        <v>4871</v>
      </c>
      <c r="B22942" s="81" t="s">
        <v>4885</v>
      </c>
      <c r="C22942" s="82" t="s">
        <v>4870</v>
      </c>
      <c r="D22942" s="82" t="s">
        <v>4873</v>
      </c>
      <c r="E22942" s="82" t="s">
        <v>4874</v>
      </c>
      <c r="F22942" s="83" t="s">
        <v>4875</v>
      </c>
    </row>
    <row r="22943" spans="1:6" ht="409.6" hidden="1" customHeight="1" x14ac:dyDescent="0.2"/>
    <row r="22944" spans="1:6" ht="25.5" customHeight="1" thickBot="1" x14ac:dyDescent="0.25">
      <c r="A22944" s="84" t="s">
        <v>5284</v>
      </c>
      <c r="B22944" s="85" t="s">
        <v>5285</v>
      </c>
      <c r="C22944" s="86" t="s">
        <v>4888</v>
      </c>
      <c r="D22944" s="87">
        <v>0.13433</v>
      </c>
      <c r="E22944" s="88">
        <v>222303</v>
      </c>
      <c r="F22944" s="89">
        <f>+D22944*E22944</f>
        <v>29861.96199</v>
      </c>
    </row>
    <row r="22945" spans="1:6" ht="409.6" hidden="1" customHeight="1" thickBot="1" x14ac:dyDescent="0.25"/>
    <row r="22946" spans="1:6" ht="13.5" customHeight="1" thickBot="1" x14ac:dyDescent="0.25">
      <c r="A22946" s="90" t="s">
        <v>4893</v>
      </c>
      <c r="B22946" s="91"/>
      <c r="C22946" s="92">
        <v>51.854553031881601</v>
      </c>
      <c r="D22946" s="91"/>
      <c r="E22946" s="93" t="s">
        <v>4884</v>
      </c>
      <c r="F22946" s="94">
        <v>29862</v>
      </c>
    </row>
    <row r="22947" spans="1:6" ht="0.2" customHeight="1" x14ac:dyDescent="0.2"/>
    <row r="22948" spans="1:6" ht="12.75" customHeight="1" x14ac:dyDescent="0.2">
      <c r="A22948" s="80" t="s">
        <v>4871</v>
      </c>
      <c r="B22948" s="81" t="s">
        <v>4894</v>
      </c>
      <c r="C22948" s="82" t="s">
        <v>4870</v>
      </c>
      <c r="D22948" s="82" t="s">
        <v>4873</v>
      </c>
      <c r="E22948" s="82" t="s">
        <v>4874</v>
      </c>
      <c r="F22948" s="83" t="s">
        <v>4875</v>
      </c>
    </row>
    <row r="22949" spans="1:6" ht="409.6" hidden="1" customHeight="1" x14ac:dyDescent="0.2"/>
    <row r="22950" spans="1:6" ht="25.5" customHeight="1" thickBot="1" x14ac:dyDescent="0.25">
      <c r="A22950" s="84" t="s">
        <v>4895</v>
      </c>
      <c r="B22950" s="85" t="s">
        <v>4896</v>
      </c>
      <c r="C22950" s="86" t="s">
        <v>4897</v>
      </c>
      <c r="D22950" s="87">
        <v>0.05</v>
      </c>
      <c r="E22950" s="88">
        <v>29862</v>
      </c>
      <c r="F22950" s="89">
        <f>+D22950*E22950</f>
        <v>1493.1000000000001</v>
      </c>
    </row>
    <row r="22951" spans="1:6" ht="409.6" hidden="1" customHeight="1" thickBot="1" x14ac:dyDescent="0.25"/>
    <row r="22952" spans="1:6" ht="13.5" customHeight="1" thickBot="1" x14ac:dyDescent="0.25">
      <c r="A22952" s="90" t="s">
        <v>4898</v>
      </c>
      <c r="B22952" s="91"/>
      <c r="C22952" s="92">
        <v>2.5925540043064501</v>
      </c>
      <c r="D22952" s="91"/>
      <c r="E22952" s="93" t="s">
        <v>4884</v>
      </c>
      <c r="F22952" s="94">
        <v>1493</v>
      </c>
    </row>
    <row r="22953" spans="1:6" ht="0.2" customHeight="1" x14ac:dyDescent="0.2"/>
    <row r="22954" spans="1:6" ht="12.75" customHeight="1" x14ac:dyDescent="0.2">
      <c r="A22954" s="80" t="s">
        <v>4871</v>
      </c>
      <c r="B22954" s="81" t="s">
        <v>4899</v>
      </c>
      <c r="C22954" s="82" t="s">
        <v>4870</v>
      </c>
      <c r="D22954" s="82" t="s">
        <v>4873</v>
      </c>
      <c r="E22954" s="82" t="s">
        <v>4874</v>
      </c>
      <c r="F22954" s="83" t="s">
        <v>4875</v>
      </c>
    </row>
    <row r="22955" spans="1:6" ht="409.6" hidden="1" customHeight="1" x14ac:dyDescent="0.2"/>
    <row r="22956" spans="1:6" ht="25.5" customHeight="1" x14ac:dyDescent="0.2">
      <c r="A22956" s="84" t="s">
        <v>5058</v>
      </c>
      <c r="B22956" s="85" t="s">
        <v>5059</v>
      </c>
      <c r="C22956" s="86" t="s">
        <v>109</v>
      </c>
      <c r="D22956" s="87">
        <v>3.3329999999999999E-2</v>
      </c>
      <c r="E22956" s="88">
        <v>23712</v>
      </c>
      <c r="F22956" s="89">
        <f>+D22956*E22956</f>
        <v>790.32096000000001</v>
      </c>
    </row>
    <row r="22957" spans="1:6" ht="409.6" hidden="1" customHeight="1" x14ac:dyDescent="0.2"/>
    <row r="22958" spans="1:6" ht="25.5" customHeight="1" x14ac:dyDescent="0.2">
      <c r="A22958" s="84" t="s">
        <v>5724</v>
      </c>
      <c r="B22958" s="85" t="s">
        <v>5725</v>
      </c>
      <c r="C22958" s="86" t="s">
        <v>109</v>
      </c>
      <c r="D22958" s="87">
        <v>2.545E-2</v>
      </c>
      <c r="E22958" s="88">
        <v>138066</v>
      </c>
      <c r="F22958" s="89">
        <f>+D22958*E22958</f>
        <v>3513.7797</v>
      </c>
    </row>
    <row r="22959" spans="1:6" ht="409.6" hidden="1" customHeight="1" x14ac:dyDescent="0.2"/>
    <row r="22960" spans="1:6" ht="25.5" customHeight="1" thickBot="1" x14ac:dyDescent="0.25">
      <c r="A22960" s="84" t="s">
        <v>5056</v>
      </c>
      <c r="B22960" s="85" t="s">
        <v>5057</v>
      </c>
      <c r="C22960" s="86" t="s">
        <v>109</v>
      </c>
      <c r="D22960" s="87">
        <v>3.3329999999999999E-2</v>
      </c>
      <c r="E22960" s="88">
        <v>54350</v>
      </c>
      <c r="F22960" s="89">
        <f>+D22960*E22960</f>
        <v>1811.4855</v>
      </c>
    </row>
    <row r="22961" spans="1:6" ht="409.6" hidden="1" customHeight="1" thickBot="1" x14ac:dyDescent="0.25"/>
    <row r="22962" spans="1:6" ht="13.5" customHeight="1" thickBot="1" x14ac:dyDescent="0.25">
      <c r="A22962" s="90" t="s">
        <v>4904</v>
      </c>
      <c r="B22962" s="91"/>
      <c r="C22962" s="92">
        <v>10.618531638535799</v>
      </c>
      <c r="D22962" s="91"/>
      <c r="E22962" s="93" t="s">
        <v>4884</v>
      </c>
      <c r="F22962" s="94">
        <v>6115</v>
      </c>
    </row>
    <row r="22963" spans="1:6" ht="0.2" customHeight="1" thickBot="1" x14ac:dyDescent="0.25"/>
    <row r="22964" spans="1:6" ht="12.75" customHeight="1" thickBot="1" x14ac:dyDescent="0.3">
      <c r="A22964" s="157" t="s">
        <v>4909</v>
      </c>
      <c r="B22964" s="158"/>
      <c r="C22964" s="158"/>
      <c r="D22964" s="158"/>
      <c r="E22964" s="159">
        <v>57588</v>
      </c>
      <c r="F22964" s="160"/>
    </row>
    <row r="22965" spans="1:6" ht="12.75" customHeight="1" x14ac:dyDescent="0.2"/>
    <row r="22966" spans="1:6" ht="12.75" customHeight="1" x14ac:dyDescent="0.2"/>
    <row r="22967" spans="1:6" ht="409.6" hidden="1" customHeight="1" x14ac:dyDescent="0.2"/>
    <row r="22968" spans="1:6" ht="12.75" customHeight="1" x14ac:dyDescent="0.25">
      <c r="A22968" s="144" t="s">
        <v>4868</v>
      </c>
      <c r="B22968" s="145"/>
      <c r="C22968" s="145"/>
      <c r="D22968" s="145"/>
      <c r="E22968" s="146"/>
      <c r="F22968" s="147"/>
    </row>
    <row r="22969" spans="1:6" ht="12.75" customHeight="1" x14ac:dyDescent="0.2">
      <c r="A22969" s="138" t="s">
        <v>3523</v>
      </c>
      <c r="B22969" s="139"/>
      <c r="C22969" s="139"/>
      <c r="D22969" s="140"/>
      <c r="E22969" s="76" t="s">
        <v>4869</v>
      </c>
      <c r="F22969" s="77" t="s">
        <v>4870</v>
      </c>
    </row>
    <row r="22970" spans="1:6" ht="12.75" customHeight="1" x14ac:dyDescent="0.2">
      <c r="A22970" s="141"/>
      <c r="B22970" s="142"/>
      <c r="C22970" s="142"/>
      <c r="D22970" s="143"/>
      <c r="E22970" s="78" t="s">
        <v>3522</v>
      </c>
      <c r="F22970" s="79" t="s">
        <v>117</v>
      </c>
    </row>
    <row r="22971" spans="1:6" ht="409.6" hidden="1" customHeight="1" x14ac:dyDescent="0.2"/>
    <row r="22972" spans="1:6" ht="12.75" customHeight="1" x14ac:dyDescent="0.2">
      <c r="A22972" s="80" t="s">
        <v>4871</v>
      </c>
      <c r="B22972" s="81" t="s">
        <v>4872</v>
      </c>
      <c r="C22972" s="82" t="s">
        <v>4870</v>
      </c>
      <c r="D22972" s="82" t="s">
        <v>4873</v>
      </c>
      <c r="E22972" s="82" t="s">
        <v>4874</v>
      </c>
      <c r="F22972" s="83" t="s">
        <v>4875</v>
      </c>
    </row>
    <row r="22973" spans="1:6" ht="409.6" hidden="1" customHeight="1" x14ac:dyDescent="0.2"/>
    <row r="22974" spans="1:6" ht="25.5" customHeight="1" x14ac:dyDescent="0.2">
      <c r="A22974" s="84" t="s">
        <v>5154</v>
      </c>
      <c r="B22974" s="85" t="s">
        <v>5155</v>
      </c>
      <c r="C22974" s="86" t="s">
        <v>106</v>
      </c>
      <c r="D22974" s="87">
        <v>8.4000000000000005E-2</v>
      </c>
      <c r="E22974" s="88">
        <v>405694</v>
      </c>
      <c r="F22974" s="89">
        <f>+D22974*E22974</f>
        <v>34078.296000000002</v>
      </c>
    </row>
    <row r="22975" spans="1:6" ht="409.6" hidden="1" customHeight="1" x14ac:dyDescent="0.2"/>
    <row r="22976" spans="1:6" ht="25.5" customHeight="1" thickBot="1" x14ac:dyDescent="0.25">
      <c r="A22976" s="84" t="s">
        <v>5172</v>
      </c>
      <c r="B22976" s="85" t="s">
        <v>5173</v>
      </c>
      <c r="C22976" s="86" t="s">
        <v>9</v>
      </c>
      <c r="D22976" s="87">
        <v>0.04</v>
      </c>
      <c r="E22976" s="88">
        <v>8900</v>
      </c>
      <c r="F22976" s="89">
        <f>+D22976*E22976</f>
        <v>356</v>
      </c>
    </row>
    <row r="22977" spans="1:6" ht="409.6" hidden="1" customHeight="1" thickBot="1" x14ac:dyDescent="0.25"/>
    <row r="22978" spans="1:6" ht="13.5" customHeight="1" thickBot="1" x14ac:dyDescent="0.25">
      <c r="A22978" s="90" t="s">
        <v>4883</v>
      </c>
      <c r="B22978" s="91"/>
      <c r="C22978" s="92">
        <v>47.888851802403202</v>
      </c>
      <c r="D22978" s="91"/>
      <c r="E22978" s="93" t="s">
        <v>4884</v>
      </c>
      <c r="F22978" s="94">
        <v>34434</v>
      </c>
    </row>
    <row r="22979" spans="1:6" ht="0.2" customHeight="1" x14ac:dyDescent="0.2"/>
    <row r="22980" spans="1:6" ht="12.75" customHeight="1" x14ac:dyDescent="0.2">
      <c r="A22980" s="80" t="s">
        <v>4871</v>
      </c>
      <c r="B22980" s="81" t="s">
        <v>4885</v>
      </c>
      <c r="C22980" s="82" t="s">
        <v>4870</v>
      </c>
      <c r="D22980" s="82" t="s">
        <v>4873</v>
      </c>
      <c r="E22980" s="82" t="s">
        <v>4874</v>
      </c>
      <c r="F22980" s="83" t="s">
        <v>4875</v>
      </c>
    </row>
    <row r="22981" spans="1:6" ht="409.6" hidden="1" customHeight="1" x14ac:dyDescent="0.2"/>
    <row r="22982" spans="1:6" ht="25.5" customHeight="1" thickBot="1" x14ac:dyDescent="0.25">
      <c r="A22982" s="84" t="s">
        <v>5284</v>
      </c>
      <c r="B22982" s="85" t="s">
        <v>5285</v>
      </c>
      <c r="C22982" s="86" t="s">
        <v>4888</v>
      </c>
      <c r="D22982" s="87">
        <v>0.13433</v>
      </c>
      <c r="E22982" s="88">
        <v>222303</v>
      </c>
      <c r="F22982" s="89">
        <f>+D22982*E22982</f>
        <v>29861.96199</v>
      </c>
    </row>
    <row r="22983" spans="1:6" ht="409.6" hidden="1" customHeight="1" thickBot="1" x14ac:dyDescent="0.25"/>
    <row r="22984" spans="1:6" ht="13.5" customHeight="1" thickBot="1" x14ac:dyDescent="0.25">
      <c r="A22984" s="90" t="s">
        <v>4893</v>
      </c>
      <c r="B22984" s="91"/>
      <c r="C22984" s="92">
        <v>41.530373831775698</v>
      </c>
      <c r="D22984" s="91"/>
      <c r="E22984" s="93" t="s">
        <v>4884</v>
      </c>
      <c r="F22984" s="94">
        <v>29862</v>
      </c>
    </row>
    <row r="22985" spans="1:6" ht="0.2" customHeight="1" x14ac:dyDescent="0.2"/>
    <row r="22986" spans="1:6" ht="12.75" customHeight="1" x14ac:dyDescent="0.2">
      <c r="A22986" s="80" t="s">
        <v>4871</v>
      </c>
      <c r="B22986" s="81" t="s">
        <v>4894</v>
      </c>
      <c r="C22986" s="82" t="s">
        <v>4870</v>
      </c>
      <c r="D22986" s="82" t="s">
        <v>4873</v>
      </c>
      <c r="E22986" s="82" t="s">
        <v>4874</v>
      </c>
      <c r="F22986" s="83" t="s">
        <v>4875</v>
      </c>
    </row>
    <row r="22987" spans="1:6" ht="409.6" hidden="1" customHeight="1" x14ac:dyDescent="0.2"/>
    <row r="22988" spans="1:6" ht="25.5" customHeight="1" thickBot="1" x14ac:dyDescent="0.25">
      <c r="A22988" s="84" t="s">
        <v>4895</v>
      </c>
      <c r="B22988" s="85" t="s">
        <v>4896</v>
      </c>
      <c r="C22988" s="86" t="s">
        <v>4897</v>
      </c>
      <c r="D22988" s="87">
        <v>0.05</v>
      </c>
      <c r="E22988" s="88">
        <v>29862</v>
      </c>
      <c r="F22988" s="89">
        <f>+D22988*E22988</f>
        <v>1493.1000000000001</v>
      </c>
    </row>
    <row r="22989" spans="1:6" ht="409.6" hidden="1" customHeight="1" thickBot="1" x14ac:dyDescent="0.25"/>
    <row r="22990" spans="1:6" ht="13.5" customHeight="1" thickBot="1" x14ac:dyDescent="0.25">
      <c r="A22990" s="90" t="s">
        <v>4898</v>
      </c>
      <c r="B22990" s="91"/>
      <c r="C22990" s="92">
        <v>2.0763796172674698</v>
      </c>
      <c r="D22990" s="91"/>
      <c r="E22990" s="93" t="s">
        <v>4884</v>
      </c>
      <c r="F22990" s="94">
        <v>1493</v>
      </c>
    </row>
    <row r="22991" spans="1:6" ht="0.2" customHeight="1" x14ac:dyDescent="0.2"/>
    <row r="22992" spans="1:6" ht="12.75" customHeight="1" x14ac:dyDescent="0.2">
      <c r="A22992" s="80" t="s">
        <v>4871</v>
      </c>
      <c r="B22992" s="81" t="s">
        <v>4899</v>
      </c>
      <c r="C22992" s="82" t="s">
        <v>4870</v>
      </c>
      <c r="D22992" s="82" t="s">
        <v>4873</v>
      </c>
      <c r="E22992" s="82" t="s">
        <v>4874</v>
      </c>
      <c r="F22992" s="83" t="s">
        <v>4875</v>
      </c>
    </row>
    <row r="22993" spans="1:6" ht="409.6" hidden="1" customHeight="1" x14ac:dyDescent="0.2"/>
    <row r="22994" spans="1:6" ht="25.5" customHeight="1" x14ac:dyDescent="0.2">
      <c r="A22994" s="84" t="s">
        <v>5058</v>
      </c>
      <c r="B22994" s="85" t="s">
        <v>5059</v>
      </c>
      <c r="C22994" s="86" t="s">
        <v>109</v>
      </c>
      <c r="D22994" s="87">
        <v>3.3329999999999999E-2</v>
      </c>
      <c r="E22994" s="88">
        <v>23712</v>
      </c>
      <c r="F22994" s="89">
        <f>+D22994*E22994</f>
        <v>790.32096000000001</v>
      </c>
    </row>
    <row r="22995" spans="1:6" ht="409.6" hidden="1" customHeight="1" x14ac:dyDescent="0.2"/>
    <row r="22996" spans="1:6" ht="25.5" customHeight="1" x14ac:dyDescent="0.2">
      <c r="A22996" s="84" t="s">
        <v>5724</v>
      </c>
      <c r="B22996" s="85" t="s">
        <v>5725</v>
      </c>
      <c r="C22996" s="86" t="s">
        <v>109</v>
      </c>
      <c r="D22996" s="87">
        <v>2.545E-2</v>
      </c>
      <c r="E22996" s="88">
        <v>138066</v>
      </c>
      <c r="F22996" s="89">
        <f>+D22996*E22996</f>
        <v>3513.7797</v>
      </c>
    </row>
    <row r="22997" spans="1:6" ht="409.6" hidden="1" customHeight="1" x14ac:dyDescent="0.2"/>
    <row r="22998" spans="1:6" ht="25.5" customHeight="1" thickBot="1" x14ac:dyDescent="0.25">
      <c r="A22998" s="84" t="s">
        <v>5056</v>
      </c>
      <c r="B22998" s="85" t="s">
        <v>5057</v>
      </c>
      <c r="C22998" s="86" t="s">
        <v>109</v>
      </c>
      <c r="D22998" s="87">
        <v>3.3329999999999999E-2</v>
      </c>
      <c r="E22998" s="88">
        <v>54350</v>
      </c>
      <c r="F22998" s="89">
        <f>+D22998*E22998</f>
        <v>1811.4855</v>
      </c>
    </row>
    <row r="22999" spans="1:6" ht="409.6" hidden="1" customHeight="1" thickBot="1" x14ac:dyDescent="0.25"/>
    <row r="23000" spans="1:6" ht="13.5" customHeight="1" thickBot="1" x14ac:dyDescent="0.25">
      <c r="A23000" s="90" t="s">
        <v>4904</v>
      </c>
      <c r="B23000" s="91"/>
      <c r="C23000" s="92">
        <v>8.5043947485536293</v>
      </c>
      <c r="D23000" s="91"/>
      <c r="E23000" s="93" t="s">
        <v>4884</v>
      </c>
      <c r="F23000" s="94">
        <v>6115</v>
      </c>
    </row>
    <row r="23001" spans="1:6" ht="0.2" customHeight="1" thickBot="1" x14ac:dyDescent="0.25"/>
    <row r="23002" spans="1:6" ht="12.75" customHeight="1" thickBot="1" x14ac:dyDescent="0.3">
      <c r="A23002" s="157" t="s">
        <v>4909</v>
      </c>
      <c r="B23002" s="158"/>
      <c r="C23002" s="158"/>
      <c r="D23002" s="158"/>
      <c r="E23002" s="159">
        <v>71904</v>
      </c>
      <c r="F23002" s="160"/>
    </row>
    <row r="23003" spans="1:6" ht="12.75" customHeight="1" x14ac:dyDescent="0.2"/>
    <row r="23004" spans="1:6" ht="12.75" customHeight="1" x14ac:dyDescent="0.2"/>
    <row r="23005" spans="1:6" ht="409.6" hidden="1" customHeight="1" x14ac:dyDescent="0.2"/>
    <row r="23006" spans="1:6" ht="12.75" customHeight="1" x14ac:dyDescent="0.25">
      <c r="A23006" s="144" t="s">
        <v>4868</v>
      </c>
      <c r="B23006" s="145"/>
      <c r="C23006" s="145"/>
      <c r="D23006" s="145"/>
      <c r="E23006" s="146"/>
      <c r="F23006" s="147"/>
    </row>
    <row r="23007" spans="1:6" ht="12.75" customHeight="1" x14ac:dyDescent="0.2">
      <c r="A23007" s="138" t="s">
        <v>3525</v>
      </c>
      <c r="B23007" s="139"/>
      <c r="C23007" s="139"/>
      <c r="D23007" s="140"/>
      <c r="E23007" s="76" t="s">
        <v>4869</v>
      </c>
      <c r="F23007" s="77" t="s">
        <v>4870</v>
      </c>
    </row>
    <row r="23008" spans="1:6" ht="12.75" customHeight="1" x14ac:dyDescent="0.2">
      <c r="A23008" s="141"/>
      <c r="B23008" s="142"/>
      <c r="C23008" s="142"/>
      <c r="D23008" s="143"/>
      <c r="E23008" s="78" t="s">
        <v>3524</v>
      </c>
      <c r="F23008" s="79" t="s">
        <v>117</v>
      </c>
    </row>
    <row r="23009" spans="1:6" ht="409.6" hidden="1" customHeight="1" x14ac:dyDescent="0.2"/>
    <row r="23010" spans="1:6" ht="12.75" customHeight="1" x14ac:dyDescent="0.2">
      <c r="A23010" s="80" t="s">
        <v>4871</v>
      </c>
      <c r="B23010" s="81" t="s">
        <v>4872</v>
      </c>
      <c r="C23010" s="82" t="s">
        <v>4870</v>
      </c>
      <c r="D23010" s="82" t="s">
        <v>4873</v>
      </c>
      <c r="E23010" s="82" t="s">
        <v>4874</v>
      </c>
      <c r="F23010" s="83" t="s">
        <v>4875</v>
      </c>
    </row>
    <row r="23011" spans="1:6" ht="409.6" hidden="1" customHeight="1" x14ac:dyDescent="0.2"/>
    <row r="23012" spans="1:6" ht="25.5" customHeight="1" x14ac:dyDescent="0.2">
      <c r="A23012" s="84" t="s">
        <v>5154</v>
      </c>
      <c r="B23012" s="85" t="s">
        <v>5155</v>
      </c>
      <c r="C23012" s="86" t="s">
        <v>106</v>
      </c>
      <c r="D23012" s="87">
        <v>0.1575</v>
      </c>
      <c r="E23012" s="88">
        <v>405694</v>
      </c>
      <c r="F23012" s="89">
        <f>+D23012*E23012</f>
        <v>63896.805</v>
      </c>
    </row>
    <row r="23013" spans="1:6" ht="409.6" hidden="1" customHeight="1" x14ac:dyDescent="0.2"/>
    <row r="23014" spans="1:6" ht="25.5" customHeight="1" x14ac:dyDescent="0.2">
      <c r="A23014" s="84" t="s">
        <v>5192</v>
      </c>
      <c r="B23014" s="85" t="s">
        <v>5193</v>
      </c>
      <c r="C23014" s="86" t="s">
        <v>117</v>
      </c>
      <c r="D23014" s="87">
        <v>1</v>
      </c>
      <c r="E23014" s="88">
        <v>800</v>
      </c>
      <c r="F23014" s="89">
        <f>+D23014*E23014</f>
        <v>800</v>
      </c>
    </row>
    <row r="23015" spans="1:6" ht="409.6" hidden="1" customHeight="1" x14ac:dyDescent="0.2"/>
    <row r="23016" spans="1:6" ht="25.5" customHeight="1" x14ac:dyDescent="0.2">
      <c r="A23016" s="84" t="s">
        <v>5230</v>
      </c>
      <c r="B23016" s="85" t="s">
        <v>5231</v>
      </c>
      <c r="C23016" s="86" t="s">
        <v>117</v>
      </c>
      <c r="D23016" s="87">
        <v>1.1499999999999999</v>
      </c>
      <c r="E23016" s="88">
        <v>6875</v>
      </c>
      <c r="F23016" s="89">
        <f>+D23016*E23016</f>
        <v>7906.2499999999991</v>
      </c>
    </row>
    <row r="23017" spans="1:6" ht="409.6" hidden="1" customHeight="1" x14ac:dyDescent="0.2"/>
    <row r="23018" spans="1:6" ht="25.5" customHeight="1" x14ac:dyDescent="0.2">
      <c r="A23018" s="84" t="s">
        <v>5726</v>
      </c>
      <c r="B23018" s="85" t="s">
        <v>5727</v>
      </c>
      <c r="C23018" s="86" t="s">
        <v>9</v>
      </c>
      <c r="D23018" s="87">
        <v>0.15</v>
      </c>
      <c r="E23018" s="88">
        <v>25581</v>
      </c>
      <c r="F23018" s="89">
        <f>+D23018*E23018</f>
        <v>3837.1499999999996</v>
      </c>
    </row>
    <row r="23019" spans="1:6" ht="409.6" hidden="1" customHeight="1" x14ac:dyDescent="0.2"/>
    <row r="23020" spans="1:6" ht="25.5" customHeight="1" x14ac:dyDescent="0.2">
      <c r="A23020" s="84" t="s">
        <v>5286</v>
      </c>
      <c r="B23020" s="85" t="s">
        <v>5287</v>
      </c>
      <c r="C23020" s="86" t="s">
        <v>106</v>
      </c>
      <c r="D23020" s="87">
        <v>0.15</v>
      </c>
      <c r="E23020" s="88">
        <v>78107</v>
      </c>
      <c r="F23020" s="89">
        <f>+D23020*E23020</f>
        <v>11716.05</v>
      </c>
    </row>
    <row r="23021" spans="1:6" ht="409.6" hidden="1" customHeight="1" x14ac:dyDescent="0.2"/>
    <row r="23022" spans="1:6" ht="25.5" customHeight="1" x14ac:dyDescent="0.2">
      <c r="A23022" s="84" t="s">
        <v>5121</v>
      </c>
      <c r="B23022" s="85" t="s">
        <v>5122</v>
      </c>
      <c r="C23022" s="86" t="s">
        <v>106</v>
      </c>
      <c r="D23022" s="87">
        <v>6.5000000000000002E-2</v>
      </c>
      <c r="E23022" s="88">
        <v>32024</v>
      </c>
      <c r="F23022" s="89">
        <f>+D23022*E23022</f>
        <v>2081.56</v>
      </c>
    </row>
    <row r="23023" spans="1:6" ht="409.6" hidden="1" customHeight="1" x14ac:dyDescent="0.2"/>
    <row r="23024" spans="1:6" ht="25.5" customHeight="1" x14ac:dyDescent="0.2">
      <c r="A23024" s="84" t="s">
        <v>5172</v>
      </c>
      <c r="B23024" s="85" t="s">
        <v>5173</v>
      </c>
      <c r="C23024" s="86" t="s">
        <v>9</v>
      </c>
      <c r="D23024" s="87">
        <v>0.04</v>
      </c>
      <c r="E23024" s="88">
        <v>8900</v>
      </c>
      <c r="F23024" s="89">
        <f>+D23024*E23024</f>
        <v>356</v>
      </c>
    </row>
    <row r="23025" spans="1:6" ht="409.6" hidden="1" customHeight="1" x14ac:dyDescent="0.2"/>
    <row r="23026" spans="1:6" ht="25.5" customHeight="1" thickBot="1" x14ac:dyDescent="0.25">
      <c r="A23026" s="84" t="s">
        <v>4876</v>
      </c>
      <c r="B23026" s="85" t="s">
        <v>4877</v>
      </c>
      <c r="C23026" s="86" t="s">
        <v>1212</v>
      </c>
      <c r="D23026" s="87">
        <v>0.1</v>
      </c>
      <c r="E23026" s="88">
        <v>3690</v>
      </c>
      <c r="F23026" s="89">
        <f>+D23026*E23026</f>
        <v>369</v>
      </c>
    </row>
    <row r="23027" spans="1:6" ht="409.6" hidden="1" customHeight="1" thickBot="1" x14ac:dyDescent="0.25"/>
    <row r="23028" spans="1:6" ht="13.5" customHeight="1" thickBot="1" x14ac:dyDescent="0.25">
      <c r="A23028" s="90" t="s">
        <v>4883</v>
      </c>
      <c r="B23028" s="91"/>
      <c r="C23028" s="92">
        <v>69.025883852755697</v>
      </c>
      <c r="D23028" s="91"/>
      <c r="E23028" s="93" t="s">
        <v>4884</v>
      </c>
      <c r="F23028" s="94">
        <v>90963</v>
      </c>
    </row>
    <row r="23029" spans="1:6" ht="0.2" customHeight="1" x14ac:dyDescent="0.2"/>
    <row r="23030" spans="1:6" ht="12.75" customHeight="1" x14ac:dyDescent="0.2">
      <c r="A23030" s="80" t="s">
        <v>4871</v>
      </c>
      <c r="B23030" s="81" t="s">
        <v>4885</v>
      </c>
      <c r="C23030" s="82" t="s">
        <v>4870</v>
      </c>
      <c r="D23030" s="82" t="s">
        <v>4873</v>
      </c>
      <c r="E23030" s="82" t="s">
        <v>4874</v>
      </c>
      <c r="F23030" s="83" t="s">
        <v>4875</v>
      </c>
    </row>
    <row r="23031" spans="1:6" ht="409.6" hidden="1" customHeight="1" x14ac:dyDescent="0.2"/>
    <row r="23032" spans="1:6" ht="25.5" customHeight="1" thickBot="1" x14ac:dyDescent="0.25">
      <c r="A23032" s="84" t="s">
        <v>5284</v>
      </c>
      <c r="B23032" s="85" t="s">
        <v>5285</v>
      </c>
      <c r="C23032" s="86" t="s">
        <v>4888</v>
      </c>
      <c r="D23032" s="87">
        <v>0.14285999999999999</v>
      </c>
      <c r="E23032" s="88">
        <v>222303</v>
      </c>
      <c r="F23032" s="89">
        <f>+D23032*E23032</f>
        <v>31758.206579999998</v>
      </c>
    </row>
    <row r="23033" spans="1:6" ht="409.6" hidden="1" customHeight="1" thickBot="1" x14ac:dyDescent="0.25"/>
    <row r="23034" spans="1:6" ht="13.5" customHeight="1" thickBot="1" x14ac:dyDescent="0.25">
      <c r="A23034" s="90" t="s">
        <v>4893</v>
      </c>
      <c r="B23034" s="91"/>
      <c r="C23034" s="92">
        <v>24.0990734627905</v>
      </c>
      <c r="D23034" s="91"/>
      <c r="E23034" s="93" t="s">
        <v>4884</v>
      </c>
      <c r="F23034" s="94">
        <v>31758</v>
      </c>
    </row>
    <row r="23035" spans="1:6" ht="0.2" customHeight="1" x14ac:dyDescent="0.2"/>
    <row r="23036" spans="1:6" ht="12.75" customHeight="1" x14ac:dyDescent="0.2">
      <c r="A23036" s="80" t="s">
        <v>4871</v>
      </c>
      <c r="B23036" s="81" t="s">
        <v>4894</v>
      </c>
      <c r="C23036" s="82" t="s">
        <v>4870</v>
      </c>
      <c r="D23036" s="82" t="s">
        <v>4873</v>
      </c>
      <c r="E23036" s="82" t="s">
        <v>4874</v>
      </c>
      <c r="F23036" s="83" t="s">
        <v>4875</v>
      </c>
    </row>
    <row r="23037" spans="1:6" ht="409.6" hidden="1" customHeight="1" x14ac:dyDescent="0.2"/>
    <row r="23038" spans="1:6" ht="25.5" customHeight="1" thickBot="1" x14ac:dyDescent="0.25">
      <c r="A23038" s="84" t="s">
        <v>4895</v>
      </c>
      <c r="B23038" s="85" t="s">
        <v>4896</v>
      </c>
      <c r="C23038" s="86" t="s">
        <v>4897</v>
      </c>
      <c r="D23038" s="87">
        <v>0.05</v>
      </c>
      <c r="E23038" s="88">
        <v>31758</v>
      </c>
      <c r="F23038" s="89">
        <f>+D23038*E23038</f>
        <v>1587.9</v>
      </c>
    </row>
    <row r="23039" spans="1:6" ht="409.6" hidden="1" customHeight="1" thickBot="1" x14ac:dyDescent="0.25"/>
    <row r="23040" spans="1:6" ht="13.5" customHeight="1" thickBot="1" x14ac:dyDescent="0.25">
      <c r="A23040" s="90" t="s">
        <v>4898</v>
      </c>
      <c r="B23040" s="91"/>
      <c r="C23040" s="92">
        <v>1.2050295566128699</v>
      </c>
      <c r="D23040" s="91"/>
      <c r="E23040" s="93" t="s">
        <v>4884</v>
      </c>
      <c r="F23040" s="94">
        <v>1588</v>
      </c>
    </row>
    <row r="23041" spans="1:6" ht="0.2" customHeight="1" x14ac:dyDescent="0.2"/>
    <row r="23042" spans="1:6" ht="12.75" customHeight="1" x14ac:dyDescent="0.2">
      <c r="A23042" s="80" t="s">
        <v>4871</v>
      </c>
      <c r="B23042" s="81" t="s">
        <v>4899</v>
      </c>
      <c r="C23042" s="82" t="s">
        <v>4870</v>
      </c>
      <c r="D23042" s="82" t="s">
        <v>4873</v>
      </c>
      <c r="E23042" s="82" t="s">
        <v>4874</v>
      </c>
      <c r="F23042" s="83" t="s">
        <v>4875</v>
      </c>
    </row>
    <row r="23043" spans="1:6" ht="409.6" hidden="1" customHeight="1" x14ac:dyDescent="0.2"/>
    <row r="23044" spans="1:6" ht="25.5" customHeight="1" x14ac:dyDescent="0.2">
      <c r="A23044" s="84" t="s">
        <v>5056</v>
      </c>
      <c r="B23044" s="85" t="s">
        <v>5057</v>
      </c>
      <c r="C23044" s="86" t="s">
        <v>109</v>
      </c>
      <c r="D23044" s="87">
        <v>0.02</v>
      </c>
      <c r="E23044" s="88">
        <v>54350</v>
      </c>
      <c r="F23044" s="89">
        <f>+D23044*E23044</f>
        <v>1087</v>
      </c>
    </row>
    <row r="23045" spans="1:6" ht="409.6" hidden="1" customHeight="1" x14ac:dyDescent="0.2"/>
    <row r="23046" spans="1:6" ht="25.5" customHeight="1" x14ac:dyDescent="0.2">
      <c r="A23046" s="84" t="s">
        <v>5058</v>
      </c>
      <c r="B23046" s="85" t="s">
        <v>5059</v>
      </c>
      <c r="C23046" s="86" t="s">
        <v>109</v>
      </c>
      <c r="D23046" s="87">
        <v>0.02</v>
      </c>
      <c r="E23046" s="88">
        <v>23712</v>
      </c>
      <c r="F23046" s="89">
        <f>+D23046*E23046</f>
        <v>474.24</v>
      </c>
    </row>
    <row r="23047" spans="1:6" ht="409.6" hidden="1" customHeight="1" x14ac:dyDescent="0.2"/>
    <row r="23048" spans="1:6" ht="25.5" customHeight="1" x14ac:dyDescent="0.2">
      <c r="A23048" s="84" t="s">
        <v>5166</v>
      </c>
      <c r="B23048" s="85" t="s">
        <v>5167</v>
      </c>
      <c r="C23048" s="86" t="s">
        <v>109</v>
      </c>
      <c r="D23048" s="87">
        <v>3.3329999999999999E-2</v>
      </c>
      <c r="E23048" s="88">
        <v>26925</v>
      </c>
      <c r="F23048" s="89">
        <f>+D23048*E23048</f>
        <v>897.41024999999991</v>
      </c>
    </row>
    <row r="23049" spans="1:6" ht="409.6" hidden="1" customHeight="1" x14ac:dyDescent="0.2"/>
    <row r="23050" spans="1:6" ht="25.5" customHeight="1" x14ac:dyDescent="0.2">
      <c r="A23050" s="84" t="s">
        <v>5054</v>
      </c>
      <c r="B23050" s="85" t="s">
        <v>5055</v>
      </c>
      <c r="C23050" s="86" t="s">
        <v>109</v>
      </c>
      <c r="D23050" s="87">
        <v>0.05</v>
      </c>
      <c r="E23050" s="88">
        <v>30000</v>
      </c>
      <c r="F23050" s="89">
        <f>+D23050*E23050</f>
        <v>1500</v>
      </c>
    </row>
    <row r="23051" spans="1:6" ht="409.6" hidden="1" customHeight="1" x14ac:dyDescent="0.2"/>
    <row r="23052" spans="1:6" ht="25.5" customHeight="1" thickBot="1" x14ac:dyDescent="0.25">
      <c r="A23052" s="84" t="s">
        <v>5724</v>
      </c>
      <c r="B23052" s="85" t="s">
        <v>5725</v>
      </c>
      <c r="C23052" s="86" t="s">
        <v>109</v>
      </c>
      <c r="D23052" s="87">
        <v>2.545E-2</v>
      </c>
      <c r="E23052" s="88">
        <v>138066</v>
      </c>
      <c r="F23052" s="89">
        <f>+D23052*E23052</f>
        <v>3513.7797</v>
      </c>
    </row>
    <row r="23053" spans="1:6" ht="409.6" hidden="1" customHeight="1" thickBot="1" x14ac:dyDescent="0.25"/>
    <row r="23054" spans="1:6" ht="13.5" customHeight="1" thickBot="1" x14ac:dyDescent="0.25">
      <c r="A23054" s="90" t="s">
        <v>4904</v>
      </c>
      <c r="B23054" s="91"/>
      <c r="C23054" s="92">
        <v>5.6700131278408898</v>
      </c>
      <c r="D23054" s="91"/>
      <c r="E23054" s="93" t="s">
        <v>4884</v>
      </c>
      <c r="F23054" s="94">
        <v>7472</v>
      </c>
    </row>
    <row r="23055" spans="1:6" ht="0.2" customHeight="1" thickBot="1" x14ac:dyDescent="0.25"/>
    <row r="23056" spans="1:6" ht="12.75" customHeight="1" thickBot="1" x14ac:dyDescent="0.3">
      <c r="A23056" s="157" t="s">
        <v>4909</v>
      </c>
      <c r="B23056" s="158"/>
      <c r="C23056" s="158"/>
      <c r="D23056" s="158"/>
      <c r="E23056" s="159">
        <v>131781</v>
      </c>
      <c r="F23056" s="160"/>
    </row>
    <row r="23057" spans="1:6" ht="12.75" customHeight="1" x14ac:dyDescent="0.2"/>
    <row r="23058" spans="1:6" ht="12.75" customHeight="1" x14ac:dyDescent="0.2"/>
    <row r="23059" spans="1:6" ht="409.6" hidden="1" customHeight="1" x14ac:dyDescent="0.2"/>
    <row r="23060" spans="1:6" ht="12.75" customHeight="1" x14ac:dyDescent="0.25">
      <c r="A23060" s="144" t="s">
        <v>4868</v>
      </c>
      <c r="B23060" s="145"/>
      <c r="C23060" s="145"/>
      <c r="D23060" s="145"/>
      <c r="E23060" s="146"/>
      <c r="F23060" s="147"/>
    </row>
    <row r="23061" spans="1:6" ht="12.75" customHeight="1" x14ac:dyDescent="0.2">
      <c r="A23061" s="138" t="s">
        <v>3527</v>
      </c>
      <c r="B23061" s="139"/>
      <c r="C23061" s="139"/>
      <c r="D23061" s="140"/>
      <c r="E23061" s="76" t="s">
        <v>4869</v>
      </c>
      <c r="F23061" s="77" t="s">
        <v>4870</v>
      </c>
    </row>
    <row r="23062" spans="1:6" ht="12.75" customHeight="1" x14ac:dyDescent="0.2">
      <c r="A23062" s="141"/>
      <c r="B23062" s="142"/>
      <c r="C23062" s="142"/>
      <c r="D23062" s="143"/>
      <c r="E23062" s="78" t="s">
        <v>3526</v>
      </c>
      <c r="F23062" s="79" t="s">
        <v>106</v>
      </c>
    </row>
    <row r="23063" spans="1:6" ht="409.6" hidden="1" customHeight="1" x14ac:dyDescent="0.2"/>
    <row r="23064" spans="1:6" ht="12.75" customHeight="1" x14ac:dyDescent="0.2">
      <c r="A23064" s="80" t="s">
        <v>4871</v>
      </c>
      <c r="B23064" s="81" t="s">
        <v>4872</v>
      </c>
      <c r="C23064" s="82" t="s">
        <v>4870</v>
      </c>
      <c r="D23064" s="82" t="s">
        <v>4873</v>
      </c>
      <c r="E23064" s="82" t="s">
        <v>4874</v>
      </c>
      <c r="F23064" s="83" t="s">
        <v>4875</v>
      </c>
    </row>
    <row r="23065" spans="1:6" ht="409.6" hidden="1" customHeight="1" x14ac:dyDescent="0.2"/>
    <row r="23066" spans="1:6" ht="25.5" customHeight="1" x14ac:dyDescent="0.2">
      <c r="A23066" s="84" t="s">
        <v>5154</v>
      </c>
      <c r="B23066" s="85" t="s">
        <v>5155</v>
      </c>
      <c r="C23066" s="86" t="s">
        <v>106</v>
      </c>
      <c r="D23066" s="87">
        <v>1.05</v>
      </c>
      <c r="E23066" s="88">
        <v>405694</v>
      </c>
      <c r="F23066" s="89">
        <f>+D23066*E23066</f>
        <v>425978.7</v>
      </c>
    </row>
    <row r="23067" spans="1:6" ht="409.6" hidden="1" customHeight="1" x14ac:dyDescent="0.2"/>
    <row r="23068" spans="1:6" ht="25.5" customHeight="1" thickBot="1" x14ac:dyDescent="0.25">
      <c r="A23068" s="84" t="s">
        <v>5172</v>
      </c>
      <c r="B23068" s="85" t="s">
        <v>5173</v>
      </c>
      <c r="C23068" s="86" t="s">
        <v>9</v>
      </c>
      <c r="D23068" s="87">
        <v>0.4</v>
      </c>
      <c r="E23068" s="88">
        <v>8900</v>
      </c>
      <c r="F23068" s="89">
        <f>+D23068*E23068</f>
        <v>3560</v>
      </c>
    </row>
    <row r="23069" spans="1:6" ht="409.6" hidden="1" customHeight="1" thickBot="1" x14ac:dyDescent="0.25"/>
    <row r="23070" spans="1:6" ht="13.5" customHeight="1" thickBot="1" x14ac:dyDescent="0.25">
      <c r="A23070" s="90" t="s">
        <v>4883</v>
      </c>
      <c r="B23070" s="91"/>
      <c r="C23070" s="92">
        <v>35.109147248044202</v>
      </c>
      <c r="D23070" s="91"/>
      <c r="E23070" s="93" t="s">
        <v>4884</v>
      </c>
      <c r="F23070" s="94">
        <v>429539</v>
      </c>
    </row>
    <row r="23071" spans="1:6" ht="0.2" customHeight="1" x14ac:dyDescent="0.2"/>
    <row r="23072" spans="1:6" ht="12.75" customHeight="1" x14ac:dyDescent="0.2">
      <c r="A23072" s="80" t="s">
        <v>4871</v>
      </c>
      <c r="B23072" s="81" t="s">
        <v>4885</v>
      </c>
      <c r="C23072" s="82" t="s">
        <v>4870</v>
      </c>
      <c r="D23072" s="82" t="s">
        <v>4873</v>
      </c>
      <c r="E23072" s="82" t="s">
        <v>4874</v>
      </c>
      <c r="F23072" s="83" t="s">
        <v>4875</v>
      </c>
    </row>
    <row r="23073" spans="1:6" ht="409.6" hidden="1" customHeight="1" x14ac:dyDescent="0.2"/>
    <row r="23074" spans="1:6" ht="25.5" customHeight="1" thickBot="1" x14ac:dyDescent="0.25">
      <c r="A23074" s="84" t="s">
        <v>5284</v>
      </c>
      <c r="B23074" s="85" t="s">
        <v>5285</v>
      </c>
      <c r="C23074" s="86" t="s">
        <v>4888</v>
      </c>
      <c r="D23074" s="87">
        <v>1.3333299999999999</v>
      </c>
      <c r="E23074" s="88">
        <v>222303</v>
      </c>
      <c r="F23074" s="89">
        <f>+D23074*E23074</f>
        <v>296403.25899</v>
      </c>
    </row>
    <row r="23075" spans="1:6" ht="409.6" hidden="1" customHeight="1" thickBot="1" x14ac:dyDescent="0.25"/>
    <row r="23076" spans="1:6" ht="13.5" customHeight="1" thickBot="1" x14ac:dyDescent="0.25">
      <c r="A23076" s="90" t="s">
        <v>4893</v>
      </c>
      <c r="B23076" s="91"/>
      <c r="C23076" s="92">
        <v>24.227035430454599</v>
      </c>
      <c r="D23076" s="91"/>
      <c r="E23076" s="93" t="s">
        <v>4884</v>
      </c>
      <c r="F23076" s="94">
        <v>296403</v>
      </c>
    </row>
    <row r="23077" spans="1:6" ht="0.2" customHeight="1" x14ac:dyDescent="0.2"/>
    <row r="23078" spans="1:6" ht="12.75" customHeight="1" x14ac:dyDescent="0.2">
      <c r="A23078" s="80" t="s">
        <v>4871</v>
      </c>
      <c r="B23078" s="81" t="s">
        <v>4894</v>
      </c>
      <c r="C23078" s="82" t="s">
        <v>4870</v>
      </c>
      <c r="D23078" s="82" t="s">
        <v>4873</v>
      </c>
      <c r="E23078" s="82" t="s">
        <v>4874</v>
      </c>
      <c r="F23078" s="83" t="s">
        <v>4875</v>
      </c>
    </row>
    <row r="23079" spans="1:6" ht="409.6" hidden="1" customHeight="1" x14ac:dyDescent="0.2"/>
    <row r="23080" spans="1:6" ht="25.5" customHeight="1" thickBot="1" x14ac:dyDescent="0.25">
      <c r="A23080" s="84" t="s">
        <v>4895</v>
      </c>
      <c r="B23080" s="85" t="s">
        <v>4896</v>
      </c>
      <c r="C23080" s="86" t="s">
        <v>4897</v>
      </c>
      <c r="D23080" s="87">
        <v>0.05</v>
      </c>
      <c r="E23080" s="88">
        <v>296403</v>
      </c>
      <c r="F23080" s="89">
        <f>+D23080*E23080</f>
        <v>14820.150000000001</v>
      </c>
    </row>
    <row r="23081" spans="1:6" ht="409.6" hidden="1" customHeight="1" thickBot="1" x14ac:dyDescent="0.25"/>
    <row r="23082" spans="1:6" ht="13.5" customHeight="1" thickBot="1" x14ac:dyDescent="0.25">
      <c r="A23082" s="90" t="s">
        <v>4898</v>
      </c>
      <c r="B23082" s="91"/>
      <c r="C23082" s="92">
        <v>1.2113395110013701</v>
      </c>
      <c r="D23082" s="91"/>
      <c r="E23082" s="93" t="s">
        <v>4884</v>
      </c>
      <c r="F23082" s="94">
        <v>14820</v>
      </c>
    </row>
    <row r="23083" spans="1:6" ht="0.2" customHeight="1" x14ac:dyDescent="0.2"/>
    <row r="23084" spans="1:6" ht="12.75" customHeight="1" x14ac:dyDescent="0.2">
      <c r="A23084" s="80" t="s">
        <v>4871</v>
      </c>
      <c r="B23084" s="81" t="s">
        <v>4899</v>
      </c>
      <c r="C23084" s="82" t="s">
        <v>4870</v>
      </c>
      <c r="D23084" s="82" t="s">
        <v>4873</v>
      </c>
      <c r="E23084" s="82" t="s">
        <v>4874</v>
      </c>
      <c r="F23084" s="83" t="s">
        <v>4875</v>
      </c>
    </row>
    <row r="23085" spans="1:6" ht="409.6" hidden="1" customHeight="1" x14ac:dyDescent="0.2"/>
    <row r="23086" spans="1:6" ht="25.5" customHeight="1" x14ac:dyDescent="0.2">
      <c r="A23086" s="84" t="s">
        <v>5056</v>
      </c>
      <c r="B23086" s="85" t="s">
        <v>5057</v>
      </c>
      <c r="C23086" s="86" t="s">
        <v>109</v>
      </c>
      <c r="D23086" s="87">
        <v>0.5</v>
      </c>
      <c r="E23086" s="88">
        <v>54350</v>
      </c>
      <c r="F23086" s="89">
        <f>+D23086*E23086</f>
        <v>27175</v>
      </c>
    </row>
    <row r="23087" spans="1:6" ht="409.6" hidden="1" customHeight="1" x14ac:dyDescent="0.2"/>
    <row r="23088" spans="1:6" ht="25.5" customHeight="1" x14ac:dyDescent="0.2">
      <c r="A23088" s="84" t="s">
        <v>5058</v>
      </c>
      <c r="B23088" s="85" t="s">
        <v>5059</v>
      </c>
      <c r="C23088" s="86" t="s">
        <v>109</v>
      </c>
      <c r="D23088" s="87">
        <v>0.5</v>
      </c>
      <c r="E23088" s="88">
        <v>23712</v>
      </c>
      <c r="F23088" s="89">
        <f>+D23088*E23088</f>
        <v>11856</v>
      </c>
    </row>
    <row r="23089" spans="1:6" ht="409.6" hidden="1" customHeight="1" x14ac:dyDescent="0.2"/>
    <row r="23090" spans="1:6" ht="25.5" customHeight="1" thickBot="1" x14ac:dyDescent="0.25">
      <c r="A23090" s="84" t="s">
        <v>5724</v>
      </c>
      <c r="B23090" s="85" t="s">
        <v>5725</v>
      </c>
      <c r="C23090" s="86" t="s">
        <v>109</v>
      </c>
      <c r="D23090" s="87">
        <v>0.15903999999999999</v>
      </c>
      <c r="E23090" s="88">
        <v>138066</v>
      </c>
      <c r="F23090" s="89">
        <f>+D23090*E23090</f>
        <v>21958.016639999998</v>
      </c>
    </row>
    <row r="23091" spans="1:6" ht="409.6" hidden="1" customHeight="1" thickBot="1" x14ac:dyDescent="0.25"/>
    <row r="23092" spans="1:6" ht="13.5" customHeight="1" thickBot="1" x14ac:dyDescent="0.25">
      <c r="A23092" s="90" t="s">
        <v>4904</v>
      </c>
      <c r="B23092" s="91"/>
      <c r="C23092" s="92">
        <v>4.9850462507734301</v>
      </c>
      <c r="D23092" s="91"/>
      <c r="E23092" s="93" t="s">
        <v>4884</v>
      </c>
      <c r="F23092" s="94">
        <v>60989</v>
      </c>
    </row>
    <row r="23093" spans="1:6" ht="0.2" customHeight="1" x14ac:dyDescent="0.2"/>
    <row r="23094" spans="1:6" ht="12.75" customHeight="1" x14ac:dyDescent="0.2">
      <c r="A23094" s="80" t="s">
        <v>4871</v>
      </c>
      <c r="B23094" s="81" t="s">
        <v>4937</v>
      </c>
      <c r="C23094" s="82" t="s">
        <v>4870</v>
      </c>
      <c r="D23094" s="82" t="s">
        <v>4873</v>
      </c>
      <c r="E23094" s="82" t="s">
        <v>4874</v>
      </c>
      <c r="F23094" s="83" t="s">
        <v>4875</v>
      </c>
    </row>
    <row r="23095" spans="1:6" ht="409.6" hidden="1" customHeight="1" x14ac:dyDescent="0.2"/>
    <row r="23096" spans="1:6" ht="25.5" customHeight="1" thickBot="1" x14ac:dyDescent="0.25">
      <c r="A23096" s="84" t="s">
        <v>3500</v>
      </c>
      <c r="B23096" s="85" t="s">
        <v>3501</v>
      </c>
      <c r="C23096" s="86" t="s">
        <v>117</v>
      </c>
      <c r="D23096" s="87">
        <v>12.5</v>
      </c>
      <c r="E23096" s="88">
        <v>33735</v>
      </c>
      <c r="F23096" s="89">
        <f>+D23096*E23096</f>
        <v>421687.5</v>
      </c>
    </row>
    <row r="23097" spans="1:6" ht="409.6" hidden="1" customHeight="1" thickBot="1" x14ac:dyDescent="0.25"/>
    <row r="23098" spans="1:6" ht="13.5" customHeight="1" thickBot="1" x14ac:dyDescent="0.25">
      <c r="A23098" s="90" t="s">
        <v>4938</v>
      </c>
      <c r="B23098" s="91"/>
      <c r="C23098" s="92">
        <v>34.4674315597263</v>
      </c>
      <c r="D23098" s="91"/>
      <c r="E23098" s="93" t="s">
        <v>4884</v>
      </c>
      <c r="F23098" s="94">
        <v>421688</v>
      </c>
    </row>
    <row r="23099" spans="1:6" ht="0.2" customHeight="1" thickBot="1" x14ac:dyDescent="0.25"/>
    <row r="23100" spans="1:6" ht="12.75" customHeight="1" thickBot="1" x14ac:dyDescent="0.3">
      <c r="A23100" s="157" t="s">
        <v>4909</v>
      </c>
      <c r="B23100" s="158"/>
      <c r="C23100" s="158"/>
      <c r="D23100" s="158"/>
      <c r="E23100" s="159">
        <v>1223439</v>
      </c>
      <c r="F23100" s="160"/>
    </row>
    <row r="23101" spans="1:6" ht="12.75" customHeight="1" x14ac:dyDescent="0.2"/>
    <row r="23102" spans="1:6" ht="12.75" customHeight="1" x14ac:dyDescent="0.2"/>
    <row r="23103" spans="1:6" ht="409.6" hidden="1" customHeight="1" x14ac:dyDescent="0.2"/>
    <row r="23104" spans="1:6" ht="12.75" customHeight="1" x14ac:dyDescent="0.25">
      <c r="A23104" s="144" t="s">
        <v>4868</v>
      </c>
      <c r="B23104" s="145"/>
      <c r="C23104" s="145"/>
      <c r="D23104" s="145"/>
      <c r="E23104" s="146"/>
      <c r="F23104" s="147"/>
    </row>
    <row r="23105" spans="1:6" ht="12.75" customHeight="1" x14ac:dyDescent="0.2">
      <c r="A23105" s="138" t="s">
        <v>3529</v>
      </c>
      <c r="B23105" s="139"/>
      <c r="C23105" s="139"/>
      <c r="D23105" s="140"/>
      <c r="E23105" s="76" t="s">
        <v>4869</v>
      </c>
      <c r="F23105" s="77" t="s">
        <v>4870</v>
      </c>
    </row>
    <row r="23106" spans="1:6" ht="12.75" customHeight="1" x14ac:dyDescent="0.2">
      <c r="A23106" s="141"/>
      <c r="B23106" s="142"/>
      <c r="C23106" s="142"/>
      <c r="D23106" s="143"/>
      <c r="E23106" s="78" t="s">
        <v>3528</v>
      </c>
      <c r="F23106" s="79" t="s">
        <v>106</v>
      </c>
    </row>
    <row r="23107" spans="1:6" ht="409.6" hidden="1" customHeight="1" x14ac:dyDescent="0.2"/>
    <row r="23108" spans="1:6" ht="12.75" customHeight="1" x14ac:dyDescent="0.2">
      <c r="A23108" s="80" t="s">
        <v>4871</v>
      </c>
      <c r="B23108" s="81" t="s">
        <v>4872</v>
      </c>
      <c r="C23108" s="82" t="s">
        <v>4870</v>
      </c>
      <c r="D23108" s="82" t="s">
        <v>4873</v>
      </c>
      <c r="E23108" s="82" t="s">
        <v>4874</v>
      </c>
      <c r="F23108" s="83" t="s">
        <v>4875</v>
      </c>
    </row>
    <row r="23109" spans="1:6" ht="409.6" hidden="1" customHeight="1" x14ac:dyDescent="0.2"/>
    <row r="23110" spans="1:6" ht="25.5" customHeight="1" x14ac:dyDescent="0.2">
      <c r="A23110" s="84" t="s">
        <v>5154</v>
      </c>
      <c r="B23110" s="85" t="s">
        <v>5155</v>
      </c>
      <c r="C23110" s="86" t="s">
        <v>106</v>
      </c>
      <c r="D23110" s="87">
        <v>1.05</v>
      </c>
      <c r="E23110" s="88">
        <v>405694</v>
      </c>
      <c r="F23110" s="89">
        <f>+D23110*E23110</f>
        <v>425978.7</v>
      </c>
    </row>
    <row r="23111" spans="1:6" ht="409.6" hidden="1" customHeight="1" x14ac:dyDescent="0.2"/>
    <row r="23112" spans="1:6" ht="25.5" customHeight="1" x14ac:dyDescent="0.2">
      <c r="A23112" s="84" t="s">
        <v>5172</v>
      </c>
      <c r="B23112" s="85" t="s">
        <v>5173</v>
      </c>
      <c r="C23112" s="86" t="s">
        <v>9</v>
      </c>
      <c r="D23112" s="87">
        <v>0.4</v>
      </c>
      <c r="E23112" s="88">
        <v>8900</v>
      </c>
      <c r="F23112" s="89">
        <f>+D23112*E23112</f>
        <v>3560</v>
      </c>
    </row>
    <row r="23113" spans="1:6" ht="409.6" hidden="1" customHeight="1" x14ac:dyDescent="0.2"/>
    <row r="23114" spans="1:6" ht="25.5" customHeight="1" thickBot="1" x14ac:dyDescent="0.25">
      <c r="A23114" s="84" t="s">
        <v>5728</v>
      </c>
      <c r="B23114" s="85" t="s">
        <v>5729</v>
      </c>
      <c r="C23114" s="86" t="s">
        <v>263</v>
      </c>
      <c r="D23114" s="87">
        <v>10.9375</v>
      </c>
      <c r="E23114" s="88">
        <v>2482</v>
      </c>
      <c r="F23114" s="89">
        <f>+D23114*E23114</f>
        <v>27146.875</v>
      </c>
    </row>
    <row r="23115" spans="1:6" ht="409.6" hidden="1" customHeight="1" thickBot="1" x14ac:dyDescent="0.25"/>
    <row r="23116" spans="1:6" ht="13.5" customHeight="1" thickBot="1" x14ac:dyDescent="0.25">
      <c r="A23116" s="90" t="s">
        <v>4883</v>
      </c>
      <c r="B23116" s="91"/>
      <c r="C23116" s="92">
        <v>36.511687775924699</v>
      </c>
      <c r="D23116" s="91"/>
      <c r="E23116" s="93" t="s">
        <v>4884</v>
      </c>
      <c r="F23116" s="94">
        <v>456686</v>
      </c>
    </row>
    <row r="23117" spans="1:6" ht="0.2" customHeight="1" x14ac:dyDescent="0.2"/>
    <row r="23118" spans="1:6" ht="12.75" customHeight="1" x14ac:dyDescent="0.2">
      <c r="A23118" s="80" t="s">
        <v>4871</v>
      </c>
      <c r="B23118" s="81" t="s">
        <v>4885</v>
      </c>
      <c r="C23118" s="82" t="s">
        <v>4870</v>
      </c>
      <c r="D23118" s="82" t="s">
        <v>4873</v>
      </c>
      <c r="E23118" s="82" t="s">
        <v>4874</v>
      </c>
      <c r="F23118" s="83" t="s">
        <v>4875</v>
      </c>
    </row>
    <row r="23119" spans="1:6" ht="409.6" hidden="1" customHeight="1" x14ac:dyDescent="0.2"/>
    <row r="23120" spans="1:6" ht="25.5" customHeight="1" thickBot="1" x14ac:dyDescent="0.25">
      <c r="A23120" s="84" t="s">
        <v>5284</v>
      </c>
      <c r="B23120" s="85" t="s">
        <v>5285</v>
      </c>
      <c r="C23120" s="86" t="s">
        <v>4888</v>
      </c>
      <c r="D23120" s="87">
        <v>1.3333299999999999</v>
      </c>
      <c r="E23120" s="88">
        <v>222303</v>
      </c>
      <c r="F23120" s="89">
        <f>+D23120*E23120</f>
        <v>296403.25899</v>
      </c>
    </row>
    <row r="23121" spans="1:6" ht="409.6" hidden="1" customHeight="1" thickBot="1" x14ac:dyDescent="0.25"/>
    <row r="23122" spans="1:6" ht="13.5" customHeight="1" thickBot="1" x14ac:dyDescent="0.25">
      <c r="A23122" s="90" t="s">
        <v>4893</v>
      </c>
      <c r="B23122" s="91"/>
      <c r="C23122" s="92">
        <v>23.697187546470499</v>
      </c>
      <c r="D23122" s="91"/>
      <c r="E23122" s="93" t="s">
        <v>4884</v>
      </c>
      <c r="F23122" s="94">
        <v>296403</v>
      </c>
    </row>
    <row r="23123" spans="1:6" ht="0.2" customHeight="1" x14ac:dyDescent="0.2"/>
    <row r="23124" spans="1:6" ht="12.75" customHeight="1" x14ac:dyDescent="0.2">
      <c r="A23124" s="80" t="s">
        <v>4871</v>
      </c>
      <c r="B23124" s="81" t="s">
        <v>4894</v>
      </c>
      <c r="C23124" s="82" t="s">
        <v>4870</v>
      </c>
      <c r="D23124" s="82" t="s">
        <v>4873</v>
      </c>
      <c r="E23124" s="82" t="s">
        <v>4874</v>
      </c>
      <c r="F23124" s="83" t="s">
        <v>4875</v>
      </c>
    </row>
    <row r="23125" spans="1:6" ht="409.6" hidden="1" customHeight="1" x14ac:dyDescent="0.2"/>
    <row r="23126" spans="1:6" ht="25.5" customHeight="1" thickBot="1" x14ac:dyDescent="0.25">
      <c r="A23126" s="84" t="s">
        <v>4895</v>
      </c>
      <c r="B23126" s="85" t="s">
        <v>4896</v>
      </c>
      <c r="C23126" s="86" t="s">
        <v>4897</v>
      </c>
      <c r="D23126" s="87">
        <v>0.05</v>
      </c>
      <c r="E23126" s="88">
        <v>296403</v>
      </c>
      <c r="F23126" s="89">
        <f>+D23126*E23126</f>
        <v>14820.150000000001</v>
      </c>
    </row>
    <row r="23127" spans="1:6" ht="409.6" hidden="1" customHeight="1" thickBot="1" x14ac:dyDescent="0.25"/>
    <row r="23128" spans="1:6" ht="13.5" customHeight="1" thickBot="1" x14ac:dyDescent="0.25">
      <c r="A23128" s="90" t="s">
        <v>4898</v>
      </c>
      <c r="B23128" s="91"/>
      <c r="C23128" s="92">
        <v>1.1848473849410901</v>
      </c>
      <c r="D23128" s="91"/>
      <c r="E23128" s="93" t="s">
        <v>4884</v>
      </c>
      <c r="F23128" s="94">
        <v>14820</v>
      </c>
    </row>
    <row r="23129" spans="1:6" ht="0.2" customHeight="1" x14ac:dyDescent="0.2"/>
    <row r="23130" spans="1:6" ht="12.75" customHeight="1" x14ac:dyDescent="0.2">
      <c r="A23130" s="80" t="s">
        <v>4871</v>
      </c>
      <c r="B23130" s="81" t="s">
        <v>4899</v>
      </c>
      <c r="C23130" s="82" t="s">
        <v>4870</v>
      </c>
      <c r="D23130" s="82" t="s">
        <v>4873</v>
      </c>
      <c r="E23130" s="82" t="s">
        <v>4874</v>
      </c>
      <c r="F23130" s="83" t="s">
        <v>4875</v>
      </c>
    </row>
    <row r="23131" spans="1:6" ht="409.6" hidden="1" customHeight="1" x14ac:dyDescent="0.2"/>
    <row r="23132" spans="1:6" ht="25.5" customHeight="1" x14ac:dyDescent="0.2">
      <c r="A23132" s="84" t="s">
        <v>5056</v>
      </c>
      <c r="B23132" s="85" t="s">
        <v>5057</v>
      </c>
      <c r="C23132" s="86" t="s">
        <v>109</v>
      </c>
      <c r="D23132" s="87">
        <v>0.5</v>
      </c>
      <c r="E23132" s="88">
        <v>54350</v>
      </c>
      <c r="F23132" s="89">
        <f>+D23132*E23132</f>
        <v>27175</v>
      </c>
    </row>
    <row r="23133" spans="1:6" ht="409.6" hidden="1" customHeight="1" x14ac:dyDescent="0.2"/>
    <row r="23134" spans="1:6" ht="25.5" customHeight="1" x14ac:dyDescent="0.2">
      <c r="A23134" s="84" t="s">
        <v>5058</v>
      </c>
      <c r="B23134" s="85" t="s">
        <v>5059</v>
      </c>
      <c r="C23134" s="86" t="s">
        <v>109</v>
      </c>
      <c r="D23134" s="87">
        <v>0.5</v>
      </c>
      <c r="E23134" s="88">
        <v>23712</v>
      </c>
      <c r="F23134" s="89">
        <f>+D23134*E23134</f>
        <v>11856</v>
      </c>
    </row>
    <row r="23135" spans="1:6" ht="409.6" hidden="1" customHeight="1" x14ac:dyDescent="0.2"/>
    <row r="23136" spans="1:6" ht="25.5" customHeight="1" thickBot="1" x14ac:dyDescent="0.25">
      <c r="A23136" s="84" t="s">
        <v>5724</v>
      </c>
      <c r="B23136" s="85" t="s">
        <v>5725</v>
      </c>
      <c r="C23136" s="86" t="s">
        <v>109</v>
      </c>
      <c r="D23136" s="87">
        <v>0.16055</v>
      </c>
      <c r="E23136" s="88">
        <v>138066</v>
      </c>
      <c r="F23136" s="89">
        <f>+D23136*E23136</f>
        <v>22166.496299999999</v>
      </c>
    </row>
    <row r="23137" spans="1:6" ht="409.6" hidden="1" customHeight="1" thickBot="1" x14ac:dyDescent="0.25"/>
    <row r="23138" spans="1:6" ht="13.5" customHeight="1" thickBot="1" x14ac:dyDescent="0.25">
      <c r="A23138" s="90" t="s">
        <v>4904</v>
      </c>
      <c r="B23138" s="91"/>
      <c r="C23138" s="92">
        <v>4.8926521873306097</v>
      </c>
      <c r="D23138" s="91"/>
      <c r="E23138" s="93" t="s">
        <v>4884</v>
      </c>
      <c r="F23138" s="94">
        <v>61197</v>
      </c>
    </row>
    <row r="23139" spans="1:6" ht="0.2" customHeight="1" x14ac:dyDescent="0.2"/>
    <row r="23140" spans="1:6" ht="12.75" customHeight="1" x14ac:dyDescent="0.2">
      <c r="A23140" s="80" t="s">
        <v>4871</v>
      </c>
      <c r="B23140" s="81" t="s">
        <v>4937</v>
      </c>
      <c r="C23140" s="82" t="s">
        <v>4870</v>
      </c>
      <c r="D23140" s="82" t="s">
        <v>4873</v>
      </c>
      <c r="E23140" s="82" t="s">
        <v>4874</v>
      </c>
      <c r="F23140" s="83" t="s">
        <v>4875</v>
      </c>
    </row>
    <row r="23141" spans="1:6" ht="409.6" hidden="1" customHeight="1" x14ac:dyDescent="0.2"/>
    <row r="23142" spans="1:6" ht="25.5" customHeight="1" thickBot="1" x14ac:dyDescent="0.25">
      <c r="A23142" s="84" t="s">
        <v>3500</v>
      </c>
      <c r="B23142" s="85" t="s">
        <v>3501</v>
      </c>
      <c r="C23142" s="86" t="s">
        <v>117</v>
      </c>
      <c r="D23142" s="87">
        <v>12.5</v>
      </c>
      <c r="E23142" s="88">
        <v>33735</v>
      </c>
      <c r="F23142" s="89">
        <f>+D23142*E23142</f>
        <v>421687.5</v>
      </c>
    </row>
    <row r="23143" spans="1:6" ht="409.6" hidden="1" customHeight="1" thickBot="1" x14ac:dyDescent="0.25"/>
    <row r="23144" spans="1:6" ht="13.5" customHeight="1" thickBot="1" x14ac:dyDescent="0.25">
      <c r="A23144" s="90" t="s">
        <v>4938</v>
      </c>
      <c r="B23144" s="91"/>
      <c r="C23144" s="92">
        <v>33.713625105333101</v>
      </c>
      <c r="D23144" s="91"/>
      <c r="E23144" s="93" t="s">
        <v>4884</v>
      </c>
      <c r="F23144" s="94">
        <v>421688</v>
      </c>
    </row>
    <row r="23145" spans="1:6" ht="0.2" customHeight="1" thickBot="1" x14ac:dyDescent="0.25"/>
    <row r="23146" spans="1:6" ht="12.75" customHeight="1" thickBot="1" x14ac:dyDescent="0.3">
      <c r="A23146" s="157" t="s">
        <v>4909</v>
      </c>
      <c r="B23146" s="158"/>
      <c r="C23146" s="158"/>
      <c r="D23146" s="158"/>
      <c r="E23146" s="159">
        <v>1250794</v>
      </c>
      <c r="F23146" s="160"/>
    </row>
    <row r="23147" spans="1:6" ht="12.75" customHeight="1" x14ac:dyDescent="0.2"/>
    <row r="23148" spans="1:6" ht="12.75" customHeight="1" x14ac:dyDescent="0.2"/>
    <row r="23149" spans="1:6" ht="409.6" hidden="1" customHeight="1" x14ac:dyDescent="0.2"/>
    <row r="23150" spans="1:6" ht="12.75" customHeight="1" x14ac:dyDescent="0.25">
      <c r="A23150" s="144" t="s">
        <v>4868</v>
      </c>
      <c r="B23150" s="145"/>
      <c r="C23150" s="145"/>
      <c r="D23150" s="145"/>
      <c r="E23150" s="146"/>
      <c r="F23150" s="147"/>
    </row>
    <row r="23151" spans="1:6" ht="12.75" customHeight="1" x14ac:dyDescent="0.2">
      <c r="A23151" s="138" t="s">
        <v>3531</v>
      </c>
      <c r="B23151" s="139"/>
      <c r="C23151" s="139"/>
      <c r="D23151" s="140"/>
      <c r="E23151" s="76" t="s">
        <v>4869</v>
      </c>
      <c r="F23151" s="77" t="s">
        <v>4870</v>
      </c>
    </row>
    <row r="23152" spans="1:6" ht="12.75" customHeight="1" x14ac:dyDescent="0.2">
      <c r="A23152" s="141"/>
      <c r="B23152" s="142"/>
      <c r="C23152" s="142"/>
      <c r="D23152" s="143"/>
      <c r="E23152" s="78" t="s">
        <v>3530</v>
      </c>
      <c r="F23152" s="79" t="s">
        <v>117</v>
      </c>
    </row>
    <row r="23153" spans="1:6" ht="409.6" hidden="1" customHeight="1" x14ac:dyDescent="0.2"/>
    <row r="23154" spans="1:6" ht="12.75" customHeight="1" x14ac:dyDescent="0.2">
      <c r="A23154" s="80" t="s">
        <v>4871</v>
      </c>
      <c r="B23154" s="81" t="s">
        <v>4872</v>
      </c>
      <c r="C23154" s="82" t="s">
        <v>4870</v>
      </c>
      <c r="D23154" s="82" t="s">
        <v>4873</v>
      </c>
      <c r="E23154" s="82" t="s">
        <v>4874</v>
      </c>
      <c r="F23154" s="83" t="s">
        <v>4875</v>
      </c>
    </row>
    <row r="23155" spans="1:6" ht="409.6" hidden="1" customHeight="1" x14ac:dyDescent="0.2"/>
    <row r="23156" spans="1:6" ht="25.5" customHeight="1" x14ac:dyDescent="0.2">
      <c r="A23156" s="84" t="s">
        <v>5154</v>
      </c>
      <c r="B23156" s="85" t="s">
        <v>5155</v>
      </c>
      <c r="C23156" s="86" t="s">
        <v>106</v>
      </c>
      <c r="D23156" s="87">
        <v>0.105</v>
      </c>
      <c r="E23156" s="88">
        <v>405694</v>
      </c>
      <c r="F23156" s="89">
        <f>+D23156*E23156</f>
        <v>42597.869999999995</v>
      </c>
    </row>
    <row r="23157" spans="1:6" ht="409.6" hidden="1" customHeight="1" x14ac:dyDescent="0.2"/>
    <row r="23158" spans="1:6" ht="25.5" customHeight="1" x14ac:dyDescent="0.2">
      <c r="A23158" s="84" t="s">
        <v>5180</v>
      </c>
      <c r="B23158" s="85" t="s">
        <v>5181</v>
      </c>
      <c r="C23158" s="86" t="s">
        <v>7</v>
      </c>
      <c r="D23158" s="87">
        <v>0.18375</v>
      </c>
      <c r="E23158" s="88">
        <v>18433</v>
      </c>
      <c r="F23158" s="89">
        <f>+D23158*E23158</f>
        <v>3387.0637499999998</v>
      </c>
    </row>
    <row r="23159" spans="1:6" ht="409.6" hidden="1" customHeight="1" x14ac:dyDescent="0.2"/>
    <row r="23160" spans="1:6" ht="25.5" customHeight="1" x14ac:dyDescent="0.2">
      <c r="A23160" s="84" t="s">
        <v>5206</v>
      </c>
      <c r="B23160" s="85" t="s">
        <v>5207</v>
      </c>
      <c r="C23160" s="86" t="s">
        <v>7</v>
      </c>
      <c r="D23160" s="87">
        <v>6.3E-2</v>
      </c>
      <c r="E23160" s="88">
        <v>25736</v>
      </c>
      <c r="F23160" s="89">
        <f>+D23160*E23160</f>
        <v>1621.3679999999999</v>
      </c>
    </row>
    <row r="23161" spans="1:6" ht="409.6" hidden="1" customHeight="1" x14ac:dyDescent="0.2"/>
    <row r="23162" spans="1:6" ht="25.5" customHeight="1" x14ac:dyDescent="0.2">
      <c r="A23162" s="84" t="s">
        <v>5730</v>
      </c>
      <c r="B23162" s="85" t="s">
        <v>5731</v>
      </c>
      <c r="C23162" s="86" t="s">
        <v>263</v>
      </c>
      <c r="D23162" s="87">
        <v>4</v>
      </c>
      <c r="E23162" s="88">
        <v>6100</v>
      </c>
      <c r="F23162" s="89">
        <f>+D23162*E23162</f>
        <v>24400</v>
      </c>
    </row>
    <row r="23163" spans="1:6" ht="409.6" hidden="1" customHeight="1" x14ac:dyDescent="0.2"/>
    <row r="23164" spans="1:6" ht="25.5" customHeight="1" x14ac:dyDescent="0.2">
      <c r="A23164" s="84" t="s">
        <v>5230</v>
      </c>
      <c r="B23164" s="85" t="s">
        <v>5231</v>
      </c>
      <c r="C23164" s="86" t="s">
        <v>117</v>
      </c>
      <c r="D23164" s="87">
        <v>1.1499999999999999</v>
      </c>
      <c r="E23164" s="88">
        <v>6875</v>
      </c>
      <c r="F23164" s="89">
        <f>+D23164*E23164</f>
        <v>7906.2499999999991</v>
      </c>
    </row>
    <row r="23165" spans="1:6" ht="409.6" hidden="1" customHeight="1" x14ac:dyDescent="0.2"/>
    <row r="23166" spans="1:6" ht="25.5" customHeight="1" thickBot="1" x14ac:dyDescent="0.25">
      <c r="A23166" s="84" t="s">
        <v>5732</v>
      </c>
      <c r="B23166" s="85" t="s">
        <v>5733</v>
      </c>
      <c r="C23166" s="86" t="s">
        <v>7</v>
      </c>
      <c r="D23166" s="87">
        <v>2.94</v>
      </c>
      <c r="E23166" s="88">
        <v>16978</v>
      </c>
      <c r="F23166" s="89">
        <f>+D23166*E23166</f>
        <v>49915.32</v>
      </c>
    </row>
    <row r="23167" spans="1:6" ht="409.6" hidden="1" customHeight="1" thickBot="1" x14ac:dyDescent="0.25"/>
    <row r="23168" spans="1:6" ht="13.5" customHeight="1" thickBot="1" x14ac:dyDescent="0.25">
      <c r="A23168" s="90" t="s">
        <v>4883</v>
      </c>
      <c r="B23168" s="91"/>
      <c r="C23168" s="92">
        <v>80.654419850031402</v>
      </c>
      <c r="D23168" s="91"/>
      <c r="E23168" s="93" t="s">
        <v>4884</v>
      </c>
      <c r="F23168" s="94">
        <v>129827</v>
      </c>
    </row>
    <row r="23169" spans="1:6" ht="0.2" customHeight="1" x14ac:dyDescent="0.2"/>
    <row r="23170" spans="1:6" ht="12.75" customHeight="1" x14ac:dyDescent="0.2">
      <c r="A23170" s="80" t="s">
        <v>4871</v>
      </c>
      <c r="B23170" s="81" t="s">
        <v>4885</v>
      </c>
      <c r="C23170" s="82" t="s">
        <v>4870</v>
      </c>
      <c r="D23170" s="82" t="s">
        <v>4873</v>
      </c>
      <c r="E23170" s="82" t="s">
        <v>4874</v>
      </c>
      <c r="F23170" s="83" t="s">
        <v>4875</v>
      </c>
    </row>
    <row r="23171" spans="1:6" ht="409.6" hidden="1" customHeight="1" x14ac:dyDescent="0.2"/>
    <row r="23172" spans="1:6" ht="25.5" customHeight="1" thickBot="1" x14ac:dyDescent="0.25">
      <c r="A23172" s="84" t="s">
        <v>5284</v>
      </c>
      <c r="B23172" s="85" t="s">
        <v>5285</v>
      </c>
      <c r="C23172" s="86" t="s">
        <v>4888</v>
      </c>
      <c r="D23172" s="87">
        <v>0.11765</v>
      </c>
      <c r="E23172" s="88">
        <v>222303</v>
      </c>
      <c r="F23172" s="89">
        <f>+D23172*E23172</f>
        <v>26153.947950000002</v>
      </c>
    </row>
    <row r="23173" spans="1:6" ht="409.6" hidden="1" customHeight="1" thickBot="1" x14ac:dyDescent="0.25"/>
    <row r="23174" spans="1:6" ht="13.5" customHeight="1" thickBot="1" x14ac:dyDescent="0.25">
      <c r="A23174" s="90" t="s">
        <v>4893</v>
      </c>
      <c r="B23174" s="91"/>
      <c r="C23174" s="92">
        <v>16.248050842719302</v>
      </c>
      <c r="D23174" s="91"/>
      <c r="E23174" s="93" t="s">
        <v>4884</v>
      </c>
      <c r="F23174" s="94">
        <v>26154</v>
      </c>
    </row>
    <row r="23175" spans="1:6" ht="0.2" customHeight="1" x14ac:dyDescent="0.2"/>
    <row r="23176" spans="1:6" ht="12.75" customHeight="1" x14ac:dyDescent="0.2">
      <c r="A23176" s="80" t="s">
        <v>4871</v>
      </c>
      <c r="B23176" s="81" t="s">
        <v>4894</v>
      </c>
      <c r="C23176" s="82" t="s">
        <v>4870</v>
      </c>
      <c r="D23176" s="82" t="s">
        <v>4873</v>
      </c>
      <c r="E23176" s="82" t="s">
        <v>4874</v>
      </c>
      <c r="F23176" s="83" t="s">
        <v>4875</v>
      </c>
    </row>
    <row r="23177" spans="1:6" ht="409.6" hidden="1" customHeight="1" x14ac:dyDescent="0.2"/>
    <row r="23178" spans="1:6" ht="25.5" customHeight="1" thickBot="1" x14ac:dyDescent="0.25">
      <c r="A23178" s="84" t="s">
        <v>4895</v>
      </c>
      <c r="B23178" s="85" t="s">
        <v>4896</v>
      </c>
      <c r="C23178" s="86" t="s">
        <v>4897</v>
      </c>
      <c r="D23178" s="87">
        <v>0.05</v>
      </c>
      <c r="E23178" s="88">
        <v>26154</v>
      </c>
      <c r="F23178" s="89">
        <f>+D23178*E23178</f>
        <v>1307.7</v>
      </c>
    </row>
    <row r="23179" spans="1:6" ht="409.6" hidden="1" customHeight="1" thickBot="1" x14ac:dyDescent="0.25"/>
    <row r="23180" spans="1:6" ht="13.5" customHeight="1" thickBot="1" x14ac:dyDescent="0.25">
      <c r="A23180" s="90" t="s">
        <v>4898</v>
      </c>
      <c r="B23180" s="91"/>
      <c r="C23180" s="92">
        <v>0.81258891574049297</v>
      </c>
      <c r="D23180" s="91"/>
      <c r="E23180" s="93" t="s">
        <v>4884</v>
      </c>
      <c r="F23180" s="94">
        <v>1308</v>
      </c>
    </row>
    <row r="23181" spans="1:6" ht="0.2" customHeight="1" x14ac:dyDescent="0.2"/>
    <row r="23182" spans="1:6" ht="12.75" customHeight="1" x14ac:dyDescent="0.2">
      <c r="A23182" s="80" t="s">
        <v>4871</v>
      </c>
      <c r="B23182" s="81" t="s">
        <v>4899</v>
      </c>
      <c r="C23182" s="82" t="s">
        <v>4870</v>
      </c>
      <c r="D23182" s="82" t="s">
        <v>4873</v>
      </c>
      <c r="E23182" s="82" t="s">
        <v>4874</v>
      </c>
      <c r="F23182" s="83" t="s">
        <v>4875</v>
      </c>
    </row>
    <row r="23183" spans="1:6" ht="409.6" hidden="1" customHeight="1" x14ac:dyDescent="0.2"/>
    <row r="23184" spans="1:6" ht="25.5" customHeight="1" x14ac:dyDescent="0.2">
      <c r="A23184" s="84" t="s">
        <v>5056</v>
      </c>
      <c r="B23184" s="85" t="s">
        <v>5057</v>
      </c>
      <c r="C23184" s="86" t="s">
        <v>109</v>
      </c>
      <c r="D23184" s="87">
        <v>3.3329999999999999E-2</v>
      </c>
      <c r="E23184" s="88">
        <v>54350</v>
      </c>
      <c r="F23184" s="89">
        <f>+D23184*E23184</f>
        <v>1811.4855</v>
      </c>
    </row>
    <row r="23185" spans="1:6" ht="409.6" hidden="1" customHeight="1" x14ac:dyDescent="0.2"/>
    <row r="23186" spans="1:6" ht="25.5" customHeight="1" x14ac:dyDescent="0.2">
      <c r="A23186" s="84" t="s">
        <v>5058</v>
      </c>
      <c r="B23186" s="85" t="s">
        <v>5059</v>
      </c>
      <c r="C23186" s="86" t="s">
        <v>109</v>
      </c>
      <c r="D23186" s="87">
        <v>3.3329999999999999E-2</v>
      </c>
      <c r="E23186" s="88">
        <v>23712</v>
      </c>
      <c r="F23186" s="89">
        <f>+D23186*E23186</f>
        <v>790.32096000000001</v>
      </c>
    </row>
    <row r="23187" spans="1:6" ht="409.6" hidden="1" customHeight="1" x14ac:dyDescent="0.2"/>
    <row r="23188" spans="1:6" ht="25.5" customHeight="1" thickBot="1" x14ac:dyDescent="0.25">
      <c r="A23188" s="84" t="s">
        <v>5166</v>
      </c>
      <c r="B23188" s="85" t="s">
        <v>5167</v>
      </c>
      <c r="C23188" s="86" t="s">
        <v>109</v>
      </c>
      <c r="D23188" s="87">
        <v>0.04</v>
      </c>
      <c r="E23188" s="88">
        <v>26925</v>
      </c>
      <c r="F23188" s="89">
        <f>+D23188*E23188</f>
        <v>1077</v>
      </c>
    </row>
    <row r="23189" spans="1:6" ht="409.6" hidden="1" customHeight="1" thickBot="1" x14ac:dyDescent="0.25"/>
    <row r="23190" spans="1:6" ht="13.5" customHeight="1" thickBot="1" x14ac:dyDescent="0.25">
      <c r="A23190" s="90" t="s">
        <v>4904</v>
      </c>
      <c r="B23190" s="91"/>
      <c r="C23190" s="92">
        <v>2.2849403915088198</v>
      </c>
      <c r="D23190" s="91"/>
      <c r="E23190" s="93" t="s">
        <v>4884</v>
      </c>
      <c r="F23190" s="94">
        <v>3678</v>
      </c>
    </row>
    <row r="23191" spans="1:6" ht="0.2" customHeight="1" thickBot="1" x14ac:dyDescent="0.25"/>
    <row r="23192" spans="1:6" ht="12.75" customHeight="1" thickBot="1" x14ac:dyDescent="0.3">
      <c r="A23192" s="157" t="s">
        <v>4909</v>
      </c>
      <c r="B23192" s="158"/>
      <c r="C23192" s="158"/>
      <c r="D23192" s="158"/>
      <c r="E23192" s="159">
        <v>160967</v>
      </c>
      <c r="F23192" s="160"/>
    </row>
    <row r="23193" spans="1:6" ht="12.75" customHeight="1" x14ac:dyDescent="0.2"/>
    <row r="23194" spans="1:6" ht="12.75" customHeight="1" x14ac:dyDescent="0.2"/>
    <row r="23195" spans="1:6" ht="409.6" hidden="1" customHeight="1" x14ac:dyDescent="0.2"/>
    <row r="23196" spans="1:6" ht="12.75" customHeight="1" x14ac:dyDescent="0.25">
      <c r="A23196" s="144" t="s">
        <v>4868</v>
      </c>
      <c r="B23196" s="145"/>
      <c r="C23196" s="145"/>
      <c r="D23196" s="145"/>
      <c r="E23196" s="146"/>
      <c r="F23196" s="147"/>
    </row>
    <row r="23197" spans="1:6" ht="12.75" customHeight="1" x14ac:dyDescent="0.2">
      <c r="A23197" s="138" t="s">
        <v>3533</v>
      </c>
      <c r="B23197" s="139"/>
      <c r="C23197" s="139"/>
      <c r="D23197" s="140"/>
      <c r="E23197" s="76" t="s">
        <v>4869</v>
      </c>
      <c r="F23197" s="77" t="s">
        <v>4870</v>
      </c>
    </row>
    <row r="23198" spans="1:6" ht="12.75" customHeight="1" x14ac:dyDescent="0.2">
      <c r="A23198" s="141"/>
      <c r="B23198" s="142"/>
      <c r="C23198" s="142"/>
      <c r="D23198" s="143"/>
      <c r="E23198" s="78" t="s">
        <v>3532</v>
      </c>
      <c r="F23198" s="79" t="s">
        <v>117</v>
      </c>
    </row>
    <row r="23199" spans="1:6" ht="409.6" hidden="1" customHeight="1" x14ac:dyDescent="0.2"/>
    <row r="23200" spans="1:6" ht="12.75" customHeight="1" x14ac:dyDescent="0.2">
      <c r="A23200" s="80" t="s">
        <v>4871</v>
      </c>
      <c r="B23200" s="81" t="s">
        <v>4872</v>
      </c>
      <c r="C23200" s="82" t="s">
        <v>4870</v>
      </c>
      <c r="D23200" s="82" t="s">
        <v>4873</v>
      </c>
      <c r="E23200" s="82" t="s">
        <v>4874</v>
      </c>
      <c r="F23200" s="83" t="s">
        <v>4875</v>
      </c>
    </row>
    <row r="23201" spans="1:6" ht="409.6" hidden="1" customHeight="1" x14ac:dyDescent="0.2"/>
    <row r="23202" spans="1:6" ht="25.5" customHeight="1" x14ac:dyDescent="0.2">
      <c r="A23202" s="84" t="s">
        <v>5154</v>
      </c>
      <c r="B23202" s="85" t="s">
        <v>5155</v>
      </c>
      <c r="C23202" s="86" t="s">
        <v>106</v>
      </c>
      <c r="D23202" s="87">
        <v>0.105</v>
      </c>
      <c r="E23202" s="88">
        <v>405694</v>
      </c>
      <c r="F23202" s="89">
        <f>+D23202*E23202</f>
        <v>42597.869999999995</v>
      </c>
    </row>
    <row r="23203" spans="1:6" ht="409.6" hidden="1" customHeight="1" x14ac:dyDescent="0.2"/>
    <row r="23204" spans="1:6" ht="25.5" customHeight="1" thickBot="1" x14ac:dyDescent="0.25">
      <c r="A23204" s="84" t="s">
        <v>5730</v>
      </c>
      <c r="B23204" s="85" t="s">
        <v>5731</v>
      </c>
      <c r="C23204" s="86" t="s">
        <v>263</v>
      </c>
      <c r="D23204" s="87">
        <v>0.12444</v>
      </c>
      <c r="E23204" s="88">
        <v>6100</v>
      </c>
      <c r="F23204" s="89">
        <f>+D23204*E23204</f>
        <v>759.08399999999995</v>
      </c>
    </row>
    <row r="23205" spans="1:6" ht="409.6" hidden="1" customHeight="1" thickBot="1" x14ac:dyDescent="0.25"/>
    <row r="23206" spans="1:6" ht="13.5" customHeight="1" thickBot="1" x14ac:dyDescent="0.25">
      <c r="A23206" s="90" t="s">
        <v>4883</v>
      </c>
      <c r="B23206" s="91"/>
      <c r="C23206" s="92">
        <v>51.385465061154797</v>
      </c>
      <c r="D23206" s="91"/>
      <c r="E23206" s="93" t="s">
        <v>4884</v>
      </c>
      <c r="F23206" s="94">
        <v>43357</v>
      </c>
    </row>
    <row r="23207" spans="1:6" ht="0.2" customHeight="1" x14ac:dyDescent="0.2"/>
    <row r="23208" spans="1:6" ht="12.75" customHeight="1" x14ac:dyDescent="0.2">
      <c r="A23208" s="80" t="s">
        <v>4871</v>
      </c>
      <c r="B23208" s="81" t="s">
        <v>4885</v>
      </c>
      <c r="C23208" s="82" t="s">
        <v>4870</v>
      </c>
      <c r="D23208" s="82" t="s">
        <v>4873</v>
      </c>
      <c r="E23208" s="82" t="s">
        <v>4874</v>
      </c>
      <c r="F23208" s="83" t="s">
        <v>4875</v>
      </c>
    </row>
    <row r="23209" spans="1:6" ht="409.6" hidden="1" customHeight="1" x14ac:dyDescent="0.2"/>
    <row r="23210" spans="1:6" ht="25.5" customHeight="1" thickBot="1" x14ac:dyDescent="0.25">
      <c r="A23210" s="84" t="s">
        <v>5284</v>
      </c>
      <c r="B23210" s="85" t="s">
        <v>5285</v>
      </c>
      <c r="C23210" s="86" t="s">
        <v>4888</v>
      </c>
      <c r="D23210" s="87">
        <v>0.16694999999999999</v>
      </c>
      <c r="E23210" s="88">
        <v>222303</v>
      </c>
      <c r="F23210" s="89">
        <f>+D23210*E23210</f>
        <v>37113.485849999997</v>
      </c>
    </row>
    <row r="23211" spans="1:6" ht="409.6" hidden="1" customHeight="1" thickBot="1" x14ac:dyDescent="0.25"/>
    <row r="23212" spans="1:6" ht="13.5" customHeight="1" thickBot="1" x14ac:dyDescent="0.25">
      <c r="A23212" s="90" t="s">
        <v>4893</v>
      </c>
      <c r="B23212" s="91"/>
      <c r="C23212" s="92">
        <v>43.985256471034397</v>
      </c>
      <c r="D23212" s="91"/>
      <c r="E23212" s="93" t="s">
        <v>4884</v>
      </c>
      <c r="F23212" s="94">
        <v>37113</v>
      </c>
    </row>
    <row r="23213" spans="1:6" ht="0.2" customHeight="1" x14ac:dyDescent="0.2"/>
    <row r="23214" spans="1:6" ht="12.75" customHeight="1" x14ac:dyDescent="0.2">
      <c r="A23214" s="80" t="s">
        <v>4871</v>
      </c>
      <c r="B23214" s="81" t="s">
        <v>4894</v>
      </c>
      <c r="C23214" s="82" t="s">
        <v>4870</v>
      </c>
      <c r="D23214" s="82" t="s">
        <v>4873</v>
      </c>
      <c r="E23214" s="82" t="s">
        <v>4874</v>
      </c>
      <c r="F23214" s="83" t="s">
        <v>4875</v>
      </c>
    </row>
    <row r="23215" spans="1:6" ht="409.6" hidden="1" customHeight="1" x14ac:dyDescent="0.2"/>
    <row r="23216" spans="1:6" ht="25.5" customHeight="1" thickBot="1" x14ac:dyDescent="0.25">
      <c r="A23216" s="84" t="s">
        <v>4895</v>
      </c>
      <c r="B23216" s="85" t="s">
        <v>4896</v>
      </c>
      <c r="C23216" s="86" t="s">
        <v>4897</v>
      </c>
      <c r="D23216" s="87">
        <v>0.05</v>
      </c>
      <c r="E23216" s="88">
        <v>37113</v>
      </c>
      <c r="F23216" s="89">
        <f>+D23216*E23216</f>
        <v>1855.65</v>
      </c>
    </row>
    <row r="23217" spans="1:6" ht="409.6" hidden="1" customHeight="1" thickBot="1" x14ac:dyDescent="0.25"/>
    <row r="23218" spans="1:6" ht="13.5" customHeight="1" thickBot="1" x14ac:dyDescent="0.25">
      <c r="A23218" s="90" t="s">
        <v>4898</v>
      </c>
      <c r="B23218" s="91"/>
      <c r="C23218" s="92">
        <v>2.1996776334502699</v>
      </c>
      <c r="D23218" s="91"/>
      <c r="E23218" s="93" t="s">
        <v>4884</v>
      </c>
      <c r="F23218" s="94">
        <v>1856</v>
      </c>
    </row>
    <row r="23219" spans="1:6" ht="0.2" customHeight="1" x14ac:dyDescent="0.2"/>
    <row r="23220" spans="1:6" ht="12.75" customHeight="1" x14ac:dyDescent="0.2">
      <c r="A23220" s="80" t="s">
        <v>4871</v>
      </c>
      <c r="B23220" s="81" t="s">
        <v>4899</v>
      </c>
      <c r="C23220" s="82" t="s">
        <v>4870</v>
      </c>
      <c r="D23220" s="82" t="s">
        <v>4873</v>
      </c>
      <c r="E23220" s="82" t="s">
        <v>4874</v>
      </c>
      <c r="F23220" s="83" t="s">
        <v>4875</v>
      </c>
    </row>
    <row r="23221" spans="1:6" ht="409.6" hidden="1" customHeight="1" x14ac:dyDescent="0.2"/>
    <row r="23222" spans="1:6" ht="25.5" customHeight="1" x14ac:dyDescent="0.2">
      <c r="A23222" s="84" t="s">
        <v>5734</v>
      </c>
      <c r="B23222" s="85" t="s">
        <v>5735</v>
      </c>
      <c r="C23222" s="86" t="s">
        <v>109</v>
      </c>
      <c r="D23222" s="87">
        <v>0.02</v>
      </c>
      <c r="E23222" s="88">
        <v>35182</v>
      </c>
      <c r="F23222" s="89">
        <f>+D23222*E23222</f>
        <v>703.64</v>
      </c>
    </row>
    <row r="23223" spans="1:6" ht="409.6" hidden="1" customHeight="1" x14ac:dyDescent="0.2"/>
    <row r="23224" spans="1:6" ht="25.5" customHeight="1" thickBot="1" x14ac:dyDescent="0.25">
      <c r="A23224" s="84" t="s">
        <v>5166</v>
      </c>
      <c r="B23224" s="85" t="s">
        <v>5167</v>
      </c>
      <c r="C23224" s="86" t="s">
        <v>109</v>
      </c>
      <c r="D23224" s="87">
        <v>0.05</v>
      </c>
      <c r="E23224" s="88">
        <v>26925</v>
      </c>
      <c r="F23224" s="89">
        <f>+D23224*E23224</f>
        <v>1346.25</v>
      </c>
    </row>
    <row r="23225" spans="1:6" ht="409.6" hidden="1" customHeight="1" thickBot="1" x14ac:dyDescent="0.25"/>
    <row r="23226" spans="1:6" ht="13.5" customHeight="1" thickBot="1" x14ac:dyDescent="0.25">
      <c r="A23226" s="90" t="s">
        <v>4904</v>
      </c>
      <c r="B23226" s="91"/>
      <c r="C23226" s="92">
        <v>2.42960083436048</v>
      </c>
      <c r="D23226" s="91"/>
      <c r="E23226" s="93" t="s">
        <v>4884</v>
      </c>
      <c r="F23226" s="94">
        <v>2050</v>
      </c>
    </row>
    <row r="23227" spans="1:6" ht="0.2" customHeight="1" thickBot="1" x14ac:dyDescent="0.25"/>
    <row r="23228" spans="1:6" ht="12.75" customHeight="1" thickBot="1" x14ac:dyDescent="0.3">
      <c r="A23228" s="157" t="s">
        <v>4909</v>
      </c>
      <c r="B23228" s="158"/>
      <c r="C23228" s="158"/>
      <c r="D23228" s="158"/>
      <c r="E23228" s="159">
        <v>84376</v>
      </c>
      <c r="F23228" s="160"/>
    </row>
    <row r="23229" spans="1:6" ht="12.75" customHeight="1" x14ac:dyDescent="0.2"/>
    <row r="23230" spans="1:6" ht="12.75" customHeight="1" x14ac:dyDescent="0.2"/>
    <row r="23231" spans="1:6" ht="409.6" hidden="1" customHeight="1" x14ac:dyDescent="0.2"/>
    <row r="23232" spans="1:6" ht="12.75" customHeight="1" x14ac:dyDescent="0.25">
      <c r="A23232" s="144" t="s">
        <v>4868</v>
      </c>
      <c r="B23232" s="145"/>
      <c r="C23232" s="145"/>
      <c r="D23232" s="145"/>
      <c r="E23232" s="146"/>
      <c r="F23232" s="147"/>
    </row>
    <row r="23233" spans="1:6" ht="12.75" customHeight="1" x14ac:dyDescent="0.2">
      <c r="A23233" s="138" t="s">
        <v>3535</v>
      </c>
      <c r="B23233" s="139"/>
      <c r="C23233" s="139"/>
      <c r="D23233" s="140"/>
      <c r="E23233" s="76" t="s">
        <v>4869</v>
      </c>
      <c r="F23233" s="77" t="s">
        <v>4870</v>
      </c>
    </row>
    <row r="23234" spans="1:6" ht="12.75" customHeight="1" x14ac:dyDescent="0.2">
      <c r="A23234" s="141"/>
      <c r="B23234" s="142"/>
      <c r="C23234" s="142"/>
      <c r="D23234" s="143"/>
      <c r="E23234" s="78" t="s">
        <v>3534</v>
      </c>
      <c r="F23234" s="79" t="s">
        <v>117</v>
      </c>
    </row>
    <row r="23235" spans="1:6" ht="409.6" hidden="1" customHeight="1" x14ac:dyDescent="0.2"/>
    <row r="23236" spans="1:6" ht="12.75" customHeight="1" x14ac:dyDescent="0.2">
      <c r="A23236" s="80" t="s">
        <v>4871</v>
      </c>
      <c r="B23236" s="81" t="s">
        <v>4872</v>
      </c>
      <c r="C23236" s="82" t="s">
        <v>4870</v>
      </c>
      <c r="D23236" s="82" t="s">
        <v>4873</v>
      </c>
      <c r="E23236" s="82" t="s">
        <v>4874</v>
      </c>
      <c r="F23236" s="83" t="s">
        <v>4875</v>
      </c>
    </row>
    <row r="23237" spans="1:6" ht="409.6" hidden="1" customHeight="1" x14ac:dyDescent="0.2"/>
    <row r="23238" spans="1:6" ht="25.5" customHeight="1" x14ac:dyDescent="0.2">
      <c r="A23238" s="84" t="s">
        <v>5154</v>
      </c>
      <c r="B23238" s="85" t="s">
        <v>5155</v>
      </c>
      <c r="C23238" s="86" t="s">
        <v>106</v>
      </c>
      <c r="D23238" s="87">
        <v>0.1575</v>
      </c>
      <c r="E23238" s="88">
        <v>405694</v>
      </c>
      <c r="F23238" s="89">
        <f>+D23238*E23238</f>
        <v>63896.805</v>
      </c>
    </row>
    <row r="23239" spans="1:6" ht="409.6" hidden="1" customHeight="1" x14ac:dyDescent="0.2"/>
    <row r="23240" spans="1:6" ht="25.5" customHeight="1" x14ac:dyDescent="0.2">
      <c r="A23240" s="84" t="s">
        <v>5230</v>
      </c>
      <c r="B23240" s="85" t="s">
        <v>5231</v>
      </c>
      <c r="C23240" s="86" t="s">
        <v>117</v>
      </c>
      <c r="D23240" s="87">
        <v>1.1499999999999999</v>
      </c>
      <c r="E23240" s="88">
        <v>6875</v>
      </c>
      <c r="F23240" s="89">
        <f>+D23240*E23240</f>
        <v>7906.2499999999991</v>
      </c>
    </row>
    <row r="23241" spans="1:6" ht="409.6" hidden="1" customHeight="1" x14ac:dyDescent="0.2"/>
    <row r="23242" spans="1:6" ht="25.5" customHeight="1" x14ac:dyDescent="0.2">
      <c r="A23242" s="84" t="s">
        <v>5726</v>
      </c>
      <c r="B23242" s="85" t="s">
        <v>5727</v>
      </c>
      <c r="C23242" s="86" t="s">
        <v>9</v>
      </c>
      <c r="D23242" s="87">
        <v>0.15</v>
      </c>
      <c r="E23242" s="88">
        <v>25581</v>
      </c>
      <c r="F23242" s="89">
        <f>+D23242*E23242</f>
        <v>3837.1499999999996</v>
      </c>
    </row>
    <row r="23243" spans="1:6" ht="409.6" hidden="1" customHeight="1" x14ac:dyDescent="0.2"/>
    <row r="23244" spans="1:6" ht="25.5" customHeight="1" x14ac:dyDescent="0.2">
      <c r="A23244" s="84" t="s">
        <v>5286</v>
      </c>
      <c r="B23244" s="85" t="s">
        <v>5287</v>
      </c>
      <c r="C23244" s="86" t="s">
        <v>106</v>
      </c>
      <c r="D23244" s="87">
        <v>0.15</v>
      </c>
      <c r="E23244" s="88">
        <v>78107</v>
      </c>
      <c r="F23244" s="89">
        <f>+D23244*E23244</f>
        <v>11716.05</v>
      </c>
    </row>
    <row r="23245" spans="1:6" ht="409.6" hidden="1" customHeight="1" x14ac:dyDescent="0.2"/>
    <row r="23246" spans="1:6" ht="25.5" customHeight="1" x14ac:dyDescent="0.2">
      <c r="A23246" s="84" t="s">
        <v>5192</v>
      </c>
      <c r="B23246" s="85" t="s">
        <v>5193</v>
      </c>
      <c r="C23246" s="86" t="s">
        <v>117</v>
      </c>
      <c r="D23246" s="87">
        <v>1</v>
      </c>
      <c r="E23246" s="88">
        <v>800</v>
      </c>
      <c r="F23246" s="89">
        <f>+D23246*E23246</f>
        <v>800</v>
      </c>
    </row>
    <row r="23247" spans="1:6" ht="409.6" hidden="1" customHeight="1" x14ac:dyDescent="0.2"/>
    <row r="23248" spans="1:6" ht="25.5" customHeight="1" x14ac:dyDescent="0.2">
      <c r="A23248" s="84" t="s">
        <v>5121</v>
      </c>
      <c r="B23248" s="85" t="s">
        <v>5122</v>
      </c>
      <c r="C23248" s="86" t="s">
        <v>106</v>
      </c>
      <c r="D23248" s="87">
        <v>6.5000000000000002E-2</v>
      </c>
      <c r="E23248" s="88">
        <v>32024</v>
      </c>
      <c r="F23248" s="89">
        <f>+D23248*E23248</f>
        <v>2081.56</v>
      </c>
    </row>
    <row r="23249" spans="1:6" ht="409.6" hidden="1" customHeight="1" x14ac:dyDescent="0.2"/>
    <row r="23250" spans="1:6" ht="25.5" customHeight="1" x14ac:dyDescent="0.2">
      <c r="A23250" s="84" t="s">
        <v>5172</v>
      </c>
      <c r="B23250" s="85" t="s">
        <v>5173</v>
      </c>
      <c r="C23250" s="86" t="s">
        <v>9</v>
      </c>
      <c r="D23250" s="87">
        <v>0.4</v>
      </c>
      <c r="E23250" s="88">
        <v>8900</v>
      </c>
      <c r="F23250" s="89">
        <f>+D23250*E23250</f>
        <v>3560</v>
      </c>
    </row>
    <row r="23251" spans="1:6" ht="409.6" hidden="1" customHeight="1" x14ac:dyDescent="0.2"/>
    <row r="23252" spans="1:6" ht="25.5" customHeight="1" thickBot="1" x14ac:dyDescent="0.25">
      <c r="A23252" s="84" t="s">
        <v>4876</v>
      </c>
      <c r="B23252" s="85" t="s">
        <v>4877</v>
      </c>
      <c r="C23252" s="86" t="s">
        <v>1212</v>
      </c>
      <c r="D23252" s="87">
        <v>0.1</v>
      </c>
      <c r="E23252" s="88">
        <v>3690</v>
      </c>
      <c r="F23252" s="89">
        <f>+D23252*E23252</f>
        <v>369</v>
      </c>
    </row>
    <row r="23253" spans="1:6" ht="409.6" hidden="1" customHeight="1" thickBot="1" x14ac:dyDescent="0.25"/>
    <row r="23254" spans="1:6" ht="13.5" customHeight="1" thickBot="1" x14ac:dyDescent="0.25">
      <c r="A23254" s="90" t="s">
        <v>4883</v>
      </c>
      <c r="B23254" s="91"/>
      <c r="C23254" s="92">
        <v>68.630337660066004</v>
      </c>
      <c r="D23254" s="91"/>
      <c r="E23254" s="93" t="s">
        <v>4884</v>
      </c>
      <c r="F23254" s="94">
        <v>94167</v>
      </c>
    </row>
    <row r="23255" spans="1:6" ht="0.2" customHeight="1" x14ac:dyDescent="0.2"/>
    <row r="23256" spans="1:6" ht="12.75" customHeight="1" x14ac:dyDescent="0.2">
      <c r="A23256" s="80" t="s">
        <v>4871</v>
      </c>
      <c r="B23256" s="81" t="s">
        <v>4885</v>
      </c>
      <c r="C23256" s="82" t="s">
        <v>4870</v>
      </c>
      <c r="D23256" s="82" t="s">
        <v>4873</v>
      </c>
      <c r="E23256" s="82" t="s">
        <v>4874</v>
      </c>
      <c r="F23256" s="83" t="s">
        <v>4875</v>
      </c>
    </row>
    <row r="23257" spans="1:6" ht="409.6" hidden="1" customHeight="1" x14ac:dyDescent="0.2"/>
    <row r="23258" spans="1:6" ht="25.5" customHeight="1" thickBot="1" x14ac:dyDescent="0.25">
      <c r="A23258" s="84" t="s">
        <v>5284</v>
      </c>
      <c r="B23258" s="85" t="s">
        <v>5285</v>
      </c>
      <c r="C23258" s="86" t="s">
        <v>4888</v>
      </c>
      <c r="D23258" s="87">
        <v>0.16667000000000001</v>
      </c>
      <c r="E23258" s="88">
        <v>222303</v>
      </c>
      <c r="F23258" s="89">
        <f>+D23258*E23258</f>
        <v>37051.241010000005</v>
      </c>
    </row>
    <row r="23259" spans="1:6" ht="409.6" hidden="1" customHeight="1" thickBot="1" x14ac:dyDescent="0.25"/>
    <row r="23260" spans="1:6" ht="13.5" customHeight="1" thickBot="1" x14ac:dyDescent="0.25">
      <c r="A23260" s="90" t="s">
        <v>4893</v>
      </c>
      <c r="B23260" s="91"/>
      <c r="C23260" s="92">
        <v>27.003330685304899</v>
      </c>
      <c r="D23260" s="91"/>
      <c r="E23260" s="93" t="s">
        <v>4884</v>
      </c>
      <c r="F23260" s="94">
        <v>37051</v>
      </c>
    </row>
    <row r="23261" spans="1:6" ht="0.2" customHeight="1" x14ac:dyDescent="0.2"/>
    <row r="23262" spans="1:6" ht="12.75" customHeight="1" x14ac:dyDescent="0.2">
      <c r="A23262" s="80" t="s">
        <v>4871</v>
      </c>
      <c r="B23262" s="81" t="s">
        <v>4894</v>
      </c>
      <c r="C23262" s="82" t="s">
        <v>4870</v>
      </c>
      <c r="D23262" s="82" t="s">
        <v>4873</v>
      </c>
      <c r="E23262" s="82" t="s">
        <v>4874</v>
      </c>
      <c r="F23262" s="83" t="s">
        <v>4875</v>
      </c>
    </row>
    <row r="23263" spans="1:6" ht="409.6" hidden="1" customHeight="1" x14ac:dyDescent="0.2"/>
    <row r="23264" spans="1:6" ht="25.5" customHeight="1" thickBot="1" x14ac:dyDescent="0.25">
      <c r="A23264" s="84" t="s">
        <v>4895</v>
      </c>
      <c r="B23264" s="85" t="s">
        <v>4896</v>
      </c>
      <c r="C23264" s="86" t="s">
        <v>4897</v>
      </c>
      <c r="D23264" s="87">
        <v>0.05</v>
      </c>
      <c r="E23264" s="88">
        <v>37051</v>
      </c>
      <c r="F23264" s="89">
        <f>+D23264*E23264</f>
        <v>1852.5500000000002</v>
      </c>
    </row>
    <row r="23265" spans="1:6" ht="409.6" hidden="1" customHeight="1" thickBot="1" x14ac:dyDescent="0.25"/>
    <row r="23266" spans="1:6" ht="13.5" customHeight="1" thickBot="1" x14ac:dyDescent="0.25">
      <c r="A23266" s="90" t="s">
        <v>4898</v>
      </c>
      <c r="B23266" s="91"/>
      <c r="C23266" s="92">
        <v>1.3504945010895799</v>
      </c>
      <c r="D23266" s="91"/>
      <c r="E23266" s="93" t="s">
        <v>4884</v>
      </c>
      <c r="F23266" s="94">
        <v>1853</v>
      </c>
    </row>
    <row r="23267" spans="1:6" ht="0.2" customHeight="1" x14ac:dyDescent="0.2"/>
    <row r="23268" spans="1:6" ht="12.75" customHeight="1" x14ac:dyDescent="0.2">
      <c r="A23268" s="80" t="s">
        <v>4871</v>
      </c>
      <c r="B23268" s="81" t="s">
        <v>4899</v>
      </c>
      <c r="C23268" s="82" t="s">
        <v>4870</v>
      </c>
      <c r="D23268" s="82" t="s">
        <v>4873</v>
      </c>
      <c r="E23268" s="82" t="s">
        <v>4874</v>
      </c>
      <c r="F23268" s="83" t="s">
        <v>4875</v>
      </c>
    </row>
    <row r="23269" spans="1:6" ht="409.6" hidden="1" customHeight="1" x14ac:dyDescent="0.2"/>
    <row r="23270" spans="1:6" ht="25.5" customHeight="1" x14ac:dyDescent="0.2">
      <c r="A23270" s="84" t="s">
        <v>5056</v>
      </c>
      <c r="B23270" s="85" t="s">
        <v>5057</v>
      </c>
      <c r="C23270" s="86" t="s">
        <v>109</v>
      </c>
      <c r="D23270" s="87">
        <v>0.02</v>
      </c>
      <c r="E23270" s="88">
        <v>54350</v>
      </c>
      <c r="F23270" s="89">
        <f>+D23270*E23270</f>
        <v>1087</v>
      </c>
    </row>
    <row r="23271" spans="1:6" ht="409.6" hidden="1" customHeight="1" x14ac:dyDescent="0.2"/>
    <row r="23272" spans="1:6" ht="25.5" customHeight="1" x14ac:dyDescent="0.2">
      <c r="A23272" s="84" t="s">
        <v>5058</v>
      </c>
      <c r="B23272" s="85" t="s">
        <v>5059</v>
      </c>
      <c r="C23272" s="86" t="s">
        <v>109</v>
      </c>
      <c r="D23272" s="87">
        <v>0.02</v>
      </c>
      <c r="E23272" s="88">
        <v>23712</v>
      </c>
      <c r="F23272" s="89">
        <f>+D23272*E23272</f>
        <v>474.24</v>
      </c>
    </row>
    <row r="23273" spans="1:6" ht="409.6" hidden="1" customHeight="1" x14ac:dyDescent="0.2"/>
    <row r="23274" spans="1:6" ht="25.5" customHeight="1" x14ac:dyDescent="0.2">
      <c r="A23274" s="84" t="s">
        <v>5166</v>
      </c>
      <c r="B23274" s="85" t="s">
        <v>5167</v>
      </c>
      <c r="C23274" s="86" t="s">
        <v>109</v>
      </c>
      <c r="D23274" s="87">
        <v>0.04</v>
      </c>
      <c r="E23274" s="88">
        <v>26925</v>
      </c>
      <c r="F23274" s="89">
        <f>+D23274*E23274</f>
        <v>1077</v>
      </c>
    </row>
    <row r="23275" spans="1:6" ht="409.6" hidden="1" customHeight="1" x14ac:dyDescent="0.2"/>
    <row r="23276" spans="1:6" ht="25.5" customHeight="1" thickBot="1" x14ac:dyDescent="0.25">
      <c r="A23276" s="84" t="s">
        <v>5054</v>
      </c>
      <c r="B23276" s="85" t="s">
        <v>5055</v>
      </c>
      <c r="C23276" s="86" t="s">
        <v>109</v>
      </c>
      <c r="D23276" s="87">
        <v>0.05</v>
      </c>
      <c r="E23276" s="88">
        <v>30000</v>
      </c>
      <c r="F23276" s="89">
        <f>+D23276*E23276</f>
        <v>1500</v>
      </c>
    </row>
    <row r="23277" spans="1:6" ht="409.6" hidden="1" customHeight="1" thickBot="1" x14ac:dyDescent="0.25"/>
    <row r="23278" spans="1:6" ht="13.5" customHeight="1" thickBot="1" x14ac:dyDescent="0.25">
      <c r="A23278" s="90" t="s">
        <v>4904</v>
      </c>
      <c r="B23278" s="91"/>
      <c r="C23278" s="92">
        <v>3.0158371535394899</v>
      </c>
      <c r="D23278" s="91"/>
      <c r="E23278" s="93" t="s">
        <v>4884</v>
      </c>
      <c r="F23278" s="94">
        <v>4138</v>
      </c>
    </row>
    <row r="23279" spans="1:6" ht="0.2" customHeight="1" x14ac:dyDescent="0.2"/>
    <row r="23280" spans="1:6" ht="12.75" customHeight="1" thickBot="1" x14ac:dyDescent="0.3">
      <c r="A23280" s="157" t="s">
        <v>4909</v>
      </c>
      <c r="B23280" s="158"/>
      <c r="C23280" s="158"/>
      <c r="D23280" s="158"/>
      <c r="E23280" s="159">
        <v>137209</v>
      </c>
      <c r="F23280" s="160"/>
    </row>
    <row r="23281" spans="1:6" ht="12.75" customHeight="1" x14ac:dyDescent="0.2"/>
    <row r="23282" spans="1:6" ht="12.75" customHeight="1" x14ac:dyDescent="0.2"/>
    <row r="23283" spans="1:6" ht="409.6" hidden="1" customHeight="1" x14ac:dyDescent="0.2"/>
    <row r="23284" spans="1:6" ht="12.75" customHeight="1" x14ac:dyDescent="0.25">
      <c r="A23284" s="144" t="s">
        <v>4868</v>
      </c>
      <c r="B23284" s="145"/>
      <c r="C23284" s="145"/>
      <c r="D23284" s="145"/>
      <c r="E23284" s="146"/>
      <c r="F23284" s="147"/>
    </row>
    <row r="23285" spans="1:6" ht="12.75" customHeight="1" x14ac:dyDescent="0.2">
      <c r="A23285" s="138" t="s">
        <v>3537</v>
      </c>
      <c r="B23285" s="139"/>
      <c r="C23285" s="139"/>
      <c r="D23285" s="140"/>
      <c r="E23285" s="76" t="s">
        <v>4869</v>
      </c>
      <c r="F23285" s="77" t="s">
        <v>4870</v>
      </c>
    </row>
    <row r="23286" spans="1:6" ht="12.75" customHeight="1" x14ac:dyDescent="0.2">
      <c r="A23286" s="141"/>
      <c r="B23286" s="142"/>
      <c r="C23286" s="142"/>
      <c r="D23286" s="143"/>
      <c r="E23286" s="78" t="s">
        <v>3536</v>
      </c>
      <c r="F23286" s="79" t="s">
        <v>263</v>
      </c>
    </row>
    <row r="23287" spans="1:6" ht="409.6" hidden="1" customHeight="1" x14ac:dyDescent="0.2"/>
    <row r="23288" spans="1:6" ht="12.75" customHeight="1" x14ac:dyDescent="0.2">
      <c r="A23288" s="80" t="s">
        <v>4871</v>
      </c>
      <c r="B23288" s="81" t="s">
        <v>4872</v>
      </c>
      <c r="C23288" s="82" t="s">
        <v>4870</v>
      </c>
      <c r="D23288" s="82" t="s">
        <v>4873</v>
      </c>
      <c r="E23288" s="82" t="s">
        <v>4874</v>
      </c>
      <c r="F23288" s="83" t="s">
        <v>4875</v>
      </c>
    </row>
    <row r="23289" spans="1:6" ht="409.6" hidden="1" customHeight="1" x14ac:dyDescent="0.2"/>
    <row r="23290" spans="1:6" ht="25.5" customHeight="1" x14ac:dyDescent="0.2">
      <c r="A23290" s="84" t="s">
        <v>5154</v>
      </c>
      <c r="B23290" s="85" t="s">
        <v>5155</v>
      </c>
      <c r="C23290" s="86" t="s">
        <v>106</v>
      </c>
      <c r="D23290" s="87">
        <v>4.2000000000000003E-2</v>
      </c>
      <c r="E23290" s="88">
        <v>405694</v>
      </c>
      <c r="F23290" s="89">
        <f>+D23290*E23290</f>
        <v>17039.148000000001</v>
      </c>
    </row>
    <row r="23291" spans="1:6" ht="409.6" hidden="1" customHeight="1" x14ac:dyDescent="0.2"/>
    <row r="23292" spans="1:6" ht="25.5" customHeight="1" x14ac:dyDescent="0.2">
      <c r="A23292" s="84" t="s">
        <v>5230</v>
      </c>
      <c r="B23292" s="85" t="s">
        <v>5231</v>
      </c>
      <c r="C23292" s="86" t="s">
        <v>117</v>
      </c>
      <c r="D23292" s="87">
        <v>0.57499999999999996</v>
      </c>
      <c r="E23292" s="88">
        <v>6875</v>
      </c>
      <c r="F23292" s="89">
        <f>+D23292*E23292</f>
        <v>3953.1249999999995</v>
      </c>
    </row>
    <row r="23293" spans="1:6" ht="409.6" hidden="1" customHeight="1" x14ac:dyDescent="0.2"/>
    <row r="23294" spans="1:6" ht="25.5" customHeight="1" x14ac:dyDescent="0.2">
      <c r="A23294" s="84" t="s">
        <v>5726</v>
      </c>
      <c r="B23294" s="85" t="s">
        <v>5727</v>
      </c>
      <c r="C23294" s="86" t="s">
        <v>9</v>
      </c>
      <c r="D23294" s="87">
        <v>0.06</v>
      </c>
      <c r="E23294" s="88">
        <v>25581</v>
      </c>
      <c r="F23294" s="89">
        <f>+D23294*E23294</f>
        <v>1534.86</v>
      </c>
    </row>
    <row r="23295" spans="1:6" ht="409.6" hidden="1" customHeight="1" x14ac:dyDescent="0.2"/>
    <row r="23296" spans="1:6" ht="25.5" customHeight="1" x14ac:dyDescent="0.2">
      <c r="A23296" s="84" t="s">
        <v>5730</v>
      </c>
      <c r="B23296" s="85" t="s">
        <v>5731</v>
      </c>
      <c r="C23296" s="86" t="s">
        <v>263</v>
      </c>
      <c r="D23296" s="87">
        <v>0.04</v>
      </c>
      <c r="E23296" s="88">
        <v>6100</v>
      </c>
      <c r="F23296" s="89">
        <f>+D23296*E23296</f>
        <v>244</v>
      </c>
    </row>
    <row r="23297" spans="1:6" ht="409.6" hidden="1" customHeight="1" x14ac:dyDescent="0.2"/>
    <row r="23298" spans="1:6" ht="25.5" customHeight="1" x14ac:dyDescent="0.2">
      <c r="A23298" s="84" t="s">
        <v>4876</v>
      </c>
      <c r="B23298" s="85" t="s">
        <v>4877</v>
      </c>
      <c r="C23298" s="86" t="s">
        <v>1212</v>
      </c>
      <c r="D23298" s="87">
        <v>0.04</v>
      </c>
      <c r="E23298" s="88">
        <v>3690</v>
      </c>
      <c r="F23298" s="89">
        <f>+D23298*E23298</f>
        <v>147.6</v>
      </c>
    </row>
    <row r="23299" spans="1:6" ht="409.6" hidden="1" customHeight="1" x14ac:dyDescent="0.2"/>
    <row r="23300" spans="1:6" ht="25.5" customHeight="1" thickBot="1" x14ac:dyDescent="0.25">
      <c r="A23300" s="84" t="s">
        <v>5180</v>
      </c>
      <c r="B23300" s="85" t="s">
        <v>5181</v>
      </c>
      <c r="C23300" s="86" t="s">
        <v>7</v>
      </c>
      <c r="D23300" s="87">
        <v>7.3499999999999996E-2</v>
      </c>
      <c r="E23300" s="88">
        <v>18433</v>
      </c>
      <c r="F23300" s="89">
        <f>+D23300*E23300</f>
        <v>1354.8254999999999</v>
      </c>
    </row>
    <row r="23301" spans="1:6" ht="409.6" hidden="1" customHeight="1" thickBot="1" x14ac:dyDescent="0.25"/>
    <row r="23302" spans="1:6" ht="13.5" customHeight="1" thickBot="1" x14ac:dyDescent="0.25">
      <c r="A23302" s="90" t="s">
        <v>4883</v>
      </c>
      <c r="B23302" s="91"/>
      <c r="C23302" s="92">
        <v>56.227560167705199</v>
      </c>
      <c r="D23302" s="91"/>
      <c r="E23302" s="93" t="s">
        <v>4884</v>
      </c>
      <c r="F23302" s="94">
        <v>24274</v>
      </c>
    </row>
    <row r="23303" spans="1:6" ht="0.2" customHeight="1" x14ac:dyDescent="0.2"/>
    <row r="23304" spans="1:6" ht="12.75" customHeight="1" x14ac:dyDescent="0.2">
      <c r="A23304" s="80" t="s">
        <v>4871</v>
      </c>
      <c r="B23304" s="81" t="s">
        <v>4885</v>
      </c>
      <c r="C23304" s="82" t="s">
        <v>4870</v>
      </c>
      <c r="D23304" s="82" t="s">
        <v>4873</v>
      </c>
      <c r="E23304" s="82" t="s">
        <v>4874</v>
      </c>
      <c r="F23304" s="83" t="s">
        <v>4875</v>
      </c>
    </row>
    <row r="23305" spans="1:6" ht="409.6" hidden="1" customHeight="1" x14ac:dyDescent="0.2"/>
    <row r="23306" spans="1:6" ht="25.5" customHeight="1" thickBot="1" x14ac:dyDescent="0.25">
      <c r="A23306" s="84" t="s">
        <v>4912</v>
      </c>
      <c r="B23306" s="85" t="s">
        <v>4913</v>
      </c>
      <c r="C23306" s="86" t="s">
        <v>4888</v>
      </c>
      <c r="D23306" s="87">
        <v>8.3330000000000001E-2</v>
      </c>
      <c r="E23306" s="88">
        <v>184277</v>
      </c>
      <c r="F23306" s="89">
        <f>+D23306*E23306</f>
        <v>15355.80241</v>
      </c>
    </row>
    <row r="23307" spans="1:6" ht="409.6" hidden="1" customHeight="1" thickBot="1" x14ac:dyDescent="0.25"/>
    <row r="23308" spans="1:6" ht="13.5" customHeight="1" thickBot="1" x14ac:dyDescent="0.25">
      <c r="A23308" s="90" t="s">
        <v>4893</v>
      </c>
      <c r="B23308" s="91"/>
      <c r="C23308" s="92">
        <v>35.570174422644797</v>
      </c>
      <c r="D23308" s="91"/>
      <c r="E23308" s="93" t="s">
        <v>4884</v>
      </c>
      <c r="F23308" s="94">
        <v>15356</v>
      </c>
    </row>
    <row r="23309" spans="1:6" ht="0.2" customHeight="1" x14ac:dyDescent="0.2"/>
    <row r="23310" spans="1:6" ht="12.75" customHeight="1" x14ac:dyDescent="0.2">
      <c r="A23310" s="80" t="s">
        <v>4871</v>
      </c>
      <c r="B23310" s="81" t="s">
        <v>4894</v>
      </c>
      <c r="C23310" s="82" t="s">
        <v>4870</v>
      </c>
      <c r="D23310" s="82" t="s">
        <v>4873</v>
      </c>
      <c r="E23310" s="82" t="s">
        <v>4874</v>
      </c>
      <c r="F23310" s="83" t="s">
        <v>4875</v>
      </c>
    </row>
    <row r="23311" spans="1:6" ht="409.6" hidden="1" customHeight="1" x14ac:dyDescent="0.2"/>
    <row r="23312" spans="1:6" ht="25.5" customHeight="1" thickBot="1" x14ac:dyDescent="0.25">
      <c r="A23312" s="84" t="s">
        <v>4895</v>
      </c>
      <c r="B23312" s="85" t="s">
        <v>4896</v>
      </c>
      <c r="C23312" s="86" t="s">
        <v>4897</v>
      </c>
      <c r="D23312" s="87">
        <v>0.05</v>
      </c>
      <c r="E23312" s="88">
        <v>15356</v>
      </c>
      <c r="F23312" s="89">
        <f>+D23312*E23312</f>
        <v>767.80000000000007</v>
      </c>
    </row>
    <row r="23313" spans="1:6" ht="409.6" hidden="1" customHeight="1" thickBot="1" x14ac:dyDescent="0.25"/>
    <row r="23314" spans="1:6" ht="13.5" customHeight="1" thickBot="1" x14ac:dyDescent="0.25">
      <c r="A23314" s="90" t="s">
        <v>4898</v>
      </c>
      <c r="B23314" s="91"/>
      <c r="C23314" s="92">
        <v>1.7789719950892999</v>
      </c>
      <c r="D23314" s="91"/>
      <c r="E23314" s="93" t="s">
        <v>4884</v>
      </c>
      <c r="F23314" s="94">
        <v>768</v>
      </c>
    </row>
    <row r="23315" spans="1:6" ht="0.2" customHeight="1" x14ac:dyDescent="0.2"/>
    <row r="23316" spans="1:6" ht="12.75" customHeight="1" x14ac:dyDescent="0.2">
      <c r="A23316" s="80" t="s">
        <v>4871</v>
      </c>
      <c r="B23316" s="81" t="s">
        <v>4899</v>
      </c>
      <c r="C23316" s="82" t="s">
        <v>4870</v>
      </c>
      <c r="D23316" s="82" t="s">
        <v>4873</v>
      </c>
      <c r="E23316" s="82" t="s">
        <v>4874</v>
      </c>
      <c r="F23316" s="83" t="s">
        <v>4875</v>
      </c>
    </row>
    <row r="23317" spans="1:6" ht="409.6" hidden="1" customHeight="1" x14ac:dyDescent="0.2"/>
    <row r="23318" spans="1:6" ht="25.5" customHeight="1" x14ac:dyDescent="0.2">
      <c r="A23318" s="84" t="s">
        <v>5056</v>
      </c>
      <c r="B23318" s="85" t="s">
        <v>5057</v>
      </c>
      <c r="C23318" s="86" t="s">
        <v>109</v>
      </c>
      <c r="D23318" s="87">
        <v>0.03</v>
      </c>
      <c r="E23318" s="88">
        <v>54350</v>
      </c>
      <c r="F23318" s="89">
        <f>+D23318*E23318</f>
        <v>1630.5</v>
      </c>
    </row>
    <row r="23319" spans="1:6" ht="409.6" hidden="1" customHeight="1" x14ac:dyDescent="0.2"/>
    <row r="23320" spans="1:6" ht="25.5" customHeight="1" x14ac:dyDescent="0.2">
      <c r="A23320" s="84" t="s">
        <v>5058</v>
      </c>
      <c r="B23320" s="85" t="s">
        <v>5059</v>
      </c>
      <c r="C23320" s="86" t="s">
        <v>109</v>
      </c>
      <c r="D23320" s="87">
        <v>0.03</v>
      </c>
      <c r="E23320" s="88">
        <v>23712</v>
      </c>
      <c r="F23320" s="89">
        <f>+D23320*E23320</f>
        <v>711.36</v>
      </c>
    </row>
    <row r="23321" spans="1:6" ht="409.6" hidden="1" customHeight="1" x14ac:dyDescent="0.2"/>
    <row r="23322" spans="1:6" ht="25.5" customHeight="1" thickBot="1" x14ac:dyDescent="0.25">
      <c r="A23322" s="84" t="s">
        <v>5166</v>
      </c>
      <c r="B23322" s="85" t="s">
        <v>5167</v>
      </c>
      <c r="C23322" s="86" t="s">
        <v>109</v>
      </c>
      <c r="D23322" s="87">
        <v>1.6E-2</v>
      </c>
      <c r="E23322" s="88">
        <v>26925</v>
      </c>
      <c r="F23322" s="89">
        <f>+D23322*E23322</f>
        <v>430.8</v>
      </c>
    </row>
    <row r="23323" spans="1:6" ht="409.6" hidden="1" customHeight="1" thickBot="1" x14ac:dyDescent="0.25"/>
    <row r="23324" spans="1:6" ht="13.5" customHeight="1" thickBot="1" x14ac:dyDescent="0.25">
      <c r="A23324" s="90" t="s">
        <v>4904</v>
      </c>
      <c r="B23324" s="91"/>
      <c r="C23324" s="92">
        <v>6.4232934145606997</v>
      </c>
      <c r="D23324" s="91"/>
      <c r="E23324" s="93" t="s">
        <v>4884</v>
      </c>
      <c r="F23324" s="94">
        <v>2773</v>
      </c>
    </row>
    <row r="23325" spans="1:6" ht="0.2" customHeight="1" thickBot="1" x14ac:dyDescent="0.25"/>
    <row r="23326" spans="1:6" ht="12.75" customHeight="1" thickBot="1" x14ac:dyDescent="0.3">
      <c r="A23326" s="157" t="s">
        <v>4909</v>
      </c>
      <c r="B23326" s="158"/>
      <c r="C23326" s="158"/>
      <c r="D23326" s="158"/>
      <c r="E23326" s="159">
        <v>43171</v>
      </c>
      <c r="F23326" s="160"/>
    </row>
    <row r="23327" spans="1:6" ht="12.75" customHeight="1" x14ac:dyDescent="0.2"/>
    <row r="23328" spans="1:6" ht="12.75" customHeight="1" x14ac:dyDescent="0.2"/>
    <row r="23329" spans="1:6" ht="409.6" hidden="1" customHeight="1" x14ac:dyDescent="0.2"/>
    <row r="23330" spans="1:6" ht="12.75" customHeight="1" x14ac:dyDescent="0.25">
      <c r="A23330" s="144" t="s">
        <v>4868</v>
      </c>
      <c r="B23330" s="145"/>
      <c r="C23330" s="145"/>
      <c r="D23330" s="145"/>
      <c r="E23330" s="146"/>
      <c r="F23330" s="147"/>
    </row>
    <row r="23331" spans="1:6" ht="12.75" customHeight="1" x14ac:dyDescent="0.2">
      <c r="A23331" s="138" t="s">
        <v>3539</v>
      </c>
      <c r="B23331" s="139"/>
      <c r="C23331" s="139"/>
      <c r="D23331" s="140"/>
      <c r="E23331" s="76" t="s">
        <v>4869</v>
      </c>
      <c r="F23331" s="77" t="s">
        <v>4870</v>
      </c>
    </row>
    <row r="23332" spans="1:6" ht="12.75" customHeight="1" x14ac:dyDescent="0.2">
      <c r="A23332" s="141"/>
      <c r="B23332" s="142"/>
      <c r="C23332" s="142"/>
      <c r="D23332" s="143"/>
      <c r="E23332" s="78" t="s">
        <v>3538</v>
      </c>
      <c r="F23332" s="79" t="s">
        <v>263</v>
      </c>
    </row>
    <row r="23333" spans="1:6" ht="409.6" hidden="1" customHeight="1" x14ac:dyDescent="0.2"/>
    <row r="23334" spans="1:6" ht="12.75" customHeight="1" x14ac:dyDescent="0.2">
      <c r="A23334" s="80" t="s">
        <v>4871</v>
      </c>
      <c r="B23334" s="81" t="s">
        <v>4872</v>
      </c>
      <c r="C23334" s="82" t="s">
        <v>4870</v>
      </c>
      <c r="D23334" s="82" t="s">
        <v>4873</v>
      </c>
      <c r="E23334" s="82" t="s">
        <v>4874</v>
      </c>
      <c r="F23334" s="83" t="s">
        <v>4875</v>
      </c>
    </row>
    <row r="23335" spans="1:6" ht="409.6" hidden="1" customHeight="1" x14ac:dyDescent="0.2"/>
    <row r="23336" spans="1:6" ht="25.5" customHeight="1" x14ac:dyDescent="0.2">
      <c r="A23336" s="84" t="s">
        <v>5154</v>
      </c>
      <c r="B23336" s="85" t="s">
        <v>5155</v>
      </c>
      <c r="C23336" s="86" t="s">
        <v>106</v>
      </c>
      <c r="D23336" s="87">
        <v>1.575E-2</v>
      </c>
      <c r="E23336" s="88">
        <v>405694</v>
      </c>
      <c r="F23336" s="89">
        <f>+D23336*E23336</f>
        <v>6389.6805000000004</v>
      </c>
    </row>
    <row r="23337" spans="1:6" ht="409.6" hidden="1" customHeight="1" x14ac:dyDescent="0.2"/>
    <row r="23338" spans="1:6" ht="25.5" customHeight="1" x14ac:dyDescent="0.2">
      <c r="A23338" s="84" t="s">
        <v>5720</v>
      </c>
      <c r="B23338" s="85" t="s">
        <v>5721</v>
      </c>
      <c r="C23338" s="86" t="s">
        <v>7</v>
      </c>
      <c r="D23338" s="87">
        <v>0.154</v>
      </c>
      <c r="E23338" s="88">
        <v>8200</v>
      </c>
      <c r="F23338" s="89">
        <f>+D23338*E23338</f>
        <v>1262.8</v>
      </c>
    </row>
    <row r="23339" spans="1:6" ht="409.6" hidden="1" customHeight="1" x14ac:dyDescent="0.2"/>
    <row r="23340" spans="1:6" ht="25.5" customHeight="1" x14ac:dyDescent="0.2">
      <c r="A23340" s="84" t="s">
        <v>5726</v>
      </c>
      <c r="B23340" s="85" t="s">
        <v>5727</v>
      </c>
      <c r="C23340" s="86" t="s">
        <v>9</v>
      </c>
      <c r="D23340" s="87">
        <v>2.5000000000000001E-2</v>
      </c>
      <c r="E23340" s="88">
        <v>25581</v>
      </c>
      <c r="F23340" s="89">
        <f>+D23340*E23340</f>
        <v>639.52500000000009</v>
      </c>
    </row>
    <row r="23341" spans="1:6" ht="409.6" hidden="1" customHeight="1" x14ac:dyDescent="0.2"/>
    <row r="23342" spans="1:6" ht="25.5" customHeight="1" x14ac:dyDescent="0.2">
      <c r="A23342" s="84" t="s">
        <v>5730</v>
      </c>
      <c r="B23342" s="85" t="s">
        <v>5731</v>
      </c>
      <c r="C23342" s="86" t="s">
        <v>263</v>
      </c>
      <c r="D23342" s="87">
        <v>1.55E-2</v>
      </c>
      <c r="E23342" s="88">
        <v>6100</v>
      </c>
      <c r="F23342" s="89">
        <f>+D23342*E23342</f>
        <v>94.55</v>
      </c>
    </row>
    <row r="23343" spans="1:6" ht="409.6" hidden="1" customHeight="1" x14ac:dyDescent="0.2"/>
    <row r="23344" spans="1:6" ht="25.5" customHeight="1" x14ac:dyDescent="0.2">
      <c r="A23344" s="84" t="s">
        <v>5290</v>
      </c>
      <c r="B23344" s="85" t="s">
        <v>5291</v>
      </c>
      <c r="C23344" s="86" t="s">
        <v>263</v>
      </c>
      <c r="D23344" s="87">
        <v>1</v>
      </c>
      <c r="E23344" s="88">
        <v>1040</v>
      </c>
      <c r="F23344" s="89">
        <f>+D23344*E23344</f>
        <v>1040</v>
      </c>
    </row>
    <row r="23345" spans="1:6" ht="409.6" hidden="1" customHeight="1" x14ac:dyDescent="0.2"/>
    <row r="23346" spans="1:6" ht="25.5" customHeight="1" x14ac:dyDescent="0.2">
      <c r="A23346" s="84" t="s">
        <v>4876</v>
      </c>
      <c r="B23346" s="85" t="s">
        <v>4877</v>
      </c>
      <c r="C23346" s="86" t="s">
        <v>1212</v>
      </c>
      <c r="D23346" s="87">
        <v>0.05</v>
      </c>
      <c r="E23346" s="88">
        <v>3690</v>
      </c>
      <c r="F23346" s="89">
        <f>+D23346*E23346</f>
        <v>184.5</v>
      </c>
    </row>
    <row r="23347" spans="1:6" ht="409.6" hidden="1" customHeight="1" x14ac:dyDescent="0.2"/>
    <row r="23348" spans="1:6" ht="25.5" customHeight="1" thickBot="1" x14ac:dyDescent="0.25">
      <c r="A23348" s="84" t="s">
        <v>5180</v>
      </c>
      <c r="B23348" s="85" t="s">
        <v>5181</v>
      </c>
      <c r="C23348" s="86" t="s">
        <v>7</v>
      </c>
      <c r="D23348" s="87">
        <v>2.7560000000000001E-2</v>
      </c>
      <c r="E23348" s="88">
        <v>18433</v>
      </c>
      <c r="F23348" s="89">
        <f>+D23348*E23348</f>
        <v>508.01348000000002</v>
      </c>
    </row>
    <row r="23349" spans="1:6" ht="409.6" hidden="1" customHeight="1" thickBot="1" x14ac:dyDescent="0.25"/>
    <row r="23350" spans="1:6" ht="13.5" customHeight="1" thickBot="1" x14ac:dyDescent="0.25">
      <c r="A23350" s="90" t="s">
        <v>4883</v>
      </c>
      <c r="B23350" s="91"/>
      <c r="C23350" s="92">
        <v>25.754491322713601</v>
      </c>
      <c r="D23350" s="91"/>
      <c r="E23350" s="93" t="s">
        <v>4884</v>
      </c>
      <c r="F23350" s="94">
        <v>10121</v>
      </c>
    </row>
    <row r="23351" spans="1:6" ht="0.2" customHeight="1" x14ac:dyDescent="0.2"/>
    <row r="23352" spans="1:6" ht="12.75" customHeight="1" x14ac:dyDescent="0.2">
      <c r="A23352" s="80" t="s">
        <v>4871</v>
      </c>
      <c r="B23352" s="81" t="s">
        <v>4885</v>
      </c>
      <c r="C23352" s="82" t="s">
        <v>4870</v>
      </c>
      <c r="D23352" s="82" t="s">
        <v>4873</v>
      </c>
      <c r="E23352" s="82" t="s">
        <v>4874</v>
      </c>
      <c r="F23352" s="83" t="s">
        <v>4875</v>
      </c>
    </row>
    <row r="23353" spans="1:6" ht="409.6" hidden="1" customHeight="1" x14ac:dyDescent="0.2"/>
    <row r="23354" spans="1:6" ht="25.5" customHeight="1" thickBot="1" x14ac:dyDescent="0.25">
      <c r="A23354" s="84" t="s">
        <v>5284</v>
      </c>
      <c r="B23354" s="85" t="s">
        <v>5285</v>
      </c>
      <c r="C23354" s="86" t="s">
        <v>4888</v>
      </c>
      <c r="D23354" s="87">
        <v>0.125</v>
      </c>
      <c r="E23354" s="88">
        <v>222303</v>
      </c>
      <c r="F23354" s="89">
        <f>+D23354*E23354</f>
        <v>27787.875</v>
      </c>
    </row>
    <row r="23355" spans="1:6" ht="409.6" hidden="1" customHeight="1" thickBot="1" x14ac:dyDescent="0.25"/>
    <row r="23356" spans="1:6" ht="13.5" customHeight="1" thickBot="1" x14ac:dyDescent="0.25">
      <c r="A23356" s="90" t="s">
        <v>4893</v>
      </c>
      <c r="B23356" s="91"/>
      <c r="C23356" s="92">
        <v>70.710977657896095</v>
      </c>
      <c r="D23356" s="91"/>
      <c r="E23356" s="93" t="s">
        <v>4884</v>
      </c>
      <c r="F23356" s="94">
        <v>27788</v>
      </c>
    </row>
    <row r="23357" spans="1:6" ht="0.2" customHeight="1" x14ac:dyDescent="0.2"/>
    <row r="23358" spans="1:6" ht="12.75" customHeight="1" x14ac:dyDescent="0.2">
      <c r="A23358" s="80" t="s">
        <v>4871</v>
      </c>
      <c r="B23358" s="81" t="s">
        <v>4894</v>
      </c>
      <c r="C23358" s="82" t="s">
        <v>4870</v>
      </c>
      <c r="D23358" s="82" t="s">
        <v>4873</v>
      </c>
      <c r="E23358" s="82" t="s">
        <v>4874</v>
      </c>
      <c r="F23358" s="83" t="s">
        <v>4875</v>
      </c>
    </row>
    <row r="23359" spans="1:6" ht="409.6" hidden="1" customHeight="1" x14ac:dyDescent="0.2"/>
    <row r="23360" spans="1:6" ht="25.5" customHeight="1" thickBot="1" x14ac:dyDescent="0.25">
      <c r="A23360" s="84" t="s">
        <v>4895</v>
      </c>
      <c r="B23360" s="85" t="s">
        <v>4896</v>
      </c>
      <c r="C23360" s="86" t="s">
        <v>4897</v>
      </c>
      <c r="D23360" s="87">
        <v>0.05</v>
      </c>
      <c r="E23360" s="88">
        <v>27788</v>
      </c>
      <c r="F23360" s="89">
        <f>+D23360*E23360</f>
        <v>1389.4</v>
      </c>
    </row>
    <row r="23361" spans="1:6" ht="409.6" hidden="1" customHeight="1" thickBot="1" x14ac:dyDescent="0.25"/>
    <row r="23362" spans="1:6" ht="13.5" customHeight="1" thickBot="1" x14ac:dyDescent="0.25">
      <c r="A23362" s="90" t="s">
        <v>4898</v>
      </c>
      <c r="B23362" s="91"/>
      <c r="C23362" s="92">
        <v>3.5345310193902999</v>
      </c>
      <c r="D23362" s="91"/>
      <c r="E23362" s="93" t="s">
        <v>4884</v>
      </c>
      <c r="F23362" s="94">
        <v>1389</v>
      </c>
    </row>
    <row r="23363" spans="1:6" ht="0.2" customHeight="1" thickBot="1" x14ac:dyDescent="0.25"/>
    <row r="23364" spans="1:6" ht="12.75" customHeight="1" thickBot="1" x14ac:dyDescent="0.3">
      <c r="A23364" s="157" t="s">
        <v>4909</v>
      </c>
      <c r="B23364" s="158"/>
      <c r="C23364" s="158"/>
      <c r="D23364" s="158"/>
      <c r="E23364" s="159">
        <v>39298</v>
      </c>
      <c r="F23364" s="160"/>
    </row>
    <row r="23365" spans="1:6" ht="12.75" customHeight="1" x14ac:dyDescent="0.2"/>
    <row r="23366" spans="1:6" ht="12.75" customHeight="1" x14ac:dyDescent="0.2"/>
    <row r="23367" spans="1:6" ht="409.6" hidden="1" customHeight="1" x14ac:dyDescent="0.2"/>
    <row r="23368" spans="1:6" ht="12.75" customHeight="1" x14ac:dyDescent="0.25">
      <c r="A23368" s="144" t="s">
        <v>4868</v>
      </c>
      <c r="B23368" s="145"/>
      <c r="C23368" s="145"/>
      <c r="D23368" s="145"/>
      <c r="E23368" s="146"/>
      <c r="F23368" s="147"/>
    </row>
    <row r="23369" spans="1:6" ht="12.75" customHeight="1" x14ac:dyDescent="0.2">
      <c r="A23369" s="138" t="s">
        <v>3541</v>
      </c>
      <c r="B23369" s="139"/>
      <c r="C23369" s="139"/>
      <c r="D23369" s="140"/>
      <c r="E23369" s="76" t="s">
        <v>4869</v>
      </c>
      <c r="F23369" s="77" t="s">
        <v>4870</v>
      </c>
    </row>
    <row r="23370" spans="1:6" ht="12.75" customHeight="1" x14ac:dyDescent="0.2">
      <c r="A23370" s="141"/>
      <c r="B23370" s="142"/>
      <c r="C23370" s="142"/>
      <c r="D23370" s="143"/>
      <c r="E23370" s="78" t="s">
        <v>3540</v>
      </c>
      <c r="F23370" s="79" t="s">
        <v>117</v>
      </c>
    </row>
    <row r="23371" spans="1:6" ht="409.6" hidden="1" customHeight="1" x14ac:dyDescent="0.2"/>
    <row r="23372" spans="1:6" ht="12.75" customHeight="1" x14ac:dyDescent="0.2">
      <c r="A23372" s="80" t="s">
        <v>4871</v>
      </c>
      <c r="B23372" s="81" t="s">
        <v>4872</v>
      </c>
      <c r="C23372" s="82" t="s">
        <v>4870</v>
      </c>
      <c r="D23372" s="82" t="s">
        <v>4873</v>
      </c>
      <c r="E23372" s="82" t="s">
        <v>4874</v>
      </c>
      <c r="F23372" s="83" t="s">
        <v>4875</v>
      </c>
    </row>
    <row r="23373" spans="1:6" ht="409.6" hidden="1" customHeight="1" x14ac:dyDescent="0.2"/>
    <row r="23374" spans="1:6" ht="25.5" customHeight="1" x14ac:dyDescent="0.2">
      <c r="A23374" s="84" t="s">
        <v>5170</v>
      </c>
      <c r="B23374" s="85" t="s">
        <v>5171</v>
      </c>
      <c r="C23374" s="86" t="s">
        <v>106</v>
      </c>
      <c r="D23374" s="87">
        <v>0.105</v>
      </c>
      <c r="E23374" s="88">
        <v>443220</v>
      </c>
      <c r="F23374" s="89">
        <f>+D23374*E23374</f>
        <v>46538.1</v>
      </c>
    </row>
    <row r="23375" spans="1:6" ht="409.6" hidden="1" customHeight="1" x14ac:dyDescent="0.2"/>
    <row r="23376" spans="1:6" ht="25.5" customHeight="1" x14ac:dyDescent="0.2">
      <c r="A23376" s="84" t="s">
        <v>5730</v>
      </c>
      <c r="B23376" s="85" t="s">
        <v>5731</v>
      </c>
      <c r="C23376" s="86" t="s">
        <v>263</v>
      </c>
      <c r="D23376" s="87">
        <v>0.25</v>
      </c>
      <c r="E23376" s="88">
        <v>6100</v>
      </c>
      <c r="F23376" s="89">
        <f>+D23376*E23376</f>
        <v>1525</v>
      </c>
    </row>
    <row r="23377" spans="1:6" ht="409.6" hidden="1" customHeight="1" x14ac:dyDescent="0.2"/>
    <row r="23378" spans="1:6" ht="25.5" customHeight="1" thickBot="1" x14ac:dyDescent="0.25">
      <c r="A23378" s="84" t="s">
        <v>5736</v>
      </c>
      <c r="B23378" s="85" t="s">
        <v>5737</v>
      </c>
      <c r="C23378" s="86" t="s">
        <v>7</v>
      </c>
      <c r="D23378" s="87">
        <v>7</v>
      </c>
      <c r="E23378" s="88">
        <v>3082</v>
      </c>
      <c r="F23378" s="89">
        <f>+D23378*E23378</f>
        <v>21574</v>
      </c>
    </row>
    <row r="23379" spans="1:6" ht="409.6" hidden="1" customHeight="1" thickBot="1" x14ac:dyDescent="0.25"/>
    <row r="23380" spans="1:6" ht="13.5" customHeight="1" thickBot="1" x14ac:dyDescent="0.25">
      <c r="A23380" s="90" t="s">
        <v>4883</v>
      </c>
      <c r="B23380" s="91"/>
      <c r="C23380" s="92">
        <v>81.038274894973895</v>
      </c>
      <c r="D23380" s="91"/>
      <c r="E23380" s="93" t="s">
        <v>4884</v>
      </c>
      <c r="F23380" s="94">
        <v>69637</v>
      </c>
    </row>
    <row r="23381" spans="1:6" ht="0.2" customHeight="1" x14ac:dyDescent="0.2"/>
    <row r="23382" spans="1:6" ht="12.75" customHeight="1" x14ac:dyDescent="0.2">
      <c r="A23382" s="80" t="s">
        <v>4871</v>
      </c>
      <c r="B23382" s="81" t="s">
        <v>4885</v>
      </c>
      <c r="C23382" s="82" t="s">
        <v>4870</v>
      </c>
      <c r="D23382" s="82" t="s">
        <v>4873</v>
      </c>
      <c r="E23382" s="82" t="s">
        <v>4874</v>
      </c>
      <c r="F23382" s="83" t="s">
        <v>4875</v>
      </c>
    </row>
    <row r="23383" spans="1:6" ht="409.6" hidden="1" customHeight="1" x14ac:dyDescent="0.2"/>
    <row r="23384" spans="1:6" ht="25.5" customHeight="1" thickBot="1" x14ac:dyDescent="0.25">
      <c r="A23384" s="84" t="s">
        <v>5292</v>
      </c>
      <c r="B23384" s="85" t="s">
        <v>5293</v>
      </c>
      <c r="C23384" s="86" t="s">
        <v>4888</v>
      </c>
      <c r="D23384" s="87">
        <v>9.5430000000000001E-2</v>
      </c>
      <c r="E23384" s="88">
        <v>149177</v>
      </c>
      <c r="F23384" s="89">
        <f>+D23384*E23384</f>
        <v>14235.96111</v>
      </c>
    </row>
    <row r="23385" spans="1:6" ht="409.6" hidden="1" customHeight="1" thickBot="1" x14ac:dyDescent="0.25"/>
    <row r="23386" spans="1:6" ht="13.5" customHeight="1" thickBot="1" x14ac:dyDescent="0.25">
      <c r="A23386" s="90" t="s">
        <v>4893</v>
      </c>
      <c r="B23386" s="91"/>
      <c r="C23386" s="92">
        <v>16.566780323748102</v>
      </c>
      <c r="D23386" s="91"/>
      <c r="E23386" s="93" t="s">
        <v>4884</v>
      </c>
      <c r="F23386" s="94">
        <v>14236</v>
      </c>
    </row>
    <row r="23387" spans="1:6" ht="0.2" customHeight="1" x14ac:dyDescent="0.2"/>
    <row r="23388" spans="1:6" ht="12.75" customHeight="1" x14ac:dyDescent="0.2">
      <c r="A23388" s="80" t="s">
        <v>4871</v>
      </c>
      <c r="B23388" s="81" t="s">
        <v>4894</v>
      </c>
      <c r="C23388" s="82" t="s">
        <v>4870</v>
      </c>
      <c r="D23388" s="82" t="s">
        <v>4873</v>
      </c>
      <c r="E23388" s="82" t="s">
        <v>4874</v>
      </c>
      <c r="F23388" s="83" t="s">
        <v>4875</v>
      </c>
    </row>
    <row r="23389" spans="1:6" ht="409.6" hidden="1" customHeight="1" x14ac:dyDescent="0.2"/>
    <row r="23390" spans="1:6" ht="25.5" customHeight="1" thickBot="1" x14ac:dyDescent="0.25">
      <c r="A23390" s="84" t="s">
        <v>4895</v>
      </c>
      <c r="B23390" s="85" t="s">
        <v>4896</v>
      </c>
      <c r="C23390" s="86" t="s">
        <v>4897</v>
      </c>
      <c r="D23390" s="87">
        <v>0.05</v>
      </c>
      <c r="E23390" s="88">
        <v>14236</v>
      </c>
      <c r="F23390" s="89">
        <f>+D23390*E23390</f>
        <v>711.80000000000007</v>
      </c>
    </row>
    <row r="23391" spans="1:6" ht="409.6" hidden="1" customHeight="1" thickBot="1" x14ac:dyDescent="0.25"/>
    <row r="23392" spans="1:6" ht="13.5" customHeight="1" thickBot="1" x14ac:dyDescent="0.25">
      <c r="A23392" s="90" t="s">
        <v>4898</v>
      </c>
      <c r="B23392" s="91"/>
      <c r="C23392" s="92">
        <v>0.82857176106411001</v>
      </c>
      <c r="D23392" s="91"/>
      <c r="E23392" s="93" t="s">
        <v>4884</v>
      </c>
      <c r="F23392" s="94">
        <v>712</v>
      </c>
    </row>
    <row r="23393" spans="1:6" ht="0.2" customHeight="1" x14ac:dyDescent="0.2"/>
    <row r="23394" spans="1:6" ht="12.75" customHeight="1" x14ac:dyDescent="0.2">
      <c r="A23394" s="80" t="s">
        <v>4871</v>
      </c>
      <c r="B23394" s="81" t="s">
        <v>4899</v>
      </c>
      <c r="C23394" s="82" t="s">
        <v>4870</v>
      </c>
      <c r="D23394" s="82" t="s">
        <v>4873</v>
      </c>
      <c r="E23394" s="82" t="s">
        <v>4874</v>
      </c>
      <c r="F23394" s="83" t="s">
        <v>4875</v>
      </c>
    </row>
    <row r="23395" spans="1:6" ht="409.6" hidden="1" customHeight="1" x14ac:dyDescent="0.2"/>
    <row r="23396" spans="1:6" ht="25.5" customHeight="1" thickBot="1" x14ac:dyDescent="0.25">
      <c r="A23396" s="84" t="s">
        <v>5166</v>
      </c>
      <c r="B23396" s="85" t="s">
        <v>5167</v>
      </c>
      <c r="C23396" s="86" t="s">
        <v>109</v>
      </c>
      <c r="D23396" s="87">
        <v>0.05</v>
      </c>
      <c r="E23396" s="88">
        <v>26925</v>
      </c>
      <c r="F23396" s="89">
        <f>+D23396*E23396</f>
        <v>1346.25</v>
      </c>
    </row>
    <row r="23397" spans="1:6" ht="409.6" hidden="1" customHeight="1" thickBot="1" x14ac:dyDescent="0.25"/>
    <row r="23398" spans="1:6" ht="13.5" customHeight="1" thickBot="1" x14ac:dyDescent="0.25">
      <c r="A23398" s="90" t="s">
        <v>4904</v>
      </c>
      <c r="B23398" s="91"/>
      <c r="C23398" s="92">
        <v>1.5663730202138899</v>
      </c>
      <c r="D23398" s="91"/>
      <c r="E23398" s="93" t="s">
        <v>4884</v>
      </c>
      <c r="F23398" s="94">
        <v>1346</v>
      </c>
    </row>
    <row r="23399" spans="1:6" ht="0.2" customHeight="1" thickBot="1" x14ac:dyDescent="0.25"/>
    <row r="23400" spans="1:6" ht="12.75" customHeight="1" thickBot="1" x14ac:dyDescent="0.3">
      <c r="A23400" s="157" t="s">
        <v>4909</v>
      </c>
      <c r="B23400" s="158"/>
      <c r="C23400" s="158"/>
      <c r="D23400" s="158"/>
      <c r="E23400" s="159">
        <v>85931</v>
      </c>
      <c r="F23400" s="160"/>
    </row>
    <row r="23401" spans="1:6" ht="12.75" customHeight="1" x14ac:dyDescent="0.2"/>
    <row r="23402" spans="1:6" ht="12.75" customHeight="1" x14ac:dyDescent="0.2"/>
    <row r="23403" spans="1:6" ht="409.6" hidden="1" customHeight="1" x14ac:dyDescent="0.2"/>
    <row r="23404" spans="1:6" ht="12.75" customHeight="1" x14ac:dyDescent="0.25">
      <c r="A23404" s="144" t="s">
        <v>4868</v>
      </c>
      <c r="B23404" s="145"/>
      <c r="C23404" s="145"/>
      <c r="D23404" s="145"/>
      <c r="E23404" s="146"/>
      <c r="F23404" s="147"/>
    </row>
    <row r="23405" spans="1:6" ht="12.75" customHeight="1" x14ac:dyDescent="0.2">
      <c r="A23405" s="138" t="s">
        <v>3543</v>
      </c>
      <c r="B23405" s="139"/>
      <c r="C23405" s="139"/>
      <c r="D23405" s="140"/>
      <c r="E23405" s="76" t="s">
        <v>4869</v>
      </c>
      <c r="F23405" s="77" t="s">
        <v>4870</v>
      </c>
    </row>
    <row r="23406" spans="1:6" ht="12.75" customHeight="1" x14ac:dyDescent="0.2">
      <c r="A23406" s="141"/>
      <c r="B23406" s="142"/>
      <c r="C23406" s="142"/>
      <c r="D23406" s="143"/>
      <c r="E23406" s="78" t="s">
        <v>3542</v>
      </c>
      <c r="F23406" s="79" t="s">
        <v>117</v>
      </c>
    </row>
    <row r="23407" spans="1:6" ht="409.6" hidden="1" customHeight="1" x14ac:dyDescent="0.2"/>
    <row r="23408" spans="1:6" ht="12.75" customHeight="1" x14ac:dyDescent="0.2">
      <c r="A23408" s="80" t="s">
        <v>4871</v>
      </c>
      <c r="B23408" s="81" t="s">
        <v>4872</v>
      </c>
      <c r="C23408" s="82" t="s">
        <v>4870</v>
      </c>
      <c r="D23408" s="82" t="s">
        <v>4873</v>
      </c>
      <c r="E23408" s="82" t="s">
        <v>4874</v>
      </c>
      <c r="F23408" s="83" t="s">
        <v>4875</v>
      </c>
    </row>
    <row r="23409" spans="1:6" ht="409.6" hidden="1" customHeight="1" x14ac:dyDescent="0.2"/>
    <row r="23410" spans="1:6" ht="25.5" customHeight="1" x14ac:dyDescent="0.2">
      <c r="A23410" s="84" t="s">
        <v>5154</v>
      </c>
      <c r="B23410" s="85" t="s">
        <v>5155</v>
      </c>
      <c r="C23410" s="86" t="s">
        <v>106</v>
      </c>
      <c r="D23410" s="87">
        <v>8.4000000000000005E-2</v>
      </c>
      <c r="E23410" s="88">
        <v>405694</v>
      </c>
      <c r="F23410" s="89">
        <f>+D23410*E23410</f>
        <v>34078.296000000002</v>
      </c>
    </row>
    <row r="23411" spans="1:6" ht="409.6" hidden="1" customHeight="1" x14ac:dyDescent="0.2"/>
    <row r="23412" spans="1:6" ht="25.5" customHeight="1" x14ac:dyDescent="0.2">
      <c r="A23412" s="84" t="s">
        <v>5121</v>
      </c>
      <c r="B23412" s="85" t="s">
        <v>5122</v>
      </c>
      <c r="C23412" s="86" t="s">
        <v>106</v>
      </c>
      <c r="D23412" s="87">
        <v>6.5000000000000002E-2</v>
      </c>
      <c r="E23412" s="88">
        <v>32024</v>
      </c>
      <c r="F23412" s="89">
        <f>+D23412*E23412</f>
        <v>2081.56</v>
      </c>
    </row>
    <row r="23413" spans="1:6" ht="409.6" hidden="1" customHeight="1" x14ac:dyDescent="0.2"/>
    <row r="23414" spans="1:6" ht="25.5" customHeight="1" x14ac:dyDescent="0.2">
      <c r="A23414" s="84" t="s">
        <v>5286</v>
      </c>
      <c r="B23414" s="85" t="s">
        <v>5287</v>
      </c>
      <c r="C23414" s="86" t="s">
        <v>106</v>
      </c>
      <c r="D23414" s="87">
        <v>0.1575</v>
      </c>
      <c r="E23414" s="88">
        <v>78107</v>
      </c>
      <c r="F23414" s="89">
        <f>+D23414*E23414</f>
        <v>12301.852500000001</v>
      </c>
    </row>
    <row r="23415" spans="1:6" ht="409.6" hidden="1" customHeight="1" x14ac:dyDescent="0.2"/>
    <row r="23416" spans="1:6" ht="25.5" customHeight="1" x14ac:dyDescent="0.2">
      <c r="A23416" s="84" t="s">
        <v>4965</v>
      </c>
      <c r="B23416" s="85" t="s">
        <v>4966</v>
      </c>
      <c r="C23416" s="86" t="s">
        <v>117</v>
      </c>
      <c r="D23416" s="87">
        <v>1.1499999999999999</v>
      </c>
      <c r="E23416" s="88">
        <v>9386</v>
      </c>
      <c r="F23416" s="89">
        <f>+D23416*E23416</f>
        <v>10793.9</v>
      </c>
    </row>
    <row r="23417" spans="1:6" ht="409.6" hidden="1" customHeight="1" x14ac:dyDescent="0.2"/>
    <row r="23418" spans="1:6" ht="25.5" customHeight="1" x14ac:dyDescent="0.2">
      <c r="A23418" s="84" t="s">
        <v>5172</v>
      </c>
      <c r="B23418" s="85" t="s">
        <v>5173</v>
      </c>
      <c r="C23418" s="86" t="s">
        <v>9</v>
      </c>
      <c r="D23418" s="87">
        <v>0.4</v>
      </c>
      <c r="E23418" s="88">
        <v>8900</v>
      </c>
      <c r="F23418" s="89">
        <f>+D23418*E23418</f>
        <v>3560</v>
      </c>
    </row>
    <row r="23419" spans="1:6" ht="409.6" hidden="1" customHeight="1" x14ac:dyDescent="0.2"/>
    <row r="23420" spans="1:6" ht="25.5" customHeight="1" x14ac:dyDescent="0.2">
      <c r="A23420" s="84" t="s">
        <v>4881</v>
      </c>
      <c r="B23420" s="85" t="s">
        <v>4882</v>
      </c>
      <c r="C23420" s="86" t="s">
        <v>9</v>
      </c>
      <c r="D23420" s="87">
        <v>0.5</v>
      </c>
      <c r="E23420" s="88">
        <v>8900</v>
      </c>
      <c r="F23420" s="89">
        <f>+D23420*E23420</f>
        <v>4450</v>
      </c>
    </row>
    <row r="23421" spans="1:6" ht="409.6" hidden="1" customHeight="1" x14ac:dyDescent="0.2"/>
    <row r="23422" spans="1:6" ht="25.5" customHeight="1" thickBot="1" x14ac:dyDescent="0.25">
      <c r="A23422" s="84" t="s">
        <v>5288</v>
      </c>
      <c r="B23422" s="85" t="s">
        <v>5289</v>
      </c>
      <c r="C23422" s="86" t="s">
        <v>263</v>
      </c>
      <c r="D23422" s="87">
        <v>0.5</v>
      </c>
      <c r="E23422" s="88">
        <v>3136</v>
      </c>
      <c r="F23422" s="89">
        <f>+D23422*E23422</f>
        <v>1568</v>
      </c>
    </row>
    <row r="23423" spans="1:6" ht="409.6" hidden="1" customHeight="1" thickBot="1" x14ac:dyDescent="0.25"/>
    <row r="23424" spans="1:6" ht="13.5" customHeight="1" thickBot="1" x14ac:dyDescent="0.25">
      <c r="A23424" s="90" t="s">
        <v>4883</v>
      </c>
      <c r="B23424" s="91"/>
      <c r="C23424" s="92">
        <v>65.395504379714595</v>
      </c>
      <c r="D23424" s="91"/>
      <c r="E23424" s="93" t="s">
        <v>4884</v>
      </c>
      <c r="F23424" s="94">
        <v>68834</v>
      </c>
    </row>
    <row r="23425" spans="1:6" ht="0.2" customHeight="1" x14ac:dyDescent="0.2"/>
    <row r="23426" spans="1:6" ht="12.75" customHeight="1" x14ac:dyDescent="0.2">
      <c r="A23426" s="80" t="s">
        <v>4871</v>
      </c>
      <c r="B23426" s="81" t="s">
        <v>4885</v>
      </c>
      <c r="C23426" s="82" t="s">
        <v>4870</v>
      </c>
      <c r="D23426" s="82" t="s">
        <v>4873</v>
      </c>
      <c r="E23426" s="82" t="s">
        <v>4874</v>
      </c>
      <c r="F23426" s="83" t="s">
        <v>4875</v>
      </c>
    </row>
    <row r="23427" spans="1:6" ht="409.6" hidden="1" customHeight="1" x14ac:dyDescent="0.2"/>
    <row r="23428" spans="1:6" ht="25.5" customHeight="1" thickBot="1" x14ac:dyDescent="0.25">
      <c r="A23428" s="84" t="s">
        <v>5284</v>
      </c>
      <c r="B23428" s="85" t="s">
        <v>5285</v>
      </c>
      <c r="C23428" s="86" t="s">
        <v>4888</v>
      </c>
      <c r="D23428" s="87">
        <v>0.15218999999999999</v>
      </c>
      <c r="E23428" s="88">
        <v>222303</v>
      </c>
      <c r="F23428" s="89">
        <f>+D23428*E23428</f>
        <v>33832.293570000002</v>
      </c>
    </row>
    <row r="23429" spans="1:6" ht="409.6" hidden="1" customHeight="1" thickBot="1" x14ac:dyDescent="0.25"/>
    <row r="23430" spans="1:6" ht="13.5" customHeight="1" thickBot="1" x14ac:dyDescent="0.25">
      <c r="A23430" s="90" t="s">
        <v>4893</v>
      </c>
      <c r="B23430" s="91"/>
      <c r="C23430" s="92">
        <v>32.141974956772899</v>
      </c>
      <c r="D23430" s="91"/>
      <c r="E23430" s="93" t="s">
        <v>4884</v>
      </c>
      <c r="F23430" s="94">
        <v>33832</v>
      </c>
    </row>
    <row r="23431" spans="1:6" ht="0.2" customHeight="1" x14ac:dyDescent="0.2"/>
    <row r="23432" spans="1:6" ht="12.75" customHeight="1" x14ac:dyDescent="0.2">
      <c r="A23432" s="80" t="s">
        <v>4871</v>
      </c>
      <c r="B23432" s="81" t="s">
        <v>4894</v>
      </c>
      <c r="C23432" s="82" t="s">
        <v>4870</v>
      </c>
      <c r="D23432" s="82" t="s">
        <v>4873</v>
      </c>
      <c r="E23432" s="82" t="s">
        <v>4874</v>
      </c>
      <c r="F23432" s="83" t="s">
        <v>4875</v>
      </c>
    </row>
    <row r="23433" spans="1:6" ht="409.6" hidden="1" customHeight="1" x14ac:dyDescent="0.2"/>
    <row r="23434" spans="1:6" ht="25.5" customHeight="1" thickBot="1" x14ac:dyDescent="0.25">
      <c r="A23434" s="84" t="s">
        <v>4895</v>
      </c>
      <c r="B23434" s="85" t="s">
        <v>4896</v>
      </c>
      <c r="C23434" s="86" t="s">
        <v>4897</v>
      </c>
      <c r="D23434" s="87">
        <v>0.05</v>
      </c>
      <c r="E23434" s="88">
        <v>33832</v>
      </c>
      <c r="F23434" s="89">
        <f>+D23434*E23434</f>
        <v>1691.6000000000001</v>
      </c>
    </row>
    <row r="23435" spans="1:6" ht="409.6" hidden="1" customHeight="1" thickBot="1" x14ac:dyDescent="0.25"/>
    <row r="23436" spans="1:6" ht="13.5" customHeight="1" thickBot="1" x14ac:dyDescent="0.25">
      <c r="A23436" s="90" t="s">
        <v>4898</v>
      </c>
      <c r="B23436" s="91"/>
      <c r="C23436" s="92">
        <v>1.60747876645956</v>
      </c>
      <c r="D23436" s="91"/>
      <c r="E23436" s="93" t="s">
        <v>4884</v>
      </c>
      <c r="F23436" s="94">
        <v>1692</v>
      </c>
    </row>
    <row r="23437" spans="1:6" ht="0.2" customHeight="1" x14ac:dyDescent="0.2"/>
    <row r="23438" spans="1:6" ht="12.75" customHeight="1" x14ac:dyDescent="0.2">
      <c r="A23438" s="80" t="s">
        <v>4871</v>
      </c>
      <c r="B23438" s="81" t="s">
        <v>4899</v>
      </c>
      <c r="C23438" s="82" t="s">
        <v>4870</v>
      </c>
      <c r="D23438" s="82" t="s">
        <v>4873</v>
      </c>
      <c r="E23438" s="82" t="s">
        <v>4874</v>
      </c>
      <c r="F23438" s="83" t="s">
        <v>4875</v>
      </c>
    </row>
    <row r="23439" spans="1:6" ht="409.6" hidden="1" customHeight="1" x14ac:dyDescent="0.2"/>
    <row r="23440" spans="1:6" ht="25.5" customHeight="1" thickBot="1" x14ac:dyDescent="0.25">
      <c r="A23440" s="84" t="s">
        <v>5054</v>
      </c>
      <c r="B23440" s="85" t="s">
        <v>5055</v>
      </c>
      <c r="C23440" s="86" t="s">
        <v>109</v>
      </c>
      <c r="D23440" s="87">
        <v>0.03</v>
      </c>
      <c r="E23440" s="88">
        <v>30000</v>
      </c>
      <c r="F23440" s="89">
        <f>+D23440*E23440</f>
        <v>900</v>
      </c>
    </row>
    <row r="23441" spans="1:6" ht="409.6" hidden="1" customHeight="1" thickBot="1" x14ac:dyDescent="0.25"/>
    <row r="23442" spans="1:6" ht="13.5" customHeight="1" thickBot="1" x14ac:dyDescent="0.25">
      <c r="A23442" s="90" t="s">
        <v>4904</v>
      </c>
      <c r="B23442" s="91"/>
      <c r="C23442" s="92">
        <v>0.85504189705295597</v>
      </c>
      <c r="D23442" s="91"/>
      <c r="E23442" s="93" t="s">
        <v>4884</v>
      </c>
      <c r="F23442" s="94">
        <v>900</v>
      </c>
    </row>
    <row r="23443" spans="1:6" ht="0.2" customHeight="1" thickBot="1" x14ac:dyDescent="0.25"/>
    <row r="23444" spans="1:6" ht="12.75" customHeight="1" thickBot="1" x14ac:dyDescent="0.3">
      <c r="A23444" s="157" t="s">
        <v>4909</v>
      </c>
      <c r="B23444" s="158"/>
      <c r="C23444" s="158"/>
      <c r="D23444" s="158"/>
      <c r="E23444" s="159">
        <v>105258</v>
      </c>
      <c r="F23444" s="160"/>
    </row>
    <row r="23445" spans="1:6" ht="12.75" customHeight="1" x14ac:dyDescent="0.2"/>
    <row r="23446" spans="1:6" ht="12.75" customHeight="1" x14ac:dyDescent="0.2"/>
    <row r="23447" spans="1:6" ht="409.6" hidden="1" customHeight="1" x14ac:dyDescent="0.2"/>
    <row r="23448" spans="1:6" ht="12.75" customHeight="1" x14ac:dyDescent="0.25">
      <c r="A23448" s="144" t="s">
        <v>4868</v>
      </c>
      <c r="B23448" s="145"/>
      <c r="C23448" s="145"/>
      <c r="D23448" s="145"/>
      <c r="E23448" s="146"/>
      <c r="F23448" s="147"/>
    </row>
    <row r="23449" spans="1:6" ht="12.75" customHeight="1" x14ac:dyDescent="0.2">
      <c r="A23449" s="138" t="s">
        <v>3545</v>
      </c>
      <c r="B23449" s="139"/>
      <c r="C23449" s="139"/>
      <c r="D23449" s="140"/>
      <c r="E23449" s="76" t="s">
        <v>4869</v>
      </c>
      <c r="F23449" s="77" t="s">
        <v>4870</v>
      </c>
    </row>
    <row r="23450" spans="1:6" ht="12.75" customHeight="1" x14ac:dyDescent="0.2">
      <c r="A23450" s="141"/>
      <c r="B23450" s="142"/>
      <c r="C23450" s="142"/>
      <c r="D23450" s="143"/>
      <c r="E23450" s="78" t="s">
        <v>3544</v>
      </c>
      <c r="F23450" s="79" t="s">
        <v>117</v>
      </c>
    </row>
    <row r="23451" spans="1:6" ht="409.6" hidden="1" customHeight="1" x14ac:dyDescent="0.2"/>
    <row r="23452" spans="1:6" ht="12.75" customHeight="1" x14ac:dyDescent="0.2">
      <c r="A23452" s="80" t="s">
        <v>4871</v>
      </c>
      <c r="B23452" s="81" t="s">
        <v>4872</v>
      </c>
      <c r="C23452" s="82" t="s">
        <v>4870</v>
      </c>
      <c r="D23452" s="82" t="s">
        <v>4873</v>
      </c>
      <c r="E23452" s="82" t="s">
        <v>4874</v>
      </c>
      <c r="F23452" s="83" t="s">
        <v>4875</v>
      </c>
    </row>
    <row r="23453" spans="1:6" ht="409.6" hidden="1" customHeight="1" x14ac:dyDescent="0.2"/>
    <row r="23454" spans="1:6" ht="25.5" customHeight="1" x14ac:dyDescent="0.2">
      <c r="A23454" s="84" t="s">
        <v>5738</v>
      </c>
      <c r="B23454" s="85" t="s">
        <v>5739</v>
      </c>
      <c r="C23454" s="86" t="s">
        <v>7</v>
      </c>
      <c r="D23454" s="87">
        <v>0.4</v>
      </c>
      <c r="E23454" s="88">
        <v>111815</v>
      </c>
      <c r="F23454" s="89">
        <f>+D23454*E23454</f>
        <v>44726</v>
      </c>
    </row>
    <row r="23455" spans="1:6" ht="409.6" hidden="1" customHeight="1" x14ac:dyDescent="0.2"/>
    <row r="23456" spans="1:6" ht="25.5" customHeight="1" x14ac:dyDescent="0.2">
      <c r="A23456" s="84" t="s">
        <v>5740</v>
      </c>
      <c r="B23456" s="85" t="s">
        <v>5741</v>
      </c>
      <c r="C23456" s="86" t="s">
        <v>7</v>
      </c>
      <c r="D23456" s="87">
        <v>0.25</v>
      </c>
      <c r="E23456" s="88">
        <v>31878</v>
      </c>
      <c r="F23456" s="89">
        <f>+D23456*E23456</f>
        <v>7969.5</v>
      </c>
    </row>
    <row r="23457" spans="1:6" ht="409.6" hidden="1" customHeight="1" x14ac:dyDescent="0.2"/>
    <row r="23458" spans="1:6" ht="25.5" customHeight="1" x14ac:dyDescent="0.2">
      <c r="A23458" s="84" t="s">
        <v>5742</v>
      </c>
      <c r="B23458" s="85" t="s">
        <v>5743</v>
      </c>
      <c r="C23458" s="86" t="s">
        <v>7</v>
      </c>
      <c r="D23458" s="87">
        <v>2.5</v>
      </c>
      <c r="E23458" s="88">
        <v>1407</v>
      </c>
      <c r="F23458" s="89">
        <f>+D23458*E23458</f>
        <v>3517.5</v>
      </c>
    </row>
    <row r="23459" spans="1:6" ht="409.6" hidden="1" customHeight="1" x14ac:dyDescent="0.2"/>
    <row r="23460" spans="1:6" ht="25.5" customHeight="1" thickBot="1" x14ac:dyDescent="0.25">
      <c r="A23460" s="84" t="s">
        <v>5744</v>
      </c>
      <c r="B23460" s="85" t="s">
        <v>5745</v>
      </c>
      <c r="C23460" s="86" t="s">
        <v>7</v>
      </c>
      <c r="D23460" s="87">
        <v>2</v>
      </c>
      <c r="E23460" s="88">
        <v>31680</v>
      </c>
      <c r="F23460" s="89">
        <f>+D23460*E23460</f>
        <v>63360</v>
      </c>
    </row>
    <row r="23461" spans="1:6" ht="409.6" hidden="1" customHeight="1" x14ac:dyDescent="0.2"/>
    <row r="23462" spans="1:6" ht="13.5" customHeight="1" thickBot="1" x14ac:dyDescent="0.25">
      <c r="A23462" s="90" t="s">
        <v>4883</v>
      </c>
      <c r="B23462" s="91"/>
      <c r="C23462" s="92">
        <v>82.168454471114501</v>
      </c>
      <c r="D23462" s="91"/>
      <c r="E23462" s="93" t="s">
        <v>4884</v>
      </c>
      <c r="F23462" s="94">
        <v>119574</v>
      </c>
    </row>
    <row r="23463" spans="1:6" ht="0.2" customHeight="1" x14ac:dyDescent="0.2"/>
    <row r="23464" spans="1:6" ht="12.75" customHeight="1" x14ac:dyDescent="0.2">
      <c r="A23464" s="80" t="s">
        <v>4871</v>
      </c>
      <c r="B23464" s="81" t="s">
        <v>4885</v>
      </c>
      <c r="C23464" s="82" t="s">
        <v>4870</v>
      </c>
      <c r="D23464" s="82" t="s">
        <v>4873</v>
      </c>
      <c r="E23464" s="82" t="s">
        <v>4874</v>
      </c>
      <c r="F23464" s="83" t="s">
        <v>4875</v>
      </c>
    </row>
    <row r="23465" spans="1:6" ht="409.6" hidden="1" customHeight="1" x14ac:dyDescent="0.2"/>
    <row r="23466" spans="1:6" ht="25.5" customHeight="1" thickBot="1" x14ac:dyDescent="0.25">
      <c r="A23466" s="84" t="s">
        <v>5284</v>
      </c>
      <c r="B23466" s="85" t="s">
        <v>5285</v>
      </c>
      <c r="C23466" s="86" t="s">
        <v>4888</v>
      </c>
      <c r="D23466" s="87">
        <v>0.11117</v>
      </c>
      <c r="E23466" s="88">
        <v>222303</v>
      </c>
      <c r="F23466" s="89">
        <f>+D23466*E23466</f>
        <v>24713.424510000001</v>
      </c>
    </row>
    <row r="23467" spans="1:6" ht="409.6" hidden="1" customHeight="1" thickBot="1" x14ac:dyDescent="0.25"/>
    <row r="23468" spans="1:6" ht="13.5" customHeight="1" thickBot="1" x14ac:dyDescent="0.25">
      <c r="A23468" s="90" t="s">
        <v>4893</v>
      </c>
      <c r="B23468" s="91"/>
      <c r="C23468" s="92">
        <v>16.982195254358398</v>
      </c>
      <c r="D23468" s="91"/>
      <c r="E23468" s="93" t="s">
        <v>4884</v>
      </c>
      <c r="F23468" s="94">
        <v>24713</v>
      </c>
    </row>
    <row r="23469" spans="1:6" ht="0.2" customHeight="1" x14ac:dyDescent="0.2"/>
    <row r="23470" spans="1:6" ht="12.75" customHeight="1" x14ac:dyDescent="0.2">
      <c r="A23470" s="80" t="s">
        <v>4871</v>
      </c>
      <c r="B23470" s="81" t="s">
        <v>4894</v>
      </c>
      <c r="C23470" s="82" t="s">
        <v>4870</v>
      </c>
      <c r="D23470" s="82" t="s">
        <v>4873</v>
      </c>
      <c r="E23470" s="82" t="s">
        <v>4874</v>
      </c>
      <c r="F23470" s="83" t="s">
        <v>4875</v>
      </c>
    </row>
    <row r="23471" spans="1:6" ht="409.6" hidden="1" customHeight="1" x14ac:dyDescent="0.2"/>
    <row r="23472" spans="1:6" ht="25.5" customHeight="1" thickBot="1" x14ac:dyDescent="0.25">
      <c r="A23472" s="84" t="s">
        <v>4895</v>
      </c>
      <c r="B23472" s="85" t="s">
        <v>4896</v>
      </c>
      <c r="C23472" s="86" t="s">
        <v>4897</v>
      </c>
      <c r="D23472" s="87">
        <v>0.05</v>
      </c>
      <c r="E23472" s="88">
        <v>24713</v>
      </c>
      <c r="F23472" s="89">
        <f>+D23472*E23472</f>
        <v>1235.6500000000001</v>
      </c>
    </row>
    <row r="23473" spans="1:6" ht="409.6" hidden="1" customHeight="1" thickBot="1" x14ac:dyDescent="0.25"/>
    <row r="23474" spans="1:6" ht="13.5" customHeight="1" thickBot="1" x14ac:dyDescent="0.25">
      <c r="A23474" s="90" t="s">
        <v>4898</v>
      </c>
      <c r="B23474" s="91"/>
      <c r="C23474" s="92">
        <v>0.84935027452705103</v>
      </c>
      <c r="D23474" s="91"/>
      <c r="E23474" s="93" t="s">
        <v>4884</v>
      </c>
      <c r="F23474" s="94">
        <v>1236</v>
      </c>
    </row>
    <row r="23475" spans="1:6" ht="0.2" customHeight="1" thickBot="1" x14ac:dyDescent="0.25"/>
    <row r="23476" spans="1:6" ht="12.75" customHeight="1" thickBot="1" x14ac:dyDescent="0.3">
      <c r="A23476" s="157" t="s">
        <v>4909</v>
      </c>
      <c r="B23476" s="158"/>
      <c r="C23476" s="158"/>
      <c r="D23476" s="158"/>
      <c r="E23476" s="159">
        <v>145523</v>
      </c>
      <c r="F23476" s="160"/>
    </row>
    <row r="23477" spans="1:6" ht="12.75" customHeight="1" x14ac:dyDescent="0.2"/>
    <row r="23478" spans="1:6" ht="12.75" customHeight="1" x14ac:dyDescent="0.2"/>
    <row r="23479" spans="1:6" ht="409.6" hidden="1" customHeight="1" x14ac:dyDescent="0.2"/>
    <row r="23480" spans="1:6" ht="12.75" customHeight="1" x14ac:dyDescent="0.25">
      <c r="A23480" s="144" t="s">
        <v>4868</v>
      </c>
      <c r="B23480" s="145"/>
      <c r="C23480" s="145"/>
      <c r="D23480" s="145"/>
      <c r="E23480" s="146"/>
      <c r="F23480" s="147"/>
    </row>
    <row r="23481" spans="1:6" ht="12.75" customHeight="1" x14ac:dyDescent="0.2">
      <c r="A23481" s="138" t="s">
        <v>3547</v>
      </c>
      <c r="B23481" s="139"/>
      <c r="C23481" s="139"/>
      <c r="D23481" s="140"/>
      <c r="E23481" s="76" t="s">
        <v>4869</v>
      </c>
      <c r="F23481" s="77" t="s">
        <v>4870</v>
      </c>
    </row>
    <row r="23482" spans="1:6" ht="12.75" customHeight="1" x14ac:dyDescent="0.2">
      <c r="A23482" s="141"/>
      <c r="B23482" s="142"/>
      <c r="C23482" s="142"/>
      <c r="D23482" s="143"/>
      <c r="E23482" s="78" t="s">
        <v>3546</v>
      </c>
      <c r="F23482" s="79" t="s">
        <v>117</v>
      </c>
    </row>
    <row r="23483" spans="1:6" ht="409.6" hidden="1" customHeight="1" x14ac:dyDescent="0.2"/>
    <row r="23484" spans="1:6" ht="12.75" customHeight="1" x14ac:dyDescent="0.2">
      <c r="A23484" s="80" t="s">
        <v>4871</v>
      </c>
      <c r="B23484" s="81" t="s">
        <v>4872</v>
      </c>
      <c r="C23484" s="82" t="s">
        <v>4870</v>
      </c>
      <c r="D23484" s="82" t="s">
        <v>4873</v>
      </c>
      <c r="E23484" s="82" t="s">
        <v>4874</v>
      </c>
      <c r="F23484" s="83" t="s">
        <v>4875</v>
      </c>
    </row>
    <row r="23485" spans="1:6" ht="409.6" hidden="1" customHeight="1" x14ac:dyDescent="0.2"/>
    <row r="23486" spans="1:6" ht="25.5" customHeight="1" x14ac:dyDescent="0.2">
      <c r="A23486" s="84" t="s">
        <v>5736</v>
      </c>
      <c r="B23486" s="85" t="s">
        <v>5737</v>
      </c>
      <c r="C23486" s="86" t="s">
        <v>7</v>
      </c>
      <c r="D23486" s="87">
        <v>7</v>
      </c>
      <c r="E23486" s="88">
        <v>3082</v>
      </c>
      <c r="F23486" s="89">
        <f>+D23486*E23486</f>
        <v>21574</v>
      </c>
    </row>
    <row r="23487" spans="1:6" ht="409.6" hidden="1" customHeight="1" x14ac:dyDescent="0.2"/>
    <row r="23488" spans="1:6" ht="25.5" customHeight="1" thickBot="1" x14ac:dyDescent="0.25">
      <c r="A23488" s="84" t="s">
        <v>5192</v>
      </c>
      <c r="B23488" s="85" t="s">
        <v>5193</v>
      </c>
      <c r="C23488" s="86" t="s">
        <v>117</v>
      </c>
      <c r="D23488" s="87">
        <v>1.05</v>
      </c>
      <c r="E23488" s="88">
        <v>800</v>
      </c>
      <c r="F23488" s="89">
        <f>+D23488*E23488</f>
        <v>840</v>
      </c>
    </row>
    <row r="23489" spans="1:6" ht="409.6" hidden="1" customHeight="1" x14ac:dyDescent="0.2"/>
    <row r="23490" spans="1:6" ht="13.5" customHeight="1" thickBot="1" x14ac:dyDescent="0.25">
      <c r="A23490" s="90" t="s">
        <v>4883</v>
      </c>
      <c r="B23490" s="91"/>
      <c r="C23490" s="92">
        <v>67.224521624377701</v>
      </c>
      <c r="D23490" s="91"/>
      <c r="E23490" s="93" t="s">
        <v>4884</v>
      </c>
      <c r="F23490" s="94">
        <v>22414</v>
      </c>
    </row>
    <row r="23491" spans="1:6" ht="0.2" customHeight="1" x14ac:dyDescent="0.2"/>
    <row r="23492" spans="1:6" ht="12.75" customHeight="1" x14ac:dyDescent="0.2">
      <c r="A23492" s="80" t="s">
        <v>4871</v>
      </c>
      <c r="B23492" s="81" t="s">
        <v>4885</v>
      </c>
      <c r="C23492" s="82" t="s">
        <v>4870</v>
      </c>
      <c r="D23492" s="82" t="s">
        <v>4873</v>
      </c>
      <c r="E23492" s="82" t="s">
        <v>4874</v>
      </c>
      <c r="F23492" s="83" t="s">
        <v>4875</v>
      </c>
    </row>
    <row r="23493" spans="1:6" ht="409.6" hidden="1" customHeight="1" x14ac:dyDescent="0.2"/>
    <row r="23494" spans="1:6" ht="25.5" customHeight="1" thickBot="1" x14ac:dyDescent="0.25">
      <c r="A23494" s="84" t="s">
        <v>5284</v>
      </c>
      <c r="B23494" s="85" t="s">
        <v>5285</v>
      </c>
      <c r="C23494" s="86" t="s">
        <v>4888</v>
      </c>
      <c r="D23494" s="87">
        <v>2.7789999999999999E-2</v>
      </c>
      <c r="E23494" s="88">
        <v>222303</v>
      </c>
      <c r="F23494" s="89">
        <f>+D23494*E23494</f>
        <v>6177.8003699999999</v>
      </c>
    </row>
    <row r="23495" spans="1:6" ht="409.6" hidden="1" customHeight="1" thickBot="1" x14ac:dyDescent="0.25"/>
    <row r="23496" spans="1:6" ht="13.5" customHeight="1" thickBot="1" x14ac:dyDescent="0.25">
      <c r="A23496" s="90" t="s">
        <v>4893</v>
      </c>
      <c r="B23496" s="91"/>
      <c r="C23496" s="92">
        <v>18.529182412572698</v>
      </c>
      <c r="D23496" s="91"/>
      <c r="E23496" s="93" t="s">
        <v>4884</v>
      </c>
      <c r="F23496" s="94">
        <v>6178</v>
      </c>
    </row>
    <row r="23497" spans="1:6" ht="0.2" customHeight="1" x14ac:dyDescent="0.2"/>
    <row r="23498" spans="1:6" ht="12.75" customHeight="1" x14ac:dyDescent="0.2">
      <c r="A23498" s="80" t="s">
        <v>4871</v>
      </c>
      <c r="B23498" s="81" t="s">
        <v>4894</v>
      </c>
      <c r="C23498" s="82" t="s">
        <v>4870</v>
      </c>
      <c r="D23498" s="82" t="s">
        <v>4873</v>
      </c>
      <c r="E23498" s="82" t="s">
        <v>4874</v>
      </c>
      <c r="F23498" s="83" t="s">
        <v>4875</v>
      </c>
    </row>
    <row r="23499" spans="1:6" ht="409.6" hidden="1" customHeight="1" x14ac:dyDescent="0.2"/>
    <row r="23500" spans="1:6" ht="25.5" customHeight="1" thickBot="1" x14ac:dyDescent="0.25">
      <c r="A23500" s="84" t="s">
        <v>4895</v>
      </c>
      <c r="B23500" s="85" t="s">
        <v>4896</v>
      </c>
      <c r="C23500" s="86" t="s">
        <v>4897</v>
      </c>
      <c r="D23500" s="87">
        <v>0.05</v>
      </c>
      <c r="E23500" s="88">
        <v>6178</v>
      </c>
      <c r="F23500" s="89">
        <f>+D23500*E23500</f>
        <v>308.90000000000003</v>
      </c>
    </row>
    <row r="23501" spans="1:6" ht="409.6" hidden="1" customHeight="1" thickBot="1" x14ac:dyDescent="0.25"/>
    <row r="23502" spans="1:6" ht="13.5" customHeight="1" thickBot="1" x14ac:dyDescent="0.25">
      <c r="A23502" s="90" t="s">
        <v>4898</v>
      </c>
      <c r="B23502" s="91"/>
      <c r="C23502" s="92">
        <v>0.92675904264891096</v>
      </c>
      <c r="D23502" s="91"/>
      <c r="E23502" s="93" t="s">
        <v>4884</v>
      </c>
      <c r="F23502" s="94">
        <v>309</v>
      </c>
    </row>
    <row r="23503" spans="1:6" ht="0.2" customHeight="1" x14ac:dyDescent="0.2"/>
    <row r="23504" spans="1:6" ht="12.75" customHeight="1" x14ac:dyDescent="0.2">
      <c r="A23504" s="80" t="s">
        <v>4871</v>
      </c>
      <c r="B23504" s="81" t="s">
        <v>4899</v>
      </c>
      <c r="C23504" s="82" t="s">
        <v>4870</v>
      </c>
      <c r="D23504" s="82" t="s">
        <v>4873</v>
      </c>
      <c r="E23504" s="82" t="s">
        <v>4874</v>
      </c>
      <c r="F23504" s="83" t="s">
        <v>4875</v>
      </c>
    </row>
    <row r="23505" spans="1:6" ht="409.6" hidden="1" customHeight="1" x14ac:dyDescent="0.2"/>
    <row r="23506" spans="1:6" ht="25.5" customHeight="1" thickBot="1" x14ac:dyDescent="0.25">
      <c r="A23506" s="84" t="s">
        <v>5075</v>
      </c>
      <c r="B23506" s="85" t="s">
        <v>5076</v>
      </c>
      <c r="C23506" s="86" t="s">
        <v>109</v>
      </c>
      <c r="D23506" s="87">
        <v>0.14562</v>
      </c>
      <c r="E23506" s="88">
        <v>30495</v>
      </c>
      <c r="F23506" s="89">
        <f>+D23506*E23506</f>
        <v>4440.6818999999996</v>
      </c>
    </row>
    <row r="23507" spans="1:6" ht="409.6" hidden="1" customHeight="1" thickBot="1" x14ac:dyDescent="0.25"/>
    <row r="23508" spans="1:6" ht="13.5" customHeight="1" thickBot="1" x14ac:dyDescent="0.25">
      <c r="A23508" s="90" t="s">
        <v>4904</v>
      </c>
      <c r="B23508" s="91"/>
      <c r="C23508" s="92">
        <v>13.319536920400701</v>
      </c>
      <c r="D23508" s="91"/>
      <c r="E23508" s="93" t="s">
        <v>4884</v>
      </c>
      <c r="F23508" s="94">
        <v>4441</v>
      </c>
    </row>
    <row r="23509" spans="1:6" ht="0.2" customHeight="1" thickBot="1" x14ac:dyDescent="0.25"/>
    <row r="23510" spans="1:6" ht="12.75" customHeight="1" thickBot="1" x14ac:dyDescent="0.3">
      <c r="A23510" s="157" t="s">
        <v>4909</v>
      </c>
      <c r="B23510" s="158"/>
      <c r="C23510" s="158"/>
      <c r="D23510" s="158"/>
      <c r="E23510" s="159">
        <v>33342</v>
      </c>
      <c r="F23510" s="160"/>
    </row>
    <row r="23511" spans="1:6" ht="12.75" customHeight="1" x14ac:dyDescent="0.2"/>
    <row r="23512" spans="1:6" ht="12.75" customHeight="1" x14ac:dyDescent="0.2"/>
    <row r="23513" spans="1:6" ht="409.6" hidden="1" customHeight="1" x14ac:dyDescent="0.2"/>
    <row r="23514" spans="1:6" ht="12.75" customHeight="1" x14ac:dyDescent="0.25">
      <c r="A23514" s="144" t="s">
        <v>4868</v>
      </c>
      <c r="B23514" s="145"/>
      <c r="C23514" s="145"/>
      <c r="D23514" s="145"/>
      <c r="E23514" s="146"/>
      <c r="F23514" s="147"/>
    </row>
    <row r="23515" spans="1:6" ht="12.75" customHeight="1" x14ac:dyDescent="0.2">
      <c r="A23515" s="138" t="s">
        <v>3549</v>
      </c>
      <c r="B23515" s="139"/>
      <c r="C23515" s="139"/>
      <c r="D23515" s="140"/>
      <c r="E23515" s="76" t="s">
        <v>4869</v>
      </c>
      <c r="F23515" s="77" t="s">
        <v>4870</v>
      </c>
    </row>
    <row r="23516" spans="1:6" ht="12.75" customHeight="1" x14ac:dyDescent="0.2">
      <c r="A23516" s="141"/>
      <c r="B23516" s="142"/>
      <c r="C23516" s="142"/>
      <c r="D23516" s="143"/>
      <c r="E23516" s="78" t="s">
        <v>3548</v>
      </c>
      <c r="F23516" s="79" t="s">
        <v>117</v>
      </c>
    </row>
    <row r="23517" spans="1:6" ht="409.6" hidden="1" customHeight="1" x14ac:dyDescent="0.2"/>
    <row r="23518" spans="1:6" ht="12.75" customHeight="1" x14ac:dyDescent="0.2">
      <c r="A23518" s="80" t="s">
        <v>4871</v>
      </c>
      <c r="B23518" s="81" t="s">
        <v>4872</v>
      </c>
      <c r="C23518" s="82" t="s">
        <v>4870</v>
      </c>
      <c r="D23518" s="82" t="s">
        <v>4873</v>
      </c>
      <c r="E23518" s="82" t="s">
        <v>4874</v>
      </c>
      <c r="F23518" s="83" t="s">
        <v>4875</v>
      </c>
    </row>
    <row r="23519" spans="1:6" ht="409.6" hidden="1" customHeight="1" x14ac:dyDescent="0.2"/>
    <row r="23520" spans="1:6" ht="25.5" customHeight="1" x14ac:dyDescent="0.2">
      <c r="A23520" s="84" t="s">
        <v>5746</v>
      </c>
      <c r="B23520" s="85" t="s">
        <v>5747</v>
      </c>
      <c r="C23520" s="86" t="s">
        <v>7</v>
      </c>
      <c r="D23520" s="87">
        <v>4</v>
      </c>
      <c r="E23520" s="88">
        <v>1450</v>
      </c>
      <c r="F23520" s="89">
        <f>+D23520*E23520</f>
        <v>5800</v>
      </c>
    </row>
    <row r="23521" spans="1:6" ht="409.6" hidden="1" customHeight="1" x14ac:dyDescent="0.2"/>
    <row r="23522" spans="1:6" ht="25.5" customHeight="1" x14ac:dyDescent="0.2">
      <c r="A23522" s="84" t="s">
        <v>5192</v>
      </c>
      <c r="B23522" s="85" t="s">
        <v>5193</v>
      </c>
      <c r="C23522" s="86" t="s">
        <v>117</v>
      </c>
      <c r="D23522" s="87">
        <v>1</v>
      </c>
      <c r="E23522" s="88">
        <v>800</v>
      </c>
      <c r="F23522" s="89">
        <f>+D23522*E23522</f>
        <v>800</v>
      </c>
    </row>
    <row r="23523" spans="1:6" ht="409.6" hidden="1" customHeight="1" x14ac:dyDescent="0.2"/>
    <row r="23524" spans="1:6" ht="25.5" customHeight="1" x14ac:dyDescent="0.2">
      <c r="A23524" s="84" t="s">
        <v>5708</v>
      </c>
      <c r="B23524" s="85" t="s">
        <v>5709</v>
      </c>
      <c r="C23524" s="86" t="s">
        <v>263</v>
      </c>
      <c r="D23524" s="87">
        <v>1.02</v>
      </c>
      <c r="E23524" s="88">
        <v>1265</v>
      </c>
      <c r="F23524" s="89">
        <f>+D23524*E23524</f>
        <v>1290.3</v>
      </c>
    </row>
    <row r="23525" spans="1:6" ht="409.6" hidden="1" customHeight="1" x14ac:dyDescent="0.2"/>
    <row r="23526" spans="1:6" ht="25.5" customHeight="1" x14ac:dyDescent="0.2">
      <c r="A23526" s="84" t="s">
        <v>5621</v>
      </c>
      <c r="B23526" s="85" t="s">
        <v>5622</v>
      </c>
      <c r="C23526" s="86" t="s">
        <v>9</v>
      </c>
      <c r="D23526" s="87">
        <v>0.35</v>
      </c>
      <c r="E23526" s="88">
        <v>41756</v>
      </c>
      <c r="F23526" s="89">
        <f>+D23526*E23526</f>
        <v>14614.599999999999</v>
      </c>
    </row>
    <row r="23527" spans="1:6" ht="409.6" hidden="1" customHeight="1" x14ac:dyDescent="0.2"/>
    <row r="23528" spans="1:6" ht="25.5" customHeight="1" thickBot="1" x14ac:dyDescent="0.25">
      <c r="A23528" s="84" t="s">
        <v>5710</v>
      </c>
      <c r="B23528" s="85" t="s">
        <v>5711</v>
      </c>
      <c r="C23528" s="86" t="s">
        <v>263</v>
      </c>
      <c r="D23528" s="87">
        <v>1</v>
      </c>
      <c r="E23528" s="88">
        <v>240</v>
      </c>
      <c r="F23528" s="89">
        <f>+D23528*E23528</f>
        <v>240</v>
      </c>
    </row>
    <row r="23529" spans="1:6" ht="409.6" hidden="1" customHeight="1" thickBot="1" x14ac:dyDescent="0.25"/>
    <row r="23530" spans="1:6" ht="13.5" customHeight="1" thickBot="1" x14ac:dyDescent="0.25">
      <c r="A23530" s="90" t="s">
        <v>4883</v>
      </c>
      <c r="B23530" s="91"/>
      <c r="C23530" s="92">
        <v>65.244829465591906</v>
      </c>
      <c r="D23530" s="91"/>
      <c r="E23530" s="93" t="s">
        <v>4884</v>
      </c>
      <c r="F23530" s="94">
        <v>22745</v>
      </c>
    </row>
    <row r="23531" spans="1:6" ht="0.2" customHeight="1" x14ac:dyDescent="0.2"/>
    <row r="23532" spans="1:6" ht="12.75" customHeight="1" x14ac:dyDescent="0.2">
      <c r="A23532" s="80" t="s">
        <v>4871</v>
      </c>
      <c r="B23532" s="81" t="s">
        <v>4885</v>
      </c>
      <c r="C23532" s="82" t="s">
        <v>4870</v>
      </c>
      <c r="D23532" s="82" t="s">
        <v>4873</v>
      </c>
      <c r="E23532" s="82" t="s">
        <v>4874</v>
      </c>
      <c r="F23532" s="83" t="s">
        <v>4875</v>
      </c>
    </row>
    <row r="23533" spans="1:6" ht="409.6" hidden="1" customHeight="1" x14ac:dyDescent="0.2"/>
    <row r="23534" spans="1:6" ht="25.5" customHeight="1" thickBot="1" x14ac:dyDescent="0.25">
      <c r="A23534" s="84" t="s">
        <v>4947</v>
      </c>
      <c r="B23534" s="85" t="s">
        <v>4948</v>
      </c>
      <c r="C23534" s="86" t="s">
        <v>4888</v>
      </c>
      <c r="D23534" s="87">
        <v>3.9E-2</v>
      </c>
      <c r="E23534" s="88">
        <v>198902</v>
      </c>
      <c r="F23534" s="89">
        <f>+D23534*E23534</f>
        <v>7757.1779999999999</v>
      </c>
    </row>
    <row r="23535" spans="1:6" ht="409.6" hidden="1" customHeight="1" x14ac:dyDescent="0.2"/>
    <row r="23536" spans="1:6" ht="13.5" customHeight="1" thickBot="1" x14ac:dyDescent="0.25">
      <c r="A23536" s="90" t="s">
        <v>4893</v>
      </c>
      <c r="B23536" s="91"/>
      <c r="C23536" s="92">
        <v>22.2512262987292</v>
      </c>
      <c r="D23536" s="91"/>
      <c r="E23536" s="93" t="s">
        <v>4884</v>
      </c>
      <c r="F23536" s="94">
        <v>7757</v>
      </c>
    </row>
    <row r="23537" spans="1:6" ht="0.2" customHeight="1" x14ac:dyDescent="0.2"/>
    <row r="23538" spans="1:6" ht="12.75" customHeight="1" x14ac:dyDescent="0.2">
      <c r="A23538" s="80" t="s">
        <v>4871</v>
      </c>
      <c r="B23538" s="81" t="s">
        <v>4894</v>
      </c>
      <c r="C23538" s="82" t="s">
        <v>4870</v>
      </c>
      <c r="D23538" s="82" t="s">
        <v>4873</v>
      </c>
      <c r="E23538" s="82" t="s">
        <v>4874</v>
      </c>
      <c r="F23538" s="83" t="s">
        <v>4875</v>
      </c>
    </row>
    <row r="23539" spans="1:6" ht="409.6" hidden="1" customHeight="1" x14ac:dyDescent="0.2"/>
    <row r="23540" spans="1:6" ht="25.5" customHeight="1" thickBot="1" x14ac:dyDescent="0.25">
      <c r="A23540" s="84" t="s">
        <v>4895</v>
      </c>
      <c r="B23540" s="85" t="s">
        <v>4896</v>
      </c>
      <c r="C23540" s="86" t="s">
        <v>4897</v>
      </c>
      <c r="D23540" s="87">
        <v>0.05</v>
      </c>
      <c r="E23540" s="88">
        <v>7757</v>
      </c>
      <c r="F23540" s="89">
        <f>+D23540*E23540</f>
        <v>387.85</v>
      </c>
    </row>
    <row r="23541" spans="1:6" ht="409.6" hidden="1" customHeight="1" thickBot="1" x14ac:dyDescent="0.25"/>
    <row r="23542" spans="1:6" ht="13.5" customHeight="1" thickBot="1" x14ac:dyDescent="0.25">
      <c r="A23542" s="90" t="s">
        <v>4898</v>
      </c>
      <c r="B23542" s="91"/>
      <c r="C23542" s="92">
        <v>1.1129915951923399</v>
      </c>
      <c r="D23542" s="91"/>
      <c r="E23542" s="93" t="s">
        <v>4884</v>
      </c>
      <c r="F23542" s="94">
        <v>388</v>
      </c>
    </row>
    <row r="23543" spans="1:6" ht="0.2" customHeight="1" x14ac:dyDescent="0.2"/>
    <row r="23544" spans="1:6" ht="12.75" customHeight="1" x14ac:dyDescent="0.2">
      <c r="A23544" s="80" t="s">
        <v>4871</v>
      </c>
      <c r="B23544" s="81" t="s">
        <v>4899</v>
      </c>
      <c r="C23544" s="82" t="s">
        <v>4870</v>
      </c>
      <c r="D23544" s="82" t="s">
        <v>4873</v>
      </c>
      <c r="E23544" s="82" t="s">
        <v>4874</v>
      </c>
      <c r="F23544" s="83" t="s">
        <v>4875</v>
      </c>
    </row>
    <row r="23545" spans="1:6" ht="409.6" hidden="1" customHeight="1" x14ac:dyDescent="0.2"/>
    <row r="23546" spans="1:6" ht="25.5" customHeight="1" x14ac:dyDescent="0.2">
      <c r="A23546" s="84" t="s">
        <v>5724</v>
      </c>
      <c r="B23546" s="85" t="s">
        <v>5725</v>
      </c>
      <c r="C23546" s="86" t="s">
        <v>109</v>
      </c>
      <c r="D23546" s="87">
        <v>1.18E-2</v>
      </c>
      <c r="E23546" s="88">
        <v>138066</v>
      </c>
      <c r="F23546" s="89">
        <f>+D23546*E23546</f>
        <v>1629.1787999999999</v>
      </c>
    </row>
    <row r="23547" spans="1:6" ht="409.6" hidden="1" customHeight="1" x14ac:dyDescent="0.2"/>
    <row r="23548" spans="1:6" ht="25.5" customHeight="1" x14ac:dyDescent="0.2">
      <c r="A23548" s="84" t="s">
        <v>5056</v>
      </c>
      <c r="B23548" s="85" t="s">
        <v>5057</v>
      </c>
      <c r="C23548" s="86" t="s">
        <v>109</v>
      </c>
      <c r="D23548" s="87">
        <v>0.03</v>
      </c>
      <c r="E23548" s="88">
        <v>54350</v>
      </c>
      <c r="F23548" s="89">
        <f>+D23548*E23548</f>
        <v>1630.5</v>
      </c>
    </row>
    <row r="23549" spans="1:6" ht="409.6" hidden="1" customHeight="1" x14ac:dyDescent="0.2"/>
    <row r="23550" spans="1:6" ht="25.5" customHeight="1" thickBot="1" x14ac:dyDescent="0.25">
      <c r="A23550" s="84" t="s">
        <v>5058</v>
      </c>
      <c r="B23550" s="85" t="s">
        <v>5059</v>
      </c>
      <c r="C23550" s="86" t="s">
        <v>109</v>
      </c>
      <c r="D23550" s="87">
        <v>0.03</v>
      </c>
      <c r="E23550" s="88">
        <v>23712</v>
      </c>
      <c r="F23550" s="89">
        <f>+D23550*E23550</f>
        <v>711.36</v>
      </c>
    </row>
    <row r="23551" spans="1:6" ht="409.6" hidden="1" customHeight="1" thickBot="1" x14ac:dyDescent="0.25"/>
    <row r="23552" spans="1:6" ht="13.5" customHeight="1" thickBot="1" x14ac:dyDescent="0.25">
      <c r="A23552" s="90" t="s">
        <v>4904</v>
      </c>
      <c r="B23552" s="91"/>
      <c r="C23552" s="92">
        <v>11.3909526404865</v>
      </c>
      <c r="D23552" s="91"/>
      <c r="E23552" s="93" t="s">
        <v>4884</v>
      </c>
      <c r="F23552" s="94">
        <v>3971</v>
      </c>
    </row>
    <row r="23553" spans="1:6" ht="0.2" customHeight="1" thickBot="1" x14ac:dyDescent="0.25"/>
    <row r="23554" spans="1:6" ht="12.75" customHeight="1" thickBot="1" x14ac:dyDescent="0.3">
      <c r="A23554" s="157" t="s">
        <v>4909</v>
      </c>
      <c r="B23554" s="158"/>
      <c r="C23554" s="158"/>
      <c r="D23554" s="158"/>
      <c r="E23554" s="159">
        <v>34861</v>
      </c>
      <c r="F23554" s="160"/>
    </row>
    <row r="23555" spans="1:6" ht="12.75" customHeight="1" x14ac:dyDescent="0.2"/>
    <row r="23556" spans="1:6" ht="12.75" customHeight="1" x14ac:dyDescent="0.2"/>
    <row r="23557" spans="1:6" ht="409.6" hidden="1" customHeight="1" x14ac:dyDescent="0.2"/>
    <row r="23558" spans="1:6" ht="12.75" customHeight="1" x14ac:dyDescent="0.25">
      <c r="A23558" s="144" t="s">
        <v>4868</v>
      </c>
      <c r="B23558" s="145"/>
      <c r="C23558" s="145"/>
      <c r="D23558" s="145"/>
      <c r="E23558" s="146"/>
      <c r="F23558" s="147"/>
    </row>
    <row r="23559" spans="1:6" ht="12.75" customHeight="1" x14ac:dyDescent="0.2">
      <c r="A23559" s="138" t="s">
        <v>3551</v>
      </c>
      <c r="B23559" s="139"/>
      <c r="C23559" s="139"/>
      <c r="D23559" s="140"/>
      <c r="E23559" s="76" t="s">
        <v>4869</v>
      </c>
      <c r="F23559" s="77" t="s">
        <v>4870</v>
      </c>
    </row>
    <row r="23560" spans="1:6" ht="12.75" customHeight="1" x14ac:dyDescent="0.2">
      <c r="A23560" s="141"/>
      <c r="B23560" s="142"/>
      <c r="C23560" s="142"/>
      <c r="D23560" s="143"/>
      <c r="E23560" s="78" t="s">
        <v>3550</v>
      </c>
      <c r="F23560" s="79" t="s">
        <v>117</v>
      </c>
    </row>
    <row r="23561" spans="1:6" ht="409.6" hidden="1" customHeight="1" x14ac:dyDescent="0.2"/>
    <row r="23562" spans="1:6" ht="12.75" customHeight="1" x14ac:dyDescent="0.2">
      <c r="A23562" s="80" t="s">
        <v>4871</v>
      </c>
      <c r="B23562" s="81" t="s">
        <v>4872</v>
      </c>
      <c r="C23562" s="82" t="s">
        <v>4870</v>
      </c>
      <c r="D23562" s="82" t="s">
        <v>4873</v>
      </c>
      <c r="E23562" s="82" t="s">
        <v>4874</v>
      </c>
      <c r="F23562" s="83" t="s">
        <v>4875</v>
      </c>
    </row>
    <row r="23563" spans="1:6" ht="409.6" hidden="1" customHeight="1" x14ac:dyDescent="0.2"/>
    <row r="23564" spans="1:6" ht="25.5" customHeight="1" x14ac:dyDescent="0.2">
      <c r="A23564" s="84" t="s">
        <v>5746</v>
      </c>
      <c r="B23564" s="85" t="s">
        <v>5747</v>
      </c>
      <c r="C23564" s="86" t="s">
        <v>7</v>
      </c>
      <c r="D23564" s="87">
        <v>4</v>
      </c>
      <c r="E23564" s="88">
        <v>1450</v>
      </c>
      <c r="F23564" s="89">
        <f>+D23564*E23564</f>
        <v>5800</v>
      </c>
    </row>
    <row r="23565" spans="1:6" ht="409.6" hidden="1" customHeight="1" x14ac:dyDescent="0.2"/>
    <row r="23566" spans="1:6" ht="25.5" customHeight="1" x14ac:dyDescent="0.2">
      <c r="A23566" s="84" t="s">
        <v>5716</v>
      </c>
      <c r="B23566" s="85" t="s">
        <v>5717</v>
      </c>
      <c r="C23566" s="86" t="s">
        <v>263</v>
      </c>
      <c r="D23566" s="87">
        <v>1</v>
      </c>
      <c r="E23566" s="88">
        <v>8110</v>
      </c>
      <c r="F23566" s="89">
        <f>+D23566*E23566</f>
        <v>8110</v>
      </c>
    </row>
    <row r="23567" spans="1:6" ht="409.6" hidden="1" customHeight="1" x14ac:dyDescent="0.2"/>
    <row r="23568" spans="1:6" ht="25.5" customHeight="1" x14ac:dyDescent="0.2">
      <c r="A23568" s="84" t="s">
        <v>5621</v>
      </c>
      <c r="B23568" s="85" t="s">
        <v>5622</v>
      </c>
      <c r="C23568" s="86" t="s">
        <v>9</v>
      </c>
      <c r="D23568" s="87">
        <v>0.126</v>
      </c>
      <c r="E23568" s="88">
        <v>41756</v>
      </c>
      <c r="F23568" s="89">
        <f>+D23568*E23568</f>
        <v>5261.2560000000003</v>
      </c>
    </row>
    <row r="23569" spans="1:6" ht="409.6" hidden="1" customHeight="1" x14ac:dyDescent="0.2"/>
    <row r="23570" spans="1:6" ht="25.5" customHeight="1" thickBot="1" x14ac:dyDescent="0.25">
      <c r="A23570" s="84" t="s">
        <v>5710</v>
      </c>
      <c r="B23570" s="85" t="s">
        <v>5711</v>
      </c>
      <c r="C23570" s="86" t="s">
        <v>263</v>
      </c>
      <c r="D23570" s="87">
        <v>1</v>
      </c>
      <c r="E23570" s="88">
        <v>240</v>
      </c>
      <c r="F23570" s="89">
        <f>+D23570*E23570</f>
        <v>240</v>
      </c>
    </row>
    <row r="23571" spans="1:6" ht="409.6" hidden="1" customHeight="1" thickBot="1" x14ac:dyDescent="0.25"/>
    <row r="23572" spans="1:6" ht="13.5" customHeight="1" thickBot="1" x14ac:dyDescent="0.25">
      <c r="A23572" s="90" t="s">
        <v>4883</v>
      </c>
      <c r="B23572" s="91"/>
      <c r="C23572" s="92">
        <v>61.569448409300001</v>
      </c>
      <c r="D23572" s="91"/>
      <c r="E23572" s="93" t="s">
        <v>4884</v>
      </c>
      <c r="F23572" s="94">
        <v>19411</v>
      </c>
    </row>
    <row r="23573" spans="1:6" ht="0.2" customHeight="1" x14ac:dyDescent="0.2"/>
    <row r="23574" spans="1:6" ht="12.75" customHeight="1" x14ac:dyDescent="0.2">
      <c r="A23574" s="80" t="s">
        <v>4871</v>
      </c>
      <c r="B23574" s="81" t="s">
        <v>4885</v>
      </c>
      <c r="C23574" s="82" t="s">
        <v>4870</v>
      </c>
      <c r="D23574" s="82" t="s">
        <v>4873</v>
      </c>
      <c r="E23574" s="82" t="s">
        <v>4874</v>
      </c>
      <c r="F23574" s="83" t="s">
        <v>4875</v>
      </c>
    </row>
    <row r="23575" spans="1:6" ht="409.6" hidden="1" customHeight="1" x14ac:dyDescent="0.2"/>
    <row r="23576" spans="1:6" ht="25.5" customHeight="1" thickBot="1" x14ac:dyDescent="0.25">
      <c r="A23576" s="84" t="s">
        <v>4947</v>
      </c>
      <c r="B23576" s="85" t="s">
        <v>4948</v>
      </c>
      <c r="C23576" s="86" t="s">
        <v>4888</v>
      </c>
      <c r="D23576" s="87">
        <v>3.9E-2</v>
      </c>
      <c r="E23576" s="88">
        <v>198902</v>
      </c>
      <c r="F23576" s="89">
        <f>+D23576*E23576</f>
        <v>7757.1779999999999</v>
      </c>
    </row>
    <row r="23577" spans="1:6" ht="409.6" hidden="1" customHeight="1" thickBot="1" x14ac:dyDescent="0.25"/>
    <row r="23578" spans="1:6" ht="13.5" customHeight="1" thickBot="1" x14ac:dyDescent="0.25">
      <c r="A23578" s="90" t="s">
        <v>4893</v>
      </c>
      <c r="B23578" s="91"/>
      <c r="C23578" s="92">
        <v>24.604307419037699</v>
      </c>
      <c r="D23578" s="91"/>
      <c r="E23578" s="93" t="s">
        <v>4884</v>
      </c>
      <c r="F23578" s="94">
        <v>7757</v>
      </c>
    </row>
    <row r="23579" spans="1:6" ht="0.2" customHeight="1" x14ac:dyDescent="0.2"/>
    <row r="23580" spans="1:6" ht="12.75" customHeight="1" x14ac:dyDescent="0.2">
      <c r="A23580" s="80" t="s">
        <v>4871</v>
      </c>
      <c r="B23580" s="81" t="s">
        <v>4894</v>
      </c>
      <c r="C23580" s="82" t="s">
        <v>4870</v>
      </c>
      <c r="D23580" s="82" t="s">
        <v>4873</v>
      </c>
      <c r="E23580" s="82" t="s">
        <v>4874</v>
      </c>
      <c r="F23580" s="83" t="s">
        <v>4875</v>
      </c>
    </row>
    <row r="23581" spans="1:6" ht="409.6" hidden="1" customHeight="1" x14ac:dyDescent="0.2"/>
    <row r="23582" spans="1:6" ht="25.5" customHeight="1" thickBot="1" x14ac:dyDescent="0.25">
      <c r="A23582" s="84" t="s">
        <v>4895</v>
      </c>
      <c r="B23582" s="85" t="s">
        <v>4896</v>
      </c>
      <c r="C23582" s="86" t="s">
        <v>4897</v>
      </c>
      <c r="D23582" s="87">
        <v>0.05</v>
      </c>
      <c r="E23582" s="88">
        <v>7757</v>
      </c>
      <c r="F23582" s="89">
        <f>+D23582*E23582</f>
        <v>387.85</v>
      </c>
    </row>
    <row r="23583" spans="1:6" ht="409.6" hidden="1" customHeight="1" thickBot="1" x14ac:dyDescent="0.25"/>
    <row r="23584" spans="1:6" ht="13.5" customHeight="1" thickBot="1" x14ac:dyDescent="0.25">
      <c r="A23584" s="90" t="s">
        <v>4898</v>
      </c>
      <c r="B23584" s="91"/>
      <c r="C23584" s="92">
        <v>1.2306911536143601</v>
      </c>
      <c r="D23584" s="91"/>
      <c r="E23584" s="93" t="s">
        <v>4884</v>
      </c>
      <c r="F23584" s="94">
        <v>388</v>
      </c>
    </row>
    <row r="23585" spans="1:6" ht="0.2" customHeight="1" x14ac:dyDescent="0.2"/>
    <row r="23586" spans="1:6" ht="12.75" customHeight="1" x14ac:dyDescent="0.2">
      <c r="A23586" s="80" t="s">
        <v>4871</v>
      </c>
      <c r="B23586" s="81" t="s">
        <v>4899</v>
      </c>
      <c r="C23586" s="82" t="s">
        <v>4870</v>
      </c>
      <c r="D23586" s="82" t="s">
        <v>4873</v>
      </c>
      <c r="E23586" s="82" t="s">
        <v>4874</v>
      </c>
      <c r="F23586" s="83" t="s">
        <v>4875</v>
      </c>
    </row>
    <row r="23587" spans="1:6" ht="409.6" hidden="1" customHeight="1" x14ac:dyDescent="0.2"/>
    <row r="23588" spans="1:6" ht="25.5" customHeight="1" x14ac:dyDescent="0.2">
      <c r="A23588" s="84" t="s">
        <v>5724</v>
      </c>
      <c r="B23588" s="85" t="s">
        <v>5725</v>
      </c>
      <c r="C23588" s="86" t="s">
        <v>109</v>
      </c>
      <c r="D23588" s="87">
        <v>1.18E-2</v>
      </c>
      <c r="E23588" s="88">
        <v>138066</v>
      </c>
      <c r="F23588" s="89">
        <f>+D23588*E23588</f>
        <v>1629.1787999999999</v>
      </c>
    </row>
    <row r="23589" spans="1:6" ht="409.6" hidden="1" customHeight="1" x14ac:dyDescent="0.2"/>
    <row r="23590" spans="1:6" ht="25.5" customHeight="1" x14ac:dyDescent="0.2">
      <c r="A23590" s="84" t="s">
        <v>5056</v>
      </c>
      <c r="B23590" s="85" t="s">
        <v>5057</v>
      </c>
      <c r="C23590" s="86" t="s">
        <v>109</v>
      </c>
      <c r="D23590" s="87">
        <v>0.03</v>
      </c>
      <c r="E23590" s="88">
        <v>54350</v>
      </c>
      <c r="F23590" s="89">
        <f>+D23590*E23590</f>
        <v>1630.5</v>
      </c>
    </row>
    <row r="23591" spans="1:6" ht="409.6" hidden="1" customHeight="1" x14ac:dyDescent="0.2"/>
    <row r="23592" spans="1:6" ht="25.5" customHeight="1" thickBot="1" x14ac:dyDescent="0.25">
      <c r="A23592" s="84" t="s">
        <v>5058</v>
      </c>
      <c r="B23592" s="85" t="s">
        <v>5059</v>
      </c>
      <c r="C23592" s="86" t="s">
        <v>109</v>
      </c>
      <c r="D23592" s="87">
        <v>0.03</v>
      </c>
      <c r="E23592" s="88">
        <v>23712</v>
      </c>
      <c r="F23592" s="89">
        <f>+D23592*E23592</f>
        <v>711.36</v>
      </c>
    </row>
    <row r="23593" spans="1:6" ht="409.6" hidden="1" customHeight="1" thickBot="1" x14ac:dyDescent="0.25"/>
    <row r="23594" spans="1:6" ht="13.5" customHeight="1" thickBot="1" x14ac:dyDescent="0.25">
      <c r="A23594" s="90" t="s">
        <v>4904</v>
      </c>
      <c r="B23594" s="91"/>
      <c r="C23594" s="92">
        <v>12.595553018047999</v>
      </c>
      <c r="D23594" s="91"/>
      <c r="E23594" s="93" t="s">
        <v>4884</v>
      </c>
      <c r="F23594" s="94">
        <v>3971</v>
      </c>
    </row>
    <row r="23595" spans="1:6" ht="0.2" customHeight="1" thickBot="1" x14ac:dyDescent="0.25"/>
    <row r="23596" spans="1:6" ht="12.75" customHeight="1" thickBot="1" x14ac:dyDescent="0.3">
      <c r="A23596" s="157" t="s">
        <v>4909</v>
      </c>
      <c r="B23596" s="158"/>
      <c r="C23596" s="158"/>
      <c r="D23596" s="158"/>
      <c r="E23596" s="159">
        <v>31527</v>
      </c>
      <c r="F23596" s="160"/>
    </row>
    <row r="23597" spans="1:6" ht="12.75" customHeight="1" x14ac:dyDescent="0.2"/>
    <row r="23598" spans="1:6" ht="12.75" customHeight="1" x14ac:dyDescent="0.2"/>
    <row r="23599" spans="1:6" ht="409.6" hidden="1" customHeight="1" x14ac:dyDescent="0.2"/>
    <row r="23600" spans="1:6" ht="12.75" customHeight="1" x14ac:dyDescent="0.25">
      <c r="A23600" s="144" t="s">
        <v>4868</v>
      </c>
      <c r="B23600" s="145"/>
      <c r="C23600" s="145"/>
      <c r="D23600" s="145"/>
      <c r="E23600" s="146"/>
      <c r="F23600" s="147"/>
    </row>
    <row r="23601" spans="1:6" ht="12.75" customHeight="1" x14ac:dyDescent="0.2">
      <c r="A23601" s="138" t="s">
        <v>3553</v>
      </c>
      <c r="B23601" s="139"/>
      <c r="C23601" s="139"/>
      <c r="D23601" s="140"/>
      <c r="E23601" s="76" t="s">
        <v>4869</v>
      </c>
      <c r="F23601" s="77" t="s">
        <v>4870</v>
      </c>
    </row>
    <row r="23602" spans="1:6" ht="12.75" customHeight="1" x14ac:dyDescent="0.2">
      <c r="A23602" s="141"/>
      <c r="B23602" s="142"/>
      <c r="C23602" s="142"/>
      <c r="D23602" s="143"/>
      <c r="E23602" s="78" t="s">
        <v>3552</v>
      </c>
      <c r="F23602" s="79" t="s">
        <v>117</v>
      </c>
    </row>
    <row r="23603" spans="1:6" ht="409.6" hidden="1" customHeight="1" x14ac:dyDescent="0.2"/>
    <row r="23604" spans="1:6" ht="12.75" customHeight="1" x14ac:dyDescent="0.2">
      <c r="A23604" s="80" t="s">
        <v>4871</v>
      </c>
      <c r="B23604" s="81" t="s">
        <v>4872</v>
      </c>
      <c r="C23604" s="82" t="s">
        <v>4870</v>
      </c>
      <c r="D23604" s="82" t="s">
        <v>4873</v>
      </c>
      <c r="E23604" s="82" t="s">
        <v>4874</v>
      </c>
      <c r="F23604" s="83" t="s">
        <v>4875</v>
      </c>
    </row>
    <row r="23605" spans="1:6" ht="409.6" hidden="1" customHeight="1" x14ac:dyDescent="0.2"/>
    <row r="23606" spans="1:6" ht="25.5" customHeight="1" x14ac:dyDescent="0.2">
      <c r="A23606" s="84" t="s">
        <v>5748</v>
      </c>
      <c r="B23606" s="85" t="s">
        <v>5749</v>
      </c>
      <c r="C23606" s="86" t="s">
        <v>7</v>
      </c>
      <c r="D23606" s="87">
        <v>0.441</v>
      </c>
      <c r="E23606" s="88">
        <v>12396</v>
      </c>
      <c r="F23606" s="89">
        <f>+D23606*E23606</f>
        <v>5466.6360000000004</v>
      </c>
    </row>
    <row r="23607" spans="1:6" ht="409.6" hidden="1" customHeight="1" x14ac:dyDescent="0.2"/>
    <row r="23608" spans="1:6" ht="25.5" customHeight="1" x14ac:dyDescent="0.2">
      <c r="A23608" s="84" t="s">
        <v>5180</v>
      </c>
      <c r="B23608" s="85" t="s">
        <v>5181</v>
      </c>
      <c r="C23608" s="86" t="s">
        <v>7</v>
      </c>
      <c r="D23608" s="87">
        <v>0.2205</v>
      </c>
      <c r="E23608" s="88">
        <v>18433</v>
      </c>
      <c r="F23608" s="89">
        <f>+D23608*E23608</f>
        <v>4064.4765000000002</v>
      </c>
    </row>
    <row r="23609" spans="1:6" ht="409.6" hidden="1" customHeight="1" x14ac:dyDescent="0.2"/>
    <row r="23610" spans="1:6" ht="25.5" customHeight="1" x14ac:dyDescent="0.2">
      <c r="A23610" s="84" t="s">
        <v>4876</v>
      </c>
      <c r="B23610" s="85" t="s">
        <v>4877</v>
      </c>
      <c r="C23610" s="86" t="s">
        <v>1212</v>
      </c>
      <c r="D23610" s="87">
        <v>0.25</v>
      </c>
      <c r="E23610" s="88">
        <v>3690</v>
      </c>
      <c r="F23610" s="89">
        <f>+D23610*E23610</f>
        <v>922.5</v>
      </c>
    </row>
    <row r="23611" spans="1:6" ht="409.6" hidden="1" customHeight="1" x14ac:dyDescent="0.2"/>
    <row r="23612" spans="1:6" ht="25.5" customHeight="1" x14ac:dyDescent="0.2">
      <c r="A23612" s="84" t="s">
        <v>5172</v>
      </c>
      <c r="B23612" s="85" t="s">
        <v>5173</v>
      </c>
      <c r="C23612" s="86" t="s">
        <v>9</v>
      </c>
      <c r="D23612" s="87">
        <v>0.25</v>
      </c>
      <c r="E23612" s="88">
        <v>8900</v>
      </c>
      <c r="F23612" s="89">
        <f>+D23612*E23612</f>
        <v>2225</v>
      </c>
    </row>
    <row r="23613" spans="1:6" ht="409.6" hidden="1" customHeight="1" x14ac:dyDescent="0.2"/>
    <row r="23614" spans="1:6" ht="25.5" customHeight="1" thickBot="1" x14ac:dyDescent="0.25">
      <c r="A23614" s="84" t="s">
        <v>5154</v>
      </c>
      <c r="B23614" s="85" t="s">
        <v>5155</v>
      </c>
      <c r="C23614" s="86" t="s">
        <v>106</v>
      </c>
      <c r="D23614" s="87">
        <v>0.126</v>
      </c>
      <c r="E23614" s="88">
        <v>405694</v>
      </c>
      <c r="F23614" s="89">
        <f>+D23614*E23614</f>
        <v>51117.444000000003</v>
      </c>
    </row>
    <row r="23615" spans="1:6" ht="409.6" hidden="1" customHeight="1" thickBot="1" x14ac:dyDescent="0.25"/>
    <row r="23616" spans="1:6" ht="13.5" customHeight="1" thickBot="1" x14ac:dyDescent="0.25">
      <c r="A23616" s="90" t="s">
        <v>4883</v>
      </c>
      <c r="B23616" s="91"/>
      <c r="C23616" s="92">
        <v>50.050995590842803</v>
      </c>
      <c r="D23616" s="91"/>
      <c r="E23616" s="93" t="s">
        <v>4884</v>
      </c>
      <c r="F23616" s="94">
        <v>63796</v>
      </c>
    </row>
    <row r="23617" spans="1:6" ht="0.2" customHeight="1" x14ac:dyDescent="0.2"/>
    <row r="23618" spans="1:6" ht="12.75" customHeight="1" x14ac:dyDescent="0.2">
      <c r="A23618" s="80" t="s">
        <v>4871</v>
      </c>
      <c r="B23618" s="81" t="s">
        <v>4885</v>
      </c>
      <c r="C23618" s="82" t="s">
        <v>4870</v>
      </c>
      <c r="D23618" s="82" t="s">
        <v>4873</v>
      </c>
      <c r="E23618" s="82" t="s">
        <v>4874</v>
      </c>
      <c r="F23618" s="83" t="s">
        <v>4875</v>
      </c>
    </row>
    <row r="23619" spans="1:6" ht="409.6" hidden="1" customHeight="1" x14ac:dyDescent="0.2"/>
    <row r="23620" spans="1:6" ht="25.5" customHeight="1" thickBot="1" x14ac:dyDescent="0.25">
      <c r="A23620" s="84" t="s">
        <v>5284</v>
      </c>
      <c r="B23620" s="85" t="s">
        <v>5285</v>
      </c>
      <c r="C23620" s="86" t="s">
        <v>4888</v>
      </c>
      <c r="D23620" s="87">
        <v>0.121</v>
      </c>
      <c r="E23620" s="88">
        <v>222303</v>
      </c>
      <c r="F23620" s="89">
        <f>+D23620*E23620</f>
        <v>26898.663</v>
      </c>
    </row>
    <row r="23621" spans="1:6" ht="409.6" hidden="1" customHeight="1" thickBot="1" x14ac:dyDescent="0.25"/>
    <row r="23622" spans="1:6" ht="13.5" customHeight="1" thickBot="1" x14ac:dyDescent="0.25">
      <c r="A23622" s="90" t="s">
        <v>4893</v>
      </c>
      <c r="B23622" s="91"/>
      <c r="C23622" s="92">
        <v>21.103544585837302</v>
      </c>
      <c r="D23622" s="91"/>
      <c r="E23622" s="93" t="s">
        <v>4884</v>
      </c>
      <c r="F23622" s="94">
        <v>26899</v>
      </c>
    </row>
    <row r="23623" spans="1:6" ht="0.2" customHeight="1" x14ac:dyDescent="0.2"/>
    <row r="23624" spans="1:6" ht="12.75" customHeight="1" x14ac:dyDescent="0.2">
      <c r="A23624" s="80" t="s">
        <v>4871</v>
      </c>
      <c r="B23624" s="81" t="s">
        <v>4894</v>
      </c>
      <c r="C23624" s="82" t="s">
        <v>4870</v>
      </c>
      <c r="D23624" s="82" t="s">
        <v>4873</v>
      </c>
      <c r="E23624" s="82" t="s">
        <v>4874</v>
      </c>
      <c r="F23624" s="83" t="s">
        <v>4875</v>
      </c>
    </row>
    <row r="23625" spans="1:6" ht="409.6" hidden="1" customHeight="1" x14ac:dyDescent="0.2"/>
    <row r="23626" spans="1:6" ht="25.5" customHeight="1" thickBot="1" x14ac:dyDescent="0.25">
      <c r="A23626" s="84" t="s">
        <v>4895</v>
      </c>
      <c r="B23626" s="85" t="s">
        <v>4896</v>
      </c>
      <c r="C23626" s="86" t="s">
        <v>4897</v>
      </c>
      <c r="D23626" s="87">
        <v>0.05</v>
      </c>
      <c r="E23626" s="88">
        <v>26899</v>
      </c>
      <c r="F23626" s="89">
        <f>+D23626*E23626</f>
        <v>1344.95</v>
      </c>
    </row>
    <row r="23627" spans="1:6" ht="409.6" hidden="1" customHeight="1" thickBot="1" x14ac:dyDescent="0.25"/>
    <row r="23628" spans="1:6" ht="13.5" customHeight="1" thickBot="1" x14ac:dyDescent="0.25">
      <c r="A23628" s="90" t="s">
        <v>4898</v>
      </c>
      <c r="B23628" s="91"/>
      <c r="C23628" s="92">
        <v>1.05521645666944</v>
      </c>
      <c r="D23628" s="91"/>
      <c r="E23628" s="93" t="s">
        <v>4884</v>
      </c>
      <c r="F23628" s="94">
        <v>1345</v>
      </c>
    </row>
    <row r="23629" spans="1:6" ht="0.2" customHeight="1" x14ac:dyDescent="0.2"/>
    <row r="23630" spans="1:6" ht="12.75" customHeight="1" x14ac:dyDescent="0.2">
      <c r="A23630" s="80" t="s">
        <v>4871</v>
      </c>
      <c r="B23630" s="81" t="s">
        <v>4937</v>
      </c>
      <c r="C23630" s="82" t="s">
        <v>4870</v>
      </c>
      <c r="D23630" s="82" t="s">
        <v>4873</v>
      </c>
      <c r="E23630" s="82" t="s">
        <v>4874</v>
      </c>
      <c r="F23630" s="83" t="s">
        <v>4875</v>
      </c>
    </row>
    <row r="23631" spans="1:6" ht="409.6" hidden="1" customHeight="1" x14ac:dyDescent="0.2"/>
    <row r="23632" spans="1:6" ht="25.5" customHeight="1" thickBot="1" x14ac:dyDescent="0.25">
      <c r="A23632" s="84" t="s">
        <v>3500</v>
      </c>
      <c r="B23632" s="85" t="s">
        <v>3501</v>
      </c>
      <c r="C23632" s="86" t="s">
        <v>117</v>
      </c>
      <c r="D23632" s="87">
        <v>1.05</v>
      </c>
      <c r="E23632" s="88">
        <v>33735</v>
      </c>
      <c r="F23632" s="89">
        <f>+D23632*E23632</f>
        <v>35421.75</v>
      </c>
    </row>
    <row r="23633" spans="1:6" ht="409.6" hidden="1" customHeight="1" thickBot="1" x14ac:dyDescent="0.25"/>
    <row r="23634" spans="1:6" ht="13.5" customHeight="1" thickBot="1" x14ac:dyDescent="0.25">
      <c r="A23634" s="90" t="s">
        <v>4938</v>
      </c>
      <c r="B23634" s="91"/>
      <c r="C23634" s="92">
        <v>27.7902433666505</v>
      </c>
      <c r="D23634" s="91"/>
      <c r="E23634" s="93" t="s">
        <v>4884</v>
      </c>
      <c r="F23634" s="94">
        <v>35422</v>
      </c>
    </row>
    <row r="23635" spans="1:6" ht="0.2" customHeight="1" x14ac:dyDescent="0.2"/>
    <row r="23636" spans="1:6" ht="12.75" customHeight="1" thickBot="1" x14ac:dyDescent="0.3">
      <c r="A23636" s="157" t="s">
        <v>4909</v>
      </c>
      <c r="B23636" s="158"/>
      <c r="C23636" s="158"/>
      <c r="D23636" s="158"/>
      <c r="E23636" s="159">
        <v>127462</v>
      </c>
      <c r="F23636" s="160"/>
    </row>
    <row r="23637" spans="1:6" ht="12.75" customHeight="1" x14ac:dyDescent="0.2"/>
    <row r="23638" spans="1:6" ht="12.75" customHeight="1" x14ac:dyDescent="0.2"/>
    <row r="23639" spans="1:6" ht="409.6" hidden="1" customHeight="1" x14ac:dyDescent="0.2"/>
    <row r="23640" spans="1:6" ht="12.75" customHeight="1" x14ac:dyDescent="0.25">
      <c r="A23640" s="144" t="s">
        <v>4868</v>
      </c>
      <c r="B23640" s="145"/>
      <c r="C23640" s="145"/>
      <c r="D23640" s="145"/>
      <c r="E23640" s="146"/>
      <c r="F23640" s="147"/>
    </row>
    <row r="23641" spans="1:6" ht="12.75" customHeight="1" x14ac:dyDescent="0.2">
      <c r="A23641" s="138" t="s">
        <v>3555</v>
      </c>
      <c r="B23641" s="139"/>
      <c r="C23641" s="139"/>
      <c r="D23641" s="140"/>
      <c r="E23641" s="76" t="s">
        <v>4869</v>
      </c>
      <c r="F23641" s="77" t="s">
        <v>4870</v>
      </c>
    </row>
    <row r="23642" spans="1:6" ht="12.75" customHeight="1" x14ac:dyDescent="0.2">
      <c r="A23642" s="141"/>
      <c r="B23642" s="142"/>
      <c r="C23642" s="142"/>
      <c r="D23642" s="143"/>
      <c r="E23642" s="78" t="s">
        <v>3554</v>
      </c>
      <c r="F23642" s="79" t="s">
        <v>117</v>
      </c>
    </row>
    <row r="23643" spans="1:6" ht="409.6" hidden="1" customHeight="1" x14ac:dyDescent="0.2"/>
    <row r="23644" spans="1:6" ht="12.75" customHeight="1" x14ac:dyDescent="0.2">
      <c r="A23644" s="80" t="s">
        <v>4871</v>
      </c>
      <c r="B23644" s="81" t="s">
        <v>4872</v>
      </c>
      <c r="C23644" s="82" t="s">
        <v>4870</v>
      </c>
      <c r="D23644" s="82" t="s">
        <v>4873</v>
      </c>
      <c r="E23644" s="82" t="s">
        <v>4874</v>
      </c>
      <c r="F23644" s="83" t="s">
        <v>4875</v>
      </c>
    </row>
    <row r="23645" spans="1:6" ht="409.6" hidden="1" customHeight="1" x14ac:dyDescent="0.2"/>
    <row r="23646" spans="1:6" ht="25.5" customHeight="1" x14ac:dyDescent="0.2">
      <c r="A23646" s="84" t="s">
        <v>5154</v>
      </c>
      <c r="B23646" s="85" t="s">
        <v>5155</v>
      </c>
      <c r="C23646" s="86" t="s">
        <v>106</v>
      </c>
      <c r="D23646" s="87">
        <v>0.03</v>
      </c>
      <c r="E23646" s="88">
        <v>405694</v>
      </c>
      <c r="F23646" s="89">
        <f>+D23646*E23646</f>
        <v>12170.82</v>
      </c>
    </row>
    <row r="23647" spans="1:6" ht="409.6" hidden="1" customHeight="1" x14ac:dyDescent="0.2"/>
    <row r="23648" spans="1:6" ht="25.5" customHeight="1" x14ac:dyDescent="0.2">
      <c r="A23648" s="84" t="s">
        <v>5712</v>
      </c>
      <c r="B23648" s="85" t="s">
        <v>5713</v>
      </c>
      <c r="C23648" s="86" t="s">
        <v>7</v>
      </c>
      <c r="D23648" s="87">
        <v>1.8</v>
      </c>
      <c r="E23648" s="88">
        <v>4741</v>
      </c>
      <c r="F23648" s="89">
        <f>+D23648*E23648</f>
        <v>8533.8000000000011</v>
      </c>
    </row>
    <row r="23649" spans="1:6" ht="409.6" hidden="1" customHeight="1" x14ac:dyDescent="0.2"/>
    <row r="23650" spans="1:6" ht="25.5" customHeight="1" x14ac:dyDescent="0.2">
      <c r="A23650" s="84" t="s">
        <v>5214</v>
      </c>
      <c r="B23650" s="85" t="s">
        <v>5215</v>
      </c>
      <c r="C23650" s="86" t="s">
        <v>117</v>
      </c>
      <c r="D23650" s="87">
        <v>0.1</v>
      </c>
      <c r="E23650" s="88">
        <v>40674</v>
      </c>
      <c r="F23650" s="89">
        <f>+D23650*E23650</f>
        <v>4067.4</v>
      </c>
    </row>
    <row r="23651" spans="1:6" ht="409.6" hidden="1" customHeight="1" x14ac:dyDescent="0.2"/>
    <row r="23652" spans="1:6" ht="25.5" customHeight="1" x14ac:dyDescent="0.2">
      <c r="A23652" s="84" t="s">
        <v>5750</v>
      </c>
      <c r="B23652" s="85" t="s">
        <v>5751</v>
      </c>
      <c r="C23652" s="86" t="s">
        <v>106</v>
      </c>
      <c r="D23652" s="87">
        <v>0.1</v>
      </c>
      <c r="E23652" s="88">
        <v>83189</v>
      </c>
      <c r="F23652" s="89">
        <f>+D23652*E23652</f>
        <v>8318.9</v>
      </c>
    </row>
    <row r="23653" spans="1:6" ht="409.6" hidden="1" customHeight="1" x14ac:dyDescent="0.2"/>
    <row r="23654" spans="1:6" ht="25.5" customHeight="1" x14ac:dyDescent="0.2">
      <c r="A23654" s="84" t="s">
        <v>5121</v>
      </c>
      <c r="B23654" s="85" t="s">
        <v>5122</v>
      </c>
      <c r="C23654" s="86" t="s">
        <v>106</v>
      </c>
      <c r="D23654" s="87">
        <v>7.4999999999999997E-2</v>
      </c>
      <c r="E23654" s="88">
        <v>32024</v>
      </c>
      <c r="F23654" s="89">
        <f>+D23654*E23654</f>
        <v>2401.7999999999997</v>
      </c>
    </row>
    <row r="23655" spans="1:6" ht="409.6" hidden="1" customHeight="1" x14ac:dyDescent="0.2"/>
    <row r="23656" spans="1:6" ht="25.5" customHeight="1" thickBot="1" x14ac:dyDescent="0.25">
      <c r="A23656" s="84" t="s">
        <v>4876</v>
      </c>
      <c r="B23656" s="85" t="s">
        <v>4877</v>
      </c>
      <c r="C23656" s="86" t="s">
        <v>1212</v>
      </c>
      <c r="D23656" s="87">
        <v>0.02</v>
      </c>
      <c r="E23656" s="88">
        <v>3690</v>
      </c>
      <c r="F23656" s="89">
        <f>+D23656*E23656</f>
        <v>73.8</v>
      </c>
    </row>
    <row r="23657" spans="1:6" ht="409.6" hidden="1" customHeight="1" thickBot="1" x14ac:dyDescent="0.25"/>
    <row r="23658" spans="1:6" ht="13.5" customHeight="1" thickBot="1" x14ac:dyDescent="0.25">
      <c r="A23658" s="90" t="s">
        <v>4883</v>
      </c>
      <c r="B23658" s="91"/>
      <c r="C23658" s="92">
        <v>60.377198343179202</v>
      </c>
      <c r="D23658" s="91"/>
      <c r="E23658" s="93" t="s">
        <v>4884</v>
      </c>
      <c r="F23658" s="94">
        <v>35567</v>
      </c>
    </row>
    <row r="23659" spans="1:6" ht="0.2" customHeight="1" x14ac:dyDescent="0.2"/>
    <row r="23660" spans="1:6" ht="12.75" customHeight="1" x14ac:dyDescent="0.2">
      <c r="A23660" s="80" t="s">
        <v>4871</v>
      </c>
      <c r="B23660" s="81" t="s">
        <v>4885</v>
      </c>
      <c r="C23660" s="82" t="s">
        <v>4870</v>
      </c>
      <c r="D23660" s="82" t="s">
        <v>4873</v>
      </c>
      <c r="E23660" s="82" t="s">
        <v>4874</v>
      </c>
      <c r="F23660" s="83" t="s">
        <v>4875</v>
      </c>
    </row>
    <row r="23661" spans="1:6" ht="409.6" hidden="1" customHeight="1" x14ac:dyDescent="0.2"/>
    <row r="23662" spans="1:6" ht="25.5" customHeight="1" x14ac:dyDescent="0.2">
      <c r="A23662" s="84" t="s">
        <v>5541</v>
      </c>
      <c r="B23662" s="85" t="s">
        <v>5542</v>
      </c>
      <c r="C23662" s="86" t="s">
        <v>4888</v>
      </c>
      <c r="D23662" s="87">
        <v>2.8000000000000001E-2</v>
      </c>
      <c r="E23662" s="88">
        <v>198902</v>
      </c>
      <c r="F23662" s="89">
        <f>+D23662*E23662</f>
        <v>5569.2560000000003</v>
      </c>
    </row>
    <row r="23663" spans="1:6" ht="409.6" hidden="1" customHeight="1" x14ac:dyDescent="0.2"/>
    <row r="23664" spans="1:6" ht="25.5" customHeight="1" thickBot="1" x14ac:dyDescent="0.25">
      <c r="A23664" s="84" t="s">
        <v>4912</v>
      </c>
      <c r="B23664" s="85" t="s">
        <v>4913</v>
      </c>
      <c r="C23664" s="86" t="s">
        <v>4888</v>
      </c>
      <c r="D23664" s="87">
        <v>7.0000000000000007E-2</v>
      </c>
      <c r="E23664" s="88">
        <v>184277</v>
      </c>
      <c r="F23664" s="89">
        <f>+D23664*E23664</f>
        <v>12899.390000000001</v>
      </c>
    </row>
    <row r="23665" spans="1:6" ht="409.6" hidden="1" customHeight="1" thickBot="1" x14ac:dyDescent="0.25"/>
    <row r="23666" spans="1:6" ht="13.5" customHeight="1" thickBot="1" x14ac:dyDescent="0.25">
      <c r="A23666" s="90" t="s">
        <v>4893</v>
      </c>
      <c r="B23666" s="91"/>
      <c r="C23666" s="92">
        <v>31.3505805663068</v>
      </c>
      <c r="D23666" s="91"/>
      <c r="E23666" s="93" t="s">
        <v>4884</v>
      </c>
      <c r="F23666" s="94">
        <v>18468</v>
      </c>
    </row>
    <row r="23667" spans="1:6" ht="0.2" customHeight="1" x14ac:dyDescent="0.2"/>
    <row r="23668" spans="1:6" ht="12.75" customHeight="1" x14ac:dyDescent="0.2">
      <c r="A23668" s="80" t="s">
        <v>4871</v>
      </c>
      <c r="B23668" s="81" t="s">
        <v>4894</v>
      </c>
      <c r="C23668" s="82" t="s">
        <v>4870</v>
      </c>
      <c r="D23668" s="82" t="s">
        <v>4873</v>
      </c>
      <c r="E23668" s="82" t="s">
        <v>4874</v>
      </c>
      <c r="F23668" s="83" t="s">
        <v>4875</v>
      </c>
    </row>
    <row r="23669" spans="1:6" ht="409.6" hidden="1" customHeight="1" x14ac:dyDescent="0.2"/>
    <row r="23670" spans="1:6" ht="25.5" customHeight="1" thickBot="1" x14ac:dyDescent="0.25">
      <c r="A23670" s="84" t="s">
        <v>4895</v>
      </c>
      <c r="B23670" s="85" t="s">
        <v>4896</v>
      </c>
      <c r="C23670" s="86" t="s">
        <v>4897</v>
      </c>
      <c r="D23670" s="87">
        <v>0.05</v>
      </c>
      <c r="E23670" s="88">
        <v>18468</v>
      </c>
      <c r="F23670" s="89">
        <f>+D23670*E23670</f>
        <v>923.40000000000009</v>
      </c>
    </row>
    <row r="23671" spans="1:6" ht="409.6" hidden="1" customHeight="1" thickBot="1" x14ac:dyDescent="0.25"/>
    <row r="23672" spans="1:6" ht="13.5" customHeight="1" thickBot="1" x14ac:dyDescent="0.25">
      <c r="A23672" s="90" t="s">
        <v>4898</v>
      </c>
      <c r="B23672" s="91"/>
      <c r="C23672" s="92">
        <v>1.56685000339512</v>
      </c>
      <c r="D23672" s="91"/>
      <c r="E23672" s="93" t="s">
        <v>4884</v>
      </c>
      <c r="F23672" s="94">
        <v>923</v>
      </c>
    </row>
    <row r="23673" spans="1:6" ht="0.2" customHeight="1" x14ac:dyDescent="0.2"/>
    <row r="23674" spans="1:6" ht="12.75" customHeight="1" x14ac:dyDescent="0.2">
      <c r="A23674" s="80" t="s">
        <v>4871</v>
      </c>
      <c r="B23674" s="81" t="s">
        <v>4899</v>
      </c>
      <c r="C23674" s="82" t="s">
        <v>4870</v>
      </c>
      <c r="D23674" s="82" t="s">
        <v>4873</v>
      </c>
      <c r="E23674" s="82" t="s">
        <v>4874</v>
      </c>
      <c r="F23674" s="83" t="s">
        <v>4875</v>
      </c>
    </row>
    <row r="23675" spans="1:6" ht="409.6" hidden="1" customHeight="1" x14ac:dyDescent="0.2"/>
    <row r="23676" spans="1:6" ht="25.5" customHeight="1" x14ac:dyDescent="0.2">
      <c r="A23676" s="84" t="s">
        <v>5054</v>
      </c>
      <c r="B23676" s="85" t="s">
        <v>5055</v>
      </c>
      <c r="C23676" s="86" t="s">
        <v>109</v>
      </c>
      <c r="D23676" s="87">
        <v>0.05</v>
      </c>
      <c r="E23676" s="88">
        <v>30000</v>
      </c>
      <c r="F23676" s="89">
        <f>+D23676*E23676</f>
        <v>1500</v>
      </c>
    </row>
    <row r="23677" spans="1:6" ht="409.6" hidden="1" customHeight="1" x14ac:dyDescent="0.2"/>
    <row r="23678" spans="1:6" ht="25.5" customHeight="1" thickBot="1" x14ac:dyDescent="0.25">
      <c r="A23678" s="84" t="s">
        <v>5752</v>
      </c>
      <c r="B23678" s="85" t="s">
        <v>5753</v>
      </c>
      <c r="C23678" s="86" t="s">
        <v>109</v>
      </c>
      <c r="D23678" s="87">
        <v>6.2509999999999996E-2</v>
      </c>
      <c r="E23678" s="88">
        <v>39200</v>
      </c>
      <c r="F23678" s="89">
        <f>+D23678*E23678</f>
        <v>2450.3919999999998</v>
      </c>
    </row>
    <row r="23679" spans="1:6" ht="409.6" hidden="1" customHeight="1" thickBot="1" x14ac:dyDescent="0.25"/>
    <row r="23680" spans="1:6" ht="13.5" customHeight="1" thickBot="1" x14ac:dyDescent="0.25">
      <c r="A23680" s="90" t="s">
        <v>4904</v>
      </c>
      <c r="B23680" s="91"/>
      <c r="C23680" s="92">
        <v>6.7053710871189001</v>
      </c>
      <c r="D23680" s="91"/>
      <c r="E23680" s="93" t="s">
        <v>4884</v>
      </c>
      <c r="F23680" s="94">
        <v>3950</v>
      </c>
    </row>
    <row r="23681" spans="1:6" ht="0.2" customHeight="1" thickBot="1" x14ac:dyDescent="0.25"/>
    <row r="23682" spans="1:6" ht="12.75" customHeight="1" thickBot="1" x14ac:dyDescent="0.3">
      <c r="A23682" s="157" t="s">
        <v>4909</v>
      </c>
      <c r="B23682" s="158"/>
      <c r="C23682" s="158"/>
      <c r="D23682" s="158"/>
      <c r="E23682" s="159">
        <v>58908</v>
      </c>
      <c r="F23682" s="160"/>
    </row>
    <row r="23683" spans="1:6" ht="12.75" customHeight="1" x14ac:dyDescent="0.2"/>
    <row r="23684" spans="1:6" ht="12.75" customHeight="1" x14ac:dyDescent="0.2"/>
    <row r="23685" spans="1:6" ht="409.6" hidden="1" customHeight="1" x14ac:dyDescent="0.2"/>
    <row r="23686" spans="1:6" ht="12.75" customHeight="1" x14ac:dyDescent="0.25">
      <c r="A23686" s="144" t="s">
        <v>4868</v>
      </c>
      <c r="B23686" s="145"/>
      <c r="C23686" s="145"/>
      <c r="D23686" s="145"/>
      <c r="E23686" s="146"/>
      <c r="F23686" s="147"/>
    </row>
    <row r="23687" spans="1:6" ht="12.75" customHeight="1" x14ac:dyDescent="0.2">
      <c r="A23687" s="138" t="s">
        <v>3557</v>
      </c>
      <c r="B23687" s="139"/>
      <c r="C23687" s="139"/>
      <c r="D23687" s="140"/>
      <c r="E23687" s="76" t="s">
        <v>4869</v>
      </c>
      <c r="F23687" s="77" t="s">
        <v>4870</v>
      </c>
    </row>
    <row r="23688" spans="1:6" ht="12.75" customHeight="1" x14ac:dyDescent="0.2">
      <c r="A23688" s="141"/>
      <c r="B23688" s="142"/>
      <c r="C23688" s="142"/>
      <c r="D23688" s="143"/>
      <c r="E23688" s="78" t="s">
        <v>3556</v>
      </c>
      <c r="F23688" s="79" t="s">
        <v>117</v>
      </c>
    </row>
    <row r="23689" spans="1:6" ht="409.6" hidden="1" customHeight="1" x14ac:dyDescent="0.2"/>
    <row r="23690" spans="1:6" ht="12.75" customHeight="1" x14ac:dyDescent="0.2">
      <c r="A23690" s="80" t="s">
        <v>4871</v>
      </c>
      <c r="B23690" s="81" t="s">
        <v>4872</v>
      </c>
      <c r="C23690" s="82" t="s">
        <v>4870</v>
      </c>
      <c r="D23690" s="82" t="s">
        <v>4873</v>
      </c>
      <c r="E23690" s="82" t="s">
        <v>4874</v>
      </c>
      <c r="F23690" s="83" t="s">
        <v>4875</v>
      </c>
    </row>
    <row r="23691" spans="1:6" ht="409.6" hidden="1" customHeight="1" x14ac:dyDescent="0.2"/>
    <row r="23692" spans="1:6" ht="25.5" customHeight="1" x14ac:dyDescent="0.2">
      <c r="A23692" s="84" t="s">
        <v>5242</v>
      </c>
      <c r="B23692" s="85" t="s">
        <v>5243</v>
      </c>
      <c r="C23692" s="86" t="s">
        <v>106</v>
      </c>
      <c r="D23692" s="87">
        <v>0.15</v>
      </c>
      <c r="E23692" s="88">
        <v>482931</v>
      </c>
      <c r="F23692" s="89">
        <f>+D23692*E23692</f>
        <v>72439.649999999994</v>
      </c>
    </row>
    <row r="23693" spans="1:6" ht="409.6" hidden="1" customHeight="1" x14ac:dyDescent="0.2"/>
    <row r="23694" spans="1:6" ht="25.5" customHeight="1" x14ac:dyDescent="0.2">
      <c r="A23694" s="84" t="s">
        <v>5180</v>
      </c>
      <c r="B23694" s="85" t="s">
        <v>5181</v>
      </c>
      <c r="C23694" s="86" t="s">
        <v>7</v>
      </c>
      <c r="D23694" s="87">
        <v>0.36749999999999999</v>
      </c>
      <c r="E23694" s="88">
        <v>18433</v>
      </c>
      <c r="F23694" s="89">
        <f>+D23694*E23694</f>
        <v>6774.1274999999996</v>
      </c>
    </row>
    <row r="23695" spans="1:6" ht="409.6" hidden="1" customHeight="1" x14ac:dyDescent="0.2"/>
    <row r="23696" spans="1:6" ht="25.5" customHeight="1" x14ac:dyDescent="0.2">
      <c r="A23696" s="84" t="s">
        <v>5206</v>
      </c>
      <c r="B23696" s="85" t="s">
        <v>5207</v>
      </c>
      <c r="C23696" s="86" t="s">
        <v>7</v>
      </c>
      <c r="D23696" s="87">
        <v>0.1386</v>
      </c>
      <c r="E23696" s="88">
        <v>25736</v>
      </c>
      <c r="F23696" s="89">
        <f>+D23696*E23696</f>
        <v>3567.0095999999999</v>
      </c>
    </row>
    <row r="23697" spans="1:6" ht="409.6" hidden="1" customHeight="1" x14ac:dyDescent="0.2"/>
    <row r="23698" spans="1:6" ht="25.5" customHeight="1" x14ac:dyDescent="0.2">
      <c r="A23698" s="84" t="s">
        <v>5172</v>
      </c>
      <c r="B23698" s="85" t="s">
        <v>5173</v>
      </c>
      <c r="C23698" s="86" t="s">
        <v>9</v>
      </c>
      <c r="D23698" s="87">
        <v>0.23649999999999999</v>
      </c>
      <c r="E23698" s="88">
        <v>8900</v>
      </c>
      <c r="F23698" s="89">
        <f>+D23698*E23698</f>
        <v>2104.85</v>
      </c>
    </row>
    <row r="23699" spans="1:6" ht="409.6" hidden="1" customHeight="1" x14ac:dyDescent="0.2"/>
    <row r="23700" spans="1:6" ht="25.5" customHeight="1" x14ac:dyDescent="0.2">
      <c r="A23700" s="84" t="s">
        <v>4876</v>
      </c>
      <c r="B23700" s="85" t="s">
        <v>4877</v>
      </c>
      <c r="C23700" s="86" t="s">
        <v>1212</v>
      </c>
      <c r="D23700" s="87">
        <v>0.1</v>
      </c>
      <c r="E23700" s="88">
        <v>3690</v>
      </c>
      <c r="F23700" s="89">
        <f>+D23700*E23700</f>
        <v>369</v>
      </c>
    </row>
    <row r="23701" spans="1:6" ht="409.6" hidden="1" customHeight="1" x14ac:dyDescent="0.2"/>
    <row r="23702" spans="1:6" ht="25.5" customHeight="1" thickBot="1" x14ac:dyDescent="0.25">
      <c r="A23702" s="84" t="s">
        <v>5754</v>
      </c>
      <c r="B23702" s="85" t="s">
        <v>5755</v>
      </c>
      <c r="C23702" s="86" t="s">
        <v>106</v>
      </c>
      <c r="D23702" s="87">
        <v>0.15</v>
      </c>
      <c r="E23702" s="88">
        <v>58604</v>
      </c>
      <c r="F23702" s="89">
        <f>+D23702*E23702</f>
        <v>8790.6</v>
      </c>
    </row>
    <row r="23703" spans="1:6" ht="409.6" hidden="1" customHeight="1" thickBot="1" x14ac:dyDescent="0.25"/>
    <row r="23704" spans="1:6" ht="13.5" customHeight="1" thickBot="1" x14ac:dyDescent="0.25">
      <c r="A23704" s="90" t="s">
        <v>4883</v>
      </c>
      <c r="B23704" s="91"/>
      <c r="C23704" s="92">
        <v>71.686866377010404</v>
      </c>
      <c r="D23704" s="91"/>
      <c r="E23704" s="93" t="s">
        <v>4884</v>
      </c>
      <c r="F23704" s="94">
        <v>94046</v>
      </c>
    </row>
    <row r="23705" spans="1:6" ht="0.2" customHeight="1" x14ac:dyDescent="0.2"/>
    <row r="23706" spans="1:6" ht="12.75" customHeight="1" x14ac:dyDescent="0.2">
      <c r="A23706" s="80" t="s">
        <v>4871</v>
      </c>
      <c r="B23706" s="81" t="s">
        <v>4885</v>
      </c>
      <c r="C23706" s="82" t="s">
        <v>4870</v>
      </c>
      <c r="D23706" s="82" t="s">
        <v>4873</v>
      </c>
      <c r="E23706" s="82" t="s">
        <v>4874</v>
      </c>
      <c r="F23706" s="83" t="s">
        <v>4875</v>
      </c>
    </row>
    <row r="23707" spans="1:6" ht="409.6" hidden="1" customHeight="1" x14ac:dyDescent="0.2"/>
    <row r="23708" spans="1:6" ht="25.5" customHeight="1" thickBot="1" x14ac:dyDescent="0.25">
      <c r="A23708" s="84" t="s">
        <v>4912</v>
      </c>
      <c r="B23708" s="85" t="s">
        <v>4913</v>
      </c>
      <c r="C23708" s="86" t="s">
        <v>4888</v>
      </c>
      <c r="D23708" s="87">
        <v>0.17316000000000001</v>
      </c>
      <c r="E23708" s="88">
        <v>184277</v>
      </c>
      <c r="F23708" s="89">
        <f>+D23708*E23708</f>
        <v>31909.405320000002</v>
      </c>
    </row>
    <row r="23709" spans="1:6" ht="409.6" hidden="1" customHeight="1" thickBot="1" x14ac:dyDescent="0.25"/>
    <row r="23710" spans="1:6" ht="13.5" customHeight="1" thickBot="1" x14ac:dyDescent="0.25">
      <c r="A23710" s="90" t="s">
        <v>4893</v>
      </c>
      <c r="B23710" s="91"/>
      <c r="C23710" s="92">
        <v>24.322738013568099</v>
      </c>
      <c r="D23710" s="91"/>
      <c r="E23710" s="93" t="s">
        <v>4884</v>
      </c>
      <c r="F23710" s="94">
        <v>31909</v>
      </c>
    </row>
    <row r="23711" spans="1:6" ht="0.2" customHeight="1" x14ac:dyDescent="0.2"/>
    <row r="23712" spans="1:6" ht="12.75" customHeight="1" x14ac:dyDescent="0.2">
      <c r="A23712" s="80" t="s">
        <v>4871</v>
      </c>
      <c r="B23712" s="81" t="s">
        <v>4894</v>
      </c>
      <c r="C23712" s="82" t="s">
        <v>4870</v>
      </c>
      <c r="D23712" s="82" t="s">
        <v>4873</v>
      </c>
      <c r="E23712" s="82" t="s">
        <v>4874</v>
      </c>
      <c r="F23712" s="83" t="s">
        <v>4875</v>
      </c>
    </row>
    <row r="23713" spans="1:6" ht="409.6" hidden="1" customHeight="1" x14ac:dyDescent="0.2"/>
    <row r="23714" spans="1:6" ht="25.5" customHeight="1" thickBot="1" x14ac:dyDescent="0.25">
      <c r="A23714" s="84" t="s">
        <v>4895</v>
      </c>
      <c r="B23714" s="85" t="s">
        <v>4896</v>
      </c>
      <c r="C23714" s="86" t="s">
        <v>4897</v>
      </c>
      <c r="D23714" s="87">
        <v>0.05</v>
      </c>
      <c r="E23714" s="88">
        <v>31909</v>
      </c>
      <c r="F23714" s="89">
        <f>+D23714*E23714</f>
        <v>1595.45</v>
      </c>
    </row>
    <row r="23715" spans="1:6" ht="409.6" hidden="1" customHeight="1" thickBot="1" x14ac:dyDescent="0.25"/>
    <row r="23716" spans="1:6" ht="13.5" customHeight="1" thickBot="1" x14ac:dyDescent="0.25">
      <c r="A23716" s="90" t="s">
        <v>4898</v>
      </c>
      <c r="B23716" s="91"/>
      <c r="C23716" s="92">
        <v>1.21579388672917</v>
      </c>
      <c r="D23716" s="91"/>
      <c r="E23716" s="93" t="s">
        <v>4884</v>
      </c>
      <c r="F23716" s="94">
        <v>1595</v>
      </c>
    </row>
    <row r="23717" spans="1:6" ht="0.2" customHeight="1" x14ac:dyDescent="0.2"/>
    <row r="23718" spans="1:6" ht="12.75" customHeight="1" x14ac:dyDescent="0.2">
      <c r="A23718" s="80" t="s">
        <v>4871</v>
      </c>
      <c r="B23718" s="81" t="s">
        <v>4899</v>
      </c>
      <c r="C23718" s="82" t="s">
        <v>4870</v>
      </c>
      <c r="D23718" s="82" t="s">
        <v>4873</v>
      </c>
      <c r="E23718" s="82" t="s">
        <v>4874</v>
      </c>
      <c r="F23718" s="83" t="s">
        <v>4875</v>
      </c>
    </row>
    <row r="23719" spans="1:6" ht="409.6" hidden="1" customHeight="1" x14ac:dyDescent="0.2"/>
    <row r="23720" spans="1:6" ht="25.5" customHeight="1" thickBot="1" x14ac:dyDescent="0.25">
      <c r="A23720" s="84" t="s">
        <v>5166</v>
      </c>
      <c r="B23720" s="85" t="s">
        <v>5167</v>
      </c>
      <c r="C23720" s="86" t="s">
        <v>109</v>
      </c>
      <c r="D23720" s="87">
        <v>2.5000000000000001E-2</v>
      </c>
      <c r="E23720" s="88">
        <v>26925</v>
      </c>
      <c r="F23720" s="89">
        <f>+D23720*E23720</f>
        <v>673.125</v>
      </c>
    </row>
    <row r="23721" spans="1:6" ht="409.6" hidden="1" customHeight="1" thickBot="1" x14ac:dyDescent="0.25"/>
    <row r="23722" spans="1:6" ht="13.5" customHeight="1" thickBot="1" x14ac:dyDescent="0.25">
      <c r="A23722" s="90" t="s">
        <v>4904</v>
      </c>
      <c r="B23722" s="91"/>
      <c r="C23722" s="92">
        <v>0.51299641740986401</v>
      </c>
      <c r="D23722" s="91"/>
      <c r="E23722" s="93" t="s">
        <v>4884</v>
      </c>
      <c r="F23722" s="94">
        <v>673</v>
      </c>
    </row>
    <row r="23723" spans="1:6" ht="0.2" customHeight="1" x14ac:dyDescent="0.2"/>
    <row r="23724" spans="1:6" ht="12.75" customHeight="1" x14ac:dyDescent="0.2">
      <c r="A23724" s="80" t="s">
        <v>4871</v>
      </c>
      <c r="B23724" s="81" t="s">
        <v>4905</v>
      </c>
      <c r="C23724" s="82" t="s">
        <v>4870</v>
      </c>
      <c r="D23724" s="82" t="s">
        <v>4873</v>
      </c>
      <c r="E23724" s="82" t="s">
        <v>4874</v>
      </c>
      <c r="F23724" s="83" t="s">
        <v>4875</v>
      </c>
    </row>
    <row r="23725" spans="1:6" ht="409.6" hidden="1" customHeight="1" x14ac:dyDescent="0.2"/>
    <row r="23726" spans="1:6" ht="25.5" customHeight="1" thickBot="1" x14ac:dyDescent="0.25">
      <c r="A23726" s="84" t="s">
        <v>4920</v>
      </c>
      <c r="B23726" s="85" t="s">
        <v>4921</v>
      </c>
      <c r="C23726" s="86" t="s">
        <v>106</v>
      </c>
      <c r="D23726" s="87">
        <v>0.21</v>
      </c>
      <c r="E23726" s="88">
        <v>14128</v>
      </c>
      <c r="F23726" s="89">
        <f>+D23726*E23726</f>
        <v>2966.88</v>
      </c>
    </row>
    <row r="23727" spans="1:6" ht="409.6" hidden="1" customHeight="1" thickBot="1" x14ac:dyDescent="0.25"/>
    <row r="23728" spans="1:6" ht="13.5" customHeight="1" thickBot="1" x14ac:dyDescent="0.25">
      <c r="A23728" s="90" t="s">
        <v>4908</v>
      </c>
      <c r="B23728" s="91"/>
      <c r="C23728" s="92">
        <v>2.2616053052824099</v>
      </c>
      <c r="D23728" s="91"/>
      <c r="E23728" s="93" t="s">
        <v>4884</v>
      </c>
      <c r="F23728" s="94">
        <v>2967</v>
      </c>
    </row>
    <row r="23729" spans="1:6" ht="0.2" customHeight="1" thickBot="1" x14ac:dyDescent="0.25"/>
    <row r="23730" spans="1:6" ht="12.75" customHeight="1" thickBot="1" x14ac:dyDescent="0.3">
      <c r="A23730" s="157" t="s">
        <v>4909</v>
      </c>
      <c r="B23730" s="158"/>
      <c r="C23730" s="158"/>
      <c r="D23730" s="158"/>
      <c r="E23730" s="159">
        <v>131190</v>
      </c>
      <c r="F23730" s="160"/>
    </row>
    <row r="23731" spans="1:6" ht="12.75" customHeight="1" x14ac:dyDescent="0.2"/>
    <row r="23732" spans="1:6" ht="12.75" customHeight="1" x14ac:dyDescent="0.2"/>
    <row r="23733" spans="1:6" ht="409.6" hidden="1" customHeight="1" x14ac:dyDescent="0.2"/>
    <row r="23734" spans="1:6" ht="12.75" customHeight="1" x14ac:dyDescent="0.25">
      <c r="A23734" s="144" t="s">
        <v>4868</v>
      </c>
      <c r="B23734" s="145"/>
      <c r="C23734" s="145"/>
      <c r="D23734" s="145"/>
      <c r="E23734" s="146"/>
      <c r="F23734" s="147"/>
    </row>
    <row r="23735" spans="1:6" ht="12.75" customHeight="1" x14ac:dyDescent="0.2">
      <c r="A23735" s="138" t="s">
        <v>3561</v>
      </c>
      <c r="B23735" s="139"/>
      <c r="C23735" s="139"/>
      <c r="D23735" s="140"/>
      <c r="E23735" s="76" t="s">
        <v>4869</v>
      </c>
      <c r="F23735" s="77" t="s">
        <v>4870</v>
      </c>
    </row>
    <row r="23736" spans="1:6" ht="12.75" customHeight="1" x14ac:dyDescent="0.2">
      <c r="A23736" s="141"/>
      <c r="B23736" s="142"/>
      <c r="C23736" s="142"/>
      <c r="D23736" s="143"/>
      <c r="E23736" s="78" t="s">
        <v>3560</v>
      </c>
      <c r="F23736" s="79" t="s">
        <v>263</v>
      </c>
    </row>
    <row r="23737" spans="1:6" ht="409.6" hidden="1" customHeight="1" x14ac:dyDescent="0.2"/>
    <row r="23738" spans="1:6" ht="12.75" customHeight="1" x14ac:dyDescent="0.2">
      <c r="A23738" s="80" t="s">
        <v>4871</v>
      </c>
      <c r="B23738" s="81" t="s">
        <v>4872</v>
      </c>
      <c r="C23738" s="82" t="s">
        <v>4870</v>
      </c>
      <c r="D23738" s="82" t="s">
        <v>4873</v>
      </c>
      <c r="E23738" s="82" t="s">
        <v>4874</v>
      </c>
      <c r="F23738" s="83" t="s">
        <v>4875</v>
      </c>
    </row>
    <row r="23739" spans="1:6" ht="409.6" hidden="1" customHeight="1" x14ac:dyDescent="0.2"/>
    <row r="23740" spans="1:6" ht="25.5" customHeight="1" x14ac:dyDescent="0.2">
      <c r="A23740" s="84" t="s">
        <v>5756</v>
      </c>
      <c r="B23740" s="85" t="s">
        <v>5757</v>
      </c>
      <c r="C23740" s="86" t="s">
        <v>9</v>
      </c>
      <c r="D23740" s="87">
        <v>5.25</v>
      </c>
      <c r="E23740" s="88">
        <v>2446</v>
      </c>
      <c r="F23740" s="89">
        <f>+D23740*E23740</f>
        <v>12841.5</v>
      </c>
    </row>
    <row r="23741" spans="1:6" ht="409.6" hidden="1" customHeight="1" x14ac:dyDescent="0.2"/>
    <row r="23742" spans="1:6" ht="25.5" customHeight="1" x14ac:dyDescent="0.2">
      <c r="A23742" s="84" t="s">
        <v>5758</v>
      </c>
      <c r="B23742" s="85" t="s">
        <v>5759</v>
      </c>
      <c r="C23742" s="86" t="s">
        <v>117</v>
      </c>
      <c r="D23742" s="87">
        <v>0.44</v>
      </c>
      <c r="E23742" s="88">
        <v>17264</v>
      </c>
      <c r="F23742" s="89">
        <f>+D23742*E23742</f>
        <v>7596.16</v>
      </c>
    </row>
    <row r="23743" spans="1:6" ht="409.6" hidden="1" customHeight="1" x14ac:dyDescent="0.2"/>
    <row r="23744" spans="1:6" ht="25.5" customHeight="1" x14ac:dyDescent="0.2">
      <c r="A23744" s="84" t="s">
        <v>5760</v>
      </c>
      <c r="B23744" s="85" t="s">
        <v>5761</v>
      </c>
      <c r="C23744" s="86" t="s">
        <v>106</v>
      </c>
      <c r="D23744" s="87">
        <v>1.0500000000000001E-2</v>
      </c>
      <c r="E23744" s="88">
        <v>378438</v>
      </c>
      <c r="F23744" s="89">
        <f>+D23744*E23744</f>
        <v>3973.5990000000002</v>
      </c>
    </row>
    <row r="23745" spans="1:6" ht="409.6" hidden="1" customHeight="1" x14ac:dyDescent="0.2"/>
    <row r="23746" spans="1:6" ht="25.5" customHeight="1" thickBot="1" x14ac:dyDescent="0.25">
      <c r="A23746" s="84" t="s">
        <v>5052</v>
      </c>
      <c r="B23746" s="85" t="s">
        <v>5053</v>
      </c>
      <c r="C23746" s="86" t="s">
        <v>106</v>
      </c>
      <c r="D23746" s="87">
        <v>2.2000000000000001E-3</v>
      </c>
      <c r="E23746" s="88">
        <v>83800</v>
      </c>
      <c r="F23746" s="89">
        <f>+D23746*E23746</f>
        <v>184.36</v>
      </c>
    </row>
    <row r="23747" spans="1:6" ht="409.6" hidden="1" customHeight="1" x14ac:dyDescent="0.2"/>
    <row r="23748" spans="1:6" ht="13.5" customHeight="1" thickBot="1" x14ac:dyDescent="0.25">
      <c r="A23748" s="90" t="s">
        <v>4883</v>
      </c>
      <c r="B23748" s="91"/>
      <c r="C23748" s="92">
        <v>50.628846668450599</v>
      </c>
      <c r="D23748" s="91"/>
      <c r="E23748" s="93" t="s">
        <v>4884</v>
      </c>
      <c r="F23748" s="94">
        <v>24596</v>
      </c>
    </row>
    <row r="23749" spans="1:6" ht="0.2" customHeight="1" x14ac:dyDescent="0.2"/>
    <row r="23750" spans="1:6" ht="12.75" customHeight="1" x14ac:dyDescent="0.2">
      <c r="A23750" s="80" t="s">
        <v>4871</v>
      </c>
      <c r="B23750" s="81" t="s">
        <v>4885</v>
      </c>
      <c r="C23750" s="82" t="s">
        <v>4870</v>
      </c>
      <c r="D23750" s="82" t="s">
        <v>4873</v>
      </c>
      <c r="E23750" s="82" t="s">
        <v>4874</v>
      </c>
      <c r="F23750" s="83" t="s">
        <v>4875</v>
      </c>
    </row>
    <row r="23751" spans="1:6" ht="409.6" hidden="1" customHeight="1" x14ac:dyDescent="0.2"/>
    <row r="23752" spans="1:6" ht="25.5" customHeight="1" thickBot="1" x14ac:dyDescent="0.25">
      <c r="A23752" s="84" t="s">
        <v>4912</v>
      </c>
      <c r="B23752" s="85" t="s">
        <v>4913</v>
      </c>
      <c r="C23752" s="86" t="s">
        <v>4888</v>
      </c>
      <c r="D23752" s="87">
        <v>6.25E-2</v>
      </c>
      <c r="E23752" s="88">
        <v>184277</v>
      </c>
      <c r="F23752" s="89">
        <f>+D23752*E23752</f>
        <v>11517.3125</v>
      </c>
    </row>
    <row r="23753" spans="1:6" ht="409.6" hidden="1" customHeight="1" thickBot="1" x14ac:dyDescent="0.25"/>
    <row r="23754" spans="1:6" ht="13.5" customHeight="1" thickBot="1" x14ac:dyDescent="0.25">
      <c r="A23754" s="90" t="s">
        <v>4893</v>
      </c>
      <c r="B23754" s="91"/>
      <c r="C23754" s="92">
        <v>23.706798954323698</v>
      </c>
      <c r="D23754" s="91"/>
      <c r="E23754" s="93" t="s">
        <v>4884</v>
      </c>
      <c r="F23754" s="94">
        <v>11517</v>
      </c>
    </row>
    <row r="23755" spans="1:6" ht="0.2" customHeight="1" x14ac:dyDescent="0.2"/>
    <row r="23756" spans="1:6" ht="12.75" customHeight="1" x14ac:dyDescent="0.2">
      <c r="A23756" s="80" t="s">
        <v>4871</v>
      </c>
      <c r="B23756" s="81" t="s">
        <v>4894</v>
      </c>
      <c r="C23756" s="82" t="s">
        <v>4870</v>
      </c>
      <c r="D23756" s="82" t="s">
        <v>4873</v>
      </c>
      <c r="E23756" s="82" t="s">
        <v>4874</v>
      </c>
      <c r="F23756" s="83" t="s">
        <v>4875</v>
      </c>
    </row>
    <row r="23757" spans="1:6" ht="409.6" hidden="1" customHeight="1" x14ac:dyDescent="0.2"/>
    <row r="23758" spans="1:6" ht="25.5" customHeight="1" thickBot="1" x14ac:dyDescent="0.25">
      <c r="A23758" s="84" t="s">
        <v>4895</v>
      </c>
      <c r="B23758" s="85" t="s">
        <v>4896</v>
      </c>
      <c r="C23758" s="86" t="s">
        <v>4897</v>
      </c>
      <c r="D23758" s="87">
        <v>0.05</v>
      </c>
      <c r="E23758" s="88">
        <v>11517</v>
      </c>
      <c r="F23758" s="89">
        <f>+D23758*E23758</f>
        <v>575.85</v>
      </c>
    </row>
    <row r="23759" spans="1:6" ht="409.6" hidden="1" customHeight="1" thickBot="1" x14ac:dyDescent="0.25"/>
    <row r="23760" spans="1:6" ht="13.5" customHeight="1" thickBot="1" x14ac:dyDescent="0.25">
      <c r="A23760" s="90" t="s">
        <v>4898</v>
      </c>
      <c r="B23760" s="91"/>
      <c r="C23760" s="92">
        <v>1.1856487104011899</v>
      </c>
      <c r="D23760" s="91"/>
      <c r="E23760" s="93" t="s">
        <v>4884</v>
      </c>
      <c r="F23760" s="94">
        <v>576</v>
      </c>
    </row>
    <row r="23761" spans="1:6" ht="0.2" customHeight="1" x14ac:dyDescent="0.2"/>
    <row r="23762" spans="1:6" ht="12.75" customHeight="1" x14ac:dyDescent="0.2">
      <c r="A23762" s="80" t="s">
        <v>4871</v>
      </c>
      <c r="B23762" s="81" t="s">
        <v>4899</v>
      </c>
      <c r="C23762" s="82" t="s">
        <v>4870</v>
      </c>
      <c r="D23762" s="82" t="s">
        <v>4873</v>
      </c>
      <c r="E23762" s="82" t="s">
        <v>4874</v>
      </c>
      <c r="F23762" s="83" t="s">
        <v>4875</v>
      </c>
    </row>
    <row r="23763" spans="1:6" ht="409.6" hidden="1" customHeight="1" x14ac:dyDescent="0.2"/>
    <row r="23764" spans="1:6" ht="25.5" customHeight="1" x14ac:dyDescent="0.2">
      <c r="A23764" s="84" t="s">
        <v>5079</v>
      </c>
      <c r="B23764" s="85" t="s">
        <v>5080</v>
      </c>
      <c r="C23764" s="86" t="s">
        <v>263</v>
      </c>
      <c r="D23764" s="87">
        <v>2</v>
      </c>
      <c r="E23764" s="88">
        <v>4756</v>
      </c>
      <c r="F23764" s="89">
        <f>+D23764*E23764</f>
        <v>9512</v>
      </c>
    </row>
    <row r="23765" spans="1:6" ht="409.6" hidden="1" customHeight="1" x14ac:dyDescent="0.2"/>
    <row r="23766" spans="1:6" ht="25.5" customHeight="1" x14ac:dyDescent="0.2">
      <c r="A23766" s="84" t="s">
        <v>5056</v>
      </c>
      <c r="B23766" s="85" t="s">
        <v>5057</v>
      </c>
      <c r="C23766" s="86" t="s">
        <v>109</v>
      </c>
      <c r="D23766" s="87">
        <v>2.5000000000000001E-2</v>
      </c>
      <c r="E23766" s="88">
        <v>54350</v>
      </c>
      <c r="F23766" s="89">
        <f>+D23766*E23766</f>
        <v>1358.75</v>
      </c>
    </row>
    <row r="23767" spans="1:6" ht="409.6" hidden="1" customHeight="1" x14ac:dyDescent="0.2"/>
    <row r="23768" spans="1:6" ht="25.5" customHeight="1" thickBot="1" x14ac:dyDescent="0.25">
      <c r="A23768" s="84" t="s">
        <v>5058</v>
      </c>
      <c r="B23768" s="85" t="s">
        <v>5059</v>
      </c>
      <c r="C23768" s="86" t="s">
        <v>109</v>
      </c>
      <c r="D23768" s="87">
        <v>2.5000000000000001E-2</v>
      </c>
      <c r="E23768" s="88">
        <v>23712</v>
      </c>
      <c r="F23768" s="89">
        <f>+D23768*E23768</f>
        <v>592.80000000000007</v>
      </c>
    </row>
    <row r="23769" spans="1:6" ht="409.6" hidden="1" customHeight="1" thickBot="1" x14ac:dyDescent="0.25"/>
    <row r="23770" spans="1:6" ht="13.5" customHeight="1" thickBot="1" x14ac:dyDescent="0.25">
      <c r="A23770" s="90" t="s">
        <v>4904</v>
      </c>
      <c r="B23770" s="91"/>
      <c r="C23770" s="92">
        <v>23.597702805623602</v>
      </c>
      <c r="D23770" s="91"/>
      <c r="E23770" s="93" t="s">
        <v>4884</v>
      </c>
      <c r="F23770" s="94">
        <v>11464</v>
      </c>
    </row>
    <row r="23771" spans="1:6" ht="0.2" customHeight="1" x14ac:dyDescent="0.2"/>
    <row r="23772" spans="1:6" ht="12.75" customHeight="1" x14ac:dyDescent="0.2">
      <c r="A23772" s="80" t="s">
        <v>4871</v>
      </c>
      <c r="B23772" s="81" t="s">
        <v>4905</v>
      </c>
      <c r="C23772" s="82" t="s">
        <v>4870</v>
      </c>
      <c r="D23772" s="82" t="s">
        <v>4873</v>
      </c>
      <c r="E23772" s="82" t="s">
        <v>4874</v>
      </c>
      <c r="F23772" s="83" t="s">
        <v>4875</v>
      </c>
    </row>
    <row r="23773" spans="1:6" ht="409.6" hidden="1" customHeight="1" x14ac:dyDescent="0.2"/>
    <row r="23774" spans="1:6" ht="25.5" customHeight="1" thickBot="1" x14ac:dyDescent="0.25">
      <c r="A23774" s="84" t="s">
        <v>4949</v>
      </c>
      <c r="B23774" s="85" t="s">
        <v>4950</v>
      </c>
      <c r="C23774" s="86" t="s">
        <v>9</v>
      </c>
      <c r="D23774" s="87">
        <v>0.2</v>
      </c>
      <c r="E23774" s="88">
        <v>2140</v>
      </c>
      <c r="F23774" s="89">
        <f>+D23774*E23774</f>
        <v>428</v>
      </c>
    </row>
    <row r="23775" spans="1:6" ht="409.6" hidden="1" customHeight="1" thickBot="1" x14ac:dyDescent="0.25"/>
    <row r="23776" spans="1:6" ht="13.5" customHeight="1" thickBot="1" x14ac:dyDescent="0.25">
      <c r="A23776" s="90" t="s">
        <v>4908</v>
      </c>
      <c r="B23776" s="91"/>
      <c r="C23776" s="92">
        <v>0.881002861200881</v>
      </c>
      <c r="D23776" s="91"/>
      <c r="E23776" s="93" t="s">
        <v>4884</v>
      </c>
      <c r="F23776" s="94">
        <v>428</v>
      </c>
    </row>
    <row r="23777" spans="1:6" ht="0.2" customHeight="1" x14ac:dyDescent="0.2"/>
    <row r="23778" spans="1:6" ht="12.75" customHeight="1" thickBot="1" x14ac:dyDescent="0.3">
      <c r="A23778" s="157" t="s">
        <v>4909</v>
      </c>
      <c r="B23778" s="158"/>
      <c r="C23778" s="158"/>
      <c r="D23778" s="158"/>
      <c r="E23778" s="159">
        <v>48581</v>
      </c>
      <c r="F23778" s="160"/>
    </row>
    <row r="23779" spans="1:6" ht="12.75" customHeight="1" x14ac:dyDescent="0.2"/>
    <row r="23780" spans="1:6" ht="12.75" customHeight="1" x14ac:dyDescent="0.2"/>
    <row r="23781" spans="1:6" ht="409.6" hidden="1" customHeight="1" x14ac:dyDescent="0.2"/>
    <row r="23782" spans="1:6" ht="12.75" customHeight="1" x14ac:dyDescent="0.25">
      <c r="A23782" s="144" t="s">
        <v>4868</v>
      </c>
      <c r="B23782" s="145"/>
      <c r="C23782" s="145"/>
      <c r="D23782" s="145"/>
      <c r="E23782" s="146"/>
      <c r="F23782" s="147"/>
    </row>
    <row r="23783" spans="1:6" ht="12.75" customHeight="1" x14ac:dyDescent="0.2">
      <c r="A23783" s="138" t="s">
        <v>3563</v>
      </c>
      <c r="B23783" s="139"/>
      <c r="C23783" s="139"/>
      <c r="D23783" s="140"/>
      <c r="E23783" s="76" t="s">
        <v>4869</v>
      </c>
      <c r="F23783" s="77" t="s">
        <v>4870</v>
      </c>
    </row>
    <row r="23784" spans="1:6" ht="12.75" customHeight="1" x14ac:dyDescent="0.2">
      <c r="A23784" s="141"/>
      <c r="B23784" s="142"/>
      <c r="C23784" s="142"/>
      <c r="D23784" s="143"/>
      <c r="E23784" s="78" t="s">
        <v>3562</v>
      </c>
      <c r="F23784" s="79" t="s">
        <v>263</v>
      </c>
    </row>
    <row r="23785" spans="1:6" ht="409.6" hidden="1" customHeight="1" x14ac:dyDescent="0.2"/>
    <row r="23786" spans="1:6" ht="12.75" customHeight="1" x14ac:dyDescent="0.2">
      <c r="A23786" s="80" t="s">
        <v>4871</v>
      </c>
      <c r="B23786" s="81" t="s">
        <v>4872</v>
      </c>
      <c r="C23786" s="82" t="s">
        <v>4870</v>
      </c>
      <c r="D23786" s="82" t="s">
        <v>4873</v>
      </c>
      <c r="E23786" s="82" t="s">
        <v>4874</v>
      </c>
      <c r="F23786" s="83" t="s">
        <v>4875</v>
      </c>
    </row>
    <row r="23787" spans="1:6" ht="409.6" hidden="1" customHeight="1" x14ac:dyDescent="0.2"/>
    <row r="23788" spans="1:6" ht="25.5" customHeight="1" x14ac:dyDescent="0.2">
      <c r="A23788" s="84" t="s">
        <v>5756</v>
      </c>
      <c r="B23788" s="85" t="s">
        <v>5757</v>
      </c>
      <c r="C23788" s="86" t="s">
        <v>9</v>
      </c>
      <c r="D23788" s="87">
        <v>5.25</v>
      </c>
      <c r="E23788" s="88">
        <v>2446</v>
      </c>
      <c r="F23788" s="89">
        <f>+D23788*E23788</f>
        <v>12841.5</v>
      </c>
    </row>
    <row r="23789" spans="1:6" ht="409.6" hidden="1" customHeight="1" x14ac:dyDescent="0.2"/>
    <row r="23790" spans="1:6" ht="25.5" customHeight="1" x14ac:dyDescent="0.2">
      <c r="A23790" s="84" t="s">
        <v>5760</v>
      </c>
      <c r="B23790" s="85" t="s">
        <v>5761</v>
      </c>
      <c r="C23790" s="86" t="s">
        <v>106</v>
      </c>
      <c r="D23790" s="87">
        <v>1.0500000000000001E-2</v>
      </c>
      <c r="E23790" s="88">
        <v>378438</v>
      </c>
      <c r="F23790" s="89">
        <f>+D23790*E23790</f>
        <v>3973.5990000000002</v>
      </c>
    </row>
    <row r="23791" spans="1:6" ht="409.6" hidden="1" customHeight="1" x14ac:dyDescent="0.2"/>
    <row r="23792" spans="1:6" ht="25.5" customHeight="1" thickBot="1" x14ac:dyDescent="0.25">
      <c r="A23792" s="84" t="s">
        <v>5052</v>
      </c>
      <c r="B23792" s="85" t="s">
        <v>5053</v>
      </c>
      <c r="C23792" s="86" t="s">
        <v>106</v>
      </c>
      <c r="D23792" s="87">
        <v>2.2000000000000001E-3</v>
      </c>
      <c r="E23792" s="88">
        <v>83800</v>
      </c>
      <c r="F23792" s="89">
        <f>+D23792*E23792</f>
        <v>184.36</v>
      </c>
    </row>
    <row r="23793" spans="1:6" ht="409.6" hidden="1" customHeight="1" x14ac:dyDescent="0.2"/>
    <row r="23794" spans="1:6" ht="13.5" customHeight="1" thickBot="1" x14ac:dyDescent="0.25">
      <c r="A23794" s="90" t="s">
        <v>4883</v>
      </c>
      <c r="B23794" s="91"/>
      <c r="C23794" s="92">
        <v>65.8174919663944</v>
      </c>
      <c r="D23794" s="91"/>
      <c r="E23794" s="93" t="s">
        <v>4884</v>
      </c>
      <c r="F23794" s="94">
        <v>17000</v>
      </c>
    </row>
    <row r="23795" spans="1:6" ht="0.2" customHeight="1" x14ac:dyDescent="0.2"/>
    <row r="23796" spans="1:6" ht="12.75" customHeight="1" x14ac:dyDescent="0.2">
      <c r="A23796" s="80" t="s">
        <v>4871</v>
      </c>
      <c r="B23796" s="81" t="s">
        <v>4885</v>
      </c>
      <c r="C23796" s="82" t="s">
        <v>4870</v>
      </c>
      <c r="D23796" s="82" t="s">
        <v>4873</v>
      </c>
      <c r="E23796" s="82" t="s">
        <v>4874</v>
      </c>
      <c r="F23796" s="83" t="s">
        <v>4875</v>
      </c>
    </row>
    <row r="23797" spans="1:6" ht="409.6" hidden="1" customHeight="1" x14ac:dyDescent="0.2"/>
    <row r="23798" spans="1:6" ht="25.5" customHeight="1" thickBot="1" x14ac:dyDescent="0.25">
      <c r="A23798" s="84" t="s">
        <v>4912</v>
      </c>
      <c r="B23798" s="85" t="s">
        <v>4913</v>
      </c>
      <c r="C23798" s="86" t="s">
        <v>4888</v>
      </c>
      <c r="D23798" s="87">
        <v>3.3329999999999999E-2</v>
      </c>
      <c r="E23798" s="88">
        <v>184277</v>
      </c>
      <c r="F23798" s="89">
        <f>+D23798*E23798</f>
        <v>6141.9524099999999</v>
      </c>
    </row>
    <row r="23799" spans="1:6" ht="409.6" hidden="1" customHeight="1" thickBot="1" x14ac:dyDescent="0.25"/>
    <row r="23800" spans="1:6" ht="13.5" customHeight="1" thickBot="1" x14ac:dyDescent="0.25">
      <c r="A23800" s="90" t="s">
        <v>4893</v>
      </c>
      <c r="B23800" s="91"/>
      <c r="C23800" s="92">
        <v>23.779472685740799</v>
      </c>
      <c r="D23800" s="91"/>
      <c r="E23800" s="93" t="s">
        <v>4884</v>
      </c>
      <c r="F23800" s="94">
        <v>6142</v>
      </c>
    </row>
    <row r="23801" spans="1:6" ht="0.2" customHeight="1" x14ac:dyDescent="0.2"/>
    <row r="23802" spans="1:6" ht="12.75" customHeight="1" x14ac:dyDescent="0.2">
      <c r="A23802" s="80" t="s">
        <v>4871</v>
      </c>
      <c r="B23802" s="81" t="s">
        <v>4894</v>
      </c>
      <c r="C23802" s="82" t="s">
        <v>4870</v>
      </c>
      <c r="D23802" s="82" t="s">
        <v>4873</v>
      </c>
      <c r="E23802" s="82" t="s">
        <v>4874</v>
      </c>
      <c r="F23802" s="83" t="s">
        <v>4875</v>
      </c>
    </row>
    <row r="23803" spans="1:6" ht="409.6" hidden="1" customHeight="1" x14ac:dyDescent="0.2"/>
    <row r="23804" spans="1:6" ht="25.5" customHeight="1" thickBot="1" x14ac:dyDescent="0.25">
      <c r="A23804" s="84" t="s">
        <v>4895</v>
      </c>
      <c r="B23804" s="85" t="s">
        <v>4896</v>
      </c>
      <c r="C23804" s="86" t="s">
        <v>4897</v>
      </c>
      <c r="D23804" s="87">
        <v>0.05</v>
      </c>
      <c r="E23804" s="88">
        <v>6142</v>
      </c>
      <c r="F23804" s="89">
        <f>+D23804*E23804</f>
        <v>307.10000000000002</v>
      </c>
    </row>
    <row r="23805" spans="1:6" ht="409.6" hidden="1" customHeight="1" thickBot="1" x14ac:dyDescent="0.25"/>
    <row r="23806" spans="1:6" ht="13.5" customHeight="1" thickBot="1" x14ac:dyDescent="0.25">
      <c r="A23806" s="90" t="s">
        <v>4898</v>
      </c>
      <c r="B23806" s="91"/>
      <c r="C23806" s="92">
        <v>1.18858647256959</v>
      </c>
      <c r="D23806" s="91"/>
      <c r="E23806" s="93" t="s">
        <v>4884</v>
      </c>
      <c r="F23806" s="94">
        <v>307</v>
      </c>
    </row>
    <row r="23807" spans="1:6" ht="0.2" customHeight="1" x14ac:dyDescent="0.2"/>
    <row r="23808" spans="1:6" ht="12.75" customHeight="1" x14ac:dyDescent="0.2">
      <c r="A23808" s="80" t="s">
        <v>4871</v>
      </c>
      <c r="B23808" s="81" t="s">
        <v>4899</v>
      </c>
      <c r="C23808" s="82" t="s">
        <v>4870</v>
      </c>
      <c r="D23808" s="82" t="s">
        <v>4873</v>
      </c>
      <c r="E23808" s="82" t="s">
        <v>4874</v>
      </c>
      <c r="F23808" s="83" t="s">
        <v>4875</v>
      </c>
    </row>
    <row r="23809" spans="1:6" ht="409.6" hidden="1" customHeight="1" x14ac:dyDescent="0.2"/>
    <row r="23810" spans="1:6" ht="25.5" customHeight="1" x14ac:dyDescent="0.2">
      <c r="A23810" s="84" t="s">
        <v>5056</v>
      </c>
      <c r="B23810" s="85" t="s">
        <v>5057</v>
      </c>
      <c r="C23810" s="86" t="s">
        <v>109</v>
      </c>
      <c r="D23810" s="87">
        <v>2.5000000000000001E-2</v>
      </c>
      <c r="E23810" s="88">
        <v>54350</v>
      </c>
      <c r="F23810" s="89">
        <f>+D23810*E23810</f>
        <v>1358.75</v>
      </c>
    </row>
    <row r="23811" spans="1:6" ht="409.6" hidden="1" customHeight="1" x14ac:dyDescent="0.2"/>
    <row r="23812" spans="1:6" ht="25.5" customHeight="1" thickBot="1" x14ac:dyDescent="0.25">
      <c r="A23812" s="84" t="s">
        <v>5058</v>
      </c>
      <c r="B23812" s="85" t="s">
        <v>5059</v>
      </c>
      <c r="C23812" s="86" t="s">
        <v>109</v>
      </c>
      <c r="D23812" s="87">
        <v>2.5000000000000001E-2</v>
      </c>
      <c r="E23812" s="88">
        <v>23712</v>
      </c>
      <c r="F23812" s="89">
        <f>+D23812*E23812</f>
        <v>592.80000000000007</v>
      </c>
    </row>
    <row r="23813" spans="1:6" ht="409.6" hidden="1" customHeight="1" thickBot="1" x14ac:dyDescent="0.25"/>
    <row r="23814" spans="1:6" ht="13.5" customHeight="1" thickBot="1" x14ac:dyDescent="0.25">
      <c r="A23814" s="90" t="s">
        <v>4904</v>
      </c>
      <c r="B23814" s="91"/>
      <c r="C23814" s="92">
        <v>7.5573967246118698</v>
      </c>
      <c r="D23814" s="91"/>
      <c r="E23814" s="93" t="s">
        <v>4884</v>
      </c>
      <c r="F23814" s="94">
        <v>1952</v>
      </c>
    </row>
    <row r="23815" spans="1:6" ht="0.2" customHeight="1" x14ac:dyDescent="0.2"/>
    <row r="23816" spans="1:6" ht="12.75" customHeight="1" x14ac:dyDescent="0.2">
      <c r="A23816" s="80" t="s">
        <v>4871</v>
      </c>
      <c r="B23816" s="81" t="s">
        <v>4905</v>
      </c>
      <c r="C23816" s="82" t="s">
        <v>4870</v>
      </c>
      <c r="D23816" s="82" t="s">
        <v>4873</v>
      </c>
      <c r="E23816" s="82" t="s">
        <v>4874</v>
      </c>
      <c r="F23816" s="83" t="s">
        <v>4875</v>
      </c>
    </row>
    <row r="23817" spans="1:6" ht="409.6" hidden="1" customHeight="1" x14ac:dyDescent="0.2"/>
    <row r="23818" spans="1:6" ht="25.5" customHeight="1" thickBot="1" x14ac:dyDescent="0.25">
      <c r="A23818" s="84" t="s">
        <v>4949</v>
      </c>
      <c r="B23818" s="85" t="s">
        <v>4950</v>
      </c>
      <c r="C23818" s="86" t="s">
        <v>9</v>
      </c>
      <c r="D23818" s="87">
        <v>0.2</v>
      </c>
      <c r="E23818" s="88">
        <v>2140</v>
      </c>
      <c r="F23818" s="89">
        <f>+D23818*E23818</f>
        <v>428</v>
      </c>
    </row>
    <row r="23819" spans="1:6" ht="409.6" hidden="1" customHeight="1" thickBot="1" x14ac:dyDescent="0.25"/>
    <row r="23820" spans="1:6" ht="13.5" customHeight="1" thickBot="1" x14ac:dyDescent="0.25">
      <c r="A23820" s="90" t="s">
        <v>4908</v>
      </c>
      <c r="B23820" s="91"/>
      <c r="C23820" s="92">
        <v>1.65705215068334</v>
      </c>
      <c r="D23820" s="91"/>
      <c r="E23820" s="93" t="s">
        <v>4884</v>
      </c>
      <c r="F23820" s="94">
        <v>428</v>
      </c>
    </row>
    <row r="23821" spans="1:6" ht="0.2" customHeight="1" thickBot="1" x14ac:dyDescent="0.25"/>
    <row r="23822" spans="1:6" ht="12.75" customHeight="1" thickBot="1" x14ac:dyDescent="0.3">
      <c r="A23822" s="157" t="s">
        <v>4909</v>
      </c>
      <c r="B23822" s="158"/>
      <c r="C23822" s="158"/>
      <c r="D23822" s="158"/>
      <c r="E23822" s="159">
        <v>25829</v>
      </c>
      <c r="F23822" s="160"/>
    </row>
    <row r="23823" spans="1:6" ht="12.75" customHeight="1" x14ac:dyDescent="0.2"/>
    <row r="23824" spans="1:6" ht="12.75" customHeight="1" x14ac:dyDescent="0.2"/>
    <row r="23825" spans="1:6" ht="409.6" hidden="1" customHeight="1" x14ac:dyDescent="0.2"/>
    <row r="23826" spans="1:6" ht="12.75" customHeight="1" x14ac:dyDescent="0.25">
      <c r="A23826" s="144" t="s">
        <v>4868</v>
      </c>
      <c r="B23826" s="145"/>
      <c r="C23826" s="145"/>
      <c r="D23826" s="145"/>
      <c r="E23826" s="146"/>
      <c r="F23826" s="147"/>
    </row>
    <row r="23827" spans="1:6" ht="12.75" customHeight="1" x14ac:dyDescent="0.2">
      <c r="A23827" s="138" t="s">
        <v>3565</v>
      </c>
      <c r="B23827" s="139"/>
      <c r="C23827" s="139"/>
      <c r="D23827" s="140"/>
      <c r="E23827" s="76" t="s">
        <v>4869</v>
      </c>
      <c r="F23827" s="77" t="s">
        <v>4870</v>
      </c>
    </row>
    <row r="23828" spans="1:6" ht="12.75" customHeight="1" x14ac:dyDescent="0.2">
      <c r="A23828" s="141"/>
      <c r="B23828" s="142"/>
      <c r="C23828" s="142"/>
      <c r="D23828" s="143"/>
      <c r="E23828" s="78" t="s">
        <v>3564</v>
      </c>
      <c r="F23828" s="79" t="s">
        <v>263</v>
      </c>
    </row>
    <row r="23829" spans="1:6" ht="409.6" hidden="1" customHeight="1" x14ac:dyDescent="0.2"/>
    <row r="23830" spans="1:6" ht="12.75" customHeight="1" x14ac:dyDescent="0.2">
      <c r="A23830" s="80" t="s">
        <v>4871</v>
      </c>
      <c r="B23830" s="81" t="s">
        <v>4872</v>
      </c>
      <c r="C23830" s="82" t="s">
        <v>4870</v>
      </c>
      <c r="D23830" s="82" t="s">
        <v>4873</v>
      </c>
      <c r="E23830" s="82" t="s">
        <v>4874</v>
      </c>
      <c r="F23830" s="83" t="s">
        <v>4875</v>
      </c>
    </row>
    <row r="23831" spans="1:6" ht="409.6" hidden="1" customHeight="1" x14ac:dyDescent="0.2"/>
    <row r="23832" spans="1:6" ht="25.5" customHeight="1" x14ac:dyDescent="0.2">
      <c r="A23832" s="84" t="s">
        <v>5756</v>
      </c>
      <c r="B23832" s="85" t="s">
        <v>5757</v>
      </c>
      <c r="C23832" s="86" t="s">
        <v>9</v>
      </c>
      <c r="D23832" s="87">
        <v>5.25</v>
      </c>
      <c r="E23832" s="88">
        <v>2446</v>
      </c>
      <c r="F23832" s="89">
        <f>+D23832*E23832</f>
        <v>12841.5</v>
      </c>
    </row>
    <row r="23833" spans="1:6" ht="409.6" hidden="1" customHeight="1" x14ac:dyDescent="0.2"/>
    <row r="23834" spans="1:6" ht="25.5" customHeight="1" x14ac:dyDescent="0.2">
      <c r="A23834" s="84" t="s">
        <v>4955</v>
      </c>
      <c r="B23834" s="85" t="s">
        <v>4956</v>
      </c>
      <c r="C23834" s="86" t="s">
        <v>106</v>
      </c>
      <c r="D23834" s="87">
        <v>1.0999999999999999E-2</v>
      </c>
      <c r="E23834" s="88">
        <v>71900</v>
      </c>
      <c r="F23834" s="89">
        <f>+D23834*E23834</f>
        <v>790.9</v>
      </c>
    </row>
    <row r="23835" spans="1:6" ht="409.6" hidden="1" customHeight="1" x14ac:dyDescent="0.2"/>
    <row r="23836" spans="1:6" ht="25.5" customHeight="1" thickBot="1" x14ac:dyDescent="0.25">
      <c r="A23836" s="84" t="s">
        <v>5052</v>
      </c>
      <c r="B23836" s="85" t="s">
        <v>5053</v>
      </c>
      <c r="C23836" s="86" t="s">
        <v>106</v>
      </c>
      <c r="D23836" s="87">
        <v>8.8000000000000005E-3</v>
      </c>
      <c r="E23836" s="88">
        <v>83800</v>
      </c>
      <c r="F23836" s="89">
        <f>+D23836*E23836</f>
        <v>737.44</v>
      </c>
    </row>
    <row r="23837" spans="1:6" ht="409.6" hidden="1" customHeight="1" thickBot="1" x14ac:dyDescent="0.25"/>
    <row r="23838" spans="1:6" ht="13.5" customHeight="1" thickBot="1" x14ac:dyDescent="0.25">
      <c r="A23838" s="90" t="s">
        <v>4883</v>
      </c>
      <c r="B23838" s="91"/>
      <c r="C23838" s="92">
        <v>60.002505323813097</v>
      </c>
      <c r="D23838" s="91"/>
      <c r="E23838" s="93" t="s">
        <v>4884</v>
      </c>
      <c r="F23838" s="94">
        <v>14370</v>
      </c>
    </row>
    <row r="23839" spans="1:6" ht="0.2" customHeight="1" x14ac:dyDescent="0.2"/>
    <row r="23840" spans="1:6" ht="12.75" customHeight="1" x14ac:dyDescent="0.2">
      <c r="A23840" s="80" t="s">
        <v>4871</v>
      </c>
      <c r="B23840" s="81" t="s">
        <v>4885</v>
      </c>
      <c r="C23840" s="82" t="s">
        <v>4870</v>
      </c>
      <c r="D23840" s="82" t="s">
        <v>4873</v>
      </c>
      <c r="E23840" s="82" t="s">
        <v>4874</v>
      </c>
      <c r="F23840" s="83" t="s">
        <v>4875</v>
      </c>
    </row>
    <row r="23841" spans="1:6" ht="409.6" hidden="1" customHeight="1" x14ac:dyDescent="0.2"/>
    <row r="23842" spans="1:6" ht="25.5" customHeight="1" thickBot="1" x14ac:dyDescent="0.25">
      <c r="A23842" s="84" t="s">
        <v>4912</v>
      </c>
      <c r="B23842" s="85" t="s">
        <v>4913</v>
      </c>
      <c r="C23842" s="86" t="s">
        <v>4888</v>
      </c>
      <c r="D23842" s="87">
        <v>3.3329999999999999E-2</v>
      </c>
      <c r="E23842" s="88">
        <v>184277</v>
      </c>
      <c r="F23842" s="89">
        <f>+D23842*E23842</f>
        <v>6141.9524099999999</v>
      </c>
    </row>
    <row r="23843" spans="1:6" ht="409.6" hidden="1" customHeight="1" thickBot="1" x14ac:dyDescent="0.25"/>
    <row r="23844" spans="1:6" ht="13.5" customHeight="1" thickBot="1" x14ac:dyDescent="0.25">
      <c r="A23844" s="90" t="s">
        <v>4893</v>
      </c>
      <c r="B23844" s="91"/>
      <c r="C23844" s="92">
        <v>25.646164766796101</v>
      </c>
      <c r="D23844" s="91"/>
      <c r="E23844" s="93" t="s">
        <v>4884</v>
      </c>
      <c r="F23844" s="94">
        <v>6142</v>
      </c>
    </row>
    <row r="23845" spans="1:6" ht="0.2" customHeight="1" x14ac:dyDescent="0.2"/>
    <row r="23846" spans="1:6" ht="12.75" customHeight="1" x14ac:dyDescent="0.2">
      <c r="A23846" s="80" t="s">
        <v>4871</v>
      </c>
      <c r="B23846" s="81" t="s">
        <v>4894</v>
      </c>
      <c r="C23846" s="82" t="s">
        <v>4870</v>
      </c>
      <c r="D23846" s="82" t="s">
        <v>4873</v>
      </c>
      <c r="E23846" s="82" t="s">
        <v>4874</v>
      </c>
      <c r="F23846" s="83" t="s">
        <v>4875</v>
      </c>
    </row>
    <row r="23847" spans="1:6" ht="409.6" hidden="1" customHeight="1" x14ac:dyDescent="0.2"/>
    <row r="23848" spans="1:6" ht="25.5" customHeight="1" thickBot="1" x14ac:dyDescent="0.25">
      <c r="A23848" s="84" t="s">
        <v>4895</v>
      </c>
      <c r="B23848" s="85" t="s">
        <v>4896</v>
      </c>
      <c r="C23848" s="86" t="s">
        <v>4897</v>
      </c>
      <c r="D23848" s="87">
        <v>0.05</v>
      </c>
      <c r="E23848" s="88">
        <v>6142</v>
      </c>
      <c r="F23848" s="89">
        <f>+D23848*E23848</f>
        <v>307.10000000000002</v>
      </c>
    </row>
    <row r="23849" spans="1:6" ht="409.6" hidden="1" customHeight="1" thickBot="1" x14ac:dyDescent="0.25"/>
    <row r="23850" spans="1:6" ht="13.5" customHeight="1" thickBot="1" x14ac:dyDescent="0.25">
      <c r="A23850" s="90" t="s">
        <v>4898</v>
      </c>
      <c r="B23850" s="91"/>
      <c r="C23850" s="92">
        <v>1.2818906843709501</v>
      </c>
      <c r="D23850" s="91"/>
      <c r="E23850" s="93" t="s">
        <v>4884</v>
      </c>
      <c r="F23850" s="94">
        <v>307</v>
      </c>
    </row>
    <row r="23851" spans="1:6" ht="0.2" customHeight="1" x14ac:dyDescent="0.2"/>
    <row r="23852" spans="1:6" ht="12.75" customHeight="1" x14ac:dyDescent="0.2">
      <c r="A23852" s="80" t="s">
        <v>4871</v>
      </c>
      <c r="B23852" s="81" t="s">
        <v>4899</v>
      </c>
      <c r="C23852" s="82" t="s">
        <v>4870</v>
      </c>
      <c r="D23852" s="82" t="s">
        <v>4873</v>
      </c>
      <c r="E23852" s="82" t="s">
        <v>4874</v>
      </c>
      <c r="F23852" s="83" t="s">
        <v>4875</v>
      </c>
    </row>
    <row r="23853" spans="1:6" ht="409.6" hidden="1" customHeight="1" x14ac:dyDescent="0.2"/>
    <row r="23854" spans="1:6" ht="25.5" customHeight="1" x14ac:dyDescent="0.2">
      <c r="A23854" s="84" t="s">
        <v>5054</v>
      </c>
      <c r="B23854" s="85" t="s">
        <v>5055</v>
      </c>
      <c r="C23854" s="86" t="s">
        <v>109</v>
      </c>
      <c r="D23854" s="87">
        <v>2.5000000000000001E-2</v>
      </c>
      <c r="E23854" s="88">
        <v>30000</v>
      </c>
      <c r="F23854" s="89">
        <f>+D23854*E23854</f>
        <v>750</v>
      </c>
    </row>
    <row r="23855" spans="1:6" ht="409.6" hidden="1" customHeight="1" x14ac:dyDescent="0.2"/>
    <row r="23856" spans="1:6" ht="25.5" customHeight="1" x14ac:dyDescent="0.2">
      <c r="A23856" s="84" t="s">
        <v>5056</v>
      </c>
      <c r="B23856" s="85" t="s">
        <v>5057</v>
      </c>
      <c r="C23856" s="86" t="s">
        <v>109</v>
      </c>
      <c r="D23856" s="87">
        <v>2.5000000000000001E-2</v>
      </c>
      <c r="E23856" s="88">
        <v>54350</v>
      </c>
      <c r="F23856" s="89">
        <f>+D23856*E23856</f>
        <v>1358.75</v>
      </c>
    </row>
    <row r="23857" spans="1:6" ht="409.6" hidden="1" customHeight="1" x14ac:dyDescent="0.2"/>
    <row r="23858" spans="1:6" ht="25.5" customHeight="1" thickBot="1" x14ac:dyDescent="0.25">
      <c r="A23858" s="84" t="s">
        <v>5058</v>
      </c>
      <c r="B23858" s="85" t="s">
        <v>5059</v>
      </c>
      <c r="C23858" s="86" t="s">
        <v>109</v>
      </c>
      <c r="D23858" s="87">
        <v>2.5000000000000001E-2</v>
      </c>
      <c r="E23858" s="88">
        <v>23712</v>
      </c>
      <c r="F23858" s="89">
        <f>+D23858*E23858</f>
        <v>592.80000000000007</v>
      </c>
    </row>
    <row r="23859" spans="1:6" ht="409.6" hidden="1" customHeight="1" thickBot="1" x14ac:dyDescent="0.25"/>
    <row r="23860" spans="1:6" ht="13.5" customHeight="1" thickBot="1" x14ac:dyDescent="0.25">
      <c r="A23860" s="90" t="s">
        <v>4904</v>
      </c>
      <c r="B23860" s="91"/>
      <c r="C23860" s="92">
        <v>11.2823082383398</v>
      </c>
      <c r="D23860" s="91"/>
      <c r="E23860" s="93" t="s">
        <v>4884</v>
      </c>
      <c r="F23860" s="94">
        <v>2702</v>
      </c>
    </row>
    <row r="23861" spans="1:6" ht="0.2" customHeight="1" x14ac:dyDescent="0.2"/>
    <row r="23862" spans="1:6" ht="12.75" customHeight="1" x14ac:dyDescent="0.2">
      <c r="A23862" s="80" t="s">
        <v>4871</v>
      </c>
      <c r="B23862" s="81" t="s">
        <v>4905</v>
      </c>
      <c r="C23862" s="82" t="s">
        <v>4870</v>
      </c>
      <c r="D23862" s="82" t="s">
        <v>4873</v>
      </c>
      <c r="E23862" s="82" t="s">
        <v>4874</v>
      </c>
      <c r="F23862" s="83" t="s">
        <v>4875</v>
      </c>
    </row>
    <row r="23863" spans="1:6" ht="409.6" hidden="1" customHeight="1" x14ac:dyDescent="0.2"/>
    <row r="23864" spans="1:6" ht="25.5" customHeight="1" thickBot="1" x14ac:dyDescent="0.25">
      <c r="A23864" s="84" t="s">
        <v>4949</v>
      </c>
      <c r="B23864" s="85" t="s">
        <v>4950</v>
      </c>
      <c r="C23864" s="86" t="s">
        <v>9</v>
      </c>
      <c r="D23864" s="87">
        <v>0.2</v>
      </c>
      <c r="E23864" s="88">
        <v>2140</v>
      </c>
      <c r="F23864" s="89">
        <f>+D23864*E23864</f>
        <v>428</v>
      </c>
    </row>
    <row r="23865" spans="1:6" ht="409.6" hidden="1" customHeight="1" thickBot="1" x14ac:dyDescent="0.25"/>
    <row r="23866" spans="1:6" ht="13.5" customHeight="1" thickBot="1" x14ac:dyDescent="0.25">
      <c r="A23866" s="90" t="s">
        <v>4908</v>
      </c>
      <c r="B23866" s="91"/>
      <c r="C23866" s="92">
        <v>1.78713098668003</v>
      </c>
      <c r="D23866" s="91"/>
      <c r="E23866" s="93" t="s">
        <v>4884</v>
      </c>
      <c r="F23866" s="94">
        <v>428</v>
      </c>
    </row>
    <row r="23867" spans="1:6" ht="0.2" customHeight="1" thickBot="1" x14ac:dyDescent="0.25"/>
    <row r="23868" spans="1:6" ht="12.75" customHeight="1" thickBot="1" x14ac:dyDescent="0.3">
      <c r="A23868" s="157" t="s">
        <v>4909</v>
      </c>
      <c r="B23868" s="158"/>
      <c r="C23868" s="158"/>
      <c r="D23868" s="158"/>
      <c r="E23868" s="159">
        <v>23949</v>
      </c>
      <c r="F23868" s="160"/>
    </row>
    <row r="23869" spans="1:6" ht="12.75" customHeight="1" x14ac:dyDescent="0.2"/>
    <row r="23870" spans="1:6" ht="12.75" customHeight="1" x14ac:dyDescent="0.2"/>
    <row r="23871" spans="1:6" ht="409.6" hidden="1" customHeight="1" x14ac:dyDescent="0.2"/>
    <row r="23872" spans="1:6" ht="12.75" customHeight="1" x14ac:dyDescent="0.25">
      <c r="A23872" s="144" t="s">
        <v>4868</v>
      </c>
      <c r="B23872" s="145"/>
      <c r="C23872" s="145"/>
      <c r="D23872" s="145"/>
      <c r="E23872" s="146"/>
      <c r="F23872" s="147"/>
    </row>
    <row r="23873" spans="1:6" ht="12.75" customHeight="1" x14ac:dyDescent="0.2">
      <c r="A23873" s="138" t="s">
        <v>3567</v>
      </c>
      <c r="B23873" s="139"/>
      <c r="C23873" s="139"/>
      <c r="D23873" s="140"/>
      <c r="E23873" s="76" t="s">
        <v>4869</v>
      </c>
      <c r="F23873" s="77" t="s">
        <v>4870</v>
      </c>
    </row>
    <row r="23874" spans="1:6" ht="12.75" customHeight="1" x14ac:dyDescent="0.2">
      <c r="A23874" s="141"/>
      <c r="B23874" s="142"/>
      <c r="C23874" s="142"/>
      <c r="D23874" s="143"/>
      <c r="E23874" s="78" t="s">
        <v>3566</v>
      </c>
      <c r="F23874" s="79" t="s">
        <v>263</v>
      </c>
    </row>
    <row r="23875" spans="1:6" ht="409.6" hidden="1" customHeight="1" x14ac:dyDescent="0.2"/>
    <row r="23876" spans="1:6" ht="12.75" customHeight="1" x14ac:dyDescent="0.2">
      <c r="A23876" s="80" t="s">
        <v>4871</v>
      </c>
      <c r="B23876" s="81" t="s">
        <v>4872</v>
      </c>
      <c r="C23876" s="82" t="s">
        <v>4870</v>
      </c>
      <c r="D23876" s="82" t="s">
        <v>4873</v>
      </c>
      <c r="E23876" s="82" t="s">
        <v>4874</v>
      </c>
      <c r="F23876" s="83" t="s">
        <v>4875</v>
      </c>
    </row>
    <row r="23877" spans="1:6" ht="409.6" hidden="1" customHeight="1" x14ac:dyDescent="0.2"/>
    <row r="23878" spans="1:6" ht="25.5" customHeight="1" x14ac:dyDescent="0.2">
      <c r="A23878" s="84" t="s">
        <v>5762</v>
      </c>
      <c r="B23878" s="85" t="s">
        <v>5763</v>
      </c>
      <c r="C23878" s="86" t="s">
        <v>9</v>
      </c>
      <c r="D23878" s="87">
        <v>5.25</v>
      </c>
      <c r="E23878" s="88">
        <v>2132</v>
      </c>
      <c r="F23878" s="89">
        <f>+D23878*E23878</f>
        <v>11193</v>
      </c>
    </row>
    <row r="23879" spans="1:6" ht="409.6" hidden="1" customHeight="1" x14ac:dyDescent="0.2"/>
    <row r="23880" spans="1:6" ht="25.5" customHeight="1" x14ac:dyDescent="0.2">
      <c r="A23880" s="84" t="s">
        <v>5760</v>
      </c>
      <c r="B23880" s="85" t="s">
        <v>5761</v>
      </c>
      <c r="C23880" s="86" t="s">
        <v>106</v>
      </c>
      <c r="D23880" s="87">
        <v>1.0500000000000001E-2</v>
      </c>
      <c r="E23880" s="88">
        <v>378438</v>
      </c>
      <c r="F23880" s="89">
        <f>+D23880*E23880</f>
        <v>3973.5990000000002</v>
      </c>
    </row>
    <row r="23881" spans="1:6" ht="409.6" hidden="1" customHeight="1" x14ac:dyDescent="0.2"/>
    <row r="23882" spans="1:6" ht="25.5" customHeight="1" thickBot="1" x14ac:dyDescent="0.25">
      <c r="A23882" s="84" t="s">
        <v>5052</v>
      </c>
      <c r="B23882" s="85" t="s">
        <v>5053</v>
      </c>
      <c r="C23882" s="86" t="s">
        <v>106</v>
      </c>
      <c r="D23882" s="87">
        <v>2.2000000000000001E-3</v>
      </c>
      <c r="E23882" s="88">
        <v>83800</v>
      </c>
      <c r="F23882" s="89">
        <f>+D23882*E23882</f>
        <v>184.36</v>
      </c>
    </row>
    <row r="23883" spans="1:6" ht="409.6" hidden="1" customHeight="1" x14ac:dyDescent="0.2"/>
    <row r="23884" spans="1:6" ht="13.5" customHeight="1" thickBot="1" x14ac:dyDescent="0.25">
      <c r="A23884" s="90" t="s">
        <v>4883</v>
      </c>
      <c r="B23884" s="91"/>
      <c r="C23884" s="92">
        <v>62.652028405844398</v>
      </c>
      <c r="D23884" s="91"/>
      <c r="E23884" s="93" t="s">
        <v>4884</v>
      </c>
      <c r="F23884" s="94">
        <v>15351</v>
      </c>
    </row>
    <row r="23885" spans="1:6" ht="0.2" customHeight="1" x14ac:dyDescent="0.2"/>
    <row r="23886" spans="1:6" ht="12.75" customHeight="1" x14ac:dyDescent="0.2">
      <c r="A23886" s="80" t="s">
        <v>4871</v>
      </c>
      <c r="B23886" s="81" t="s">
        <v>4885</v>
      </c>
      <c r="C23886" s="82" t="s">
        <v>4870</v>
      </c>
      <c r="D23886" s="82" t="s">
        <v>4873</v>
      </c>
      <c r="E23886" s="82" t="s">
        <v>4874</v>
      </c>
      <c r="F23886" s="83" t="s">
        <v>4875</v>
      </c>
    </row>
    <row r="23887" spans="1:6" ht="409.6" hidden="1" customHeight="1" x14ac:dyDescent="0.2"/>
    <row r="23888" spans="1:6" ht="25.5" customHeight="1" thickBot="1" x14ac:dyDescent="0.25">
      <c r="A23888" s="84" t="s">
        <v>4912</v>
      </c>
      <c r="B23888" s="85" t="s">
        <v>4913</v>
      </c>
      <c r="C23888" s="86" t="s">
        <v>4888</v>
      </c>
      <c r="D23888" s="87">
        <v>3.3329999999999999E-2</v>
      </c>
      <c r="E23888" s="88">
        <v>184277</v>
      </c>
      <c r="F23888" s="89">
        <f>+D23888*E23888</f>
        <v>6141.9524099999999</v>
      </c>
    </row>
    <row r="23889" spans="1:6" ht="409.6" hidden="1" customHeight="1" thickBot="1" x14ac:dyDescent="0.25"/>
    <row r="23890" spans="1:6" ht="13.5" customHeight="1" thickBot="1" x14ac:dyDescent="0.25">
      <c r="A23890" s="90" t="s">
        <v>4893</v>
      </c>
      <c r="B23890" s="91"/>
      <c r="C23890" s="92">
        <v>25.067341441515001</v>
      </c>
      <c r="D23890" s="91"/>
      <c r="E23890" s="93" t="s">
        <v>4884</v>
      </c>
      <c r="F23890" s="94">
        <v>6142</v>
      </c>
    </row>
    <row r="23891" spans="1:6" ht="0.2" customHeight="1" x14ac:dyDescent="0.2"/>
    <row r="23892" spans="1:6" ht="12.75" customHeight="1" x14ac:dyDescent="0.2">
      <c r="A23892" s="80" t="s">
        <v>4871</v>
      </c>
      <c r="B23892" s="81" t="s">
        <v>4894</v>
      </c>
      <c r="C23892" s="82" t="s">
        <v>4870</v>
      </c>
      <c r="D23892" s="82" t="s">
        <v>4873</v>
      </c>
      <c r="E23892" s="82" t="s">
        <v>4874</v>
      </c>
      <c r="F23892" s="83" t="s">
        <v>4875</v>
      </c>
    </row>
    <row r="23893" spans="1:6" ht="409.6" hidden="1" customHeight="1" x14ac:dyDescent="0.2"/>
    <row r="23894" spans="1:6" ht="25.5" customHeight="1" thickBot="1" x14ac:dyDescent="0.25">
      <c r="A23894" s="84" t="s">
        <v>4895</v>
      </c>
      <c r="B23894" s="85" t="s">
        <v>4896</v>
      </c>
      <c r="C23894" s="86" t="s">
        <v>4897</v>
      </c>
      <c r="D23894" s="87">
        <v>0.05</v>
      </c>
      <c r="E23894" s="88">
        <v>6142</v>
      </c>
      <c r="F23894" s="89">
        <f>+D23894*E23894</f>
        <v>307.10000000000002</v>
      </c>
    </row>
    <row r="23895" spans="1:6" ht="409.6" hidden="1" customHeight="1" thickBot="1" x14ac:dyDescent="0.25"/>
    <row r="23896" spans="1:6" ht="13.5" customHeight="1" thickBot="1" x14ac:dyDescent="0.25">
      <c r="A23896" s="90" t="s">
        <v>4898</v>
      </c>
      <c r="B23896" s="91"/>
      <c r="C23896" s="92">
        <v>1.2529589421271701</v>
      </c>
      <c r="D23896" s="91"/>
      <c r="E23896" s="93" t="s">
        <v>4884</v>
      </c>
      <c r="F23896" s="94">
        <v>307</v>
      </c>
    </row>
    <row r="23897" spans="1:6" ht="0.2" customHeight="1" x14ac:dyDescent="0.2"/>
    <row r="23898" spans="1:6" ht="12.75" customHeight="1" x14ac:dyDescent="0.2">
      <c r="A23898" s="80" t="s">
        <v>4871</v>
      </c>
      <c r="B23898" s="81" t="s">
        <v>4899</v>
      </c>
      <c r="C23898" s="82" t="s">
        <v>4870</v>
      </c>
      <c r="D23898" s="82" t="s">
        <v>4873</v>
      </c>
      <c r="E23898" s="82" t="s">
        <v>4874</v>
      </c>
      <c r="F23898" s="83" t="s">
        <v>4875</v>
      </c>
    </row>
    <row r="23899" spans="1:6" ht="409.6" hidden="1" customHeight="1" x14ac:dyDescent="0.2"/>
    <row r="23900" spans="1:6" ht="25.5" customHeight="1" x14ac:dyDescent="0.2">
      <c r="A23900" s="84" t="s">
        <v>5054</v>
      </c>
      <c r="B23900" s="85" t="s">
        <v>5055</v>
      </c>
      <c r="C23900" s="86" t="s">
        <v>109</v>
      </c>
      <c r="D23900" s="87">
        <v>2.5000000000000001E-2</v>
      </c>
      <c r="E23900" s="88">
        <v>30000</v>
      </c>
      <c r="F23900" s="89">
        <f>+D23900*E23900</f>
        <v>750</v>
      </c>
    </row>
    <row r="23901" spans="1:6" ht="409.6" hidden="1" customHeight="1" x14ac:dyDescent="0.2"/>
    <row r="23902" spans="1:6" ht="25.5" customHeight="1" x14ac:dyDescent="0.2">
      <c r="A23902" s="84" t="s">
        <v>5056</v>
      </c>
      <c r="B23902" s="85" t="s">
        <v>5057</v>
      </c>
      <c r="C23902" s="86" t="s">
        <v>109</v>
      </c>
      <c r="D23902" s="87">
        <v>2.5000000000000001E-2</v>
      </c>
      <c r="E23902" s="88">
        <v>54350</v>
      </c>
      <c r="F23902" s="89">
        <f>+D23902*E23902</f>
        <v>1358.75</v>
      </c>
    </row>
    <row r="23903" spans="1:6" ht="409.6" hidden="1" customHeight="1" x14ac:dyDescent="0.2"/>
    <row r="23904" spans="1:6" ht="25.5" customHeight="1" thickBot="1" x14ac:dyDescent="0.25">
      <c r="A23904" s="84" t="s">
        <v>5058</v>
      </c>
      <c r="B23904" s="85" t="s">
        <v>5059</v>
      </c>
      <c r="C23904" s="86" t="s">
        <v>109</v>
      </c>
      <c r="D23904" s="87">
        <v>2.5000000000000001E-2</v>
      </c>
      <c r="E23904" s="88">
        <v>23712</v>
      </c>
      <c r="F23904" s="89">
        <f>+D23904*E23904</f>
        <v>592.80000000000007</v>
      </c>
    </row>
    <row r="23905" spans="1:6" ht="409.6" hidden="1" customHeight="1" thickBot="1" x14ac:dyDescent="0.25"/>
    <row r="23906" spans="1:6" ht="13.5" customHeight="1" thickBot="1" x14ac:dyDescent="0.25">
      <c r="A23906" s="90" t="s">
        <v>4904</v>
      </c>
      <c r="B23906" s="91"/>
      <c r="C23906" s="92">
        <v>11.0276712105134</v>
      </c>
      <c r="D23906" s="91"/>
      <c r="E23906" s="93" t="s">
        <v>4884</v>
      </c>
      <c r="F23906" s="94">
        <v>2702</v>
      </c>
    </row>
    <row r="23907" spans="1:6" ht="0.2" customHeight="1" thickBot="1" x14ac:dyDescent="0.25"/>
    <row r="23908" spans="1:6" ht="12.75" customHeight="1" thickBot="1" x14ac:dyDescent="0.3">
      <c r="A23908" s="157" t="s">
        <v>4909</v>
      </c>
      <c r="B23908" s="158"/>
      <c r="C23908" s="158"/>
      <c r="D23908" s="158"/>
      <c r="E23908" s="159">
        <v>24502</v>
      </c>
      <c r="F23908" s="160"/>
    </row>
    <row r="23909" spans="1:6" ht="12.75" customHeight="1" x14ac:dyDescent="0.2"/>
    <row r="23910" spans="1:6" ht="12.75" customHeight="1" x14ac:dyDescent="0.2"/>
    <row r="23911" spans="1:6" ht="409.6" hidden="1" customHeight="1" x14ac:dyDescent="0.2"/>
    <row r="23912" spans="1:6" ht="12.75" customHeight="1" x14ac:dyDescent="0.25">
      <c r="A23912" s="144" t="s">
        <v>4868</v>
      </c>
      <c r="B23912" s="145"/>
      <c r="C23912" s="145"/>
      <c r="D23912" s="145"/>
      <c r="E23912" s="146"/>
      <c r="F23912" s="147"/>
    </row>
    <row r="23913" spans="1:6" ht="12.75" customHeight="1" x14ac:dyDescent="0.2">
      <c r="A23913" s="138" t="s">
        <v>3569</v>
      </c>
      <c r="B23913" s="139"/>
      <c r="C23913" s="139"/>
      <c r="D23913" s="140"/>
      <c r="E23913" s="76" t="s">
        <v>4869</v>
      </c>
      <c r="F23913" s="77" t="s">
        <v>4870</v>
      </c>
    </row>
    <row r="23914" spans="1:6" ht="12.75" customHeight="1" x14ac:dyDescent="0.2">
      <c r="A23914" s="141"/>
      <c r="B23914" s="142"/>
      <c r="C23914" s="142"/>
      <c r="D23914" s="143"/>
      <c r="E23914" s="78" t="s">
        <v>3568</v>
      </c>
      <c r="F23914" s="79" t="s">
        <v>263</v>
      </c>
    </row>
    <row r="23915" spans="1:6" ht="409.6" hidden="1" customHeight="1" x14ac:dyDescent="0.2"/>
    <row r="23916" spans="1:6" ht="12.75" customHeight="1" x14ac:dyDescent="0.2">
      <c r="A23916" s="80" t="s">
        <v>4871</v>
      </c>
      <c r="B23916" s="81" t="s">
        <v>4872</v>
      </c>
      <c r="C23916" s="82" t="s">
        <v>4870</v>
      </c>
      <c r="D23916" s="82" t="s">
        <v>4873</v>
      </c>
      <c r="E23916" s="82" t="s">
        <v>4874</v>
      </c>
      <c r="F23916" s="83" t="s">
        <v>4875</v>
      </c>
    </row>
    <row r="23917" spans="1:6" ht="409.6" hidden="1" customHeight="1" x14ac:dyDescent="0.2"/>
    <row r="23918" spans="1:6" ht="25.5" customHeight="1" x14ac:dyDescent="0.2">
      <c r="A23918" s="84" t="s">
        <v>5764</v>
      </c>
      <c r="B23918" s="85" t="s">
        <v>5765</v>
      </c>
      <c r="C23918" s="86" t="s">
        <v>9</v>
      </c>
      <c r="D23918" s="87">
        <v>5.25</v>
      </c>
      <c r="E23918" s="88">
        <v>2296</v>
      </c>
      <c r="F23918" s="89">
        <f>+D23918*E23918</f>
        <v>12054</v>
      </c>
    </row>
    <row r="23919" spans="1:6" ht="409.6" hidden="1" customHeight="1" x14ac:dyDescent="0.2"/>
    <row r="23920" spans="1:6" ht="25.5" customHeight="1" x14ac:dyDescent="0.2">
      <c r="A23920" s="84" t="s">
        <v>5760</v>
      </c>
      <c r="B23920" s="85" t="s">
        <v>5761</v>
      </c>
      <c r="C23920" s="86" t="s">
        <v>106</v>
      </c>
      <c r="D23920" s="87">
        <v>1.0500000000000001E-2</v>
      </c>
      <c r="E23920" s="88">
        <v>378438</v>
      </c>
      <c r="F23920" s="89">
        <f>+D23920*E23920</f>
        <v>3973.5990000000002</v>
      </c>
    </row>
    <row r="23921" spans="1:6" ht="409.6" hidden="1" customHeight="1" x14ac:dyDescent="0.2"/>
    <row r="23922" spans="1:6" ht="25.5" customHeight="1" thickBot="1" x14ac:dyDescent="0.25">
      <c r="A23922" s="84" t="s">
        <v>5052</v>
      </c>
      <c r="B23922" s="85" t="s">
        <v>5053</v>
      </c>
      <c r="C23922" s="86" t="s">
        <v>106</v>
      </c>
      <c r="D23922" s="87">
        <v>2.2000000000000001E-3</v>
      </c>
      <c r="E23922" s="88">
        <v>83800</v>
      </c>
      <c r="F23922" s="89">
        <f>+D23922*E23922</f>
        <v>184.36</v>
      </c>
    </row>
    <row r="23923" spans="1:6" ht="409.6" hidden="1" customHeight="1" x14ac:dyDescent="0.2"/>
    <row r="23924" spans="1:6" ht="13.5" customHeight="1" thickBot="1" x14ac:dyDescent="0.25">
      <c r="A23924" s="90" t="s">
        <v>4883</v>
      </c>
      <c r="B23924" s="91"/>
      <c r="C23924" s="92">
        <v>63.919883294563</v>
      </c>
      <c r="D23924" s="91"/>
      <c r="E23924" s="93" t="s">
        <v>4884</v>
      </c>
      <c r="F23924" s="94">
        <v>16212</v>
      </c>
    </row>
    <row r="23925" spans="1:6" ht="0.2" customHeight="1" x14ac:dyDescent="0.2"/>
    <row r="23926" spans="1:6" ht="12.75" customHeight="1" x14ac:dyDescent="0.2">
      <c r="A23926" s="80" t="s">
        <v>4871</v>
      </c>
      <c r="B23926" s="81" t="s">
        <v>4885</v>
      </c>
      <c r="C23926" s="82" t="s">
        <v>4870</v>
      </c>
      <c r="D23926" s="82" t="s">
        <v>4873</v>
      </c>
      <c r="E23926" s="82" t="s">
        <v>4874</v>
      </c>
      <c r="F23926" s="83" t="s">
        <v>4875</v>
      </c>
    </row>
    <row r="23927" spans="1:6" ht="409.6" hidden="1" customHeight="1" x14ac:dyDescent="0.2"/>
    <row r="23928" spans="1:6" ht="25.5" customHeight="1" thickBot="1" x14ac:dyDescent="0.25">
      <c r="A23928" s="84" t="s">
        <v>4912</v>
      </c>
      <c r="B23928" s="85" t="s">
        <v>4913</v>
      </c>
      <c r="C23928" s="86" t="s">
        <v>4888</v>
      </c>
      <c r="D23928" s="87">
        <v>3.3329999999999999E-2</v>
      </c>
      <c r="E23928" s="88">
        <v>184277</v>
      </c>
      <c r="F23928" s="89">
        <f>+D23928*E23928</f>
        <v>6141.9524099999999</v>
      </c>
    </row>
    <row r="23929" spans="1:6" ht="409.6" hidden="1" customHeight="1" thickBot="1" x14ac:dyDescent="0.25"/>
    <row r="23930" spans="1:6" ht="13.5" customHeight="1" thickBot="1" x14ac:dyDescent="0.25">
      <c r="A23930" s="90" t="s">
        <v>4893</v>
      </c>
      <c r="B23930" s="91"/>
      <c r="C23930" s="92">
        <v>24.216378188700102</v>
      </c>
      <c r="D23930" s="91"/>
      <c r="E23930" s="93" t="s">
        <v>4884</v>
      </c>
      <c r="F23930" s="94">
        <v>6142</v>
      </c>
    </row>
    <row r="23931" spans="1:6" ht="0.2" customHeight="1" x14ac:dyDescent="0.2"/>
    <row r="23932" spans="1:6" ht="12.75" customHeight="1" x14ac:dyDescent="0.2">
      <c r="A23932" s="80" t="s">
        <v>4871</v>
      </c>
      <c r="B23932" s="81" t="s">
        <v>4894</v>
      </c>
      <c r="C23932" s="82" t="s">
        <v>4870</v>
      </c>
      <c r="D23932" s="82" t="s">
        <v>4873</v>
      </c>
      <c r="E23932" s="82" t="s">
        <v>4874</v>
      </c>
      <c r="F23932" s="83" t="s">
        <v>4875</v>
      </c>
    </row>
    <row r="23933" spans="1:6" ht="409.6" hidden="1" customHeight="1" x14ac:dyDescent="0.2"/>
    <row r="23934" spans="1:6" ht="25.5" customHeight="1" thickBot="1" x14ac:dyDescent="0.25">
      <c r="A23934" s="84" t="s">
        <v>4895</v>
      </c>
      <c r="B23934" s="85" t="s">
        <v>4896</v>
      </c>
      <c r="C23934" s="86" t="s">
        <v>4897</v>
      </c>
      <c r="D23934" s="87">
        <v>0.05</v>
      </c>
      <c r="E23934" s="88">
        <v>6142</v>
      </c>
      <c r="F23934" s="89">
        <f>+D23934*E23934</f>
        <v>307.10000000000002</v>
      </c>
    </row>
    <row r="23935" spans="1:6" ht="409.6" hidden="1" customHeight="1" thickBot="1" x14ac:dyDescent="0.25"/>
    <row r="23936" spans="1:6" ht="13.5" customHeight="1" thickBot="1" x14ac:dyDescent="0.25">
      <c r="A23936" s="90" t="s">
        <v>4898</v>
      </c>
      <c r="B23936" s="91"/>
      <c r="C23936" s="92">
        <v>1.2104246343098199</v>
      </c>
      <c r="D23936" s="91"/>
      <c r="E23936" s="93" t="s">
        <v>4884</v>
      </c>
      <c r="F23936" s="94">
        <v>307</v>
      </c>
    </row>
    <row r="23937" spans="1:6" ht="0.2" customHeight="1" x14ac:dyDescent="0.2"/>
    <row r="23938" spans="1:6" ht="12.75" customHeight="1" x14ac:dyDescent="0.2">
      <c r="A23938" s="80" t="s">
        <v>4871</v>
      </c>
      <c r="B23938" s="81" t="s">
        <v>4899</v>
      </c>
      <c r="C23938" s="82" t="s">
        <v>4870</v>
      </c>
      <c r="D23938" s="82" t="s">
        <v>4873</v>
      </c>
      <c r="E23938" s="82" t="s">
        <v>4874</v>
      </c>
      <c r="F23938" s="83" t="s">
        <v>4875</v>
      </c>
    </row>
    <row r="23939" spans="1:6" ht="409.6" hidden="1" customHeight="1" x14ac:dyDescent="0.2"/>
    <row r="23940" spans="1:6" ht="25.5" customHeight="1" x14ac:dyDescent="0.2">
      <c r="A23940" s="84" t="s">
        <v>5054</v>
      </c>
      <c r="B23940" s="85" t="s">
        <v>5055</v>
      </c>
      <c r="C23940" s="86" t="s">
        <v>109</v>
      </c>
      <c r="D23940" s="87">
        <v>2.5000000000000001E-2</v>
      </c>
      <c r="E23940" s="88">
        <v>30000</v>
      </c>
      <c r="F23940" s="89">
        <f>+D23940*E23940</f>
        <v>750</v>
      </c>
    </row>
    <row r="23941" spans="1:6" ht="409.6" hidden="1" customHeight="1" x14ac:dyDescent="0.2"/>
    <row r="23942" spans="1:6" ht="25.5" customHeight="1" x14ac:dyDescent="0.2">
      <c r="A23942" s="84" t="s">
        <v>5056</v>
      </c>
      <c r="B23942" s="85" t="s">
        <v>5057</v>
      </c>
      <c r="C23942" s="86" t="s">
        <v>109</v>
      </c>
      <c r="D23942" s="87">
        <v>2.5000000000000001E-2</v>
      </c>
      <c r="E23942" s="88">
        <v>54350</v>
      </c>
      <c r="F23942" s="89">
        <f>+D23942*E23942</f>
        <v>1358.75</v>
      </c>
    </row>
    <row r="23943" spans="1:6" ht="409.6" hidden="1" customHeight="1" x14ac:dyDescent="0.2"/>
    <row r="23944" spans="1:6" ht="25.5" customHeight="1" thickBot="1" x14ac:dyDescent="0.25">
      <c r="A23944" s="84" t="s">
        <v>5058</v>
      </c>
      <c r="B23944" s="85" t="s">
        <v>5059</v>
      </c>
      <c r="C23944" s="86" t="s">
        <v>109</v>
      </c>
      <c r="D23944" s="87">
        <v>2.5000000000000001E-2</v>
      </c>
      <c r="E23944" s="88">
        <v>23712</v>
      </c>
      <c r="F23944" s="89">
        <f>+D23944*E23944</f>
        <v>592.80000000000007</v>
      </c>
    </row>
    <row r="23945" spans="1:6" ht="409.6" hidden="1" customHeight="1" thickBot="1" x14ac:dyDescent="0.25"/>
    <row r="23946" spans="1:6" ht="13.5" customHeight="1" thickBot="1" x14ac:dyDescent="0.25">
      <c r="A23946" s="90" t="s">
        <v>4904</v>
      </c>
      <c r="B23946" s="91"/>
      <c r="C23946" s="92">
        <v>10.6533138824272</v>
      </c>
      <c r="D23946" s="91"/>
      <c r="E23946" s="93" t="s">
        <v>4884</v>
      </c>
      <c r="F23946" s="94">
        <v>2702</v>
      </c>
    </row>
    <row r="23947" spans="1:6" ht="0.2" customHeight="1" thickBot="1" x14ac:dyDescent="0.25"/>
    <row r="23948" spans="1:6" ht="12.75" customHeight="1" thickBot="1" x14ac:dyDescent="0.3">
      <c r="A23948" s="157" t="s">
        <v>4909</v>
      </c>
      <c r="B23948" s="158"/>
      <c r="C23948" s="158"/>
      <c r="D23948" s="158"/>
      <c r="E23948" s="159">
        <v>25363</v>
      </c>
      <c r="F23948" s="160"/>
    </row>
    <row r="23949" spans="1:6" ht="12.75" customHeight="1" x14ac:dyDescent="0.2"/>
    <row r="23950" spans="1:6" ht="12.75" customHeight="1" x14ac:dyDescent="0.2"/>
    <row r="23951" spans="1:6" ht="409.6" hidden="1" customHeight="1" x14ac:dyDescent="0.2"/>
    <row r="23952" spans="1:6" ht="12.75" customHeight="1" x14ac:dyDescent="0.25">
      <c r="A23952" s="144" t="s">
        <v>4868</v>
      </c>
      <c r="B23952" s="145"/>
      <c r="C23952" s="145"/>
      <c r="D23952" s="145"/>
      <c r="E23952" s="146"/>
      <c r="F23952" s="147"/>
    </row>
    <row r="23953" spans="1:6" ht="12.75" customHeight="1" x14ac:dyDescent="0.2">
      <c r="A23953" s="138" t="s">
        <v>3571</v>
      </c>
      <c r="B23953" s="139"/>
      <c r="C23953" s="139"/>
      <c r="D23953" s="140"/>
      <c r="E23953" s="76" t="s">
        <v>4869</v>
      </c>
      <c r="F23953" s="77" t="s">
        <v>4870</v>
      </c>
    </row>
    <row r="23954" spans="1:6" ht="12.75" customHeight="1" x14ac:dyDescent="0.2">
      <c r="A23954" s="141"/>
      <c r="B23954" s="142"/>
      <c r="C23954" s="142"/>
      <c r="D23954" s="143"/>
      <c r="E23954" s="78" t="s">
        <v>3570</v>
      </c>
      <c r="F23954" s="79" t="s">
        <v>263</v>
      </c>
    </row>
    <row r="23955" spans="1:6" ht="409.6" hidden="1" customHeight="1" x14ac:dyDescent="0.2"/>
    <row r="23956" spans="1:6" ht="12.75" customHeight="1" x14ac:dyDescent="0.2">
      <c r="A23956" s="80" t="s">
        <v>4871</v>
      </c>
      <c r="B23956" s="81" t="s">
        <v>4872</v>
      </c>
      <c r="C23956" s="82" t="s">
        <v>4870</v>
      </c>
      <c r="D23956" s="82" t="s">
        <v>4873</v>
      </c>
      <c r="E23956" s="82" t="s">
        <v>4874</v>
      </c>
      <c r="F23956" s="83" t="s">
        <v>4875</v>
      </c>
    </row>
    <row r="23957" spans="1:6" ht="409.6" hidden="1" customHeight="1" x14ac:dyDescent="0.2"/>
    <row r="23958" spans="1:6" ht="25.5" customHeight="1" x14ac:dyDescent="0.2">
      <c r="A23958" s="84" t="s">
        <v>5766</v>
      </c>
      <c r="B23958" s="85" t="s">
        <v>5767</v>
      </c>
      <c r="C23958" s="86" t="s">
        <v>9</v>
      </c>
      <c r="D23958" s="87">
        <v>5.25</v>
      </c>
      <c r="E23958" s="88">
        <v>2673</v>
      </c>
      <c r="F23958" s="89">
        <f>+D23958*E23958</f>
        <v>14033.25</v>
      </c>
    </row>
    <row r="23959" spans="1:6" ht="409.6" hidden="1" customHeight="1" x14ac:dyDescent="0.2"/>
    <row r="23960" spans="1:6" ht="25.5" customHeight="1" x14ac:dyDescent="0.2">
      <c r="A23960" s="84" t="s">
        <v>5760</v>
      </c>
      <c r="B23960" s="85" t="s">
        <v>5761</v>
      </c>
      <c r="C23960" s="86" t="s">
        <v>106</v>
      </c>
      <c r="D23960" s="87">
        <v>1.0500000000000001E-2</v>
      </c>
      <c r="E23960" s="88">
        <v>378438</v>
      </c>
      <c r="F23960" s="89">
        <f>+D23960*E23960</f>
        <v>3973.5990000000002</v>
      </c>
    </row>
    <row r="23961" spans="1:6" ht="409.6" hidden="1" customHeight="1" x14ac:dyDescent="0.2"/>
    <row r="23962" spans="1:6" ht="25.5" customHeight="1" thickBot="1" x14ac:dyDescent="0.25">
      <c r="A23962" s="84" t="s">
        <v>5052</v>
      </c>
      <c r="B23962" s="85" t="s">
        <v>5053</v>
      </c>
      <c r="C23962" s="86" t="s">
        <v>106</v>
      </c>
      <c r="D23962" s="87">
        <v>2.2000000000000001E-3</v>
      </c>
      <c r="E23962" s="88">
        <v>83800</v>
      </c>
      <c r="F23962" s="89">
        <f>+D23962*E23962</f>
        <v>184.36</v>
      </c>
    </row>
    <row r="23963" spans="1:6" ht="409.6" hidden="1" customHeight="1" thickBot="1" x14ac:dyDescent="0.25"/>
    <row r="23964" spans="1:6" ht="13.5" customHeight="1" thickBot="1" x14ac:dyDescent="0.25">
      <c r="A23964" s="90" t="s">
        <v>4883</v>
      </c>
      <c r="B23964" s="91"/>
      <c r="C23964" s="92">
        <v>66.5313437202838</v>
      </c>
      <c r="D23964" s="91"/>
      <c r="E23964" s="93" t="s">
        <v>4884</v>
      </c>
      <c r="F23964" s="94">
        <v>18191</v>
      </c>
    </row>
    <row r="23965" spans="1:6" ht="0.2" customHeight="1" x14ac:dyDescent="0.2"/>
    <row r="23966" spans="1:6" ht="12.75" customHeight="1" x14ac:dyDescent="0.2">
      <c r="A23966" s="80" t="s">
        <v>4871</v>
      </c>
      <c r="B23966" s="81" t="s">
        <v>4885</v>
      </c>
      <c r="C23966" s="82" t="s">
        <v>4870</v>
      </c>
      <c r="D23966" s="82" t="s">
        <v>4873</v>
      </c>
      <c r="E23966" s="82" t="s">
        <v>4874</v>
      </c>
      <c r="F23966" s="83" t="s">
        <v>4875</v>
      </c>
    </row>
    <row r="23967" spans="1:6" ht="409.6" hidden="1" customHeight="1" x14ac:dyDescent="0.2"/>
    <row r="23968" spans="1:6" ht="25.5" customHeight="1" thickBot="1" x14ac:dyDescent="0.25">
      <c r="A23968" s="84" t="s">
        <v>4912</v>
      </c>
      <c r="B23968" s="85" t="s">
        <v>4913</v>
      </c>
      <c r="C23968" s="86" t="s">
        <v>4888</v>
      </c>
      <c r="D23968" s="87">
        <v>3.3329999999999999E-2</v>
      </c>
      <c r="E23968" s="88">
        <v>184277</v>
      </c>
      <c r="F23968" s="89">
        <f>+D23968*E23968</f>
        <v>6141.9524099999999</v>
      </c>
    </row>
    <row r="23969" spans="1:6" ht="409.6" hidden="1" customHeight="1" x14ac:dyDescent="0.2"/>
    <row r="23970" spans="1:6" ht="13.5" customHeight="1" thickBot="1" x14ac:dyDescent="0.25">
      <c r="A23970" s="90" t="s">
        <v>4893</v>
      </c>
      <c r="B23970" s="91"/>
      <c r="C23970" s="92">
        <v>22.4636090995538</v>
      </c>
      <c r="D23970" s="91"/>
      <c r="E23970" s="93" t="s">
        <v>4884</v>
      </c>
      <c r="F23970" s="94">
        <v>6142</v>
      </c>
    </row>
    <row r="23971" spans="1:6" ht="0.2" customHeight="1" x14ac:dyDescent="0.2"/>
    <row r="23972" spans="1:6" ht="12.75" customHeight="1" x14ac:dyDescent="0.2">
      <c r="A23972" s="80" t="s">
        <v>4871</v>
      </c>
      <c r="B23972" s="81" t="s">
        <v>4894</v>
      </c>
      <c r="C23972" s="82" t="s">
        <v>4870</v>
      </c>
      <c r="D23972" s="82" t="s">
        <v>4873</v>
      </c>
      <c r="E23972" s="82" t="s">
        <v>4874</v>
      </c>
      <c r="F23972" s="83" t="s">
        <v>4875</v>
      </c>
    </row>
    <row r="23973" spans="1:6" ht="409.6" hidden="1" customHeight="1" x14ac:dyDescent="0.2"/>
    <row r="23974" spans="1:6" ht="25.5" customHeight="1" thickBot="1" x14ac:dyDescent="0.25">
      <c r="A23974" s="84" t="s">
        <v>4895</v>
      </c>
      <c r="B23974" s="85" t="s">
        <v>4896</v>
      </c>
      <c r="C23974" s="86" t="s">
        <v>4897</v>
      </c>
      <c r="D23974" s="87">
        <v>0.05</v>
      </c>
      <c r="E23974" s="88">
        <v>6142</v>
      </c>
      <c r="F23974" s="89">
        <f>+D23974*E23974</f>
        <v>307.10000000000002</v>
      </c>
    </row>
    <row r="23975" spans="1:6" ht="409.6" hidden="1" customHeight="1" thickBot="1" x14ac:dyDescent="0.25"/>
    <row r="23976" spans="1:6" ht="13.5" customHeight="1" thickBot="1" x14ac:dyDescent="0.25">
      <c r="A23976" s="90" t="s">
        <v>4898</v>
      </c>
      <c r="B23976" s="91"/>
      <c r="C23976" s="92">
        <v>1.12281471728476</v>
      </c>
      <c r="D23976" s="91"/>
      <c r="E23976" s="93" t="s">
        <v>4884</v>
      </c>
      <c r="F23976" s="94">
        <v>307</v>
      </c>
    </row>
    <row r="23977" spans="1:6" ht="0.2" customHeight="1" x14ac:dyDescent="0.2"/>
    <row r="23978" spans="1:6" ht="12.75" customHeight="1" x14ac:dyDescent="0.2">
      <c r="A23978" s="80" t="s">
        <v>4871</v>
      </c>
      <c r="B23978" s="81" t="s">
        <v>4899</v>
      </c>
      <c r="C23978" s="82" t="s">
        <v>4870</v>
      </c>
      <c r="D23978" s="82" t="s">
        <v>4873</v>
      </c>
      <c r="E23978" s="82" t="s">
        <v>4874</v>
      </c>
      <c r="F23978" s="83" t="s">
        <v>4875</v>
      </c>
    </row>
    <row r="23979" spans="1:6" ht="409.6" hidden="1" customHeight="1" x14ac:dyDescent="0.2"/>
    <row r="23980" spans="1:6" ht="25.5" customHeight="1" x14ac:dyDescent="0.2">
      <c r="A23980" s="84" t="s">
        <v>5054</v>
      </c>
      <c r="B23980" s="85" t="s">
        <v>5055</v>
      </c>
      <c r="C23980" s="86" t="s">
        <v>109</v>
      </c>
      <c r="D23980" s="87">
        <v>2.5000000000000001E-2</v>
      </c>
      <c r="E23980" s="88">
        <v>30000</v>
      </c>
      <c r="F23980" s="89">
        <f>+D23980*E23980</f>
        <v>750</v>
      </c>
    </row>
    <row r="23981" spans="1:6" ht="409.6" hidden="1" customHeight="1" x14ac:dyDescent="0.2"/>
    <row r="23982" spans="1:6" ht="25.5" customHeight="1" x14ac:dyDescent="0.2">
      <c r="A23982" s="84" t="s">
        <v>5056</v>
      </c>
      <c r="B23982" s="85" t="s">
        <v>5057</v>
      </c>
      <c r="C23982" s="86" t="s">
        <v>109</v>
      </c>
      <c r="D23982" s="87">
        <v>2.5000000000000001E-2</v>
      </c>
      <c r="E23982" s="88">
        <v>54350</v>
      </c>
      <c r="F23982" s="89">
        <f>+D23982*E23982</f>
        <v>1358.75</v>
      </c>
    </row>
    <row r="23983" spans="1:6" ht="409.6" hidden="1" customHeight="1" x14ac:dyDescent="0.2"/>
    <row r="23984" spans="1:6" ht="25.5" customHeight="1" thickBot="1" x14ac:dyDescent="0.25">
      <c r="A23984" s="84" t="s">
        <v>5058</v>
      </c>
      <c r="B23984" s="85" t="s">
        <v>5059</v>
      </c>
      <c r="C23984" s="86" t="s">
        <v>109</v>
      </c>
      <c r="D23984" s="87">
        <v>2.5000000000000001E-2</v>
      </c>
      <c r="E23984" s="88">
        <v>23712</v>
      </c>
      <c r="F23984" s="89">
        <f>+D23984*E23984</f>
        <v>592.80000000000007</v>
      </c>
    </row>
    <row r="23985" spans="1:6" ht="409.6" hidden="1" customHeight="1" thickBot="1" x14ac:dyDescent="0.25"/>
    <row r="23986" spans="1:6" ht="13.5" customHeight="1" thickBot="1" x14ac:dyDescent="0.25">
      <c r="A23986" s="90" t="s">
        <v>4904</v>
      </c>
      <c r="B23986" s="91"/>
      <c r="C23986" s="92">
        <v>9.8822324628776208</v>
      </c>
      <c r="D23986" s="91"/>
      <c r="E23986" s="93" t="s">
        <v>4884</v>
      </c>
      <c r="F23986" s="94">
        <v>2702</v>
      </c>
    </row>
    <row r="23987" spans="1:6" ht="0.2" customHeight="1" thickBot="1" x14ac:dyDescent="0.25"/>
    <row r="23988" spans="1:6" ht="12.75" customHeight="1" thickBot="1" x14ac:dyDescent="0.3">
      <c r="A23988" s="157" t="s">
        <v>4909</v>
      </c>
      <c r="B23988" s="158"/>
      <c r="C23988" s="158"/>
      <c r="D23988" s="158"/>
      <c r="E23988" s="159">
        <v>27342</v>
      </c>
      <c r="F23988" s="160"/>
    </row>
    <row r="23989" spans="1:6" ht="12.75" customHeight="1" x14ac:dyDescent="0.2"/>
    <row r="23990" spans="1:6" ht="12.75" customHeight="1" x14ac:dyDescent="0.2"/>
    <row r="23991" spans="1:6" ht="409.6" hidden="1" customHeight="1" x14ac:dyDescent="0.2"/>
    <row r="23992" spans="1:6" ht="12.75" customHeight="1" x14ac:dyDescent="0.25">
      <c r="A23992" s="144" t="s">
        <v>4868</v>
      </c>
      <c r="B23992" s="145"/>
      <c r="C23992" s="145"/>
      <c r="D23992" s="145"/>
      <c r="E23992" s="146"/>
      <c r="F23992" s="147"/>
    </row>
    <row r="23993" spans="1:6" ht="12.75" customHeight="1" x14ac:dyDescent="0.2">
      <c r="A23993" s="138" t="s">
        <v>3573</v>
      </c>
      <c r="B23993" s="139"/>
      <c r="C23993" s="139"/>
      <c r="D23993" s="140"/>
      <c r="E23993" s="76" t="s">
        <v>4869</v>
      </c>
      <c r="F23993" s="77" t="s">
        <v>4870</v>
      </c>
    </row>
    <row r="23994" spans="1:6" ht="12.75" customHeight="1" x14ac:dyDescent="0.2">
      <c r="A23994" s="141"/>
      <c r="B23994" s="142"/>
      <c r="C23994" s="142"/>
      <c r="D23994" s="143"/>
      <c r="E23994" s="78" t="s">
        <v>3572</v>
      </c>
      <c r="F23994" s="79" t="s">
        <v>263</v>
      </c>
    </row>
    <row r="23995" spans="1:6" ht="409.6" hidden="1" customHeight="1" x14ac:dyDescent="0.2"/>
    <row r="23996" spans="1:6" ht="12.75" customHeight="1" x14ac:dyDescent="0.2">
      <c r="A23996" s="80" t="s">
        <v>4871</v>
      </c>
      <c r="B23996" s="81" t="s">
        <v>4872</v>
      </c>
      <c r="C23996" s="82" t="s">
        <v>4870</v>
      </c>
      <c r="D23996" s="82" t="s">
        <v>4873</v>
      </c>
      <c r="E23996" s="82" t="s">
        <v>4874</v>
      </c>
      <c r="F23996" s="83" t="s">
        <v>4875</v>
      </c>
    </row>
    <row r="23997" spans="1:6" ht="409.6" hidden="1" customHeight="1" x14ac:dyDescent="0.2"/>
    <row r="23998" spans="1:6" ht="25.5" customHeight="1" x14ac:dyDescent="0.2">
      <c r="A23998" s="84" t="s">
        <v>5760</v>
      </c>
      <c r="B23998" s="85" t="s">
        <v>5761</v>
      </c>
      <c r="C23998" s="86" t="s">
        <v>106</v>
      </c>
      <c r="D23998" s="87">
        <v>2.1000000000000001E-2</v>
      </c>
      <c r="E23998" s="88">
        <v>378438</v>
      </c>
      <c r="F23998" s="89">
        <f>+D23998*E23998</f>
        <v>7947.1980000000003</v>
      </c>
    </row>
    <row r="23999" spans="1:6" ht="409.6" hidden="1" customHeight="1" x14ac:dyDescent="0.2"/>
    <row r="24000" spans="1:6" ht="25.5" customHeight="1" x14ac:dyDescent="0.2">
      <c r="A24000" s="84" t="s">
        <v>5768</v>
      </c>
      <c r="B24000" s="85" t="s">
        <v>5769</v>
      </c>
      <c r="C24000" s="86" t="s">
        <v>9</v>
      </c>
      <c r="D24000" s="87">
        <v>2.625</v>
      </c>
      <c r="E24000" s="88">
        <v>16735</v>
      </c>
      <c r="F24000" s="89">
        <f>+D24000*E24000</f>
        <v>43929.375</v>
      </c>
    </row>
    <row r="24001" spans="1:6" ht="409.6" hidden="1" customHeight="1" x14ac:dyDescent="0.2"/>
    <row r="24002" spans="1:6" ht="25.5" customHeight="1" thickBot="1" x14ac:dyDescent="0.25">
      <c r="A24002" s="84" t="s">
        <v>4955</v>
      </c>
      <c r="B24002" s="85" t="s">
        <v>4956</v>
      </c>
      <c r="C24002" s="86" t="s">
        <v>106</v>
      </c>
      <c r="D24002" s="87">
        <v>5.5000000000000003E-4</v>
      </c>
      <c r="E24002" s="88">
        <v>71900</v>
      </c>
      <c r="F24002" s="89">
        <f>+D24002*E24002</f>
        <v>39.545000000000002</v>
      </c>
    </row>
    <row r="24003" spans="1:6" ht="409.6" hidden="1" customHeight="1" thickBot="1" x14ac:dyDescent="0.25"/>
    <row r="24004" spans="1:6" ht="13.5" customHeight="1" thickBot="1" x14ac:dyDescent="0.25">
      <c r="A24004" s="90" t="s">
        <v>4883</v>
      </c>
      <c r="B24004" s="91"/>
      <c r="C24004" s="92">
        <v>81.896769308430095</v>
      </c>
      <c r="D24004" s="91"/>
      <c r="E24004" s="93" t="s">
        <v>4884</v>
      </c>
      <c r="F24004" s="94">
        <v>51916</v>
      </c>
    </row>
    <row r="24005" spans="1:6" ht="0.2" customHeight="1" x14ac:dyDescent="0.2"/>
    <row r="24006" spans="1:6" ht="12.75" customHeight="1" x14ac:dyDescent="0.2">
      <c r="A24006" s="80" t="s">
        <v>4871</v>
      </c>
      <c r="B24006" s="81" t="s">
        <v>4885</v>
      </c>
      <c r="C24006" s="82" t="s">
        <v>4870</v>
      </c>
      <c r="D24006" s="82" t="s">
        <v>4873</v>
      </c>
      <c r="E24006" s="82" t="s">
        <v>4874</v>
      </c>
      <c r="F24006" s="83" t="s">
        <v>4875</v>
      </c>
    </row>
    <row r="24007" spans="1:6" ht="409.6" hidden="1" customHeight="1" x14ac:dyDescent="0.2"/>
    <row r="24008" spans="1:6" ht="25.5" customHeight="1" thickBot="1" x14ac:dyDescent="0.25">
      <c r="A24008" s="84" t="s">
        <v>4935</v>
      </c>
      <c r="B24008" s="85" t="s">
        <v>4936</v>
      </c>
      <c r="C24008" s="86" t="s">
        <v>4888</v>
      </c>
      <c r="D24008" s="87">
        <v>0.04</v>
      </c>
      <c r="E24008" s="88">
        <v>198902</v>
      </c>
      <c r="F24008" s="89">
        <f>+D24008*E24008</f>
        <v>7956.08</v>
      </c>
    </row>
    <row r="24009" spans="1:6" ht="409.6" hidden="1" customHeight="1" thickBot="1" x14ac:dyDescent="0.25"/>
    <row r="24010" spans="1:6" ht="13.5" customHeight="1" thickBot="1" x14ac:dyDescent="0.25">
      <c r="A24010" s="90" t="s">
        <v>4893</v>
      </c>
      <c r="B24010" s="91"/>
      <c r="C24010" s="92">
        <v>12.5504795557799</v>
      </c>
      <c r="D24010" s="91"/>
      <c r="E24010" s="93" t="s">
        <v>4884</v>
      </c>
      <c r="F24010" s="94">
        <v>7956</v>
      </c>
    </row>
    <row r="24011" spans="1:6" ht="0.2" customHeight="1" x14ac:dyDescent="0.2"/>
    <row r="24012" spans="1:6" ht="12.75" customHeight="1" x14ac:dyDescent="0.2">
      <c r="A24012" s="80" t="s">
        <v>4871</v>
      </c>
      <c r="B24012" s="81" t="s">
        <v>4894</v>
      </c>
      <c r="C24012" s="82" t="s">
        <v>4870</v>
      </c>
      <c r="D24012" s="82" t="s">
        <v>4873</v>
      </c>
      <c r="E24012" s="82" t="s">
        <v>4874</v>
      </c>
      <c r="F24012" s="83" t="s">
        <v>4875</v>
      </c>
    </row>
    <row r="24013" spans="1:6" ht="409.6" hidden="1" customHeight="1" x14ac:dyDescent="0.2"/>
    <row r="24014" spans="1:6" ht="25.5" customHeight="1" thickBot="1" x14ac:dyDescent="0.25">
      <c r="A24014" s="84" t="s">
        <v>4895</v>
      </c>
      <c r="B24014" s="85" t="s">
        <v>4896</v>
      </c>
      <c r="C24014" s="86" t="s">
        <v>4897</v>
      </c>
      <c r="D24014" s="87">
        <v>0.05</v>
      </c>
      <c r="E24014" s="88">
        <v>7956</v>
      </c>
      <c r="F24014" s="89">
        <f>+D24014*E24014</f>
        <v>397.8</v>
      </c>
    </row>
    <row r="24015" spans="1:6" ht="409.6" hidden="1" customHeight="1" thickBot="1" x14ac:dyDescent="0.25"/>
    <row r="24016" spans="1:6" ht="13.5" customHeight="1" thickBot="1" x14ac:dyDescent="0.25">
      <c r="A24016" s="90" t="s">
        <v>4898</v>
      </c>
      <c r="B24016" s="91"/>
      <c r="C24016" s="92">
        <v>0.62783947501262005</v>
      </c>
      <c r="D24016" s="91"/>
      <c r="E24016" s="93" t="s">
        <v>4884</v>
      </c>
      <c r="F24016" s="94">
        <v>398</v>
      </c>
    </row>
    <row r="24017" spans="1:6" ht="0.2" customHeight="1" x14ac:dyDescent="0.2"/>
    <row r="24018" spans="1:6" ht="12.75" customHeight="1" x14ac:dyDescent="0.2">
      <c r="A24018" s="80" t="s">
        <v>4871</v>
      </c>
      <c r="B24018" s="81" t="s">
        <v>4899</v>
      </c>
      <c r="C24018" s="82" t="s">
        <v>4870</v>
      </c>
      <c r="D24018" s="82" t="s">
        <v>4873</v>
      </c>
      <c r="E24018" s="82" t="s">
        <v>4874</v>
      </c>
      <c r="F24018" s="83" t="s">
        <v>4875</v>
      </c>
    </row>
    <row r="24019" spans="1:6" ht="409.6" hidden="1" customHeight="1" x14ac:dyDescent="0.2"/>
    <row r="24020" spans="1:6" ht="25.5" customHeight="1" x14ac:dyDescent="0.2">
      <c r="A24020" s="84" t="s">
        <v>5056</v>
      </c>
      <c r="B24020" s="85" t="s">
        <v>5057</v>
      </c>
      <c r="C24020" s="86" t="s">
        <v>109</v>
      </c>
      <c r="D24020" s="87">
        <v>0.04</v>
      </c>
      <c r="E24020" s="88">
        <v>54350</v>
      </c>
      <c r="F24020" s="89">
        <f>+D24020*E24020</f>
        <v>2174</v>
      </c>
    </row>
    <row r="24021" spans="1:6" ht="409.6" hidden="1" customHeight="1" x14ac:dyDescent="0.2"/>
    <row r="24022" spans="1:6" ht="25.5" customHeight="1" thickBot="1" x14ac:dyDescent="0.25">
      <c r="A24022" s="84" t="s">
        <v>5058</v>
      </c>
      <c r="B24022" s="85" t="s">
        <v>5059</v>
      </c>
      <c r="C24022" s="86" t="s">
        <v>109</v>
      </c>
      <c r="D24022" s="87">
        <v>0.04</v>
      </c>
      <c r="E24022" s="88">
        <v>23712</v>
      </c>
      <c r="F24022" s="89">
        <f>+D24022*E24022</f>
        <v>948.48</v>
      </c>
    </row>
    <row r="24023" spans="1:6" ht="409.6" hidden="1" customHeight="1" thickBot="1" x14ac:dyDescent="0.25"/>
    <row r="24024" spans="1:6" ht="13.5" customHeight="1" thickBot="1" x14ac:dyDescent="0.25">
      <c r="A24024" s="90" t="s">
        <v>4904</v>
      </c>
      <c r="B24024" s="91"/>
      <c r="C24024" s="92">
        <v>4.92491166077739</v>
      </c>
      <c r="D24024" s="91"/>
      <c r="E24024" s="93" t="s">
        <v>4884</v>
      </c>
      <c r="F24024" s="94">
        <v>3122</v>
      </c>
    </row>
    <row r="24025" spans="1:6" ht="0.2" customHeight="1" thickBot="1" x14ac:dyDescent="0.25"/>
    <row r="24026" spans="1:6" ht="12.75" customHeight="1" thickBot="1" x14ac:dyDescent="0.3">
      <c r="A24026" s="157" t="s">
        <v>4909</v>
      </c>
      <c r="B24026" s="158"/>
      <c r="C24026" s="158"/>
      <c r="D24026" s="158"/>
      <c r="E24026" s="159">
        <v>63392</v>
      </c>
      <c r="F24026" s="160"/>
    </row>
    <row r="24027" spans="1:6" ht="12.75" customHeight="1" x14ac:dyDescent="0.2"/>
    <row r="24028" spans="1:6" ht="12.75" customHeight="1" x14ac:dyDescent="0.2"/>
    <row r="24029" spans="1:6" ht="409.6" hidden="1" customHeight="1" x14ac:dyDescent="0.2"/>
    <row r="24030" spans="1:6" ht="12.75" customHeight="1" x14ac:dyDescent="0.25">
      <c r="A24030" s="144" t="s">
        <v>4868</v>
      </c>
      <c r="B24030" s="145"/>
      <c r="C24030" s="145"/>
      <c r="D24030" s="145"/>
      <c r="E24030" s="146"/>
      <c r="F24030" s="147"/>
    </row>
    <row r="24031" spans="1:6" ht="12.75" customHeight="1" x14ac:dyDescent="0.2">
      <c r="A24031" s="138" t="s">
        <v>3575</v>
      </c>
      <c r="B24031" s="139"/>
      <c r="C24031" s="139"/>
      <c r="D24031" s="140"/>
      <c r="E24031" s="76" t="s">
        <v>4869</v>
      </c>
      <c r="F24031" s="77" t="s">
        <v>4870</v>
      </c>
    </row>
    <row r="24032" spans="1:6" ht="12.75" customHeight="1" x14ac:dyDescent="0.2">
      <c r="A24032" s="141"/>
      <c r="B24032" s="142"/>
      <c r="C24032" s="142"/>
      <c r="D24032" s="143"/>
      <c r="E24032" s="78" t="s">
        <v>3574</v>
      </c>
      <c r="F24032" s="79" t="s">
        <v>9</v>
      </c>
    </row>
    <row r="24033" spans="1:6" ht="409.6" hidden="1" customHeight="1" x14ac:dyDescent="0.2"/>
    <row r="24034" spans="1:6" ht="12.75" customHeight="1" x14ac:dyDescent="0.2">
      <c r="A24034" s="80" t="s">
        <v>4871</v>
      </c>
      <c r="B24034" s="81" t="s">
        <v>4872</v>
      </c>
      <c r="C24034" s="82" t="s">
        <v>4870</v>
      </c>
      <c r="D24034" s="82" t="s">
        <v>4873</v>
      </c>
      <c r="E24034" s="82" t="s">
        <v>4874</v>
      </c>
      <c r="F24034" s="83" t="s">
        <v>4875</v>
      </c>
    </row>
    <row r="24035" spans="1:6" ht="409.6" hidden="1" customHeight="1" x14ac:dyDescent="0.2"/>
    <row r="24036" spans="1:6" ht="25.5" customHeight="1" thickBot="1" x14ac:dyDescent="0.25">
      <c r="A24036" s="84" t="s">
        <v>5770</v>
      </c>
      <c r="B24036" s="85" t="s">
        <v>5771</v>
      </c>
      <c r="C24036" s="86" t="s">
        <v>9</v>
      </c>
      <c r="D24036" s="87">
        <v>1</v>
      </c>
      <c r="E24036" s="88">
        <v>13487</v>
      </c>
      <c r="F24036" s="89">
        <f>+D24036*E24036</f>
        <v>13487</v>
      </c>
    </row>
    <row r="24037" spans="1:6" ht="409.6" hidden="1" customHeight="1" thickBot="1" x14ac:dyDescent="0.25"/>
    <row r="24038" spans="1:6" ht="13.5" customHeight="1" thickBot="1" x14ac:dyDescent="0.25">
      <c r="A24038" s="90" t="s">
        <v>4883</v>
      </c>
      <c r="B24038" s="91"/>
      <c r="C24038" s="92">
        <v>77.258406369937603</v>
      </c>
      <c r="D24038" s="91"/>
      <c r="E24038" s="93" t="s">
        <v>4884</v>
      </c>
      <c r="F24038" s="94">
        <v>13487</v>
      </c>
    </row>
    <row r="24039" spans="1:6" ht="0.2" customHeight="1" x14ac:dyDescent="0.2"/>
    <row r="24040" spans="1:6" ht="12.75" customHeight="1" x14ac:dyDescent="0.2">
      <c r="A24040" s="80" t="s">
        <v>4871</v>
      </c>
      <c r="B24040" s="81" t="s">
        <v>4885</v>
      </c>
      <c r="C24040" s="82" t="s">
        <v>4870</v>
      </c>
      <c r="D24040" s="82" t="s">
        <v>4873</v>
      </c>
      <c r="E24040" s="82" t="s">
        <v>4874</v>
      </c>
      <c r="F24040" s="83" t="s">
        <v>4875</v>
      </c>
    </row>
    <row r="24041" spans="1:6" ht="409.6" hidden="1" customHeight="1" x14ac:dyDescent="0.2"/>
    <row r="24042" spans="1:6" ht="25.5" customHeight="1" thickBot="1" x14ac:dyDescent="0.25">
      <c r="A24042" s="84" t="s">
        <v>4935</v>
      </c>
      <c r="B24042" s="85" t="s">
        <v>4936</v>
      </c>
      <c r="C24042" s="86" t="s">
        <v>4888</v>
      </c>
      <c r="D24042" s="87">
        <v>1.9009999999999999E-2</v>
      </c>
      <c r="E24042" s="88">
        <v>198902</v>
      </c>
      <c r="F24042" s="89">
        <f>+D24042*E24042</f>
        <v>3781.1270199999999</v>
      </c>
    </row>
    <row r="24043" spans="1:6" ht="409.6" hidden="1" customHeight="1" thickBot="1" x14ac:dyDescent="0.25"/>
    <row r="24044" spans="1:6" ht="13.5" customHeight="1" thickBot="1" x14ac:dyDescent="0.25">
      <c r="A24044" s="90" t="s">
        <v>4893</v>
      </c>
      <c r="B24044" s="91"/>
      <c r="C24044" s="92">
        <v>21.658933379160199</v>
      </c>
      <c r="D24044" s="91"/>
      <c r="E24044" s="93" t="s">
        <v>4884</v>
      </c>
      <c r="F24044" s="94">
        <v>3781</v>
      </c>
    </row>
    <row r="24045" spans="1:6" ht="0.2" customHeight="1" x14ac:dyDescent="0.2"/>
    <row r="24046" spans="1:6" ht="12.75" customHeight="1" x14ac:dyDescent="0.2">
      <c r="A24046" s="80" t="s">
        <v>4871</v>
      </c>
      <c r="B24046" s="81" t="s">
        <v>4894</v>
      </c>
      <c r="C24046" s="82" t="s">
        <v>4870</v>
      </c>
      <c r="D24046" s="82" t="s">
        <v>4873</v>
      </c>
      <c r="E24046" s="82" t="s">
        <v>4874</v>
      </c>
      <c r="F24046" s="83" t="s">
        <v>4875</v>
      </c>
    </row>
    <row r="24047" spans="1:6" ht="409.6" hidden="1" customHeight="1" x14ac:dyDescent="0.2"/>
    <row r="24048" spans="1:6" ht="25.5" customHeight="1" thickBot="1" x14ac:dyDescent="0.25">
      <c r="A24048" s="84" t="s">
        <v>4895</v>
      </c>
      <c r="B24048" s="85" t="s">
        <v>4896</v>
      </c>
      <c r="C24048" s="86" t="s">
        <v>4897</v>
      </c>
      <c r="D24048" s="87">
        <v>0.05</v>
      </c>
      <c r="E24048" s="88">
        <v>3781</v>
      </c>
      <c r="F24048" s="89">
        <f>+D24048*E24048</f>
        <v>189.05</v>
      </c>
    </row>
    <row r="24049" spans="1:6" ht="409.6" hidden="1" customHeight="1" thickBot="1" x14ac:dyDescent="0.25"/>
    <row r="24050" spans="1:6" ht="13.5" customHeight="1" thickBot="1" x14ac:dyDescent="0.25">
      <c r="A24050" s="90" t="s">
        <v>4898</v>
      </c>
      <c r="B24050" s="91"/>
      <c r="C24050" s="92">
        <v>1.0826602509022201</v>
      </c>
      <c r="D24050" s="91"/>
      <c r="E24050" s="93" t="s">
        <v>4884</v>
      </c>
      <c r="F24050" s="94">
        <v>189</v>
      </c>
    </row>
    <row r="24051" spans="1:6" ht="0.2" customHeight="1" thickBot="1" x14ac:dyDescent="0.25"/>
    <row r="24052" spans="1:6" ht="12.75" customHeight="1" thickBot="1" x14ac:dyDescent="0.3">
      <c r="A24052" s="157" t="s">
        <v>4909</v>
      </c>
      <c r="B24052" s="158"/>
      <c r="C24052" s="158"/>
      <c r="D24052" s="158"/>
      <c r="E24052" s="159">
        <v>17457</v>
      </c>
      <c r="F24052" s="160"/>
    </row>
    <row r="24053" spans="1:6" ht="12.75" customHeight="1" x14ac:dyDescent="0.2"/>
    <row r="24054" spans="1:6" ht="12.75" customHeight="1" x14ac:dyDescent="0.2"/>
    <row r="24055" spans="1:6" ht="409.6" hidden="1" customHeight="1" x14ac:dyDescent="0.2"/>
    <row r="24056" spans="1:6" ht="12.75" customHeight="1" x14ac:dyDescent="0.25">
      <c r="A24056" s="144" t="s">
        <v>4868</v>
      </c>
      <c r="B24056" s="145"/>
      <c r="C24056" s="145"/>
      <c r="D24056" s="145"/>
      <c r="E24056" s="146"/>
      <c r="F24056" s="147"/>
    </row>
    <row r="24057" spans="1:6" ht="12.75" customHeight="1" x14ac:dyDescent="0.2">
      <c r="A24057" s="138" t="s">
        <v>3577</v>
      </c>
      <c r="B24057" s="139"/>
      <c r="C24057" s="139"/>
      <c r="D24057" s="140"/>
      <c r="E24057" s="76" t="s">
        <v>4869</v>
      </c>
      <c r="F24057" s="77" t="s">
        <v>4870</v>
      </c>
    </row>
    <row r="24058" spans="1:6" ht="12.75" customHeight="1" x14ac:dyDescent="0.2">
      <c r="A24058" s="141"/>
      <c r="B24058" s="142"/>
      <c r="C24058" s="142"/>
      <c r="D24058" s="143"/>
      <c r="E24058" s="78" t="s">
        <v>3576</v>
      </c>
      <c r="F24058" s="79" t="s">
        <v>117</v>
      </c>
    </row>
    <row r="24059" spans="1:6" ht="409.6" hidden="1" customHeight="1" x14ac:dyDescent="0.2"/>
    <row r="24060" spans="1:6" ht="12.75" customHeight="1" x14ac:dyDescent="0.2">
      <c r="A24060" s="80" t="s">
        <v>4871</v>
      </c>
      <c r="B24060" s="81" t="s">
        <v>4872</v>
      </c>
      <c r="C24060" s="82" t="s">
        <v>4870</v>
      </c>
      <c r="D24060" s="82" t="s">
        <v>4873</v>
      </c>
      <c r="E24060" s="82" t="s">
        <v>4874</v>
      </c>
      <c r="F24060" s="83" t="s">
        <v>4875</v>
      </c>
    </row>
    <row r="24061" spans="1:6" ht="409.6" hidden="1" customHeight="1" x14ac:dyDescent="0.2"/>
    <row r="24062" spans="1:6" ht="25.5" customHeight="1" x14ac:dyDescent="0.2">
      <c r="A24062" s="84" t="s">
        <v>5764</v>
      </c>
      <c r="B24062" s="85" t="s">
        <v>5765</v>
      </c>
      <c r="C24062" s="86" t="s">
        <v>9</v>
      </c>
      <c r="D24062" s="87">
        <v>26.25</v>
      </c>
      <c r="E24062" s="88">
        <v>2296</v>
      </c>
      <c r="F24062" s="89">
        <f>+D24062*E24062</f>
        <v>60270</v>
      </c>
    </row>
    <row r="24063" spans="1:6" ht="409.6" hidden="1" customHeight="1" x14ac:dyDescent="0.2"/>
    <row r="24064" spans="1:6" ht="25.5" customHeight="1" x14ac:dyDescent="0.2">
      <c r="A24064" s="84" t="s">
        <v>4955</v>
      </c>
      <c r="B24064" s="85" t="s">
        <v>4956</v>
      </c>
      <c r="C24064" s="86" t="s">
        <v>106</v>
      </c>
      <c r="D24064" s="87">
        <v>4.3999999999999997E-2</v>
      </c>
      <c r="E24064" s="88">
        <v>71900</v>
      </c>
      <c r="F24064" s="89">
        <f>+D24064*E24064</f>
        <v>3163.6</v>
      </c>
    </row>
    <row r="24065" spans="1:6" ht="409.6" hidden="1" customHeight="1" x14ac:dyDescent="0.2"/>
    <row r="24066" spans="1:6" ht="25.5" customHeight="1" thickBot="1" x14ac:dyDescent="0.25">
      <c r="A24066" s="84" t="s">
        <v>5052</v>
      </c>
      <c r="B24066" s="85" t="s">
        <v>5053</v>
      </c>
      <c r="C24066" s="86" t="s">
        <v>106</v>
      </c>
      <c r="D24066" s="87">
        <v>2.1000000000000001E-2</v>
      </c>
      <c r="E24066" s="88">
        <v>83800</v>
      </c>
      <c r="F24066" s="89">
        <f>+D24066*E24066</f>
        <v>1759.8000000000002</v>
      </c>
    </row>
    <row r="24067" spans="1:6" ht="409.6" hidden="1" customHeight="1" thickBot="1" x14ac:dyDescent="0.25"/>
    <row r="24068" spans="1:6" ht="13.5" customHeight="1" thickBot="1" x14ac:dyDescent="0.25">
      <c r="A24068" s="90" t="s">
        <v>4883</v>
      </c>
      <c r="B24068" s="91"/>
      <c r="C24068" s="92">
        <v>66.4275597852114</v>
      </c>
      <c r="D24068" s="91"/>
      <c r="E24068" s="93" t="s">
        <v>4884</v>
      </c>
      <c r="F24068" s="94">
        <v>65194</v>
      </c>
    </row>
    <row r="24069" spans="1:6" ht="0.2" customHeight="1" x14ac:dyDescent="0.2"/>
    <row r="24070" spans="1:6" ht="12.75" customHeight="1" x14ac:dyDescent="0.2">
      <c r="A24070" s="80" t="s">
        <v>4871</v>
      </c>
      <c r="B24070" s="81" t="s">
        <v>4885</v>
      </c>
      <c r="C24070" s="82" t="s">
        <v>4870</v>
      </c>
      <c r="D24070" s="82" t="s">
        <v>4873</v>
      </c>
      <c r="E24070" s="82" t="s">
        <v>4874</v>
      </c>
      <c r="F24070" s="83" t="s">
        <v>4875</v>
      </c>
    </row>
    <row r="24071" spans="1:6" ht="409.6" hidden="1" customHeight="1" x14ac:dyDescent="0.2"/>
    <row r="24072" spans="1:6" ht="25.5" customHeight="1" thickBot="1" x14ac:dyDescent="0.25">
      <c r="A24072" s="84" t="s">
        <v>4912</v>
      </c>
      <c r="B24072" s="85" t="s">
        <v>4913</v>
      </c>
      <c r="C24072" s="86" t="s">
        <v>4888</v>
      </c>
      <c r="D24072" s="87">
        <v>0.14054</v>
      </c>
      <c r="E24072" s="88">
        <v>184277</v>
      </c>
      <c r="F24072" s="89">
        <f>+D24072*E24072</f>
        <v>25898.289580000001</v>
      </c>
    </row>
    <row r="24073" spans="1:6" ht="409.6" hidden="1" customHeight="1" thickBot="1" x14ac:dyDescent="0.25"/>
    <row r="24074" spans="1:6" ht="13.5" customHeight="1" thickBot="1" x14ac:dyDescent="0.25">
      <c r="A24074" s="90" t="s">
        <v>4893</v>
      </c>
      <c r="B24074" s="91"/>
      <c r="C24074" s="92">
        <v>26.388025636061698</v>
      </c>
      <c r="D24074" s="91"/>
      <c r="E24074" s="93" t="s">
        <v>4884</v>
      </c>
      <c r="F24074" s="94">
        <v>25898</v>
      </c>
    </row>
    <row r="24075" spans="1:6" ht="0.2" customHeight="1" x14ac:dyDescent="0.2"/>
    <row r="24076" spans="1:6" ht="12.75" customHeight="1" x14ac:dyDescent="0.2">
      <c r="A24076" s="80" t="s">
        <v>4871</v>
      </c>
      <c r="B24076" s="81" t="s">
        <v>4894</v>
      </c>
      <c r="C24076" s="82" t="s">
        <v>4870</v>
      </c>
      <c r="D24076" s="82" t="s">
        <v>4873</v>
      </c>
      <c r="E24076" s="82" t="s">
        <v>4874</v>
      </c>
      <c r="F24076" s="83" t="s">
        <v>4875</v>
      </c>
    </row>
    <row r="24077" spans="1:6" ht="409.6" hidden="1" customHeight="1" x14ac:dyDescent="0.2"/>
    <row r="24078" spans="1:6" ht="25.5" customHeight="1" thickBot="1" x14ac:dyDescent="0.25">
      <c r="A24078" s="84" t="s">
        <v>4895</v>
      </c>
      <c r="B24078" s="85" t="s">
        <v>4896</v>
      </c>
      <c r="C24078" s="86" t="s">
        <v>4897</v>
      </c>
      <c r="D24078" s="87">
        <v>0.05</v>
      </c>
      <c r="E24078" s="88">
        <v>25898</v>
      </c>
      <c r="F24078" s="89">
        <f>+D24078*E24078</f>
        <v>1294.9000000000001</v>
      </c>
    </row>
    <row r="24079" spans="1:6" ht="409.6" hidden="1" customHeight="1" thickBot="1" x14ac:dyDescent="0.25"/>
    <row r="24080" spans="1:6" ht="13.5" customHeight="1" thickBot="1" x14ac:dyDescent="0.25">
      <c r="A24080" s="90" t="s">
        <v>4898</v>
      </c>
      <c r="B24080" s="91"/>
      <c r="C24080" s="92">
        <v>1.31950317394007</v>
      </c>
      <c r="D24080" s="91"/>
      <c r="E24080" s="93" t="s">
        <v>4884</v>
      </c>
      <c r="F24080" s="94">
        <v>1295</v>
      </c>
    </row>
    <row r="24081" spans="1:6" ht="0.2" customHeight="1" x14ac:dyDescent="0.2"/>
    <row r="24082" spans="1:6" ht="12.75" customHeight="1" x14ac:dyDescent="0.2">
      <c r="A24082" s="80" t="s">
        <v>4871</v>
      </c>
      <c r="B24082" s="81" t="s">
        <v>4899</v>
      </c>
      <c r="C24082" s="82" t="s">
        <v>4870</v>
      </c>
      <c r="D24082" s="82" t="s">
        <v>4873</v>
      </c>
      <c r="E24082" s="82" t="s">
        <v>4874</v>
      </c>
      <c r="F24082" s="83" t="s">
        <v>4875</v>
      </c>
    </row>
    <row r="24083" spans="1:6" ht="409.6" hidden="1" customHeight="1" x14ac:dyDescent="0.2"/>
    <row r="24084" spans="1:6" ht="25.5" customHeight="1" x14ac:dyDescent="0.2">
      <c r="A24084" s="84" t="s">
        <v>5056</v>
      </c>
      <c r="B24084" s="85" t="s">
        <v>5057</v>
      </c>
      <c r="C24084" s="86" t="s">
        <v>109</v>
      </c>
      <c r="D24084" s="87">
        <v>2.5000000000000001E-2</v>
      </c>
      <c r="E24084" s="88">
        <v>54350</v>
      </c>
      <c r="F24084" s="89">
        <f>+D24084*E24084</f>
        <v>1358.75</v>
      </c>
    </row>
    <row r="24085" spans="1:6" ht="409.6" hidden="1" customHeight="1" x14ac:dyDescent="0.2"/>
    <row r="24086" spans="1:6" ht="25.5" customHeight="1" x14ac:dyDescent="0.2">
      <c r="A24086" s="84" t="s">
        <v>5058</v>
      </c>
      <c r="B24086" s="85" t="s">
        <v>5059</v>
      </c>
      <c r="C24086" s="86" t="s">
        <v>109</v>
      </c>
      <c r="D24086" s="87">
        <v>2.5000000000000001E-2</v>
      </c>
      <c r="E24086" s="88">
        <v>23712</v>
      </c>
      <c r="F24086" s="89">
        <f>+D24086*E24086</f>
        <v>592.80000000000007</v>
      </c>
    </row>
    <row r="24087" spans="1:6" ht="409.6" hidden="1" customHeight="1" x14ac:dyDescent="0.2"/>
    <row r="24088" spans="1:6" ht="25.5" customHeight="1" thickBot="1" x14ac:dyDescent="0.25">
      <c r="A24088" s="84" t="s">
        <v>5054</v>
      </c>
      <c r="B24088" s="85" t="s">
        <v>5055</v>
      </c>
      <c r="C24088" s="86" t="s">
        <v>109</v>
      </c>
      <c r="D24088" s="87">
        <v>2.5000000000000001E-2</v>
      </c>
      <c r="E24088" s="88">
        <v>30000</v>
      </c>
      <c r="F24088" s="89">
        <f>+D24088*E24088</f>
        <v>750</v>
      </c>
    </row>
    <row r="24089" spans="1:6" ht="409.6" hidden="1" customHeight="1" thickBot="1" x14ac:dyDescent="0.25"/>
    <row r="24090" spans="1:6" ht="13.5" customHeight="1" thickBot="1" x14ac:dyDescent="0.25">
      <c r="A24090" s="90" t="s">
        <v>4904</v>
      </c>
      <c r="B24090" s="91"/>
      <c r="C24090" s="92">
        <v>2.75312554130198</v>
      </c>
      <c r="D24090" s="91"/>
      <c r="E24090" s="93" t="s">
        <v>4884</v>
      </c>
      <c r="F24090" s="94">
        <v>2702</v>
      </c>
    </row>
    <row r="24091" spans="1:6" ht="0.2" customHeight="1" x14ac:dyDescent="0.2"/>
    <row r="24092" spans="1:6" ht="12.75" customHeight="1" x14ac:dyDescent="0.2">
      <c r="A24092" s="80" t="s">
        <v>4871</v>
      </c>
      <c r="B24092" s="81" t="s">
        <v>4905</v>
      </c>
      <c r="C24092" s="82" t="s">
        <v>4870</v>
      </c>
      <c r="D24092" s="82" t="s">
        <v>4873</v>
      </c>
      <c r="E24092" s="82" t="s">
        <v>4874</v>
      </c>
      <c r="F24092" s="83" t="s">
        <v>4875</v>
      </c>
    </row>
    <row r="24093" spans="1:6" ht="409.6" hidden="1" customHeight="1" x14ac:dyDescent="0.2"/>
    <row r="24094" spans="1:6" ht="25.5" customHeight="1" x14ac:dyDescent="0.2">
      <c r="A24094" s="84" t="s">
        <v>4949</v>
      </c>
      <c r="B24094" s="85" t="s">
        <v>4950</v>
      </c>
      <c r="C24094" s="86" t="s">
        <v>9</v>
      </c>
      <c r="D24094" s="87">
        <v>0.998</v>
      </c>
      <c r="E24094" s="88">
        <v>2140</v>
      </c>
      <c r="F24094" s="89">
        <f>+D24094*E24094</f>
        <v>2135.7199999999998</v>
      </c>
    </row>
    <row r="24095" spans="1:6" ht="409.6" hidden="1" customHeight="1" x14ac:dyDescent="0.2"/>
    <row r="24096" spans="1:6" ht="25.5" customHeight="1" thickBot="1" x14ac:dyDescent="0.25">
      <c r="A24096" s="84" t="s">
        <v>4920</v>
      </c>
      <c r="B24096" s="85" t="s">
        <v>4921</v>
      </c>
      <c r="C24096" s="86" t="s">
        <v>106</v>
      </c>
      <c r="D24096" s="87">
        <v>6.5000000000000002E-2</v>
      </c>
      <c r="E24096" s="88">
        <v>14128</v>
      </c>
      <c r="F24096" s="89">
        <f>+D24096*E24096</f>
        <v>918.32</v>
      </c>
    </row>
    <row r="24097" spans="1:6" ht="409.6" hidden="1" customHeight="1" thickBot="1" x14ac:dyDescent="0.25"/>
    <row r="24098" spans="1:6" ht="13.5" customHeight="1" thickBot="1" x14ac:dyDescent="0.25">
      <c r="A24098" s="90" t="s">
        <v>4908</v>
      </c>
      <c r="B24098" s="91"/>
      <c r="C24098" s="92">
        <v>3.11178586348491</v>
      </c>
      <c r="D24098" s="91"/>
      <c r="E24098" s="93" t="s">
        <v>4884</v>
      </c>
      <c r="F24098" s="94">
        <v>3054</v>
      </c>
    </row>
    <row r="24099" spans="1:6" ht="0.2" customHeight="1" thickBot="1" x14ac:dyDescent="0.25"/>
    <row r="24100" spans="1:6" ht="12.75" customHeight="1" thickBot="1" x14ac:dyDescent="0.3">
      <c r="A24100" s="157" t="s">
        <v>4909</v>
      </c>
      <c r="B24100" s="158"/>
      <c r="C24100" s="158"/>
      <c r="D24100" s="158"/>
      <c r="E24100" s="159">
        <v>98143</v>
      </c>
      <c r="F24100" s="160"/>
    </row>
    <row r="24101" spans="1:6" ht="12.75" customHeight="1" x14ac:dyDescent="0.2"/>
    <row r="24102" spans="1:6" ht="12.75" customHeight="1" x14ac:dyDescent="0.2"/>
    <row r="24103" spans="1:6" ht="409.6" hidden="1" customHeight="1" x14ac:dyDescent="0.2"/>
    <row r="24104" spans="1:6" ht="12.75" customHeight="1" x14ac:dyDescent="0.25">
      <c r="A24104" s="144" t="s">
        <v>4868</v>
      </c>
      <c r="B24104" s="145"/>
      <c r="C24104" s="145"/>
      <c r="D24104" s="145"/>
      <c r="E24104" s="146"/>
      <c r="F24104" s="147"/>
    </row>
    <row r="24105" spans="1:6" ht="12.75" customHeight="1" x14ac:dyDescent="0.2">
      <c r="A24105" s="138" t="s">
        <v>3579</v>
      </c>
      <c r="B24105" s="139"/>
      <c r="C24105" s="139"/>
      <c r="D24105" s="140"/>
      <c r="E24105" s="76" t="s">
        <v>4869</v>
      </c>
      <c r="F24105" s="77" t="s">
        <v>4870</v>
      </c>
    </row>
    <row r="24106" spans="1:6" ht="12.75" customHeight="1" x14ac:dyDescent="0.2">
      <c r="A24106" s="141"/>
      <c r="B24106" s="142"/>
      <c r="C24106" s="142"/>
      <c r="D24106" s="143"/>
      <c r="E24106" s="78" t="s">
        <v>3578</v>
      </c>
      <c r="F24106" s="79" t="s">
        <v>117</v>
      </c>
    </row>
    <row r="24107" spans="1:6" ht="409.6" hidden="1" customHeight="1" x14ac:dyDescent="0.2"/>
    <row r="24108" spans="1:6" ht="12.75" customHeight="1" x14ac:dyDescent="0.2">
      <c r="A24108" s="80" t="s">
        <v>4871</v>
      </c>
      <c r="B24108" s="81" t="s">
        <v>4872</v>
      </c>
      <c r="C24108" s="82" t="s">
        <v>4870</v>
      </c>
      <c r="D24108" s="82" t="s">
        <v>4873</v>
      </c>
      <c r="E24108" s="82" t="s">
        <v>4874</v>
      </c>
      <c r="F24108" s="83" t="s">
        <v>4875</v>
      </c>
    </row>
    <row r="24109" spans="1:6" ht="409.6" hidden="1" customHeight="1" x14ac:dyDescent="0.2"/>
    <row r="24110" spans="1:6" ht="25.5" customHeight="1" x14ac:dyDescent="0.2">
      <c r="A24110" s="84" t="s">
        <v>5772</v>
      </c>
      <c r="B24110" s="85" t="s">
        <v>5773</v>
      </c>
      <c r="C24110" s="86" t="s">
        <v>9</v>
      </c>
      <c r="D24110" s="87">
        <v>26.25</v>
      </c>
      <c r="E24110" s="88">
        <v>2446</v>
      </c>
      <c r="F24110" s="89">
        <f>+D24110*E24110</f>
        <v>64207.5</v>
      </c>
    </row>
    <row r="24111" spans="1:6" ht="409.6" hidden="1" customHeight="1" x14ac:dyDescent="0.2"/>
    <row r="24112" spans="1:6" ht="25.5" customHeight="1" x14ac:dyDescent="0.2">
      <c r="A24112" s="84" t="s">
        <v>4955</v>
      </c>
      <c r="B24112" s="85" t="s">
        <v>4956</v>
      </c>
      <c r="C24112" s="86" t="s">
        <v>106</v>
      </c>
      <c r="D24112" s="87">
        <v>4.3999999999999997E-2</v>
      </c>
      <c r="E24112" s="88">
        <v>71900</v>
      </c>
      <c r="F24112" s="89">
        <f>+D24112*E24112</f>
        <v>3163.6</v>
      </c>
    </row>
    <row r="24113" spans="1:6" ht="409.6" hidden="1" customHeight="1" x14ac:dyDescent="0.2"/>
    <row r="24114" spans="1:6" ht="25.5" customHeight="1" thickBot="1" x14ac:dyDescent="0.25">
      <c r="A24114" s="84" t="s">
        <v>5052</v>
      </c>
      <c r="B24114" s="85" t="s">
        <v>5053</v>
      </c>
      <c r="C24114" s="86" t="s">
        <v>106</v>
      </c>
      <c r="D24114" s="87">
        <v>2.1000000000000001E-2</v>
      </c>
      <c r="E24114" s="88">
        <v>83800</v>
      </c>
      <c r="F24114" s="89">
        <f>+D24114*E24114</f>
        <v>1759.8000000000002</v>
      </c>
    </row>
    <row r="24115" spans="1:6" ht="409.6" hidden="1" customHeight="1" thickBot="1" x14ac:dyDescent="0.25"/>
    <row r="24116" spans="1:6" ht="13.5" customHeight="1" thickBot="1" x14ac:dyDescent="0.25">
      <c r="A24116" s="90" t="s">
        <v>4883</v>
      </c>
      <c r="B24116" s="91"/>
      <c r="C24116" s="92">
        <v>67.722690804361207</v>
      </c>
      <c r="D24116" s="91"/>
      <c r="E24116" s="93" t="s">
        <v>4884</v>
      </c>
      <c r="F24116" s="94">
        <v>69132</v>
      </c>
    </row>
    <row r="24117" spans="1:6" ht="0.2" customHeight="1" x14ac:dyDescent="0.2"/>
    <row r="24118" spans="1:6" ht="12.75" customHeight="1" x14ac:dyDescent="0.2">
      <c r="A24118" s="80" t="s">
        <v>4871</v>
      </c>
      <c r="B24118" s="81" t="s">
        <v>4885</v>
      </c>
      <c r="C24118" s="82" t="s">
        <v>4870</v>
      </c>
      <c r="D24118" s="82" t="s">
        <v>4873</v>
      </c>
      <c r="E24118" s="82" t="s">
        <v>4874</v>
      </c>
      <c r="F24118" s="83" t="s">
        <v>4875</v>
      </c>
    </row>
    <row r="24119" spans="1:6" ht="409.6" hidden="1" customHeight="1" x14ac:dyDescent="0.2"/>
    <row r="24120" spans="1:6" ht="25.5" customHeight="1" thickBot="1" x14ac:dyDescent="0.25">
      <c r="A24120" s="84" t="s">
        <v>4912</v>
      </c>
      <c r="B24120" s="85" t="s">
        <v>4913</v>
      </c>
      <c r="C24120" s="86" t="s">
        <v>4888</v>
      </c>
      <c r="D24120" s="87">
        <v>0.14054</v>
      </c>
      <c r="E24120" s="88">
        <v>184277</v>
      </c>
      <c r="F24120" s="89">
        <f>+D24120*E24120</f>
        <v>25898.289580000001</v>
      </c>
    </row>
    <row r="24121" spans="1:6" ht="409.6" hidden="1" customHeight="1" thickBot="1" x14ac:dyDescent="0.25"/>
    <row r="24122" spans="1:6" ht="13.5" customHeight="1" thickBot="1" x14ac:dyDescent="0.25">
      <c r="A24122" s="90" t="s">
        <v>4893</v>
      </c>
      <c r="B24122" s="91"/>
      <c r="C24122" s="92">
        <v>25.370049274595701</v>
      </c>
      <c r="D24122" s="91"/>
      <c r="E24122" s="93" t="s">
        <v>4884</v>
      </c>
      <c r="F24122" s="94">
        <v>25898</v>
      </c>
    </row>
    <row r="24123" spans="1:6" ht="0.2" customHeight="1" x14ac:dyDescent="0.2"/>
    <row r="24124" spans="1:6" ht="12.75" customHeight="1" x14ac:dyDescent="0.2">
      <c r="A24124" s="80" t="s">
        <v>4871</v>
      </c>
      <c r="B24124" s="81" t="s">
        <v>4894</v>
      </c>
      <c r="C24124" s="82" t="s">
        <v>4870</v>
      </c>
      <c r="D24124" s="82" t="s">
        <v>4873</v>
      </c>
      <c r="E24124" s="82" t="s">
        <v>4874</v>
      </c>
      <c r="F24124" s="83" t="s">
        <v>4875</v>
      </c>
    </row>
    <row r="24125" spans="1:6" ht="409.6" hidden="1" customHeight="1" x14ac:dyDescent="0.2"/>
    <row r="24126" spans="1:6" ht="25.5" customHeight="1" thickBot="1" x14ac:dyDescent="0.25">
      <c r="A24126" s="84" t="s">
        <v>4895</v>
      </c>
      <c r="B24126" s="85" t="s">
        <v>4896</v>
      </c>
      <c r="C24126" s="86" t="s">
        <v>4897</v>
      </c>
      <c r="D24126" s="87">
        <v>0.05</v>
      </c>
      <c r="E24126" s="88">
        <v>25898</v>
      </c>
      <c r="F24126" s="89">
        <f>+D24126*E24126</f>
        <v>1294.9000000000001</v>
      </c>
    </row>
    <row r="24127" spans="1:6" ht="409.6" hidden="1" customHeight="1" thickBot="1" x14ac:dyDescent="0.25"/>
    <row r="24128" spans="1:6" ht="13.5" customHeight="1" thickBot="1" x14ac:dyDescent="0.25">
      <c r="A24128" s="90" t="s">
        <v>4898</v>
      </c>
      <c r="B24128" s="91"/>
      <c r="C24128" s="92">
        <v>1.26860042515257</v>
      </c>
      <c r="D24128" s="91"/>
      <c r="E24128" s="93" t="s">
        <v>4884</v>
      </c>
      <c r="F24128" s="94">
        <v>1295</v>
      </c>
    </row>
    <row r="24129" spans="1:6" ht="0.2" customHeight="1" x14ac:dyDescent="0.2"/>
    <row r="24130" spans="1:6" ht="12.75" customHeight="1" x14ac:dyDescent="0.2">
      <c r="A24130" s="80" t="s">
        <v>4871</v>
      </c>
      <c r="B24130" s="81" t="s">
        <v>4899</v>
      </c>
      <c r="C24130" s="82" t="s">
        <v>4870</v>
      </c>
      <c r="D24130" s="82" t="s">
        <v>4873</v>
      </c>
      <c r="E24130" s="82" t="s">
        <v>4874</v>
      </c>
      <c r="F24130" s="83" t="s">
        <v>4875</v>
      </c>
    </row>
    <row r="24131" spans="1:6" ht="409.6" hidden="1" customHeight="1" x14ac:dyDescent="0.2"/>
    <row r="24132" spans="1:6" ht="25.5" customHeight="1" x14ac:dyDescent="0.2">
      <c r="A24132" s="84" t="s">
        <v>5056</v>
      </c>
      <c r="B24132" s="85" t="s">
        <v>5057</v>
      </c>
      <c r="C24132" s="86" t="s">
        <v>109</v>
      </c>
      <c r="D24132" s="87">
        <v>2.5000000000000001E-2</v>
      </c>
      <c r="E24132" s="88">
        <v>54350</v>
      </c>
      <c r="F24132" s="89">
        <f>+D24132*E24132</f>
        <v>1358.75</v>
      </c>
    </row>
    <row r="24133" spans="1:6" ht="409.6" hidden="1" customHeight="1" x14ac:dyDescent="0.2"/>
    <row r="24134" spans="1:6" ht="25.5" customHeight="1" x14ac:dyDescent="0.2">
      <c r="A24134" s="84" t="s">
        <v>5058</v>
      </c>
      <c r="B24134" s="85" t="s">
        <v>5059</v>
      </c>
      <c r="C24134" s="86" t="s">
        <v>109</v>
      </c>
      <c r="D24134" s="87">
        <v>2.5000000000000001E-2</v>
      </c>
      <c r="E24134" s="88">
        <v>23712</v>
      </c>
      <c r="F24134" s="89">
        <f>+D24134*E24134</f>
        <v>592.80000000000007</v>
      </c>
    </row>
    <row r="24135" spans="1:6" ht="409.6" hidden="1" customHeight="1" x14ac:dyDescent="0.2"/>
    <row r="24136" spans="1:6" ht="25.5" customHeight="1" thickBot="1" x14ac:dyDescent="0.25">
      <c r="A24136" s="84" t="s">
        <v>5054</v>
      </c>
      <c r="B24136" s="85" t="s">
        <v>5055</v>
      </c>
      <c r="C24136" s="86" t="s">
        <v>109</v>
      </c>
      <c r="D24136" s="87">
        <v>2.5000000000000001E-2</v>
      </c>
      <c r="E24136" s="88">
        <v>30000</v>
      </c>
      <c r="F24136" s="89">
        <f>+D24136*E24136</f>
        <v>750</v>
      </c>
    </row>
    <row r="24137" spans="1:6" ht="409.6" hidden="1" customHeight="1" thickBot="1" x14ac:dyDescent="0.25"/>
    <row r="24138" spans="1:6" ht="13.5" customHeight="1" thickBot="1" x14ac:dyDescent="0.25">
      <c r="A24138" s="90" t="s">
        <v>4904</v>
      </c>
      <c r="B24138" s="91"/>
      <c r="C24138" s="92">
        <v>2.64691764383186</v>
      </c>
      <c r="D24138" s="91"/>
      <c r="E24138" s="93" t="s">
        <v>4884</v>
      </c>
      <c r="F24138" s="94">
        <v>2702</v>
      </c>
    </row>
    <row r="24139" spans="1:6" ht="0.2" customHeight="1" x14ac:dyDescent="0.2"/>
    <row r="24140" spans="1:6" ht="12.75" customHeight="1" x14ac:dyDescent="0.2">
      <c r="A24140" s="80" t="s">
        <v>4871</v>
      </c>
      <c r="B24140" s="81" t="s">
        <v>4905</v>
      </c>
      <c r="C24140" s="82" t="s">
        <v>4870</v>
      </c>
      <c r="D24140" s="82" t="s">
        <v>4873</v>
      </c>
      <c r="E24140" s="82" t="s">
        <v>4874</v>
      </c>
      <c r="F24140" s="83" t="s">
        <v>4875</v>
      </c>
    </row>
    <row r="24141" spans="1:6" ht="409.6" hidden="1" customHeight="1" x14ac:dyDescent="0.2"/>
    <row r="24142" spans="1:6" ht="25.5" customHeight="1" x14ac:dyDescent="0.2">
      <c r="A24142" s="84" t="s">
        <v>4949</v>
      </c>
      <c r="B24142" s="85" t="s">
        <v>4950</v>
      </c>
      <c r="C24142" s="86" t="s">
        <v>9</v>
      </c>
      <c r="D24142" s="87">
        <v>0.998</v>
      </c>
      <c r="E24142" s="88">
        <v>2140</v>
      </c>
      <c r="F24142" s="89">
        <f>+D24142*E24142</f>
        <v>2135.7199999999998</v>
      </c>
    </row>
    <row r="24143" spans="1:6" ht="409.6" hidden="1" customHeight="1" x14ac:dyDescent="0.2"/>
    <row r="24144" spans="1:6" ht="25.5" customHeight="1" thickBot="1" x14ac:dyDescent="0.25">
      <c r="A24144" s="84" t="s">
        <v>4920</v>
      </c>
      <c r="B24144" s="85" t="s">
        <v>4921</v>
      </c>
      <c r="C24144" s="86" t="s">
        <v>106</v>
      </c>
      <c r="D24144" s="87">
        <v>6.5000000000000002E-2</v>
      </c>
      <c r="E24144" s="88">
        <v>14128</v>
      </c>
      <c r="F24144" s="89">
        <f>+D24144*E24144</f>
        <v>918.32</v>
      </c>
    </row>
    <row r="24145" spans="1:6" ht="409.6" hidden="1" customHeight="1" thickBot="1" x14ac:dyDescent="0.25"/>
    <row r="24146" spans="1:6" ht="13.5" customHeight="1" thickBot="1" x14ac:dyDescent="0.25">
      <c r="A24146" s="90" t="s">
        <v>4908</v>
      </c>
      <c r="B24146" s="91"/>
      <c r="C24146" s="92">
        <v>2.9917418520586598</v>
      </c>
      <c r="D24146" s="91"/>
      <c r="E24146" s="93" t="s">
        <v>4884</v>
      </c>
      <c r="F24146" s="94">
        <v>3054</v>
      </c>
    </row>
    <row r="24147" spans="1:6" ht="0.2" customHeight="1" thickBot="1" x14ac:dyDescent="0.25"/>
    <row r="24148" spans="1:6" ht="12.75" customHeight="1" thickBot="1" x14ac:dyDescent="0.3">
      <c r="A24148" s="157" t="s">
        <v>4909</v>
      </c>
      <c r="B24148" s="158"/>
      <c r="C24148" s="158"/>
      <c r="D24148" s="158"/>
      <c r="E24148" s="159">
        <v>102081</v>
      </c>
      <c r="F24148" s="160"/>
    </row>
    <row r="24149" spans="1:6" ht="12.75" customHeight="1" x14ac:dyDescent="0.2"/>
    <row r="24150" spans="1:6" ht="12.75" customHeight="1" x14ac:dyDescent="0.2"/>
    <row r="24151" spans="1:6" ht="409.6" hidden="1" customHeight="1" x14ac:dyDescent="0.2"/>
    <row r="24152" spans="1:6" ht="12.75" customHeight="1" x14ac:dyDescent="0.25">
      <c r="A24152" s="144" t="s">
        <v>4868</v>
      </c>
      <c r="B24152" s="145"/>
      <c r="C24152" s="145"/>
      <c r="D24152" s="145"/>
      <c r="E24152" s="146"/>
      <c r="F24152" s="147"/>
    </row>
    <row r="24153" spans="1:6" ht="12.75" customHeight="1" x14ac:dyDescent="0.2">
      <c r="A24153" s="138" t="s">
        <v>3581</v>
      </c>
      <c r="B24153" s="139"/>
      <c r="C24153" s="139"/>
      <c r="D24153" s="140"/>
      <c r="E24153" s="76" t="s">
        <v>4869</v>
      </c>
      <c r="F24153" s="77" t="s">
        <v>4870</v>
      </c>
    </row>
    <row r="24154" spans="1:6" ht="12.75" customHeight="1" x14ac:dyDescent="0.2">
      <c r="A24154" s="141"/>
      <c r="B24154" s="142"/>
      <c r="C24154" s="142"/>
      <c r="D24154" s="143"/>
      <c r="E24154" s="78" t="s">
        <v>3580</v>
      </c>
      <c r="F24154" s="79" t="s">
        <v>117</v>
      </c>
    </row>
    <row r="24155" spans="1:6" ht="409.6" hidden="1" customHeight="1" x14ac:dyDescent="0.2"/>
    <row r="24156" spans="1:6" ht="12.75" customHeight="1" x14ac:dyDescent="0.2">
      <c r="A24156" s="80" t="s">
        <v>4871</v>
      </c>
      <c r="B24156" s="81" t="s">
        <v>4872</v>
      </c>
      <c r="C24156" s="82" t="s">
        <v>4870</v>
      </c>
      <c r="D24156" s="82" t="s">
        <v>4873</v>
      </c>
      <c r="E24156" s="82" t="s">
        <v>4874</v>
      </c>
      <c r="F24156" s="83" t="s">
        <v>4875</v>
      </c>
    </row>
    <row r="24157" spans="1:6" ht="409.6" hidden="1" customHeight="1" x14ac:dyDescent="0.2"/>
    <row r="24158" spans="1:6" ht="25.5" customHeight="1" x14ac:dyDescent="0.2">
      <c r="A24158" s="84" t="s">
        <v>5774</v>
      </c>
      <c r="B24158" s="85" t="s">
        <v>5775</v>
      </c>
      <c r="C24158" s="86" t="s">
        <v>9</v>
      </c>
      <c r="D24158" s="87">
        <v>26.25</v>
      </c>
      <c r="E24158" s="88">
        <v>2156</v>
      </c>
      <c r="F24158" s="89">
        <f>+D24158*E24158</f>
        <v>56595</v>
      </c>
    </row>
    <row r="24159" spans="1:6" ht="409.6" hidden="1" customHeight="1" x14ac:dyDescent="0.2"/>
    <row r="24160" spans="1:6" ht="25.5" customHeight="1" x14ac:dyDescent="0.2">
      <c r="A24160" s="84" t="s">
        <v>4955</v>
      </c>
      <c r="B24160" s="85" t="s">
        <v>4956</v>
      </c>
      <c r="C24160" s="86" t="s">
        <v>106</v>
      </c>
      <c r="D24160" s="87">
        <v>4.3999999999999997E-2</v>
      </c>
      <c r="E24160" s="88">
        <v>71900</v>
      </c>
      <c r="F24160" s="89">
        <f>+D24160*E24160</f>
        <v>3163.6</v>
      </c>
    </row>
    <row r="24161" spans="1:6" ht="409.6" hidden="1" customHeight="1" x14ac:dyDescent="0.2"/>
    <row r="24162" spans="1:6" ht="25.5" customHeight="1" thickBot="1" x14ac:dyDescent="0.25">
      <c r="A24162" s="84" t="s">
        <v>5052</v>
      </c>
      <c r="B24162" s="85" t="s">
        <v>5053</v>
      </c>
      <c r="C24162" s="86" t="s">
        <v>106</v>
      </c>
      <c r="D24162" s="87">
        <v>2.1000000000000001E-2</v>
      </c>
      <c r="E24162" s="88">
        <v>83800</v>
      </c>
      <c r="F24162" s="89">
        <f>+D24162*E24162</f>
        <v>1759.8000000000002</v>
      </c>
    </row>
    <row r="24163" spans="1:6" ht="409.6" hidden="1" customHeight="1" thickBot="1" x14ac:dyDescent="0.25"/>
    <row r="24164" spans="1:6" ht="13.5" customHeight="1" thickBot="1" x14ac:dyDescent="0.25">
      <c r="A24164" s="90" t="s">
        <v>4883</v>
      </c>
      <c r="B24164" s="91"/>
      <c r="C24164" s="92">
        <v>65.121522632002396</v>
      </c>
      <c r="D24164" s="91"/>
      <c r="E24164" s="93" t="s">
        <v>4884</v>
      </c>
      <c r="F24164" s="94">
        <v>61519</v>
      </c>
    </row>
    <row r="24165" spans="1:6" ht="0.2" customHeight="1" x14ac:dyDescent="0.2"/>
    <row r="24166" spans="1:6" ht="12.75" customHeight="1" x14ac:dyDescent="0.2">
      <c r="A24166" s="80" t="s">
        <v>4871</v>
      </c>
      <c r="B24166" s="81" t="s">
        <v>4885</v>
      </c>
      <c r="C24166" s="82" t="s">
        <v>4870</v>
      </c>
      <c r="D24166" s="82" t="s">
        <v>4873</v>
      </c>
      <c r="E24166" s="82" t="s">
        <v>4874</v>
      </c>
      <c r="F24166" s="83" t="s">
        <v>4875</v>
      </c>
    </row>
    <row r="24167" spans="1:6" ht="409.6" hidden="1" customHeight="1" x14ac:dyDescent="0.2"/>
    <row r="24168" spans="1:6" ht="25.5" customHeight="1" thickBot="1" x14ac:dyDescent="0.25">
      <c r="A24168" s="84" t="s">
        <v>4912</v>
      </c>
      <c r="B24168" s="85" t="s">
        <v>4913</v>
      </c>
      <c r="C24168" s="86" t="s">
        <v>4888</v>
      </c>
      <c r="D24168" s="87">
        <v>0.14054</v>
      </c>
      <c r="E24168" s="88">
        <v>184277</v>
      </c>
      <c r="F24168" s="89">
        <f>+D24168*E24168</f>
        <v>25898.289580000001</v>
      </c>
    </row>
    <row r="24169" spans="1:6" ht="409.6" hidden="1" customHeight="1" thickBot="1" x14ac:dyDescent="0.25"/>
    <row r="24170" spans="1:6" ht="13.5" customHeight="1" thickBot="1" x14ac:dyDescent="0.25">
      <c r="A24170" s="90" t="s">
        <v>4893</v>
      </c>
      <c r="B24170" s="91"/>
      <c r="C24170" s="92">
        <v>27.4145742473642</v>
      </c>
      <c r="D24170" s="91"/>
      <c r="E24170" s="93" t="s">
        <v>4884</v>
      </c>
      <c r="F24170" s="94">
        <v>25898</v>
      </c>
    </row>
    <row r="24171" spans="1:6" ht="0.2" customHeight="1" x14ac:dyDescent="0.2"/>
    <row r="24172" spans="1:6" ht="12.75" customHeight="1" x14ac:dyDescent="0.2">
      <c r="A24172" s="80" t="s">
        <v>4871</v>
      </c>
      <c r="B24172" s="81" t="s">
        <v>4894</v>
      </c>
      <c r="C24172" s="82" t="s">
        <v>4870</v>
      </c>
      <c r="D24172" s="82" t="s">
        <v>4873</v>
      </c>
      <c r="E24172" s="82" t="s">
        <v>4874</v>
      </c>
      <c r="F24172" s="83" t="s">
        <v>4875</v>
      </c>
    </row>
    <row r="24173" spans="1:6" ht="409.6" hidden="1" customHeight="1" x14ac:dyDescent="0.2"/>
    <row r="24174" spans="1:6" ht="25.5" customHeight="1" thickBot="1" x14ac:dyDescent="0.25">
      <c r="A24174" s="84" t="s">
        <v>4895</v>
      </c>
      <c r="B24174" s="85" t="s">
        <v>4896</v>
      </c>
      <c r="C24174" s="86" t="s">
        <v>4897</v>
      </c>
      <c r="D24174" s="87">
        <v>0.05</v>
      </c>
      <c r="E24174" s="88">
        <v>25898</v>
      </c>
      <c r="F24174" s="89">
        <f>+D24174*E24174</f>
        <v>1294.9000000000001</v>
      </c>
    </row>
    <row r="24175" spans="1:6" ht="409.6" hidden="1" customHeight="1" thickBot="1" x14ac:dyDescent="0.25"/>
    <row r="24176" spans="1:6" ht="13.5" customHeight="1" thickBot="1" x14ac:dyDescent="0.25">
      <c r="A24176" s="90" t="s">
        <v>4898</v>
      </c>
      <c r="B24176" s="91"/>
      <c r="C24176" s="92">
        <v>1.3708345683194301</v>
      </c>
      <c r="D24176" s="91"/>
      <c r="E24176" s="93" t="s">
        <v>4884</v>
      </c>
      <c r="F24176" s="94">
        <v>1295</v>
      </c>
    </row>
    <row r="24177" spans="1:6" ht="0.2" customHeight="1" x14ac:dyDescent="0.2"/>
    <row r="24178" spans="1:6" ht="12.75" customHeight="1" x14ac:dyDescent="0.2">
      <c r="A24178" s="80" t="s">
        <v>4871</v>
      </c>
      <c r="B24178" s="81" t="s">
        <v>4899</v>
      </c>
      <c r="C24178" s="82" t="s">
        <v>4870</v>
      </c>
      <c r="D24178" s="82" t="s">
        <v>4873</v>
      </c>
      <c r="E24178" s="82" t="s">
        <v>4874</v>
      </c>
      <c r="F24178" s="83" t="s">
        <v>4875</v>
      </c>
    </row>
    <row r="24179" spans="1:6" ht="409.6" hidden="1" customHeight="1" x14ac:dyDescent="0.2"/>
    <row r="24180" spans="1:6" ht="25.5" customHeight="1" x14ac:dyDescent="0.2">
      <c r="A24180" s="84" t="s">
        <v>5056</v>
      </c>
      <c r="B24180" s="85" t="s">
        <v>5057</v>
      </c>
      <c r="C24180" s="86" t="s">
        <v>109</v>
      </c>
      <c r="D24180" s="87">
        <v>2.5000000000000001E-2</v>
      </c>
      <c r="E24180" s="88">
        <v>54350</v>
      </c>
      <c r="F24180" s="89">
        <f>+D24180*E24180</f>
        <v>1358.75</v>
      </c>
    </row>
    <row r="24181" spans="1:6" ht="409.6" hidden="1" customHeight="1" x14ac:dyDescent="0.2"/>
    <row r="24182" spans="1:6" ht="25.5" customHeight="1" x14ac:dyDescent="0.2">
      <c r="A24182" s="84" t="s">
        <v>5054</v>
      </c>
      <c r="B24182" s="85" t="s">
        <v>5055</v>
      </c>
      <c r="C24182" s="86" t="s">
        <v>109</v>
      </c>
      <c r="D24182" s="87">
        <v>2.5000000000000001E-2</v>
      </c>
      <c r="E24182" s="88">
        <v>30000</v>
      </c>
      <c r="F24182" s="89">
        <f>+D24182*E24182</f>
        <v>750</v>
      </c>
    </row>
    <row r="24183" spans="1:6" ht="409.6" hidden="1" customHeight="1" x14ac:dyDescent="0.2"/>
    <row r="24184" spans="1:6" ht="25.5" customHeight="1" thickBot="1" x14ac:dyDescent="0.25">
      <c r="A24184" s="84" t="s">
        <v>5058</v>
      </c>
      <c r="B24184" s="85" t="s">
        <v>5059</v>
      </c>
      <c r="C24184" s="86" t="s">
        <v>109</v>
      </c>
      <c r="D24184" s="87">
        <v>2.5000000000000001E-2</v>
      </c>
      <c r="E24184" s="88">
        <v>23712</v>
      </c>
      <c r="F24184" s="89">
        <f>+D24184*E24184</f>
        <v>592.80000000000007</v>
      </c>
    </row>
    <row r="24185" spans="1:6" ht="409.6" hidden="1" customHeight="1" thickBot="1" x14ac:dyDescent="0.25"/>
    <row r="24186" spans="1:6" ht="13.5" customHeight="1" thickBot="1" x14ac:dyDescent="0.25">
      <c r="A24186" s="90" t="s">
        <v>4904</v>
      </c>
      <c r="B24186" s="91"/>
      <c r="C24186" s="92">
        <v>2.8602278020070302</v>
      </c>
      <c r="D24186" s="91"/>
      <c r="E24186" s="93" t="s">
        <v>4884</v>
      </c>
      <c r="F24186" s="94">
        <v>2702</v>
      </c>
    </row>
    <row r="24187" spans="1:6" ht="0.2" customHeight="1" x14ac:dyDescent="0.2"/>
    <row r="24188" spans="1:6" ht="12.75" customHeight="1" x14ac:dyDescent="0.2">
      <c r="A24188" s="80" t="s">
        <v>4871</v>
      </c>
      <c r="B24188" s="81" t="s">
        <v>4905</v>
      </c>
      <c r="C24188" s="82" t="s">
        <v>4870</v>
      </c>
      <c r="D24188" s="82" t="s">
        <v>4873</v>
      </c>
      <c r="E24188" s="82" t="s">
        <v>4874</v>
      </c>
      <c r="F24188" s="83" t="s">
        <v>4875</v>
      </c>
    </row>
    <row r="24189" spans="1:6" ht="409.6" hidden="1" customHeight="1" x14ac:dyDescent="0.2"/>
    <row r="24190" spans="1:6" ht="25.5" customHeight="1" x14ac:dyDescent="0.2">
      <c r="A24190" s="84" t="s">
        <v>4949</v>
      </c>
      <c r="B24190" s="85" t="s">
        <v>4950</v>
      </c>
      <c r="C24190" s="86" t="s">
        <v>9</v>
      </c>
      <c r="D24190" s="87">
        <v>0.998</v>
      </c>
      <c r="E24190" s="88">
        <v>2140</v>
      </c>
      <c r="F24190" s="89">
        <f>+D24190*E24190</f>
        <v>2135.7199999999998</v>
      </c>
    </row>
    <row r="24191" spans="1:6" ht="409.6" hidden="1" customHeight="1" x14ac:dyDescent="0.2"/>
    <row r="24192" spans="1:6" ht="25.5" customHeight="1" thickBot="1" x14ac:dyDescent="0.25">
      <c r="A24192" s="84" t="s">
        <v>4920</v>
      </c>
      <c r="B24192" s="85" t="s">
        <v>4921</v>
      </c>
      <c r="C24192" s="86" t="s">
        <v>106</v>
      </c>
      <c r="D24192" s="87">
        <v>6.5000000000000002E-2</v>
      </c>
      <c r="E24192" s="88">
        <v>14128</v>
      </c>
      <c r="F24192" s="89">
        <f>+D24192*E24192</f>
        <v>918.32</v>
      </c>
    </row>
    <row r="24193" spans="1:6" ht="409.6" hidden="1" customHeight="1" thickBot="1" x14ac:dyDescent="0.25"/>
    <row r="24194" spans="1:6" ht="13.5" customHeight="1" thickBot="1" x14ac:dyDescent="0.25">
      <c r="A24194" s="90" t="s">
        <v>4908</v>
      </c>
      <c r="B24194" s="91"/>
      <c r="C24194" s="92">
        <v>3.23284075030698</v>
      </c>
      <c r="D24194" s="91"/>
      <c r="E24194" s="93" t="s">
        <v>4884</v>
      </c>
      <c r="F24194" s="94">
        <v>3054</v>
      </c>
    </row>
    <row r="24195" spans="1:6" ht="0.2" customHeight="1" thickBot="1" x14ac:dyDescent="0.25"/>
    <row r="24196" spans="1:6" ht="12.75" customHeight="1" thickBot="1" x14ac:dyDescent="0.3">
      <c r="A24196" s="157" t="s">
        <v>4909</v>
      </c>
      <c r="B24196" s="158"/>
      <c r="C24196" s="158"/>
      <c r="D24196" s="158"/>
      <c r="E24196" s="159">
        <v>94468</v>
      </c>
      <c r="F24196" s="160"/>
    </row>
    <row r="24197" spans="1:6" ht="12.75" customHeight="1" x14ac:dyDescent="0.2"/>
    <row r="24198" spans="1:6" ht="12.75" customHeight="1" x14ac:dyDescent="0.2"/>
    <row r="24199" spans="1:6" ht="409.6" hidden="1" customHeight="1" x14ac:dyDescent="0.2"/>
    <row r="24200" spans="1:6" ht="12.75" customHeight="1" x14ac:dyDescent="0.25">
      <c r="A24200" s="144" t="s">
        <v>4868</v>
      </c>
      <c r="B24200" s="145"/>
      <c r="C24200" s="145"/>
      <c r="D24200" s="145"/>
      <c r="E24200" s="146"/>
      <c r="F24200" s="147"/>
    </row>
    <row r="24201" spans="1:6" ht="12.75" customHeight="1" x14ac:dyDescent="0.2">
      <c r="A24201" s="138" t="s">
        <v>3583</v>
      </c>
      <c r="B24201" s="139"/>
      <c r="C24201" s="139"/>
      <c r="D24201" s="140"/>
      <c r="E24201" s="76" t="s">
        <v>4869</v>
      </c>
      <c r="F24201" s="77" t="s">
        <v>4870</v>
      </c>
    </row>
    <row r="24202" spans="1:6" ht="12.75" customHeight="1" x14ac:dyDescent="0.2">
      <c r="A24202" s="141"/>
      <c r="B24202" s="142"/>
      <c r="C24202" s="142"/>
      <c r="D24202" s="143"/>
      <c r="E24202" s="78" t="s">
        <v>3582</v>
      </c>
      <c r="F24202" s="79" t="s">
        <v>117</v>
      </c>
    </row>
    <row r="24203" spans="1:6" ht="409.6" hidden="1" customHeight="1" x14ac:dyDescent="0.2"/>
    <row r="24204" spans="1:6" ht="12.75" customHeight="1" x14ac:dyDescent="0.2">
      <c r="A24204" s="80" t="s">
        <v>4871</v>
      </c>
      <c r="B24204" s="81" t="s">
        <v>4872</v>
      </c>
      <c r="C24204" s="82" t="s">
        <v>4870</v>
      </c>
      <c r="D24204" s="82" t="s">
        <v>4873</v>
      </c>
      <c r="E24204" s="82" t="s">
        <v>4874</v>
      </c>
      <c r="F24204" s="83" t="s">
        <v>4875</v>
      </c>
    </row>
    <row r="24205" spans="1:6" ht="409.6" hidden="1" customHeight="1" x14ac:dyDescent="0.2"/>
    <row r="24206" spans="1:6" ht="25.5" customHeight="1" x14ac:dyDescent="0.2">
      <c r="A24206" s="84" t="s">
        <v>5776</v>
      </c>
      <c r="B24206" s="85" t="s">
        <v>5777</v>
      </c>
      <c r="C24206" s="86" t="s">
        <v>117</v>
      </c>
      <c r="D24206" s="87">
        <v>1.05</v>
      </c>
      <c r="E24206" s="88">
        <v>61800</v>
      </c>
      <c r="F24206" s="89">
        <f>+D24206*E24206</f>
        <v>64890</v>
      </c>
    </row>
    <row r="24207" spans="1:6" ht="409.6" hidden="1" customHeight="1" x14ac:dyDescent="0.2"/>
    <row r="24208" spans="1:6" ht="25.5" customHeight="1" x14ac:dyDescent="0.2">
      <c r="A24208" s="84" t="s">
        <v>4955</v>
      </c>
      <c r="B24208" s="85" t="s">
        <v>4956</v>
      </c>
      <c r="C24208" s="86" t="s">
        <v>106</v>
      </c>
      <c r="D24208" s="87">
        <v>4.3999999999999997E-2</v>
      </c>
      <c r="E24208" s="88">
        <v>71900</v>
      </c>
      <c r="F24208" s="89">
        <f>+D24208*E24208</f>
        <v>3163.6</v>
      </c>
    </row>
    <row r="24209" spans="1:6" ht="409.6" hidden="1" customHeight="1" x14ac:dyDescent="0.2"/>
    <row r="24210" spans="1:6" ht="25.5" customHeight="1" thickBot="1" x14ac:dyDescent="0.25">
      <c r="A24210" s="84" t="s">
        <v>5052</v>
      </c>
      <c r="B24210" s="85" t="s">
        <v>5053</v>
      </c>
      <c r="C24210" s="86" t="s">
        <v>106</v>
      </c>
      <c r="D24210" s="87">
        <v>2.1000000000000001E-2</v>
      </c>
      <c r="E24210" s="88">
        <v>83800</v>
      </c>
      <c r="F24210" s="89">
        <f>+D24210*E24210</f>
        <v>1759.8000000000002</v>
      </c>
    </row>
    <row r="24211" spans="1:6" ht="409.6" hidden="1" customHeight="1" thickBot="1" x14ac:dyDescent="0.25"/>
    <row r="24212" spans="1:6" ht="13.5" customHeight="1" thickBot="1" x14ac:dyDescent="0.25">
      <c r="A24212" s="90" t="s">
        <v>4883</v>
      </c>
      <c r="B24212" s="91"/>
      <c r="C24212" s="92">
        <v>67.318503090437503</v>
      </c>
      <c r="D24212" s="91"/>
      <c r="E24212" s="93" t="s">
        <v>4884</v>
      </c>
      <c r="F24212" s="94">
        <v>69814</v>
      </c>
    </row>
    <row r="24213" spans="1:6" ht="0.2" customHeight="1" x14ac:dyDescent="0.2"/>
    <row r="24214" spans="1:6" ht="12.75" customHeight="1" x14ac:dyDescent="0.2">
      <c r="A24214" s="80" t="s">
        <v>4871</v>
      </c>
      <c r="B24214" s="81" t="s">
        <v>4885</v>
      </c>
      <c r="C24214" s="82" t="s">
        <v>4870</v>
      </c>
      <c r="D24214" s="82" t="s">
        <v>4873</v>
      </c>
      <c r="E24214" s="82" t="s">
        <v>4874</v>
      </c>
      <c r="F24214" s="83" t="s">
        <v>4875</v>
      </c>
    </row>
    <row r="24215" spans="1:6" ht="409.6" hidden="1" customHeight="1" x14ac:dyDescent="0.2"/>
    <row r="24216" spans="1:6" ht="25.5" customHeight="1" thickBot="1" x14ac:dyDescent="0.25">
      <c r="A24216" s="84" t="s">
        <v>4912</v>
      </c>
      <c r="B24216" s="85" t="s">
        <v>4913</v>
      </c>
      <c r="C24216" s="86" t="s">
        <v>4888</v>
      </c>
      <c r="D24216" s="87">
        <v>0.14595</v>
      </c>
      <c r="E24216" s="88">
        <v>184277</v>
      </c>
      <c r="F24216" s="89">
        <f>+D24216*E24216</f>
        <v>26895.228149999999</v>
      </c>
    </row>
    <row r="24217" spans="1:6" ht="409.6" hidden="1" customHeight="1" thickBot="1" x14ac:dyDescent="0.25"/>
    <row r="24218" spans="1:6" ht="13.5" customHeight="1" thickBot="1" x14ac:dyDescent="0.25">
      <c r="A24218" s="90" t="s">
        <v>4893</v>
      </c>
      <c r="B24218" s="91"/>
      <c r="C24218" s="92">
        <v>25.933639966443899</v>
      </c>
      <c r="D24218" s="91"/>
      <c r="E24218" s="93" t="s">
        <v>4884</v>
      </c>
      <c r="F24218" s="94">
        <v>26895</v>
      </c>
    </row>
    <row r="24219" spans="1:6" ht="0.2" customHeight="1" x14ac:dyDescent="0.2"/>
    <row r="24220" spans="1:6" ht="12.75" customHeight="1" x14ac:dyDescent="0.2">
      <c r="A24220" s="80" t="s">
        <v>4871</v>
      </c>
      <c r="B24220" s="81" t="s">
        <v>4894</v>
      </c>
      <c r="C24220" s="82" t="s">
        <v>4870</v>
      </c>
      <c r="D24220" s="82" t="s">
        <v>4873</v>
      </c>
      <c r="E24220" s="82" t="s">
        <v>4874</v>
      </c>
      <c r="F24220" s="83" t="s">
        <v>4875</v>
      </c>
    </row>
    <row r="24221" spans="1:6" ht="409.6" hidden="1" customHeight="1" x14ac:dyDescent="0.2"/>
    <row r="24222" spans="1:6" ht="25.5" customHeight="1" thickBot="1" x14ac:dyDescent="0.25">
      <c r="A24222" s="84" t="s">
        <v>4895</v>
      </c>
      <c r="B24222" s="85" t="s">
        <v>4896</v>
      </c>
      <c r="C24222" s="86" t="s">
        <v>4897</v>
      </c>
      <c r="D24222" s="87">
        <v>0.05</v>
      </c>
      <c r="E24222" s="88">
        <v>26895</v>
      </c>
      <c r="F24222" s="89">
        <f>+D24222*E24222</f>
        <v>1344.75</v>
      </c>
    </row>
    <row r="24223" spans="1:6" ht="409.6" hidden="1" customHeight="1" thickBot="1" x14ac:dyDescent="0.25"/>
    <row r="24224" spans="1:6" ht="13.5" customHeight="1" thickBot="1" x14ac:dyDescent="0.25">
      <c r="A24224" s="90" t="s">
        <v>4898</v>
      </c>
      <c r="B24224" s="91"/>
      <c r="C24224" s="92">
        <v>1.29692306208838</v>
      </c>
      <c r="D24224" s="91"/>
      <c r="E24224" s="93" t="s">
        <v>4884</v>
      </c>
      <c r="F24224" s="94">
        <v>1345</v>
      </c>
    </row>
    <row r="24225" spans="1:6" ht="0.2" customHeight="1" x14ac:dyDescent="0.2"/>
    <row r="24226" spans="1:6" ht="12.75" customHeight="1" x14ac:dyDescent="0.2">
      <c r="A24226" s="80" t="s">
        <v>4871</v>
      </c>
      <c r="B24226" s="81" t="s">
        <v>4899</v>
      </c>
      <c r="C24226" s="82" t="s">
        <v>4870</v>
      </c>
      <c r="D24226" s="82" t="s">
        <v>4873</v>
      </c>
      <c r="E24226" s="82" t="s">
        <v>4874</v>
      </c>
      <c r="F24226" s="83" t="s">
        <v>4875</v>
      </c>
    </row>
    <row r="24227" spans="1:6" ht="409.6" hidden="1" customHeight="1" x14ac:dyDescent="0.2"/>
    <row r="24228" spans="1:6" ht="25.5" customHeight="1" x14ac:dyDescent="0.2">
      <c r="A24228" s="84" t="s">
        <v>5058</v>
      </c>
      <c r="B24228" s="85" t="s">
        <v>5059</v>
      </c>
      <c r="C24228" s="86" t="s">
        <v>109</v>
      </c>
      <c r="D24228" s="87">
        <v>2.5000000000000001E-2</v>
      </c>
      <c r="E24228" s="88">
        <v>23712</v>
      </c>
      <c r="F24228" s="89">
        <f>+D24228*E24228</f>
        <v>592.80000000000007</v>
      </c>
    </row>
    <row r="24229" spans="1:6" ht="409.6" hidden="1" customHeight="1" x14ac:dyDescent="0.2"/>
    <row r="24230" spans="1:6" ht="25.5" customHeight="1" x14ac:dyDescent="0.2">
      <c r="A24230" s="84" t="s">
        <v>5056</v>
      </c>
      <c r="B24230" s="85" t="s">
        <v>5057</v>
      </c>
      <c r="C24230" s="86" t="s">
        <v>109</v>
      </c>
      <c r="D24230" s="87">
        <v>2.5000000000000001E-2</v>
      </c>
      <c r="E24230" s="88">
        <v>54350</v>
      </c>
      <c r="F24230" s="89">
        <f>+D24230*E24230</f>
        <v>1358.75</v>
      </c>
    </row>
    <row r="24231" spans="1:6" ht="409.6" hidden="1" customHeight="1" x14ac:dyDescent="0.2"/>
    <row r="24232" spans="1:6" ht="25.5" customHeight="1" thickBot="1" x14ac:dyDescent="0.25">
      <c r="A24232" s="84" t="s">
        <v>5054</v>
      </c>
      <c r="B24232" s="85" t="s">
        <v>5055</v>
      </c>
      <c r="C24232" s="86" t="s">
        <v>109</v>
      </c>
      <c r="D24232" s="87">
        <v>2.5000000000000001E-2</v>
      </c>
      <c r="E24232" s="88">
        <v>30000</v>
      </c>
      <c r="F24232" s="89">
        <f>+D24232*E24232</f>
        <v>750</v>
      </c>
    </row>
    <row r="24233" spans="1:6" ht="409.6" hidden="1" customHeight="1" thickBot="1" x14ac:dyDescent="0.25"/>
    <row r="24234" spans="1:6" ht="13.5" customHeight="1" thickBot="1" x14ac:dyDescent="0.25">
      <c r="A24234" s="90" t="s">
        <v>4904</v>
      </c>
      <c r="B24234" s="91"/>
      <c r="C24234" s="92">
        <v>2.60541718495376</v>
      </c>
      <c r="D24234" s="91"/>
      <c r="E24234" s="93" t="s">
        <v>4884</v>
      </c>
      <c r="F24234" s="94">
        <v>2702</v>
      </c>
    </row>
    <row r="24235" spans="1:6" ht="0.2" customHeight="1" x14ac:dyDescent="0.2"/>
    <row r="24236" spans="1:6" ht="12.75" customHeight="1" x14ac:dyDescent="0.2">
      <c r="A24236" s="80" t="s">
        <v>4871</v>
      </c>
      <c r="B24236" s="81" t="s">
        <v>4905</v>
      </c>
      <c r="C24236" s="82" t="s">
        <v>4870</v>
      </c>
      <c r="D24236" s="82" t="s">
        <v>4873</v>
      </c>
      <c r="E24236" s="82" t="s">
        <v>4874</v>
      </c>
      <c r="F24236" s="83" t="s">
        <v>4875</v>
      </c>
    </row>
    <row r="24237" spans="1:6" ht="409.6" hidden="1" customHeight="1" x14ac:dyDescent="0.2"/>
    <row r="24238" spans="1:6" ht="25.5" customHeight="1" x14ac:dyDescent="0.2">
      <c r="A24238" s="84" t="s">
        <v>4949</v>
      </c>
      <c r="B24238" s="85" t="s">
        <v>4950</v>
      </c>
      <c r="C24238" s="86" t="s">
        <v>9</v>
      </c>
      <c r="D24238" s="87">
        <v>0.95</v>
      </c>
      <c r="E24238" s="88">
        <v>2140</v>
      </c>
      <c r="F24238" s="89">
        <f>+D24238*E24238</f>
        <v>2033</v>
      </c>
    </row>
    <row r="24239" spans="1:6" ht="409.6" hidden="1" customHeight="1" x14ac:dyDescent="0.2"/>
    <row r="24240" spans="1:6" ht="25.5" customHeight="1" thickBot="1" x14ac:dyDescent="0.25">
      <c r="A24240" s="84" t="s">
        <v>4920</v>
      </c>
      <c r="B24240" s="85" t="s">
        <v>4921</v>
      </c>
      <c r="C24240" s="86" t="s">
        <v>106</v>
      </c>
      <c r="D24240" s="87">
        <v>6.5000000000000002E-2</v>
      </c>
      <c r="E24240" s="88">
        <v>14128</v>
      </c>
      <c r="F24240" s="89">
        <f>+D24240*E24240</f>
        <v>918.32</v>
      </c>
    </row>
    <row r="24241" spans="1:6" ht="409.6" hidden="1" customHeight="1" thickBot="1" x14ac:dyDescent="0.25"/>
    <row r="24242" spans="1:6" ht="13.5" customHeight="1" thickBot="1" x14ac:dyDescent="0.25">
      <c r="A24242" s="90" t="s">
        <v>4908</v>
      </c>
      <c r="B24242" s="91"/>
      <c r="C24242" s="92">
        <v>2.8455166960764502</v>
      </c>
      <c r="D24242" s="91"/>
      <c r="E24242" s="93" t="s">
        <v>4884</v>
      </c>
      <c r="F24242" s="94">
        <v>2951</v>
      </c>
    </row>
    <row r="24243" spans="1:6" ht="0.2" customHeight="1" thickBot="1" x14ac:dyDescent="0.25"/>
    <row r="24244" spans="1:6" ht="12.75" customHeight="1" thickBot="1" x14ac:dyDescent="0.3">
      <c r="A24244" s="157" t="s">
        <v>4909</v>
      </c>
      <c r="B24244" s="158"/>
      <c r="C24244" s="158"/>
      <c r="D24244" s="158"/>
      <c r="E24244" s="159">
        <v>103707</v>
      </c>
      <c r="F24244" s="160"/>
    </row>
    <row r="24245" spans="1:6" ht="12.75" customHeight="1" x14ac:dyDescent="0.2"/>
    <row r="24246" spans="1:6" ht="12.75" customHeight="1" x14ac:dyDescent="0.2"/>
    <row r="24247" spans="1:6" ht="409.6" hidden="1" customHeight="1" x14ac:dyDescent="0.2"/>
    <row r="24248" spans="1:6" ht="12.75" customHeight="1" x14ac:dyDescent="0.25">
      <c r="A24248" s="144" t="s">
        <v>4868</v>
      </c>
      <c r="B24248" s="145"/>
      <c r="C24248" s="145"/>
      <c r="D24248" s="145"/>
      <c r="E24248" s="146"/>
      <c r="F24248" s="147"/>
    </row>
    <row r="24249" spans="1:6" ht="12.75" customHeight="1" x14ac:dyDescent="0.2">
      <c r="A24249" s="138" t="s">
        <v>3585</v>
      </c>
      <c r="B24249" s="139"/>
      <c r="C24249" s="139"/>
      <c r="D24249" s="140"/>
      <c r="E24249" s="76" t="s">
        <v>4869</v>
      </c>
      <c r="F24249" s="77" t="s">
        <v>4870</v>
      </c>
    </row>
    <row r="24250" spans="1:6" ht="12.75" customHeight="1" x14ac:dyDescent="0.2">
      <c r="A24250" s="141"/>
      <c r="B24250" s="142"/>
      <c r="C24250" s="142"/>
      <c r="D24250" s="143"/>
      <c r="E24250" s="78" t="s">
        <v>3584</v>
      </c>
      <c r="F24250" s="79" t="s">
        <v>117</v>
      </c>
    </row>
    <row r="24251" spans="1:6" ht="409.6" hidden="1" customHeight="1" x14ac:dyDescent="0.2"/>
    <row r="24252" spans="1:6" ht="12.75" customHeight="1" x14ac:dyDescent="0.2">
      <c r="A24252" s="80" t="s">
        <v>4871</v>
      </c>
      <c r="B24252" s="81" t="s">
        <v>4872</v>
      </c>
      <c r="C24252" s="82" t="s">
        <v>4870</v>
      </c>
      <c r="D24252" s="82" t="s">
        <v>4873</v>
      </c>
      <c r="E24252" s="82" t="s">
        <v>4874</v>
      </c>
      <c r="F24252" s="83" t="s">
        <v>4875</v>
      </c>
    </row>
    <row r="24253" spans="1:6" ht="409.6" hidden="1" customHeight="1" x14ac:dyDescent="0.2"/>
    <row r="24254" spans="1:6" ht="25.5" customHeight="1" x14ac:dyDescent="0.2">
      <c r="A24254" s="84" t="s">
        <v>5778</v>
      </c>
      <c r="B24254" s="85" t="s">
        <v>5779</v>
      </c>
      <c r="C24254" s="86" t="s">
        <v>117</v>
      </c>
      <c r="D24254" s="87">
        <v>1.05</v>
      </c>
      <c r="E24254" s="88">
        <v>69875</v>
      </c>
      <c r="F24254" s="89">
        <f>+D24254*E24254</f>
        <v>73368.75</v>
      </c>
    </row>
    <row r="24255" spans="1:6" ht="409.6" hidden="1" customHeight="1" x14ac:dyDescent="0.2"/>
    <row r="24256" spans="1:6" ht="25.5" customHeight="1" x14ac:dyDescent="0.2">
      <c r="A24256" s="84" t="s">
        <v>4955</v>
      </c>
      <c r="B24256" s="85" t="s">
        <v>4956</v>
      </c>
      <c r="C24256" s="86" t="s">
        <v>106</v>
      </c>
      <c r="D24256" s="87">
        <v>4.3999999999999997E-2</v>
      </c>
      <c r="E24256" s="88">
        <v>71900</v>
      </c>
      <c r="F24256" s="89">
        <f>+D24256*E24256</f>
        <v>3163.6</v>
      </c>
    </row>
    <row r="24257" spans="1:6" ht="409.6" hidden="1" customHeight="1" x14ac:dyDescent="0.2"/>
    <row r="24258" spans="1:6" ht="25.5" customHeight="1" thickBot="1" x14ac:dyDescent="0.25">
      <c r="A24258" s="84" t="s">
        <v>5052</v>
      </c>
      <c r="B24258" s="85" t="s">
        <v>5053</v>
      </c>
      <c r="C24258" s="86" t="s">
        <v>106</v>
      </c>
      <c r="D24258" s="87">
        <v>2.1000000000000001E-2</v>
      </c>
      <c r="E24258" s="88">
        <v>83800</v>
      </c>
      <c r="F24258" s="89">
        <f>+D24258*E24258</f>
        <v>1759.8000000000002</v>
      </c>
    </row>
    <row r="24259" spans="1:6" ht="409.6" hidden="1" customHeight="1" thickBot="1" x14ac:dyDescent="0.25"/>
    <row r="24260" spans="1:6" ht="13.5" customHeight="1" thickBot="1" x14ac:dyDescent="0.25">
      <c r="A24260" s="90" t="s">
        <v>4883</v>
      </c>
      <c r="B24260" s="91"/>
      <c r="C24260" s="92">
        <v>69.788565418144898</v>
      </c>
      <c r="D24260" s="91"/>
      <c r="E24260" s="93" t="s">
        <v>4884</v>
      </c>
      <c r="F24260" s="94">
        <v>78293</v>
      </c>
    </row>
    <row r="24261" spans="1:6" ht="0.2" customHeight="1" x14ac:dyDescent="0.2"/>
    <row r="24262" spans="1:6" ht="12.75" customHeight="1" x14ac:dyDescent="0.2">
      <c r="A24262" s="80" t="s">
        <v>4871</v>
      </c>
      <c r="B24262" s="81" t="s">
        <v>4885</v>
      </c>
      <c r="C24262" s="82" t="s">
        <v>4870</v>
      </c>
      <c r="D24262" s="82" t="s">
        <v>4873</v>
      </c>
      <c r="E24262" s="82" t="s">
        <v>4874</v>
      </c>
      <c r="F24262" s="83" t="s">
        <v>4875</v>
      </c>
    </row>
    <row r="24263" spans="1:6" ht="409.6" hidden="1" customHeight="1" x14ac:dyDescent="0.2"/>
    <row r="24264" spans="1:6" ht="25.5" customHeight="1" thickBot="1" x14ac:dyDescent="0.25">
      <c r="A24264" s="84" t="s">
        <v>4912</v>
      </c>
      <c r="B24264" s="85" t="s">
        <v>4913</v>
      </c>
      <c r="C24264" s="86" t="s">
        <v>4888</v>
      </c>
      <c r="D24264" s="87">
        <v>0.14595</v>
      </c>
      <c r="E24264" s="88">
        <v>184277</v>
      </c>
      <c r="F24264" s="89">
        <f>+D24264*E24264</f>
        <v>26895.228149999999</v>
      </c>
    </row>
    <row r="24265" spans="1:6" ht="409.6" hidden="1" customHeight="1" x14ac:dyDescent="0.2"/>
    <row r="24266" spans="1:6" ht="13.5" customHeight="1" thickBot="1" x14ac:dyDescent="0.25">
      <c r="A24266" s="90" t="s">
        <v>4893</v>
      </c>
      <c r="B24266" s="91"/>
      <c r="C24266" s="92">
        <v>23.973579591036302</v>
      </c>
      <c r="D24266" s="91"/>
      <c r="E24266" s="93" t="s">
        <v>4884</v>
      </c>
      <c r="F24266" s="94">
        <v>26895</v>
      </c>
    </row>
    <row r="24267" spans="1:6" ht="0.2" customHeight="1" x14ac:dyDescent="0.2"/>
    <row r="24268" spans="1:6" ht="12.75" customHeight="1" x14ac:dyDescent="0.2">
      <c r="A24268" s="80" t="s">
        <v>4871</v>
      </c>
      <c r="B24268" s="81" t="s">
        <v>4894</v>
      </c>
      <c r="C24268" s="82" t="s">
        <v>4870</v>
      </c>
      <c r="D24268" s="82" t="s">
        <v>4873</v>
      </c>
      <c r="E24268" s="82" t="s">
        <v>4874</v>
      </c>
      <c r="F24268" s="83" t="s">
        <v>4875</v>
      </c>
    </row>
    <row r="24269" spans="1:6" ht="409.6" hidden="1" customHeight="1" x14ac:dyDescent="0.2"/>
    <row r="24270" spans="1:6" ht="25.5" customHeight="1" thickBot="1" x14ac:dyDescent="0.25">
      <c r="A24270" s="84" t="s">
        <v>4895</v>
      </c>
      <c r="B24270" s="85" t="s">
        <v>4896</v>
      </c>
      <c r="C24270" s="86" t="s">
        <v>4897</v>
      </c>
      <c r="D24270" s="87">
        <v>0.05</v>
      </c>
      <c r="E24270" s="88">
        <v>26895</v>
      </c>
      <c r="F24270" s="89">
        <f>+D24270*E24270</f>
        <v>1344.75</v>
      </c>
    </row>
    <row r="24271" spans="1:6" ht="409.6" hidden="1" customHeight="1" thickBot="1" x14ac:dyDescent="0.25"/>
    <row r="24272" spans="1:6" ht="13.5" customHeight="1" thickBot="1" x14ac:dyDescent="0.25">
      <c r="A24272" s="90" t="s">
        <v>4898</v>
      </c>
      <c r="B24272" s="91"/>
      <c r="C24272" s="92">
        <v>1.19890182375698</v>
      </c>
      <c r="D24272" s="91"/>
      <c r="E24272" s="93" t="s">
        <v>4884</v>
      </c>
      <c r="F24272" s="94">
        <v>1345</v>
      </c>
    </row>
    <row r="24273" spans="1:6" ht="0.2" customHeight="1" x14ac:dyDescent="0.2"/>
    <row r="24274" spans="1:6" ht="12.75" customHeight="1" x14ac:dyDescent="0.2">
      <c r="A24274" s="80" t="s">
        <v>4871</v>
      </c>
      <c r="B24274" s="81" t="s">
        <v>4899</v>
      </c>
      <c r="C24274" s="82" t="s">
        <v>4870</v>
      </c>
      <c r="D24274" s="82" t="s">
        <v>4873</v>
      </c>
      <c r="E24274" s="82" t="s">
        <v>4874</v>
      </c>
      <c r="F24274" s="83" t="s">
        <v>4875</v>
      </c>
    </row>
    <row r="24275" spans="1:6" ht="409.6" hidden="1" customHeight="1" x14ac:dyDescent="0.2"/>
    <row r="24276" spans="1:6" ht="25.5" customHeight="1" x14ac:dyDescent="0.2">
      <c r="A24276" s="84" t="s">
        <v>5056</v>
      </c>
      <c r="B24276" s="85" t="s">
        <v>5057</v>
      </c>
      <c r="C24276" s="86" t="s">
        <v>109</v>
      </c>
      <c r="D24276" s="87">
        <v>2.5000000000000001E-2</v>
      </c>
      <c r="E24276" s="88">
        <v>54350</v>
      </c>
      <c r="F24276" s="89">
        <f>+D24276*E24276</f>
        <v>1358.75</v>
      </c>
    </row>
    <row r="24277" spans="1:6" ht="409.6" hidden="1" customHeight="1" x14ac:dyDescent="0.2"/>
    <row r="24278" spans="1:6" ht="25.5" customHeight="1" x14ac:dyDescent="0.2">
      <c r="A24278" s="84" t="s">
        <v>5054</v>
      </c>
      <c r="B24278" s="85" t="s">
        <v>5055</v>
      </c>
      <c r="C24278" s="86" t="s">
        <v>109</v>
      </c>
      <c r="D24278" s="87">
        <v>2.5000000000000001E-2</v>
      </c>
      <c r="E24278" s="88">
        <v>30000</v>
      </c>
      <c r="F24278" s="89">
        <f>+D24278*E24278</f>
        <v>750</v>
      </c>
    </row>
    <row r="24279" spans="1:6" ht="409.6" hidden="1" customHeight="1" x14ac:dyDescent="0.2"/>
    <row r="24280" spans="1:6" ht="25.5" customHeight="1" thickBot="1" x14ac:dyDescent="0.25">
      <c r="A24280" s="84" t="s">
        <v>5058</v>
      </c>
      <c r="B24280" s="85" t="s">
        <v>5059</v>
      </c>
      <c r="C24280" s="86" t="s">
        <v>109</v>
      </c>
      <c r="D24280" s="87">
        <v>2.5000000000000001E-2</v>
      </c>
      <c r="E24280" s="88">
        <v>23712</v>
      </c>
      <c r="F24280" s="89">
        <f>+D24280*E24280</f>
        <v>592.80000000000007</v>
      </c>
    </row>
    <row r="24281" spans="1:6" ht="409.6" hidden="1" customHeight="1" thickBot="1" x14ac:dyDescent="0.25"/>
    <row r="24282" spans="1:6" ht="13.5" customHeight="1" thickBot="1" x14ac:dyDescent="0.25">
      <c r="A24282" s="90" t="s">
        <v>4904</v>
      </c>
      <c r="B24282" s="91"/>
      <c r="C24282" s="92">
        <v>2.4085001693615999</v>
      </c>
      <c r="D24282" s="91"/>
      <c r="E24282" s="93" t="s">
        <v>4884</v>
      </c>
      <c r="F24282" s="94">
        <v>2702</v>
      </c>
    </row>
    <row r="24283" spans="1:6" ht="0.2" customHeight="1" x14ac:dyDescent="0.2"/>
    <row r="24284" spans="1:6" ht="12.75" customHeight="1" x14ac:dyDescent="0.2">
      <c r="A24284" s="80" t="s">
        <v>4871</v>
      </c>
      <c r="B24284" s="81" t="s">
        <v>4905</v>
      </c>
      <c r="C24284" s="82" t="s">
        <v>4870</v>
      </c>
      <c r="D24284" s="82" t="s">
        <v>4873</v>
      </c>
      <c r="E24284" s="82" t="s">
        <v>4874</v>
      </c>
      <c r="F24284" s="83" t="s">
        <v>4875</v>
      </c>
    </row>
    <row r="24285" spans="1:6" ht="409.6" hidden="1" customHeight="1" x14ac:dyDescent="0.2"/>
    <row r="24286" spans="1:6" ht="25.5" customHeight="1" x14ac:dyDescent="0.2">
      <c r="A24286" s="84" t="s">
        <v>4949</v>
      </c>
      <c r="B24286" s="85" t="s">
        <v>4950</v>
      </c>
      <c r="C24286" s="86" t="s">
        <v>9</v>
      </c>
      <c r="D24286" s="87">
        <v>0.95</v>
      </c>
      <c r="E24286" s="88">
        <v>2140</v>
      </c>
      <c r="F24286" s="89">
        <f>+D24286*E24286</f>
        <v>2033</v>
      </c>
    </row>
    <row r="24287" spans="1:6" ht="409.6" hidden="1" customHeight="1" x14ac:dyDescent="0.2"/>
    <row r="24288" spans="1:6" ht="25.5" customHeight="1" thickBot="1" x14ac:dyDescent="0.25">
      <c r="A24288" s="84" t="s">
        <v>4920</v>
      </c>
      <c r="B24288" s="85" t="s">
        <v>4921</v>
      </c>
      <c r="C24288" s="86" t="s">
        <v>106</v>
      </c>
      <c r="D24288" s="87">
        <v>6.5000000000000002E-2</v>
      </c>
      <c r="E24288" s="88">
        <v>14128</v>
      </c>
      <c r="F24288" s="89">
        <f>+D24288*E24288</f>
        <v>918.32</v>
      </c>
    </row>
    <row r="24289" spans="1:6" ht="409.6" hidden="1" customHeight="1" thickBot="1" x14ac:dyDescent="0.25"/>
    <row r="24290" spans="1:6" ht="13.5" customHeight="1" thickBot="1" x14ac:dyDescent="0.25">
      <c r="A24290" s="90" t="s">
        <v>4908</v>
      </c>
      <c r="B24290" s="91"/>
      <c r="C24290" s="92">
        <v>2.63045299770025</v>
      </c>
      <c r="D24290" s="91"/>
      <c r="E24290" s="93" t="s">
        <v>4884</v>
      </c>
      <c r="F24290" s="94">
        <v>2951</v>
      </c>
    </row>
    <row r="24291" spans="1:6" ht="0.2" customHeight="1" thickBot="1" x14ac:dyDescent="0.25"/>
    <row r="24292" spans="1:6" ht="12.75" customHeight="1" thickBot="1" x14ac:dyDescent="0.3">
      <c r="A24292" s="157" t="s">
        <v>4909</v>
      </c>
      <c r="B24292" s="158"/>
      <c r="C24292" s="158"/>
      <c r="D24292" s="158"/>
      <c r="E24292" s="159">
        <v>112186</v>
      </c>
      <c r="F24292" s="160"/>
    </row>
    <row r="24293" spans="1:6" ht="12.75" customHeight="1" x14ac:dyDescent="0.2"/>
    <row r="24294" spans="1:6" ht="12.75" customHeight="1" x14ac:dyDescent="0.2"/>
    <row r="24295" spans="1:6" ht="409.6" hidden="1" customHeight="1" x14ac:dyDescent="0.2"/>
    <row r="24296" spans="1:6" ht="12.75" customHeight="1" x14ac:dyDescent="0.25">
      <c r="A24296" s="144" t="s">
        <v>4868</v>
      </c>
      <c r="B24296" s="145"/>
      <c r="C24296" s="145"/>
      <c r="D24296" s="145"/>
      <c r="E24296" s="146"/>
      <c r="F24296" s="147"/>
    </row>
    <row r="24297" spans="1:6" ht="12.75" customHeight="1" x14ac:dyDescent="0.2">
      <c r="A24297" s="138" t="s">
        <v>3587</v>
      </c>
      <c r="B24297" s="139"/>
      <c r="C24297" s="139"/>
      <c r="D24297" s="140"/>
      <c r="E24297" s="76" t="s">
        <v>4869</v>
      </c>
      <c r="F24297" s="77" t="s">
        <v>4870</v>
      </c>
    </row>
    <row r="24298" spans="1:6" ht="12.75" customHeight="1" x14ac:dyDescent="0.2">
      <c r="A24298" s="141"/>
      <c r="B24298" s="142"/>
      <c r="C24298" s="142"/>
      <c r="D24298" s="143"/>
      <c r="E24298" s="78" t="s">
        <v>3586</v>
      </c>
      <c r="F24298" s="79" t="s">
        <v>117</v>
      </c>
    </row>
    <row r="24299" spans="1:6" ht="409.6" hidden="1" customHeight="1" x14ac:dyDescent="0.2"/>
    <row r="24300" spans="1:6" ht="12.75" customHeight="1" x14ac:dyDescent="0.2">
      <c r="A24300" s="80" t="s">
        <v>4871</v>
      </c>
      <c r="B24300" s="81" t="s">
        <v>4872</v>
      </c>
      <c r="C24300" s="82" t="s">
        <v>4870</v>
      </c>
      <c r="D24300" s="82" t="s">
        <v>4873</v>
      </c>
      <c r="E24300" s="82" t="s">
        <v>4874</v>
      </c>
      <c r="F24300" s="83" t="s">
        <v>4875</v>
      </c>
    </row>
    <row r="24301" spans="1:6" ht="409.6" hidden="1" customHeight="1" x14ac:dyDescent="0.2"/>
    <row r="24302" spans="1:6" ht="25.5" customHeight="1" x14ac:dyDescent="0.2">
      <c r="A24302" s="84" t="s">
        <v>5780</v>
      </c>
      <c r="B24302" s="85" t="s">
        <v>5781</v>
      </c>
      <c r="C24302" s="86" t="s">
        <v>117</v>
      </c>
      <c r="D24302" s="87">
        <v>1.05</v>
      </c>
      <c r="E24302" s="88">
        <v>73025</v>
      </c>
      <c r="F24302" s="89">
        <f>+D24302*E24302</f>
        <v>76676.25</v>
      </c>
    </row>
    <row r="24303" spans="1:6" ht="409.6" hidden="1" customHeight="1" x14ac:dyDescent="0.2"/>
    <row r="24304" spans="1:6" ht="25.5" customHeight="1" x14ac:dyDescent="0.2">
      <c r="A24304" s="84" t="s">
        <v>4955</v>
      </c>
      <c r="B24304" s="85" t="s">
        <v>4956</v>
      </c>
      <c r="C24304" s="86" t="s">
        <v>106</v>
      </c>
      <c r="D24304" s="87">
        <v>4.3999999999999997E-2</v>
      </c>
      <c r="E24304" s="88">
        <v>71900</v>
      </c>
      <c r="F24304" s="89">
        <f>+D24304*E24304</f>
        <v>3163.6</v>
      </c>
    </row>
    <row r="24305" spans="1:6" ht="409.6" hidden="1" customHeight="1" x14ac:dyDescent="0.2"/>
    <row r="24306" spans="1:6" ht="25.5" customHeight="1" thickBot="1" x14ac:dyDescent="0.25">
      <c r="A24306" s="84" t="s">
        <v>5052</v>
      </c>
      <c r="B24306" s="85" t="s">
        <v>5053</v>
      </c>
      <c r="C24306" s="86" t="s">
        <v>106</v>
      </c>
      <c r="D24306" s="87">
        <v>2.1000000000000001E-2</v>
      </c>
      <c r="E24306" s="88">
        <v>83800</v>
      </c>
      <c r="F24306" s="89">
        <f>+D24306*E24306</f>
        <v>1759.8000000000002</v>
      </c>
    </row>
    <row r="24307" spans="1:6" ht="409.6" hidden="1" customHeight="1" x14ac:dyDescent="0.2"/>
    <row r="24308" spans="1:6" ht="13.5" customHeight="1" thickBot="1" x14ac:dyDescent="0.25">
      <c r="A24308" s="90" t="s">
        <v>4883</v>
      </c>
      <c r="B24308" s="91"/>
      <c r="C24308" s="92">
        <v>70.653632687695307</v>
      </c>
      <c r="D24308" s="91"/>
      <c r="E24308" s="93" t="s">
        <v>4884</v>
      </c>
      <c r="F24308" s="94">
        <v>81600</v>
      </c>
    </row>
    <row r="24309" spans="1:6" ht="0.2" customHeight="1" x14ac:dyDescent="0.2"/>
    <row r="24310" spans="1:6" ht="12.75" customHeight="1" x14ac:dyDescent="0.2">
      <c r="A24310" s="80" t="s">
        <v>4871</v>
      </c>
      <c r="B24310" s="81" t="s">
        <v>4885</v>
      </c>
      <c r="C24310" s="82" t="s">
        <v>4870</v>
      </c>
      <c r="D24310" s="82" t="s">
        <v>4873</v>
      </c>
      <c r="E24310" s="82" t="s">
        <v>4874</v>
      </c>
      <c r="F24310" s="83" t="s">
        <v>4875</v>
      </c>
    </row>
    <row r="24311" spans="1:6" ht="409.6" hidden="1" customHeight="1" x14ac:dyDescent="0.2"/>
    <row r="24312" spans="1:6" ht="25.5" customHeight="1" thickBot="1" x14ac:dyDescent="0.25">
      <c r="A24312" s="84" t="s">
        <v>4912</v>
      </c>
      <c r="B24312" s="85" t="s">
        <v>4913</v>
      </c>
      <c r="C24312" s="86" t="s">
        <v>4888</v>
      </c>
      <c r="D24312" s="87">
        <v>0.14595</v>
      </c>
      <c r="E24312" s="88">
        <v>184277</v>
      </c>
      <c r="F24312" s="89">
        <f>+D24312*E24312</f>
        <v>26895.228149999999</v>
      </c>
    </row>
    <row r="24313" spans="1:6" ht="409.6" hidden="1" customHeight="1" thickBot="1" x14ac:dyDescent="0.25"/>
    <row r="24314" spans="1:6" ht="13.5" customHeight="1" thickBot="1" x14ac:dyDescent="0.25">
      <c r="A24314" s="90" t="s">
        <v>4893</v>
      </c>
      <c r="B24314" s="91"/>
      <c r="C24314" s="92">
        <v>23.2871256266614</v>
      </c>
      <c r="D24314" s="91"/>
      <c r="E24314" s="93" t="s">
        <v>4884</v>
      </c>
      <c r="F24314" s="94">
        <v>26895</v>
      </c>
    </row>
    <row r="24315" spans="1:6" ht="0.2" customHeight="1" x14ac:dyDescent="0.2"/>
    <row r="24316" spans="1:6" ht="12.75" customHeight="1" x14ac:dyDescent="0.2">
      <c r="A24316" s="80" t="s">
        <v>4871</v>
      </c>
      <c r="B24316" s="81" t="s">
        <v>4894</v>
      </c>
      <c r="C24316" s="82" t="s">
        <v>4870</v>
      </c>
      <c r="D24316" s="82" t="s">
        <v>4873</v>
      </c>
      <c r="E24316" s="82" t="s">
        <v>4874</v>
      </c>
      <c r="F24316" s="83" t="s">
        <v>4875</v>
      </c>
    </row>
    <row r="24317" spans="1:6" ht="409.6" hidden="1" customHeight="1" x14ac:dyDescent="0.2"/>
    <row r="24318" spans="1:6" ht="25.5" customHeight="1" thickBot="1" x14ac:dyDescent="0.25">
      <c r="A24318" s="84" t="s">
        <v>4895</v>
      </c>
      <c r="B24318" s="85" t="s">
        <v>4896</v>
      </c>
      <c r="C24318" s="86" t="s">
        <v>4897</v>
      </c>
      <c r="D24318" s="87">
        <v>0.05</v>
      </c>
      <c r="E24318" s="88">
        <v>26895</v>
      </c>
      <c r="F24318" s="89">
        <f>+D24318*E24318</f>
        <v>1344.75</v>
      </c>
    </row>
    <row r="24319" spans="1:6" ht="409.6" hidden="1" customHeight="1" thickBot="1" x14ac:dyDescent="0.25"/>
    <row r="24320" spans="1:6" ht="13.5" customHeight="1" thickBot="1" x14ac:dyDescent="0.25">
      <c r="A24320" s="90" t="s">
        <v>4898</v>
      </c>
      <c r="B24320" s="91"/>
      <c r="C24320" s="92">
        <v>1.1645727446685099</v>
      </c>
      <c r="D24320" s="91"/>
      <c r="E24320" s="93" t="s">
        <v>4884</v>
      </c>
      <c r="F24320" s="94">
        <v>1345</v>
      </c>
    </row>
    <row r="24321" spans="1:6" ht="0.2" customHeight="1" x14ac:dyDescent="0.2"/>
    <row r="24322" spans="1:6" ht="12.75" customHeight="1" x14ac:dyDescent="0.2">
      <c r="A24322" s="80" t="s">
        <v>4871</v>
      </c>
      <c r="B24322" s="81" t="s">
        <v>4899</v>
      </c>
      <c r="C24322" s="82" t="s">
        <v>4870</v>
      </c>
      <c r="D24322" s="82" t="s">
        <v>4873</v>
      </c>
      <c r="E24322" s="82" t="s">
        <v>4874</v>
      </c>
      <c r="F24322" s="83" t="s">
        <v>4875</v>
      </c>
    </row>
    <row r="24323" spans="1:6" ht="409.6" hidden="1" customHeight="1" x14ac:dyDescent="0.2"/>
    <row r="24324" spans="1:6" ht="25.5" customHeight="1" x14ac:dyDescent="0.2">
      <c r="A24324" s="84" t="s">
        <v>5056</v>
      </c>
      <c r="B24324" s="85" t="s">
        <v>5057</v>
      </c>
      <c r="C24324" s="86" t="s">
        <v>109</v>
      </c>
      <c r="D24324" s="87">
        <v>2.5000000000000001E-2</v>
      </c>
      <c r="E24324" s="88">
        <v>54350</v>
      </c>
      <c r="F24324" s="89">
        <f>+D24324*E24324</f>
        <v>1358.75</v>
      </c>
    </row>
    <row r="24325" spans="1:6" ht="409.6" hidden="1" customHeight="1" x14ac:dyDescent="0.2"/>
    <row r="24326" spans="1:6" ht="25.5" customHeight="1" x14ac:dyDescent="0.2">
      <c r="A24326" s="84" t="s">
        <v>5054</v>
      </c>
      <c r="B24326" s="85" t="s">
        <v>5055</v>
      </c>
      <c r="C24326" s="86" t="s">
        <v>109</v>
      </c>
      <c r="D24326" s="87">
        <v>2.5000000000000001E-2</v>
      </c>
      <c r="E24326" s="88">
        <v>30000</v>
      </c>
      <c r="F24326" s="89">
        <f>+D24326*E24326</f>
        <v>750</v>
      </c>
    </row>
    <row r="24327" spans="1:6" ht="409.6" hidden="1" customHeight="1" x14ac:dyDescent="0.2"/>
    <row r="24328" spans="1:6" ht="25.5" customHeight="1" thickBot="1" x14ac:dyDescent="0.25">
      <c r="A24328" s="84" t="s">
        <v>5058</v>
      </c>
      <c r="B24328" s="85" t="s">
        <v>5059</v>
      </c>
      <c r="C24328" s="86" t="s">
        <v>109</v>
      </c>
      <c r="D24328" s="87">
        <v>2.5000000000000001E-2</v>
      </c>
      <c r="E24328" s="88">
        <v>23712</v>
      </c>
      <c r="F24328" s="89">
        <f>+D24328*E24328</f>
        <v>592.80000000000007</v>
      </c>
    </row>
    <row r="24329" spans="1:6" ht="409.6" hidden="1" customHeight="1" thickBot="1" x14ac:dyDescent="0.25"/>
    <row r="24330" spans="1:6" ht="13.5" customHeight="1" thickBot="1" x14ac:dyDescent="0.25">
      <c r="A24330" s="90" t="s">
        <v>4904</v>
      </c>
      <c r="B24330" s="91"/>
      <c r="C24330" s="92">
        <v>2.33953572943815</v>
      </c>
      <c r="D24330" s="91"/>
      <c r="E24330" s="93" t="s">
        <v>4884</v>
      </c>
      <c r="F24330" s="94">
        <v>2702</v>
      </c>
    </row>
    <row r="24331" spans="1:6" ht="0.2" customHeight="1" x14ac:dyDescent="0.2"/>
    <row r="24332" spans="1:6" ht="12.75" customHeight="1" x14ac:dyDescent="0.2">
      <c r="A24332" s="80" t="s">
        <v>4871</v>
      </c>
      <c r="B24332" s="81" t="s">
        <v>4905</v>
      </c>
      <c r="C24332" s="82" t="s">
        <v>4870</v>
      </c>
      <c r="D24332" s="82" t="s">
        <v>4873</v>
      </c>
      <c r="E24332" s="82" t="s">
        <v>4874</v>
      </c>
      <c r="F24332" s="83" t="s">
        <v>4875</v>
      </c>
    </row>
    <row r="24333" spans="1:6" ht="409.6" hidden="1" customHeight="1" x14ac:dyDescent="0.2"/>
    <row r="24334" spans="1:6" ht="25.5" customHeight="1" x14ac:dyDescent="0.2">
      <c r="A24334" s="84" t="s">
        <v>4949</v>
      </c>
      <c r="B24334" s="85" t="s">
        <v>4950</v>
      </c>
      <c r="C24334" s="86" t="s">
        <v>9</v>
      </c>
      <c r="D24334" s="87">
        <v>0.95</v>
      </c>
      <c r="E24334" s="88">
        <v>2140</v>
      </c>
      <c r="F24334" s="89">
        <f>+D24334*E24334</f>
        <v>2033</v>
      </c>
    </row>
    <row r="24335" spans="1:6" ht="409.6" hidden="1" customHeight="1" x14ac:dyDescent="0.2"/>
    <row r="24336" spans="1:6" ht="25.5" customHeight="1" thickBot="1" x14ac:dyDescent="0.25">
      <c r="A24336" s="84" t="s">
        <v>4920</v>
      </c>
      <c r="B24336" s="85" t="s">
        <v>4921</v>
      </c>
      <c r="C24336" s="86" t="s">
        <v>106</v>
      </c>
      <c r="D24336" s="87">
        <v>6.5000000000000002E-2</v>
      </c>
      <c r="E24336" s="88">
        <v>14128</v>
      </c>
      <c r="F24336" s="89">
        <f>+D24336*E24336</f>
        <v>918.32</v>
      </c>
    </row>
    <row r="24337" spans="1:6" ht="409.6" hidden="1" customHeight="1" thickBot="1" x14ac:dyDescent="0.25"/>
    <row r="24338" spans="1:6" ht="13.5" customHeight="1" thickBot="1" x14ac:dyDescent="0.25">
      <c r="A24338" s="90" t="s">
        <v>4908</v>
      </c>
      <c r="B24338" s="91"/>
      <c r="C24338" s="92">
        <v>2.5551332115366301</v>
      </c>
      <c r="D24338" s="91"/>
      <c r="E24338" s="93" t="s">
        <v>4884</v>
      </c>
      <c r="F24338" s="94">
        <v>2951</v>
      </c>
    </row>
    <row r="24339" spans="1:6" ht="0.2" customHeight="1" thickBot="1" x14ac:dyDescent="0.25"/>
    <row r="24340" spans="1:6" ht="12.75" customHeight="1" thickBot="1" x14ac:dyDescent="0.3">
      <c r="A24340" s="157" t="s">
        <v>4909</v>
      </c>
      <c r="B24340" s="158"/>
      <c r="C24340" s="158"/>
      <c r="D24340" s="158"/>
      <c r="E24340" s="159">
        <v>115493</v>
      </c>
      <c r="F24340" s="160"/>
    </row>
    <row r="24341" spans="1:6" ht="12.75" customHeight="1" x14ac:dyDescent="0.2"/>
    <row r="24342" spans="1:6" ht="12.75" customHeight="1" x14ac:dyDescent="0.2"/>
    <row r="24343" spans="1:6" ht="409.6" hidden="1" customHeight="1" x14ac:dyDescent="0.2"/>
    <row r="24344" spans="1:6" ht="12.75" customHeight="1" x14ac:dyDescent="0.25">
      <c r="A24344" s="144" t="s">
        <v>4868</v>
      </c>
      <c r="B24344" s="145"/>
      <c r="C24344" s="145"/>
      <c r="D24344" s="145"/>
      <c r="E24344" s="146"/>
      <c r="F24344" s="147"/>
    </row>
    <row r="24345" spans="1:6" ht="12.75" customHeight="1" x14ac:dyDescent="0.2">
      <c r="A24345" s="138" t="s">
        <v>3589</v>
      </c>
      <c r="B24345" s="139"/>
      <c r="C24345" s="139"/>
      <c r="D24345" s="140"/>
      <c r="E24345" s="76" t="s">
        <v>4869</v>
      </c>
      <c r="F24345" s="77" t="s">
        <v>4870</v>
      </c>
    </row>
    <row r="24346" spans="1:6" ht="12.75" customHeight="1" x14ac:dyDescent="0.2">
      <c r="A24346" s="141"/>
      <c r="B24346" s="142"/>
      <c r="C24346" s="142"/>
      <c r="D24346" s="143"/>
      <c r="E24346" s="78" t="s">
        <v>3588</v>
      </c>
      <c r="F24346" s="79" t="s">
        <v>117</v>
      </c>
    </row>
    <row r="24347" spans="1:6" ht="409.6" hidden="1" customHeight="1" x14ac:dyDescent="0.2"/>
    <row r="24348" spans="1:6" ht="12.75" customHeight="1" x14ac:dyDescent="0.2">
      <c r="A24348" s="80" t="s">
        <v>4871</v>
      </c>
      <c r="B24348" s="81" t="s">
        <v>4872</v>
      </c>
      <c r="C24348" s="82" t="s">
        <v>4870</v>
      </c>
      <c r="D24348" s="82" t="s">
        <v>4873</v>
      </c>
      <c r="E24348" s="82" t="s">
        <v>4874</v>
      </c>
      <c r="F24348" s="83" t="s">
        <v>4875</v>
      </c>
    </row>
    <row r="24349" spans="1:6" ht="409.6" hidden="1" customHeight="1" x14ac:dyDescent="0.2"/>
    <row r="24350" spans="1:6" ht="25.5" customHeight="1" x14ac:dyDescent="0.2">
      <c r="A24350" s="84" t="s">
        <v>5782</v>
      </c>
      <c r="B24350" s="85" t="s">
        <v>5783</v>
      </c>
      <c r="C24350" s="86" t="s">
        <v>117</v>
      </c>
      <c r="D24350" s="87">
        <v>1.05</v>
      </c>
      <c r="E24350" s="88">
        <v>80175</v>
      </c>
      <c r="F24350" s="89">
        <f>+D24350*E24350</f>
        <v>84183.75</v>
      </c>
    </row>
    <row r="24351" spans="1:6" ht="409.6" hidden="1" customHeight="1" x14ac:dyDescent="0.2"/>
    <row r="24352" spans="1:6" ht="25.5" customHeight="1" x14ac:dyDescent="0.2">
      <c r="A24352" s="84" t="s">
        <v>4955</v>
      </c>
      <c r="B24352" s="85" t="s">
        <v>4956</v>
      </c>
      <c r="C24352" s="86" t="s">
        <v>106</v>
      </c>
      <c r="D24352" s="87">
        <v>4.3999999999999997E-2</v>
      </c>
      <c r="E24352" s="88">
        <v>71900</v>
      </c>
      <c r="F24352" s="89">
        <f>+D24352*E24352</f>
        <v>3163.6</v>
      </c>
    </row>
    <row r="24353" spans="1:6" ht="409.6" hidden="1" customHeight="1" x14ac:dyDescent="0.2"/>
    <row r="24354" spans="1:6" ht="25.5" customHeight="1" thickBot="1" x14ac:dyDescent="0.25">
      <c r="A24354" s="84" t="s">
        <v>5052</v>
      </c>
      <c r="B24354" s="85" t="s">
        <v>5053</v>
      </c>
      <c r="C24354" s="86" t="s">
        <v>106</v>
      </c>
      <c r="D24354" s="87">
        <v>2.1000000000000001E-2</v>
      </c>
      <c r="E24354" s="88">
        <v>83800</v>
      </c>
      <c r="F24354" s="89">
        <f>+D24354*E24354</f>
        <v>1759.8000000000002</v>
      </c>
    </row>
    <row r="24355" spans="1:6" ht="409.6" hidden="1" customHeight="1" thickBot="1" x14ac:dyDescent="0.25"/>
    <row r="24356" spans="1:6" ht="13.5" customHeight="1" thickBot="1" x14ac:dyDescent="0.25">
      <c r="A24356" s="90" t="s">
        <v>4883</v>
      </c>
      <c r="B24356" s="91"/>
      <c r="C24356" s="92">
        <v>72.444939472036793</v>
      </c>
      <c r="D24356" s="91"/>
      <c r="E24356" s="93" t="s">
        <v>4884</v>
      </c>
      <c r="F24356" s="94">
        <v>89108</v>
      </c>
    </row>
    <row r="24357" spans="1:6" ht="0.2" customHeight="1" x14ac:dyDescent="0.2"/>
    <row r="24358" spans="1:6" ht="12.75" customHeight="1" x14ac:dyDescent="0.2">
      <c r="A24358" s="80" t="s">
        <v>4871</v>
      </c>
      <c r="B24358" s="81" t="s">
        <v>4885</v>
      </c>
      <c r="C24358" s="82" t="s">
        <v>4870</v>
      </c>
      <c r="D24358" s="82" t="s">
        <v>4873</v>
      </c>
      <c r="E24358" s="82" t="s">
        <v>4874</v>
      </c>
      <c r="F24358" s="83" t="s">
        <v>4875</v>
      </c>
    </row>
    <row r="24359" spans="1:6" ht="409.6" hidden="1" customHeight="1" x14ac:dyDescent="0.2"/>
    <row r="24360" spans="1:6" ht="25.5" customHeight="1" thickBot="1" x14ac:dyDescent="0.25">
      <c r="A24360" s="84" t="s">
        <v>4912</v>
      </c>
      <c r="B24360" s="85" t="s">
        <v>4913</v>
      </c>
      <c r="C24360" s="86" t="s">
        <v>4888</v>
      </c>
      <c r="D24360" s="87">
        <v>0.14595</v>
      </c>
      <c r="E24360" s="88">
        <v>184277</v>
      </c>
      <c r="F24360" s="89">
        <f>+D24360*E24360</f>
        <v>26895.228149999999</v>
      </c>
    </row>
    <row r="24361" spans="1:6" ht="409.6" hidden="1" customHeight="1" thickBot="1" x14ac:dyDescent="0.25"/>
    <row r="24362" spans="1:6" ht="13.5" customHeight="1" thickBot="1" x14ac:dyDescent="0.25">
      <c r="A24362" s="90" t="s">
        <v>4893</v>
      </c>
      <c r="B24362" s="91"/>
      <c r="C24362" s="92">
        <v>21.8656758888139</v>
      </c>
      <c r="D24362" s="91"/>
      <c r="E24362" s="93" t="s">
        <v>4884</v>
      </c>
      <c r="F24362" s="94">
        <v>26895</v>
      </c>
    </row>
    <row r="24363" spans="1:6" ht="0.2" customHeight="1" x14ac:dyDescent="0.2"/>
    <row r="24364" spans="1:6" ht="12.75" customHeight="1" x14ac:dyDescent="0.2">
      <c r="A24364" s="80" t="s">
        <v>4871</v>
      </c>
      <c r="B24364" s="81" t="s">
        <v>4894</v>
      </c>
      <c r="C24364" s="82" t="s">
        <v>4870</v>
      </c>
      <c r="D24364" s="82" t="s">
        <v>4873</v>
      </c>
      <c r="E24364" s="82" t="s">
        <v>4874</v>
      </c>
      <c r="F24364" s="83" t="s">
        <v>4875</v>
      </c>
    </row>
    <row r="24365" spans="1:6" ht="409.6" hidden="1" customHeight="1" x14ac:dyDescent="0.2"/>
    <row r="24366" spans="1:6" ht="25.5" customHeight="1" thickBot="1" x14ac:dyDescent="0.25">
      <c r="A24366" s="84" t="s">
        <v>4895</v>
      </c>
      <c r="B24366" s="85" t="s">
        <v>4896</v>
      </c>
      <c r="C24366" s="86" t="s">
        <v>4897</v>
      </c>
      <c r="D24366" s="87">
        <v>0.05</v>
      </c>
      <c r="E24366" s="88">
        <v>26895</v>
      </c>
      <c r="F24366" s="89">
        <f>+D24366*E24366</f>
        <v>1344.75</v>
      </c>
    </row>
    <row r="24367" spans="1:6" ht="409.6" hidden="1" customHeight="1" thickBot="1" x14ac:dyDescent="0.25"/>
    <row r="24368" spans="1:6" ht="13.5" customHeight="1" thickBot="1" x14ac:dyDescent="0.25">
      <c r="A24368" s="90" t="s">
        <v>4898</v>
      </c>
      <c r="B24368" s="91"/>
      <c r="C24368" s="92">
        <v>1.0934870448207701</v>
      </c>
      <c r="D24368" s="91"/>
      <c r="E24368" s="93" t="s">
        <v>4884</v>
      </c>
      <c r="F24368" s="94">
        <v>1345</v>
      </c>
    </row>
    <row r="24369" spans="1:6" ht="0.2" customHeight="1" x14ac:dyDescent="0.2"/>
    <row r="24370" spans="1:6" ht="12.75" customHeight="1" x14ac:dyDescent="0.2">
      <c r="A24370" s="80" t="s">
        <v>4871</v>
      </c>
      <c r="B24370" s="81" t="s">
        <v>4899</v>
      </c>
      <c r="C24370" s="82" t="s">
        <v>4870</v>
      </c>
      <c r="D24370" s="82" t="s">
        <v>4873</v>
      </c>
      <c r="E24370" s="82" t="s">
        <v>4874</v>
      </c>
      <c r="F24370" s="83" t="s">
        <v>4875</v>
      </c>
    </row>
    <row r="24371" spans="1:6" ht="409.6" hidden="1" customHeight="1" x14ac:dyDescent="0.2"/>
    <row r="24372" spans="1:6" ht="25.5" customHeight="1" x14ac:dyDescent="0.2">
      <c r="A24372" s="84" t="s">
        <v>5056</v>
      </c>
      <c r="B24372" s="85" t="s">
        <v>5057</v>
      </c>
      <c r="C24372" s="86" t="s">
        <v>109</v>
      </c>
      <c r="D24372" s="87">
        <v>2.5000000000000001E-2</v>
      </c>
      <c r="E24372" s="88">
        <v>54350</v>
      </c>
      <c r="F24372" s="89">
        <f>+D24372*E24372</f>
        <v>1358.75</v>
      </c>
    </row>
    <row r="24373" spans="1:6" ht="409.6" hidden="1" customHeight="1" x14ac:dyDescent="0.2"/>
    <row r="24374" spans="1:6" ht="25.5" customHeight="1" x14ac:dyDescent="0.2">
      <c r="A24374" s="84" t="s">
        <v>5054</v>
      </c>
      <c r="B24374" s="85" t="s">
        <v>5055</v>
      </c>
      <c r="C24374" s="86" t="s">
        <v>109</v>
      </c>
      <c r="D24374" s="87">
        <v>2.5000000000000001E-2</v>
      </c>
      <c r="E24374" s="88">
        <v>30000</v>
      </c>
      <c r="F24374" s="89">
        <f>+D24374*E24374</f>
        <v>750</v>
      </c>
    </row>
    <row r="24375" spans="1:6" ht="409.6" hidden="1" customHeight="1" x14ac:dyDescent="0.2"/>
    <row r="24376" spans="1:6" ht="25.5" customHeight="1" thickBot="1" x14ac:dyDescent="0.25">
      <c r="A24376" s="84" t="s">
        <v>5058</v>
      </c>
      <c r="B24376" s="85" t="s">
        <v>5059</v>
      </c>
      <c r="C24376" s="86" t="s">
        <v>109</v>
      </c>
      <c r="D24376" s="87">
        <v>2.5000000000000001E-2</v>
      </c>
      <c r="E24376" s="88">
        <v>23712</v>
      </c>
      <c r="F24376" s="89">
        <f>+D24376*E24376</f>
        <v>592.80000000000007</v>
      </c>
    </row>
    <row r="24377" spans="1:6" ht="409.6" hidden="1" customHeight="1" thickBot="1" x14ac:dyDescent="0.25"/>
    <row r="24378" spans="1:6" ht="13.5" customHeight="1" thickBot="1" x14ac:dyDescent="0.25">
      <c r="A24378" s="90" t="s">
        <v>4904</v>
      </c>
      <c r="B24378" s="91"/>
      <c r="C24378" s="92">
        <v>2.1967301078852999</v>
      </c>
      <c r="D24378" s="91"/>
      <c r="E24378" s="93" t="s">
        <v>4884</v>
      </c>
      <c r="F24378" s="94">
        <v>2702</v>
      </c>
    </row>
    <row r="24379" spans="1:6" ht="0.2" customHeight="1" x14ac:dyDescent="0.2"/>
    <row r="24380" spans="1:6" ht="12.75" customHeight="1" x14ac:dyDescent="0.2">
      <c r="A24380" s="80" t="s">
        <v>4871</v>
      </c>
      <c r="B24380" s="81" t="s">
        <v>4905</v>
      </c>
      <c r="C24380" s="82" t="s">
        <v>4870</v>
      </c>
      <c r="D24380" s="82" t="s">
        <v>4873</v>
      </c>
      <c r="E24380" s="82" t="s">
        <v>4874</v>
      </c>
      <c r="F24380" s="83" t="s">
        <v>4875</v>
      </c>
    </row>
    <row r="24381" spans="1:6" ht="409.6" hidden="1" customHeight="1" x14ac:dyDescent="0.2"/>
    <row r="24382" spans="1:6" ht="25.5" customHeight="1" x14ac:dyDescent="0.2">
      <c r="A24382" s="84" t="s">
        <v>4949</v>
      </c>
      <c r="B24382" s="85" t="s">
        <v>4950</v>
      </c>
      <c r="C24382" s="86" t="s">
        <v>9</v>
      </c>
      <c r="D24382" s="87">
        <v>0.95</v>
      </c>
      <c r="E24382" s="88">
        <v>2140</v>
      </c>
      <c r="F24382" s="89">
        <f>+D24382*E24382</f>
        <v>2033</v>
      </c>
    </row>
    <row r="24383" spans="1:6" ht="409.6" hidden="1" customHeight="1" x14ac:dyDescent="0.2"/>
    <row r="24384" spans="1:6" ht="25.5" customHeight="1" thickBot="1" x14ac:dyDescent="0.25">
      <c r="A24384" s="84" t="s">
        <v>4920</v>
      </c>
      <c r="B24384" s="85" t="s">
        <v>4921</v>
      </c>
      <c r="C24384" s="86" t="s">
        <v>106</v>
      </c>
      <c r="D24384" s="87">
        <v>6.5000000000000002E-2</v>
      </c>
      <c r="E24384" s="88">
        <v>14128</v>
      </c>
      <c r="F24384" s="89">
        <f>+D24384*E24384</f>
        <v>918.32</v>
      </c>
    </row>
    <row r="24385" spans="1:6" ht="409.6" hidden="1" customHeight="1" thickBot="1" x14ac:dyDescent="0.25"/>
    <row r="24386" spans="1:6" ht="13.5" customHeight="1" thickBot="1" x14ac:dyDescent="0.25">
      <c r="A24386" s="90" t="s">
        <v>4908</v>
      </c>
      <c r="B24386" s="91"/>
      <c r="C24386" s="92">
        <v>2.3991674864432002</v>
      </c>
      <c r="D24386" s="91"/>
      <c r="E24386" s="93" t="s">
        <v>4884</v>
      </c>
      <c r="F24386" s="94">
        <v>2951</v>
      </c>
    </row>
    <row r="24387" spans="1:6" ht="0.2" customHeight="1" thickBot="1" x14ac:dyDescent="0.25"/>
    <row r="24388" spans="1:6" ht="12.75" customHeight="1" thickBot="1" x14ac:dyDescent="0.3">
      <c r="A24388" s="157" t="s">
        <v>4909</v>
      </c>
      <c r="B24388" s="158"/>
      <c r="C24388" s="158"/>
      <c r="D24388" s="158"/>
      <c r="E24388" s="159">
        <v>123001</v>
      </c>
      <c r="F24388" s="160"/>
    </row>
    <row r="24389" spans="1:6" ht="12.75" customHeight="1" x14ac:dyDescent="0.2"/>
    <row r="24390" spans="1:6" ht="12.75" customHeight="1" x14ac:dyDescent="0.2"/>
    <row r="24391" spans="1:6" ht="409.6" hidden="1" customHeight="1" x14ac:dyDescent="0.2"/>
    <row r="24392" spans="1:6" ht="12.75" customHeight="1" x14ac:dyDescent="0.25">
      <c r="A24392" s="144" t="s">
        <v>4868</v>
      </c>
      <c r="B24392" s="145"/>
      <c r="C24392" s="145"/>
      <c r="D24392" s="145"/>
      <c r="E24392" s="146"/>
      <c r="F24392" s="147"/>
    </row>
    <row r="24393" spans="1:6" ht="12.75" customHeight="1" x14ac:dyDescent="0.2">
      <c r="A24393" s="138" t="s">
        <v>3591</v>
      </c>
      <c r="B24393" s="139"/>
      <c r="C24393" s="139"/>
      <c r="D24393" s="140"/>
      <c r="E24393" s="76" t="s">
        <v>4869</v>
      </c>
      <c r="F24393" s="77" t="s">
        <v>4870</v>
      </c>
    </row>
    <row r="24394" spans="1:6" ht="12.75" customHeight="1" x14ac:dyDescent="0.2">
      <c r="A24394" s="141"/>
      <c r="B24394" s="142"/>
      <c r="C24394" s="142"/>
      <c r="D24394" s="143"/>
      <c r="E24394" s="78" t="s">
        <v>3590</v>
      </c>
      <c r="F24394" s="79" t="s">
        <v>263</v>
      </c>
    </row>
    <row r="24395" spans="1:6" ht="409.6" hidden="1" customHeight="1" x14ac:dyDescent="0.2"/>
    <row r="24396" spans="1:6" ht="12.75" customHeight="1" x14ac:dyDescent="0.2">
      <c r="A24396" s="80" t="s">
        <v>4871</v>
      </c>
      <c r="B24396" s="81" t="s">
        <v>4872</v>
      </c>
      <c r="C24396" s="82" t="s">
        <v>4870</v>
      </c>
      <c r="D24396" s="82" t="s">
        <v>4873</v>
      </c>
      <c r="E24396" s="82" t="s">
        <v>4874</v>
      </c>
      <c r="F24396" s="83" t="s">
        <v>4875</v>
      </c>
    </row>
    <row r="24397" spans="1:6" ht="409.6" hidden="1" customHeight="1" x14ac:dyDescent="0.2"/>
    <row r="24398" spans="1:6" ht="25.5" customHeight="1" x14ac:dyDescent="0.2">
      <c r="A24398" s="84" t="s">
        <v>5154</v>
      </c>
      <c r="B24398" s="85" t="s">
        <v>5155</v>
      </c>
      <c r="C24398" s="86" t="s">
        <v>106</v>
      </c>
      <c r="D24398" s="87">
        <v>3.15E-2</v>
      </c>
      <c r="E24398" s="88">
        <v>405694</v>
      </c>
      <c r="F24398" s="89">
        <f>+D24398*E24398</f>
        <v>12779.361000000001</v>
      </c>
    </row>
    <row r="24399" spans="1:6" ht="409.6" hidden="1" customHeight="1" x14ac:dyDescent="0.2"/>
    <row r="24400" spans="1:6" ht="25.5" customHeight="1" x14ac:dyDescent="0.2">
      <c r="A24400" s="84" t="s">
        <v>5784</v>
      </c>
      <c r="B24400" s="85" t="s">
        <v>5785</v>
      </c>
      <c r="C24400" s="86" t="s">
        <v>263</v>
      </c>
      <c r="D24400" s="87">
        <v>0.33333000000000002</v>
      </c>
      <c r="E24400" s="88">
        <v>2918</v>
      </c>
      <c r="F24400" s="89">
        <f>+D24400*E24400</f>
        <v>972.65694000000008</v>
      </c>
    </row>
    <row r="24401" spans="1:6" ht="409.6" hidden="1" customHeight="1" x14ac:dyDescent="0.2"/>
    <row r="24402" spans="1:6" ht="25.5" customHeight="1" x14ac:dyDescent="0.2">
      <c r="A24402" s="84" t="s">
        <v>4881</v>
      </c>
      <c r="B24402" s="85" t="s">
        <v>4882</v>
      </c>
      <c r="C24402" s="86" t="s">
        <v>9</v>
      </c>
      <c r="D24402" s="87">
        <v>0.3</v>
      </c>
      <c r="E24402" s="88">
        <v>8900</v>
      </c>
      <c r="F24402" s="89">
        <f>+D24402*E24402</f>
        <v>2670</v>
      </c>
    </row>
    <row r="24403" spans="1:6" ht="409.6" hidden="1" customHeight="1" x14ac:dyDescent="0.2"/>
    <row r="24404" spans="1:6" ht="25.5" customHeight="1" thickBot="1" x14ac:dyDescent="0.25">
      <c r="A24404" s="84" t="s">
        <v>5172</v>
      </c>
      <c r="B24404" s="85" t="s">
        <v>5173</v>
      </c>
      <c r="C24404" s="86" t="s">
        <v>9</v>
      </c>
      <c r="D24404" s="87">
        <v>0.3</v>
      </c>
      <c r="E24404" s="88">
        <v>8900</v>
      </c>
      <c r="F24404" s="89">
        <f>+D24404*E24404</f>
        <v>2670</v>
      </c>
    </row>
    <row r="24405" spans="1:6" ht="409.6" hidden="1" customHeight="1" thickBot="1" x14ac:dyDescent="0.25"/>
    <row r="24406" spans="1:6" ht="13.5" customHeight="1" thickBot="1" x14ac:dyDescent="0.25">
      <c r="A24406" s="90" t="s">
        <v>4883</v>
      </c>
      <c r="B24406" s="91"/>
      <c r="C24406" s="92">
        <v>64.650706037723097</v>
      </c>
      <c r="D24406" s="91"/>
      <c r="E24406" s="93" t="s">
        <v>4884</v>
      </c>
      <c r="F24406" s="94">
        <v>19092</v>
      </c>
    </row>
    <row r="24407" spans="1:6" ht="0.2" customHeight="1" x14ac:dyDescent="0.2"/>
    <row r="24408" spans="1:6" ht="12.75" customHeight="1" x14ac:dyDescent="0.2">
      <c r="A24408" s="80" t="s">
        <v>4871</v>
      </c>
      <c r="B24408" s="81" t="s">
        <v>4885</v>
      </c>
      <c r="C24408" s="82" t="s">
        <v>4870</v>
      </c>
      <c r="D24408" s="82" t="s">
        <v>4873</v>
      </c>
      <c r="E24408" s="82" t="s">
        <v>4874</v>
      </c>
      <c r="F24408" s="83" t="s">
        <v>4875</v>
      </c>
    </row>
    <row r="24409" spans="1:6" ht="409.6" hidden="1" customHeight="1" x14ac:dyDescent="0.2"/>
    <row r="24410" spans="1:6" ht="25.5" customHeight="1" thickBot="1" x14ac:dyDescent="0.25">
      <c r="A24410" s="84" t="s">
        <v>4912</v>
      </c>
      <c r="B24410" s="85" t="s">
        <v>4913</v>
      </c>
      <c r="C24410" s="86" t="s">
        <v>4888</v>
      </c>
      <c r="D24410" s="87">
        <v>4.2950000000000002E-2</v>
      </c>
      <c r="E24410" s="88">
        <v>184277</v>
      </c>
      <c r="F24410" s="89">
        <f>+D24410*E24410</f>
        <v>7914.69715</v>
      </c>
    </row>
    <row r="24411" spans="1:6" ht="409.6" hidden="1" customHeight="1" thickBot="1" x14ac:dyDescent="0.25"/>
    <row r="24412" spans="1:6" ht="13.5" customHeight="1" thickBot="1" x14ac:dyDescent="0.25">
      <c r="A24412" s="90" t="s">
        <v>4893</v>
      </c>
      <c r="B24412" s="91"/>
      <c r="C24412" s="92">
        <v>26.802343300260699</v>
      </c>
      <c r="D24412" s="91"/>
      <c r="E24412" s="93" t="s">
        <v>4884</v>
      </c>
      <c r="F24412" s="94">
        <v>7915</v>
      </c>
    </row>
    <row r="24413" spans="1:6" ht="0.2" customHeight="1" x14ac:dyDescent="0.2"/>
    <row r="24414" spans="1:6" ht="12.75" customHeight="1" x14ac:dyDescent="0.2">
      <c r="A24414" s="80" t="s">
        <v>4871</v>
      </c>
      <c r="B24414" s="81" t="s">
        <v>4894</v>
      </c>
      <c r="C24414" s="82" t="s">
        <v>4870</v>
      </c>
      <c r="D24414" s="82" t="s">
        <v>4873</v>
      </c>
      <c r="E24414" s="82" t="s">
        <v>4874</v>
      </c>
      <c r="F24414" s="83" t="s">
        <v>4875</v>
      </c>
    </row>
    <row r="24415" spans="1:6" ht="409.6" hidden="1" customHeight="1" x14ac:dyDescent="0.2"/>
    <row r="24416" spans="1:6" ht="25.5" customHeight="1" thickBot="1" x14ac:dyDescent="0.25">
      <c r="A24416" s="84" t="s">
        <v>4895</v>
      </c>
      <c r="B24416" s="85" t="s">
        <v>4896</v>
      </c>
      <c r="C24416" s="86" t="s">
        <v>4897</v>
      </c>
      <c r="D24416" s="87">
        <v>0.05</v>
      </c>
      <c r="E24416" s="88">
        <v>7915</v>
      </c>
      <c r="F24416" s="89">
        <f>+D24416*E24416</f>
        <v>395.75</v>
      </c>
    </row>
    <row r="24417" spans="1:6" ht="409.6" hidden="1" customHeight="1" thickBot="1" x14ac:dyDescent="0.25"/>
    <row r="24418" spans="1:6" ht="13.5" customHeight="1" thickBot="1" x14ac:dyDescent="0.25">
      <c r="A24418" s="90" t="s">
        <v>4898</v>
      </c>
      <c r="B24418" s="91"/>
      <c r="C24418" s="92">
        <v>1.34096373302631</v>
      </c>
      <c r="D24418" s="91"/>
      <c r="E24418" s="93" t="s">
        <v>4884</v>
      </c>
      <c r="F24418" s="94">
        <v>396</v>
      </c>
    </row>
    <row r="24419" spans="1:6" ht="0.2" customHeight="1" x14ac:dyDescent="0.2"/>
    <row r="24420" spans="1:6" ht="12.75" customHeight="1" x14ac:dyDescent="0.2">
      <c r="A24420" s="80" t="s">
        <v>4871</v>
      </c>
      <c r="B24420" s="81" t="s">
        <v>4899</v>
      </c>
      <c r="C24420" s="82" t="s">
        <v>4870</v>
      </c>
      <c r="D24420" s="82" t="s">
        <v>4873</v>
      </c>
      <c r="E24420" s="82" t="s">
        <v>4874</v>
      </c>
      <c r="F24420" s="83" t="s">
        <v>4875</v>
      </c>
    </row>
    <row r="24421" spans="1:6" ht="409.6" hidden="1" customHeight="1" x14ac:dyDescent="0.2"/>
    <row r="24422" spans="1:6" ht="25.5" customHeight="1" thickBot="1" x14ac:dyDescent="0.25">
      <c r="A24422" s="84" t="s">
        <v>5166</v>
      </c>
      <c r="B24422" s="85" t="s">
        <v>5167</v>
      </c>
      <c r="C24422" s="86" t="s">
        <v>109</v>
      </c>
      <c r="D24422" s="87">
        <v>6.25E-2</v>
      </c>
      <c r="E24422" s="88">
        <v>26925</v>
      </c>
      <c r="F24422" s="89">
        <f>+D24422*E24422</f>
        <v>1682.8125</v>
      </c>
    </row>
    <row r="24423" spans="1:6" ht="409.6" hidden="1" customHeight="1" thickBot="1" x14ac:dyDescent="0.25"/>
    <row r="24424" spans="1:6" ht="13.5" customHeight="1" thickBot="1" x14ac:dyDescent="0.25">
      <c r="A24424" s="90" t="s">
        <v>4904</v>
      </c>
      <c r="B24424" s="91"/>
      <c r="C24424" s="92">
        <v>5.6990958653618202</v>
      </c>
      <c r="D24424" s="91"/>
      <c r="E24424" s="93" t="s">
        <v>4884</v>
      </c>
      <c r="F24424" s="94">
        <v>1683</v>
      </c>
    </row>
    <row r="24425" spans="1:6" ht="0.2" customHeight="1" x14ac:dyDescent="0.2"/>
    <row r="24426" spans="1:6" ht="12.75" customHeight="1" x14ac:dyDescent="0.2">
      <c r="A24426" s="80" t="s">
        <v>4871</v>
      </c>
      <c r="B24426" s="81" t="s">
        <v>4905</v>
      </c>
      <c r="C24426" s="82" t="s">
        <v>4870</v>
      </c>
      <c r="D24426" s="82" t="s">
        <v>4873</v>
      </c>
      <c r="E24426" s="82" t="s">
        <v>4874</v>
      </c>
      <c r="F24426" s="83" t="s">
        <v>4875</v>
      </c>
    </row>
    <row r="24427" spans="1:6" ht="409.6" hidden="1" customHeight="1" x14ac:dyDescent="0.2"/>
    <row r="24428" spans="1:6" ht="25.5" customHeight="1" thickBot="1" x14ac:dyDescent="0.25">
      <c r="A24428" s="84" t="s">
        <v>4920</v>
      </c>
      <c r="B24428" s="85" t="s">
        <v>4921</v>
      </c>
      <c r="C24428" s="86" t="s">
        <v>106</v>
      </c>
      <c r="D24428" s="87">
        <v>3.15E-2</v>
      </c>
      <c r="E24428" s="88">
        <v>14128</v>
      </c>
      <c r="F24428" s="89">
        <f>+D24428*E24428</f>
        <v>445.03199999999998</v>
      </c>
    </row>
    <row r="24429" spans="1:6" ht="409.6" hidden="1" customHeight="1" thickBot="1" x14ac:dyDescent="0.25"/>
    <row r="24430" spans="1:6" ht="13.5" customHeight="1" thickBot="1" x14ac:dyDescent="0.25">
      <c r="A24430" s="90" t="s">
        <v>4908</v>
      </c>
      <c r="B24430" s="91"/>
      <c r="C24430" s="92">
        <v>1.5068910636280499</v>
      </c>
      <c r="D24430" s="91"/>
      <c r="E24430" s="93" t="s">
        <v>4884</v>
      </c>
      <c r="F24430" s="94">
        <v>445</v>
      </c>
    </row>
    <row r="24431" spans="1:6" ht="0.2" customHeight="1" thickBot="1" x14ac:dyDescent="0.25"/>
    <row r="24432" spans="1:6" ht="12.75" customHeight="1" thickBot="1" x14ac:dyDescent="0.3">
      <c r="A24432" s="157" t="s">
        <v>4909</v>
      </c>
      <c r="B24432" s="158"/>
      <c r="C24432" s="158"/>
      <c r="D24432" s="158"/>
      <c r="E24432" s="159">
        <v>29531</v>
      </c>
      <c r="F24432" s="160"/>
    </row>
    <row r="24433" spans="1:6" ht="12.75" customHeight="1" x14ac:dyDescent="0.2"/>
    <row r="24434" spans="1:6" ht="12.75" customHeight="1" x14ac:dyDescent="0.2"/>
    <row r="24435" spans="1:6" ht="409.6" hidden="1" customHeight="1" x14ac:dyDescent="0.2"/>
    <row r="24436" spans="1:6" ht="12.75" customHeight="1" x14ac:dyDescent="0.25">
      <c r="A24436" s="144" t="s">
        <v>4868</v>
      </c>
      <c r="B24436" s="145"/>
      <c r="C24436" s="145"/>
      <c r="D24436" s="145"/>
      <c r="E24436" s="146"/>
      <c r="F24436" s="147"/>
    </row>
    <row r="24437" spans="1:6" ht="12.75" customHeight="1" x14ac:dyDescent="0.2">
      <c r="A24437" s="138" t="s">
        <v>3593</v>
      </c>
      <c r="B24437" s="139"/>
      <c r="C24437" s="139"/>
      <c r="D24437" s="140"/>
      <c r="E24437" s="76" t="s">
        <v>4869</v>
      </c>
      <c r="F24437" s="77" t="s">
        <v>4870</v>
      </c>
    </row>
    <row r="24438" spans="1:6" ht="12.75" customHeight="1" x14ac:dyDescent="0.2">
      <c r="A24438" s="141"/>
      <c r="B24438" s="142"/>
      <c r="C24438" s="142"/>
      <c r="D24438" s="143"/>
      <c r="E24438" s="78" t="s">
        <v>3592</v>
      </c>
      <c r="F24438" s="79" t="s">
        <v>263</v>
      </c>
    </row>
    <row r="24439" spans="1:6" ht="409.6" hidden="1" customHeight="1" x14ac:dyDescent="0.2"/>
    <row r="24440" spans="1:6" ht="12.75" customHeight="1" x14ac:dyDescent="0.2">
      <c r="A24440" s="80" t="s">
        <v>4871</v>
      </c>
      <c r="B24440" s="81" t="s">
        <v>4872</v>
      </c>
      <c r="C24440" s="82" t="s">
        <v>4870</v>
      </c>
      <c r="D24440" s="82" t="s">
        <v>4873</v>
      </c>
      <c r="E24440" s="82" t="s">
        <v>4874</v>
      </c>
      <c r="F24440" s="83" t="s">
        <v>4875</v>
      </c>
    </row>
    <row r="24441" spans="1:6" ht="409.6" hidden="1" customHeight="1" x14ac:dyDescent="0.2"/>
    <row r="24442" spans="1:6" ht="25.5" customHeight="1" x14ac:dyDescent="0.2">
      <c r="A24442" s="84" t="s">
        <v>5154</v>
      </c>
      <c r="B24442" s="85" t="s">
        <v>5155</v>
      </c>
      <c r="C24442" s="86" t="s">
        <v>106</v>
      </c>
      <c r="D24442" s="87">
        <v>6.3E-2</v>
      </c>
      <c r="E24442" s="88">
        <v>405694</v>
      </c>
      <c r="F24442" s="89">
        <f>+D24442*E24442</f>
        <v>25558.722000000002</v>
      </c>
    </row>
    <row r="24443" spans="1:6" ht="409.6" hidden="1" customHeight="1" x14ac:dyDescent="0.2"/>
    <row r="24444" spans="1:6" ht="25.5" customHeight="1" x14ac:dyDescent="0.2">
      <c r="A24444" s="84" t="s">
        <v>5784</v>
      </c>
      <c r="B24444" s="85" t="s">
        <v>5785</v>
      </c>
      <c r="C24444" s="86" t="s">
        <v>263</v>
      </c>
      <c r="D24444" s="87">
        <v>0.33333000000000002</v>
      </c>
      <c r="E24444" s="88">
        <v>2918</v>
      </c>
      <c r="F24444" s="89">
        <f>+D24444*E24444</f>
        <v>972.65694000000008</v>
      </c>
    </row>
    <row r="24445" spans="1:6" ht="409.6" hidden="1" customHeight="1" x14ac:dyDescent="0.2"/>
    <row r="24446" spans="1:6" ht="25.5" customHeight="1" x14ac:dyDescent="0.2">
      <c r="A24446" s="84" t="s">
        <v>4881</v>
      </c>
      <c r="B24446" s="85" t="s">
        <v>4882</v>
      </c>
      <c r="C24446" s="86" t="s">
        <v>9</v>
      </c>
      <c r="D24446" s="87">
        <v>0.3</v>
      </c>
      <c r="E24446" s="88">
        <v>8900</v>
      </c>
      <c r="F24446" s="89">
        <f>+D24446*E24446</f>
        <v>2670</v>
      </c>
    </row>
    <row r="24447" spans="1:6" ht="409.6" hidden="1" customHeight="1" x14ac:dyDescent="0.2"/>
    <row r="24448" spans="1:6" ht="25.5" customHeight="1" thickBot="1" x14ac:dyDescent="0.25">
      <c r="A24448" s="84" t="s">
        <v>5172</v>
      </c>
      <c r="B24448" s="85" t="s">
        <v>5173</v>
      </c>
      <c r="C24448" s="86" t="s">
        <v>9</v>
      </c>
      <c r="D24448" s="87">
        <v>0.3</v>
      </c>
      <c r="E24448" s="88">
        <v>8900</v>
      </c>
      <c r="F24448" s="89">
        <f>+D24448*E24448</f>
        <v>2670</v>
      </c>
    </row>
    <row r="24449" spans="1:6" ht="409.6" hidden="1" customHeight="1" thickBot="1" x14ac:dyDescent="0.25"/>
    <row r="24450" spans="1:6" ht="13.5" customHeight="1" thickBot="1" x14ac:dyDescent="0.25">
      <c r="A24450" s="90" t="s">
        <v>4883</v>
      </c>
      <c r="B24450" s="91"/>
      <c r="C24450" s="92">
        <v>73.859844271412697</v>
      </c>
      <c r="D24450" s="91"/>
      <c r="E24450" s="93" t="s">
        <v>4884</v>
      </c>
      <c r="F24450" s="94">
        <v>31872</v>
      </c>
    </row>
    <row r="24451" spans="1:6" ht="0.2" customHeight="1" x14ac:dyDescent="0.2"/>
    <row r="24452" spans="1:6" ht="12.75" customHeight="1" x14ac:dyDescent="0.2">
      <c r="A24452" s="80" t="s">
        <v>4871</v>
      </c>
      <c r="B24452" s="81" t="s">
        <v>4885</v>
      </c>
      <c r="C24452" s="82" t="s">
        <v>4870</v>
      </c>
      <c r="D24452" s="82" t="s">
        <v>4873</v>
      </c>
      <c r="E24452" s="82" t="s">
        <v>4874</v>
      </c>
      <c r="F24452" s="83" t="s">
        <v>4875</v>
      </c>
    </row>
    <row r="24453" spans="1:6" ht="409.6" hidden="1" customHeight="1" x14ac:dyDescent="0.2"/>
    <row r="24454" spans="1:6" ht="25.5" customHeight="1" thickBot="1" x14ac:dyDescent="0.25">
      <c r="A24454" s="84" t="s">
        <v>4912</v>
      </c>
      <c r="B24454" s="85" t="s">
        <v>4913</v>
      </c>
      <c r="C24454" s="86" t="s">
        <v>4888</v>
      </c>
      <c r="D24454" s="87">
        <v>4.4999999999999998E-2</v>
      </c>
      <c r="E24454" s="88">
        <v>184277</v>
      </c>
      <c r="F24454" s="89">
        <f>+D24454*E24454</f>
        <v>8292.4650000000001</v>
      </c>
    </row>
    <row r="24455" spans="1:6" ht="409.6" hidden="1" customHeight="1" thickBot="1" x14ac:dyDescent="0.25"/>
    <row r="24456" spans="1:6" ht="13.5" customHeight="1" thickBot="1" x14ac:dyDescent="0.25">
      <c r="A24456" s="90" t="s">
        <v>4893</v>
      </c>
      <c r="B24456" s="91"/>
      <c r="C24456" s="92">
        <v>19.215795328142399</v>
      </c>
      <c r="D24456" s="91"/>
      <c r="E24456" s="93" t="s">
        <v>4884</v>
      </c>
      <c r="F24456" s="94">
        <v>8292</v>
      </c>
    </row>
    <row r="24457" spans="1:6" ht="0.2" customHeight="1" x14ac:dyDescent="0.2"/>
    <row r="24458" spans="1:6" ht="12.75" customHeight="1" x14ac:dyDescent="0.2">
      <c r="A24458" s="80" t="s">
        <v>4871</v>
      </c>
      <c r="B24458" s="81" t="s">
        <v>4894</v>
      </c>
      <c r="C24458" s="82" t="s">
        <v>4870</v>
      </c>
      <c r="D24458" s="82" t="s">
        <v>4873</v>
      </c>
      <c r="E24458" s="82" t="s">
        <v>4874</v>
      </c>
      <c r="F24458" s="83" t="s">
        <v>4875</v>
      </c>
    </row>
    <row r="24459" spans="1:6" ht="409.6" hidden="1" customHeight="1" x14ac:dyDescent="0.2"/>
    <row r="24460" spans="1:6" ht="25.5" customHeight="1" thickBot="1" x14ac:dyDescent="0.25">
      <c r="A24460" s="84" t="s">
        <v>4895</v>
      </c>
      <c r="B24460" s="85" t="s">
        <v>4896</v>
      </c>
      <c r="C24460" s="86" t="s">
        <v>4897</v>
      </c>
      <c r="D24460" s="87">
        <v>0.05</v>
      </c>
      <c r="E24460" s="88">
        <v>8292</v>
      </c>
      <c r="F24460" s="89">
        <f>+D24460*E24460</f>
        <v>414.6</v>
      </c>
    </row>
    <row r="24461" spans="1:6" ht="409.6" hidden="1" customHeight="1" thickBot="1" x14ac:dyDescent="0.25"/>
    <row r="24462" spans="1:6" ht="13.5" customHeight="1" thickBot="1" x14ac:dyDescent="0.25">
      <c r="A24462" s="90" t="s">
        <v>4898</v>
      </c>
      <c r="B24462" s="91"/>
      <c r="C24462" s="92">
        <v>0.96171672228401905</v>
      </c>
      <c r="D24462" s="91"/>
      <c r="E24462" s="93" t="s">
        <v>4884</v>
      </c>
      <c r="F24462" s="94">
        <v>415</v>
      </c>
    </row>
    <row r="24463" spans="1:6" ht="0.2" customHeight="1" x14ac:dyDescent="0.2"/>
    <row r="24464" spans="1:6" ht="12.75" customHeight="1" x14ac:dyDescent="0.2">
      <c r="A24464" s="80" t="s">
        <v>4871</v>
      </c>
      <c r="B24464" s="81" t="s">
        <v>4899</v>
      </c>
      <c r="C24464" s="82" t="s">
        <v>4870</v>
      </c>
      <c r="D24464" s="82" t="s">
        <v>4873</v>
      </c>
      <c r="E24464" s="82" t="s">
        <v>4874</v>
      </c>
      <c r="F24464" s="83" t="s">
        <v>4875</v>
      </c>
    </row>
    <row r="24465" spans="1:6" ht="409.6" hidden="1" customHeight="1" x14ac:dyDescent="0.2"/>
    <row r="24466" spans="1:6" ht="25.5" customHeight="1" thickBot="1" x14ac:dyDescent="0.25">
      <c r="A24466" s="84" t="s">
        <v>5166</v>
      </c>
      <c r="B24466" s="85" t="s">
        <v>5167</v>
      </c>
      <c r="C24466" s="86" t="s">
        <v>109</v>
      </c>
      <c r="D24466" s="87">
        <v>6.25E-2</v>
      </c>
      <c r="E24466" s="88">
        <v>26925</v>
      </c>
      <c r="F24466" s="89">
        <f>+D24466*E24466</f>
        <v>1682.8125</v>
      </c>
    </row>
    <row r="24467" spans="1:6" ht="409.6" hidden="1" customHeight="1" thickBot="1" x14ac:dyDescent="0.25"/>
    <row r="24468" spans="1:6" ht="13.5" customHeight="1" thickBot="1" x14ac:dyDescent="0.25">
      <c r="A24468" s="90" t="s">
        <v>4904</v>
      </c>
      <c r="B24468" s="91"/>
      <c r="C24468" s="92">
        <v>3.9001668520578399</v>
      </c>
      <c r="D24468" s="91"/>
      <c r="E24468" s="93" t="s">
        <v>4884</v>
      </c>
      <c r="F24468" s="94">
        <v>1683</v>
      </c>
    </row>
    <row r="24469" spans="1:6" ht="0.2" customHeight="1" x14ac:dyDescent="0.2"/>
    <row r="24470" spans="1:6" ht="12.75" customHeight="1" x14ac:dyDescent="0.2">
      <c r="A24470" s="80" t="s">
        <v>4871</v>
      </c>
      <c r="B24470" s="81" t="s">
        <v>4905</v>
      </c>
      <c r="C24470" s="82" t="s">
        <v>4870</v>
      </c>
      <c r="D24470" s="82" t="s">
        <v>4873</v>
      </c>
      <c r="E24470" s="82" t="s">
        <v>4874</v>
      </c>
      <c r="F24470" s="83" t="s">
        <v>4875</v>
      </c>
    </row>
    <row r="24471" spans="1:6" ht="409.6" hidden="1" customHeight="1" x14ac:dyDescent="0.2"/>
    <row r="24472" spans="1:6" ht="25.5" customHeight="1" thickBot="1" x14ac:dyDescent="0.25">
      <c r="A24472" s="84" t="s">
        <v>4920</v>
      </c>
      <c r="B24472" s="85" t="s">
        <v>4921</v>
      </c>
      <c r="C24472" s="86" t="s">
        <v>106</v>
      </c>
      <c r="D24472" s="87">
        <v>6.3E-2</v>
      </c>
      <c r="E24472" s="88">
        <v>14128</v>
      </c>
      <c r="F24472" s="89">
        <f>+D24472*E24472</f>
        <v>890.06399999999996</v>
      </c>
    </row>
    <row r="24473" spans="1:6" ht="409.6" hidden="1" customHeight="1" thickBot="1" x14ac:dyDescent="0.25"/>
    <row r="24474" spans="1:6" ht="13.5" customHeight="1" thickBot="1" x14ac:dyDescent="0.25">
      <c r="A24474" s="90" t="s">
        <v>4908</v>
      </c>
      <c r="B24474" s="91"/>
      <c r="C24474" s="92">
        <v>2.0624768261030799</v>
      </c>
      <c r="D24474" s="91"/>
      <c r="E24474" s="93" t="s">
        <v>4884</v>
      </c>
      <c r="F24474" s="94">
        <v>890</v>
      </c>
    </row>
    <row r="24475" spans="1:6" ht="0.2" customHeight="1" thickBot="1" x14ac:dyDescent="0.25"/>
    <row r="24476" spans="1:6" ht="12.75" customHeight="1" thickBot="1" x14ac:dyDescent="0.3">
      <c r="A24476" s="157" t="s">
        <v>4909</v>
      </c>
      <c r="B24476" s="158"/>
      <c r="C24476" s="158"/>
      <c r="D24476" s="158"/>
      <c r="E24476" s="159">
        <v>43152</v>
      </c>
      <c r="F24476" s="160"/>
    </row>
    <row r="24477" spans="1:6" ht="12.75" customHeight="1" x14ac:dyDescent="0.2"/>
    <row r="24478" spans="1:6" ht="12.75" customHeight="1" x14ac:dyDescent="0.2"/>
    <row r="24479" spans="1:6" ht="409.6" hidden="1" customHeight="1" x14ac:dyDescent="0.2"/>
    <row r="24480" spans="1:6" ht="12.75" customHeight="1" x14ac:dyDescent="0.25">
      <c r="A24480" s="144" t="s">
        <v>4868</v>
      </c>
      <c r="B24480" s="145"/>
      <c r="C24480" s="145"/>
      <c r="D24480" s="145"/>
      <c r="E24480" s="146"/>
      <c r="F24480" s="147"/>
    </row>
    <row r="24481" spans="1:6" ht="12.75" customHeight="1" x14ac:dyDescent="0.2">
      <c r="A24481" s="138" t="s">
        <v>3595</v>
      </c>
      <c r="B24481" s="139"/>
      <c r="C24481" s="139"/>
      <c r="D24481" s="140"/>
      <c r="E24481" s="76" t="s">
        <v>4869</v>
      </c>
      <c r="F24481" s="77" t="s">
        <v>4870</v>
      </c>
    </row>
    <row r="24482" spans="1:6" ht="12.75" customHeight="1" x14ac:dyDescent="0.2">
      <c r="A24482" s="141"/>
      <c r="B24482" s="142"/>
      <c r="C24482" s="142"/>
      <c r="D24482" s="143"/>
      <c r="E24482" s="78" t="s">
        <v>3594</v>
      </c>
      <c r="F24482" s="79" t="s">
        <v>117</v>
      </c>
    </row>
    <row r="24483" spans="1:6" ht="409.6" hidden="1" customHeight="1" x14ac:dyDescent="0.2"/>
    <row r="24484" spans="1:6" ht="12.75" customHeight="1" x14ac:dyDescent="0.2">
      <c r="A24484" s="80" t="s">
        <v>4871</v>
      </c>
      <c r="B24484" s="81" t="s">
        <v>4872</v>
      </c>
      <c r="C24484" s="82" t="s">
        <v>4870</v>
      </c>
      <c r="D24484" s="82" t="s">
        <v>4873</v>
      </c>
      <c r="E24484" s="82" t="s">
        <v>4874</v>
      </c>
      <c r="F24484" s="83" t="s">
        <v>4875</v>
      </c>
    </row>
    <row r="24485" spans="1:6" ht="409.6" hidden="1" customHeight="1" x14ac:dyDescent="0.2"/>
    <row r="24486" spans="1:6" ht="25.5" customHeight="1" x14ac:dyDescent="0.2">
      <c r="A24486" s="84" t="s">
        <v>5154</v>
      </c>
      <c r="B24486" s="85" t="s">
        <v>5155</v>
      </c>
      <c r="C24486" s="86" t="s">
        <v>106</v>
      </c>
      <c r="D24486" s="87">
        <v>3.15E-3</v>
      </c>
      <c r="E24486" s="88">
        <v>405694</v>
      </c>
      <c r="F24486" s="89">
        <f>+D24486*E24486</f>
        <v>1277.9360999999999</v>
      </c>
    </row>
    <row r="24487" spans="1:6" ht="409.6" hidden="1" customHeight="1" x14ac:dyDescent="0.2"/>
    <row r="24488" spans="1:6" ht="25.5" customHeight="1" x14ac:dyDescent="0.2">
      <c r="A24488" s="84" t="s">
        <v>5786</v>
      </c>
      <c r="B24488" s="85" t="s">
        <v>5787</v>
      </c>
      <c r="C24488" s="86" t="s">
        <v>9</v>
      </c>
      <c r="D24488" s="87">
        <v>52.5</v>
      </c>
      <c r="E24488" s="88">
        <v>1203</v>
      </c>
      <c r="F24488" s="89">
        <f>+D24488*E24488</f>
        <v>63157.5</v>
      </c>
    </row>
    <row r="24489" spans="1:6" ht="409.6" hidden="1" customHeight="1" x14ac:dyDescent="0.2"/>
    <row r="24490" spans="1:6" ht="25.5" customHeight="1" x14ac:dyDescent="0.2">
      <c r="A24490" s="84" t="s">
        <v>4955</v>
      </c>
      <c r="B24490" s="85" t="s">
        <v>4956</v>
      </c>
      <c r="C24490" s="86" t="s">
        <v>106</v>
      </c>
      <c r="D24490" s="87">
        <v>5.5E-2</v>
      </c>
      <c r="E24490" s="88">
        <v>71900</v>
      </c>
      <c r="F24490" s="89">
        <f>+D24490*E24490</f>
        <v>3954.5</v>
      </c>
    </row>
    <row r="24491" spans="1:6" ht="409.6" hidden="1" customHeight="1" x14ac:dyDescent="0.2"/>
    <row r="24492" spans="1:6" ht="25.5" customHeight="1" thickBot="1" x14ac:dyDescent="0.25">
      <c r="A24492" s="84" t="s">
        <v>5052</v>
      </c>
      <c r="B24492" s="85" t="s">
        <v>5053</v>
      </c>
      <c r="C24492" s="86" t="s">
        <v>106</v>
      </c>
      <c r="D24492" s="87">
        <v>0.01</v>
      </c>
      <c r="E24492" s="88">
        <v>83800</v>
      </c>
      <c r="F24492" s="89">
        <f>+D24492*E24492</f>
        <v>838</v>
      </c>
    </row>
    <row r="24493" spans="1:6" ht="409.6" hidden="1" customHeight="1" thickBot="1" x14ac:dyDescent="0.25"/>
    <row r="24494" spans="1:6" ht="13.5" customHeight="1" thickBot="1" x14ac:dyDescent="0.25">
      <c r="A24494" s="90" t="s">
        <v>4883</v>
      </c>
      <c r="B24494" s="91"/>
      <c r="C24494" s="92">
        <v>71.583377278696304</v>
      </c>
      <c r="D24494" s="91"/>
      <c r="E24494" s="93" t="s">
        <v>4884</v>
      </c>
      <c r="F24494" s="94">
        <v>69229</v>
      </c>
    </row>
    <row r="24495" spans="1:6" ht="0.2" customHeight="1" x14ac:dyDescent="0.2"/>
    <row r="24496" spans="1:6" ht="12.75" customHeight="1" x14ac:dyDescent="0.2">
      <c r="A24496" s="80" t="s">
        <v>4871</v>
      </c>
      <c r="B24496" s="81" t="s">
        <v>4885</v>
      </c>
      <c r="C24496" s="82" t="s">
        <v>4870</v>
      </c>
      <c r="D24496" s="82" t="s">
        <v>4873</v>
      </c>
      <c r="E24496" s="82" t="s">
        <v>4874</v>
      </c>
      <c r="F24496" s="83" t="s">
        <v>4875</v>
      </c>
    </row>
    <row r="24497" spans="1:6" ht="409.6" hidden="1" customHeight="1" x14ac:dyDescent="0.2"/>
    <row r="24498" spans="1:6" ht="25.5" customHeight="1" thickBot="1" x14ac:dyDescent="0.25">
      <c r="A24498" s="84" t="s">
        <v>4912</v>
      </c>
      <c r="B24498" s="85" t="s">
        <v>4913</v>
      </c>
      <c r="C24498" s="86" t="s">
        <v>4888</v>
      </c>
      <c r="D24498" s="87">
        <v>0.125</v>
      </c>
      <c r="E24498" s="88">
        <v>184277</v>
      </c>
      <c r="F24498" s="89">
        <f>+D24498*E24498</f>
        <v>23034.625</v>
      </c>
    </row>
    <row r="24499" spans="1:6" ht="409.6" hidden="1" customHeight="1" thickBot="1" x14ac:dyDescent="0.25"/>
    <row r="24500" spans="1:6" ht="13.5" customHeight="1" thickBot="1" x14ac:dyDescent="0.25">
      <c r="A24500" s="90" t="s">
        <v>4893</v>
      </c>
      <c r="B24500" s="91"/>
      <c r="C24500" s="92">
        <v>23.818386739874502</v>
      </c>
      <c r="D24500" s="91"/>
      <c r="E24500" s="93" t="s">
        <v>4884</v>
      </c>
      <c r="F24500" s="94">
        <v>23035</v>
      </c>
    </row>
    <row r="24501" spans="1:6" ht="0.2" customHeight="1" x14ac:dyDescent="0.2"/>
    <row r="24502" spans="1:6" ht="12.75" customHeight="1" x14ac:dyDescent="0.2">
      <c r="A24502" s="80" t="s">
        <v>4871</v>
      </c>
      <c r="B24502" s="81" t="s">
        <v>4894</v>
      </c>
      <c r="C24502" s="82" t="s">
        <v>4870</v>
      </c>
      <c r="D24502" s="82" t="s">
        <v>4873</v>
      </c>
      <c r="E24502" s="82" t="s">
        <v>4874</v>
      </c>
      <c r="F24502" s="83" t="s">
        <v>4875</v>
      </c>
    </row>
    <row r="24503" spans="1:6" ht="409.6" hidden="1" customHeight="1" x14ac:dyDescent="0.2"/>
    <row r="24504" spans="1:6" ht="25.5" customHeight="1" thickBot="1" x14ac:dyDescent="0.25">
      <c r="A24504" s="84" t="s">
        <v>4895</v>
      </c>
      <c r="B24504" s="85" t="s">
        <v>4896</v>
      </c>
      <c r="C24504" s="86" t="s">
        <v>4897</v>
      </c>
      <c r="D24504" s="87">
        <v>0.05</v>
      </c>
      <c r="E24504" s="88">
        <v>23035</v>
      </c>
      <c r="F24504" s="89">
        <f>+D24504*E24504</f>
        <v>1151.75</v>
      </c>
    </row>
    <row r="24505" spans="1:6" ht="409.6" hidden="1" customHeight="1" thickBot="1" x14ac:dyDescent="0.25"/>
    <row r="24506" spans="1:6" ht="13.5" customHeight="1" thickBot="1" x14ac:dyDescent="0.25">
      <c r="A24506" s="90" t="s">
        <v>4898</v>
      </c>
      <c r="B24506" s="91"/>
      <c r="C24506" s="92">
        <v>1.19117783912895</v>
      </c>
      <c r="D24506" s="91"/>
      <c r="E24506" s="93" t="s">
        <v>4884</v>
      </c>
      <c r="F24506" s="94">
        <v>1152</v>
      </c>
    </row>
    <row r="24507" spans="1:6" ht="0.2" customHeight="1" x14ac:dyDescent="0.2"/>
    <row r="24508" spans="1:6" ht="12.75" customHeight="1" x14ac:dyDescent="0.2">
      <c r="A24508" s="80" t="s">
        <v>4871</v>
      </c>
      <c r="B24508" s="81" t="s">
        <v>4899</v>
      </c>
      <c r="C24508" s="82" t="s">
        <v>4870</v>
      </c>
      <c r="D24508" s="82" t="s">
        <v>4873</v>
      </c>
      <c r="E24508" s="82" t="s">
        <v>4874</v>
      </c>
      <c r="F24508" s="83" t="s">
        <v>4875</v>
      </c>
    </row>
    <row r="24509" spans="1:6" ht="409.6" hidden="1" customHeight="1" x14ac:dyDescent="0.2"/>
    <row r="24510" spans="1:6" ht="25.5" customHeight="1" x14ac:dyDescent="0.2">
      <c r="A24510" s="84" t="s">
        <v>5056</v>
      </c>
      <c r="B24510" s="85" t="s">
        <v>5057</v>
      </c>
      <c r="C24510" s="86" t="s">
        <v>109</v>
      </c>
      <c r="D24510" s="87">
        <v>2.5000000000000001E-2</v>
      </c>
      <c r="E24510" s="88">
        <v>54350</v>
      </c>
      <c r="F24510" s="89">
        <f>+D24510*E24510</f>
        <v>1358.75</v>
      </c>
    </row>
    <row r="24511" spans="1:6" ht="409.6" hidden="1" customHeight="1" x14ac:dyDescent="0.2"/>
    <row r="24512" spans="1:6" ht="25.5" customHeight="1" x14ac:dyDescent="0.2">
      <c r="A24512" s="84" t="s">
        <v>5058</v>
      </c>
      <c r="B24512" s="85" t="s">
        <v>5059</v>
      </c>
      <c r="C24512" s="86" t="s">
        <v>109</v>
      </c>
      <c r="D24512" s="87">
        <v>0.05</v>
      </c>
      <c r="E24512" s="88">
        <v>23712</v>
      </c>
      <c r="F24512" s="89">
        <f>+D24512*E24512</f>
        <v>1185.6000000000001</v>
      </c>
    </row>
    <row r="24513" spans="1:6" ht="409.6" hidden="1" customHeight="1" x14ac:dyDescent="0.2"/>
    <row r="24514" spans="1:6" ht="25.5" customHeight="1" thickBot="1" x14ac:dyDescent="0.25">
      <c r="A24514" s="84" t="s">
        <v>5054</v>
      </c>
      <c r="B24514" s="85" t="s">
        <v>5055</v>
      </c>
      <c r="C24514" s="86" t="s">
        <v>109</v>
      </c>
      <c r="D24514" s="87">
        <v>2.5000000000000001E-2</v>
      </c>
      <c r="E24514" s="88">
        <v>30000</v>
      </c>
      <c r="F24514" s="89">
        <f>+D24514*E24514</f>
        <v>750</v>
      </c>
    </row>
    <row r="24515" spans="1:6" ht="409.6" hidden="1" customHeight="1" thickBot="1" x14ac:dyDescent="0.25"/>
    <row r="24516" spans="1:6" ht="13.5" customHeight="1" thickBot="1" x14ac:dyDescent="0.25">
      <c r="A24516" s="90" t="s">
        <v>4904</v>
      </c>
      <c r="B24516" s="91"/>
      <c r="C24516" s="92">
        <v>3.4070581423002602</v>
      </c>
      <c r="D24516" s="91"/>
      <c r="E24516" s="93" t="s">
        <v>4884</v>
      </c>
      <c r="F24516" s="94">
        <v>3295</v>
      </c>
    </row>
    <row r="24517" spans="1:6" ht="0.2" customHeight="1" thickBot="1" x14ac:dyDescent="0.25"/>
    <row r="24518" spans="1:6" ht="12.75" customHeight="1" thickBot="1" x14ac:dyDescent="0.3">
      <c r="A24518" s="157" t="s">
        <v>4909</v>
      </c>
      <c r="B24518" s="158"/>
      <c r="C24518" s="158"/>
      <c r="D24518" s="158"/>
      <c r="E24518" s="159">
        <v>96711</v>
      </c>
      <c r="F24518" s="160"/>
    </row>
    <row r="24519" spans="1:6" ht="12.75" customHeight="1" x14ac:dyDescent="0.2"/>
    <row r="24520" spans="1:6" ht="12.75" customHeight="1" x14ac:dyDescent="0.2"/>
    <row r="24521" spans="1:6" ht="409.6" hidden="1" customHeight="1" x14ac:dyDescent="0.2"/>
    <row r="24522" spans="1:6" ht="12.75" customHeight="1" x14ac:dyDescent="0.25">
      <c r="A24522" s="144" t="s">
        <v>4868</v>
      </c>
      <c r="B24522" s="145"/>
      <c r="C24522" s="145"/>
      <c r="D24522" s="145"/>
      <c r="E24522" s="146"/>
      <c r="F24522" s="147"/>
    </row>
    <row r="24523" spans="1:6" ht="12.75" customHeight="1" x14ac:dyDescent="0.2">
      <c r="A24523" s="138" t="s">
        <v>3597</v>
      </c>
      <c r="B24523" s="139"/>
      <c r="C24523" s="139"/>
      <c r="D24523" s="140"/>
      <c r="E24523" s="76" t="s">
        <v>4869</v>
      </c>
      <c r="F24523" s="77" t="s">
        <v>4870</v>
      </c>
    </row>
    <row r="24524" spans="1:6" ht="12.75" customHeight="1" x14ac:dyDescent="0.2">
      <c r="A24524" s="141"/>
      <c r="B24524" s="142"/>
      <c r="C24524" s="142"/>
      <c r="D24524" s="143"/>
      <c r="E24524" s="78" t="s">
        <v>3596</v>
      </c>
      <c r="F24524" s="79" t="s">
        <v>117</v>
      </c>
    </row>
    <row r="24525" spans="1:6" ht="409.6" hidden="1" customHeight="1" x14ac:dyDescent="0.2"/>
    <row r="24526" spans="1:6" ht="12.75" customHeight="1" x14ac:dyDescent="0.2">
      <c r="A24526" s="80" t="s">
        <v>4871</v>
      </c>
      <c r="B24526" s="81" t="s">
        <v>4872</v>
      </c>
      <c r="C24526" s="82" t="s">
        <v>4870</v>
      </c>
      <c r="D24526" s="82" t="s">
        <v>4873</v>
      </c>
      <c r="E24526" s="82" t="s">
        <v>4874</v>
      </c>
      <c r="F24526" s="83" t="s">
        <v>4875</v>
      </c>
    </row>
    <row r="24527" spans="1:6" ht="409.6" hidden="1" customHeight="1" x14ac:dyDescent="0.2"/>
    <row r="24528" spans="1:6" ht="25.5" customHeight="1" x14ac:dyDescent="0.2">
      <c r="A24528" s="84" t="s">
        <v>5154</v>
      </c>
      <c r="B24528" s="85" t="s">
        <v>5155</v>
      </c>
      <c r="C24528" s="86" t="s">
        <v>106</v>
      </c>
      <c r="D24528" s="87">
        <v>3.15E-3</v>
      </c>
      <c r="E24528" s="88">
        <v>405694</v>
      </c>
      <c r="F24528" s="89">
        <f>+D24528*E24528</f>
        <v>1277.9360999999999</v>
      </c>
    </row>
    <row r="24529" spans="1:6" ht="409.6" hidden="1" customHeight="1" x14ac:dyDescent="0.2"/>
    <row r="24530" spans="1:6" ht="25.5" customHeight="1" x14ac:dyDescent="0.2">
      <c r="A24530" s="84" t="s">
        <v>5788</v>
      </c>
      <c r="B24530" s="85" t="s">
        <v>5789</v>
      </c>
      <c r="C24530" s="86" t="s">
        <v>9</v>
      </c>
      <c r="D24530" s="87">
        <v>52.5</v>
      </c>
      <c r="E24530" s="88">
        <v>1435</v>
      </c>
      <c r="F24530" s="89">
        <f>+D24530*E24530</f>
        <v>75337.5</v>
      </c>
    </row>
    <row r="24531" spans="1:6" ht="409.6" hidden="1" customHeight="1" x14ac:dyDescent="0.2"/>
    <row r="24532" spans="1:6" ht="25.5" customHeight="1" x14ac:dyDescent="0.2">
      <c r="A24532" s="84" t="s">
        <v>4955</v>
      </c>
      <c r="B24532" s="85" t="s">
        <v>4956</v>
      </c>
      <c r="C24532" s="86" t="s">
        <v>106</v>
      </c>
      <c r="D24532" s="87">
        <v>5.5E-2</v>
      </c>
      <c r="E24532" s="88">
        <v>71900</v>
      </c>
      <c r="F24532" s="89">
        <f>+D24532*E24532</f>
        <v>3954.5</v>
      </c>
    </row>
    <row r="24533" spans="1:6" ht="409.6" hidden="1" customHeight="1" x14ac:dyDescent="0.2"/>
    <row r="24534" spans="1:6" ht="25.5" customHeight="1" thickBot="1" x14ac:dyDescent="0.25">
      <c r="A24534" s="84" t="s">
        <v>5052</v>
      </c>
      <c r="B24534" s="85" t="s">
        <v>5053</v>
      </c>
      <c r="C24534" s="86" t="s">
        <v>106</v>
      </c>
      <c r="D24534" s="87">
        <v>0.01</v>
      </c>
      <c r="E24534" s="88">
        <v>83800</v>
      </c>
      <c r="F24534" s="89">
        <f>+D24534*E24534</f>
        <v>838</v>
      </c>
    </row>
    <row r="24535" spans="1:6" ht="409.6" hidden="1" customHeight="1" x14ac:dyDescent="0.2"/>
    <row r="24536" spans="1:6" ht="13.5" customHeight="1" thickBot="1" x14ac:dyDescent="0.25">
      <c r="A24536" s="90" t="s">
        <v>4883</v>
      </c>
      <c r="B24536" s="91"/>
      <c r="C24536" s="92">
        <v>74.761917881183905</v>
      </c>
      <c r="D24536" s="91"/>
      <c r="E24536" s="93" t="s">
        <v>4884</v>
      </c>
      <c r="F24536" s="94">
        <v>81409</v>
      </c>
    </row>
    <row r="24537" spans="1:6" ht="0.2" customHeight="1" x14ac:dyDescent="0.2"/>
    <row r="24538" spans="1:6" ht="12.75" customHeight="1" x14ac:dyDescent="0.2">
      <c r="A24538" s="80" t="s">
        <v>4871</v>
      </c>
      <c r="B24538" s="81" t="s">
        <v>4885</v>
      </c>
      <c r="C24538" s="82" t="s">
        <v>4870</v>
      </c>
      <c r="D24538" s="82" t="s">
        <v>4873</v>
      </c>
      <c r="E24538" s="82" t="s">
        <v>4874</v>
      </c>
      <c r="F24538" s="83" t="s">
        <v>4875</v>
      </c>
    </row>
    <row r="24539" spans="1:6" ht="409.6" hidden="1" customHeight="1" x14ac:dyDescent="0.2"/>
    <row r="24540" spans="1:6" ht="25.5" customHeight="1" thickBot="1" x14ac:dyDescent="0.25">
      <c r="A24540" s="84" t="s">
        <v>4912</v>
      </c>
      <c r="B24540" s="85" t="s">
        <v>4913</v>
      </c>
      <c r="C24540" s="86" t="s">
        <v>4888</v>
      </c>
      <c r="D24540" s="87">
        <v>0.125</v>
      </c>
      <c r="E24540" s="88">
        <v>184277</v>
      </c>
      <c r="F24540" s="89">
        <f>+D24540*E24540</f>
        <v>23034.625</v>
      </c>
    </row>
    <row r="24541" spans="1:6" ht="409.6" hidden="1" customHeight="1" thickBot="1" x14ac:dyDescent="0.25"/>
    <row r="24542" spans="1:6" ht="13.5" customHeight="1" thickBot="1" x14ac:dyDescent="0.25">
      <c r="A24542" s="90" t="s">
        <v>4893</v>
      </c>
      <c r="B24542" s="91"/>
      <c r="C24542" s="92">
        <v>21.154181704640401</v>
      </c>
      <c r="D24542" s="91"/>
      <c r="E24542" s="93" t="s">
        <v>4884</v>
      </c>
      <c r="F24542" s="94">
        <v>23035</v>
      </c>
    </row>
    <row r="24543" spans="1:6" ht="0.2" customHeight="1" x14ac:dyDescent="0.2"/>
    <row r="24544" spans="1:6" ht="12.75" customHeight="1" x14ac:dyDescent="0.2">
      <c r="A24544" s="80" t="s">
        <v>4871</v>
      </c>
      <c r="B24544" s="81" t="s">
        <v>4894</v>
      </c>
      <c r="C24544" s="82" t="s">
        <v>4870</v>
      </c>
      <c r="D24544" s="82" t="s">
        <v>4873</v>
      </c>
      <c r="E24544" s="82" t="s">
        <v>4874</v>
      </c>
      <c r="F24544" s="83" t="s">
        <v>4875</v>
      </c>
    </row>
    <row r="24545" spans="1:6" ht="409.6" hidden="1" customHeight="1" x14ac:dyDescent="0.2"/>
    <row r="24546" spans="1:6" ht="25.5" customHeight="1" thickBot="1" x14ac:dyDescent="0.25">
      <c r="A24546" s="84" t="s">
        <v>4895</v>
      </c>
      <c r="B24546" s="85" t="s">
        <v>4896</v>
      </c>
      <c r="C24546" s="86" t="s">
        <v>4897</v>
      </c>
      <c r="D24546" s="87">
        <v>0.05</v>
      </c>
      <c r="E24546" s="88">
        <v>23035</v>
      </c>
      <c r="F24546" s="89">
        <f>+D24546*E24546</f>
        <v>1151.75</v>
      </c>
    </row>
    <row r="24547" spans="1:6" ht="409.6" hidden="1" customHeight="1" thickBot="1" x14ac:dyDescent="0.25"/>
    <row r="24548" spans="1:6" ht="13.5" customHeight="1" thickBot="1" x14ac:dyDescent="0.25">
      <c r="A24548" s="90" t="s">
        <v>4898</v>
      </c>
      <c r="B24548" s="91"/>
      <c r="C24548" s="92">
        <v>1.0579386726175699</v>
      </c>
      <c r="D24548" s="91"/>
      <c r="E24548" s="93" t="s">
        <v>4884</v>
      </c>
      <c r="F24548" s="94">
        <v>1152</v>
      </c>
    </row>
    <row r="24549" spans="1:6" ht="0.2" customHeight="1" x14ac:dyDescent="0.2"/>
    <row r="24550" spans="1:6" ht="12.75" customHeight="1" x14ac:dyDescent="0.2">
      <c r="A24550" s="80" t="s">
        <v>4871</v>
      </c>
      <c r="B24550" s="81" t="s">
        <v>4899</v>
      </c>
      <c r="C24550" s="82" t="s">
        <v>4870</v>
      </c>
      <c r="D24550" s="82" t="s">
        <v>4873</v>
      </c>
      <c r="E24550" s="82" t="s">
        <v>4874</v>
      </c>
      <c r="F24550" s="83" t="s">
        <v>4875</v>
      </c>
    </row>
    <row r="24551" spans="1:6" ht="409.6" hidden="1" customHeight="1" x14ac:dyDescent="0.2"/>
    <row r="24552" spans="1:6" ht="25.5" customHeight="1" x14ac:dyDescent="0.2">
      <c r="A24552" s="84" t="s">
        <v>5056</v>
      </c>
      <c r="B24552" s="85" t="s">
        <v>5057</v>
      </c>
      <c r="C24552" s="86" t="s">
        <v>109</v>
      </c>
      <c r="D24552" s="87">
        <v>2.5000000000000001E-2</v>
      </c>
      <c r="E24552" s="88">
        <v>54350</v>
      </c>
      <c r="F24552" s="89">
        <f>+D24552*E24552</f>
        <v>1358.75</v>
      </c>
    </row>
    <row r="24553" spans="1:6" ht="409.6" hidden="1" customHeight="1" x14ac:dyDescent="0.2"/>
    <row r="24554" spans="1:6" ht="25.5" customHeight="1" x14ac:dyDescent="0.2">
      <c r="A24554" s="84" t="s">
        <v>5058</v>
      </c>
      <c r="B24554" s="85" t="s">
        <v>5059</v>
      </c>
      <c r="C24554" s="86" t="s">
        <v>109</v>
      </c>
      <c r="D24554" s="87">
        <v>0.05</v>
      </c>
      <c r="E24554" s="88">
        <v>23712</v>
      </c>
      <c r="F24554" s="89">
        <f>+D24554*E24554</f>
        <v>1185.6000000000001</v>
      </c>
    </row>
    <row r="24555" spans="1:6" ht="409.6" hidden="1" customHeight="1" x14ac:dyDescent="0.2"/>
    <row r="24556" spans="1:6" ht="25.5" customHeight="1" thickBot="1" x14ac:dyDescent="0.25">
      <c r="A24556" s="84" t="s">
        <v>5054</v>
      </c>
      <c r="B24556" s="85" t="s">
        <v>5055</v>
      </c>
      <c r="C24556" s="86" t="s">
        <v>109</v>
      </c>
      <c r="D24556" s="87">
        <v>2.5000000000000001E-2</v>
      </c>
      <c r="E24556" s="88">
        <v>30000</v>
      </c>
      <c r="F24556" s="89">
        <f>+D24556*E24556</f>
        <v>750</v>
      </c>
    </row>
    <row r="24557" spans="1:6" ht="409.6" hidden="1" customHeight="1" thickBot="1" x14ac:dyDescent="0.25"/>
    <row r="24558" spans="1:6" ht="13.5" customHeight="1" thickBot="1" x14ac:dyDescent="0.25">
      <c r="A24558" s="90" t="s">
        <v>4904</v>
      </c>
      <c r="B24558" s="91"/>
      <c r="C24558" s="92">
        <v>3.0259617415580702</v>
      </c>
      <c r="D24558" s="91"/>
      <c r="E24558" s="93" t="s">
        <v>4884</v>
      </c>
      <c r="F24558" s="94">
        <v>3295</v>
      </c>
    </row>
    <row r="24559" spans="1:6" ht="0.2" customHeight="1" thickBot="1" x14ac:dyDescent="0.25"/>
    <row r="24560" spans="1:6" ht="12.75" customHeight="1" thickBot="1" x14ac:dyDescent="0.3">
      <c r="A24560" s="157" t="s">
        <v>4909</v>
      </c>
      <c r="B24560" s="158"/>
      <c r="C24560" s="158"/>
      <c r="D24560" s="158"/>
      <c r="E24560" s="159">
        <v>108891</v>
      </c>
      <c r="F24560" s="160"/>
    </row>
    <row r="24561" spans="1:6" ht="12.75" customHeight="1" x14ac:dyDescent="0.2"/>
    <row r="24562" spans="1:6" ht="12.75" customHeight="1" x14ac:dyDescent="0.2"/>
    <row r="24563" spans="1:6" ht="409.6" hidden="1" customHeight="1" x14ac:dyDescent="0.2"/>
    <row r="24564" spans="1:6" ht="12.75" customHeight="1" x14ac:dyDescent="0.25">
      <c r="A24564" s="144" t="s">
        <v>4868</v>
      </c>
      <c r="B24564" s="145"/>
      <c r="C24564" s="145"/>
      <c r="D24564" s="145"/>
      <c r="E24564" s="146"/>
      <c r="F24564" s="147"/>
    </row>
    <row r="24565" spans="1:6" ht="12.75" customHeight="1" x14ac:dyDescent="0.2">
      <c r="A24565" s="138" t="s">
        <v>3599</v>
      </c>
      <c r="B24565" s="139"/>
      <c r="C24565" s="139"/>
      <c r="D24565" s="140"/>
      <c r="E24565" s="76" t="s">
        <v>4869</v>
      </c>
      <c r="F24565" s="77" t="s">
        <v>4870</v>
      </c>
    </row>
    <row r="24566" spans="1:6" ht="12.75" customHeight="1" x14ac:dyDescent="0.2">
      <c r="A24566" s="141"/>
      <c r="B24566" s="142"/>
      <c r="C24566" s="142"/>
      <c r="D24566" s="143"/>
      <c r="E24566" s="78" t="s">
        <v>3598</v>
      </c>
      <c r="F24566" s="79" t="s">
        <v>117</v>
      </c>
    </row>
    <row r="24567" spans="1:6" ht="409.6" hidden="1" customHeight="1" x14ac:dyDescent="0.2"/>
    <row r="24568" spans="1:6" ht="12.75" customHeight="1" x14ac:dyDescent="0.2">
      <c r="A24568" s="80" t="s">
        <v>4871</v>
      </c>
      <c r="B24568" s="81" t="s">
        <v>4872</v>
      </c>
      <c r="C24568" s="82" t="s">
        <v>4870</v>
      </c>
      <c r="D24568" s="82" t="s">
        <v>4873</v>
      </c>
      <c r="E24568" s="82" t="s">
        <v>4874</v>
      </c>
      <c r="F24568" s="83" t="s">
        <v>4875</v>
      </c>
    </row>
    <row r="24569" spans="1:6" ht="409.6" hidden="1" customHeight="1" x14ac:dyDescent="0.2"/>
    <row r="24570" spans="1:6" ht="25.5" customHeight="1" x14ac:dyDescent="0.2">
      <c r="A24570" s="84" t="s">
        <v>5790</v>
      </c>
      <c r="B24570" s="85" t="s">
        <v>5791</v>
      </c>
      <c r="C24570" s="86" t="s">
        <v>117</v>
      </c>
      <c r="D24570" s="87">
        <v>1.1000000000000001</v>
      </c>
      <c r="E24570" s="88">
        <v>52425</v>
      </c>
      <c r="F24570" s="89">
        <f>+D24570*E24570</f>
        <v>57667.500000000007</v>
      </c>
    </row>
    <row r="24571" spans="1:6" ht="409.6" hidden="1" customHeight="1" x14ac:dyDescent="0.2"/>
    <row r="24572" spans="1:6" ht="25.5" customHeight="1" x14ac:dyDescent="0.2">
      <c r="A24572" s="84" t="s">
        <v>4955</v>
      </c>
      <c r="B24572" s="85" t="s">
        <v>4956</v>
      </c>
      <c r="C24572" s="86" t="s">
        <v>106</v>
      </c>
      <c r="D24572" s="87">
        <v>5.5E-2</v>
      </c>
      <c r="E24572" s="88">
        <v>71900</v>
      </c>
      <c r="F24572" s="89">
        <f>+D24572*E24572</f>
        <v>3954.5</v>
      </c>
    </row>
    <row r="24573" spans="1:6" ht="409.6" hidden="1" customHeight="1" x14ac:dyDescent="0.2"/>
    <row r="24574" spans="1:6" ht="25.5" customHeight="1" thickBot="1" x14ac:dyDescent="0.25">
      <c r="A24574" s="84" t="s">
        <v>5052</v>
      </c>
      <c r="B24574" s="85" t="s">
        <v>5053</v>
      </c>
      <c r="C24574" s="86" t="s">
        <v>106</v>
      </c>
      <c r="D24574" s="87">
        <v>2.1999999999999999E-2</v>
      </c>
      <c r="E24574" s="88">
        <v>83800</v>
      </c>
      <c r="F24574" s="89">
        <f>+D24574*E24574</f>
        <v>1843.6</v>
      </c>
    </row>
    <row r="24575" spans="1:6" ht="409.6" hidden="1" customHeight="1" thickBot="1" x14ac:dyDescent="0.25"/>
    <row r="24576" spans="1:6" ht="13.5" customHeight="1" thickBot="1" x14ac:dyDescent="0.25">
      <c r="A24576" s="90" t="s">
        <v>4883</v>
      </c>
      <c r="B24576" s="91"/>
      <c r="C24576" s="92">
        <v>67.654113057104198</v>
      </c>
      <c r="D24576" s="91"/>
      <c r="E24576" s="93" t="s">
        <v>4884</v>
      </c>
      <c r="F24576" s="94">
        <v>63467</v>
      </c>
    </row>
    <row r="24577" spans="1:6" ht="0.2" customHeight="1" x14ac:dyDescent="0.2"/>
    <row r="24578" spans="1:6" ht="12.75" customHeight="1" x14ac:dyDescent="0.2">
      <c r="A24578" s="80" t="s">
        <v>4871</v>
      </c>
      <c r="B24578" s="81" t="s">
        <v>4885</v>
      </c>
      <c r="C24578" s="82" t="s">
        <v>4870</v>
      </c>
      <c r="D24578" s="82" t="s">
        <v>4873</v>
      </c>
      <c r="E24578" s="82" t="s">
        <v>4874</v>
      </c>
      <c r="F24578" s="83" t="s">
        <v>4875</v>
      </c>
    </row>
    <row r="24579" spans="1:6" ht="409.6" hidden="1" customHeight="1" x14ac:dyDescent="0.2"/>
    <row r="24580" spans="1:6" ht="25.5" customHeight="1" thickBot="1" x14ac:dyDescent="0.25">
      <c r="A24580" s="84" t="s">
        <v>4912</v>
      </c>
      <c r="B24580" s="85" t="s">
        <v>4913</v>
      </c>
      <c r="C24580" s="86" t="s">
        <v>4888</v>
      </c>
      <c r="D24580" s="87">
        <v>0.14285999999999999</v>
      </c>
      <c r="E24580" s="88">
        <v>184277</v>
      </c>
      <c r="F24580" s="89">
        <f>+D24580*E24580</f>
        <v>26325.812219999996</v>
      </c>
    </row>
    <row r="24581" spans="1:6" ht="409.6" hidden="1" customHeight="1" thickBot="1" x14ac:dyDescent="0.25"/>
    <row r="24582" spans="1:6" ht="13.5" customHeight="1" thickBot="1" x14ac:dyDescent="0.25">
      <c r="A24582" s="90" t="s">
        <v>4893</v>
      </c>
      <c r="B24582" s="91"/>
      <c r="C24582" s="92">
        <v>28.062807133491798</v>
      </c>
      <c r="D24582" s="91"/>
      <c r="E24582" s="93" t="s">
        <v>4884</v>
      </c>
      <c r="F24582" s="94">
        <v>26326</v>
      </c>
    </row>
    <row r="24583" spans="1:6" ht="0.2" customHeight="1" x14ac:dyDescent="0.2"/>
    <row r="24584" spans="1:6" ht="12.75" customHeight="1" x14ac:dyDescent="0.2">
      <c r="A24584" s="80" t="s">
        <v>4871</v>
      </c>
      <c r="B24584" s="81" t="s">
        <v>4894</v>
      </c>
      <c r="C24584" s="82" t="s">
        <v>4870</v>
      </c>
      <c r="D24584" s="82" t="s">
        <v>4873</v>
      </c>
      <c r="E24584" s="82" t="s">
        <v>4874</v>
      </c>
      <c r="F24584" s="83" t="s">
        <v>4875</v>
      </c>
    </row>
    <row r="24585" spans="1:6" ht="409.6" hidden="1" customHeight="1" x14ac:dyDescent="0.2"/>
    <row r="24586" spans="1:6" ht="25.5" customHeight="1" thickBot="1" x14ac:dyDescent="0.25">
      <c r="A24586" s="84" t="s">
        <v>4895</v>
      </c>
      <c r="B24586" s="85" t="s">
        <v>4896</v>
      </c>
      <c r="C24586" s="86" t="s">
        <v>4897</v>
      </c>
      <c r="D24586" s="87">
        <v>0.05</v>
      </c>
      <c r="E24586" s="88">
        <v>26326</v>
      </c>
      <c r="F24586" s="89">
        <f>+D24586*E24586</f>
        <v>1316.3000000000002</v>
      </c>
    </row>
    <row r="24587" spans="1:6" ht="409.6" hidden="1" customHeight="1" thickBot="1" x14ac:dyDescent="0.25"/>
    <row r="24588" spans="1:6" ht="13.5" customHeight="1" thickBot="1" x14ac:dyDescent="0.25">
      <c r="A24588" s="90" t="s">
        <v>4898</v>
      </c>
      <c r="B24588" s="91"/>
      <c r="C24588" s="92">
        <v>1.40282056475253</v>
      </c>
      <c r="D24588" s="91"/>
      <c r="E24588" s="93" t="s">
        <v>4884</v>
      </c>
      <c r="F24588" s="94">
        <v>1316</v>
      </c>
    </row>
    <row r="24589" spans="1:6" ht="0.2" customHeight="1" x14ac:dyDescent="0.2"/>
    <row r="24590" spans="1:6" ht="12.75" customHeight="1" x14ac:dyDescent="0.2">
      <c r="A24590" s="80" t="s">
        <v>4871</v>
      </c>
      <c r="B24590" s="81" t="s">
        <v>4899</v>
      </c>
      <c r="C24590" s="82" t="s">
        <v>4870</v>
      </c>
      <c r="D24590" s="82" t="s">
        <v>4873</v>
      </c>
      <c r="E24590" s="82" t="s">
        <v>4874</v>
      </c>
      <c r="F24590" s="83" t="s">
        <v>4875</v>
      </c>
    </row>
    <row r="24591" spans="1:6" ht="409.6" hidden="1" customHeight="1" x14ac:dyDescent="0.2"/>
    <row r="24592" spans="1:6" ht="25.5" customHeight="1" x14ac:dyDescent="0.2">
      <c r="A24592" s="84" t="s">
        <v>5056</v>
      </c>
      <c r="B24592" s="85" t="s">
        <v>5057</v>
      </c>
      <c r="C24592" s="86" t="s">
        <v>109</v>
      </c>
      <c r="D24592" s="87">
        <v>2.5000000000000001E-2</v>
      </c>
      <c r="E24592" s="88">
        <v>54350</v>
      </c>
      <c r="F24592" s="89">
        <f>+D24592*E24592</f>
        <v>1358.75</v>
      </c>
    </row>
    <row r="24593" spans="1:6" ht="409.6" hidden="1" customHeight="1" x14ac:dyDescent="0.2"/>
    <row r="24594" spans="1:6" ht="25.5" customHeight="1" x14ac:dyDescent="0.2">
      <c r="A24594" s="84" t="s">
        <v>5054</v>
      </c>
      <c r="B24594" s="85" t="s">
        <v>5055</v>
      </c>
      <c r="C24594" s="86" t="s">
        <v>109</v>
      </c>
      <c r="D24594" s="87">
        <v>2.5000000000000001E-2</v>
      </c>
      <c r="E24594" s="88">
        <v>30000</v>
      </c>
      <c r="F24594" s="89">
        <f>+D24594*E24594</f>
        <v>750</v>
      </c>
    </row>
    <row r="24595" spans="1:6" ht="409.6" hidden="1" customHeight="1" x14ac:dyDescent="0.2"/>
    <row r="24596" spans="1:6" ht="25.5" customHeight="1" thickBot="1" x14ac:dyDescent="0.25">
      <c r="A24596" s="84" t="s">
        <v>5058</v>
      </c>
      <c r="B24596" s="85" t="s">
        <v>5059</v>
      </c>
      <c r="C24596" s="86" t="s">
        <v>109</v>
      </c>
      <c r="D24596" s="87">
        <v>2.5000000000000001E-2</v>
      </c>
      <c r="E24596" s="88">
        <v>23712</v>
      </c>
      <c r="F24596" s="89">
        <f>+D24596*E24596</f>
        <v>592.80000000000007</v>
      </c>
    </row>
    <row r="24597" spans="1:6" ht="409.6" hidden="1" customHeight="1" thickBot="1" x14ac:dyDescent="0.25"/>
    <row r="24598" spans="1:6" ht="13.5" customHeight="1" thickBot="1" x14ac:dyDescent="0.25">
      <c r="A24598" s="90" t="s">
        <v>4904</v>
      </c>
      <c r="B24598" s="91"/>
      <c r="C24598" s="92">
        <v>2.8802592446514801</v>
      </c>
      <c r="D24598" s="91"/>
      <c r="E24598" s="93" t="s">
        <v>4884</v>
      </c>
      <c r="F24598" s="94">
        <v>2702</v>
      </c>
    </row>
    <row r="24599" spans="1:6" ht="0.2" customHeight="1" thickBot="1" x14ac:dyDescent="0.25"/>
    <row r="24600" spans="1:6" ht="12.75" customHeight="1" thickBot="1" x14ac:dyDescent="0.3">
      <c r="A24600" s="157" t="s">
        <v>4909</v>
      </c>
      <c r="B24600" s="158"/>
      <c r="C24600" s="158"/>
      <c r="D24600" s="158"/>
      <c r="E24600" s="159">
        <v>93811</v>
      </c>
      <c r="F24600" s="160"/>
    </row>
    <row r="24601" spans="1:6" ht="12.75" customHeight="1" x14ac:dyDescent="0.2"/>
    <row r="24602" spans="1:6" ht="12.75" customHeight="1" x14ac:dyDescent="0.2"/>
    <row r="24603" spans="1:6" ht="409.6" hidden="1" customHeight="1" x14ac:dyDescent="0.2"/>
    <row r="24604" spans="1:6" ht="12.75" customHeight="1" x14ac:dyDescent="0.25">
      <c r="A24604" s="144" t="s">
        <v>4868</v>
      </c>
      <c r="B24604" s="145"/>
      <c r="C24604" s="145"/>
      <c r="D24604" s="145"/>
      <c r="E24604" s="146"/>
      <c r="F24604" s="147"/>
    </row>
    <row r="24605" spans="1:6" ht="12.75" customHeight="1" x14ac:dyDescent="0.2">
      <c r="A24605" s="138" t="s">
        <v>3601</v>
      </c>
      <c r="B24605" s="139"/>
      <c r="C24605" s="139"/>
      <c r="D24605" s="140"/>
      <c r="E24605" s="76" t="s">
        <v>4869</v>
      </c>
      <c r="F24605" s="77" t="s">
        <v>4870</v>
      </c>
    </row>
    <row r="24606" spans="1:6" ht="12.75" customHeight="1" x14ac:dyDescent="0.2">
      <c r="A24606" s="141"/>
      <c r="B24606" s="142"/>
      <c r="C24606" s="142"/>
      <c r="D24606" s="143"/>
      <c r="E24606" s="78" t="s">
        <v>3600</v>
      </c>
      <c r="F24606" s="79" t="s">
        <v>117</v>
      </c>
    </row>
    <row r="24607" spans="1:6" ht="409.6" hidden="1" customHeight="1" x14ac:dyDescent="0.2"/>
    <row r="24608" spans="1:6" ht="12.75" customHeight="1" x14ac:dyDescent="0.2">
      <c r="A24608" s="80" t="s">
        <v>4871</v>
      </c>
      <c r="B24608" s="81" t="s">
        <v>4872</v>
      </c>
      <c r="C24608" s="82" t="s">
        <v>4870</v>
      </c>
      <c r="D24608" s="82" t="s">
        <v>4873</v>
      </c>
      <c r="E24608" s="82" t="s">
        <v>4874</v>
      </c>
      <c r="F24608" s="83" t="s">
        <v>4875</v>
      </c>
    </row>
    <row r="24609" spans="1:6" ht="409.6" hidden="1" customHeight="1" x14ac:dyDescent="0.2"/>
    <row r="24610" spans="1:6" ht="25.5" customHeight="1" x14ac:dyDescent="0.2">
      <c r="A24610" s="84" t="s">
        <v>5154</v>
      </c>
      <c r="B24610" s="85" t="s">
        <v>5155</v>
      </c>
      <c r="C24610" s="86" t="s">
        <v>106</v>
      </c>
      <c r="D24610" s="87">
        <v>3.15E-3</v>
      </c>
      <c r="E24610" s="88">
        <v>405694</v>
      </c>
      <c r="F24610" s="89">
        <f>+D24610*E24610</f>
        <v>1277.9360999999999</v>
      </c>
    </row>
    <row r="24611" spans="1:6" ht="409.6" hidden="1" customHeight="1" x14ac:dyDescent="0.2"/>
    <row r="24612" spans="1:6" ht="25.5" customHeight="1" x14ac:dyDescent="0.2">
      <c r="A24612" s="84" t="s">
        <v>5792</v>
      </c>
      <c r="B24612" s="85" t="s">
        <v>5793</v>
      </c>
      <c r="C24612" s="86" t="s">
        <v>9</v>
      </c>
      <c r="D24612" s="87">
        <v>52.5</v>
      </c>
      <c r="E24612" s="88">
        <v>1457</v>
      </c>
      <c r="F24612" s="89">
        <f>+D24612*E24612</f>
        <v>76492.5</v>
      </c>
    </row>
    <row r="24613" spans="1:6" ht="409.6" hidden="1" customHeight="1" x14ac:dyDescent="0.2"/>
    <row r="24614" spans="1:6" ht="25.5" customHeight="1" x14ac:dyDescent="0.2">
      <c r="A24614" s="84" t="s">
        <v>4955</v>
      </c>
      <c r="B24614" s="85" t="s">
        <v>4956</v>
      </c>
      <c r="C24614" s="86" t="s">
        <v>106</v>
      </c>
      <c r="D24614" s="87">
        <v>5.5E-2</v>
      </c>
      <c r="E24614" s="88">
        <v>71900</v>
      </c>
      <c r="F24614" s="89">
        <f>+D24614*E24614</f>
        <v>3954.5</v>
      </c>
    </row>
    <row r="24615" spans="1:6" ht="409.6" hidden="1" customHeight="1" x14ac:dyDescent="0.2"/>
    <row r="24616" spans="1:6" ht="25.5" customHeight="1" thickBot="1" x14ac:dyDescent="0.25">
      <c r="A24616" s="84" t="s">
        <v>5052</v>
      </c>
      <c r="B24616" s="85" t="s">
        <v>5053</v>
      </c>
      <c r="C24616" s="86" t="s">
        <v>106</v>
      </c>
      <c r="D24616" s="87">
        <v>0.01</v>
      </c>
      <c r="E24616" s="88">
        <v>83800</v>
      </c>
      <c r="F24616" s="89">
        <f>+D24616*E24616</f>
        <v>838</v>
      </c>
    </row>
    <row r="24617" spans="1:6" ht="409.6" hidden="1" customHeight="1" thickBot="1" x14ac:dyDescent="0.25"/>
    <row r="24618" spans="1:6" ht="13.5" customHeight="1" thickBot="1" x14ac:dyDescent="0.25">
      <c r="A24618" s="90" t="s">
        <v>4883</v>
      </c>
      <c r="B24618" s="91"/>
      <c r="C24618" s="92">
        <v>75.026806971629995</v>
      </c>
      <c r="D24618" s="91"/>
      <c r="E24618" s="93" t="s">
        <v>4884</v>
      </c>
      <c r="F24618" s="94">
        <v>82564</v>
      </c>
    </row>
    <row r="24619" spans="1:6" ht="0.2" customHeight="1" x14ac:dyDescent="0.2"/>
    <row r="24620" spans="1:6" ht="12.75" customHeight="1" x14ac:dyDescent="0.2">
      <c r="A24620" s="80" t="s">
        <v>4871</v>
      </c>
      <c r="B24620" s="81" t="s">
        <v>4885</v>
      </c>
      <c r="C24620" s="82" t="s">
        <v>4870</v>
      </c>
      <c r="D24620" s="82" t="s">
        <v>4873</v>
      </c>
      <c r="E24620" s="82" t="s">
        <v>4874</v>
      </c>
      <c r="F24620" s="83" t="s">
        <v>4875</v>
      </c>
    </row>
    <row r="24621" spans="1:6" ht="409.6" hidden="1" customHeight="1" x14ac:dyDescent="0.2"/>
    <row r="24622" spans="1:6" ht="25.5" customHeight="1" thickBot="1" x14ac:dyDescent="0.25">
      <c r="A24622" s="84" t="s">
        <v>4912</v>
      </c>
      <c r="B24622" s="85" t="s">
        <v>4913</v>
      </c>
      <c r="C24622" s="86" t="s">
        <v>4888</v>
      </c>
      <c r="D24622" s="87">
        <v>0.125</v>
      </c>
      <c r="E24622" s="88">
        <v>184277</v>
      </c>
      <c r="F24622" s="89">
        <f>+D24622*E24622</f>
        <v>23034.625</v>
      </c>
    </row>
    <row r="24623" spans="1:6" ht="409.6" hidden="1" customHeight="1" thickBot="1" x14ac:dyDescent="0.25"/>
    <row r="24624" spans="1:6" ht="13.5" customHeight="1" thickBot="1" x14ac:dyDescent="0.25">
      <c r="A24624" s="90" t="s">
        <v>4893</v>
      </c>
      <c r="B24624" s="91"/>
      <c r="C24624" s="92">
        <v>20.932155644003402</v>
      </c>
      <c r="D24624" s="91"/>
      <c r="E24624" s="93" t="s">
        <v>4884</v>
      </c>
      <c r="F24624" s="94">
        <v>23035</v>
      </c>
    </row>
    <row r="24625" spans="1:6" ht="0.2" customHeight="1" x14ac:dyDescent="0.2"/>
    <row r="24626" spans="1:6" ht="12.75" customHeight="1" x14ac:dyDescent="0.2">
      <c r="A24626" s="80" t="s">
        <v>4871</v>
      </c>
      <c r="B24626" s="81" t="s">
        <v>4894</v>
      </c>
      <c r="C24626" s="82" t="s">
        <v>4870</v>
      </c>
      <c r="D24626" s="82" t="s">
        <v>4873</v>
      </c>
      <c r="E24626" s="82" t="s">
        <v>4874</v>
      </c>
      <c r="F24626" s="83" t="s">
        <v>4875</v>
      </c>
    </row>
    <row r="24627" spans="1:6" ht="409.6" hidden="1" customHeight="1" x14ac:dyDescent="0.2"/>
    <row r="24628" spans="1:6" ht="25.5" customHeight="1" thickBot="1" x14ac:dyDescent="0.25">
      <c r="A24628" s="84" t="s">
        <v>4895</v>
      </c>
      <c r="B24628" s="85" t="s">
        <v>4896</v>
      </c>
      <c r="C24628" s="86" t="s">
        <v>4897</v>
      </c>
      <c r="D24628" s="87">
        <v>0.05</v>
      </c>
      <c r="E24628" s="88">
        <v>23035</v>
      </c>
      <c r="F24628" s="89">
        <f>+D24628*E24628</f>
        <v>1151.75</v>
      </c>
    </row>
    <row r="24629" spans="1:6" ht="409.6" hidden="1" customHeight="1" thickBot="1" x14ac:dyDescent="0.25"/>
    <row r="24630" spans="1:6" ht="13.5" customHeight="1" thickBot="1" x14ac:dyDescent="0.25">
      <c r="A24630" s="90" t="s">
        <v>4898</v>
      </c>
      <c r="B24630" s="91"/>
      <c r="C24630" s="92">
        <v>1.04683495992585</v>
      </c>
      <c r="D24630" s="91"/>
      <c r="E24630" s="93" t="s">
        <v>4884</v>
      </c>
      <c r="F24630" s="94">
        <v>1152</v>
      </c>
    </row>
    <row r="24631" spans="1:6" ht="0.2" customHeight="1" x14ac:dyDescent="0.2"/>
    <row r="24632" spans="1:6" ht="12.75" customHeight="1" x14ac:dyDescent="0.2">
      <c r="A24632" s="80" t="s">
        <v>4871</v>
      </c>
      <c r="B24632" s="81" t="s">
        <v>4899</v>
      </c>
      <c r="C24632" s="82" t="s">
        <v>4870</v>
      </c>
      <c r="D24632" s="82" t="s">
        <v>4873</v>
      </c>
      <c r="E24632" s="82" t="s">
        <v>4874</v>
      </c>
      <c r="F24632" s="83" t="s">
        <v>4875</v>
      </c>
    </row>
    <row r="24633" spans="1:6" ht="409.6" hidden="1" customHeight="1" x14ac:dyDescent="0.2"/>
    <row r="24634" spans="1:6" ht="25.5" customHeight="1" x14ac:dyDescent="0.2">
      <c r="A24634" s="84" t="s">
        <v>5056</v>
      </c>
      <c r="B24634" s="85" t="s">
        <v>5057</v>
      </c>
      <c r="C24634" s="86" t="s">
        <v>109</v>
      </c>
      <c r="D24634" s="87">
        <v>2.5000000000000001E-2</v>
      </c>
      <c r="E24634" s="88">
        <v>54350</v>
      </c>
      <c r="F24634" s="89">
        <f>+D24634*E24634</f>
        <v>1358.75</v>
      </c>
    </row>
    <row r="24635" spans="1:6" ht="409.6" hidden="1" customHeight="1" x14ac:dyDescent="0.2"/>
    <row r="24636" spans="1:6" ht="25.5" customHeight="1" x14ac:dyDescent="0.2">
      <c r="A24636" s="84" t="s">
        <v>5058</v>
      </c>
      <c r="B24636" s="85" t="s">
        <v>5059</v>
      </c>
      <c r="C24636" s="86" t="s">
        <v>109</v>
      </c>
      <c r="D24636" s="87">
        <v>0.05</v>
      </c>
      <c r="E24636" s="88">
        <v>23712</v>
      </c>
      <c r="F24636" s="89">
        <f>+D24636*E24636</f>
        <v>1185.6000000000001</v>
      </c>
    </row>
    <row r="24637" spans="1:6" ht="409.6" hidden="1" customHeight="1" x14ac:dyDescent="0.2"/>
    <row r="24638" spans="1:6" ht="25.5" customHeight="1" thickBot="1" x14ac:dyDescent="0.25">
      <c r="A24638" s="84" t="s">
        <v>5054</v>
      </c>
      <c r="B24638" s="85" t="s">
        <v>5055</v>
      </c>
      <c r="C24638" s="86" t="s">
        <v>109</v>
      </c>
      <c r="D24638" s="87">
        <v>2.5000000000000001E-2</v>
      </c>
      <c r="E24638" s="88">
        <v>30000</v>
      </c>
      <c r="F24638" s="89">
        <f>+D24638*E24638</f>
        <v>750</v>
      </c>
    </row>
    <row r="24639" spans="1:6" ht="409.6" hidden="1" customHeight="1" thickBot="1" x14ac:dyDescent="0.25"/>
    <row r="24640" spans="1:6" ht="13.5" customHeight="1" thickBot="1" x14ac:dyDescent="0.25">
      <c r="A24640" s="90" t="s">
        <v>4904</v>
      </c>
      <c r="B24640" s="91"/>
      <c r="C24640" s="92">
        <v>2.9942024244406902</v>
      </c>
      <c r="D24640" s="91"/>
      <c r="E24640" s="93" t="s">
        <v>4884</v>
      </c>
      <c r="F24640" s="94">
        <v>3295</v>
      </c>
    </row>
    <row r="24641" spans="1:6" ht="0.2" customHeight="1" x14ac:dyDescent="0.2"/>
    <row r="24642" spans="1:6" ht="12.75" customHeight="1" thickBot="1" x14ac:dyDescent="0.3">
      <c r="A24642" s="157" t="s">
        <v>4909</v>
      </c>
      <c r="B24642" s="158"/>
      <c r="C24642" s="158"/>
      <c r="D24642" s="158"/>
      <c r="E24642" s="159">
        <v>110046</v>
      </c>
      <c r="F24642" s="160"/>
    </row>
    <row r="24643" spans="1:6" ht="12.75" customHeight="1" x14ac:dyDescent="0.2"/>
    <row r="24644" spans="1:6" ht="12.75" customHeight="1" x14ac:dyDescent="0.2"/>
    <row r="24645" spans="1:6" ht="409.6" hidden="1" customHeight="1" x14ac:dyDescent="0.2"/>
    <row r="24646" spans="1:6" ht="12.75" customHeight="1" x14ac:dyDescent="0.25">
      <c r="A24646" s="144" t="s">
        <v>4868</v>
      </c>
      <c r="B24646" s="145"/>
      <c r="C24646" s="145"/>
      <c r="D24646" s="145"/>
      <c r="E24646" s="146"/>
      <c r="F24646" s="147"/>
    </row>
    <row r="24647" spans="1:6" ht="12.75" customHeight="1" x14ac:dyDescent="0.2">
      <c r="A24647" s="138" t="s">
        <v>3603</v>
      </c>
      <c r="B24647" s="139"/>
      <c r="C24647" s="139"/>
      <c r="D24647" s="140"/>
      <c r="E24647" s="76" t="s">
        <v>4869</v>
      </c>
      <c r="F24647" s="77" t="s">
        <v>4870</v>
      </c>
    </row>
    <row r="24648" spans="1:6" ht="12.75" customHeight="1" x14ac:dyDescent="0.2">
      <c r="A24648" s="141"/>
      <c r="B24648" s="142"/>
      <c r="C24648" s="142"/>
      <c r="D24648" s="143"/>
      <c r="E24648" s="78" t="s">
        <v>3602</v>
      </c>
      <c r="F24648" s="79" t="s">
        <v>117</v>
      </c>
    </row>
    <row r="24649" spans="1:6" ht="409.6" hidden="1" customHeight="1" x14ac:dyDescent="0.2"/>
    <row r="24650" spans="1:6" ht="12.75" customHeight="1" x14ac:dyDescent="0.2">
      <c r="A24650" s="80" t="s">
        <v>4871</v>
      </c>
      <c r="B24650" s="81" t="s">
        <v>4872</v>
      </c>
      <c r="C24650" s="82" t="s">
        <v>4870</v>
      </c>
      <c r="D24650" s="82" t="s">
        <v>4873</v>
      </c>
      <c r="E24650" s="82" t="s">
        <v>4874</v>
      </c>
      <c r="F24650" s="83" t="s">
        <v>4875</v>
      </c>
    </row>
    <row r="24651" spans="1:6" ht="409.6" hidden="1" customHeight="1" x14ac:dyDescent="0.2"/>
    <row r="24652" spans="1:6" ht="25.5" customHeight="1" x14ac:dyDescent="0.2">
      <c r="A24652" s="84" t="s">
        <v>5154</v>
      </c>
      <c r="B24652" s="85" t="s">
        <v>5155</v>
      </c>
      <c r="C24652" s="86" t="s">
        <v>106</v>
      </c>
      <c r="D24652" s="87">
        <v>3.15E-3</v>
      </c>
      <c r="E24652" s="88">
        <v>405694</v>
      </c>
      <c r="F24652" s="89">
        <f>+D24652*E24652</f>
        <v>1277.9360999999999</v>
      </c>
    </row>
    <row r="24653" spans="1:6" ht="409.6" hidden="1" customHeight="1" x14ac:dyDescent="0.2"/>
    <row r="24654" spans="1:6" ht="25.5" customHeight="1" x14ac:dyDescent="0.2">
      <c r="A24654" s="84" t="s">
        <v>5794</v>
      </c>
      <c r="B24654" s="85" t="s">
        <v>5795</v>
      </c>
      <c r="C24654" s="86" t="s">
        <v>9</v>
      </c>
      <c r="D24654" s="87">
        <v>52.5</v>
      </c>
      <c r="E24654" s="88">
        <v>1513</v>
      </c>
      <c r="F24654" s="89">
        <f>+D24654*E24654</f>
        <v>79432.5</v>
      </c>
    </row>
    <row r="24655" spans="1:6" ht="409.6" hidden="1" customHeight="1" x14ac:dyDescent="0.2"/>
    <row r="24656" spans="1:6" ht="25.5" customHeight="1" x14ac:dyDescent="0.2">
      <c r="A24656" s="84" t="s">
        <v>4955</v>
      </c>
      <c r="B24656" s="85" t="s">
        <v>4956</v>
      </c>
      <c r="C24656" s="86" t="s">
        <v>106</v>
      </c>
      <c r="D24656" s="87">
        <v>5.5E-2</v>
      </c>
      <c r="E24656" s="88">
        <v>71900</v>
      </c>
      <c r="F24656" s="89">
        <f>+D24656*E24656</f>
        <v>3954.5</v>
      </c>
    </row>
    <row r="24657" spans="1:6" ht="409.6" hidden="1" customHeight="1" x14ac:dyDescent="0.2"/>
    <row r="24658" spans="1:6" ht="25.5" customHeight="1" thickBot="1" x14ac:dyDescent="0.25">
      <c r="A24658" s="84" t="s">
        <v>5052</v>
      </c>
      <c r="B24658" s="85" t="s">
        <v>5053</v>
      </c>
      <c r="C24658" s="86" t="s">
        <v>106</v>
      </c>
      <c r="D24658" s="87">
        <v>0.01</v>
      </c>
      <c r="E24658" s="88">
        <v>83800</v>
      </c>
      <c r="F24658" s="89">
        <f>+D24658*E24658</f>
        <v>838</v>
      </c>
    </row>
    <row r="24659" spans="1:6" ht="409.6" hidden="1" customHeight="1" thickBot="1" x14ac:dyDescent="0.25"/>
    <row r="24660" spans="1:6" ht="13.5" customHeight="1" thickBot="1" x14ac:dyDescent="0.25">
      <c r="A24660" s="90" t="s">
        <v>4883</v>
      </c>
      <c r="B24660" s="91"/>
      <c r="C24660" s="92">
        <v>75.676632503142002</v>
      </c>
      <c r="D24660" s="91"/>
      <c r="E24660" s="93" t="s">
        <v>4884</v>
      </c>
      <c r="F24660" s="94">
        <v>85504</v>
      </c>
    </row>
    <row r="24661" spans="1:6" ht="0.2" customHeight="1" x14ac:dyDescent="0.2"/>
    <row r="24662" spans="1:6" ht="12.75" customHeight="1" x14ac:dyDescent="0.2">
      <c r="A24662" s="80" t="s">
        <v>4871</v>
      </c>
      <c r="B24662" s="81" t="s">
        <v>4885</v>
      </c>
      <c r="C24662" s="82" t="s">
        <v>4870</v>
      </c>
      <c r="D24662" s="82" t="s">
        <v>4873</v>
      </c>
      <c r="E24662" s="82" t="s">
        <v>4874</v>
      </c>
      <c r="F24662" s="83" t="s">
        <v>4875</v>
      </c>
    </row>
    <row r="24663" spans="1:6" ht="409.6" hidden="1" customHeight="1" x14ac:dyDescent="0.2"/>
    <row r="24664" spans="1:6" ht="25.5" customHeight="1" thickBot="1" x14ac:dyDescent="0.25">
      <c r="A24664" s="84" t="s">
        <v>4912</v>
      </c>
      <c r="B24664" s="85" t="s">
        <v>4913</v>
      </c>
      <c r="C24664" s="86" t="s">
        <v>4888</v>
      </c>
      <c r="D24664" s="87">
        <v>0.125</v>
      </c>
      <c r="E24664" s="88">
        <v>184277</v>
      </c>
      <c r="F24664" s="89">
        <f>+D24664*E24664</f>
        <v>23034.625</v>
      </c>
    </row>
    <row r="24665" spans="1:6" ht="409.6" hidden="1" customHeight="1" thickBot="1" x14ac:dyDescent="0.25"/>
    <row r="24666" spans="1:6" ht="13.5" customHeight="1" thickBot="1" x14ac:dyDescent="0.25">
      <c r="A24666" s="90" t="s">
        <v>4893</v>
      </c>
      <c r="B24666" s="91"/>
      <c r="C24666" s="92">
        <v>20.387481634892801</v>
      </c>
      <c r="D24666" s="91"/>
      <c r="E24666" s="93" t="s">
        <v>4884</v>
      </c>
      <c r="F24666" s="94">
        <v>23035</v>
      </c>
    </row>
    <row r="24667" spans="1:6" ht="0.2" customHeight="1" x14ac:dyDescent="0.2"/>
    <row r="24668" spans="1:6" ht="12.75" customHeight="1" x14ac:dyDescent="0.2">
      <c r="A24668" s="80" t="s">
        <v>4871</v>
      </c>
      <c r="B24668" s="81" t="s">
        <v>4894</v>
      </c>
      <c r="C24668" s="82" t="s">
        <v>4870</v>
      </c>
      <c r="D24668" s="82" t="s">
        <v>4873</v>
      </c>
      <c r="E24668" s="82" t="s">
        <v>4874</v>
      </c>
      <c r="F24668" s="83" t="s">
        <v>4875</v>
      </c>
    </row>
    <row r="24669" spans="1:6" ht="409.6" hidden="1" customHeight="1" x14ac:dyDescent="0.2"/>
    <row r="24670" spans="1:6" ht="25.5" customHeight="1" thickBot="1" x14ac:dyDescent="0.25">
      <c r="A24670" s="84" t="s">
        <v>4895</v>
      </c>
      <c r="B24670" s="85" t="s">
        <v>4896</v>
      </c>
      <c r="C24670" s="86" t="s">
        <v>4897</v>
      </c>
      <c r="D24670" s="87">
        <v>0.05</v>
      </c>
      <c r="E24670" s="88">
        <v>23035</v>
      </c>
      <c r="F24670" s="89">
        <f>+D24670*E24670</f>
        <v>1151.75</v>
      </c>
    </row>
    <row r="24671" spans="1:6" ht="409.6" hidden="1" customHeight="1" thickBot="1" x14ac:dyDescent="0.25"/>
    <row r="24672" spans="1:6" ht="13.5" customHeight="1" thickBot="1" x14ac:dyDescent="0.25">
      <c r="A24672" s="90" t="s">
        <v>4898</v>
      </c>
      <c r="B24672" s="91"/>
      <c r="C24672" s="92">
        <v>1.0195953480962201</v>
      </c>
      <c r="D24672" s="91"/>
      <c r="E24672" s="93" t="s">
        <v>4884</v>
      </c>
      <c r="F24672" s="94">
        <v>1152</v>
      </c>
    </row>
    <row r="24673" spans="1:6" ht="0.2" customHeight="1" x14ac:dyDescent="0.2"/>
    <row r="24674" spans="1:6" ht="12.75" customHeight="1" x14ac:dyDescent="0.2">
      <c r="A24674" s="80" t="s">
        <v>4871</v>
      </c>
      <c r="B24674" s="81" t="s">
        <v>4899</v>
      </c>
      <c r="C24674" s="82" t="s">
        <v>4870</v>
      </c>
      <c r="D24674" s="82" t="s">
        <v>4873</v>
      </c>
      <c r="E24674" s="82" t="s">
        <v>4874</v>
      </c>
      <c r="F24674" s="83" t="s">
        <v>4875</v>
      </c>
    </row>
    <row r="24675" spans="1:6" ht="409.6" hidden="1" customHeight="1" x14ac:dyDescent="0.2"/>
    <row r="24676" spans="1:6" ht="25.5" customHeight="1" x14ac:dyDescent="0.2">
      <c r="A24676" s="84" t="s">
        <v>5056</v>
      </c>
      <c r="B24676" s="85" t="s">
        <v>5057</v>
      </c>
      <c r="C24676" s="86" t="s">
        <v>109</v>
      </c>
      <c r="D24676" s="87">
        <v>2.5000000000000001E-2</v>
      </c>
      <c r="E24676" s="88">
        <v>54350</v>
      </c>
      <c r="F24676" s="89">
        <f>+D24676*E24676</f>
        <v>1358.75</v>
      </c>
    </row>
    <row r="24677" spans="1:6" ht="409.6" hidden="1" customHeight="1" x14ac:dyDescent="0.2"/>
    <row r="24678" spans="1:6" ht="25.5" customHeight="1" x14ac:dyDescent="0.2">
      <c r="A24678" s="84" t="s">
        <v>5058</v>
      </c>
      <c r="B24678" s="85" t="s">
        <v>5059</v>
      </c>
      <c r="C24678" s="86" t="s">
        <v>109</v>
      </c>
      <c r="D24678" s="87">
        <v>0.05</v>
      </c>
      <c r="E24678" s="88">
        <v>23712</v>
      </c>
      <c r="F24678" s="89">
        <f>+D24678*E24678</f>
        <v>1185.6000000000001</v>
      </c>
    </row>
    <row r="24679" spans="1:6" ht="409.6" hidden="1" customHeight="1" x14ac:dyDescent="0.2"/>
    <row r="24680" spans="1:6" ht="25.5" customHeight="1" thickBot="1" x14ac:dyDescent="0.25">
      <c r="A24680" s="84" t="s">
        <v>5054</v>
      </c>
      <c r="B24680" s="85" t="s">
        <v>5055</v>
      </c>
      <c r="C24680" s="86" t="s">
        <v>109</v>
      </c>
      <c r="D24680" s="87">
        <v>2.5000000000000001E-2</v>
      </c>
      <c r="E24680" s="88">
        <v>30000</v>
      </c>
      <c r="F24680" s="89">
        <f>+D24680*E24680</f>
        <v>750</v>
      </c>
    </row>
    <row r="24681" spans="1:6" ht="409.6" hidden="1" customHeight="1" thickBot="1" x14ac:dyDescent="0.25"/>
    <row r="24682" spans="1:6" ht="13.5" customHeight="1" thickBot="1" x14ac:dyDescent="0.25">
      <c r="A24682" s="90" t="s">
        <v>4904</v>
      </c>
      <c r="B24682" s="91"/>
      <c r="C24682" s="92">
        <v>2.9162905138689701</v>
      </c>
      <c r="D24682" s="91"/>
      <c r="E24682" s="93" t="s">
        <v>4884</v>
      </c>
      <c r="F24682" s="94">
        <v>3295</v>
      </c>
    </row>
    <row r="24683" spans="1:6" ht="0.2" customHeight="1" thickBot="1" x14ac:dyDescent="0.25"/>
    <row r="24684" spans="1:6" ht="12.75" customHeight="1" thickBot="1" x14ac:dyDescent="0.3">
      <c r="A24684" s="157" t="s">
        <v>4909</v>
      </c>
      <c r="B24684" s="158"/>
      <c r="C24684" s="158"/>
      <c r="D24684" s="158"/>
      <c r="E24684" s="159">
        <v>112986</v>
      </c>
      <c r="F24684" s="160"/>
    </row>
    <row r="24685" spans="1:6" ht="12.75" customHeight="1" x14ac:dyDescent="0.2"/>
    <row r="24686" spans="1:6" ht="12.75" customHeight="1" x14ac:dyDescent="0.2"/>
    <row r="24687" spans="1:6" ht="409.6" hidden="1" customHeight="1" x14ac:dyDescent="0.2"/>
    <row r="24688" spans="1:6" ht="12.75" customHeight="1" x14ac:dyDescent="0.25">
      <c r="A24688" s="144" t="s">
        <v>4868</v>
      </c>
      <c r="B24688" s="145"/>
      <c r="C24688" s="145"/>
      <c r="D24688" s="145"/>
      <c r="E24688" s="146"/>
      <c r="F24688" s="147"/>
    </row>
    <row r="24689" spans="1:6" ht="12.75" customHeight="1" x14ac:dyDescent="0.2">
      <c r="A24689" s="138" t="s">
        <v>3605</v>
      </c>
      <c r="B24689" s="139"/>
      <c r="C24689" s="139"/>
      <c r="D24689" s="140"/>
      <c r="E24689" s="76" t="s">
        <v>4869</v>
      </c>
      <c r="F24689" s="77" t="s">
        <v>4870</v>
      </c>
    </row>
    <row r="24690" spans="1:6" ht="12.75" customHeight="1" x14ac:dyDescent="0.2">
      <c r="A24690" s="141"/>
      <c r="B24690" s="142"/>
      <c r="C24690" s="142"/>
      <c r="D24690" s="143"/>
      <c r="E24690" s="78" t="s">
        <v>3604</v>
      </c>
      <c r="F24690" s="79" t="s">
        <v>117</v>
      </c>
    </row>
    <row r="24691" spans="1:6" ht="409.6" hidden="1" customHeight="1" x14ac:dyDescent="0.2"/>
    <row r="24692" spans="1:6" ht="12.75" customHeight="1" x14ac:dyDescent="0.2">
      <c r="A24692" s="80" t="s">
        <v>4871</v>
      </c>
      <c r="B24692" s="81" t="s">
        <v>4872</v>
      </c>
      <c r="C24692" s="82" t="s">
        <v>4870</v>
      </c>
      <c r="D24692" s="82" t="s">
        <v>4873</v>
      </c>
      <c r="E24692" s="82" t="s">
        <v>4874</v>
      </c>
      <c r="F24692" s="83" t="s">
        <v>4875</v>
      </c>
    </row>
    <row r="24693" spans="1:6" ht="409.6" hidden="1" customHeight="1" x14ac:dyDescent="0.2"/>
    <row r="24694" spans="1:6" ht="25.5" customHeight="1" x14ac:dyDescent="0.2">
      <c r="A24694" s="84" t="s">
        <v>5154</v>
      </c>
      <c r="B24694" s="85" t="s">
        <v>5155</v>
      </c>
      <c r="C24694" s="86" t="s">
        <v>106</v>
      </c>
      <c r="D24694" s="87">
        <v>3.15E-3</v>
      </c>
      <c r="E24694" s="88">
        <v>405694</v>
      </c>
      <c r="F24694" s="89">
        <f>+D24694*E24694</f>
        <v>1277.9360999999999</v>
      </c>
    </row>
    <row r="24695" spans="1:6" ht="409.6" hidden="1" customHeight="1" x14ac:dyDescent="0.2"/>
    <row r="24696" spans="1:6" ht="25.5" customHeight="1" x14ac:dyDescent="0.2">
      <c r="A24696" s="84" t="s">
        <v>5796</v>
      </c>
      <c r="B24696" s="85" t="s">
        <v>5797</v>
      </c>
      <c r="C24696" s="86" t="s">
        <v>9</v>
      </c>
      <c r="D24696" s="87">
        <v>52.5</v>
      </c>
      <c r="E24696" s="88">
        <v>1646</v>
      </c>
      <c r="F24696" s="89">
        <f>+D24696*E24696</f>
        <v>86415</v>
      </c>
    </row>
    <row r="24697" spans="1:6" ht="409.6" hidden="1" customHeight="1" x14ac:dyDescent="0.2"/>
    <row r="24698" spans="1:6" ht="25.5" customHeight="1" x14ac:dyDescent="0.2">
      <c r="A24698" s="84" t="s">
        <v>4955</v>
      </c>
      <c r="B24698" s="85" t="s">
        <v>4956</v>
      </c>
      <c r="C24698" s="86" t="s">
        <v>106</v>
      </c>
      <c r="D24698" s="87">
        <v>5.5E-2</v>
      </c>
      <c r="E24698" s="88">
        <v>71900</v>
      </c>
      <c r="F24698" s="89">
        <f>+D24698*E24698</f>
        <v>3954.5</v>
      </c>
    </row>
    <row r="24699" spans="1:6" ht="409.6" hidden="1" customHeight="1" x14ac:dyDescent="0.2"/>
    <row r="24700" spans="1:6" ht="25.5" customHeight="1" thickBot="1" x14ac:dyDescent="0.25">
      <c r="A24700" s="84" t="s">
        <v>5052</v>
      </c>
      <c r="B24700" s="85" t="s">
        <v>5053</v>
      </c>
      <c r="C24700" s="86" t="s">
        <v>106</v>
      </c>
      <c r="D24700" s="87">
        <v>0.01</v>
      </c>
      <c r="E24700" s="88">
        <v>83800</v>
      </c>
      <c r="F24700" s="89">
        <f>+D24700*E24700</f>
        <v>838</v>
      </c>
    </row>
    <row r="24701" spans="1:6" ht="409.6" hidden="1" customHeight="1" x14ac:dyDescent="0.2"/>
    <row r="24702" spans="1:6" ht="13.5" customHeight="1" thickBot="1" x14ac:dyDescent="0.25">
      <c r="A24702" s="90" t="s">
        <v>4883</v>
      </c>
      <c r="B24702" s="91"/>
      <c r="C24702" s="92">
        <v>77.092224593224898</v>
      </c>
      <c r="D24702" s="91"/>
      <c r="E24702" s="93" t="s">
        <v>4884</v>
      </c>
      <c r="F24702" s="94">
        <v>92486</v>
      </c>
    </row>
    <row r="24703" spans="1:6" ht="0.2" customHeight="1" x14ac:dyDescent="0.2"/>
    <row r="24704" spans="1:6" ht="12.75" customHeight="1" x14ac:dyDescent="0.2">
      <c r="A24704" s="80" t="s">
        <v>4871</v>
      </c>
      <c r="B24704" s="81" t="s">
        <v>4885</v>
      </c>
      <c r="C24704" s="82" t="s">
        <v>4870</v>
      </c>
      <c r="D24704" s="82" t="s">
        <v>4873</v>
      </c>
      <c r="E24704" s="82" t="s">
        <v>4874</v>
      </c>
      <c r="F24704" s="83" t="s">
        <v>4875</v>
      </c>
    </row>
    <row r="24705" spans="1:6" ht="409.6" hidden="1" customHeight="1" x14ac:dyDescent="0.2"/>
    <row r="24706" spans="1:6" ht="25.5" customHeight="1" thickBot="1" x14ac:dyDescent="0.25">
      <c r="A24706" s="84" t="s">
        <v>4912</v>
      </c>
      <c r="B24706" s="85" t="s">
        <v>4913</v>
      </c>
      <c r="C24706" s="86" t="s">
        <v>4888</v>
      </c>
      <c r="D24706" s="87">
        <v>0.125</v>
      </c>
      <c r="E24706" s="88">
        <v>184277</v>
      </c>
      <c r="F24706" s="89">
        <f>+D24706*E24706</f>
        <v>23034.625</v>
      </c>
    </row>
    <row r="24707" spans="1:6" ht="409.6" hidden="1" customHeight="1" thickBot="1" x14ac:dyDescent="0.25"/>
    <row r="24708" spans="1:6" ht="13.5" customHeight="1" thickBot="1" x14ac:dyDescent="0.25">
      <c r="A24708" s="90" t="s">
        <v>4893</v>
      </c>
      <c r="B24708" s="91"/>
      <c r="C24708" s="92">
        <v>19.200953587623399</v>
      </c>
      <c r="D24708" s="91"/>
      <c r="E24708" s="93" t="s">
        <v>4884</v>
      </c>
      <c r="F24708" s="94">
        <v>23035</v>
      </c>
    </row>
    <row r="24709" spans="1:6" ht="0.2" customHeight="1" x14ac:dyDescent="0.2"/>
    <row r="24710" spans="1:6" ht="12.75" customHeight="1" x14ac:dyDescent="0.2">
      <c r="A24710" s="80" t="s">
        <v>4871</v>
      </c>
      <c r="B24710" s="81" t="s">
        <v>4894</v>
      </c>
      <c r="C24710" s="82" t="s">
        <v>4870</v>
      </c>
      <c r="D24710" s="82" t="s">
        <v>4873</v>
      </c>
      <c r="E24710" s="82" t="s">
        <v>4874</v>
      </c>
      <c r="F24710" s="83" t="s">
        <v>4875</v>
      </c>
    </row>
    <row r="24711" spans="1:6" ht="409.6" hidden="1" customHeight="1" x14ac:dyDescent="0.2"/>
    <row r="24712" spans="1:6" ht="25.5" customHeight="1" thickBot="1" x14ac:dyDescent="0.25">
      <c r="A24712" s="84" t="s">
        <v>4895</v>
      </c>
      <c r="B24712" s="85" t="s">
        <v>4896</v>
      </c>
      <c r="C24712" s="86" t="s">
        <v>4897</v>
      </c>
      <c r="D24712" s="87">
        <v>0.05</v>
      </c>
      <c r="E24712" s="88">
        <v>23035</v>
      </c>
      <c r="F24712" s="89">
        <f>+D24712*E24712</f>
        <v>1151.75</v>
      </c>
    </row>
    <row r="24713" spans="1:6" ht="409.6" hidden="1" customHeight="1" thickBot="1" x14ac:dyDescent="0.25"/>
    <row r="24714" spans="1:6" ht="13.5" customHeight="1" thickBot="1" x14ac:dyDescent="0.25">
      <c r="A24714" s="90" t="s">
        <v>4898</v>
      </c>
      <c r="B24714" s="91"/>
      <c r="C24714" s="92">
        <v>0.96025606828487597</v>
      </c>
      <c r="D24714" s="91"/>
      <c r="E24714" s="93" t="s">
        <v>4884</v>
      </c>
      <c r="F24714" s="94">
        <v>1152</v>
      </c>
    </row>
    <row r="24715" spans="1:6" ht="0.2" customHeight="1" x14ac:dyDescent="0.2"/>
    <row r="24716" spans="1:6" ht="12.75" customHeight="1" x14ac:dyDescent="0.2">
      <c r="A24716" s="80" t="s">
        <v>4871</v>
      </c>
      <c r="B24716" s="81" t="s">
        <v>4899</v>
      </c>
      <c r="C24716" s="82" t="s">
        <v>4870</v>
      </c>
      <c r="D24716" s="82" t="s">
        <v>4873</v>
      </c>
      <c r="E24716" s="82" t="s">
        <v>4874</v>
      </c>
      <c r="F24716" s="83" t="s">
        <v>4875</v>
      </c>
    </row>
    <row r="24717" spans="1:6" ht="409.6" hidden="1" customHeight="1" x14ac:dyDescent="0.2"/>
    <row r="24718" spans="1:6" ht="25.5" customHeight="1" x14ac:dyDescent="0.2">
      <c r="A24718" s="84" t="s">
        <v>5056</v>
      </c>
      <c r="B24718" s="85" t="s">
        <v>5057</v>
      </c>
      <c r="C24718" s="86" t="s">
        <v>109</v>
      </c>
      <c r="D24718" s="87">
        <v>2.5000000000000001E-2</v>
      </c>
      <c r="E24718" s="88">
        <v>54350</v>
      </c>
      <c r="F24718" s="89">
        <f>+D24718*E24718</f>
        <v>1358.75</v>
      </c>
    </row>
    <row r="24719" spans="1:6" ht="409.6" hidden="1" customHeight="1" x14ac:dyDescent="0.2"/>
    <row r="24720" spans="1:6" ht="25.5" customHeight="1" x14ac:dyDescent="0.2">
      <c r="A24720" s="84" t="s">
        <v>5058</v>
      </c>
      <c r="B24720" s="85" t="s">
        <v>5059</v>
      </c>
      <c r="C24720" s="86" t="s">
        <v>109</v>
      </c>
      <c r="D24720" s="87">
        <v>0.05</v>
      </c>
      <c r="E24720" s="88">
        <v>23712</v>
      </c>
      <c r="F24720" s="89">
        <f>+D24720*E24720</f>
        <v>1185.6000000000001</v>
      </c>
    </row>
    <row r="24721" spans="1:6" ht="409.6" hidden="1" customHeight="1" x14ac:dyDescent="0.2"/>
    <row r="24722" spans="1:6" ht="25.5" customHeight="1" thickBot="1" x14ac:dyDescent="0.25">
      <c r="A24722" s="84" t="s">
        <v>5054</v>
      </c>
      <c r="B24722" s="85" t="s">
        <v>5055</v>
      </c>
      <c r="C24722" s="86" t="s">
        <v>109</v>
      </c>
      <c r="D24722" s="87">
        <v>2.5000000000000001E-2</v>
      </c>
      <c r="E24722" s="88">
        <v>30000</v>
      </c>
      <c r="F24722" s="89">
        <f>+D24722*E24722</f>
        <v>750</v>
      </c>
    </row>
    <row r="24723" spans="1:6" ht="409.6" hidden="1" customHeight="1" thickBot="1" x14ac:dyDescent="0.25"/>
    <row r="24724" spans="1:6" ht="13.5" customHeight="1" thickBot="1" x14ac:dyDescent="0.25">
      <c r="A24724" s="90" t="s">
        <v>4904</v>
      </c>
      <c r="B24724" s="91"/>
      <c r="C24724" s="92">
        <v>2.7465657508669001</v>
      </c>
      <c r="D24724" s="91"/>
      <c r="E24724" s="93" t="s">
        <v>4884</v>
      </c>
      <c r="F24724" s="94">
        <v>3295</v>
      </c>
    </row>
    <row r="24725" spans="1:6" ht="0.2" customHeight="1" thickBot="1" x14ac:dyDescent="0.25"/>
    <row r="24726" spans="1:6" ht="12.75" customHeight="1" thickBot="1" x14ac:dyDescent="0.3">
      <c r="A24726" s="157" t="s">
        <v>4909</v>
      </c>
      <c r="B24726" s="158"/>
      <c r="C24726" s="158"/>
      <c r="D24726" s="158"/>
      <c r="E24726" s="159">
        <v>119968</v>
      </c>
      <c r="F24726" s="160"/>
    </row>
    <row r="24727" spans="1:6" ht="12.75" customHeight="1" x14ac:dyDescent="0.2"/>
    <row r="24728" spans="1:6" ht="12.75" customHeight="1" x14ac:dyDescent="0.2"/>
    <row r="24729" spans="1:6" ht="409.6" hidden="1" customHeight="1" x14ac:dyDescent="0.2"/>
    <row r="24730" spans="1:6" ht="12.75" customHeight="1" x14ac:dyDescent="0.25">
      <c r="A24730" s="144" t="s">
        <v>4868</v>
      </c>
      <c r="B24730" s="145"/>
      <c r="C24730" s="145"/>
      <c r="D24730" s="145"/>
      <c r="E24730" s="146"/>
      <c r="F24730" s="147"/>
    </row>
    <row r="24731" spans="1:6" ht="12.75" customHeight="1" x14ac:dyDescent="0.2">
      <c r="A24731" s="138" t="s">
        <v>3607</v>
      </c>
      <c r="B24731" s="139"/>
      <c r="C24731" s="139"/>
      <c r="D24731" s="140"/>
      <c r="E24731" s="76" t="s">
        <v>4869</v>
      </c>
      <c r="F24731" s="77" t="s">
        <v>4870</v>
      </c>
    </row>
    <row r="24732" spans="1:6" ht="12.75" customHeight="1" x14ac:dyDescent="0.2">
      <c r="A24732" s="141"/>
      <c r="B24732" s="142"/>
      <c r="C24732" s="142"/>
      <c r="D24732" s="143"/>
      <c r="E24732" s="78" t="s">
        <v>3606</v>
      </c>
      <c r="F24732" s="79" t="s">
        <v>117</v>
      </c>
    </row>
    <row r="24733" spans="1:6" ht="409.6" hidden="1" customHeight="1" x14ac:dyDescent="0.2"/>
    <row r="24734" spans="1:6" ht="12.75" customHeight="1" x14ac:dyDescent="0.2">
      <c r="A24734" s="80" t="s">
        <v>4871</v>
      </c>
      <c r="B24734" s="81" t="s">
        <v>4872</v>
      </c>
      <c r="C24734" s="82" t="s">
        <v>4870</v>
      </c>
      <c r="D24734" s="82" t="s">
        <v>4873</v>
      </c>
      <c r="E24734" s="82" t="s">
        <v>4874</v>
      </c>
      <c r="F24734" s="83" t="s">
        <v>4875</v>
      </c>
    </row>
    <row r="24735" spans="1:6" ht="409.6" hidden="1" customHeight="1" x14ac:dyDescent="0.2"/>
    <row r="24736" spans="1:6" ht="25.5" customHeight="1" x14ac:dyDescent="0.2">
      <c r="A24736" s="84" t="s">
        <v>5154</v>
      </c>
      <c r="B24736" s="85" t="s">
        <v>5155</v>
      </c>
      <c r="C24736" s="86" t="s">
        <v>106</v>
      </c>
      <c r="D24736" s="87">
        <v>3.15E-3</v>
      </c>
      <c r="E24736" s="88">
        <v>405694</v>
      </c>
      <c r="F24736" s="89">
        <f>+D24736*E24736</f>
        <v>1277.9360999999999</v>
      </c>
    </row>
    <row r="24737" spans="1:6" ht="409.6" hidden="1" customHeight="1" x14ac:dyDescent="0.2"/>
    <row r="24738" spans="1:6" ht="25.5" customHeight="1" x14ac:dyDescent="0.2">
      <c r="A24738" s="84" t="s">
        <v>5798</v>
      </c>
      <c r="B24738" s="85" t="s">
        <v>5799</v>
      </c>
      <c r="C24738" s="86" t="s">
        <v>9</v>
      </c>
      <c r="D24738" s="87">
        <v>52.5</v>
      </c>
      <c r="E24738" s="88">
        <v>1320</v>
      </c>
      <c r="F24738" s="89">
        <f>+D24738*E24738</f>
        <v>69300</v>
      </c>
    </row>
    <row r="24739" spans="1:6" ht="409.6" hidden="1" customHeight="1" x14ac:dyDescent="0.2"/>
    <row r="24740" spans="1:6" ht="25.5" customHeight="1" x14ac:dyDescent="0.2">
      <c r="A24740" s="84" t="s">
        <v>4955</v>
      </c>
      <c r="B24740" s="85" t="s">
        <v>4956</v>
      </c>
      <c r="C24740" s="86" t="s">
        <v>106</v>
      </c>
      <c r="D24740" s="87">
        <v>5.5E-2</v>
      </c>
      <c r="E24740" s="88">
        <v>71900</v>
      </c>
      <c r="F24740" s="89">
        <f>+D24740*E24740</f>
        <v>3954.5</v>
      </c>
    </row>
    <row r="24741" spans="1:6" ht="409.6" hidden="1" customHeight="1" x14ac:dyDescent="0.2"/>
    <row r="24742" spans="1:6" ht="25.5" customHeight="1" thickBot="1" x14ac:dyDescent="0.25">
      <c r="A24742" s="84" t="s">
        <v>5052</v>
      </c>
      <c r="B24742" s="85" t="s">
        <v>5053</v>
      </c>
      <c r="C24742" s="86" t="s">
        <v>106</v>
      </c>
      <c r="D24742" s="87">
        <v>0.01</v>
      </c>
      <c r="E24742" s="88">
        <v>83800</v>
      </c>
      <c r="F24742" s="89">
        <f>+D24742*E24742</f>
        <v>838</v>
      </c>
    </row>
    <row r="24743" spans="1:6" ht="409.6" hidden="1" customHeight="1" thickBot="1" x14ac:dyDescent="0.25"/>
    <row r="24744" spans="1:6" ht="13.5" customHeight="1" thickBot="1" x14ac:dyDescent="0.25">
      <c r="A24744" s="90" t="s">
        <v>4883</v>
      </c>
      <c r="B24744" s="91"/>
      <c r="C24744" s="92">
        <v>73.280312679260703</v>
      </c>
      <c r="D24744" s="91"/>
      <c r="E24744" s="93" t="s">
        <v>4884</v>
      </c>
      <c r="F24744" s="94">
        <v>75371</v>
      </c>
    </row>
    <row r="24745" spans="1:6" ht="0.2" customHeight="1" x14ac:dyDescent="0.2"/>
    <row r="24746" spans="1:6" ht="12.75" customHeight="1" x14ac:dyDescent="0.2">
      <c r="A24746" s="80" t="s">
        <v>4871</v>
      </c>
      <c r="B24746" s="81" t="s">
        <v>4885</v>
      </c>
      <c r="C24746" s="82" t="s">
        <v>4870</v>
      </c>
      <c r="D24746" s="82" t="s">
        <v>4873</v>
      </c>
      <c r="E24746" s="82" t="s">
        <v>4874</v>
      </c>
      <c r="F24746" s="83" t="s">
        <v>4875</v>
      </c>
    </row>
    <row r="24747" spans="1:6" ht="409.6" hidden="1" customHeight="1" x14ac:dyDescent="0.2"/>
    <row r="24748" spans="1:6" ht="25.5" customHeight="1" thickBot="1" x14ac:dyDescent="0.25">
      <c r="A24748" s="84" t="s">
        <v>4912</v>
      </c>
      <c r="B24748" s="85" t="s">
        <v>4913</v>
      </c>
      <c r="C24748" s="86" t="s">
        <v>4888</v>
      </c>
      <c r="D24748" s="87">
        <v>0.125</v>
      </c>
      <c r="E24748" s="88">
        <v>184277</v>
      </c>
      <c r="F24748" s="89">
        <f>+D24748*E24748</f>
        <v>23034.625</v>
      </c>
    </row>
    <row r="24749" spans="1:6" ht="409.6" hidden="1" customHeight="1" thickBot="1" x14ac:dyDescent="0.25"/>
    <row r="24750" spans="1:6" ht="13.5" customHeight="1" thickBot="1" x14ac:dyDescent="0.25">
      <c r="A24750" s="90" t="s">
        <v>4893</v>
      </c>
      <c r="B24750" s="91"/>
      <c r="C24750" s="92">
        <v>22.3960409516494</v>
      </c>
      <c r="D24750" s="91"/>
      <c r="E24750" s="93" t="s">
        <v>4884</v>
      </c>
      <c r="F24750" s="94">
        <v>23035</v>
      </c>
    </row>
    <row r="24751" spans="1:6" ht="0.2" customHeight="1" x14ac:dyDescent="0.2"/>
    <row r="24752" spans="1:6" ht="12.75" customHeight="1" x14ac:dyDescent="0.2">
      <c r="A24752" s="80" t="s">
        <v>4871</v>
      </c>
      <c r="B24752" s="81" t="s">
        <v>4894</v>
      </c>
      <c r="C24752" s="82" t="s">
        <v>4870</v>
      </c>
      <c r="D24752" s="82" t="s">
        <v>4873</v>
      </c>
      <c r="E24752" s="82" t="s">
        <v>4874</v>
      </c>
      <c r="F24752" s="83" t="s">
        <v>4875</v>
      </c>
    </row>
    <row r="24753" spans="1:6" ht="409.6" hidden="1" customHeight="1" x14ac:dyDescent="0.2"/>
    <row r="24754" spans="1:6" ht="25.5" customHeight="1" thickBot="1" x14ac:dyDescent="0.25">
      <c r="A24754" s="84" t="s">
        <v>4895</v>
      </c>
      <c r="B24754" s="85" t="s">
        <v>4896</v>
      </c>
      <c r="C24754" s="86" t="s">
        <v>4897</v>
      </c>
      <c r="D24754" s="87">
        <v>0.05</v>
      </c>
      <c r="E24754" s="88">
        <v>23035</v>
      </c>
      <c r="F24754" s="89">
        <f>+D24754*E24754</f>
        <v>1151.75</v>
      </c>
    </row>
    <row r="24755" spans="1:6" ht="409.6" hidden="1" customHeight="1" thickBot="1" x14ac:dyDescent="0.25"/>
    <row r="24756" spans="1:6" ht="13.5" customHeight="1" thickBot="1" x14ac:dyDescent="0.25">
      <c r="A24756" s="90" t="s">
        <v>4898</v>
      </c>
      <c r="B24756" s="91"/>
      <c r="C24756" s="92">
        <v>1.1200451129281599</v>
      </c>
      <c r="D24756" s="91"/>
      <c r="E24756" s="93" t="s">
        <v>4884</v>
      </c>
      <c r="F24756" s="94">
        <v>1152</v>
      </c>
    </row>
    <row r="24757" spans="1:6" ht="0.2" customHeight="1" x14ac:dyDescent="0.2"/>
    <row r="24758" spans="1:6" ht="12.75" customHeight="1" x14ac:dyDescent="0.2">
      <c r="A24758" s="80" t="s">
        <v>4871</v>
      </c>
      <c r="B24758" s="81" t="s">
        <v>4899</v>
      </c>
      <c r="C24758" s="82" t="s">
        <v>4870</v>
      </c>
      <c r="D24758" s="82" t="s">
        <v>4873</v>
      </c>
      <c r="E24758" s="82" t="s">
        <v>4874</v>
      </c>
      <c r="F24758" s="83" t="s">
        <v>4875</v>
      </c>
    </row>
    <row r="24759" spans="1:6" ht="409.6" hidden="1" customHeight="1" x14ac:dyDescent="0.2"/>
    <row r="24760" spans="1:6" ht="25.5" customHeight="1" x14ac:dyDescent="0.2">
      <c r="A24760" s="84" t="s">
        <v>5056</v>
      </c>
      <c r="B24760" s="85" t="s">
        <v>5057</v>
      </c>
      <c r="C24760" s="86" t="s">
        <v>109</v>
      </c>
      <c r="D24760" s="87">
        <v>2.5000000000000001E-2</v>
      </c>
      <c r="E24760" s="88">
        <v>54350</v>
      </c>
      <c r="F24760" s="89">
        <f>+D24760*E24760</f>
        <v>1358.75</v>
      </c>
    </row>
    <row r="24761" spans="1:6" ht="409.6" hidden="1" customHeight="1" x14ac:dyDescent="0.2"/>
    <row r="24762" spans="1:6" ht="25.5" customHeight="1" x14ac:dyDescent="0.2">
      <c r="A24762" s="84" t="s">
        <v>5058</v>
      </c>
      <c r="B24762" s="85" t="s">
        <v>5059</v>
      </c>
      <c r="C24762" s="86" t="s">
        <v>109</v>
      </c>
      <c r="D24762" s="87">
        <v>0.05</v>
      </c>
      <c r="E24762" s="88">
        <v>23712</v>
      </c>
      <c r="F24762" s="89">
        <f>+D24762*E24762</f>
        <v>1185.6000000000001</v>
      </c>
    </row>
    <row r="24763" spans="1:6" ht="409.6" hidden="1" customHeight="1" x14ac:dyDescent="0.2"/>
    <row r="24764" spans="1:6" ht="25.5" customHeight="1" thickBot="1" x14ac:dyDescent="0.25">
      <c r="A24764" s="84" t="s">
        <v>5054</v>
      </c>
      <c r="B24764" s="85" t="s">
        <v>5055</v>
      </c>
      <c r="C24764" s="86" t="s">
        <v>109</v>
      </c>
      <c r="D24764" s="87">
        <v>2.5000000000000001E-2</v>
      </c>
      <c r="E24764" s="88">
        <v>30000</v>
      </c>
      <c r="F24764" s="89">
        <f>+D24764*E24764</f>
        <v>750</v>
      </c>
    </row>
    <row r="24765" spans="1:6" ht="409.6" hidden="1" customHeight="1" thickBot="1" x14ac:dyDescent="0.25"/>
    <row r="24766" spans="1:6" ht="13.5" customHeight="1" thickBot="1" x14ac:dyDescent="0.25">
      <c r="A24766" s="90" t="s">
        <v>4904</v>
      </c>
      <c r="B24766" s="91"/>
      <c r="C24766" s="92">
        <v>3.20360125616171</v>
      </c>
      <c r="D24766" s="91"/>
      <c r="E24766" s="93" t="s">
        <v>4884</v>
      </c>
      <c r="F24766" s="94">
        <v>3295</v>
      </c>
    </row>
    <row r="24767" spans="1:6" ht="0.2" customHeight="1" thickBot="1" x14ac:dyDescent="0.25"/>
    <row r="24768" spans="1:6" ht="12.75" customHeight="1" thickBot="1" x14ac:dyDescent="0.3">
      <c r="A24768" s="157" t="s">
        <v>4909</v>
      </c>
      <c r="B24768" s="158"/>
      <c r="C24768" s="158"/>
      <c r="D24768" s="158"/>
      <c r="E24768" s="159">
        <v>102853</v>
      </c>
      <c r="F24768" s="160"/>
    </row>
    <row r="24769" spans="1:6" ht="12.75" customHeight="1" x14ac:dyDescent="0.2"/>
    <row r="24770" spans="1:6" ht="12.75" customHeight="1" x14ac:dyDescent="0.2"/>
    <row r="24771" spans="1:6" ht="409.6" hidden="1" customHeight="1" x14ac:dyDescent="0.2"/>
    <row r="24772" spans="1:6" ht="12.75" customHeight="1" x14ac:dyDescent="0.25">
      <c r="A24772" s="144" t="s">
        <v>4868</v>
      </c>
      <c r="B24772" s="145"/>
      <c r="C24772" s="145"/>
      <c r="D24772" s="145"/>
      <c r="E24772" s="146"/>
      <c r="F24772" s="147"/>
    </row>
    <row r="24773" spans="1:6" ht="12.75" customHeight="1" x14ac:dyDescent="0.2">
      <c r="A24773" s="138" t="s">
        <v>3609</v>
      </c>
      <c r="B24773" s="139"/>
      <c r="C24773" s="139"/>
      <c r="D24773" s="140"/>
      <c r="E24773" s="76" t="s">
        <v>4869</v>
      </c>
      <c r="F24773" s="77" t="s">
        <v>4870</v>
      </c>
    </row>
    <row r="24774" spans="1:6" ht="12.75" customHeight="1" x14ac:dyDescent="0.2">
      <c r="A24774" s="141"/>
      <c r="B24774" s="142"/>
      <c r="C24774" s="142"/>
      <c r="D24774" s="143"/>
      <c r="E24774" s="78" t="s">
        <v>3608</v>
      </c>
      <c r="F24774" s="79" t="s">
        <v>263</v>
      </c>
    </row>
    <row r="24775" spans="1:6" ht="409.6" hidden="1" customHeight="1" x14ac:dyDescent="0.2"/>
    <row r="24776" spans="1:6" ht="12.75" customHeight="1" x14ac:dyDescent="0.2">
      <c r="A24776" s="80" t="s">
        <v>4871</v>
      </c>
      <c r="B24776" s="81" t="s">
        <v>4872</v>
      </c>
      <c r="C24776" s="82" t="s">
        <v>4870</v>
      </c>
      <c r="D24776" s="82" t="s">
        <v>4873</v>
      </c>
      <c r="E24776" s="82" t="s">
        <v>4874</v>
      </c>
      <c r="F24776" s="83" t="s">
        <v>4875</v>
      </c>
    </row>
    <row r="24777" spans="1:6" ht="409.6" hidden="1" customHeight="1" x14ac:dyDescent="0.2"/>
    <row r="24778" spans="1:6" ht="25.5" customHeight="1" x14ac:dyDescent="0.2">
      <c r="A24778" s="84" t="s">
        <v>5800</v>
      </c>
      <c r="B24778" s="85" t="s">
        <v>5801</v>
      </c>
      <c r="C24778" s="86" t="s">
        <v>9</v>
      </c>
      <c r="D24778" s="87">
        <v>5.25</v>
      </c>
      <c r="E24778" s="88">
        <v>1265</v>
      </c>
      <c r="F24778" s="89">
        <f>+D24778*E24778</f>
        <v>6641.25</v>
      </c>
    </row>
    <row r="24779" spans="1:6" ht="409.6" hidden="1" customHeight="1" x14ac:dyDescent="0.2"/>
    <row r="24780" spans="1:6" ht="25.5" customHeight="1" x14ac:dyDescent="0.2">
      <c r="A24780" s="84" t="s">
        <v>5052</v>
      </c>
      <c r="B24780" s="85" t="s">
        <v>5053</v>
      </c>
      <c r="C24780" s="86" t="s">
        <v>106</v>
      </c>
      <c r="D24780" s="87">
        <v>2.2000000000000001E-3</v>
      </c>
      <c r="E24780" s="88">
        <v>83800</v>
      </c>
      <c r="F24780" s="89">
        <f>+D24780*E24780</f>
        <v>184.36</v>
      </c>
    </row>
    <row r="24781" spans="1:6" ht="409.6" hidden="1" customHeight="1" x14ac:dyDescent="0.2"/>
    <row r="24782" spans="1:6" ht="25.5" customHeight="1" x14ac:dyDescent="0.2">
      <c r="A24782" s="84" t="s">
        <v>5048</v>
      </c>
      <c r="B24782" s="85" t="s">
        <v>5049</v>
      </c>
      <c r="C24782" s="86" t="s">
        <v>106</v>
      </c>
      <c r="D24782" s="87">
        <v>5.2500000000000003E-3</v>
      </c>
      <c r="E24782" s="88">
        <v>331600</v>
      </c>
      <c r="F24782" s="89">
        <f>+D24782*E24782</f>
        <v>1740.9</v>
      </c>
    </row>
    <row r="24783" spans="1:6" ht="409.6" hidden="1" customHeight="1" x14ac:dyDescent="0.2"/>
    <row r="24784" spans="1:6" ht="25.5" customHeight="1" thickBot="1" x14ac:dyDescent="0.25">
      <c r="A24784" s="84" t="s">
        <v>5230</v>
      </c>
      <c r="B24784" s="85" t="s">
        <v>5231</v>
      </c>
      <c r="C24784" s="86" t="s">
        <v>117</v>
      </c>
      <c r="D24784" s="87">
        <v>0.115</v>
      </c>
      <c r="E24784" s="88">
        <v>6875</v>
      </c>
      <c r="F24784" s="89">
        <f>+D24784*E24784</f>
        <v>790.625</v>
      </c>
    </row>
    <row r="24785" spans="1:6" ht="409.6" hidden="1" customHeight="1" thickBot="1" x14ac:dyDescent="0.25"/>
    <row r="24786" spans="1:6" ht="13.5" customHeight="1" thickBot="1" x14ac:dyDescent="0.25">
      <c r="A24786" s="90" t="s">
        <v>4883</v>
      </c>
      <c r="B24786" s="91"/>
      <c r="C24786" s="92">
        <v>55.570732866136098</v>
      </c>
      <c r="D24786" s="91"/>
      <c r="E24786" s="93" t="s">
        <v>4884</v>
      </c>
      <c r="F24786" s="94">
        <v>9357</v>
      </c>
    </row>
    <row r="24787" spans="1:6" ht="0.2" customHeight="1" x14ac:dyDescent="0.2"/>
    <row r="24788" spans="1:6" ht="12.75" customHeight="1" x14ac:dyDescent="0.2">
      <c r="A24788" s="80" t="s">
        <v>4871</v>
      </c>
      <c r="B24788" s="81" t="s">
        <v>4885</v>
      </c>
      <c r="C24788" s="82" t="s">
        <v>4870</v>
      </c>
      <c r="D24788" s="82" t="s">
        <v>4873</v>
      </c>
      <c r="E24788" s="82" t="s">
        <v>4874</v>
      </c>
      <c r="F24788" s="83" t="s">
        <v>4875</v>
      </c>
    </row>
    <row r="24789" spans="1:6" ht="409.6" hidden="1" customHeight="1" x14ac:dyDescent="0.2"/>
    <row r="24790" spans="1:6" ht="25.5" customHeight="1" thickBot="1" x14ac:dyDescent="0.25">
      <c r="A24790" s="84" t="s">
        <v>5284</v>
      </c>
      <c r="B24790" s="85" t="s">
        <v>5285</v>
      </c>
      <c r="C24790" s="86" t="s">
        <v>4888</v>
      </c>
      <c r="D24790" s="87">
        <v>2.3369999999999998E-2</v>
      </c>
      <c r="E24790" s="88">
        <v>222303</v>
      </c>
      <c r="F24790" s="89">
        <f>+D24790*E24790</f>
        <v>5195.2211099999995</v>
      </c>
    </row>
    <row r="24791" spans="1:6" ht="409.6" hidden="1" customHeight="1" thickBot="1" x14ac:dyDescent="0.25"/>
    <row r="24792" spans="1:6" ht="13.5" customHeight="1" thickBot="1" x14ac:dyDescent="0.25">
      <c r="A24792" s="90" t="s">
        <v>4893</v>
      </c>
      <c r="B24792" s="91"/>
      <c r="C24792" s="92">
        <v>30.852832878013999</v>
      </c>
      <c r="D24792" s="91"/>
      <c r="E24792" s="93" t="s">
        <v>4884</v>
      </c>
      <c r="F24792" s="94">
        <v>5195</v>
      </c>
    </row>
    <row r="24793" spans="1:6" ht="0.2" customHeight="1" x14ac:dyDescent="0.2"/>
    <row r="24794" spans="1:6" ht="12.75" customHeight="1" x14ac:dyDescent="0.2">
      <c r="A24794" s="80" t="s">
        <v>4871</v>
      </c>
      <c r="B24794" s="81" t="s">
        <v>4894</v>
      </c>
      <c r="C24794" s="82" t="s">
        <v>4870</v>
      </c>
      <c r="D24794" s="82" t="s">
        <v>4873</v>
      </c>
      <c r="E24794" s="82" t="s">
        <v>4874</v>
      </c>
      <c r="F24794" s="83" t="s">
        <v>4875</v>
      </c>
    </row>
    <row r="24795" spans="1:6" ht="409.6" hidden="1" customHeight="1" x14ac:dyDescent="0.2"/>
    <row r="24796" spans="1:6" ht="25.5" customHeight="1" thickBot="1" x14ac:dyDescent="0.25">
      <c r="A24796" s="84" t="s">
        <v>4895</v>
      </c>
      <c r="B24796" s="85" t="s">
        <v>4896</v>
      </c>
      <c r="C24796" s="86" t="s">
        <v>4897</v>
      </c>
      <c r="D24796" s="87">
        <v>0.05</v>
      </c>
      <c r="E24796" s="88">
        <v>5195</v>
      </c>
      <c r="F24796" s="89">
        <f>+D24796*E24796</f>
        <v>259.75</v>
      </c>
    </row>
    <row r="24797" spans="1:6" ht="409.6" hidden="1" customHeight="1" thickBot="1" x14ac:dyDescent="0.25"/>
    <row r="24798" spans="1:6" ht="13.5" customHeight="1" thickBot="1" x14ac:dyDescent="0.25">
      <c r="A24798" s="90" t="s">
        <v>4898</v>
      </c>
      <c r="B24798" s="91"/>
      <c r="C24798" s="92">
        <v>1.5441263808053201</v>
      </c>
      <c r="D24798" s="91"/>
      <c r="E24798" s="93" t="s">
        <v>4884</v>
      </c>
      <c r="F24798" s="94">
        <v>260</v>
      </c>
    </row>
    <row r="24799" spans="1:6" ht="0.2" customHeight="1" x14ac:dyDescent="0.2"/>
    <row r="24800" spans="1:6" ht="12.75" customHeight="1" x14ac:dyDescent="0.2">
      <c r="A24800" s="80" t="s">
        <v>4871</v>
      </c>
      <c r="B24800" s="81" t="s">
        <v>4899</v>
      </c>
      <c r="C24800" s="82" t="s">
        <v>4870</v>
      </c>
      <c r="D24800" s="82" t="s">
        <v>4873</v>
      </c>
      <c r="E24800" s="82" t="s">
        <v>4874</v>
      </c>
      <c r="F24800" s="83" t="s">
        <v>4875</v>
      </c>
    </row>
    <row r="24801" spans="1:6" ht="409.6" hidden="1" customHeight="1" x14ac:dyDescent="0.2"/>
    <row r="24802" spans="1:6" ht="25.5" customHeight="1" x14ac:dyDescent="0.2">
      <c r="A24802" s="84" t="s">
        <v>5056</v>
      </c>
      <c r="B24802" s="85" t="s">
        <v>5057</v>
      </c>
      <c r="C24802" s="86" t="s">
        <v>109</v>
      </c>
      <c r="D24802" s="87">
        <v>2.5000000000000001E-2</v>
      </c>
      <c r="E24802" s="88">
        <v>54350</v>
      </c>
      <c r="F24802" s="89">
        <f>+D24802*E24802</f>
        <v>1358.75</v>
      </c>
    </row>
    <row r="24803" spans="1:6" ht="409.6" hidden="1" customHeight="1" x14ac:dyDescent="0.2"/>
    <row r="24804" spans="1:6" ht="25.5" customHeight="1" thickBot="1" x14ac:dyDescent="0.25">
      <c r="A24804" s="84" t="s">
        <v>5058</v>
      </c>
      <c r="B24804" s="85" t="s">
        <v>5059</v>
      </c>
      <c r="C24804" s="86" t="s">
        <v>109</v>
      </c>
      <c r="D24804" s="87">
        <v>2.5000000000000001E-2</v>
      </c>
      <c r="E24804" s="88">
        <v>23712</v>
      </c>
      <c r="F24804" s="89">
        <f>+D24804*E24804</f>
        <v>592.80000000000007</v>
      </c>
    </row>
    <row r="24805" spans="1:6" ht="409.6" hidden="1" customHeight="1" thickBot="1" x14ac:dyDescent="0.25"/>
    <row r="24806" spans="1:6" ht="13.5" customHeight="1" thickBot="1" x14ac:dyDescent="0.25">
      <c r="A24806" s="90" t="s">
        <v>4904</v>
      </c>
      <c r="B24806" s="91"/>
      <c r="C24806" s="92">
        <v>11.5928257512769</v>
      </c>
      <c r="D24806" s="91"/>
      <c r="E24806" s="93" t="s">
        <v>4884</v>
      </c>
      <c r="F24806" s="94">
        <v>1952</v>
      </c>
    </row>
    <row r="24807" spans="1:6" ht="0.2" customHeight="1" x14ac:dyDescent="0.2"/>
    <row r="24808" spans="1:6" ht="12.75" customHeight="1" x14ac:dyDescent="0.2">
      <c r="A24808" s="80" t="s">
        <v>4871</v>
      </c>
      <c r="B24808" s="81" t="s">
        <v>4905</v>
      </c>
      <c r="C24808" s="82" t="s">
        <v>4870</v>
      </c>
      <c r="D24808" s="82" t="s">
        <v>4873</v>
      </c>
      <c r="E24808" s="82" t="s">
        <v>4874</v>
      </c>
      <c r="F24808" s="83" t="s">
        <v>4875</v>
      </c>
    </row>
    <row r="24809" spans="1:6" ht="409.6" hidden="1" customHeight="1" x14ac:dyDescent="0.2"/>
    <row r="24810" spans="1:6" ht="25.5" customHeight="1" thickBot="1" x14ac:dyDescent="0.25">
      <c r="A24810" s="84" t="s">
        <v>4920</v>
      </c>
      <c r="B24810" s="85" t="s">
        <v>4921</v>
      </c>
      <c r="C24810" s="86" t="s">
        <v>106</v>
      </c>
      <c r="D24810" s="87">
        <v>5.2500000000000003E-3</v>
      </c>
      <c r="E24810" s="88">
        <v>14128</v>
      </c>
      <c r="F24810" s="89">
        <f>+D24810*E24810</f>
        <v>74.172000000000011</v>
      </c>
    </row>
    <row r="24811" spans="1:6" ht="409.6" hidden="1" customHeight="1" thickBot="1" x14ac:dyDescent="0.25"/>
    <row r="24812" spans="1:6" ht="13.5" customHeight="1" thickBot="1" x14ac:dyDescent="0.25">
      <c r="A24812" s="90" t="s">
        <v>4908</v>
      </c>
      <c r="B24812" s="91"/>
      <c r="C24812" s="92">
        <v>0.43948212376766799</v>
      </c>
      <c r="D24812" s="91"/>
      <c r="E24812" s="93" t="s">
        <v>4884</v>
      </c>
      <c r="F24812" s="94">
        <v>74</v>
      </c>
    </row>
    <row r="24813" spans="1:6" ht="0.2" customHeight="1" thickBot="1" x14ac:dyDescent="0.25"/>
    <row r="24814" spans="1:6" ht="12.75" customHeight="1" thickBot="1" x14ac:dyDescent="0.3">
      <c r="A24814" s="157" t="s">
        <v>4909</v>
      </c>
      <c r="B24814" s="158"/>
      <c r="C24814" s="158"/>
      <c r="D24814" s="158"/>
      <c r="E24814" s="159">
        <v>16838</v>
      </c>
      <c r="F24814" s="160"/>
    </row>
    <row r="24815" spans="1:6" ht="12.75" customHeight="1" x14ac:dyDescent="0.2"/>
    <row r="24816" spans="1:6" ht="12.75" customHeight="1" x14ac:dyDescent="0.2"/>
    <row r="24817" spans="1:6" ht="409.6" hidden="1" customHeight="1" x14ac:dyDescent="0.2"/>
    <row r="24818" spans="1:6" ht="12.75" customHeight="1" x14ac:dyDescent="0.25">
      <c r="A24818" s="144" t="s">
        <v>4868</v>
      </c>
      <c r="B24818" s="145"/>
      <c r="C24818" s="145"/>
      <c r="D24818" s="145"/>
      <c r="E24818" s="146"/>
      <c r="F24818" s="147"/>
    </row>
    <row r="24819" spans="1:6" ht="12.75" customHeight="1" x14ac:dyDescent="0.2">
      <c r="A24819" s="138" t="s">
        <v>3611</v>
      </c>
      <c r="B24819" s="139"/>
      <c r="C24819" s="139"/>
      <c r="D24819" s="140"/>
      <c r="E24819" s="76" t="s">
        <v>4869</v>
      </c>
      <c r="F24819" s="77" t="s">
        <v>4870</v>
      </c>
    </row>
    <row r="24820" spans="1:6" ht="12.75" customHeight="1" x14ac:dyDescent="0.2">
      <c r="A24820" s="141"/>
      <c r="B24820" s="142"/>
      <c r="C24820" s="142"/>
      <c r="D24820" s="143"/>
      <c r="E24820" s="78" t="s">
        <v>3610</v>
      </c>
      <c r="F24820" s="79" t="s">
        <v>263</v>
      </c>
    </row>
    <row r="24821" spans="1:6" ht="409.6" hidden="1" customHeight="1" x14ac:dyDescent="0.2"/>
    <row r="24822" spans="1:6" ht="12.75" customHeight="1" x14ac:dyDescent="0.2">
      <c r="A24822" s="80" t="s">
        <v>4871</v>
      </c>
      <c r="B24822" s="81" t="s">
        <v>4872</v>
      </c>
      <c r="C24822" s="82" t="s">
        <v>4870</v>
      </c>
      <c r="D24822" s="82" t="s">
        <v>4873</v>
      </c>
      <c r="E24822" s="82" t="s">
        <v>4874</v>
      </c>
      <c r="F24822" s="83" t="s">
        <v>4875</v>
      </c>
    </row>
    <row r="24823" spans="1:6" ht="409.6" hidden="1" customHeight="1" x14ac:dyDescent="0.2"/>
    <row r="24824" spans="1:6" ht="25.5" customHeight="1" x14ac:dyDescent="0.2">
      <c r="A24824" s="84" t="s">
        <v>5800</v>
      </c>
      <c r="B24824" s="85" t="s">
        <v>5801</v>
      </c>
      <c r="C24824" s="86" t="s">
        <v>9</v>
      </c>
      <c r="D24824" s="87">
        <v>5.25</v>
      </c>
      <c r="E24824" s="88">
        <v>1265</v>
      </c>
      <c r="F24824" s="89">
        <f>+D24824*E24824</f>
        <v>6641.25</v>
      </c>
    </row>
    <row r="24825" spans="1:6" ht="409.6" hidden="1" customHeight="1" x14ac:dyDescent="0.2"/>
    <row r="24826" spans="1:6" ht="25.5" customHeight="1" x14ac:dyDescent="0.2">
      <c r="A24826" s="84" t="s">
        <v>4955</v>
      </c>
      <c r="B24826" s="85" t="s">
        <v>4956</v>
      </c>
      <c r="C24826" s="86" t="s">
        <v>106</v>
      </c>
      <c r="D24826" s="87">
        <v>4.8399999999999999E-2</v>
      </c>
      <c r="E24826" s="88">
        <v>71900</v>
      </c>
      <c r="F24826" s="89">
        <f>+D24826*E24826</f>
        <v>3479.96</v>
      </c>
    </row>
    <row r="24827" spans="1:6" ht="409.6" hidden="1" customHeight="1" x14ac:dyDescent="0.2"/>
    <row r="24828" spans="1:6" ht="25.5" customHeight="1" thickBot="1" x14ac:dyDescent="0.25">
      <c r="A24828" s="84" t="s">
        <v>5052</v>
      </c>
      <c r="B24828" s="85" t="s">
        <v>5053</v>
      </c>
      <c r="C24828" s="86" t="s">
        <v>106</v>
      </c>
      <c r="D24828" s="87">
        <v>2.4199999999999999E-2</v>
      </c>
      <c r="E24828" s="88">
        <v>83800</v>
      </c>
      <c r="F24828" s="89">
        <f>+D24828*E24828</f>
        <v>2027.96</v>
      </c>
    </row>
    <row r="24829" spans="1:6" ht="409.6" hidden="1" customHeight="1" x14ac:dyDescent="0.2"/>
    <row r="24830" spans="1:6" ht="13.5" customHeight="1" thickBot="1" x14ac:dyDescent="0.25">
      <c r="A24830" s="90" t="s">
        <v>4883</v>
      </c>
      <c r="B24830" s="91"/>
      <c r="C24830" s="92">
        <v>56.4938386421762</v>
      </c>
      <c r="D24830" s="91"/>
      <c r="E24830" s="93" t="s">
        <v>4884</v>
      </c>
      <c r="F24830" s="94">
        <v>12149</v>
      </c>
    </row>
    <row r="24831" spans="1:6" ht="0.2" customHeight="1" x14ac:dyDescent="0.2"/>
    <row r="24832" spans="1:6" ht="12.75" customHeight="1" x14ac:dyDescent="0.2">
      <c r="A24832" s="80" t="s">
        <v>4871</v>
      </c>
      <c r="B24832" s="81" t="s">
        <v>4885</v>
      </c>
      <c r="C24832" s="82" t="s">
        <v>4870</v>
      </c>
      <c r="D24832" s="82" t="s">
        <v>4873</v>
      </c>
      <c r="E24832" s="82" t="s">
        <v>4874</v>
      </c>
      <c r="F24832" s="83" t="s">
        <v>4875</v>
      </c>
    </row>
    <row r="24833" spans="1:6" ht="409.6" hidden="1" customHeight="1" x14ac:dyDescent="0.2"/>
    <row r="24834" spans="1:6" ht="25.5" customHeight="1" thickBot="1" x14ac:dyDescent="0.25">
      <c r="A24834" s="84" t="s">
        <v>4912</v>
      </c>
      <c r="B24834" s="85" t="s">
        <v>4913</v>
      </c>
      <c r="C24834" s="86" t="s">
        <v>4888</v>
      </c>
      <c r="D24834" s="87">
        <v>2.8570000000000002E-2</v>
      </c>
      <c r="E24834" s="88">
        <v>184277</v>
      </c>
      <c r="F24834" s="89">
        <f>+D24834*E24834</f>
        <v>5264.7938899999999</v>
      </c>
    </row>
    <row r="24835" spans="1:6" ht="409.6" hidden="1" customHeight="1" thickBot="1" x14ac:dyDescent="0.25"/>
    <row r="24836" spans="1:6" ht="13.5" customHeight="1" thickBot="1" x14ac:dyDescent="0.25">
      <c r="A24836" s="90" t="s">
        <v>4893</v>
      </c>
      <c r="B24836" s="91"/>
      <c r="C24836" s="92">
        <v>24.4826784468728</v>
      </c>
      <c r="D24836" s="91"/>
      <c r="E24836" s="93" t="s">
        <v>4884</v>
      </c>
      <c r="F24836" s="94">
        <v>5265</v>
      </c>
    </row>
    <row r="24837" spans="1:6" ht="0.2" customHeight="1" x14ac:dyDescent="0.2"/>
    <row r="24838" spans="1:6" ht="12.75" customHeight="1" x14ac:dyDescent="0.2">
      <c r="A24838" s="80" t="s">
        <v>4871</v>
      </c>
      <c r="B24838" s="81" t="s">
        <v>4894</v>
      </c>
      <c r="C24838" s="82" t="s">
        <v>4870</v>
      </c>
      <c r="D24838" s="82" t="s">
        <v>4873</v>
      </c>
      <c r="E24838" s="82" t="s">
        <v>4874</v>
      </c>
      <c r="F24838" s="83" t="s">
        <v>4875</v>
      </c>
    </row>
    <row r="24839" spans="1:6" ht="409.6" hidden="1" customHeight="1" x14ac:dyDescent="0.2"/>
    <row r="24840" spans="1:6" ht="25.5" customHeight="1" thickBot="1" x14ac:dyDescent="0.25">
      <c r="A24840" s="84" t="s">
        <v>4895</v>
      </c>
      <c r="B24840" s="85" t="s">
        <v>4896</v>
      </c>
      <c r="C24840" s="86" t="s">
        <v>4897</v>
      </c>
      <c r="D24840" s="87">
        <v>0.05</v>
      </c>
      <c r="E24840" s="88">
        <v>5265</v>
      </c>
      <c r="F24840" s="89">
        <f>+D24840*E24840</f>
        <v>263.25</v>
      </c>
    </row>
    <row r="24841" spans="1:6" ht="409.6" hidden="1" customHeight="1" thickBot="1" x14ac:dyDescent="0.25"/>
    <row r="24842" spans="1:6" ht="13.5" customHeight="1" thickBot="1" x14ac:dyDescent="0.25">
      <c r="A24842" s="90" t="s">
        <v>4898</v>
      </c>
      <c r="B24842" s="91"/>
      <c r="C24842" s="92">
        <v>1.2229714019995399</v>
      </c>
      <c r="D24842" s="91"/>
      <c r="E24842" s="93" t="s">
        <v>4884</v>
      </c>
      <c r="F24842" s="94">
        <v>263</v>
      </c>
    </row>
    <row r="24843" spans="1:6" ht="0.2" customHeight="1" x14ac:dyDescent="0.2"/>
    <row r="24844" spans="1:6" ht="12.75" customHeight="1" x14ac:dyDescent="0.2">
      <c r="A24844" s="80" t="s">
        <v>4871</v>
      </c>
      <c r="B24844" s="81" t="s">
        <v>4899</v>
      </c>
      <c r="C24844" s="82" t="s">
        <v>4870</v>
      </c>
      <c r="D24844" s="82" t="s">
        <v>4873</v>
      </c>
      <c r="E24844" s="82" t="s">
        <v>4874</v>
      </c>
      <c r="F24844" s="83" t="s">
        <v>4875</v>
      </c>
    </row>
    <row r="24845" spans="1:6" ht="409.6" hidden="1" customHeight="1" x14ac:dyDescent="0.2"/>
    <row r="24846" spans="1:6" ht="25.5" customHeight="1" x14ac:dyDescent="0.2">
      <c r="A24846" s="84" t="s">
        <v>5056</v>
      </c>
      <c r="B24846" s="85" t="s">
        <v>5057</v>
      </c>
      <c r="C24846" s="86" t="s">
        <v>109</v>
      </c>
      <c r="D24846" s="87">
        <v>2.5000000000000001E-2</v>
      </c>
      <c r="E24846" s="88">
        <v>54350</v>
      </c>
      <c r="F24846" s="89">
        <f>+D24846*E24846</f>
        <v>1358.75</v>
      </c>
    </row>
    <row r="24847" spans="1:6" ht="409.6" hidden="1" customHeight="1" x14ac:dyDescent="0.2"/>
    <row r="24848" spans="1:6" ht="25.5" customHeight="1" x14ac:dyDescent="0.2">
      <c r="A24848" s="84" t="s">
        <v>5058</v>
      </c>
      <c r="B24848" s="85" t="s">
        <v>5059</v>
      </c>
      <c r="C24848" s="86" t="s">
        <v>109</v>
      </c>
      <c r="D24848" s="87">
        <v>2.5000000000000001E-2</v>
      </c>
      <c r="E24848" s="88">
        <v>23712</v>
      </c>
      <c r="F24848" s="89">
        <f>+D24848*E24848</f>
        <v>592.80000000000007</v>
      </c>
    </row>
    <row r="24849" spans="1:6" ht="409.6" hidden="1" customHeight="1" x14ac:dyDescent="0.2"/>
    <row r="24850" spans="1:6" ht="25.5" customHeight="1" thickBot="1" x14ac:dyDescent="0.25">
      <c r="A24850" s="84" t="s">
        <v>5054</v>
      </c>
      <c r="B24850" s="85" t="s">
        <v>5055</v>
      </c>
      <c r="C24850" s="86" t="s">
        <v>109</v>
      </c>
      <c r="D24850" s="87">
        <v>2.5000000000000001E-2</v>
      </c>
      <c r="E24850" s="88">
        <v>30000</v>
      </c>
      <c r="F24850" s="89">
        <f>+D24850*E24850</f>
        <v>750</v>
      </c>
    </row>
    <row r="24851" spans="1:6" ht="409.6" hidden="1" customHeight="1" thickBot="1" x14ac:dyDescent="0.25"/>
    <row r="24852" spans="1:6" ht="13.5" customHeight="1" thickBot="1" x14ac:dyDescent="0.25">
      <c r="A24852" s="90" t="s">
        <v>4904</v>
      </c>
      <c r="B24852" s="91"/>
      <c r="C24852" s="92">
        <v>12.564519879097899</v>
      </c>
      <c r="D24852" s="91"/>
      <c r="E24852" s="93" t="s">
        <v>4884</v>
      </c>
      <c r="F24852" s="94">
        <v>2702</v>
      </c>
    </row>
    <row r="24853" spans="1:6" ht="0.2" customHeight="1" x14ac:dyDescent="0.2"/>
    <row r="24854" spans="1:6" ht="12.75" customHeight="1" x14ac:dyDescent="0.2">
      <c r="A24854" s="80" t="s">
        <v>4871</v>
      </c>
      <c r="B24854" s="81" t="s">
        <v>4905</v>
      </c>
      <c r="C24854" s="82" t="s">
        <v>4870</v>
      </c>
      <c r="D24854" s="82" t="s">
        <v>4873</v>
      </c>
      <c r="E24854" s="82" t="s">
        <v>4874</v>
      </c>
      <c r="F24854" s="83" t="s">
        <v>4875</v>
      </c>
    </row>
    <row r="24855" spans="1:6" ht="409.6" hidden="1" customHeight="1" x14ac:dyDescent="0.2"/>
    <row r="24856" spans="1:6" ht="25.5" customHeight="1" x14ac:dyDescent="0.2">
      <c r="A24856" s="84" t="s">
        <v>4949</v>
      </c>
      <c r="B24856" s="85" t="s">
        <v>4950</v>
      </c>
      <c r="C24856" s="86" t="s">
        <v>9</v>
      </c>
      <c r="D24856" s="87">
        <v>4.6730000000000001E-2</v>
      </c>
      <c r="E24856" s="88">
        <v>2140</v>
      </c>
      <c r="F24856" s="89">
        <f>+D24856*E24856</f>
        <v>100.0022</v>
      </c>
    </row>
    <row r="24857" spans="1:6" ht="409.6" hidden="1" customHeight="1" x14ac:dyDescent="0.2"/>
    <row r="24858" spans="1:6" ht="25.5" customHeight="1" thickBot="1" x14ac:dyDescent="0.25">
      <c r="A24858" s="84" t="s">
        <v>4920</v>
      </c>
      <c r="B24858" s="85" t="s">
        <v>4921</v>
      </c>
      <c r="C24858" s="86" t="s">
        <v>106</v>
      </c>
      <c r="D24858" s="87">
        <v>7.2599999999999998E-2</v>
      </c>
      <c r="E24858" s="88">
        <v>14128</v>
      </c>
      <c r="F24858" s="89">
        <f>+D24858*E24858</f>
        <v>1025.6928</v>
      </c>
    </row>
    <row r="24859" spans="1:6" ht="409.6" hidden="1" customHeight="1" thickBot="1" x14ac:dyDescent="0.25"/>
    <row r="24860" spans="1:6" ht="13.5" customHeight="1" thickBot="1" x14ac:dyDescent="0.25">
      <c r="A24860" s="90" t="s">
        <v>4908</v>
      </c>
      <c r="B24860" s="91"/>
      <c r="C24860" s="92">
        <v>5.2359916298535198</v>
      </c>
      <c r="D24860" s="91"/>
      <c r="E24860" s="93" t="s">
        <v>4884</v>
      </c>
      <c r="F24860" s="94">
        <v>1126</v>
      </c>
    </row>
    <row r="24861" spans="1:6" ht="0.2" customHeight="1" thickBot="1" x14ac:dyDescent="0.25"/>
    <row r="24862" spans="1:6" ht="12.75" customHeight="1" thickBot="1" x14ac:dyDescent="0.3">
      <c r="A24862" s="157" t="s">
        <v>4909</v>
      </c>
      <c r="B24862" s="158"/>
      <c r="C24862" s="158"/>
      <c r="D24862" s="158"/>
      <c r="E24862" s="159">
        <v>21505</v>
      </c>
      <c r="F24862" s="160"/>
    </row>
    <row r="24863" spans="1:6" ht="12.75" customHeight="1" x14ac:dyDescent="0.2"/>
    <row r="24864" spans="1:6" ht="12.75" customHeight="1" x14ac:dyDescent="0.2"/>
    <row r="24865" spans="1:6" ht="409.6" hidden="1" customHeight="1" x14ac:dyDescent="0.2"/>
    <row r="24866" spans="1:6" ht="12.75" customHeight="1" x14ac:dyDescent="0.25">
      <c r="A24866" s="144" t="s">
        <v>4868</v>
      </c>
      <c r="B24866" s="145"/>
      <c r="C24866" s="145"/>
      <c r="D24866" s="145"/>
      <c r="E24866" s="146"/>
      <c r="F24866" s="147"/>
    </row>
    <row r="24867" spans="1:6" ht="12.75" customHeight="1" x14ac:dyDescent="0.2">
      <c r="A24867" s="138" t="s">
        <v>3613</v>
      </c>
      <c r="B24867" s="139"/>
      <c r="C24867" s="139"/>
      <c r="D24867" s="140"/>
      <c r="E24867" s="76" t="s">
        <v>4869</v>
      </c>
      <c r="F24867" s="77" t="s">
        <v>4870</v>
      </c>
    </row>
    <row r="24868" spans="1:6" ht="12.75" customHeight="1" x14ac:dyDescent="0.2">
      <c r="A24868" s="141"/>
      <c r="B24868" s="142"/>
      <c r="C24868" s="142"/>
      <c r="D24868" s="143"/>
      <c r="E24868" s="78" t="s">
        <v>3612</v>
      </c>
      <c r="F24868" s="79" t="s">
        <v>117</v>
      </c>
    </row>
    <row r="24869" spans="1:6" ht="409.6" hidden="1" customHeight="1" x14ac:dyDescent="0.2"/>
    <row r="24870" spans="1:6" ht="12.75" customHeight="1" x14ac:dyDescent="0.2">
      <c r="A24870" s="80" t="s">
        <v>4871</v>
      </c>
      <c r="B24870" s="81" t="s">
        <v>4872</v>
      </c>
      <c r="C24870" s="82" t="s">
        <v>4870</v>
      </c>
      <c r="D24870" s="82" t="s">
        <v>4873</v>
      </c>
      <c r="E24870" s="82" t="s">
        <v>4874</v>
      </c>
      <c r="F24870" s="83" t="s">
        <v>4875</v>
      </c>
    </row>
    <row r="24871" spans="1:6" ht="409.6" hidden="1" customHeight="1" x14ac:dyDescent="0.2"/>
    <row r="24872" spans="1:6" ht="25.5" customHeight="1" x14ac:dyDescent="0.2">
      <c r="A24872" s="84" t="s">
        <v>5802</v>
      </c>
      <c r="B24872" s="85" t="s">
        <v>5803</v>
      </c>
      <c r="C24872" s="86" t="s">
        <v>9</v>
      </c>
      <c r="D24872" s="87">
        <v>38</v>
      </c>
      <c r="E24872" s="88">
        <v>1155</v>
      </c>
      <c r="F24872" s="89">
        <f>+D24872*E24872</f>
        <v>43890</v>
      </c>
    </row>
    <row r="24873" spans="1:6" ht="409.6" hidden="1" customHeight="1" x14ac:dyDescent="0.2"/>
    <row r="24874" spans="1:6" ht="25.5" customHeight="1" x14ac:dyDescent="0.2">
      <c r="A24874" s="84" t="s">
        <v>5121</v>
      </c>
      <c r="B24874" s="85" t="s">
        <v>5122</v>
      </c>
      <c r="C24874" s="86" t="s">
        <v>106</v>
      </c>
      <c r="D24874" s="87">
        <v>5.5E-2</v>
      </c>
      <c r="E24874" s="88">
        <v>32024</v>
      </c>
      <c r="F24874" s="89">
        <f>+D24874*E24874</f>
        <v>1761.32</v>
      </c>
    </row>
    <row r="24875" spans="1:6" ht="409.6" hidden="1" customHeight="1" x14ac:dyDescent="0.2"/>
    <row r="24876" spans="1:6" ht="25.5" customHeight="1" x14ac:dyDescent="0.2">
      <c r="A24876" s="84" t="s">
        <v>4955</v>
      </c>
      <c r="B24876" s="85" t="s">
        <v>4956</v>
      </c>
      <c r="C24876" s="86" t="s">
        <v>106</v>
      </c>
      <c r="D24876" s="87">
        <v>5.5E-2</v>
      </c>
      <c r="E24876" s="88">
        <v>71900</v>
      </c>
      <c r="F24876" s="89">
        <f>+D24876*E24876</f>
        <v>3954.5</v>
      </c>
    </row>
    <row r="24877" spans="1:6" ht="409.6" hidden="1" customHeight="1" x14ac:dyDescent="0.2"/>
    <row r="24878" spans="1:6" ht="25.5" customHeight="1" x14ac:dyDescent="0.2">
      <c r="A24878" s="84" t="s">
        <v>5154</v>
      </c>
      <c r="B24878" s="85" t="s">
        <v>5155</v>
      </c>
      <c r="C24878" s="86" t="s">
        <v>106</v>
      </c>
      <c r="D24878" s="87">
        <v>3.15E-3</v>
      </c>
      <c r="E24878" s="88">
        <v>405694</v>
      </c>
      <c r="F24878" s="89">
        <f>+D24878*E24878</f>
        <v>1277.9360999999999</v>
      </c>
    </row>
    <row r="24879" spans="1:6" ht="409.6" hidden="1" customHeight="1" x14ac:dyDescent="0.2"/>
    <row r="24880" spans="1:6" ht="25.5" customHeight="1" x14ac:dyDescent="0.2">
      <c r="A24880" s="84" t="s">
        <v>5052</v>
      </c>
      <c r="B24880" s="85" t="s">
        <v>5053</v>
      </c>
      <c r="C24880" s="86" t="s">
        <v>106</v>
      </c>
      <c r="D24880" s="87">
        <v>0.01</v>
      </c>
      <c r="E24880" s="88">
        <v>83800</v>
      </c>
      <c r="F24880" s="89">
        <f>+D24880*E24880</f>
        <v>838</v>
      </c>
    </row>
    <row r="24881" spans="1:6" ht="409.6" hidden="1" customHeight="1" x14ac:dyDescent="0.2"/>
    <row r="24882" spans="1:6" ht="25.5" customHeight="1" x14ac:dyDescent="0.2">
      <c r="A24882" s="84" t="s">
        <v>5804</v>
      </c>
      <c r="B24882" s="85" t="s">
        <v>5805</v>
      </c>
      <c r="C24882" s="86" t="s">
        <v>106</v>
      </c>
      <c r="D24882" s="87">
        <v>3.3599999999999998E-2</v>
      </c>
      <c r="E24882" s="88">
        <v>85000</v>
      </c>
      <c r="F24882" s="89">
        <f>+D24882*E24882</f>
        <v>2856</v>
      </c>
    </row>
    <row r="24883" spans="1:6" ht="409.6" hidden="1" customHeight="1" x14ac:dyDescent="0.2"/>
    <row r="24884" spans="1:6" ht="25.5" customHeight="1" thickBot="1" x14ac:dyDescent="0.25">
      <c r="A24884" s="84" t="s">
        <v>5127</v>
      </c>
      <c r="B24884" s="85" t="s">
        <v>5128</v>
      </c>
      <c r="C24884" s="86" t="s">
        <v>106</v>
      </c>
      <c r="D24884" s="87">
        <v>0.16500000000000001</v>
      </c>
      <c r="E24884" s="88">
        <v>82904</v>
      </c>
      <c r="F24884" s="89">
        <f>+D24884*E24884</f>
        <v>13679.16</v>
      </c>
    </row>
    <row r="24885" spans="1:6" ht="409.6" hidden="1" customHeight="1" thickBot="1" x14ac:dyDescent="0.25"/>
    <row r="24886" spans="1:6" ht="13.5" customHeight="1" thickBot="1" x14ac:dyDescent="0.25">
      <c r="A24886" s="90" t="s">
        <v>4883</v>
      </c>
      <c r="B24886" s="91"/>
      <c r="C24886" s="92">
        <v>69.225464244784504</v>
      </c>
      <c r="D24886" s="91"/>
      <c r="E24886" s="93" t="s">
        <v>4884</v>
      </c>
      <c r="F24886" s="94">
        <v>68257</v>
      </c>
    </row>
    <row r="24887" spans="1:6" ht="0.2" customHeight="1" x14ac:dyDescent="0.2"/>
    <row r="24888" spans="1:6" ht="12.75" customHeight="1" x14ac:dyDescent="0.2">
      <c r="A24888" s="80" t="s">
        <v>4871</v>
      </c>
      <c r="B24888" s="81" t="s">
        <v>4885</v>
      </c>
      <c r="C24888" s="82" t="s">
        <v>4870</v>
      </c>
      <c r="D24888" s="82" t="s">
        <v>4873</v>
      </c>
      <c r="E24888" s="82" t="s">
        <v>4874</v>
      </c>
      <c r="F24888" s="83" t="s">
        <v>4875</v>
      </c>
    </row>
    <row r="24889" spans="1:6" ht="409.6" hidden="1" customHeight="1" x14ac:dyDescent="0.2"/>
    <row r="24890" spans="1:6" ht="25.5" customHeight="1" thickBot="1" x14ac:dyDescent="0.25">
      <c r="A24890" s="84" t="s">
        <v>4912</v>
      </c>
      <c r="B24890" s="85" t="s">
        <v>4913</v>
      </c>
      <c r="C24890" s="86" t="s">
        <v>4888</v>
      </c>
      <c r="D24890" s="87">
        <v>0.14285999999999999</v>
      </c>
      <c r="E24890" s="88">
        <v>184277</v>
      </c>
      <c r="F24890" s="89">
        <f>+D24890*E24890</f>
        <v>26325.812219999996</v>
      </c>
    </row>
    <row r="24891" spans="1:6" ht="409.6" hidden="1" customHeight="1" thickBot="1" x14ac:dyDescent="0.25"/>
    <row r="24892" spans="1:6" ht="13.5" customHeight="1" thickBot="1" x14ac:dyDescent="0.25">
      <c r="A24892" s="90" t="s">
        <v>4893</v>
      </c>
      <c r="B24892" s="91"/>
      <c r="C24892" s="92">
        <v>26.699526373971899</v>
      </c>
      <c r="D24892" s="91"/>
      <c r="E24892" s="93" t="s">
        <v>4884</v>
      </c>
      <c r="F24892" s="94">
        <v>26326</v>
      </c>
    </row>
    <row r="24893" spans="1:6" ht="0.2" customHeight="1" x14ac:dyDescent="0.2"/>
    <row r="24894" spans="1:6" ht="12.75" customHeight="1" x14ac:dyDescent="0.2">
      <c r="A24894" s="80" t="s">
        <v>4871</v>
      </c>
      <c r="B24894" s="81" t="s">
        <v>4894</v>
      </c>
      <c r="C24894" s="82" t="s">
        <v>4870</v>
      </c>
      <c r="D24894" s="82" t="s">
        <v>4873</v>
      </c>
      <c r="E24894" s="82" t="s">
        <v>4874</v>
      </c>
      <c r="F24894" s="83" t="s">
        <v>4875</v>
      </c>
    </row>
    <row r="24895" spans="1:6" ht="409.6" hidden="1" customHeight="1" x14ac:dyDescent="0.2"/>
    <row r="24896" spans="1:6" ht="25.5" customHeight="1" thickBot="1" x14ac:dyDescent="0.25">
      <c r="A24896" s="84" t="s">
        <v>4895</v>
      </c>
      <c r="B24896" s="85" t="s">
        <v>4896</v>
      </c>
      <c r="C24896" s="86" t="s">
        <v>4897</v>
      </c>
      <c r="D24896" s="87">
        <v>0.05</v>
      </c>
      <c r="E24896" s="88">
        <v>26326</v>
      </c>
      <c r="F24896" s="89">
        <f>+D24896*E24896</f>
        <v>1316.3000000000002</v>
      </c>
    </row>
    <row r="24897" spans="1:6" ht="409.6" hidden="1" customHeight="1" thickBot="1" x14ac:dyDescent="0.25"/>
    <row r="24898" spans="1:6" ht="13.5" customHeight="1" thickBot="1" x14ac:dyDescent="0.25">
      <c r="A24898" s="90" t="s">
        <v>4898</v>
      </c>
      <c r="B24898" s="91"/>
      <c r="C24898" s="92">
        <v>1.3346720621494701</v>
      </c>
      <c r="D24898" s="91"/>
      <c r="E24898" s="93" t="s">
        <v>4884</v>
      </c>
      <c r="F24898" s="94">
        <v>1316</v>
      </c>
    </row>
    <row r="24899" spans="1:6" ht="0.2" customHeight="1" x14ac:dyDescent="0.2"/>
    <row r="24900" spans="1:6" ht="12.75" customHeight="1" x14ac:dyDescent="0.2">
      <c r="A24900" s="80" t="s">
        <v>4871</v>
      </c>
      <c r="B24900" s="81" t="s">
        <v>4899</v>
      </c>
      <c r="C24900" s="82" t="s">
        <v>4870</v>
      </c>
      <c r="D24900" s="82" t="s">
        <v>4873</v>
      </c>
      <c r="E24900" s="82" t="s">
        <v>4874</v>
      </c>
      <c r="F24900" s="83" t="s">
        <v>4875</v>
      </c>
    </row>
    <row r="24901" spans="1:6" ht="409.6" hidden="1" customHeight="1" x14ac:dyDescent="0.2"/>
    <row r="24902" spans="1:6" ht="25.5" customHeight="1" x14ac:dyDescent="0.2">
      <c r="A24902" s="84" t="s">
        <v>5056</v>
      </c>
      <c r="B24902" s="85" t="s">
        <v>5057</v>
      </c>
      <c r="C24902" s="86" t="s">
        <v>109</v>
      </c>
      <c r="D24902" s="87">
        <v>2.5000000000000001E-2</v>
      </c>
      <c r="E24902" s="88">
        <v>54350</v>
      </c>
      <c r="F24902" s="89">
        <f>+D24902*E24902</f>
        <v>1358.75</v>
      </c>
    </row>
    <row r="24903" spans="1:6" ht="409.6" hidden="1" customHeight="1" x14ac:dyDescent="0.2"/>
    <row r="24904" spans="1:6" ht="25.5" customHeight="1" x14ac:dyDescent="0.2">
      <c r="A24904" s="84" t="s">
        <v>5058</v>
      </c>
      <c r="B24904" s="85" t="s">
        <v>5059</v>
      </c>
      <c r="C24904" s="86" t="s">
        <v>109</v>
      </c>
      <c r="D24904" s="87">
        <v>2.5000000000000001E-2</v>
      </c>
      <c r="E24904" s="88">
        <v>23712</v>
      </c>
      <c r="F24904" s="89">
        <f>+D24904*E24904</f>
        <v>592.80000000000007</v>
      </c>
    </row>
    <row r="24905" spans="1:6" ht="409.6" hidden="1" customHeight="1" x14ac:dyDescent="0.2"/>
    <row r="24906" spans="1:6" ht="25.5" customHeight="1" thickBot="1" x14ac:dyDescent="0.25">
      <c r="A24906" s="84" t="s">
        <v>5054</v>
      </c>
      <c r="B24906" s="85" t="s">
        <v>5055</v>
      </c>
      <c r="C24906" s="86" t="s">
        <v>109</v>
      </c>
      <c r="D24906" s="87">
        <v>2.5000000000000001E-2</v>
      </c>
      <c r="E24906" s="88">
        <v>30000</v>
      </c>
      <c r="F24906" s="89">
        <f>+D24906*E24906</f>
        <v>750</v>
      </c>
    </row>
    <row r="24907" spans="1:6" ht="409.6" hidden="1" customHeight="1" thickBot="1" x14ac:dyDescent="0.25"/>
    <row r="24908" spans="1:6" ht="13.5" customHeight="1" thickBot="1" x14ac:dyDescent="0.25">
      <c r="A24908" s="90" t="s">
        <v>4904</v>
      </c>
      <c r="B24908" s="91"/>
      <c r="C24908" s="92">
        <v>2.74033731909413</v>
      </c>
      <c r="D24908" s="91"/>
      <c r="E24908" s="93" t="s">
        <v>4884</v>
      </c>
      <c r="F24908" s="94">
        <v>2702</v>
      </c>
    </row>
    <row r="24909" spans="1:6" ht="0.2" customHeight="1" thickBot="1" x14ac:dyDescent="0.25"/>
    <row r="24910" spans="1:6" ht="12.75" customHeight="1" thickBot="1" x14ac:dyDescent="0.3">
      <c r="A24910" s="157" t="s">
        <v>4909</v>
      </c>
      <c r="B24910" s="158"/>
      <c r="C24910" s="158"/>
      <c r="D24910" s="158"/>
      <c r="E24910" s="159">
        <v>98601</v>
      </c>
      <c r="F24910" s="160"/>
    </row>
    <row r="24911" spans="1:6" ht="12.75" customHeight="1" x14ac:dyDescent="0.2"/>
    <row r="24912" spans="1:6" ht="12.75" customHeight="1" x14ac:dyDescent="0.2"/>
    <row r="24913" spans="1:6" ht="409.6" hidden="1" customHeight="1" x14ac:dyDescent="0.2"/>
    <row r="24914" spans="1:6" ht="12.75" customHeight="1" x14ac:dyDescent="0.25">
      <c r="A24914" s="144" t="s">
        <v>4868</v>
      </c>
      <c r="B24914" s="145"/>
      <c r="C24914" s="145"/>
      <c r="D24914" s="145"/>
      <c r="E24914" s="146"/>
      <c r="F24914" s="147"/>
    </row>
    <row r="24915" spans="1:6" ht="12.75" customHeight="1" x14ac:dyDescent="0.2">
      <c r="A24915" s="138" t="s">
        <v>3615</v>
      </c>
      <c r="B24915" s="139"/>
      <c r="C24915" s="139"/>
      <c r="D24915" s="140"/>
      <c r="E24915" s="76" t="s">
        <v>4869</v>
      </c>
      <c r="F24915" s="77" t="s">
        <v>4870</v>
      </c>
    </row>
    <row r="24916" spans="1:6" ht="12.75" customHeight="1" x14ac:dyDescent="0.2">
      <c r="A24916" s="141"/>
      <c r="B24916" s="142"/>
      <c r="C24916" s="142"/>
      <c r="D24916" s="143"/>
      <c r="E24916" s="78" t="s">
        <v>3614</v>
      </c>
      <c r="F24916" s="79" t="s">
        <v>117</v>
      </c>
    </row>
    <row r="24917" spans="1:6" ht="409.6" hidden="1" customHeight="1" x14ac:dyDescent="0.2"/>
    <row r="24918" spans="1:6" ht="12.75" customHeight="1" x14ac:dyDescent="0.2">
      <c r="A24918" s="80" t="s">
        <v>4871</v>
      </c>
      <c r="B24918" s="81" t="s">
        <v>4872</v>
      </c>
      <c r="C24918" s="82" t="s">
        <v>4870</v>
      </c>
      <c r="D24918" s="82" t="s">
        <v>4873</v>
      </c>
      <c r="E24918" s="82" t="s">
        <v>4874</v>
      </c>
      <c r="F24918" s="83" t="s">
        <v>4875</v>
      </c>
    </row>
    <row r="24919" spans="1:6" ht="409.6" hidden="1" customHeight="1" x14ac:dyDescent="0.2"/>
    <row r="24920" spans="1:6" ht="25.5" customHeight="1" x14ac:dyDescent="0.2">
      <c r="A24920" s="84" t="s">
        <v>5806</v>
      </c>
      <c r="B24920" s="85" t="s">
        <v>5807</v>
      </c>
      <c r="C24920" s="86" t="s">
        <v>9</v>
      </c>
      <c r="D24920" s="87">
        <v>26.25</v>
      </c>
      <c r="E24920" s="88">
        <v>1705</v>
      </c>
      <c r="F24920" s="89">
        <f>+D24920*E24920</f>
        <v>44756.25</v>
      </c>
    </row>
    <row r="24921" spans="1:6" ht="409.6" hidden="1" customHeight="1" x14ac:dyDescent="0.2"/>
    <row r="24922" spans="1:6" ht="25.5" customHeight="1" x14ac:dyDescent="0.2">
      <c r="A24922" s="84" t="s">
        <v>5052</v>
      </c>
      <c r="B24922" s="85" t="s">
        <v>5053</v>
      </c>
      <c r="C24922" s="86" t="s">
        <v>106</v>
      </c>
      <c r="D24922" s="87">
        <v>0.01</v>
      </c>
      <c r="E24922" s="88">
        <v>83800</v>
      </c>
      <c r="F24922" s="89">
        <f>+D24922*E24922</f>
        <v>838</v>
      </c>
    </row>
    <row r="24923" spans="1:6" ht="409.6" hidden="1" customHeight="1" x14ac:dyDescent="0.2"/>
    <row r="24924" spans="1:6" ht="25.5" customHeight="1" thickBot="1" x14ac:dyDescent="0.25">
      <c r="A24924" s="84" t="s">
        <v>5048</v>
      </c>
      <c r="B24924" s="85" t="s">
        <v>5049</v>
      </c>
      <c r="C24924" s="86" t="s">
        <v>106</v>
      </c>
      <c r="D24924" s="87">
        <v>4.2000000000000003E-2</v>
      </c>
      <c r="E24924" s="88">
        <v>331600</v>
      </c>
      <c r="F24924" s="89">
        <f>+D24924*E24924</f>
        <v>13927.2</v>
      </c>
    </row>
    <row r="24925" spans="1:6" ht="409.6" hidden="1" customHeight="1" thickBot="1" x14ac:dyDescent="0.25"/>
    <row r="24926" spans="1:6" ht="13.5" customHeight="1" thickBot="1" x14ac:dyDescent="0.25">
      <c r="A24926" s="90" t="s">
        <v>4883</v>
      </c>
      <c r="B24926" s="91"/>
      <c r="C24926" s="92">
        <v>66.566386329068607</v>
      </c>
      <c r="D24926" s="91"/>
      <c r="E24926" s="93" t="s">
        <v>4884</v>
      </c>
      <c r="F24926" s="94">
        <v>59521</v>
      </c>
    </row>
    <row r="24927" spans="1:6" ht="0.2" customHeight="1" x14ac:dyDescent="0.2"/>
    <row r="24928" spans="1:6" ht="12.75" customHeight="1" x14ac:dyDescent="0.2">
      <c r="A24928" s="80" t="s">
        <v>4871</v>
      </c>
      <c r="B24928" s="81" t="s">
        <v>4885</v>
      </c>
      <c r="C24928" s="82" t="s">
        <v>4870</v>
      </c>
      <c r="D24928" s="82" t="s">
        <v>4873</v>
      </c>
      <c r="E24928" s="82" t="s">
        <v>4874</v>
      </c>
      <c r="F24928" s="83" t="s">
        <v>4875</v>
      </c>
    </row>
    <row r="24929" spans="1:6" ht="409.6" hidden="1" customHeight="1" x14ac:dyDescent="0.2"/>
    <row r="24930" spans="1:6" ht="25.5" customHeight="1" thickBot="1" x14ac:dyDescent="0.25">
      <c r="A24930" s="84" t="s">
        <v>4912</v>
      </c>
      <c r="B24930" s="85" t="s">
        <v>4913</v>
      </c>
      <c r="C24930" s="86" t="s">
        <v>4888</v>
      </c>
      <c r="D24930" s="87">
        <v>0.14054</v>
      </c>
      <c r="E24930" s="88">
        <v>184277</v>
      </c>
      <c r="F24930" s="89">
        <f>+D24930*E24930</f>
        <v>25898.289580000001</v>
      </c>
    </row>
    <row r="24931" spans="1:6" ht="409.6" hidden="1" customHeight="1" thickBot="1" x14ac:dyDescent="0.25"/>
    <row r="24932" spans="1:6" ht="13.5" customHeight="1" thickBot="1" x14ac:dyDescent="0.25">
      <c r="A24932" s="90" t="s">
        <v>4893</v>
      </c>
      <c r="B24932" s="91"/>
      <c r="C24932" s="92">
        <v>28.963496465956901</v>
      </c>
      <c r="D24932" s="91"/>
      <c r="E24932" s="93" t="s">
        <v>4884</v>
      </c>
      <c r="F24932" s="94">
        <v>25898</v>
      </c>
    </row>
    <row r="24933" spans="1:6" ht="0.2" customHeight="1" x14ac:dyDescent="0.2"/>
    <row r="24934" spans="1:6" ht="12.75" customHeight="1" x14ac:dyDescent="0.2">
      <c r="A24934" s="80" t="s">
        <v>4871</v>
      </c>
      <c r="B24934" s="81" t="s">
        <v>4894</v>
      </c>
      <c r="C24934" s="82" t="s">
        <v>4870</v>
      </c>
      <c r="D24934" s="82" t="s">
        <v>4873</v>
      </c>
      <c r="E24934" s="82" t="s">
        <v>4874</v>
      </c>
      <c r="F24934" s="83" t="s">
        <v>4875</v>
      </c>
    </row>
    <row r="24935" spans="1:6" ht="409.6" hidden="1" customHeight="1" x14ac:dyDescent="0.2"/>
    <row r="24936" spans="1:6" ht="25.5" customHeight="1" thickBot="1" x14ac:dyDescent="0.25">
      <c r="A24936" s="84" t="s">
        <v>4895</v>
      </c>
      <c r="B24936" s="85" t="s">
        <v>4896</v>
      </c>
      <c r="C24936" s="86" t="s">
        <v>4897</v>
      </c>
      <c r="D24936" s="87">
        <v>0.05</v>
      </c>
      <c r="E24936" s="88">
        <v>25898</v>
      </c>
      <c r="F24936" s="89">
        <f>+D24936*E24936</f>
        <v>1294.9000000000001</v>
      </c>
    </row>
    <row r="24937" spans="1:6" ht="409.6" hidden="1" customHeight="1" thickBot="1" x14ac:dyDescent="0.25"/>
    <row r="24938" spans="1:6" ht="13.5" customHeight="1" thickBot="1" x14ac:dyDescent="0.25">
      <c r="A24938" s="90" t="s">
        <v>4898</v>
      </c>
      <c r="B24938" s="91"/>
      <c r="C24938" s="92">
        <v>1.4482866601055699</v>
      </c>
      <c r="D24938" s="91"/>
      <c r="E24938" s="93" t="s">
        <v>4884</v>
      </c>
      <c r="F24938" s="94">
        <v>1295</v>
      </c>
    </row>
    <row r="24939" spans="1:6" ht="0.2" customHeight="1" x14ac:dyDescent="0.2"/>
    <row r="24940" spans="1:6" ht="12.75" customHeight="1" x14ac:dyDescent="0.2">
      <c r="A24940" s="80" t="s">
        <v>4871</v>
      </c>
      <c r="B24940" s="81" t="s">
        <v>4899</v>
      </c>
      <c r="C24940" s="82" t="s">
        <v>4870</v>
      </c>
      <c r="D24940" s="82" t="s">
        <v>4873</v>
      </c>
      <c r="E24940" s="82" t="s">
        <v>4874</v>
      </c>
      <c r="F24940" s="83" t="s">
        <v>4875</v>
      </c>
    </row>
    <row r="24941" spans="1:6" ht="409.6" hidden="1" customHeight="1" x14ac:dyDescent="0.2"/>
    <row r="24942" spans="1:6" ht="25.5" customHeight="1" x14ac:dyDescent="0.2">
      <c r="A24942" s="84" t="s">
        <v>5056</v>
      </c>
      <c r="B24942" s="85" t="s">
        <v>5057</v>
      </c>
      <c r="C24942" s="86" t="s">
        <v>109</v>
      </c>
      <c r="D24942" s="87">
        <v>2.5000000000000001E-2</v>
      </c>
      <c r="E24942" s="88">
        <v>54350</v>
      </c>
      <c r="F24942" s="89">
        <f>+D24942*E24942</f>
        <v>1358.75</v>
      </c>
    </row>
    <row r="24943" spans="1:6" ht="409.6" hidden="1" customHeight="1" x14ac:dyDescent="0.2"/>
    <row r="24944" spans="1:6" ht="25.5" customHeight="1" x14ac:dyDescent="0.2">
      <c r="A24944" s="84" t="s">
        <v>5058</v>
      </c>
      <c r="B24944" s="85" t="s">
        <v>5059</v>
      </c>
      <c r="C24944" s="86" t="s">
        <v>109</v>
      </c>
      <c r="D24944" s="87">
        <v>2.5000000000000001E-2</v>
      </c>
      <c r="E24944" s="88">
        <v>23712</v>
      </c>
      <c r="F24944" s="89">
        <f>+D24944*E24944</f>
        <v>592.80000000000007</v>
      </c>
    </row>
    <row r="24945" spans="1:6" ht="409.6" hidden="1" customHeight="1" x14ac:dyDescent="0.2"/>
    <row r="24946" spans="1:6" ht="25.5" customHeight="1" thickBot="1" x14ac:dyDescent="0.25">
      <c r="A24946" s="84" t="s">
        <v>5054</v>
      </c>
      <c r="B24946" s="85" t="s">
        <v>5055</v>
      </c>
      <c r="C24946" s="86" t="s">
        <v>109</v>
      </c>
      <c r="D24946" s="87">
        <v>2.5000000000000001E-2</v>
      </c>
      <c r="E24946" s="88">
        <v>30000</v>
      </c>
      <c r="F24946" s="89">
        <f>+D24946*E24946</f>
        <v>750</v>
      </c>
    </row>
    <row r="24947" spans="1:6" ht="409.6" hidden="1" customHeight="1" thickBot="1" x14ac:dyDescent="0.25"/>
    <row r="24948" spans="1:6" ht="13.5" customHeight="1" thickBot="1" x14ac:dyDescent="0.25">
      <c r="A24948" s="90" t="s">
        <v>4904</v>
      </c>
      <c r="B24948" s="91"/>
      <c r="C24948" s="92">
        <v>3.02183054486893</v>
      </c>
      <c r="D24948" s="91"/>
      <c r="E24948" s="93" t="s">
        <v>4884</v>
      </c>
      <c r="F24948" s="94">
        <v>2702</v>
      </c>
    </row>
    <row r="24949" spans="1:6" ht="0.2" customHeight="1" thickBot="1" x14ac:dyDescent="0.25"/>
    <row r="24950" spans="1:6" ht="12.75" customHeight="1" thickBot="1" x14ac:dyDescent="0.3">
      <c r="A24950" s="157" t="s">
        <v>4909</v>
      </c>
      <c r="B24950" s="158"/>
      <c r="C24950" s="158"/>
      <c r="D24950" s="158"/>
      <c r="E24950" s="159">
        <v>89416</v>
      </c>
      <c r="F24950" s="160"/>
    </row>
    <row r="24951" spans="1:6" ht="12.75" customHeight="1" x14ac:dyDescent="0.2"/>
    <row r="24952" spans="1:6" ht="12.75" customHeight="1" x14ac:dyDescent="0.2"/>
    <row r="24953" spans="1:6" ht="409.6" hidden="1" customHeight="1" x14ac:dyDescent="0.2"/>
    <row r="24954" spans="1:6" ht="12.75" customHeight="1" x14ac:dyDescent="0.25">
      <c r="A24954" s="144" t="s">
        <v>4868</v>
      </c>
      <c r="B24954" s="145"/>
      <c r="C24954" s="145"/>
      <c r="D24954" s="145"/>
      <c r="E24954" s="146"/>
      <c r="F24954" s="147"/>
    </row>
    <row r="24955" spans="1:6" ht="12.75" customHeight="1" x14ac:dyDescent="0.2">
      <c r="A24955" s="138" t="s">
        <v>3617</v>
      </c>
      <c r="B24955" s="139"/>
      <c r="C24955" s="139"/>
      <c r="D24955" s="140"/>
      <c r="E24955" s="76" t="s">
        <v>4869</v>
      </c>
      <c r="F24955" s="77" t="s">
        <v>4870</v>
      </c>
    </row>
    <row r="24956" spans="1:6" ht="12.75" customHeight="1" x14ac:dyDescent="0.2">
      <c r="A24956" s="141"/>
      <c r="B24956" s="142"/>
      <c r="C24956" s="142"/>
      <c r="D24956" s="143"/>
      <c r="E24956" s="78" t="s">
        <v>3616</v>
      </c>
      <c r="F24956" s="79" t="s">
        <v>117</v>
      </c>
    </row>
    <row r="24957" spans="1:6" ht="409.6" hidden="1" customHeight="1" x14ac:dyDescent="0.2"/>
    <row r="24958" spans="1:6" ht="12.75" customHeight="1" x14ac:dyDescent="0.2">
      <c r="A24958" s="80" t="s">
        <v>4871</v>
      </c>
      <c r="B24958" s="81" t="s">
        <v>4872</v>
      </c>
      <c r="C24958" s="82" t="s">
        <v>4870</v>
      </c>
      <c r="D24958" s="82" t="s">
        <v>4873</v>
      </c>
      <c r="E24958" s="82" t="s">
        <v>4874</v>
      </c>
      <c r="F24958" s="83" t="s">
        <v>4875</v>
      </c>
    </row>
    <row r="24959" spans="1:6" ht="409.6" hidden="1" customHeight="1" x14ac:dyDescent="0.2"/>
    <row r="24960" spans="1:6" ht="25.5" customHeight="1" x14ac:dyDescent="0.2">
      <c r="A24960" s="84" t="s">
        <v>5756</v>
      </c>
      <c r="B24960" s="85" t="s">
        <v>5757</v>
      </c>
      <c r="C24960" s="86" t="s">
        <v>9</v>
      </c>
      <c r="D24960" s="87">
        <v>26.25</v>
      </c>
      <c r="E24960" s="88">
        <v>2446</v>
      </c>
      <c r="F24960" s="89">
        <f>+D24960*E24960</f>
        <v>64207.5</v>
      </c>
    </row>
    <row r="24961" spans="1:6" ht="409.6" hidden="1" customHeight="1" x14ac:dyDescent="0.2"/>
    <row r="24962" spans="1:6" ht="25.5" customHeight="1" x14ac:dyDescent="0.2">
      <c r="A24962" s="84" t="s">
        <v>4955</v>
      </c>
      <c r="B24962" s="85" t="s">
        <v>4956</v>
      </c>
      <c r="C24962" s="86" t="s">
        <v>106</v>
      </c>
      <c r="D24962" s="87">
        <v>4.3999999999999997E-2</v>
      </c>
      <c r="E24962" s="88">
        <v>71900</v>
      </c>
      <c r="F24962" s="89">
        <f>+D24962*E24962</f>
        <v>3163.6</v>
      </c>
    </row>
    <row r="24963" spans="1:6" ht="409.6" hidden="1" customHeight="1" x14ac:dyDescent="0.2"/>
    <row r="24964" spans="1:6" ht="25.5" customHeight="1" thickBot="1" x14ac:dyDescent="0.25">
      <c r="A24964" s="84" t="s">
        <v>5052</v>
      </c>
      <c r="B24964" s="85" t="s">
        <v>5053</v>
      </c>
      <c r="C24964" s="86" t="s">
        <v>106</v>
      </c>
      <c r="D24964" s="87">
        <v>2.1000000000000001E-2</v>
      </c>
      <c r="E24964" s="88">
        <v>83800</v>
      </c>
      <c r="F24964" s="89">
        <f>+D24964*E24964</f>
        <v>1759.8000000000002</v>
      </c>
    </row>
    <row r="24965" spans="1:6" ht="409.6" hidden="1" customHeight="1" thickBot="1" x14ac:dyDescent="0.25"/>
    <row r="24966" spans="1:6" ht="13.5" customHeight="1" thickBot="1" x14ac:dyDescent="0.25">
      <c r="A24966" s="90" t="s">
        <v>4883</v>
      </c>
      <c r="B24966" s="91"/>
      <c r="C24966" s="92">
        <v>67.651117047823107</v>
      </c>
      <c r="D24966" s="91"/>
      <c r="E24966" s="93" t="s">
        <v>4884</v>
      </c>
      <c r="F24966" s="94">
        <v>69132</v>
      </c>
    </row>
    <row r="24967" spans="1:6" ht="0.2" customHeight="1" x14ac:dyDescent="0.2"/>
    <row r="24968" spans="1:6" ht="12.75" customHeight="1" x14ac:dyDescent="0.2">
      <c r="A24968" s="80" t="s">
        <v>4871</v>
      </c>
      <c r="B24968" s="81" t="s">
        <v>4885</v>
      </c>
      <c r="C24968" s="82" t="s">
        <v>4870</v>
      </c>
      <c r="D24968" s="82" t="s">
        <v>4873</v>
      </c>
      <c r="E24968" s="82" t="s">
        <v>4874</v>
      </c>
      <c r="F24968" s="83" t="s">
        <v>4875</v>
      </c>
    </row>
    <row r="24969" spans="1:6" ht="409.6" hidden="1" customHeight="1" x14ac:dyDescent="0.2"/>
    <row r="24970" spans="1:6" ht="25.5" customHeight="1" thickBot="1" x14ac:dyDescent="0.25">
      <c r="A24970" s="84" t="s">
        <v>4912</v>
      </c>
      <c r="B24970" s="85" t="s">
        <v>4913</v>
      </c>
      <c r="C24970" s="86" t="s">
        <v>4888</v>
      </c>
      <c r="D24970" s="87">
        <v>0.14054</v>
      </c>
      <c r="E24970" s="88">
        <v>184277</v>
      </c>
      <c r="F24970" s="89">
        <f>+D24970*E24970</f>
        <v>25898.289580000001</v>
      </c>
    </row>
    <row r="24971" spans="1:6" ht="409.6" hidden="1" customHeight="1" thickBot="1" x14ac:dyDescent="0.25"/>
    <row r="24972" spans="1:6" ht="13.5" customHeight="1" thickBot="1" x14ac:dyDescent="0.25">
      <c r="A24972" s="90" t="s">
        <v>4893</v>
      </c>
      <c r="B24972" s="91"/>
      <c r="C24972" s="92">
        <v>25.3432365518794</v>
      </c>
      <c r="D24972" s="91"/>
      <c r="E24972" s="93" t="s">
        <v>4884</v>
      </c>
      <c r="F24972" s="94">
        <v>25898</v>
      </c>
    </row>
    <row r="24973" spans="1:6" ht="0.2" customHeight="1" x14ac:dyDescent="0.2"/>
    <row r="24974" spans="1:6" ht="12.75" customHeight="1" x14ac:dyDescent="0.2">
      <c r="A24974" s="80" t="s">
        <v>4871</v>
      </c>
      <c r="B24974" s="81" t="s">
        <v>4894</v>
      </c>
      <c r="C24974" s="82" t="s">
        <v>4870</v>
      </c>
      <c r="D24974" s="82" t="s">
        <v>4873</v>
      </c>
      <c r="E24974" s="82" t="s">
        <v>4874</v>
      </c>
      <c r="F24974" s="83" t="s">
        <v>4875</v>
      </c>
    </row>
    <row r="24975" spans="1:6" ht="409.6" hidden="1" customHeight="1" x14ac:dyDescent="0.2"/>
    <row r="24976" spans="1:6" ht="25.5" customHeight="1" thickBot="1" x14ac:dyDescent="0.25">
      <c r="A24976" s="84" t="s">
        <v>4895</v>
      </c>
      <c r="B24976" s="85" t="s">
        <v>4896</v>
      </c>
      <c r="C24976" s="86" t="s">
        <v>4897</v>
      </c>
      <c r="D24976" s="87">
        <v>0.05</v>
      </c>
      <c r="E24976" s="88">
        <v>25898</v>
      </c>
      <c r="F24976" s="89">
        <f>+D24976*E24976</f>
        <v>1294.9000000000001</v>
      </c>
    </row>
    <row r="24977" spans="1:6" ht="409.6" hidden="1" customHeight="1" x14ac:dyDescent="0.2"/>
    <row r="24978" spans="1:6" ht="13.5" customHeight="1" thickBot="1" x14ac:dyDescent="0.25">
      <c r="A24978" s="90" t="s">
        <v>4898</v>
      </c>
      <c r="B24978" s="91"/>
      <c r="C24978" s="92">
        <v>1.26725968548474</v>
      </c>
      <c r="D24978" s="91"/>
      <c r="E24978" s="93" t="s">
        <v>4884</v>
      </c>
      <c r="F24978" s="94">
        <v>1295</v>
      </c>
    </row>
    <row r="24979" spans="1:6" ht="0.2" customHeight="1" x14ac:dyDescent="0.2"/>
    <row r="24980" spans="1:6" ht="12.75" customHeight="1" x14ac:dyDescent="0.2">
      <c r="A24980" s="80" t="s">
        <v>4871</v>
      </c>
      <c r="B24980" s="81" t="s">
        <v>4899</v>
      </c>
      <c r="C24980" s="82" t="s">
        <v>4870</v>
      </c>
      <c r="D24980" s="82" t="s">
        <v>4873</v>
      </c>
      <c r="E24980" s="82" t="s">
        <v>4874</v>
      </c>
      <c r="F24980" s="83" t="s">
        <v>4875</v>
      </c>
    </row>
    <row r="24981" spans="1:6" ht="409.6" hidden="1" customHeight="1" x14ac:dyDescent="0.2"/>
    <row r="24982" spans="1:6" ht="25.5" customHeight="1" x14ac:dyDescent="0.2">
      <c r="A24982" s="84" t="s">
        <v>5056</v>
      </c>
      <c r="B24982" s="85" t="s">
        <v>5057</v>
      </c>
      <c r="C24982" s="86" t="s">
        <v>109</v>
      </c>
      <c r="D24982" s="87">
        <v>2.5000000000000001E-2</v>
      </c>
      <c r="E24982" s="88">
        <v>54350</v>
      </c>
      <c r="F24982" s="89">
        <f>+D24982*E24982</f>
        <v>1358.75</v>
      </c>
    </row>
    <row r="24983" spans="1:6" ht="409.6" hidden="1" customHeight="1" x14ac:dyDescent="0.2"/>
    <row r="24984" spans="1:6" ht="25.5" customHeight="1" x14ac:dyDescent="0.2">
      <c r="A24984" s="84" t="s">
        <v>5058</v>
      </c>
      <c r="B24984" s="85" t="s">
        <v>5059</v>
      </c>
      <c r="C24984" s="86" t="s">
        <v>109</v>
      </c>
      <c r="D24984" s="87">
        <v>2.5000000000000001E-2</v>
      </c>
      <c r="E24984" s="88">
        <v>23712</v>
      </c>
      <c r="F24984" s="89">
        <f>+D24984*E24984</f>
        <v>592.80000000000007</v>
      </c>
    </row>
    <row r="24985" spans="1:6" ht="409.6" hidden="1" customHeight="1" x14ac:dyDescent="0.2"/>
    <row r="24986" spans="1:6" ht="25.5" customHeight="1" thickBot="1" x14ac:dyDescent="0.25">
      <c r="A24986" s="84" t="s">
        <v>5054</v>
      </c>
      <c r="B24986" s="85" t="s">
        <v>5055</v>
      </c>
      <c r="C24986" s="86" t="s">
        <v>109</v>
      </c>
      <c r="D24986" s="87">
        <v>2.5000000000000001E-2</v>
      </c>
      <c r="E24986" s="88">
        <v>30000</v>
      </c>
      <c r="F24986" s="89">
        <f>+D24986*E24986</f>
        <v>750</v>
      </c>
    </row>
    <row r="24987" spans="1:6" ht="409.6" hidden="1" customHeight="1" thickBot="1" x14ac:dyDescent="0.25"/>
    <row r="24988" spans="1:6" ht="13.5" customHeight="1" thickBot="1" x14ac:dyDescent="0.25">
      <c r="A24988" s="90" t="s">
        <v>4904</v>
      </c>
      <c r="B24988" s="91"/>
      <c r="C24988" s="92">
        <v>2.6441202086330202</v>
      </c>
      <c r="D24988" s="91"/>
      <c r="E24988" s="93" t="s">
        <v>4884</v>
      </c>
      <c r="F24988" s="94">
        <v>2702</v>
      </c>
    </row>
    <row r="24989" spans="1:6" ht="0.2" customHeight="1" x14ac:dyDescent="0.2"/>
    <row r="24990" spans="1:6" ht="12.75" customHeight="1" x14ac:dyDescent="0.2">
      <c r="A24990" s="80" t="s">
        <v>4871</v>
      </c>
      <c r="B24990" s="81" t="s">
        <v>4905</v>
      </c>
      <c r="C24990" s="82" t="s">
        <v>4870</v>
      </c>
      <c r="D24990" s="82" t="s">
        <v>4873</v>
      </c>
      <c r="E24990" s="82" t="s">
        <v>4874</v>
      </c>
      <c r="F24990" s="83" t="s">
        <v>4875</v>
      </c>
    </row>
    <row r="24991" spans="1:6" ht="409.6" hidden="1" customHeight="1" x14ac:dyDescent="0.2"/>
    <row r="24992" spans="1:6" ht="25.5" customHeight="1" x14ac:dyDescent="0.2">
      <c r="A24992" s="84" t="s">
        <v>4949</v>
      </c>
      <c r="B24992" s="85" t="s">
        <v>4950</v>
      </c>
      <c r="C24992" s="86" t="s">
        <v>9</v>
      </c>
      <c r="D24992" s="87">
        <v>0.99812999999999996</v>
      </c>
      <c r="E24992" s="88">
        <v>2140</v>
      </c>
      <c r="F24992" s="89">
        <f>+D24992*E24992</f>
        <v>2135.9982</v>
      </c>
    </row>
    <row r="24993" spans="1:6" ht="409.6" hidden="1" customHeight="1" x14ac:dyDescent="0.2"/>
    <row r="24994" spans="1:6" ht="25.5" customHeight="1" thickBot="1" x14ac:dyDescent="0.25">
      <c r="A24994" s="84" t="s">
        <v>4920</v>
      </c>
      <c r="B24994" s="85" t="s">
        <v>4921</v>
      </c>
      <c r="C24994" s="86" t="s">
        <v>106</v>
      </c>
      <c r="D24994" s="87">
        <v>7.2599999999999998E-2</v>
      </c>
      <c r="E24994" s="88">
        <v>14128</v>
      </c>
      <c r="F24994" s="89">
        <f>+D24994*E24994</f>
        <v>1025.6928</v>
      </c>
    </row>
    <row r="24995" spans="1:6" ht="409.6" hidden="1" customHeight="1" thickBot="1" x14ac:dyDescent="0.25"/>
    <row r="24996" spans="1:6" ht="13.5" customHeight="1" thickBot="1" x14ac:dyDescent="0.25">
      <c r="A24996" s="90" t="s">
        <v>4908</v>
      </c>
      <c r="B24996" s="91"/>
      <c r="C24996" s="92">
        <v>3.0942665061797299</v>
      </c>
      <c r="D24996" s="91"/>
      <c r="E24996" s="93" t="s">
        <v>4884</v>
      </c>
      <c r="F24996" s="94">
        <v>3162</v>
      </c>
    </row>
    <row r="24997" spans="1:6" ht="0.2" customHeight="1" x14ac:dyDescent="0.2"/>
    <row r="24998" spans="1:6" ht="12.75" customHeight="1" thickBot="1" x14ac:dyDescent="0.3">
      <c r="A24998" s="157" t="s">
        <v>4909</v>
      </c>
      <c r="B24998" s="158"/>
      <c r="C24998" s="158"/>
      <c r="D24998" s="158"/>
      <c r="E24998" s="159">
        <v>102189</v>
      </c>
      <c r="F24998" s="160"/>
    </row>
    <row r="24999" spans="1:6" ht="12.75" customHeight="1" x14ac:dyDescent="0.2"/>
    <row r="25000" spans="1:6" ht="12.75" customHeight="1" x14ac:dyDescent="0.2"/>
    <row r="25001" spans="1:6" ht="409.6" hidden="1" customHeight="1" x14ac:dyDescent="0.2"/>
    <row r="25002" spans="1:6" ht="12.75" customHeight="1" x14ac:dyDescent="0.25">
      <c r="A25002" s="144" t="s">
        <v>4868</v>
      </c>
      <c r="B25002" s="145"/>
      <c r="C25002" s="145"/>
      <c r="D25002" s="145"/>
      <c r="E25002" s="146"/>
      <c r="F25002" s="147"/>
    </row>
    <row r="25003" spans="1:6" ht="12.75" customHeight="1" x14ac:dyDescent="0.2">
      <c r="A25003" s="138" t="s">
        <v>3619</v>
      </c>
      <c r="B25003" s="139"/>
      <c r="C25003" s="139"/>
      <c r="D25003" s="140"/>
      <c r="E25003" s="76" t="s">
        <v>4869</v>
      </c>
      <c r="F25003" s="77" t="s">
        <v>4870</v>
      </c>
    </row>
    <row r="25004" spans="1:6" ht="12.75" customHeight="1" x14ac:dyDescent="0.2">
      <c r="A25004" s="141"/>
      <c r="B25004" s="142"/>
      <c r="C25004" s="142"/>
      <c r="D25004" s="143"/>
      <c r="E25004" s="78" t="s">
        <v>3618</v>
      </c>
      <c r="F25004" s="79" t="s">
        <v>117</v>
      </c>
    </row>
    <row r="25005" spans="1:6" ht="409.6" hidden="1" customHeight="1" x14ac:dyDescent="0.2"/>
    <row r="25006" spans="1:6" ht="12.75" customHeight="1" x14ac:dyDescent="0.2">
      <c r="A25006" s="80" t="s">
        <v>4871</v>
      </c>
      <c r="B25006" s="81" t="s">
        <v>4872</v>
      </c>
      <c r="C25006" s="82" t="s">
        <v>4870</v>
      </c>
      <c r="D25006" s="82" t="s">
        <v>4873</v>
      </c>
      <c r="E25006" s="82" t="s">
        <v>4874</v>
      </c>
      <c r="F25006" s="83" t="s">
        <v>4875</v>
      </c>
    </row>
    <row r="25007" spans="1:6" ht="409.6" hidden="1" customHeight="1" x14ac:dyDescent="0.2"/>
    <row r="25008" spans="1:6" ht="25.5" customHeight="1" x14ac:dyDescent="0.2">
      <c r="A25008" s="84" t="s">
        <v>5808</v>
      </c>
      <c r="B25008" s="85" t="s">
        <v>5809</v>
      </c>
      <c r="C25008" s="86" t="s">
        <v>5810</v>
      </c>
      <c r="D25008" s="87">
        <v>0.4</v>
      </c>
      <c r="E25008" s="88">
        <v>62900</v>
      </c>
      <c r="F25008" s="89">
        <f>+D25008*E25008</f>
        <v>25160</v>
      </c>
    </row>
    <row r="25009" spans="1:6" ht="409.6" hidden="1" customHeight="1" x14ac:dyDescent="0.2"/>
    <row r="25010" spans="1:6" ht="25.5" customHeight="1" x14ac:dyDescent="0.2">
      <c r="A25010" s="84" t="s">
        <v>5811</v>
      </c>
      <c r="B25010" s="85" t="s">
        <v>5812</v>
      </c>
      <c r="C25010" s="86" t="s">
        <v>106</v>
      </c>
      <c r="D25010" s="87">
        <v>7.0000000000000007E-2</v>
      </c>
      <c r="E25010" s="88">
        <v>80000</v>
      </c>
      <c r="F25010" s="89">
        <f>+D25010*E25010</f>
        <v>5600.0000000000009</v>
      </c>
    </row>
    <row r="25011" spans="1:6" ht="409.6" hidden="1" customHeight="1" x14ac:dyDescent="0.2"/>
    <row r="25012" spans="1:6" ht="25.5" customHeight="1" x14ac:dyDescent="0.2">
      <c r="A25012" s="84" t="s">
        <v>5813</v>
      </c>
      <c r="B25012" s="85" t="s">
        <v>5814</v>
      </c>
      <c r="C25012" s="86" t="s">
        <v>117</v>
      </c>
      <c r="D25012" s="87">
        <v>1.1000000000000001</v>
      </c>
      <c r="E25012" s="88">
        <v>92500</v>
      </c>
      <c r="F25012" s="89">
        <f>+D25012*E25012</f>
        <v>101750.00000000001</v>
      </c>
    </row>
    <row r="25013" spans="1:6" ht="409.6" hidden="1" customHeight="1" x14ac:dyDescent="0.2"/>
    <row r="25014" spans="1:6" ht="25.5" customHeight="1" thickBot="1" x14ac:dyDescent="0.25">
      <c r="A25014" s="84" t="s">
        <v>5815</v>
      </c>
      <c r="B25014" s="85" t="s">
        <v>5816</v>
      </c>
      <c r="C25014" s="86" t="s">
        <v>117</v>
      </c>
      <c r="D25014" s="87">
        <v>1.1000000000000001</v>
      </c>
      <c r="E25014" s="88">
        <v>4500</v>
      </c>
      <c r="F25014" s="89">
        <f>+D25014*E25014</f>
        <v>4950</v>
      </c>
    </row>
    <row r="25015" spans="1:6" ht="409.6" hidden="1" customHeight="1" x14ac:dyDescent="0.2"/>
    <row r="25016" spans="1:6" ht="13.5" customHeight="1" thickBot="1" x14ac:dyDescent="0.25">
      <c r="A25016" s="90" t="s">
        <v>4883</v>
      </c>
      <c r="B25016" s="91"/>
      <c r="C25016" s="92">
        <v>65.846262915610794</v>
      </c>
      <c r="D25016" s="91"/>
      <c r="E25016" s="93" t="s">
        <v>4884</v>
      </c>
      <c r="F25016" s="94">
        <v>137460</v>
      </c>
    </row>
    <row r="25017" spans="1:6" ht="0.2" customHeight="1" x14ac:dyDescent="0.2"/>
    <row r="25018" spans="1:6" ht="12.75" customHeight="1" x14ac:dyDescent="0.2">
      <c r="A25018" s="80" t="s">
        <v>4871</v>
      </c>
      <c r="B25018" s="81" t="s">
        <v>4885</v>
      </c>
      <c r="C25018" s="82" t="s">
        <v>4870</v>
      </c>
      <c r="D25018" s="82" t="s">
        <v>4873</v>
      </c>
      <c r="E25018" s="82" t="s">
        <v>4874</v>
      </c>
      <c r="F25018" s="83" t="s">
        <v>4875</v>
      </c>
    </row>
    <row r="25019" spans="1:6" ht="409.6" hidden="1" customHeight="1" x14ac:dyDescent="0.2"/>
    <row r="25020" spans="1:6" ht="25.5" customHeight="1" thickBot="1" x14ac:dyDescent="0.25">
      <c r="A25020" s="84" t="s">
        <v>5817</v>
      </c>
      <c r="B25020" s="85" t="s">
        <v>5818</v>
      </c>
      <c r="C25020" s="86" t="s">
        <v>4888</v>
      </c>
      <c r="D25020" s="87">
        <v>0.1135</v>
      </c>
      <c r="E25020" s="88">
        <v>503107</v>
      </c>
      <c r="F25020" s="89">
        <f>+D25020*E25020</f>
        <v>57102.644500000002</v>
      </c>
    </row>
    <row r="25021" spans="1:6" ht="409.6" hidden="1" customHeight="1" thickBot="1" x14ac:dyDescent="0.25"/>
    <row r="25022" spans="1:6" ht="13.5" customHeight="1" thickBot="1" x14ac:dyDescent="0.25">
      <c r="A25022" s="90" t="s">
        <v>4893</v>
      </c>
      <c r="B25022" s="91"/>
      <c r="C25022" s="92">
        <v>27.353551224138801</v>
      </c>
      <c r="D25022" s="91"/>
      <c r="E25022" s="93" t="s">
        <v>4884</v>
      </c>
      <c r="F25022" s="94">
        <v>57103</v>
      </c>
    </row>
    <row r="25023" spans="1:6" ht="0.2" customHeight="1" x14ac:dyDescent="0.2"/>
    <row r="25024" spans="1:6" ht="12.75" customHeight="1" x14ac:dyDescent="0.2">
      <c r="A25024" s="80" t="s">
        <v>4871</v>
      </c>
      <c r="B25024" s="81" t="s">
        <v>4894</v>
      </c>
      <c r="C25024" s="82" t="s">
        <v>4870</v>
      </c>
      <c r="D25024" s="82" t="s">
        <v>4873</v>
      </c>
      <c r="E25024" s="82" t="s">
        <v>4874</v>
      </c>
      <c r="F25024" s="83" t="s">
        <v>4875</v>
      </c>
    </row>
    <row r="25025" spans="1:6" ht="409.6" hidden="1" customHeight="1" x14ac:dyDescent="0.2"/>
    <row r="25026" spans="1:6" ht="25.5" customHeight="1" thickBot="1" x14ac:dyDescent="0.25">
      <c r="A25026" s="84" t="s">
        <v>4895</v>
      </c>
      <c r="B25026" s="85" t="s">
        <v>4896</v>
      </c>
      <c r="C25026" s="86" t="s">
        <v>4897</v>
      </c>
      <c r="D25026" s="87">
        <v>0.05</v>
      </c>
      <c r="E25026" s="88">
        <v>57103</v>
      </c>
      <c r="F25026" s="89">
        <f>+D25026*E25026</f>
        <v>2855.15</v>
      </c>
    </row>
    <row r="25027" spans="1:6" ht="409.6" hidden="1" customHeight="1" thickBot="1" x14ac:dyDescent="0.25"/>
    <row r="25028" spans="1:6" ht="13.5" customHeight="1" thickBot="1" x14ac:dyDescent="0.25">
      <c r="A25028" s="90" t="s">
        <v>4898</v>
      </c>
      <c r="B25028" s="91"/>
      <c r="C25028" s="92">
        <v>1.36760570801738</v>
      </c>
      <c r="D25028" s="91"/>
      <c r="E25028" s="93" t="s">
        <v>4884</v>
      </c>
      <c r="F25028" s="94">
        <v>2855</v>
      </c>
    </row>
    <row r="25029" spans="1:6" ht="0.2" customHeight="1" x14ac:dyDescent="0.2"/>
    <row r="25030" spans="1:6" ht="12.75" customHeight="1" x14ac:dyDescent="0.2">
      <c r="A25030" s="80" t="s">
        <v>4871</v>
      </c>
      <c r="B25030" s="81" t="s">
        <v>4899</v>
      </c>
      <c r="C25030" s="82" t="s">
        <v>4870</v>
      </c>
      <c r="D25030" s="82" t="s">
        <v>4873</v>
      </c>
      <c r="E25030" s="82" t="s">
        <v>4874</v>
      </c>
      <c r="F25030" s="83" t="s">
        <v>4875</v>
      </c>
    </row>
    <row r="25031" spans="1:6" ht="409.6" hidden="1" customHeight="1" x14ac:dyDescent="0.2"/>
    <row r="25032" spans="1:6" ht="25.5" customHeight="1" x14ac:dyDescent="0.2">
      <c r="A25032" s="84" t="s">
        <v>5819</v>
      </c>
      <c r="B25032" s="85" t="s">
        <v>5820</v>
      </c>
      <c r="C25032" s="86" t="s">
        <v>5134</v>
      </c>
      <c r="D25032" s="87">
        <v>0.11</v>
      </c>
      <c r="E25032" s="88">
        <v>80000</v>
      </c>
      <c r="F25032" s="89">
        <f>+D25032*E25032</f>
        <v>8800</v>
      </c>
    </row>
    <row r="25033" spans="1:6" ht="409.6" hidden="1" customHeight="1" x14ac:dyDescent="0.2"/>
    <row r="25034" spans="1:6" ht="25.5" customHeight="1" thickBot="1" x14ac:dyDescent="0.25">
      <c r="A25034" s="84" t="s">
        <v>5054</v>
      </c>
      <c r="B25034" s="85" t="s">
        <v>5055</v>
      </c>
      <c r="C25034" s="86" t="s">
        <v>109</v>
      </c>
      <c r="D25034" s="87">
        <v>2.5000000000000001E-2</v>
      </c>
      <c r="E25034" s="88">
        <v>30000</v>
      </c>
      <c r="F25034" s="89">
        <f>+D25034*E25034</f>
        <v>750</v>
      </c>
    </row>
    <row r="25035" spans="1:6" ht="409.6" hidden="1" customHeight="1" thickBot="1" x14ac:dyDescent="0.25"/>
    <row r="25036" spans="1:6" ht="13.5" customHeight="1" thickBot="1" x14ac:dyDescent="0.25">
      <c r="A25036" s="90" t="s">
        <v>4904</v>
      </c>
      <c r="B25036" s="91"/>
      <c r="C25036" s="92">
        <v>4.57465306884973</v>
      </c>
      <c r="D25036" s="91"/>
      <c r="E25036" s="93" t="s">
        <v>4884</v>
      </c>
      <c r="F25036" s="94">
        <v>9550</v>
      </c>
    </row>
    <row r="25037" spans="1:6" ht="0.2" customHeight="1" x14ac:dyDescent="0.2"/>
    <row r="25038" spans="1:6" ht="12.75" customHeight="1" x14ac:dyDescent="0.2">
      <c r="A25038" s="80" t="s">
        <v>4871</v>
      </c>
      <c r="B25038" s="81" t="s">
        <v>4905</v>
      </c>
      <c r="C25038" s="82" t="s">
        <v>4870</v>
      </c>
      <c r="D25038" s="82" t="s">
        <v>4873</v>
      </c>
      <c r="E25038" s="82" t="s">
        <v>4874</v>
      </c>
      <c r="F25038" s="83" t="s">
        <v>4875</v>
      </c>
    </row>
    <row r="25039" spans="1:6" ht="409.6" hidden="1" customHeight="1" x14ac:dyDescent="0.2"/>
    <row r="25040" spans="1:6" ht="25.5" customHeight="1" thickBot="1" x14ac:dyDescent="0.25">
      <c r="A25040" s="84" t="s">
        <v>4949</v>
      </c>
      <c r="B25040" s="85" t="s">
        <v>4950</v>
      </c>
      <c r="C25040" s="86" t="s">
        <v>9</v>
      </c>
      <c r="D25040" s="87">
        <v>0.8367</v>
      </c>
      <c r="E25040" s="88">
        <v>2140</v>
      </c>
      <c r="F25040" s="89">
        <f>+D25040*E25040</f>
        <v>1790.538</v>
      </c>
    </row>
    <row r="25041" spans="1:6" ht="409.6" hidden="1" customHeight="1" thickBot="1" x14ac:dyDescent="0.25"/>
    <row r="25042" spans="1:6" ht="13.5" customHeight="1" thickBot="1" x14ac:dyDescent="0.25">
      <c r="A25042" s="90" t="s">
        <v>4908</v>
      </c>
      <c r="B25042" s="91"/>
      <c r="C25042" s="92">
        <v>0.85792708338323098</v>
      </c>
      <c r="D25042" s="91"/>
      <c r="E25042" s="93" t="s">
        <v>4884</v>
      </c>
      <c r="F25042" s="94">
        <v>1791</v>
      </c>
    </row>
    <row r="25043" spans="1:6" ht="0.2" customHeight="1" thickBot="1" x14ac:dyDescent="0.25"/>
    <row r="25044" spans="1:6" ht="12.75" customHeight="1" thickBot="1" x14ac:dyDescent="0.3">
      <c r="A25044" s="157" t="s">
        <v>4909</v>
      </c>
      <c r="B25044" s="158"/>
      <c r="C25044" s="158"/>
      <c r="D25044" s="158"/>
      <c r="E25044" s="159">
        <v>208759</v>
      </c>
      <c r="F25044" s="160"/>
    </row>
    <row r="25045" spans="1:6" ht="12.75" customHeight="1" x14ac:dyDescent="0.2"/>
    <row r="25046" spans="1:6" ht="12.75" customHeight="1" x14ac:dyDescent="0.2"/>
    <row r="25047" spans="1:6" ht="409.6" hidden="1" customHeight="1" x14ac:dyDescent="0.2"/>
    <row r="25048" spans="1:6" ht="12.75" customHeight="1" x14ac:dyDescent="0.25">
      <c r="A25048" s="144" t="s">
        <v>4868</v>
      </c>
      <c r="B25048" s="145"/>
      <c r="C25048" s="145"/>
      <c r="D25048" s="145"/>
      <c r="E25048" s="146"/>
      <c r="F25048" s="147"/>
    </row>
    <row r="25049" spans="1:6" ht="12.75" customHeight="1" x14ac:dyDescent="0.2">
      <c r="A25049" s="138" t="s">
        <v>3621</v>
      </c>
      <c r="B25049" s="139"/>
      <c r="C25049" s="139"/>
      <c r="D25049" s="140"/>
      <c r="E25049" s="76" t="s">
        <v>4869</v>
      </c>
      <c r="F25049" s="77" t="s">
        <v>4870</v>
      </c>
    </row>
    <row r="25050" spans="1:6" ht="12.75" customHeight="1" x14ac:dyDescent="0.2">
      <c r="A25050" s="141"/>
      <c r="B25050" s="142"/>
      <c r="C25050" s="142"/>
      <c r="D25050" s="143"/>
      <c r="E25050" s="78" t="s">
        <v>3620</v>
      </c>
      <c r="F25050" s="79" t="s">
        <v>117</v>
      </c>
    </row>
    <row r="25051" spans="1:6" ht="409.6" hidden="1" customHeight="1" x14ac:dyDescent="0.2"/>
    <row r="25052" spans="1:6" ht="12.75" customHeight="1" x14ac:dyDescent="0.2">
      <c r="A25052" s="80" t="s">
        <v>4871</v>
      </c>
      <c r="B25052" s="81" t="s">
        <v>4872</v>
      </c>
      <c r="C25052" s="82" t="s">
        <v>4870</v>
      </c>
      <c r="D25052" s="82" t="s">
        <v>4873</v>
      </c>
      <c r="E25052" s="82" t="s">
        <v>4874</v>
      </c>
      <c r="F25052" s="83" t="s">
        <v>4875</v>
      </c>
    </row>
    <row r="25053" spans="1:6" ht="409.6" hidden="1" customHeight="1" x14ac:dyDescent="0.2"/>
    <row r="25054" spans="1:6" ht="25.5" customHeight="1" x14ac:dyDescent="0.2">
      <c r="A25054" s="84" t="s">
        <v>5821</v>
      </c>
      <c r="B25054" s="85" t="s">
        <v>5822</v>
      </c>
      <c r="C25054" s="86" t="s">
        <v>117</v>
      </c>
      <c r="D25054" s="87">
        <v>1.05</v>
      </c>
      <c r="E25054" s="88">
        <v>61583</v>
      </c>
      <c r="F25054" s="89">
        <f>+D25054*E25054</f>
        <v>64662.15</v>
      </c>
    </row>
    <row r="25055" spans="1:6" ht="409.6" hidden="1" customHeight="1" x14ac:dyDescent="0.2"/>
    <row r="25056" spans="1:6" ht="25.5" customHeight="1" x14ac:dyDescent="0.2">
      <c r="A25056" s="84" t="s">
        <v>5811</v>
      </c>
      <c r="B25056" s="85" t="s">
        <v>5812</v>
      </c>
      <c r="C25056" s="86" t="s">
        <v>106</v>
      </c>
      <c r="D25056" s="87">
        <v>0.03</v>
      </c>
      <c r="E25056" s="88">
        <v>80000</v>
      </c>
      <c r="F25056" s="89">
        <f>+D25056*E25056</f>
        <v>2400</v>
      </c>
    </row>
    <row r="25057" spans="1:6" ht="409.6" hidden="1" customHeight="1" x14ac:dyDescent="0.2"/>
    <row r="25058" spans="1:6" ht="25.5" customHeight="1" thickBot="1" x14ac:dyDescent="0.25">
      <c r="A25058" s="84" t="s">
        <v>5808</v>
      </c>
      <c r="B25058" s="85" t="s">
        <v>5809</v>
      </c>
      <c r="C25058" s="86" t="s">
        <v>5810</v>
      </c>
      <c r="D25058" s="87">
        <v>0.42</v>
      </c>
      <c r="E25058" s="88">
        <v>62900</v>
      </c>
      <c r="F25058" s="89">
        <f>+D25058*E25058</f>
        <v>26418</v>
      </c>
    </row>
    <row r="25059" spans="1:6" ht="409.6" hidden="1" customHeight="1" thickBot="1" x14ac:dyDescent="0.25"/>
    <row r="25060" spans="1:6" ht="13.5" customHeight="1" thickBot="1" x14ac:dyDescent="0.25">
      <c r="A25060" s="90" t="s">
        <v>4883</v>
      </c>
      <c r="B25060" s="91"/>
      <c r="C25060" s="92">
        <v>60.881571406241903</v>
      </c>
      <c r="D25060" s="91"/>
      <c r="E25060" s="93" t="s">
        <v>4884</v>
      </c>
      <c r="F25060" s="94">
        <v>93480</v>
      </c>
    </row>
    <row r="25061" spans="1:6" ht="0.2" customHeight="1" x14ac:dyDescent="0.2"/>
    <row r="25062" spans="1:6" ht="12.75" customHeight="1" x14ac:dyDescent="0.2">
      <c r="A25062" s="80" t="s">
        <v>4871</v>
      </c>
      <c r="B25062" s="81" t="s">
        <v>4885</v>
      </c>
      <c r="C25062" s="82" t="s">
        <v>4870</v>
      </c>
      <c r="D25062" s="82" t="s">
        <v>4873</v>
      </c>
      <c r="E25062" s="82" t="s">
        <v>4874</v>
      </c>
      <c r="F25062" s="83" t="s">
        <v>4875</v>
      </c>
    </row>
    <row r="25063" spans="1:6" ht="409.6" hidden="1" customHeight="1" x14ac:dyDescent="0.2"/>
    <row r="25064" spans="1:6" ht="25.5" customHeight="1" thickBot="1" x14ac:dyDescent="0.25">
      <c r="A25064" s="84" t="s">
        <v>5817</v>
      </c>
      <c r="B25064" s="85" t="s">
        <v>5818</v>
      </c>
      <c r="C25064" s="86" t="s">
        <v>4888</v>
      </c>
      <c r="D25064" s="87">
        <v>9.5240000000000005E-2</v>
      </c>
      <c r="E25064" s="88">
        <v>503107</v>
      </c>
      <c r="F25064" s="89">
        <f>+D25064*E25064</f>
        <v>47915.910680000001</v>
      </c>
    </row>
    <row r="25065" spans="1:6" ht="409.6" hidden="1" customHeight="1" thickBot="1" x14ac:dyDescent="0.25"/>
    <row r="25066" spans="1:6" ht="13.5" customHeight="1" thickBot="1" x14ac:dyDescent="0.25">
      <c r="A25066" s="90" t="s">
        <v>4893</v>
      </c>
      <c r="B25066" s="91"/>
      <c r="C25066" s="92">
        <v>31.206689939040299</v>
      </c>
      <c r="D25066" s="91"/>
      <c r="E25066" s="93" t="s">
        <v>4884</v>
      </c>
      <c r="F25066" s="94">
        <v>47916</v>
      </c>
    </row>
    <row r="25067" spans="1:6" ht="0.2" customHeight="1" x14ac:dyDescent="0.2"/>
    <row r="25068" spans="1:6" ht="12.75" customHeight="1" x14ac:dyDescent="0.2">
      <c r="A25068" s="80" t="s">
        <v>4871</v>
      </c>
      <c r="B25068" s="81" t="s">
        <v>4894</v>
      </c>
      <c r="C25068" s="82" t="s">
        <v>4870</v>
      </c>
      <c r="D25068" s="82" t="s">
        <v>4873</v>
      </c>
      <c r="E25068" s="82" t="s">
        <v>4874</v>
      </c>
      <c r="F25068" s="83" t="s">
        <v>4875</v>
      </c>
    </row>
    <row r="25069" spans="1:6" ht="409.6" hidden="1" customHeight="1" x14ac:dyDescent="0.2"/>
    <row r="25070" spans="1:6" ht="25.5" customHeight="1" thickBot="1" x14ac:dyDescent="0.25">
      <c r="A25070" s="84" t="s">
        <v>4895</v>
      </c>
      <c r="B25070" s="85" t="s">
        <v>4896</v>
      </c>
      <c r="C25070" s="86" t="s">
        <v>4897</v>
      </c>
      <c r="D25070" s="87">
        <v>0.05</v>
      </c>
      <c r="E25070" s="88">
        <v>47916</v>
      </c>
      <c r="F25070" s="89">
        <f>+D25070*E25070</f>
        <v>2395.8000000000002</v>
      </c>
    </row>
    <row r="25071" spans="1:6" ht="409.6" hidden="1" customHeight="1" thickBot="1" x14ac:dyDescent="0.25"/>
    <row r="25072" spans="1:6" ht="13.5" customHeight="1" thickBot="1" x14ac:dyDescent="0.25">
      <c r="A25072" s="90" t="s">
        <v>4898</v>
      </c>
      <c r="B25072" s="91"/>
      <c r="C25072" s="92">
        <v>1.56046475277445</v>
      </c>
      <c r="D25072" s="91"/>
      <c r="E25072" s="93" t="s">
        <v>4884</v>
      </c>
      <c r="F25072" s="94">
        <v>2396</v>
      </c>
    </row>
    <row r="25073" spans="1:6" ht="0.2" customHeight="1" x14ac:dyDescent="0.2"/>
    <row r="25074" spans="1:6" ht="12.75" customHeight="1" x14ac:dyDescent="0.2">
      <c r="A25074" s="80" t="s">
        <v>4871</v>
      </c>
      <c r="B25074" s="81" t="s">
        <v>4899</v>
      </c>
      <c r="C25074" s="82" t="s">
        <v>4870</v>
      </c>
      <c r="D25074" s="82" t="s">
        <v>4873</v>
      </c>
      <c r="E25074" s="82" t="s">
        <v>4874</v>
      </c>
      <c r="F25074" s="83" t="s">
        <v>4875</v>
      </c>
    </row>
    <row r="25075" spans="1:6" ht="409.6" hidden="1" customHeight="1" x14ac:dyDescent="0.2"/>
    <row r="25076" spans="1:6" ht="25.5" customHeight="1" x14ac:dyDescent="0.2">
      <c r="A25076" s="84" t="s">
        <v>5056</v>
      </c>
      <c r="B25076" s="85" t="s">
        <v>5057</v>
      </c>
      <c r="C25076" s="86" t="s">
        <v>109</v>
      </c>
      <c r="D25076" s="87">
        <v>9.1999999999999998E-2</v>
      </c>
      <c r="E25076" s="88">
        <v>54350</v>
      </c>
      <c r="F25076" s="89">
        <f>+D25076*E25076</f>
        <v>5000.2</v>
      </c>
    </row>
    <row r="25077" spans="1:6" ht="409.6" hidden="1" customHeight="1" x14ac:dyDescent="0.2"/>
    <row r="25078" spans="1:6" ht="25.5" customHeight="1" x14ac:dyDescent="0.2">
      <c r="A25078" s="84" t="s">
        <v>5058</v>
      </c>
      <c r="B25078" s="85" t="s">
        <v>5059</v>
      </c>
      <c r="C25078" s="86" t="s">
        <v>109</v>
      </c>
      <c r="D25078" s="87">
        <v>9.1999999999999998E-2</v>
      </c>
      <c r="E25078" s="88">
        <v>23712</v>
      </c>
      <c r="F25078" s="89">
        <f>+D25078*E25078</f>
        <v>2181.5039999999999</v>
      </c>
    </row>
    <row r="25079" spans="1:6" ht="409.6" hidden="1" customHeight="1" x14ac:dyDescent="0.2"/>
    <row r="25080" spans="1:6" ht="25.5" customHeight="1" thickBot="1" x14ac:dyDescent="0.25">
      <c r="A25080" s="84" t="s">
        <v>5054</v>
      </c>
      <c r="B25080" s="85" t="s">
        <v>5055</v>
      </c>
      <c r="C25080" s="86" t="s">
        <v>109</v>
      </c>
      <c r="D25080" s="87">
        <v>0.05</v>
      </c>
      <c r="E25080" s="88">
        <v>30000</v>
      </c>
      <c r="F25080" s="89">
        <f>+D25080*E25080</f>
        <v>1500</v>
      </c>
    </row>
    <row r="25081" spans="1:6" ht="409.6" hidden="1" customHeight="1" thickBot="1" x14ac:dyDescent="0.25"/>
    <row r="25082" spans="1:6" ht="13.5" customHeight="1" thickBot="1" x14ac:dyDescent="0.25">
      <c r="A25082" s="90" t="s">
        <v>4904</v>
      </c>
      <c r="B25082" s="91"/>
      <c r="C25082" s="92">
        <v>5.6544052519147598</v>
      </c>
      <c r="D25082" s="91"/>
      <c r="E25082" s="93" t="s">
        <v>4884</v>
      </c>
      <c r="F25082" s="94">
        <v>8682</v>
      </c>
    </row>
    <row r="25083" spans="1:6" ht="0.2" customHeight="1" x14ac:dyDescent="0.2"/>
    <row r="25084" spans="1:6" ht="12.75" customHeight="1" x14ac:dyDescent="0.2">
      <c r="A25084" s="80" t="s">
        <v>4871</v>
      </c>
      <c r="B25084" s="81" t="s">
        <v>4905</v>
      </c>
      <c r="C25084" s="82" t="s">
        <v>4870</v>
      </c>
      <c r="D25084" s="82" t="s">
        <v>4873</v>
      </c>
      <c r="E25084" s="82" t="s">
        <v>4874</v>
      </c>
      <c r="F25084" s="83" t="s">
        <v>4875</v>
      </c>
    </row>
    <row r="25085" spans="1:6" ht="409.6" hidden="1" customHeight="1" x14ac:dyDescent="0.2"/>
    <row r="25086" spans="1:6" ht="25.5" customHeight="1" thickBot="1" x14ac:dyDescent="0.25">
      <c r="A25086" s="84" t="s">
        <v>4949</v>
      </c>
      <c r="B25086" s="85" t="s">
        <v>4950</v>
      </c>
      <c r="C25086" s="86" t="s">
        <v>9</v>
      </c>
      <c r="D25086" s="87">
        <v>0.5</v>
      </c>
      <c r="E25086" s="88">
        <v>2140</v>
      </c>
      <c r="F25086" s="89">
        <f>+D25086*E25086</f>
        <v>1070</v>
      </c>
    </row>
    <row r="25087" spans="1:6" ht="409.6" hidden="1" customHeight="1" thickBot="1" x14ac:dyDescent="0.25"/>
    <row r="25088" spans="1:6" ht="13.5" customHeight="1" thickBot="1" x14ac:dyDescent="0.25">
      <c r="A25088" s="90" t="s">
        <v>4908</v>
      </c>
      <c r="B25088" s="91"/>
      <c r="C25088" s="92">
        <v>0.69686865002865594</v>
      </c>
      <c r="D25088" s="91"/>
      <c r="E25088" s="93" t="s">
        <v>4884</v>
      </c>
      <c r="F25088" s="94">
        <v>1070</v>
      </c>
    </row>
    <row r="25089" spans="1:6" ht="0.2" customHeight="1" thickBot="1" x14ac:dyDescent="0.25"/>
    <row r="25090" spans="1:6" ht="12.75" customHeight="1" thickBot="1" x14ac:dyDescent="0.3">
      <c r="A25090" s="157" t="s">
        <v>4909</v>
      </c>
      <c r="B25090" s="158"/>
      <c r="C25090" s="158"/>
      <c r="D25090" s="158"/>
      <c r="E25090" s="159">
        <v>153544</v>
      </c>
      <c r="F25090" s="160"/>
    </row>
    <row r="25091" spans="1:6" ht="12.75" customHeight="1" x14ac:dyDescent="0.2"/>
    <row r="25092" spans="1:6" ht="12.75" customHeight="1" x14ac:dyDescent="0.2"/>
    <row r="25093" spans="1:6" ht="409.6" hidden="1" customHeight="1" x14ac:dyDescent="0.2"/>
    <row r="25094" spans="1:6" ht="12.75" customHeight="1" x14ac:dyDescent="0.25">
      <c r="A25094" s="144" t="s">
        <v>4868</v>
      </c>
      <c r="B25094" s="145"/>
      <c r="C25094" s="145"/>
      <c r="D25094" s="145"/>
      <c r="E25094" s="146"/>
      <c r="F25094" s="147"/>
    </row>
    <row r="25095" spans="1:6" ht="12.75" customHeight="1" x14ac:dyDescent="0.2">
      <c r="A25095" s="138" t="s">
        <v>3623</v>
      </c>
      <c r="B25095" s="139"/>
      <c r="C25095" s="139"/>
      <c r="D25095" s="140"/>
      <c r="E25095" s="76" t="s">
        <v>4869</v>
      </c>
      <c r="F25095" s="77" t="s">
        <v>4870</v>
      </c>
    </row>
    <row r="25096" spans="1:6" ht="12.75" customHeight="1" x14ac:dyDescent="0.2">
      <c r="A25096" s="141"/>
      <c r="B25096" s="142"/>
      <c r="C25096" s="142"/>
      <c r="D25096" s="143"/>
      <c r="E25096" s="78" t="s">
        <v>3622</v>
      </c>
      <c r="F25096" s="79" t="s">
        <v>117</v>
      </c>
    </row>
    <row r="25097" spans="1:6" ht="409.6" hidden="1" customHeight="1" x14ac:dyDescent="0.2"/>
    <row r="25098" spans="1:6" ht="12.75" customHeight="1" x14ac:dyDescent="0.2">
      <c r="A25098" s="80" t="s">
        <v>4871</v>
      </c>
      <c r="B25098" s="81" t="s">
        <v>4872</v>
      </c>
      <c r="C25098" s="82" t="s">
        <v>4870</v>
      </c>
      <c r="D25098" s="82" t="s">
        <v>4873</v>
      </c>
      <c r="E25098" s="82" t="s">
        <v>4874</v>
      </c>
      <c r="F25098" s="83" t="s">
        <v>4875</v>
      </c>
    </row>
    <row r="25099" spans="1:6" ht="409.6" hidden="1" customHeight="1" x14ac:dyDescent="0.2"/>
    <row r="25100" spans="1:6" ht="25.5" customHeight="1" x14ac:dyDescent="0.2">
      <c r="A25100" s="84" t="s">
        <v>5823</v>
      </c>
      <c r="B25100" s="85" t="s">
        <v>5824</v>
      </c>
      <c r="C25100" s="86" t="s">
        <v>7</v>
      </c>
      <c r="D25100" s="87">
        <v>7.4550000000000001</v>
      </c>
      <c r="E25100" s="88">
        <v>2536</v>
      </c>
      <c r="F25100" s="89">
        <f>+D25100*E25100</f>
        <v>18905.88</v>
      </c>
    </row>
    <row r="25101" spans="1:6" ht="409.6" hidden="1" customHeight="1" x14ac:dyDescent="0.2"/>
    <row r="25102" spans="1:6" ht="25.5" customHeight="1" x14ac:dyDescent="0.2">
      <c r="A25102" s="84" t="s">
        <v>5825</v>
      </c>
      <c r="B25102" s="85" t="s">
        <v>5826</v>
      </c>
      <c r="C25102" s="86" t="s">
        <v>9</v>
      </c>
      <c r="D25102" s="87">
        <v>9.7200000000000006</v>
      </c>
      <c r="E25102" s="88">
        <v>4465</v>
      </c>
      <c r="F25102" s="89">
        <f>+D25102*E25102</f>
        <v>43399.8</v>
      </c>
    </row>
    <row r="25103" spans="1:6" ht="409.6" hidden="1" customHeight="1" x14ac:dyDescent="0.2"/>
    <row r="25104" spans="1:6" ht="25.5" customHeight="1" x14ac:dyDescent="0.2">
      <c r="A25104" s="84" t="s">
        <v>5827</v>
      </c>
      <c r="B25104" s="85" t="s">
        <v>5828</v>
      </c>
      <c r="C25104" s="86" t="s">
        <v>9</v>
      </c>
      <c r="D25104" s="87">
        <v>2.16</v>
      </c>
      <c r="E25104" s="88">
        <v>4400</v>
      </c>
      <c r="F25104" s="89">
        <f>+D25104*E25104</f>
        <v>9504</v>
      </c>
    </row>
    <row r="25105" spans="1:6" ht="409.6" hidden="1" customHeight="1" x14ac:dyDescent="0.2"/>
    <row r="25106" spans="1:6" ht="25.5" customHeight="1" x14ac:dyDescent="0.2">
      <c r="A25106" s="84" t="s">
        <v>5829</v>
      </c>
      <c r="B25106" s="85" t="s">
        <v>5830</v>
      </c>
      <c r="C25106" s="86" t="s">
        <v>9</v>
      </c>
      <c r="D25106" s="87">
        <v>6.48</v>
      </c>
      <c r="E25106" s="88">
        <v>2418</v>
      </c>
      <c r="F25106" s="89">
        <f>+D25106*E25106</f>
        <v>15668.640000000001</v>
      </c>
    </row>
    <row r="25107" spans="1:6" ht="409.6" hidden="1" customHeight="1" x14ac:dyDescent="0.2"/>
    <row r="25108" spans="1:6" ht="25.5" customHeight="1" x14ac:dyDescent="0.2">
      <c r="A25108" s="84" t="s">
        <v>5831</v>
      </c>
      <c r="B25108" s="85" t="s">
        <v>5832</v>
      </c>
      <c r="C25108" s="86" t="s">
        <v>9</v>
      </c>
      <c r="D25108" s="87">
        <v>1.08</v>
      </c>
      <c r="E25108" s="88">
        <v>2369</v>
      </c>
      <c r="F25108" s="89">
        <f>+D25108*E25108</f>
        <v>2558.52</v>
      </c>
    </row>
    <row r="25109" spans="1:6" ht="409.6" hidden="1" customHeight="1" x14ac:dyDescent="0.2"/>
    <row r="25110" spans="1:6" ht="25.5" customHeight="1" x14ac:dyDescent="0.2">
      <c r="A25110" s="84" t="s">
        <v>5833</v>
      </c>
      <c r="B25110" s="85" t="s">
        <v>5834</v>
      </c>
      <c r="C25110" s="86" t="s">
        <v>9</v>
      </c>
      <c r="D25110" s="87">
        <v>2.16</v>
      </c>
      <c r="E25110" s="88">
        <v>3899</v>
      </c>
      <c r="F25110" s="89">
        <f>+D25110*E25110</f>
        <v>8421.84</v>
      </c>
    </row>
    <row r="25111" spans="1:6" ht="409.6" hidden="1" customHeight="1" x14ac:dyDescent="0.2"/>
    <row r="25112" spans="1:6" ht="25.5" customHeight="1" x14ac:dyDescent="0.2">
      <c r="A25112" s="84" t="s">
        <v>5835</v>
      </c>
      <c r="B25112" s="85" t="s">
        <v>5836</v>
      </c>
      <c r="C25112" s="86" t="s">
        <v>9</v>
      </c>
      <c r="D25112" s="87">
        <v>2.16</v>
      </c>
      <c r="E25112" s="88">
        <v>1306</v>
      </c>
      <c r="F25112" s="89">
        <f>+D25112*E25112</f>
        <v>2820.96</v>
      </c>
    </row>
    <row r="25113" spans="1:6" ht="409.6" hidden="1" customHeight="1" x14ac:dyDescent="0.2"/>
    <row r="25114" spans="1:6" ht="25.5" customHeight="1" thickBot="1" x14ac:dyDescent="0.25">
      <c r="A25114" s="84" t="s">
        <v>5052</v>
      </c>
      <c r="B25114" s="85" t="s">
        <v>5053</v>
      </c>
      <c r="C25114" s="86" t="s">
        <v>106</v>
      </c>
      <c r="D25114" s="87">
        <v>4.4999999999999997E-3</v>
      </c>
      <c r="E25114" s="88">
        <v>83800</v>
      </c>
      <c r="F25114" s="89">
        <f>+D25114*E25114</f>
        <v>377.09999999999997</v>
      </c>
    </row>
    <row r="25115" spans="1:6" ht="409.6" hidden="1" customHeight="1" thickBot="1" x14ac:dyDescent="0.25"/>
    <row r="25116" spans="1:6" ht="13.5" customHeight="1" thickBot="1" x14ac:dyDescent="0.25">
      <c r="A25116" s="90" t="s">
        <v>4883</v>
      </c>
      <c r="B25116" s="91"/>
      <c r="C25116" s="92">
        <v>71.5523491113848</v>
      </c>
      <c r="D25116" s="91"/>
      <c r="E25116" s="93" t="s">
        <v>4884</v>
      </c>
      <c r="F25116" s="94">
        <v>101658</v>
      </c>
    </row>
    <row r="25117" spans="1:6" ht="0.2" customHeight="1" x14ac:dyDescent="0.2"/>
    <row r="25118" spans="1:6" ht="12.75" customHeight="1" x14ac:dyDescent="0.2">
      <c r="A25118" s="80" t="s">
        <v>4871</v>
      </c>
      <c r="B25118" s="81" t="s">
        <v>4885</v>
      </c>
      <c r="C25118" s="82" t="s">
        <v>4870</v>
      </c>
      <c r="D25118" s="82" t="s">
        <v>4873</v>
      </c>
      <c r="E25118" s="82" t="s">
        <v>4874</v>
      </c>
      <c r="F25118" s="83" t="s">
        <v>4875</v>
      </c>
    </row>
    <row r="25119" spans="1:6" ht="409.6" hidden="1" customHeight="1" x14ac:dyDescent="0.2"/>
    <row r="25120" spans="1:6" ht="25.5" customHeight="1" thickBot="1" x14ac:dyDescent="0.25">
      <c r="A25120" s="84" t="s">
        <v>5284</v>
      </c>
      <c r="B25120" s="85" t="s">
        <v>5285</v>
      </c>
      <c r="C25120" s="86" t="s">
        <v>4888</v>
      </c>
      <c r="D25120" s="87">
        <v>0.13333</v>
      </c>
      <c r="E25120" s="88">
        <v>222303</v>
      </c>
      <c r="F25120" s="89">
        <f>+D25120*E25120</f>
        <v>29639.65899</v>
      </c>
    </row>
    <row r="25121" spans="1:6" ht="409.6" hidden="1" customHeight="1" thickBot="1" x14ac:dyDescent="0.25"/>
    <row r="25122" spans="1:6" ht="13.5" customHeight="1" thickBot="1" x14ac:dyDescent="0.25">
      <c r="A25122" s="90" t="s">
        <v>4893</v>
      </c>
      <c r="B25122" s="91"/>
      <c r="C25122" s="92">
        <v>20.862220658103102</v>
      </c>
      <c r="D25122" s="91"/>
      <c r="E25122" s="93" t="s">
        <v>4884</v>
      </c>
      <c r="F25122" s="94">
        <v>29640</v>
      </c>
    </row>
    <row r="25123" spans="1:6" ht="0.2" customHeight="1" x14ac:dyDescent="0.2"/>
    <row r="25124" spans="1:6" ht="12.75" customHeight="1" x14ac:dyDescent="0.2">
      <c r="A25124" s="80" t="s">
        <v>4871</v>
      </c>
      <c r="B25124" s="81" t="s">
        <v>4894</v>
      </c>
      <c r="C25124" s="82" t="s">
        <v>4870</v>
      </c>
      <c r="D25124" s="82" t="s">
        <v>4873</v>
      </c>
      <c r="E25124" s="82" t="s">
        <v>4874</v>
      </c>
      <c r="F25124" s="83" t="s">
        <v>4875</v>
      </c>
    </row>
    <row r="25125" spans="1:6" ht="409.6" hidden="1" customHeight="1" x14ac:dyDescent="0.2"/>
    <row r="25126" spans="1:6" ht="25.5" customHeight="1" thickBot="1" x14ac:dyDescent="0.25">
      <c r="A25126" s="84" t="s">
        <v>4895</v>
      </c>
      <c r="B25126" s="85" t="s">
        <v>4896</v>
      </c>
      <c r="C25126" s="86" t="s">
        <v>4897</v>
      </c>
      <c r="D25126" s="87">
        <v>0.05</v>
      </c>
      <c r="E25126" s="88">
        <v>29640</v>
      </c>
      <c r="F25126" s="89">
        <f>+D25126*E25126</f>
        <v>1482</v>
      </c>
    </row>
    <row r="25127" spans="1:6" ht="409.6" hidden="1" customHeight="1" thickBot="1" x14ac:dyDescent="0.25"/>
    <row r="25128" spans="1:6" ht="13.5" customHeight="1" thickBot="1" x14ac:dyDescent="0.25">
      <c r="A25128" s="90" t="s">
        <v>4898</v>
      </c>
      <c r="B25128" s="91"/>
      <c r="C25128" s="92">
        <v>1.0431110329051601</v>
      </c>
      <c r="D25128" s="91"/>
      <c r="E25128" s="93" t="s">
        <v>4884</v>
      </c>
      <c r="F25128" s="94">
        <v>1482</v>
      </c>
    </row>
    <row r="25129" spans="1:6" ht="0.2" customHeight="1" x14ac:dyDescent="0.2"/>
    <row r="25130" spans="1:6" ht="12.75" customHeight="1" x14ac:dyDescent="0.2">
      <c r="A25130" s="80" t="s">
        <v>4871</v>
      </c>
      <c r="B25130" s="81" t="s">
        <v>4899</v>
      </c>
      <c r="C25130" s="82" t="s">
        <v>4870</v>
      </c>
      <c r="D25130" s="82" t="s">
        <v>4873</v>
      </c>
      <c r="E25130" s="82" t="s">
        <v>4874</v>
      </c>
      <c r="F25130" s="83" t="s">
        <v>4875</v>
      </c>
    </row>
    <row r="25131" spans="1:6" ht="409.6" hidden="1" customHeight="1" x14ac:dyDescent="0.2"/>
    <row r="25132" spans="1:6" ht="25.5" customHeight="1" x14ac:dyDescent="0.2">
      <c r="A25132" s="84" t="s">
        <v>5819</v>
      </c>
      <c r="B25132" s="85" t="s">
        <v>5820</v>
      </c>
      <c r="C25132" s="86" t="s">
        <v>5134</v>
      </c>
      <c r="D25132" s="87">
        <v>2.0830000000000001E-2</v>
      </c>
      <c r="E25132" s="88">
        <v>80000</v>
      </c>
      <c r="F25132" s="89">
        <f>+D25132*E25132</f>
        <v>1666.4</v>
      </c>
    </row>
    <row r="25133" spans="1:6" ht="409.6" hidden="1" customHeight="1" x14ac:dyDescent="0.2"/>
    <row r="25134" spans="1:6" ht="25.5" customHeight="1" x14ac:dyDescent="0.2">
      <c r="A25134" s="84" t="s">
        <v>5083</v>
      </c>
      <c r="B25134" s="85" t="s">
        <v>5084</v>
      </c>
      <c r="C25134" s="86" t="s">
        <v>109</v>
      </c>
      <c r="D25134" s="87">
        <v>2.0830000000000001E-2</v>
      </c>
      <c r="E25134" s="88">
        <v>8120</v>
      </c>
      <c r="F25134" s="89">
        <f>+D25134*E25134</f>
        <v>169.1396</v>
      </c>
    </row>
    <row r="25135" spans="1:6" ht="409.6" hidden="1" customHeight="1" x14ac:dyDescent="0.2"/>
    <row r="25136" spans="1:6" ht="25.5" customHeight="1" thickBot="1" x14ac:dyDescent="0.25">
      <c r="A25136" s="84" t="s">
        <v>5072</v>
      </c>
      <c r="B25136" s="85" t="s">
        <v>5073</v>
      </c>
      <c r="C25136" s="86" t="s">
        <v>109</v>
      </c>
      <c r="D25136" s="87">
        <v>2.0830000000000001E-2</v>
      </c>
      <c r="E25136" s="88">
        <v>59740</v>
      </c>
      <c r="F25136" s="89">
        <f>+D25136*E25136</f>
        <v>1244.3842</v>
      </c>
    </row>
    <row r="25137" spans="1:6" ht="409.6" hidden="1" customHeight="1" thickBot="1" x14ac:dyDescent="0.25"/>
    <row r="25138" spans="1:6" ht="13.5" customHeight="1" thickBot="1" x14ac:dyDescent="0.25">
      <c r="A25138" s="90" t="s">
        <v>4904</v>
      </c>
      <c r="B25138" s="91"/>
      <c r="C25138" s="92">
        <v>2.1671652296322401</v>
      </c>
      <c r="D25138" s="91"/>
      <c r="E25138" s="93" t="s">
        <v>4884</v>
      </c>
      <c r="F25138" s="94">
        <v>3079</v>
      </c>
    </row>
    <row r="25139" spans="1:6" ht="0.2" customHeight="1" x14ac:dyDescent="0.2"/>
    <row r="25140" spans="1:6" ht="12.75" customHeight="1" x14ac:dyDescent="0.2">
      <c r="A25140" s="80" t="s">
        <v>4871</v>
      </c>
      <c r="B25140" s="81" t="s">
        <v>4905</v>
      </c>
      <c r="C25140" s="82" t="s">
        <v>4870</v>
      </c>
      <c r="D25140" s="82" t="s">
        <v>4873</v>
      </c>
      <c r="E25140" s="82" t="s">
        <v>4874</v>
      </c>
      <c r="F25140" s="83" t="s">
        <v>4875</v>
      </c>
    </row>
    <row r="25141" spans="1:6" ht="409.6" hidden="1" customHeight="1" x14ac:dyDescent="0.2"/>
    <row r="25142" spans="1:6" ht="25.5" customHeight="1" thickBot="1" x14ac:dyDescent="0.25">
      <c r="A25142" s="84" t="s">
        <v>4920</v>
      </c>
      <c r="B25142" s="85" t="s">
        <v>4921</v>
      </c>
      <c r="C25142" s="86" t="s">
        <v>106</v>
      </c>
      <c r="D25142" s="87">
        <v>0.44</v>
      </c>
      <c r="E25142" s="88">
        <v>14128</v>
      </c>
      <c r="F25142" s="89">
        <f>+D25142*E25142</f>
        <v>6216.32</v>
      </c>
    </row>
    <row r="25143" spans="1:6" ht="409.6" hidden="1" customHeight="1" thickBot="1" x14ac:dyDescent="0.25"/>
    <row r="25144" spans="1:6" ht="13.5" customHeight="1" thickBot="1" x14ac:dyDescent="0.25">
      <c r="A25144" s="90" t="s">
        <v>4908</v>
      </c>
      <c r="B25144" s="91"/>
      <c r="C25144" s="92">
        <v>4.3751539679746596</v>
      </c>
      <c r="D25144" s="91"/>
      <c r="E25144" s="93" t="s">
        <v>4884</v>
      </c>
      <c r="F25144" s="94">
        <v>6216</v>
      </c>
    </row>
    <row r="25145" spans="1:6" ht="0.2" customHeight="1" thickBot="1" x14ac:dyDescent="0.25"/>
    <row r="25146" spans="1:6" ht="12.75" customHeight="1" thickBot="1" x14ac:dyDescent="0.3">
      <c r="A25146" s="157" t="s">
        <v>4909</v>
      </c>
      <c r="B25146" s="158"/>
      <c r="C25146" s="158"/>
      <c r="D25146" s="158"/>
      <c r="E25146" s="159">
        <v>142075</v>
      </c>
      <c r="F25146" s="160"/>
    </row>
    <row r="25147" spans="1:6" ht="12.75" customHeight="1" x14ac:dyDescent="0.2"/>
    <row r="25148" spans="1:6" ht="12.75" customHeight="1" x14ac:dyDescent="0.2"/>
    <row r="25149" spans="1:6" ht="409.6" hidden="1" customHeight="1" x14ac:dyDescent="0.2"/>
    <row r="25150" spans="1:6" ht="12.75" customHeight="1" x14ac:dyDescent="0.25">
      <c r="A25150" s="144" t="s">
        <v>4868</v>
      </c>
      <c r="B25150" s="145"/>
      <c r="C25150" s="145"/>
      <c r="D25150" s="145"/>
      <c r="E25150" s="146"/>
      <c r="F25150" s="147"/>
    </row>
    <row r="25151" spans="1:6" ht="12.75" customHeight="1" x14ac:dyDescent="0.2">
      <c r="A25151" s="138" t="s">
        <v>3624</v>
      </c>
      <c r="B25151" s="139"/>
      <c r="C25151" s="139"/>
      <c r="D25151" s="140"/>
      <c r="E25151" s="76" t="s">
        <v>4869</v>
      </c>
      <c r="F25151" s="77" t="s">
        <v>4870</v>
      </c>
    </row>
    <row r="25152" spans="1:6" ht="12.75" customHeight="1" x14ac:dyDescent="0.2">
      <c r="A25152" s="141"/>
      <c r="B25152" s="142"/>
      <c r="C25152" s="142"/>
      <c r="D25152" s="143"/>
      <c r="E25152" s="78" t="s">
        <v>8868</v>
      </c>
      <c r="F25152" s="79" t="s">
        <v>117</v>
      </c>
    </row>
    <row r="25153" spans="1:6" ht="409.6" hidden="1" customHeight="1" x14ac:dyDescent="0.2"/>
    <row r="25154" spans="1:6" ht="12.75" customHeight="1" x14ac:dyDescent="0.2">
      <c r="A25154" s="80" t="s">
        <v>4871</v>
      </c>
      <c r="B25154" s="81" t="s">
        <v>4872</v>
      </c>
      <c r="C25154" s="82" t="s">
        <v>4870</v>
      </c>
      <c r="D25154" s="82" t="s">
        <v>4873</v>
      </c>
      <c r="E25154" s="82" t="s">
        <v>4874</v>
      </c>
      <c r="F25154" s="83" t="s">
        <v>4875</v>
      </c>
    </row>
    <row r="25155" spans="1:6" ht="409.6" hidden="1" customHeight="1" x14ac:dyDescent="0.2"/>
    <row r="25156" spans="1:6" ht="25.5" customHeight="1" x14ac:dyDescent="0.2">
      <c r="A25156" s="84" t="s">
        <v>5823</v>
      </c>
      <c r="B25156" s="85" t="s">
        <v>5824</v>
      </c>
      <c r="C25156" s="86" t="s">
        <v>7</v>
      </c>
      <c r="D25156" s="87">
        <v>7.4550000000000001</v>
      </c>
      <c r="E25156" s="88">
        <v>2536</v>
      </c>
      <c r="F25156" s="89">
        <f>+D25156*E25156</f>
        <v>18905.88</v>
      </c>
    </row>
    <row r="25157" spans="1:6" ht="409.6" hidden="1" customHeight="1" x14ac:dyDescent="0.2"/>
    <row r="25158" spans="1:6" ht="25.5" customHeight="1" x14ac:dyDescent="0.2">
      <c r="A25158" s="84" t="s">
        <v>5825</v>
      </c>
      <c r="B25158" s="85" t="s">
        <v>5826</v>
      </c>
      <c r="C25158" s="86" t="s">
        <v>9</v>
      </c>
      <c r="D25158" s="87">
        <v>4.32</v>
      </c>
      <c r="E25158" s="88">
        <v>4465</v>
      </c>
      <c r="F25158" s="89">
        <f>+D25158*E25158</f>
        <v>19288.800000000003</v>
      </c>
    </row>
    <row r="25159" spans="1:6" ht="409.6" hidden="1" customHeight="1" x14ac:dyDescent="0.2"/>
    <row r="25160" spans="1:6" ht="25.5" customHeight="1" x14ac:dyDescent="0.2">
      <c r="A25160" s="84" t="s">
        <v>5827</v>
      </c>
      <c r="B25160" s="85" t="s">
        <v>5828</v>
      </c>
      <c r="C25160" s="86" t="s">
        <v>9</v>
      </c>
      <c r="D25160" s="87">
        <v>3.24</v>
      </c>
      <c r="E25160" s="88">
        <v>4400</v>
      </c>
      <c r="F25160" s="89">
        <f>+D25160*E25160</f>
        <v>14256.000000000002</v>
      </c>
    </row>
    <row r="25161" spans="1:6" ht="409.6" hidden="1" customHeight="1" x14ac:dyDescent="0.2"/>
    <row r="25162" spans="1:6" ht="25.5" customHeight="1" x14ac:dyDescent="0.2">
      <c r="A25162" s="84" t="s">
        <v>5837</v>
      </c>
      <c r="B25162" s="85" t="s">
        <v>5838</v>
      </c>
      <c r="C25162" s="86" t="s">
        <v>9</v>
      </c>
      <c r="D25162" s="87">
        <v>5.4</v>
      </c>
      <c r="E25162" s="88">
        <v>4572</v>
      </c>
      <c r="F25162" s="89">
        <f>+D25162*E25162</f>
        <v>24688.800000000003</v>
      </c>
    </row>
    <row r="25163" spans="1:6" ht="409.6" hidden="1" customHeight="1" x14ac:dyDescent="0.2"/>
    <row r="25164" spans="1:6" ht="25.5" customHeight="1" x14ac:dyDescent="0.2">
      <c r="A25164" s="84" t="s">
        <v>5829</v>
      </c>
      <c r="B25164" s="85" t="s">
        <v>5830</v>
      </c>
      <c r="C25164" s="86" t="s">
        <v>9</v>
      </c>
      <c r="D25164" s="87">
        <v>2.16</v>
      </c>
      <c r="E25164" s="88">
        <v>2418</v>
      </c>
      <c r="F25164" s="89">
        <f>+D25164*E25164</f>
        <v>5222.88</v>
      </c>
    </row>
    <row r="25165" spans="1:6" ht="409.6" hidden="1" customHeight="1" x14ac:dyDescent="0.2"/>
    <row r="25166" spans="1:6" ht="25.5" customHeight="1" x14ac:dyDescent="0.2">
      <c r="A25166" s="84" t="s">
        <v>5831</v>
      </c>
      <c r="B25166" s="85" t="s">
        <v>5832</v>
      </c>
      <c r="C25166" s="86" t="s">
        <v>9</v>
      </c>
      <c r="D25166" s="87">
        <v>3.24</v>
      </c>
      <c r="E25166" s="88">
        <v>2369</v>
      </c>
      <c r="F25166" s="89">
        <f>+D25166*E25166</f>
        <v>7675.56</v>
      </c>
    </row>
    <row r="25167" spans="1:6" ht="409.6" hidden="1" customHeight="1" x14ac:dyDescent="0.2"/>
    <row r="25168" spans="1:6" ht="25.5" customHeight="1" x14ac:dyDescent="0.2">
      <c r="A25168" s="84" t="s">
        <v>5839</v>
      </c>
      <c r="B25168" s="85" t="s">
        <v>5840</v>
      </c>
      <c r="C25168" s="86" t="s">
        <v>9</v>
      </c>
      <c r="D25168" s="87">
        <v>3.24</v>
      </c>
      <c r="E25168" s="88">
        <v>2464</v>
      </c>
      <c r="F25168" s="89">
        <f>+D25168*E25168</f>
        <v>7983.3600000000006</v>
      </c>
    </row>
    <row r="25169" spans="1:6" ht="409.6" hidden="1" customHeight="1" x14ac:dyDescent="0.2"/>
    <row r="25170" spans="1:6" ht="25.5" customHeight="1" x14ac:dyDescent="0.2">
      <c r="A25170" s="84" t="s">
        <v>5841</v>
      </c>
      <c r="B25170" s="85" t="s">
        <v>5842</v>
      </c>
      <c r="C25170" s="86" t="s">
        <v>9</v>
      </c>
      <c r="D25170" s="87">
        <v>2.16</v>
      </c>
      <c r="E25170" s="88">
        <v>3845</v>
      </c>
      <c r="F25170" s="89">
        <f>+D25170*E25170</f>
        <v>8305.2000000000007</v>
      </c>
    </row>
    <row r="25171" spans="1:6" ht="409.6" hidden="1" customHeight="1" x14ac:dyDescent="0.2"/>
    <row r="25172" spans="1:6" ht="25.5" customHeight="1" x14ac:dyDescent="0.2">
      <c r="A25172" s="84" t="s">
        <v>5843</v>
      </c>
      <c r="B25172" s="85" t="s">
        <v>5844</v>
      </c>
      <c r="C25172" s="86" t="s">
        <v>9</v>
      </c>
      <c r="D25172" s="87">
        <v>2.16</v>
      </c>
      <c r="E25172" s="88">
        <v>1290</v>
      </c>
      <c r="F25172" s="89">
        <f>+D25172*E25172</f>
        <v>2786.4</v>
      </c>
    </row>
    <row r="25173" spans="1:6" ht="409.6" hidden="1" customHeight="1" x14ac:dyDescent="0.2"/>
    <row r="25174" spans="1:6" ht="25.5" customHeight="1" thickBot="1" x14ac:dyDescent="0.25">
      <c r="A25174" s="84" t="s">
        <v>5052</v>
      </c>
      <c r="B25174" s="85" t="s">
        <v>5053</v>
      </c>
      <c r="C25174" s="86" t="s">
        <v>106</v>
      </c>
      <c r="D25174" s="87">
        <v>4.4999999999999997E-3</v>
      </c>
      <c r="E25174" s="88">
        <v>83800</v>
      </c>
      <c r="F25174" s="89">
        <f>+D25174*E25174</f>
        <v>377.09999999999997</v>
      </c>
    </row>
    <row r="25175" spans="1:6" ht="409.6" hidden="1" customHeight="1" thickBot="1" x14ac:dyDescent="0.25"/>
    <row r="25176" spans="1:6" ht="13.5" customHeight="1" thickBot="1" x14ac:dyDescent="0.25">
      <c r="A25176" s="90" t="s">
        <v>4883</v>
      </c>
      <c r="B25176" s="91"/>
      <c r="C25176" s="92">
        <v>73.038617276044505</v>
      </c>
      <c r="D25176" s="91"/>
      <c r="E25176" s="93" t="s">
        <v>4884</v>
      </c>
      <c r="F25176" s="94">
        <v>109490</v>
      </c>
    </row>
    <row r="25177" spans="1:6" ht="0.2" customHeight="1" x14ac:dyDescent="0.2"/>
    <row r="25178" spans="1:6" ht="12.75" customHeight="1" x14ac:dyDescent="0.2">
      <c r="A25178" s="80" t="s">
        <v>4871</v>
      </c>
      <c r="B25178" s="81" t="s">
        <v>4885</v>
      </c>
      <c r="C25178" s="82" t="s">
        <v>4870</v>
      </c>
      <c r="D25178" s="82" t="s">
        <v>4873</v>
      </c>
      <c r="E25178" s="82" t="s">
        <v>4874</v>
      </c>
      <c r="F25178" s="83" t="s">
        <v>4875</v>
      </c>
    </row>
    <row r="25179" spans="1:6" ht="409.6" hidden="1" customHeight="1" x14ac:dyDescent="0.2"/>
    <row r="25180" spans="1:6" ht="25.5" customHeight="1" thickBot="1" x14ac:dyDescent="0.25">
      <c r="A25180" s="84" t="s">
        <v>5284</v>
      </c>
      <c r="B25180" s="85" t="s">
        <v>5285</v>
      </c>
      <c r="C25180" s="86" t="s">
        <v>4888</v>
      </c>
      <c r="D25180" s="87">
        <v>0.13333</v>
      </c>
      <c r="E25180" s="88">
        <v>222303</v>
      </c>
      <c r="F25180" s="89">
        <f>+D25180*E25180</f>
        <v>29639.65899</v>
      </c>
    </row>
    <row r="25181" spans="1:6" ht="409.6" hidden="1" customHeight="1" thickBot="1" x14ac:dyDescent="0.25"/>
    <row r="25182" spans="1:6" ht="13.5" customHeight="1" thickBot="1" x14ac:dyDescent="0.25">
      <c r="A25182" s="90" t="s">
        <v>4893</v>
      </c>
      <c r="B25182" s="91"/>
      <c r="C25182" s="92">
        <v>19.772258800456299</v>
      </c>
      <c r="D25182" s="91"/>
      <c r="E25182" s="93" t="s">
        <v>4884</v>
      </c>
      <c r="F25182" s="94">
        <v>29640</v>
      </c>
    </row>
    <row r="25183" spans="1:6" ht="0.2" customHeight="1" x14ac:dyDescent="0.2"/>
    <row r="25184" spans="1:6" ht="12.75" customHeight="1" x14ac:dyDescent="0.2">
      <c r="A25184" s="80" t="s">
        <v>4871</v>
      </c>
      <c r="B25184" s="81" t="s">
        <v>4894</v>
      </c>
      <c r="C25184" s="82" t="s">
        <v>4870</v>
      </c>
      <c r="D25184" s="82" t="s">
        <v>4873</v>
      </c>
      <c r="E25184" s="82" t="s">
        <v>4874</v>
      </c>
      <c r="F25184" s="83" t="s">
        <v>4875</v>
      </c>
    </row>
    <row r="25185" spans="1:6" ht="409.6" hidden="1" customHeight="1" x14ac:dyDescent="0.2"/>
    <row r="25186" spans="1:6" ht="25.5" customHeight="1" thickBot="1" x14ac:dyDescent="0.25">
      <c r="A25186" s="84" t="s">
        <v>4895</v>
      </c>
      <c r="B25186" s="85" t="s">
        <v>4896</v>
      </c>
      <c r="C25186" s="86" t="s">
        <v>4897</v>
      </c>
      <c r="D25186" s="87">
        <v>0.05</v>
      </c>
      <c r="E25186" s="88">
        <v>29640</v>
      </c>
      <c r="F25186" s="89">
        <f>+D25186*E25186</f>
        <v>1482</v>
      </c>
    </row>
    <row r="25187" spans="1:6" ht="409.6" hidden="1" customHeight="1" thickBot="1" x14ac:dyDescent="0.25"/>
    <row r="25188" spans="1:6" ht="13.5" customHeight="1" thickBot="1" x14ac:dyDescent="0.25">
      <c r="A25188" s="90" t="s">
        <v>4898</v>
      </c>
      <c r="B25188" s="91"/>
      <c r="C25188" s="92">
        <v>0.98861294002281397</v>
      </c>
      <c r="D25188" s="91"/>
      <c r="E25188" s="93" t="s">
        <v>4884</v>
      </c>
      <c r="F25188" s="94">
        <v>1482</v>
      </c>
    </row>
    <row r="25189" spans="1:6" ht="0.2" customHeight="1" x14ac:dyDescent="0.2"/>
    <row r="25190" spans="1:6" ht="12.75" customHeight="1" x14ac:dyDescent="0.2">
      <c r="A25190" s="80" t="s">
        <v>4871</v>
      </c>
      <c r="B25190" s="81" t="s">
        <v>4899</v>
      </c>
      <c r="C25190" s="82" t="s">
        <v>4870</v>
      </c>
      <c r="D25190" s="82" t="s">
        <v>4873</v>
      </c>
      <c r="E25190" s="82" t="s">
        <v>4874</v>
      </c>
      <c r="F25190" s="83" t="s">
        <v>4875</v>
      </c>
    </row>
    <row r="25191" spans="1:6" ht="409.6" hidden="1" customHeight="1" x14ac:dyDescent="0.2"/>
    <row r="25192" spans="1:6" ht="25.5" customHeight="1" x14ac:dyDescent="0.2">
      <c r="A25192" s="84" t="s">
        <v>5819</v>
      </c>
      <c r="B25192" s="85" t="s">
        <v>5820</v>
      </c>
      <c r="C25192" s="86" t="s">
        <v>5134</v>
      </c>
      <c r="D25192" s="87">
        <v>2.0830000000000001E-2</v>
      </c>
      <c r="E25192" s="88">
        <v>80000</v>
      </c>
      <c r="F25192" s="89">
        <f>+D25192*E25192</f>
        <v>1666.4</v>
      </c>
    </row>
    <row r="25193" spans="1:6" ht="409.6" hidden="1" customHeight="1" x14ac:dyDescent="0.2"/>
    <row r="25194" spans="1:6" ht="25.5" customHeight="1" x14ac:dyDescent="0.2">
      <c r="A25194" s="84" t="s">
        <v>5083</v>
      </c>
      <c r="B25194" s="85" t="s">
        <v>5084</v>
      </c>
      <c r="C25194" s="86" t="s">
        <v>109</v>
      </c>
      <c r="D25194" s="87">
        <v>2.0830000000000001E-2</v>
      </c>
      <c r="E25194" s="88">
        <v>8120</v>
      </c>
      <c r="F25194" s="89">
        <f>+D25194*E25194</f>
        <v>169.1396</v>
      </c>
    </row>
    <row r="25195" spans="1:6" ht="409.6" hidden="1" customHeight="1" x14ac:dyDescent="0.2"/>
    <row r="25196" spans="1:6" ht="25.5" customHeight="1" thickBot="1" x14ac:dyDescent="0.25">
      <c r="A25196" s="84" t="s">
        <v>5072</v>
      </c>
      <c r="B25196" s="85" t="s">
        <v>5073</v>
      </c>
      <c r="C25196" s="86" t="s">
        <v>109</v>
      </c>
      <c r="D25196" s="87">
        <v>2.0830000000000001E-2</v>
      </c>
      <c r="E25196" s="88">
        <v>59740</v>
      </c>
      <c r="F25196" s="89">
        <f>+D25196*E25196</f>
        <v>1244.3842</v>
      </c>
    </row>
    <row r="25197" spans="1:6" ht="409.6" hidden="1" customHeight="1" thickBot="1" x14ac:dyDescent="0.25"/>
    <row r="25198" spans="1:6" ht="13.5" customHeight="1" thickBot="1" x14ac:dyDescent="0.25">
      <c r="A25198" s="90" t="s">
        <v>4904</v>
      </c>
      <c r="B25198" s="91"/>
      <c r="C25198" s="92">
        <v>2.0539401095345799</v>
      </c>
      <c r="D25198" s="91"/>
      <c r="E25198" s="93" t="s">
        <v>4884</v>
      </c>
      <c r="F25198" s="94">
        <v>3079</v>
      </c>
    </row>
    <row r="25199" spans="1:6" ht="0.2" customHeight="1" x14ac:dyDescent="0.2"/>
    <row r="25200" spans="1:6" ht="12.75" customHeight="1" x14ac:dyDescent="0.2">
      <c r="A25200" s="80" t="s">
        <v>4871</v>
      </c>
      <c r="B25200" s="81" t="s">
        <v>4905</v>
      </c>
      <c r="C25200" s="82" t="s">
        <v>4870</v>
      </c>
      <c r="D25200" s="82" t="s">
        <v>4873</v>
      </c>
      <c r="E25200" s="82" t="s">
        <v>4874</v>
      </c>
      <c r="F25200" s="83" t="s">
        <v>4875</v>
      </c>
    </row>
    <row r="25201" spans="1:6" ht="409.6" hidden="1" customHeight="1" x14ac:dyDescent="0.2"/>
    <row r="25202" spans="1:6" ht="25.5" customHeight="1" thickBot="1" x14ac:dyDescent="0.25">
      <c r="A25202" s="84" t="s">
        <v>4920</v>
      </c>
      <c r="B25202" s="85" t="s">
        <v>4921</v>
      </c>
      <c r="C25202" s="86" t="s">
        <v>106</v>
      </c>
      <c r="D25202" s="87">
        <v>0.44</v>
      </c>
      <c r="E25202" s="88">
        <v>14128</v>
      </c>
      <c r="F25202" s="89">
        <f>+D25202*E25202</f>
        <v>6216.32</v>
      </c>
    </row>
    <row r="25203" spans="1:6" ht="409.6" hidden="1" customHeight="1" thickBot="1" x14ac:dyDescent="0.25"/>
    <row r="25204" spans="1:6" ht="13.5" customHeight="1" thickBot="1" x14ac:dyDescent="0.25">
      <c r="A25204" s="90" t="s">
        <v>4908</v>
      </c>
      <c r="B25204" s="91"/>
      <c r="C25204" s="92">
        <v>4.1465708739418403</v>
      </c>
      <c r="D25204" s="91"/>
      <c r="E25204" s="93" t="s">
        <v>4884</v>
      </c>
      <c r="F25204" s="94">
        <v>6216</v>
      </c>
    </row>
    <row r="25205" spans="1:6" ht="0.2" customHeight="1" thickBot="1" x14ac:dyDescent="0.25"/>
    <row r="25206" spans="1:6" ht="12.75" customHeight="1" thickBot="1" x14ac:dyDescent="0.3">
      <c r="A25206" s="157" t="s">
        <v>4909</v>
      </c>
      <c r="B25206" s="158"/>
      <c r="C25206" s="158"/>
      <c r="D25206" s="158"/>
      <c r="E25206" s="159">
        <v>149907</v>
      </c>
      <c r="F25206" s="160"/>
    </row>
    <row r="25207" spans="1:6" ht="12.75" customHeight="1" x14ac:dyDescent="0.2"/>
    <row r="25208" spans="1:6" ht="12.75" customHeight="1" x14ac:dyDescent="0.2"/>
    <row r="25209" spans="1:6" ht="409.6" hidden="1" customHeight="1" x14ac:dyDescent="0.2"/>
    <row r="25210" spans="1:6" ht="7.35" customHeight="1" x14ac:dyDescent="0.2"/>
    <row r="25211" spans="1:6" ht="12.75" customHeight="1" x14ac:dyDescent="0.25">
      <c r="A25211" s="144" t="s">
        <v>4868</v>
      </c>
      <c r="B25211" s="145"/>
      <c r="C25211" s="145"/>
      <c r="D25211" s="145"/>
      <c r="E25211" s="146"/>
      <c r="F25211" s="147"/>
    </row>
    <row r="25212" spans="1:6" ht="12.75" customHeight="1" x14ac:dyDescent="0.2">
      <c r="A25212" s="138" t="s">
        <v>3625</v>
      </c>
      <c r="B25212" s="139"/>
      <c r="C25212" s="139"/>
      <c r="D25212" s="140"/>
      <c r="E25212" s="76" t="s">
        <v>4869</v>
      </c>
      <c r="F25212" s="77" t="s">
        <v>4870</v>
      </c>
    </row>
    <row r="25213" spans="1:6" ht="12.75" customHeight="1" x14ac:dyDescent="0.2">
      <c r="A25213" s="141"/>
      <c r="B25213" s="142"/>
      <c r="C25213" s="142"/>
      <c r="D25213" s="143"/>
      <c r="E25213" s="78" t="s">
        <v>8869</v>
      </c>
      <c r="F25213" s="79" t="s">
        <v>117</v>
      </c>
    </row>
    <row r="25214" spans="1:6" ht="409.6" hidden="1" customHeight="1" x14ac:dyDescent="0.2"/>
    <row r="25215" spans="1:6" ht="12.75" customHeight="1" x14ac:dyDescent="0.2">
      <c r="A25215" s="80" t="s">
        <v>4871</v>
      </c>
      <c r="B25215" s="81" t="s">
        <v>4872</v>
      </c>
      <c r="C25215" s="82" t="s">
        <v>4870</v>
      </c>
      <c r="D25215" s="82" t="s">
        <v>4873</v>
      </c>
      <c r="E25215" s="82" t="s">
        <v>4874</v>
      </c>
      <c r="F25215" s="83" t="s">
        <v>4875</v>
      </c>
    </row>
    <row r="25216" spans="1:6" ht="409.6" hidden="1" customHeight="1" x14ac:dyDescent="0.2"/>
    <row r="25217" spans="1:6" ht="25.5" customHeight="1" x14ac:dyDescent="0.2">
      <c r="A25217" s="84" t="s">
        <v>5823</v>
      </c>
      <c r="B25217" s="85" t="s">
        <v>5824</v>
      </c>
      <c r="C25217" s="86" t="s">
        <v>7</v>
      </c>
      <c r="D25217" s="87">
        <v>7.4550000000000001</v>
      </c>
      <c r="E25217" s="88">
        <v>2536</v>
      </c>
      <c r="F25217" s="89">
        <f>+D25217*E25217</f>
        <v>18905.88</v>
      </c>
    </row>
    <row r="25218" spans="1:6" ht="409.6" hidden="1" customHeight="1" x14ac:dyDescent="0.2"/>
    <row r="25219" spans="1:6" ht="25.5" customHeight="1" x14ac:dyDescent="0.2">
      <c r="A25219" s="84" t="s">
        <v>5827</v>
      </c>
      <c r="B25219" s="85" t="s">
        <v>5828</v>
      </c>
      <c r="C25219" s="86" t="s">
        <v>9</v>
      </c>
      <c r="D25219" s="87">
        <v>2.16</v>
      </c>
      <c r="E25219" s="88">
        <v>4400</v>
      </c>
      <c r="F25219" s="89">
        <f>+D25219*E25219</f>
        <v>9504</v>
      </c>
    </row>
    <row r="25220" spans="1:6" ht="409.6" hidden="1" customHeight="1" x14ac:dyDescent="0.2"/>
    <row r="25221" spans="1:6" ht="25.5" customHeight="1" x14ac:dyDescent="0.2">
      <c r="A25221" s="84" t="s">
        <v>5837</v>
      </c>
      <c r="B25221" s="85" t="s">
        <v>5838</v>
      </c>
      <c r="C25221" s="86" t="s">
        <v>9</v>
      </c>
      <c r="D25221" s="87">
        <v>9.7200000000000006</v>
      </c>
      <c r="E25221" s="88">
        <v>4572</v>
      </c>
      <c r="F25221" s="89">
        <f>+D25221*E25221</f>
        <v>44439.840000000004</v>
      </c>
    </row>
    <row r="25222" spans="1:6" ht="409.6" hidden="1" customHeight="1" x14ac:dyDescent="0.2"/>
    <row r="25223" spans="1:6" ht="25.5" customHeight="1" x14ac:dyDescent="0.2">
      <c r="A25223" s="84" t="s">
        <v>5831</v>
      </c>
      <c r="B25223" s="85" t="s">
        <v>5832</v>
      </c>
      <c r="C25223" s="86" t="s">
        <v>9</v>
      </c>
      <c r="D25223" s="87">
        <v>2.16</v>
      </c>
      <c r="E25223" s="88">
        <v>2369</v>
      </c>
      <c r="F25223" s="89">
        <f>+D25223*E25223</f>
        <v>5117.04</v>
      </c>
    </row>
    <row r="25224" spans="1:6" ht="409.6" hidden="1" customHeight="1" x14ac:dyDescent="0.2"/>
    <row r="25225" spans="1:6" ht="25.5" customHeight="1" x14ac:dyDescent="0.2">
      <c r="A25225" s="84" t="s">
        <v>5839</v>
      </c>
      <c r="B25225" s="85" t="s">
        <v>5840</v>
      </c>
      <c r="C25225" s="86" t="s">
        <v>9</v>
      </c>
      <c r="D25225" s="87">
        <v>5.4</v>
      </c>
      <c r="E25225" s="88">
        <v>2464</v>
      </c>
      <c r="F25225" s="89">
        <f>+D25225*E25225</f>
        <v>13305.6</v>
      </c>
    </row>
    <row r="25226" spans="1:6" ht="409.6" hidden="1" customHeight="1" x14ac:dyDescent="0.2"/>
    <row r="25227" spans="1:6" ht="25.5" customHeight="1" x14ac:dyDescent="0.2">
      <c r="A25227" s="84" t="s">
        <v>5845</v>
      </c>
      <c r="B25227" s="85" t="s">
        <v>5846</v>
      </c>
      <c r="C25227" s="86" t="s">
        <v>9</v>
      </c>
      <c r="D25227" s="87">
        <v>2.16</v>
      </c>
      <c r="E25227" s="88">
        <v>3972</v>
      </c>
      <c r="F25227" s="89">
        <f>+D25227*E25227</f>
        <v>8579.52</v>
      </c>
    </row>
    <row r="25228" spans="1:6" ht="409.6" hidden="1" customHeight="1" x14ac:dyDescent="0.2"/>
    <row r="25229" spans="1:6" ht="25.5" customHeight="1" x14ac:dyDescent="0.2">
      <c r="A25229" s="84" t="s">
        <v>5847</v>
      </c>
      <c r="B25229" s="85" t="s">
        <v>5848</v>
      </c>
      <c r="C25229" s="86" t="s">
        <v>9</v>
      </c>
      <c r="D25229" s="87">
        <v>2.16</v>
      </c>
      <c r="E25229" s="88">
        <v>1330</v>
      </c>
      <c r="F25229" s="89">
        <f>+D25229*E25229</f>
        <v>2872.8</v>
      </c>
    </row>
    <row r="25230" spans="1:6" ht="409.6" hidden="1" customHeight="1" x14ac:dyDescent="0.2"/>
    <row r="25231" spans="1:6" ht="25.5" customHeight="1" thickBot="1" x14ac:dyDescent="0.25">
      <c r="A25231" s="84" t="s">
        <v>5052</v>
      </c>
      <c r="B25231" s="85" t="s">
        <v>5053</v>
      </c>
      <c r="C25231" s="86" t="s">
        <v>106</v>
      </c>
      <c r="D25231" s="87">
        <v>4.4999999999999997E-3</v>
      </c>
      <c r="E25231" s="88">
        <v>83800</v>
      </c>
      <c r="F25231" s="89">
        <f>+D25231*E25231</f>
        <v>377.09999999999997</v>
      </c>
    </row>
    <row r="25232" spans="1:6" ht="409.6" hidden="1" customHeight="1" thickBot="1" x14ac:dyDescent="0.25"/>
    <row r="25233" spans="1:6" ht="13.5" customHeight="1" thickBot="1" x14ac:dyDescent="0.25">
      <c r="A25233" s="90" t="s">
        <v>4883</v>
      </c>
      <c r="B25233" s="91"/>
      <c r="C25233" s="92">
        <v>71.838768115942003</v>
      </c>
      <c r="D25233" s="91"/>
      <c r="E25233" s="93" t="s">
        <v>4884</v>
      </c>
      <c r="F25233" s="94">
        <v>103103</v>
      </c>
    </row>
    <row r="25234" spans="1:6" ht="0.2" customHeight="1" x14ac:dyDescent="0.2"/>
    <row r="25235" spans="1:6" ht="12.75" customHeight="1" x14ac:dyDescent="0.2">
      <c r="A25235" s="80" t="s">
        <v>4871</v>
      </c>
      <c r="B25235" s="81" t="s">
        <v>4885</v>
      </c>
      <c r="C25235" s="82" t="s">
        <v>4870</v>
      </c>
      <c r="D25235" s="82" t="s">
        <v>4873</v>
      </c>
      <c r="E25235" s="82" t="s">
        <v>4874</v>
      </c>
      <c r="F25235" s="83" t="s">
        <v>4875</v>
      </c>
    </row>
    <row r="25236" spans="1:6" ht="409.6" hidden="1" customHeight="1" x14ac:dyDescent="0.2"/>
    <row r="25237" spans="1:6" ht="25.5" customHeight="1" thickBot="1" x14ac:dyDescent="0.25">
      <c r="A25237" s="84" t="s">
        <v>5284</v>
      </c>
      <c r="B25237" s="85" t="s">
        <v>5285</v>
      </c>
      <c r="C25237" s="86" t="s">
        <v>4888</v>
      </c>
      <c r="D25237" s="87">
        <v>0.13333</v>
      </c>
      <c r="E25237" s="88">
        <v>222303</v>
      </c>
      <c r="F25237" s="89">
        <f>+D25237*E25237</f>
        <v>29639.65899</v>
      </c>
    </row>
    <row r="25238" spans="1:6" ht="409.6" hidden="1" customHeight="1" thickBot="1" x14ac:dyDescent="0.25"/>
    <row r="25239" spans="1:6" ht="13.5" customHeight="1" thickBot="1" x14ac:dyDescent="0.25">
      <c r="A25239" s="90" t="s">
        <v>4893</v>
      </c>
      <c r="B25239" s="91"/>
      <c r="C25239" s="92">
        <v>20.652173913043502</v>
      </c>
      <c r="D25239" s="91"/>
      <c r="E25239" s="93" t="s">
        <v>4884</v>
      </c>
      <c r="F25239" s="94">
        <v>29640</v>
      </c>
    </row>
    <row r="25240" spans="1:6" ht="0.2" customHeight="1" x14ac:dyDescent="0.2"/>
    <row r="25241" spans="1:6" ht="12.75" customHeight="1" x14ac:dyDescent="0.2">
      <c r="A25241" s="80" t="s">
        <v>4871</v>
      </c>
      <c r="B25241" s="81" t="s">
        <v>4894</v>
      </c>
      <c r="C25241" s="82" t="s">
        <v>4870</v>
      </c>
      <c r="D25241" s="82" t="s">
        <v>4873</v>
      </c>
      <c r="E25241" s="82" t="s">
        <v>4874</v>
      </c>
      <c r="F25241" s="83" t="s">
        <v>4875</v>
      </c>
    </row>
    <row r="25242" spans="1:6" ht="409.6" hidden="1" customHeight="1" x14ac:dyDescent="0.2"/>
    <row r="25243" spans="1:6" ht="25.5" customHeight="1" thickBot="1" x14ac:dyDescent="0.25">
      <c r="A25243" s="84" t="s">
        <v>4895</v>
      </c>
      <c r="B25243" s="85" t="s">
        <v>4896</v>
      </c>
      <c r="C25243" s="86" t="s">
        <v>4897</v>
      </c>
      <c r="D25243" s="87">
        <v>0.05</v>
      </c>
      <c r="E25243" s="88">
        <v>29640</v>
      </c>
      <c r="F25243" s="89">
        <f>+D25243*E25243</f>
        <v>1482</v>
      </c>
    </row>
    <row r="25244" spans="1:6" ht="409.6" hidden="1" customHeight="1" thickBot="1" x14ac:dyDescent="0.25"/>
    <row r="25245" spans="1:6" ht="13.5" customHeight="1" thickBot="1" x14ac:dyDescent="0.25">
      <c r="A25245" s="90" t="s">
        <v>4898</v>
      </c>
      <c r="B25245" s="91"/>
      <c r="C25245" s="92">
        <v>1.0326086956521701</v>
      </c>
      <c r="D25245" s="91"/>
      <c r="E25245" s="93" t="s">
        <v>4884</v>
      </c>
      <c r="F25245" s="94">
        <v>1482</v>
      </c>
    </row>
    <row r="25246" spans="1:6" ht="0.2" customHeight="1" x14ac:dyDescent="0.2"/>
    <row r="25247" spans="1:6" ht="12.75" customHeight="1" x14ac:dyDescent="0.2">
      <c r="A25247" s="80" t="s">
        <v>4871</v>
      </c>
      <c r="B25247" s="81" t="s">
        <v>4899</v>
      </c>
      <c r="C25247" s="82" t="s">
        <v>4870</v>
      </c>
      <c r="D25247" s="82" t="s">
        <v>4873</v>
      </c>
      <c r="E25247" s="82" t="s">
        <v>4874</v>
      </c>
      <c r="F25247" s="83" t="s">
        <v>4875</v>
      </c>
    </row>
    <row r="25248" spans="1:6" ht="409.6" hidden="1" customHeight="1" x14ac:dyDescent="0.2"/>
    <row r="25249" spans="1:6" ht="25.5" customHeight="1" x14ac:dyDescent="0.2">
      <c r="A25249" s="84" t="s">
        <v>5819</v>
      </c>
      <c r="B25249" s="85" t="s">
        <v>5820</v>
      </c>
      <c r="C25249" s="86" t="s">
        <v>5134</v>
      </c>
      <c r="D25249" s="87">
        <v>2.0830000000000001E-2</v>
      </c>
      <c r="E25249" s="88">
        <v>80000</v>
      </c>
      <c r="F25249" s="89">
        <f>+D25249*E25249</f>
        <v>1666.4</v>
      </c>
    </row>
    <row r="25250" spans="1:6" ht="409.6" hidden="1" customHeight="1" x14ac:dyDescent="0.2"/>
    <row r="25251" spans="1:6" ht="25.5" customHeight="1" x14ac:dyDescent="0.2">
      <c r="A25251" s="84" t="s">
        <v>5083</v>
      </c>
      <c r="B25251" s="85" t="s">
        <v>5084</v>
      </c>
      <c r="C25251" s="86" t="s">
        <v>109</v>
      </c>
      <c r="D25251" s="87">
        <v>2.0830000000000001E-2</v>
      </c>
      <c r="E25251" s="88">
        <v>8120</v>
      </c>
      <c r="F25251" s="89">
        <f>+D25251*E25251</f>
        <v>169.1396</v>
      </c>
    </row>
    <row r="25252" spans="1:6" ht="409.6" hidden="1" customHeight="1" x14ac:dyDescent="0.2"/>
    <row r="25253" spans="1:6" ht="25.5" customHeight="1" thickBot="1" x14ac:dyDescent="0.25">
      <c r="A25253" s="84" t="s">
        <v>5072</v>
      </c>
      <c r="B25253" s="85" t="s">
        <v>5073</v>
      </c>
      <c r="C25253" s="86" t="s">
        <v>109</v>
      </c>
      <c r="D25253" s="87">
        <v>2.0830000000000001E-2</v>
      </c>
      <c r="E25253" s="88">
        <v>59740</v>
      </c>
      <c r="F25253" s="89">
        <f>+D25253*E25253</f>
        <v>1244.3842</v>
      </c>
    </row>
    <row r="25254" spans="1:6" ht="409.6" hidden="1" customHeight="1" thickBot="1" x14ac:dyDescent="0.25"/>
    <row r="25255" spans="1:6" ht="13.5" customHeight="1" thickBot="1" x14ac:dyDescent="0.25">
      <c r="A25255" s="90" t="s">
        <v>4904</v>
      </c>
      <c r="B25255" s="91"/>
      <c r="C25255" s="92">
        <v>2.1453455964325499</v>
      </c>
      <c r="D25255" s="91"/>
      <c r="E25255" s="93" t="s">
        <v>4884</v>
      </c>
      <c r="F25255" s="94">
        <v>3079</v>
      </c>
    </row>
    <row r="25256" spans="1:6" ht="0.2" customHeight="1" x14ac:dyDescent="0.2"/>
    <row r="25257" spans="1:6" ht="12.75" customHeight="1" x14ac:dyDescent="0.2">
      <c r="A25257" s="80" t="s">
        <v>4871</v>
      </c>
      <c r="B25257" s="81" t="s">
        <v>4905</v>
      </c>
      <c r="C25257" s="82" t="s">
        <v>4870</v>
      </c>
      <c r="D25257" s="82" t="s">
        <v>4873</v>
      </c>
      <c r="E25257" s="82" t="s">
        <v>4874</v>
      </c>
      <c r="F25257" s="83" t="s">
        <v>4875</v>
      </c>
    </row>
    <row r="25258" spans="1:6" ht="409.6" hidden="1" customHeight="1" x14ac:dyDescent="0.2"/>
    <row r="25259" spans="1:6" ht="25.5" customHeight="1" thickBot="1" x14ac:dyDescent="0.25">
      <c r="A25259" s="84" t="s">
        <v>4920</v>
      </c>
      <c r="B25259" s="85" t="s">
        <v>4921</v>
      </c>
      <c r="C25259" s="86" t="s">
        <v>106</v>
      </c>
      <c r="D25259" s="87">
        <v>0.44</v>
      </c>
      <c r="E25259" s="88">
        <v>14128</v>
      </c>
      <c r="F25259" s="89">
        <f>+D25259*E25259</f>
        <v>6216.32</v>
      </c>
    </row>
    <row r="25260" spans="1:6" ht="409.6" hidden="1" customHeight="1" thickBot="1" x14ac:dyDescent="0.25"/>
    <row r="25261" spans="1:6" ht="13.5" customHeight="1" thickBot="1" x14ac:dyDescent="0.25">
      <c r="A25261" s="90" t="s">
        <v>4908</v>
      </c>
      <c r="B25261" s="91"/>
      <c r="C25261" s="92">
        <v>4.3311036789297699</v>
      </c>
      <c r="D25261" s="91"/>
      <c r="E25261" s="93" t="s">
        <v>4884</v>
      </c>
      <c r="F25261" s="94">
        <v>6216</v>
      </c>
    </row>
    <row r="25262" spans="1:6" ht="0.2" customHeight="1" thickBot="1" x14ac:dyDescent="0.25"/>
    <row r="25263" spans="1:6" ht="12.75" customHeight="1" thickBot="1" x14ac:dyDescent="0.3">
      <c r="A25263" s="157" t="s">
        <v>4909</v>
      </c>
      <c r="B25263" s="158"/>
      <c r="C25263" s="158"/>
      <c r="D25263" s="158"/>
      <c r="E25263" s="159">
        <v>143520</v>
      </c>
      <c r="F25263" s="160"/>
    </row>
    <row r="25264" spans="1:6" ht="12.75" customHeight="1" x14ac:dyDescent="0.2"/>
    <row r="25265" spans="1:6" ht="12.75" customHeight="1" x14ac:dyDescent="0.2"/>
    <row r="25266" spans="1:6" ht="409.6" hidden="1" customHeight="1" x14ac:dyDescent="0.2"/>
    <row r="25267" spans="1:6" ht="12.75" customHeight="1" x14ac:dyDescent="0.25">
      <c r="A25267" s="144" t="s">
        <v>4868</v>
      </c>
      <c r="B25267" s="145"/>
      <c r="C25267" s="145"/>
      <c r="D25267" s="145"/>
      <c r="E25267" s="146"/>
      <c r="F25267" s="147"/>
    </row>
    <row r="25268" spans="1:6" ht="12.75" customHeight="1" x14ac:dyDescent="0.2">
      <c r="A25268" s="138" t="s">
        <v>3626</v>
      </c>
      <c r="B25268" s="139"/>
      <c r="C25268" s="139"/>
      <c r="D25268" s="140"/>
      <c r="E25268" s="76" t="s">
        <v>4869</v>
      </c>
      <c r="F25268" s="77" t="s">
        <v>4870</v>
      </c>
    </row>
    <row r="25269" spans="1:6" ht="12.75" customHeight="1" x14ac:dyDescent="0.2">
      <c r="A25269" s="141"/>
      <c r="B25269" s="142"/>
      <c r="C25269" s="142"/>
      <c r="D25269" s="143"/>
      <c r="E25269" s="78" t="s">
        <v>8870</v>
      </c>
      <c r="F25269" s="79" t="s">
        <v>263</v>
      </c>
    </row>
    <row r="25270" spans="1:6" ht="409.6" hidden="1" customHeight="1" x14ac:dyDescent="0.2"/>
    <row r="25271" spans="1:6" ht="12.75" customHeight="1" x14ac:dyDescent="0.2">
      <c r="A25271" s="80" t="s">
        <v>4871</v>
      </c>
      <c r="B25271" s="81" t="s">
        <v>4872</v>
      </c>
      <c r="C25271" s="82" t="s">
        <v>4870</v>
      </c>
      <c r="D25271" s="82" t="s">
        <v>4873</v>
      </c>
      <c r="E25271" s="82" t="s">
        <v>4874</v>
      </c>
      <c r="F25271" s="83" t="s">
        <v>4875</v>
      </c>
    </row>
    <row r="25272" spans="1:6" ht="409.6" hidden="1" customHeight="1" x14ac:dyDescent="0.2"/>
    <row r="25273" spans="1:6" ht="25.5" customHeight="1" x14ac:dyDescent="0.2">
      <c r="A25273" s="84" t="s">
        <v>5849</v>
      </c>
      <c r="B25273" s="85" t="s">
        <v>5850</v>
      </c>
      <c r="C25273" s="86" t="s">
        <v>9</v>
      </c>
      <c r="D25273" s="87">
        <v>5.25</v>
      </c>
      <c r="E25273" s="88">
        <v>2620</v>
      </c>
      <c r="F25273" s="89">
        <f>+D25273*E25273</f>
        <v>13755</v>
      </c>
    </row>
    <row r="25274" spans="1:6" ht="409.6" hidden="1" customHeight="1" x14ac:dyDescent="0.2"/>
    <row r="25275" spans="1:6" ht="25.5" customHeight="1" x14ac:dyDescent="0.2">
      <c r="A25275" s="84" t="s">
        <v>5823</v>
      </c>
      <c r="B25275" s="85" t="s">
        <v>5824</v>
      </c>
      <c r="C25275" s="86" t="s">
        <v>7</v>
      </c>
      <c r="D25275" s="87">
        <v>1.47</v>
      </c>
      <c r="E25275" s="88">
        <v>2536</v>
      </c>
      <c r="F25275" s="89">
        <f>+D25275*E25275</f>
        <v>3727.92</v>
      </c>
    </row>
    <row r="25276" spans="1:6" ht="409.6" hidden="1" customHeight="1" x14ac:dyDescent="0.2"/>
    <row r="25277" spans="1:6" ht="25.5" customHeight="1" thickBot="1" x14ac:dyDescent="0.25">
      <c r="A25277" s="84" t="s">
        <v>5052</v>
      </c>
      <c r="B25277" s="85" t="s">
        <v>5053</v>
      </c>
      <c r="C25277" s="86" t="s">
        <v>106</v>
      </c>
      <c r="D25277" s="87">
        <v>2.2000000000000001E-3</v>
      </c>
      <c r="E25277" s="88">
        <v>83800</v>
      </c>
      <c r="F25277" s="89">
        <f>+D25277*E25277</f>
        <v>184.36</v>
      </c>
    </row>
    <row r="25278" spans="1:6" ht="409.6" hidden="1" customHeight="1" x14ac:dyDescent="0.2"/>
    <row r="25279" spans="1:6" ht="13.5" customHeight="1" thickBot="1" x14ac:dyDescent="0.25">
      <c r="A25279" s="90" t="s">
        <v>4883</v>
      </c>
      <c r="B25279" s="91"/>
      <c r="C25279" s="92">
        <v>66.677989130434796</v>
      </c>
      <c r="D25279" s="91"/>
      <c r="E25279" s="93" t="s">
        <v>4884</v>
      </c>
      <c r="F25279" s="94">
        <v>17667</v>
      </c>
    </row>
    <row r="25280" spans="1:6" ht="0.2" customHeight="1" x14ac:dyDescent="0.2"/>
    <row r="25281" spans="1:6" ht="12.75" customHeight="1" x14ac:dyDescent="0.2">
      <c r="A25281" s="80" t="s">
        <v>4871</v>
      </c>
      <c r="B25281" s="81" t="s">
        <v>4885</v>
      </c>
      <c r="C25281" s="82" t="s">
        <v>4870</v>
      </c>
      <c r="D25281" s="82" t="s">
        <v>4873</v>
      </c>
      <c r="E25281" s="82" t="s">
        <v>4874</v>
      </c>
      <c r="F25281" s="83" t="s">
        <v>4875</v>
      </c>
    </row>
    <row r="25282" spans="1:6" ht="409.6" hidden="1" customHeight="1" x14ac:dyDescent="0.2"/>
    <row r="25283" spans="1:6" ht="25.5" customHeight="1" thickBot="1" x14ac:dyDescent="0.25">
      <c r="A25283" s="84" t="s">
        <v>4912</v>
      </c>
      <c r="B25283" s="85" t="s">
        <v>4913</v>
      </c>
      <c r="C25283" s="86" t="s">
        <v>4888</v>
      </c>
      <c r="D25283" s="87">
        <v>3.3329999999999999E-2</v>
      </c>
      <c r="E25283" s="88">
        <v>184277</v>
      </c>
      <c r="F25283" s="89">
        <f>+D25283*E25283</f>
        <v>6141.9524099999999</v>
      </c>
    </row>
    <row r="25284" spans="1:6" ht="409.6" hidden="1" customHeight="1" thickBot="1" x14ac:dyDescent="0.25"/>
    <row r="25285" spans="1:6" ht="13.5" customHeight="1" thickBot="1" x14ac:dyDescent="0.25">
      <c r="A25285" s="90" t="s">
        <v>4893</v>
      </c>
      <c r="B25285" s="91"/>
      <c r="C25285" s="92">
        <v>23.180857487922701</v>
      </c>
      <c r="D25285" s="91"/>
      <c r="E25285" s="93" t="s">
        <v>4884</v>
      </c>
      <c r="F25285" s="94">
        <v>6142</v>
      </c>
    </row>
    <row r="25286" spans="1:6" ht="0.2" customHeight="1" x14ac:dyDescent="0.2"/>
    <row r="25287" spans="1:6" ht="12.75" customHeight="1" x14ac:dyDescent="0.2">
      <c r="A25287" s="80" t="s">
        <v>4871</v>
      </c>
      <c r="B25287" s="81" t="s">
        <v>4894</v>
      </c>
      <c r="C25287" s="82" t="s">
        <v>4870</v>
      </c>
      <c r="D25287" s="82" t="s">
        <v>4873</v>
      </c>
      <c r="E25287" s="82" t="s">
        <v>4874</v>
      </c>
      <c r="F25287" s="83" t="s">
        <v>4875</v>
      </c>
    </row>
    <row r="25288" spans="1:6" ht="409.6" hidden="1" customHeight="1" x14ac:dyDescent="0.2"/>
    <row r="25289" spans="1:6" ht="25.5" customHeight="1" thickBot="1" x14ac:dyDescent="0.25">
      <c r="A25289" s="84" t="s">
        <v>4895</v>
      </c>
      <c r="B25289" s="85" t="s">
        <v>4896</v>
      </c>
      <c r="C25289" s="86" t="s">
        <v>4897</v>
      </c>
      <c r="D25289" s="87">
        <v>0.05</v>
      </c>
      <c r="E25289" s="88">
        <v>6142</v>
      </c>
      <c r="F25289" s="89">
        <f>+D25289*E25289</f>
        <v>307.10000000000002</v>
      </c>
    </row>
    <row r="25290" spans="1:6" ht="409.6" hidden="1" customHeight="1" thickBot="1" x14ac:dyDescent="0.25"/>
    <row r="25291" spans="1:6" ht="13.5" customHeight="1" thickBot="1" x14ac:dyDescent="0.25">
      <c r="A25291" s="90" t="s">
        <v>4898</v>
      </c>
      <c r="B25291" s="91"/>
      <c r="C25291" s="92">
        <v>1.1586654589372001</v>
      </c>
      <c r="D25291" s="91"/>
      <c r="E25291" s="93" t="s">
        <v>4884</v>
      </c>
      <c r="F25291" s="94">
        <v>307</v>
      </c>
    </row>
    <row r="25292" spans="1:6" ht="0.2" customHeight="1" x14ac:dyDescent="0.2"/>
    <row r="25293" spans="1:6" ht="12.75" customHeight="1" x14ac:dyDescent="0.2">
      <c r="A25293" s="80" t="s">
        <v>4871</v>
      </c>
      <c r="B25293" s="81" t="s">
        <v>4899</v>
      </c>
      <c r="C25293" s="82" t="s">
        <v>4870</v>
      </c>
      <c r="D25293" s="82" t="s">
        <v>4873</v>
      </c>
      <c r="E25293" s="82" t="s">
        <v>4874</v>
      </c>
      <c r="F25293" s="83" t="s">
        <v>4875</v>
      </c>
    </row>
    <row r="25294" spans="1:6" ht="409.6" hidden="1" customHeight="1" x14ac:dyDescent="0.2"/>
    <row r="25295" spans="1:6" ht="25.5" customHeight="1" x14ac:dyDescent="0.2">
      <c r="A25295" s="84" t="s">
        <v>5056</v>
      </c>
      <c r="B25295" s="85" t="s">
        <v>5057</v>
      </c>
      <c r="C25295" s="86" t="s">
        <v>109</v>
      </c>
      <c r="D25295" s="87">
        <v>2.5000000000000001E-2</v>
      </c>
      <c r="E25295" s="88">
        <v>54350</v>
      </c>
      <c r="F25295" s="89">
        <f>+D25295*E25295</f>
        <v>1358.75</v>
      </c>
    </row>
    <row r="25296" spans="1:6" ht="409.6" hidden="1" customHeight="1" x14ac:dyDescent="0.2"/>
    <row r="25297" spans="1:6" ht="25.5" customHeight="1" thickBot="1" x14ac:dyDescent="0.25">
      <c r="A25297" s="84" t="s">
        <v>5058</v>
      </c>
      <c r="B25297" s="85" t="s">
        <v>5059</v>
      </c>
      <c r="C25297" s="86" t="s">
        <v>109</v>
      </c>
      <c r="D25297" s="87">
        <v>2.5000000000000001E-2</v>
      </c>
      <c r="E25297" s="88">
        <v>23712</v>
      </c>
      <c r="F25297" s="89">
        <f>+D25297*E25297</f>
        <v>592.80000000000007</v>
      </c>
    </row>
    <row r="25298" spans="1:6" ht="409.6" hidden="1" customHeight="1" thickBot="1" x14ac:dyDescent="0.25"/>
    <row r="25299" spans="1:6" ht="13.5" customHeight="1" thickBot="1" x14ac:dyDescent="0.25">
      <c r="A25299" s="90" t="s">
        <v>4904</v>
      </c>
      <c r="B25299" s="91"/>
      <c r="C25299" s="92">
        <v>7.3671497584541097</v>
      </c>
      <c r="D25299" s="91"/>
      <c r="E25299" s="93" t="s">
        <v>4884</v>
      </c>
      <c r="F25299" s="94">
        <v>1952</v>
      </c>
    </row>
    <row r="25300" spans="1:6" ht="0.2" customHeight="1" x14ac:dyDescent="0.2"/>
    <row r="25301" spans="1:6" ht="12.75" customHeight="1" x14ac:dyDescent="0.2">
      <c r="A25301" s="80" t="s">
        <v>4871</v>
      </c>
      <c r="B25301" s="81" t="s">
        <v>4905</v>
      </c>
      <c r="C25301" s="82" t="s">
        <v>4870</v>
      </c>
      <c r="D25301" s="82" t="s">
        <v>4873</v>
      </c>
      <c r="E25301" s="82" t="s">
        <v>4874</v>
      </c>
      <c r="F25301" s="83" t="s">
        <v>4875</v>
      </c>
    </row>
    <row r="25302" spans="1:6" ht="409.6" hidden="1" customHeight="1" x14ac:dyDescent="0.2"/>
    <row r="25303" spans="1:6" ht="25.5" customHeight="1" thickBot="1" x14ac:dyDescent="0.25">
      <c r="A25303" s="84" t="s">
        <v>4949</v>
      </c>
      <c r="B25303" s="85" t="s">
        <v>4950</v>
      </c>
      <c r="C25303" s="86" t="s">
        <v>9</v>
      </c>
      <c r="D25303" s="87">
        <v>0.2</v>
      </c>
      <c r="E25303" s="88">
        <v>2140</v>
      </c>
      <c r="F25303" s="89">
        <f>+D25303*E25303</f>
        <v>428</v>
      </c>
    </row>
    <row r="25304" spans="1:6" ht="409.6" hidden="1" customHeight="1" thickBot="1" x14ac:dyDescent="0.25"/>
    <row r="25305" spans="1:6" ht="13.5" customHeight="1" thickBot="1" x14ac:dyDescent="0.25">
      <c r="A25305" s="90" t="s">
        <v>4908</v>
      </c>
      <c r="B25305" s="91"/>
      <c r="C25305" s="92">
        <v>1.6153381642512099</v>
      </c>
      <c r="D25305" s="91"/>
      <c r="E25305" s="93" t="s">
        <v>4884</v>
      </c>
      <c r="F25305" s="94">
        <v>428</v>
      </c>
    </row>
    <row r="25306" spans="1:6" ht="0.2" customHeight="1" thickBot="1" x14ac:dyDescent="0.25"/>
    <row r="25307" spans="1:6" ht="12.75" customHeight="1" thickBot="1" x14ac:dyDescent="0.3">
      <c r="A25307" s="157" t="s">
        <v>4909</v>
      </c>
      <c r="B25307" s="158"/>
      <c r="C25307" s="158"/>
      <c r="D25307" s="158"/>
      <c r="E25307" s="159">
        <v>26496</v>
      </c>
      <c r="F25307" s="160"/>
    </row>
    <row r="25308" spans="1:6" ht="12.75" customHeight="1" x14ac:dyDescent="0.2"/>
    <row r="25309" spans="1:6" ht="12.75" customHeight="1" x14ac:dyDescent="0.2"/>
    <row r="25310" spans="1:6" ht="409.6" hidden="1" customHeight="1" x14ac:dyDescent="0.2"/>
    <row r="25311" spans="1:6" ht="12.75" customHeight="1" x14ac:dyDescent="0.25">
      <c r="A25311" s="144" t="s">
        <v>4868</v>
      </c>
      <c r="B25311" s="145"/>
      <c r="C25311" s="145"/>
      <c r="D25311" s="145"/>
      <c r="E25311" s="146"/>
      <c r="F25311" s="147"/>
    </row>
    <row r="25312" spans="1:6" ht="12.75" customHeight="1" x14ac:dyDescent="0.2">
      <c r="A25312" s="138" t="s">
        <v>3627</v>
      </c>
      <c r="B25312" s="139"/>
      <c r="C25312" s="139"/>
      <c r="D25312" s="140"/>
      <c r="E25312" s="76" t="s">
        <v>4869</v>
      </c>
      <c r="F25312" s="77" t="s">
        <v>4870</v>
      </c>
    </row>
    <row r="25313" spans="1:6" ht="12.75" customHeight="1" x14ac:dyDescent="0.2">
      <c r="A25313" s="141"/>
      <c r="B25313" s="142"/>
      <c r="C25313" s="142"/>
      <c r="D25313" s="143"/>
      <c r="E25313" s="78" t="s">
        <v>8871</v>
      </c>
      <c r="F25313" s="79" t="s">
        <v>117</v>
      </c>
    </row>
    <row r="25314" spans="1:6" ht="409.6" hidden="1" customHeight="1" x14ac:dyDescent="0.2"/>
    <row r="25315" spans="1:6" ht="12.75" customHeight="1" x14ac:dyDescent="0.2">
      <c r="A25315" s="80" t="s">
        <v>4871</v>
      </c>
      <c r="B25315" s="81" t="s">
        <v>4872</v>
      </c>
      <c r="C25315" s="82" t="s">
        <v>4870</v>
      </c>
      <c r="D25315" s="82" t="s">
        <v>4873</v>
      </c>
      <c r="E25315" s="82" t="s">
        <v>4874</v>
      </c>
      <c r="F25315" s="83" t="s">
        <v>4875</v>
      </c>
    </row>
    <row r="25316" spans="1:6" ht="409.6" hidden="1" customHeight="1" x14ac:dyDescent="0.2"/>
    <row r="25317" spans="1:6" ht="25.5" customHeight="1" x14ac:dyDescent="0.2">
      <c r="A25317" s="84" t="s">
        <v>5849</v>
      </c>
      <c r="B25317" s="85" t="s">
        <v>5850</v>
      </c>
      <c r="C25317" s="86" t="s">
        <v>9</v>
      </c>
      <c r="D25317" s="87">
        <v>26.25</v>
      </c>
      <c r="E25317" s="88">
        <v>2620</v>
      </c>
      <c r="F25317" s="89">
        <f>+D25317*E25317</f>
        <v>68775</v>
      </c>
    </row>
    <row r="25318" spans="1:6" ht="409.6" hidden="1" customHeight="1" x14ac:dyDescent="0.2"/>
    <row r="25319" spans="1:6" ht="25.5" customHeight="1" x14ac:dyDescent="0.2">
      <c r="A25319" s="84" t="s">
        <v>5823</v>
      </c>
      <c r="B25319" s="85" t="s">
        <v>5824</v>
      </c>
      <c r="C25319" s="86" t="s">
        <v>7</v>
      </c>
      <c r="D25319" s="87">
        <v>7.1</v>
      </c>
      <c r="E25319" s="88">
        <v>2536</v>
      </c>
      <c r="F25319" s="89">
        <f>+D25319*E25319</f>
        <v>18005.599999999999</v>
      </c>
    </row>
    <row r="25320" spans="1:6" ht="409.6" hidden="1" customHeight="1" x14ac:dyDescent="0.2"/>
    <row r="25321" spans="1:6" ht="25.5" customHeight="1" thickBot="1" x14ac:dyDescent="0.25">
      <c r="A25321" s="84" t="s">
        <v>5052</v>
      </c>
      <c r="B25321" s="85" t="s">
        <v>5053</v>
      </c>
      <c r="C25321" s="86" t="s">
        <v>106</v>
      </c>
      <c r="D25321" s="87">
        <v>4.1000000000000003E-3</v>
      </c>
      <c r="E25321" s="88">
        <v>83800</v>
      </c>
      <c r="F25321" s="89">
        <f>+D25321*E25321</f>
        <v>343.58000000000004</v>
      </c>
    </row>
    <row r="25322" spans="1:6" ht="409.6" hidden="1" customHeight="1" thickBot="1" x14ac:dyDescent="0.25"/>
    <row r="25323" spans="1:6" ht="13.5" customHeight="1" thickBot="1" x14ac:dyDescent="0.25">
      <c r="A25323" s="90" t="s">
        <v>4883</v>
      </c>
      <c r="B25323" s="91"/>
      <c r="C25323" s="92">
        <v>69.853678091801996</v>
      </c>
      <c r="D25323" s="91"/>
      <c r="E25323" s="93" t="s">
        <v>4884</v>
      </c>
      <c r="F25323" s="94">
        <v>87125</v>
      </c>
    </row>
    <row r="25324" spans="1:6" ht="0.2" customHeight="1" x14ac:dyDescent="0.2"/>
    <row r="25325" spans="1:6" ht="12.75" customHeight="1" x14ac:dyDescent="0.2">
      <c r="A25325" s="80" t="s">
        <v>4871</v>
      </c>
      <c r="B25325" s="81" t="s">
        <v>4885</v>
      </c>
      <c r="C25325" s="82" t="s">
        <v>4870</v>
      </c>
      <c r="D25325" s="82" t="s">
        <v>4873</v>
      </c>
      <c r="E25325" s="82" t="s">
        <v>4874</v>
      </c>
      <c r="F25325" s="83" t="s">
        <v>4875</v>
      </c>
    </row>
    <row r="25326" spans="1:6" ht="409.6" hidden="1" customHeight="1" x14ac:dyDescent="0.2"/>
    <row r="25327" spans="1:6" ht="25.5" customHeight="1" thickBot="1" x14ac:dyDescent="0.25">
      <c r="A25327" s="84" t="s">
        <v>4912</v>
      </c>
      <c r="B25327" s="85" t="s">
        <v>4913</v>
      </c>
      <c r="C25327" s="86" t="s">
        <v>4888</v>
      </c>
      <c r="D25327" s="87">
        <v>0.14285999999999999</v>
      </c>
      <c r="E25327" s="88">
        <v>184277</v>
      </c>
      <c r="F25327" s="89">
        <f>+D25327*E25327</f>
        <v>26325.812219999996</v>
      </c>
    </row>
    <row r="25328" spans="1:6" ht="409.6" hidden="1" customHeight="1" thickBot="1" x14ac:dyDescent="0.25"/>
    <row r="25329" spans="1:6" ht="13.5" customHeight="1" thickBot="1" x14ac:dyDescent="0.25">
      <c r="A25329" s="90" t="s">
        <v>4893</v>
      </c>
      <c r="B25329" s="91"/>
      <c r="C25329" s="92">
        <v>21.1072359190218</v>
      </c>
      <c r="D25329" s="91"/>
      <c r="E25329" s="93" t="s">
        <v>4884</v>
      </c>
      <c r="F25329" s="94">
        <v>26326</v>
      </c>
    </row>
    <row r="25330" spans="1:6" ht="0.2" customHeight="1" x14ac:dyDescent="0.2"/>
    <row r="25331" spans="1:6" ht="12.75" customHeight="1" x14ac:dyDescent="0.2">
      <c r="A25331" s="80" t="s">
        <v>4871</v>
      </c>
      <c r="B25331" s="81" t="s">
        <v>4894</v>
      </c>
      <c r="C25331" s="82" t="s">
        <v>4870</v>
      </c>
      <c r="D25331" s="82" t="s">
        <v>4873</v>
      </c>
      <c r="E25331" s="82" t="s">
        <v>4874</v>
      </c>
      <c r="F25331" s="83" t="s">
        <v>4875</v>
      </c>
    </row>
    <row r="25332" spans="1:6" ht="409.6" hidden="1" customHeight="1" x14ac:dyDescent="0.2"/>
    <row r="25333" spans="1:6" ht="25.5" customHeight="1" thickBot="1" x14ac:dyDescent="0.25">
      <c r="A25333" s="84" t="s">
        <v>4895</v>
      </c>
      <c r="B25333" s="85" t="s">
        <v>4896</v>
      </c>
      <c r="C25333" s="86" t="s">
        <v>4897</v>
      </c>
      <c r="D25333" s="87">
        <v>0.05</v>
      </c>
      <c r="E25333" s="88">
        <v>26326</v>
      </c>
      <c r="F25333" s="89">
        <f>+D25333*E25333</f>
        <v>1316.3000000000002</v>
      </c>
    </row>
    <row r="25334" spans="1:6" ht="409.6" hidden="1" customHeight="1" thickBot="1" x14ac:dyDescent="0.25"/>
    <row r="25335" spans="1:6" ht="13.5" customHeight="1" thickBot="1" x14ac:dyDescent="0.25">
      <c r="A25335" s="90" t="s">
        <v>4898</v>
      </c>
      <c r="B25335" s="91"/>
      <c r="C25335" s="92">
        <v>1.0551212667869301</v>
      </c>
      <c r="D25335" s="91"/>
      <c r="E25335" s="93" t="s">
        <v>4884</v>
      </c>
      <c r="F25335" s="94">
        <v>1316</v>
      </c>
    </row>
    <row r="25336" spans="1:6" ht="0.2" customHeight="1" x14ac:dyDescent="0.2"/>
    <row r="25337" spans="1:6" ht="12.75" customHeight="1" x14ac:dyDescent="0.2">
      <c r="A25337" s="80" t="s">
        <v>4871</v>
      </c>
      <c r="B25337" s="81" t="s">
        <v>4899</v>
      </c>
      <c r="C25337" s="82" t="s">
        <v>4870</v>
      </c>
      <c r="D25337" s="82" t="s">
        <v>4873</v>
      </c>
      <c r="E25337" s="82" t="s">
        <v>4874</v>
      </c>
      <c r="F25337" s="83" t="s">
        <v>4875</v>
      </c>
    </row>
    <row r="25338" spans="1:6" ht="409.6" hidden="1" customHeight="1" x14ac:dyDescent="0.2"/>
    <row r="25339" spans="1:6" ht="25.5" customHeight="1" x14ac:dyDescent="0.2">
      <c r="A25339" s="84" t="s">
        <v>5056</v>
      </c>
      <c r="B25339" s="85" t="s">
        <v>5057</v>
      </c>
      <c r="C25339" s="86" t="s">
        <v>109</v>
      </c>
      <c r="D25339" s="87">
        <v>0.11111</v>
      </c>
      <c r="E25339" s="88">
        <v>54350</v>
      </c>
      <c r="F25339" s="89">
        <f>+D25339*E25339</f>
        <v>6038.8284999999996</v>
      </c>
    </row>
    <row r="25340" spans="1:6" ht="409.6" hidden="1" customHeight="1" x14ac:dyDescent="0.2"/>
    <row r="25341" spans="1:6" ht="25.5" customHeight="1" thickBot="1" x14ac:dyDescent="0.25">
      <c r="A25341" s="84" t="s">
        <v>5058</v>
      </c>
      <c r="B25341" s="85" t="s">
        <v>5059</v>
      </c>
      <c r="C25341" s="86" t="s">
        <v>109</v>
      </c>
      <c r="D25341" s="87">
        <v>0.11111</v>
      </c>
      <c r="E25341" s="88">
        <v>23712</v>
      </c>
      <c r="F25341" s="89">
        <f>+D25341*E25341</f>
        <v>2634.64032</v>
      </c>
    </row>
    <row r="25342" spans="1:6" ht="409.6" hidden="1" customHeight="1" thickBot="1" x14ac:dyDescent="0.25"/>
    <row r="25343" spans="1:6" ht="13.5" customHeight="1" thickBot="1" x14ac:dyDescent="0.25">
      <c r="A25343" s="90" t="s">
        <v>4904</v>
      </c>
      <c r="B25343" s="91"/>
      <c r="C25343" s="92">
        <v>6.9544998997795204</v>
      </c>
      <c r="D25343" s="91"/>
      <c r="E25343" s="93" t="s">
        <v>4884</v>
      </c>
      <c r="F25343" s="94">
        <v>8674</v>
      </c>
    </row>
    <row r="25344" spans="1:6" ht="0.2" customHeight="1" x14ac:dyDescent="0.2"/>
    <row r="25345" spans="1:6" ht="12.75" customHeight="1" x14ac:dyDescent="0.2">
      <c r="A25345" s="80" t="s">
        <v>4871</v>
      </c>
      <c r="B25345" s="81" t="s">
        <v>4905</v>
      </c>
      <c r="C25345" s="82" t="s">
        <v>4870</v>
      </c>
      <c r="D25345" s="82" t="s">
        <v>4873</v>
      </c>
      <c r="E25345" s="82" t="s">
        <v>4874</v>
      </c>
      <c r="F25345" s="83" t="s">
        <v>4875</v>
      </c>
    </row>
    <row r="25346" spans="1:6" ht="409.6" hidden="1" customHeight="1" x14ac:dyDescent="0.2"/>
    <row r="25347" spans="1:6" ht="25.5" customHeight="1" thickBot="1" x14ac:dyDescent="0.25">
      <c r="A25347" s="84" t="s">
        <v>4949</v>
      </c>
      <c r="B25347" s="85" t="s">
        <v>4950</v>
      </c>
      <c r="C25347" s="86" t="s">
        <v>9</v>
      </c>
      <c r="D25347" s="87">
        <v>0.6</v>
      </c>
      <c r="E25347" s="88">
        <v>2140</v>
      </c>
      <c r="F25347" s="89">
        <f>+D25347*E25347</f>
        <v>1284</v>
      </c>
    </row>
    <row r="25348" spans="1:6" ht="409.6" hidden="1" customHeight="1" thickBot="1" x14ac:dyDescent="0.25"/>
    <row r="25349" spans="1:6" ht="13.5" customHeight="1" thickBot="1" x14ac:dyDescent="0.25">
      <c r="A25349" s="90" t="s">
        <v>4908</v>
      </c>
      <c r="B25349" s="91"/>
      <c r="C25349" s="92">
        <v>1.02946482260974</v>
      </c>
      <c r="D25349" s="91"/>
      <c r="E25349" s="93" t="s">
        <v>4884</v>
      </c>
      <c r="F25349" s="94">
        <v>1284</v>
      </c>
    </row>
    <row r="25350" spans="1:6" ht="0.2" customHeight="1" thickBot="1" x14ac:dyDescent="0.25"/>
    <row r="25351" spans="1:6" ht="12.75" customHeight="1" thickBot="1" x14ac:dyDescent="0.3">
      <c r="A25351" s="157" t="s">
        <v>4909</v>
      </c>
      <c r="B25351" s="158"/>
      <c r="C25351" s="158"/>
      <c r="D25351" s="158"/>
      <c r="E25351" s="159">
        <v>124725</v>
      </c>
      <c r="F25351" s="160"/>
    </row>
    <row r="25352" spans="1:6" ht="12.75" customHeight="1" x14ac:dyDescent="0.2"/>
    <row r="25353" spans="1:6" ht="12.75" customHeight="1" x14ac:dyDescent="0.2"/>
    <row r="25354" spans="1:6" ht="409.6" hidden="1" customHeight="1" x14ac:dyDescent="0.2"/>
    <row r="25355" spans="1:6" ht="12.75" customHeight="1" x14ac:dyDescent="0.25">
      <c r="A25355" s="144" t="s">
        <v>4868</v>
      </c>
      <c r="B25355" s="145"/>
      <c r="C25355" s="145"/>
      <c r="D25355" s="145"/>
      <c r="E25355" s="146"/>
      <c r="F25355" s="147"/>
    </row>
    <row r="25356" spans="1:6" ht="12.75" customHeight="1" x14ac:dyDescent="0.2">
      <c r="A25356" s="138" t="s">
        <v>3628</v>
      </c>
      <c r="B25356" s="139"/>
      <c r="C25356" s="139"/>
      <c r="D25356" s="140"/>
      <c r="E25356" s="76" t="s">
        <v>4869</v>
      </c>
      <c r="F25356" s="77" t="s">
        <v>4870</v>
      </c>
    </row>
    <row r="25357" spans="1:6" ht="12.75" customHeight="1" x14ac:dyDescent="0.2">
      <c r="A25357" s="141"/>
      <c r="B25357" s="142"/>
      <c r="C25357" s="142"/>
      <c r="D25357" s="143"/>
      <c r="E25357" s="78" t="s">
        <v>8952</v>
      </c>
      <c r="F25357" s="79" t="s">
        <v>263</v>
      </c>
    </row>
    <row r="25358" spans="1:6" ht="409.6" hidden="1" customHeight="1" x14ac:dyDescent="0.2"/>
    <row r="25359" spans="1:6" ht="12.75" customHeight="1" x14ac:dyDescent="0.2">
      <c r="A25359" s="80" t="s">
        <v>4871</v>
      </c>
      <c r="B25359" s="81" t="s">
        <v>4872</v>
      </c>
      <c r="C25359" s="82" t="s">
        <v>4870</v>
      </c>
      <c r="D25359" s="82" t="s">
        <v>4873</v>
      </c>
      <c r="E25359" s="82" t="s">
        <v>4874</v>
      </c>
      <c r="F25359" s="83" t="s">
        <v>4875</v>
      </c>
    </row>
    <row r="25360" spans="1:6" ht="409.6" hidden="1" customHeight="1" x14ac:dyDescent="0.2"/>
    <row r="25361" spans="1:6" ht="25.5" customHeight="1" x14ac:dyDescent="0.2">
      <c r="A25361" s="84" t="s">
        <v>5851</v>
      </c>
      <c r="B25361" s="85" t="s">
        <v>5852</v>
      </c>
      <c r="C25361" s="86" t="s">
        <v>9</v>
      </c>
      <c r="D25361" s="87">
        <v>5.25</v>
      </c>
      <c r="E25361" s="88">
        <v>1460</v>
      </c>
      <c r="F25361" s="89">
        <f>+D25361*E25361</f>
        <v>7665</v>
      </c>
    </row>
    <row r="25362" spans="1:6" ht="409.6" hidden="1" customHeight="1" x14ac:dyDescent="0.2"/>
    <row r="25363" spans="1:6" ht="25.5" customHeight="1" x14ac:dyDescent="0.2">
      <c r="A25363" s="84" t="s">
        <v>5052</v>
      </c>
      <c r="B25363" s="85" t="s">
        <v>5053</v>
      </c>
      <c r="C25363" s="86" t="s">
        <v>106</v>
      </c>
      <c r="D25363" s="87">
        <v>2.2000000000000001E-3</v>
      </c>
      <c r="E25363" s="88">
        <v>83800</v>
      </c>
      <c r="F25363" s="89">
        <f>+D25363*E25363</f>
        <v>184.36</v>
      </c>
    </row>
    <row r="25364" spans="1:6" ht="409.6" hidden="1" customHeight="1" x14ac:dyDescent="0.2"/>
    <row r="25365" spans="1:6" ht="25.5" customHeight="1" thickBot="1" x14ac:dyDescent="0.25">
      <c r="A25365" s="84" t="s">
        <v>5823</v>
      </c>
      <c r="B25365" s="85" t="s">
        <v>5824</v>
      </c>
      <c r="C25365" s="86" t="s">
        <v>7</v>
      </c>
      <c r="D25365" s="87">
        <v>0.75</v>
      </c>
      <c r="E25365" s="88">
        <v>2536</v>
      </c>
      <c r="F25365" s="89">
        <f>+D25365*E25365</f>
        <v>1902</v>
      </c>
    </row>
    <row r="25366" spans="1:6" ht="409.6" hidden="1" customHeight="1" thickBot="1" x14ac:dyDescent="0.25"/>
    <row r="25367" spans="1:6" ht="13.5" customHeight="1" thickBot="1" x14ac:dyDescent="0.25">
      <c r="A25367" s="90" t="s">
        <v>4883</v>
      </c>
      <c r="B25367" s="91"/>
      <c r="C25367" s="92">
        <v>51.033652588056697</v>
      </c>
      <c r="D25367" s="91"/>
      <c r="E25367" s="93" t="s">
        <v>4884</v>
      </c>
      <c r="F25367" s="94">
        <v>9751</v>
      </c>
    </row>
    <row r="25368" spans="1:6" ht="0.2" customHeight="1" x14ac:dyDescent="0.2"/>
    <row r="25369" spans="1:6" ht="12.75" customHeight="1" x14ac:dyDescent="0.2">
      <c r="A25369" s="80" t="s">
        <v>4871</v>
      </c>
      <c r="B25369" s="81" t="s">
        <v>4885</v>
      </c>
      <c r="C25369" s="82" t="s">
        <v>4870</v>
      </c>
      <c r="D25369" s="82" t="s">
        <v>4873</v>
      </c>
      <c r="E25369" s="82" t="s">
        <v>4874</v>
      </c>
      <c r="F25369" s="83" t="s">
        <v>4875</v>
      </c>
    </row>
    <row r="25370" spans="1:6" ht="409.6" hidden="1" customHeight="1" x14ac:dyDescent="0.2"/>
    <row r="25371" spans="1:6" ht="25.5" customHeight="1" thickBot="1" x14ac:dyDescent="0.25">
      <c r="A25371" s="84" t="s">
        <v>4912</v>
      </c>
      <c r="B25371" s="85" t="s">
        <v>4913</v>
      </c>
      <c r="C25371" s="86" t="s">
        <v>4888</v>
      </c>
      <c r="D25371" s="87">
        <v>2.8570000000000002E-2</v>
      </c>
      <c r="E25371" s="88">
        <v>184277</v>
      </c>
      <c r="F25371" s="89">
        <f>+D25371*E25371</f>
        <v>5264.7938899999999</v>
      </c>
    </row>
    <row r="25372" spans="1:6" ht="409.6" hidden="1" customHeight="1" thickBot="1" x14ac:dyDescent="0.25"/>
    <row r="25373" spans="1:6" ht="13.5" customHeight="1" thickBot="1" x14ac:dyDescent="0.25">
      <c r="A25373" s="90" t="s">
        <v>4893</v>
      </c>
      <c r="B25373" s="91"/>
      <c r="C25373" s="92">
        <v>27.5553462081959</v>
      </c>
      <c r="D25373" s="91"/>
      <c r="E25373" s="93" t="s">
        <v>4884</v>
      </c>
      <c r="F25373" s="94">
        <v>5265</v>
      </c>
    </row>
    <row r="25374" spans="1:6" ht="0.2" customHeight="1" x14ac:dyDescent="0.2"/>
    <row r="25375" spans="1:6" ht="12.75" customHeight="1" x14ac:dyDescent="0.2">
      <c r="A25375" s="80" t="s">
        <v>4871</v>
      </c>
      <c r="B25375" s="81" t="s">
        <v>4894</v>
      </c>
      <c r="C25375" s="82" t="s">
        <v>4870</v>
      </c>
      <c r="D25375" s="82" t="s">
        <v>4873</v>
      </c>
      <c r="E25375" s="82" t="s">
        <v>4874</v>
      </c>
      <c r="F25375" s="83" t="s">
        <v>4875</v>
      </c>
    </row>
    <row r="25376" spans="1:6" ht="409.6" hidden="1" customHeight="1" x14ac:dyDescent="0.2"/>
    <row r="25377" spans="1:6" ht="25.5" customHeight="1" thickBot="1" x14ac:dyDescent="0.25">
      <c r="A25377" s="84" t="s">
        <v>4895</v>
      </c>
      <c r="B25377" s="85" t="s">
        <v>4896</v>
      </c>
      <c r="C25377" s="86" t="s">
        <v>4897</v>
      </c>
      <c r="D25377" s="87">
        <v>0.05</v>
      </c>
      <c r="E25377" s="88">
        <v>5265</v>
      </c>
      <c r="F25377" s="89">
        <f>+D25377*E25377</f>
        <v>263.25</v>
      </c>
    </row>
    <row r="25378" spans="1:6" ht="409.6" hidden="1" customHeight="1" thickBot="1" x14ac:dyDescent="0.25"/>
    <row r="25379" spans="1:6" ht="13.5" customHeight="1" thickBot="1" x14ac:dyDescent="0.25">
      <c r="A25379" s="90" t="s">
        <v>4898</v>
      </c>
      <c r="B25379" s="91"/>
      <c r="C25379" s="92">
        <v>1.37645888941226</v>
      </c>
      <c r="D25379" s="91"/>
      <c r="E25379" s="93" t="s">
        <v>4884</v>
      </c>
      <c r="F25379" s="94">
        <v>263</v>
      </c>
    </row>
    <row r="25380" spans="1:6" ht="0.2" customHeight="1" x14ac:dyDescent="0.2"/>
    <row r="25381" spans="1:6" ht="12.75" customHeight="1" x14ac:dyDescent="0.2">
      <c r="A25381" s="80" t="s">
        <v>4871</v>
      </c>
      <c r="B25381" s="81" t="s">
        <v>4899</v>
      </c>
      <c r="C25381" s="82" t="s">
        <v>4870</v>
      </c>
      <c r="D25381" s="82" t="s">
        <v>4873</v>
      </c>
      <c r="E25381" s="82" t="s">
        <v>4874</v>
      </c>
      <c r="F25381" s="83" t="s">
        <v>4875</v>
      </c>
    </row>
    <row r="25382" spans="1:6" ht="409.6" hidden="1" customHeight="1" x14ac:dyDescent="0.2"/>
    <row r="25383" spans="1:6" ht="25.5" customHeight="1" x14ac:dyDescent="0.2">
      <c r="A25383" s="84" t="s">
        <v>5056</v>
      </c>
      <c r="B25383" s="85" t="s">
        <v>5057</v>
      </c>
      <c r="C25383" s="86" t="s">
        <v>109</v>
      </c>
      <c r="D25383" s="87">
        <v>2.5000000000000001E-2</v>
      </c>
      <c r="E25383" s="88">
        <v>54350</v>
      </c>
      <c r="F25383" s="89">
        <f>+D25383*E25383</f>
        <v>1358.75</v>
      </c>
    </row>
    <row r="25384" spans="1:6" ht="409.6" hidden="1" customHeight="1" x14ac:dyDescent="0.2"/>
    <row r="25385" spans="1:6" ht="25.5" customHeight="1" x14ac:dyDescent="0.2">
      <c r="A25385" s="84" t="s">
        <v>5058</v>
      </c>
      <c r="B25385" s="85" t="s">
        <v>5059</v>
      </c>
      <c r="C25385" s="86" t="s">
        <v>109</v>
      </c>
      <c r="D25385" s="87">
        <v>2.5000000000000001E-2</v>
      </c>
      <c r="E25385" s="88">
        <v>23712</v>
      </c>
      <c r="F25385" s="89">
        <f>+D25385*E25385</f>
        <v>592.80000000000007</v>
      </c>
    </row>
    <row r="25386" spans="1:6" ht="409.6" hidden="1" customHeight="1" x14ac:dyDescent="0.2"/>
    <row r="25387" spans="1:6" ht="25.5" customHeight="1" thickBot="1" x14ac:dyDescent="0.25">
      <c r="A25387" s="84" t="s">
        <v>5054</v>
      </c>
      <c r="B25387" s="85" t="s">
        <v>5055</v>
      </c>
      <c r="C25387" s="86" t="s">
        <v>109</v>
      </c>
      <c r="D25387" s="87">
        <v>2.5000000000000001E-2</v>
      </c>
      <c r="E25387" s="88">
        <v>30000</v>
      </c>
      <c r="F25387" s="89">
        <f>+D25387*E25387</f>
        <v>750</v>
      </c>
    </row>
    <row r="25388" spans="1:6" ht="409.6" hidden="1" customHeight="1" thickBot="1" x14ac:dyDescent="0.25"/>
    <row r="25389" spans="1:6" ht="13.5" customHeight="1" thickBot="1" x14ac:dyDescent="0.25">
      <c r="A25389" s="90" t="s">
        <v>4904</v>
      </c>
      <c r="B25389" s="91"/>
      <c r="C25389" s="92">
        <v>14.141414141414099</v>
      </c>
      <c r="D25389" s="91"/>
      <c r="E25389" s="93" t="s">
        <v>4884</v>
      </c>
      <c r="F25389" s="94">
        <v>2702</v>
      </c>
    </row>
    <row r="25390" spans="1:6" ht="0.2" customHeight="1" x14ac:dyDescent="0.2"/>
    <row r="25391" spans="1:6" ht="12.75" customHeight="1" x14ac:dyDescent="0.2">
      <c r="A25391" s="80" t="s">
        <v>4871</v>
      </c>
      <c r="B25391" s="81" t="s">
        <v>4905</v>
      </c>
      <c r="C25391" s="82" t="s">
        <v>4870</v>
      </c>
      <c r="D25391" s="82" t="s">
        <v>4873</v>
      </c>
      <c r="E25391" s="82" t="s">
        <v>4874</v>
      </c>
      <c r="F25391" s="83" t="s">
        <v>4875</v>
      </c>
    </row>
    <row r="25392" spans="1:6" ht="409.6" hidden="1" customHeight="1" x14ac:dyDescent="0.2"/>
    <row r="25393" spans="1:6" ht="25.5" customHeight="1" x14ac:dyDescent="0.2">
      <c r="A25393" s="84" t="s">
        <v>4949</v>
      </c>
      <c r="B25393" s="85" t="s">
        <v>4950</v>
      </c>
      <c r="C25393" s="86" t="s">
        <v>9</v>
      </c>
      <c r="D25393" s="87">
        <v>4.6730000000000001E-2</v>
      </c>
      <c r="E25393" s="88">
        <v>2140</v>
      </c>
      <c r="F25393" s="89">
        <f>+D25393*E25393</f>
        <v>100.0022</v>
      </c>
    </row>
    <row r="25394" spans="1:6" ht="409.6" hidden="1" customHeight="1" x14ac:dyDescent="0.2"/>
    <row r="25395" spans="1:6" ht="25.5" customHeight="1" thickBot="1" x14ac:dyDescent="0.25">
      <c r="A25395" s="84" t="s">
        <v>4920</v>
      </c>
      <c r="B25395" s="85" t="s">
        <v>4921</v>
      </c>
      <c r="C25395" s="86" t="s">
        <v>106</v>
      </c>
      <c r="D25395" s="87">
        <v>7.2599999999999998E-2</v>
      </c>
      <c r="E25395" s="88">
        <v>14128</v>
      </c>
      <c r="F25395" s="89">
        <f>+D25395*E25395</f>
        <v>1025.6928</v>
      </c>
    </row>
    <row r="25396" spans="1:6" ht="409.6" hidden="1" customHeight="1" thickBot="1" x14ac:dyDescent="0.25"/>
    <row r="25397" spans="1:6" ht="13.5" customHeight="1" thickBot="1" x14ac:dyDescent="0.25">
      <c r="A25397" s="90" t="s">
        <v>4908</v>
      </c>
      <c r="B25397" s="91"/>
      <c r="C25397" s="92">
        <v>5.8931281729209202</v>
      </c>
      <c r="D25397" s="91"/>
      <c r="E25397" s="93" t="s">
        <v>4884</v>
      </c>
      <c r="F25397" s="94">
        <v>1126</v>
      </c>
    </row>
    <row r="25398" spans="1:6" ht="0.2" customHeight="1" thickBot="1" x14ac:dyDescent="0.25"/>
    <row r="25399" spans="1:6" ht="12.75" customHeight="1" thickBot="1" x14ac:dyDescent="0.3">
      <c r="A25399" s="157" t="s">
        <v>4909</v>
      </c>
      <c r="B25399" s="158"/>
      <c r="C25399" s="158"/>
      <c r="D25399" s="158"/>
      <c r="E25399" s="159">
        <v>19107</v>
      </c>
      <c r="F25399" s="160"/>
    </row>
    <row r="25400" spans="1:6" ht="12.75" customHeight="1" x14ac:dyDescent="0.2"/>
    <row r="25401" spans="1:6" ht="12.75" customHeight="1" x14ac:dyDescent="0.2"/>
    <row r="25402" spans="1:6" ht="409.6" hidden="1" customHeight="1" x14ac:dyDescent="0.2"/>
    <row r="25403" spans="1:6" ht="12.75" customHeight="1" x14ac:dyDescent="0.25">
      <c r="A25403" s="144" t="s">
        <v>4868</v>
      </c>
      <c r="B25403" s="145"/>
      <c r="C25403" s="145"/>
      <c r="D25403" s="145"/>
      <c r="E25403" s="146"/>
      <c r="F25403" s="147"/>
    </row>
    <row r="25404" spans="1:6" ht="12.75" customHeight="1" x14ac:dyDescent="0.2">
      <c r="A25404" s="138" t="s">
        <v>3632</v>
      </c>
      <c r="B25404" s="139"/>
      <c r="C25404" s="139"/>
      <c r="D25404" s="140"/>
      <c r="E25404" s="76" t="s">
        <v>4869</v>
      </c>
      <c r="F25404" s="77" t="s">
        <v>4870</v>
      </c>
    </row>
    <row r="25405" spans="1:6" ht="12.75" customHeight="1" x14ac:dyDescent="0.2">
      <c r="A25405" s="141"/>
      <c r="B25405" s="142"/>
      <c r="C25405" s="142"/>
      <c r="D25405" s="143"/>
      <c r="E25405" s="78" t="s">
        <v>3631</v>
      </c>
      <c r="F25405" s="79" t="s">
        <v>117</v>
      </c>
    </row>
    <row r="25406" spans="1:6" ht="409.6" hidden="1" customHeight="1" x14ac:dyDescent="0.2"/>
    <row r="25407" spans="1:6" ht="12.75" customHeight="1" x14ac:dyDescent="0.2">
      <c r="A25407" s="80" t="s">
        <v>4871</v>
      </c>
      <c r="B25407" s="81" t="s">
        <v>4872</v>
      </c>
      <c r="C25407" s="82" t="s">
        <v>4870</v>
      </c>
      <c r="D25407" s="82" t="s">
        <v>4873</v>
      </c>
      <c r="E25407" s="82" t="s">
        <v>4874</v>
      </c>
      <c r="F25407" s="83" t="s">
        <v>4875</v>
      </c>
    </row>
    <row r="25408" spans="1:6" ht="409.6" hidden="1" customHeight="1" x14ac:dyDescent="0.2"/>
    <row r="25409" spans="1:6" ht="25.5" customHeight="1" x14ac:dyDescent="0.2">
      <c r="A25409" s="84" t="s">
        <v>5853</v>
      </c>
      <c r="B25409" s="85" t="s">
        <v>5854</v>
      </c>
      <c r="C25409" s="86" t="s">
        <v>117</v>
      </c>
      <c r="D25409" s="87">
        <v>1.05</v>
      </c>
      <c r="E25409" s="88">
        <v>37100</v>
      </c>
      <c r="F25409" s="89">
        <f>+D25409*E25409</f>
        <v>38955</v>
      </c>
    </row>
    <row r="25410" spans="1:6" ht="409.6" hidden="1" customHeight="1" x14ac:dyDescent="0.2"/>
    <row r="25411" spans="1:6" ht="25.5" customHeight="1" x14ac:dyDescent="0.2">
      <c r="A25411" s="84" t="s">
        <v>5575</v>
      </c>
      <c r="B25411" s="85" t="s">
        <v>5576</v>
      </c>
      <c r="C25411" s="86" t="s">
        <v>106</v>
      </c>
      <c r="D25411" s="87">
        <v>5.2499999999999998E-2</v>
      </c>
      <c r="E25411" s="88">
        <v>297759</v>
      </c>
      <c r="F25411" s="89">
        <f>+D25411*E25411</f>
        <v>15632.3475</v>
      </c>
    </row>
    <row r="25412" spans="1:6" ht="409.6" hidden="1" customHeight="1" x14ac:dyDescent="0.2"/>
    <row r="25413" spans="1:6" ht="25.5" customHeight="1" x14ac:dyDescent="0.2">
      <c r="A25413" s="84" t="s">
        <v>5855</v>
      </c>
      <c r="B25413" s="85" t="s">
        <v>5856</v>
      </c>
      <c r="C25413" s="86" t="s">
        <v>7</v>
      </c>
      <c r="D25413" s="87">
        <v>6.6</v>
      </c>
      <c r="E25413" s="88">
        <v>1530</v>
      </c>
      <c r="F25413" s="89">
        <f>+D25413*E25413</f>
        <v>10098</v>
      </c>
    </row>
    <row r="25414" spans="1:6" ht="409.6" hidden="1" customHeight="1" x14ac:dyDescent="0.2"/>
    <row r="25415" spans="1:6" ht="25.5" customHeight="1" x14ac:dyDescent="0.2">
      <c r="A25415" s="84" t="s">
        <v>5633</v>
      </c>
      <c r="B25415" s="85" t="s">
        <v>5634</v>
      </c>
      <c r="C25415" s="86" t="s">
        <v>7</v>
      </c>
      <c r="D25415" s="87">
        <v>0.34</v>
      </c>
      <c r="E25415" s="88">
        <v>5500</v>
      </c>
      <c r="F25415" s="89">
        <f>+D25415*E25415</f>
        <v>1870.0000000000002</v>
      </c>
    </row>
    <row r="25416" spans="1:6" ht="409.6" hidden="1" customHeight="1" x14ac:dyDescent="0.2"/>
    <row r="25417" spans="1:6" ht="25.5" customHeight="1" x14ac:dyDescent="0.2">
      <c r="A25417" s="84" t="s">
        <v>5857</v>
      </c>
      <c r="B25417" s="85" t="s">
        <v>5858</v>
      </c>
      <c r="C25417" s="86" t="s">
        <v>263</v>
      </c>
      <c r="D25417" s="87">
        <v>1.1666700000000001</v>
      </c>
      <c r="E25417" s="88">
        <v>3406</v>
      </c>
      <c r="F25417" s="89">
        <f>+D25417*E25417</f>
        <v>3973.6780200000003</v>
      </c>
    </row>
    <row r="25418" spans="1:6" ht="409.6" hidden="1" customHeight="1" x14ac:dyDescent="0.2"/>
    <row r="25419" spans="1:6" ht="25.5" customHeight="1" thickBot="1" x14ac:dyDescent="0.25">
      <c r="A25419" s="84" t="s">
        <v>5648</v>
      </c>
      <c r="B25419" s="85" t="s">
        <v>5649</v>
      </c>
      <c r="C25419" s="86" t="s">
        <v>9</v>
      </c>
      <c r="D25419" s="87">
        <v>0.5</v>
      </c>
      <c r="E25419" s="88">
        <v>1650</v>
      </c>
      <c r="F25419" s="89">
        <f>+D25419*E25419</f>
        <v>825</v>
      </c>
    </row>
    <row r="25420" spans="1:6" ht="409.6" hidden="1" customHeight="1" thickBot="1" x14ac:dyDescent="0.25"/>
    <row r="25421" spans="1:6" ht="13.5" customHeight="1" thickBot="1" x14ac:dyDescent="0.25">
      <c r="A25421" s="90" t="s">
        <v>4883</v>
      </c>
      <c r="B25421" s="91"/>
      <c r="C25421" s="92">
        <v>72.482553355749005</v>
      </c>
      <c r="D25421" s="91"/>
      <c r="E25421" s="93" t="s">
        <v>4884</v>
      </c>
      <c r="F25421" s="94">
        <v>71354</v>
      </c>
    </row>
    <row r="25422" spans="1:6" ht="0.2" customHeight="1" x14ac:dyDescent="0.2"/>
    <row r="25423" spans="1:6" ht="12.75" customHeight="1" x14ac:dyDescent="0.2">
      <c r="A25423" s="80" t="s">
        <v>4871</v>
      </c>
      <c r="B25423" s="81" t="s">
        <v>4885</v>
      </c>
      <c r="C25423" s="82" t="s">
        <v>4870</v>
      </c>
      <c r="D25423" s="82" t="s">
        <v>4873</v>
      </c>
      <c r="E25423" s="82" t="s">
        <v>4874</v>
      </c>
      <c r="F25423" s="83" t="s">
        <v>4875</v>
      </c>
    </row>
    <row r="25424" spans="1:6" ht="409.6" hidden="1" customHeight="1" x14ac:dyDescent="0.2"/>
    <row r="25425" spans="1:6" ht="25.5" customHeight="1" thickBot="1" x14ac:dyDescent="0.25">
      <c r="A25425" s="84" t="s">
        <v>5284</v>
      </c>
      <c r="B25425" s="85" t="s">
        <v>5285</v>
      </c>
      <c r="C25425" s="86" t="s">
        <v>4888</v>
      </c>
      <c r="D25425" s="87">
        <v>0.11111</v>
      </c>
      <c r="E25425" s="88">
        <v>222303</v>
      </c>
      <c r="F25425" s="89">
        <f>+D25425*E25425</f>
        <v>24700.086330000002</v>
      </c>
    </row>
    <row r="25426" spans="1:6" ht="409.6" hidden="1" customHeight="1" thickBot="1" x14ac:dyDescent="0.25"/>
    <row r="25427" spans="1:6" ht="13.5" customHeight="1" thickBot="1" x14ac:dyDescent="0.25">
      <c r="A25427" s="90" t="s">
        <v>4893</v>
      </c>
      <c r="B25427" s="91"/>
      <c r="C25427" s="92">
        <v>25.0906616011296</v>
      </c>
      <c r="D25427" s="91"/>
      <c r="E25427" s="93" t="s">
        <v>4884</v>
      </c>
      <c r="F25427" s="94">
        <v>24700</v>
      </c>
    </row>
    <row r="25428" spans="1:6" ht="0.2" customHeight="1" x14ac:dyDescent="0.2"/>
    <row r="25429" spans="1:6" ht="12.75" customHeight="1" x14ac:dyDescent="0.2">
      <c r="A25429" s="80" t="s">
        <v>4871</v>
      </c>
      <c r="B25429" s="81" t="s">
        <v>4894</v>
      </c>
      <c r="C25429" s="82" t="s">
        <v>4870</v>
      </c>
      <c r="D25429" s="82" t="s">
        <v>4873</v>
      </c>
      <c r="E25429" s="82" t="s">
        <v>4874</v>
      </c>
      <c r="F25429" s="83" t="s">
        <v>4875</v>
      </c>
    </row>
    <row r="25430" spans="1:6" ht="409.6" hidden="1" customHeight="1" x14ac:dyDescent="0.2"/>
    <row r="25431" spans="1:6" ht="25.5" customHeight="1" thickBot="1" x14ac:dyDescent="0.25">
      <c r="A25431" s="84" t="s">
        <v>4895</v>
      </c>
      <c r="B25431" s="85" t="s">
        <v>4896</v>
      </c>
      <c r="C25431" s="86" t="s">
        <v>4897</v>
      </c>
      <c r="D25431" s="87">
        <v>0.05</v>
      </c>
      <c r="E25431" s="88">
        <v>24700</v>
      </c>
      <c r="F25431" s="89">
        <f>+D25431*E25431</f>
        <v>1235</v>
      </c>
    </row>
    <row r="25432" spans="1:6" ht="409.6" hidden="1" customHeight="1" thickBot="1" x14ac:dyDescent="0.25"/>
    <row r="25433" spans="1:6" ht="13.5" customHeight="1" thickBot="1" x14ac:dyDescent="0.25">
      <c r="A25433" s="90" t="s">
        <v>4898</v>
      </c>
      <c r="B25433" s="91"/>
      <c r="C25433" s="92">
        <v>1.25453308005648</v>
      </c>
      <c r="D25433" s="91"/>
      <c r="E25433" s="93" t="s">
        <v>4884</v>
      </c>
      <c r="F25433" s="94">
        <v>1235</v>
      </c>
    </row>
    <row r="25434" spans="1:6" ht="0.2" customHeight="1" x14ac:dyDescent="0.2"/>
    <row r="25435" spans="1:6" ht="12.75" customHeight="1" x14ac:dyDescent="0.2">
      <c r="A25435" s="80" t="s">
        <v>4871</v>
      </c>
      <c r="B25435" s="81" t="s">
        <v>4899</v>
      </c>
      <c r="C25435" s="82" t="s">
        <v>4870</v>
      </c>
      <c r="D25435" s="82" t="s">
        <v>4873</v>
      </c>
      <c r="E25435" s="82" t="s">
        <v>4874</v>
      </c>
      <c r="F25435" s="83" t="s">
        <v>4875</v>
      </c>
    </row>
    <row r="25436" spans="1:6" ht="409.6" hidden="1" customHeight="1" x14ac:dyDescent="0.2"/>
    <row r="25437" spans="1:6" ht="25.5" customHeight="1" x14ac:dyDescent="0.2">
      <c r="A25437" s="84" t="s">
        <v>2060</v>
      </c>
      <c r="B25437" s="85" t="s">
        <v>5637</v>
      </c>
      <c r="C25437" s="86" t="s">
        <v>109</v>
      </c>
      <c r="D25437" s="87">
        <v>0.11111</v>
      </c>
      <c r="E25437" s="88">
        <v>8768</v>
      </c>
      <c r="F25437" s="89">
        <f>+D25437*E25437</f>
        <v>974.21248000000003</v>
      </c>
    </row>
    <row r="25438" spans="1:6" ht="409.6" hidden="1" customHeight="1" x14ac:dyDescent="0.2"/>
    <row r="25439" spans="1:6" ht="25.5" customHeight="1" thickBot="1" x14ac:dyDescent="0.25">
      <c r="A25439" s="84" t="s">
        <v>5638</v>
      </c>
      <c r="B25439" s="85" t="s">
        <v>5639</v>
      </c>
      <c r="C25439" s="86" t="s">
        <v>109</v>
      </c>
      <c r="D25439" s="87">
        <v>0.11111</v>
      </c>
      <c r="E25439" s="88">
        <v>1621</v>
      </c>
      <c r="F25439" s="89">
        <f>+D25439*E25439</f>
        <v>180.10930999999999</v>
      </c>
    </row>
    <row r="25440" spans="1:6" ht="409.6" hidden="1" customHeight="1" thickBot="1" x14ac:dyDescent="0.25"/>
    <row r="25441" spans="1:6" ht="13.5" customHeight="1" thickBot="1" x14ac:dyDescent="0.25">
      <c r="A25441" s="90" t="s">
        <v>4904</v>
      </c>
      <c r="B25441" s="91"/>
      <c r="C25441" s="92">
        <v>1.17225196306492</v>
      </c>
      <c r="D25441" s="91"/>
      <c r="E25441" s="93" t="s">
        <v>4884</v>
      </c>
      <c r="F25441" s="94">
        <v>1154</v>
      </c>
    </row>
    <row r="25442" spans="1:6" ht="0.2" customHeight="1" thickBot="1" x14ac:dyDescent="0.25"/>
    <row r="25443" spans="1:6" ht="12.75" customHeight="1" thickBot="1" x14ac:dyDescent="0.3">
      <c r="A25443" s="157" t="s">
        <v>4909</v>
      </c>
      <c r="B25443" s="158"/>
      <c r="C25443" s="158"/>
      <c r="D25443" s="158"/>
      <c r="E25443" s="159">
        <v>98443</v>
      </c>
      <c r="F25443" s="160"/>
    </row>
    <row r="25444" spans="1:6" ht="12.75" customHeight="1" x14ac:dyDescent="0.2"/>
    <row r="25445" spans="1:6" ht="12.75" customHeight="1" x14ac:dyDescent="0.2"/>
    <row r="25446" spans="1:6" ht="409.6" hidden="1" customHeight="1" x14ac:dyDescent="0.2"/>
    <row r="25447" spans="1:6" ht="12.75" customHeight="1" x14ac:dyDescent="0.25">
      <c r="A25447" s="144" t="s">
        <v>4868</v>
      </c>
      <c r="B25447" s="145"/>
      <c r="C25447" s="145"/>
      <c r="D25447" s="145"/>
      <c r="E25447" s="146"/>
      <c r="F25447" s="147"/>
    </row>
    <row r="25448" spans="1:6" ht="12.75" customHeight="1" x14ac:dyDescent="0.2">
      <c r="A25448" s="138" t="s">
        <v>3634</v>
      </c>
      <c r="B25448" s="139"/>
      <c r="C25448" s="139"/>
      <c r="D25448" s="140"/>
      <c r="E25448" s="76" t="s">
        <v>4869</v>
      </c>
      <c r="F25448" s="77" t="s">
        <v>4870</v>
      </c>
    </row>
    <row r="25449" spans="1:6" ht="12.75" customHeight="1" x14ac:dyDescent="0.2">
      <c r="A25449" s="141"/>
      <c r="B25449" s="142"/>
      <c r="C25449" s="142"/>
      <c r="D25449" s="143"/>
      <c r="E25449" s="78" t="s">
        <v>3633</v>
      </c>
      <c r="F25449" s="79" t="s">
        <v>263</v>
      </c>
    </row>
    <row r="25450" spans="1:6" ht="409.6" hidden="1" customHeight="1" x14ac:dyDescent="0.2"/>
    <row r="25451" spans="1:6" ht="12.75" customHeight="1" x14ac:dyDescent="0.2">
      <c r="A25451" s="80" t="s">
        <v>4871</v>
      </c>
      <c r="B25451" s="81" t="s">
        <v>4872</v>
      </c>
      <c r="C25451" s="82" t="s">
        <v>4870</v>
      </c>
      <c r="D25451" s="82" t="s">
        <v>4873</v>
      </c>
      <c r="E25451" s="82" t="s">
        <v>4874</v>
      </c>
      <c r="F25451" s="83" t="s">
        <v>4875</v>
      </c>
    </row>
    <row r="25452" spans="1:6" ht="409.6" hidden="1" customHeight="1" x14ac:dyDescent="0.2"/>
    <row r="25453" spans="1:6" ht="25.5" customHeight="1" x14ac:dyDescent="0.2">
      <c r="A25453" s="84" t="s">
        <v>5646</v>
      </c>
      <c r="B25453" s="85" t="s">
        <v>5647</v>
      </c>
      <c r="C25453" s="86" t="s">
        <v>117</v>
      </c>
      <c r="D25453" s="87">
        <v>7.6999999999999999E-2</v>
      </c>
      <c r="E25453" s="88">
        <v>18146</v>
      </c>
      <c r="F25453" s="89">
        <f>+D25453*E25453</f>
        <v>1397.242</v>
      </c>
    </row>
    <row r="25454" spans="1:6" ht="409.6" hidden="1" customHeight="1" x14ac:dyDescent="0.2"/>
    <row r="25455" spans="1:6" ht="25.5" customHeight="1" x14ac:dyDescent="0.2">
      <c r="A25455" s="84" t="s">
        <v>5631</v>
      </c>
      <c r="B25455" s="85" t="s">
        <v>5632</v>
      </c>
      <c r="C25455" s="86" t="s">
        <v>7</v>
      </c>
      <c r="D25455" s="87">
        <v>0.2205</v>
      </c>
      <c r="E25455" s="88">
        <v>1158</v>
      </c>
      <c r="F25455" s="89">
        <f>+D25455*E25455</f>
        <v>255.339</v>
      </c>
    </row>
    <row r="25456" spans="1:6" ht="409.6" hidden="1" customHeight="1" x14ac:dyDescent="0.2"/>
    <row r="25457" spans="1:6" ht="25.5" customHeight="1" x14ac:dyDescent="0.2">
      <c r="A25457" s="84" t="s">
        <v>5857</v>
      </c>
      <c r="B25457" s="85" t="s">
        <v>5858</v>
      </c>
      <c r="C25457" s="86" t="s">
        <v>263</v>
      </c>
      <c r="D25457" s="87">
        <v>4.0829999999999998E-2</v>
      </c>
      <c r="E25457" s="88">
        <v>3406</v>
      </c>
      <c r="F25457" s="89">
        <f>+D25457*E25457</f>
        <v>139.06698</v>
      </c>
    </row>
    <row r="25458" spans="1:6" ht="409.6" hidden="1" customHeight="1" x14ac:dyDescent="0.2"/>
    <row r="25459" spans="1:6" ht="25.5" customHeight="1" x14ac:dyDescent="0.2">
      <c r="A25459" s="84" t="s">
        <v>5859</v>
      </c>
      <c r="B25459" s="85" t="s">
        <v>5860</v>
      </c>
      <c r="C25459" s="86" t="s">
        <v>7</v>
      </c>
      <c r="D25459" s="87">
        <v>0.2205</v>
      </c>
      <c r="E25459" s="88">
        <v>4750</v>
      </c>
      <c r="F25459" s="89">
        <f>+D25459*E25459</f>
        <v>1047.375</v>
      </c>
    </row>
    <row r="25460" spans="1:6" ht="409.6" hidden="1" customHeight="1" x14ac:dyDescent="0.2"/>
    <row r="25461" spans="1:6" ht="25.5" customHeight="1" thickBot="1" x14ac:dyDescent="0.25">
      <c r="A25461" s="84" t="s">
        <v>5450</v>
      </c>
      <c r="B25461" s="85" t="s">
        <v>5451</v>
      </c>
      <c r="C25461" s="86" t="s">
        <v>7</v>
      </c>
      <c r="D25461" s="87">
        <v>0.01</v>
      </c>
      <c r="E25461" s="88">
        <v>15900</v>
      </c>
      <c r="F25461" s="89">
        <f>+D25461*E25461</f>
        <v>159</v>
      </c>
    </row>
    <row r="25462" spans="1:6" ht="409.6" hidden="1" customHeight="1" thickBot="1" x14ac:dyDescent="0.25"/>
    <row r="25463" spans="1:6" ht="13.5" customHeight="1" thickBot="1" x14ac:dyDescent="0.25">
      <c r="A25463" s="90" t="s">
        <v>4883</v>
      </c>
      <c r="B25463" s="91"/>
      <c r="C25463" s="92">
        <v>32.4035030814142</v>
      </c>
      <c r="D25463" s="91"/>
      <c r="E25463" s="93" t="s">
        <v>4884</v>
      </c>
      <c r="F25463" s="94">
        <v>2997</v>
      </c>
    </row>
    <row r="25464" spans="1:6" ht="0.2" customHeight="1" x14ac:dyDescent="0.2"/>
    <row r="25465" spans="1:6" ht="12.75" customHeight="1" x14ac:dyDescent="0.2">
      <c r="A25465" s="80" t="s">
        <v>4871</v>
      </c>
      <c r="B25465" s="81" t="s">
        <v>4885</v>
      </c>
      <c r="C25465" s="82" t="s">
        <v>4870</v>
      </c>
      <c r="D25465" s="82" t="s">
        <v>4873</v>
      </c>
      <c r="E25465" s="82" t="s">
        <v>4874</v>
      </c>
      <c r="F25465" s="83" t="s">
        <v>4875</v>
      </c>
    </row>
    <row r="25466" spans="1:6" ht="409.6" hidden="1" customHeight="1" x14ac:dyDescent="0.2"/>
    <row r="25467" spans="1:6" ht="25.5" customHeight="1" thickBot="1" x14ac:dyDescent="0.25">
      <c r="A25467" s="84" t="s">
        <v>5284</v>
      </c>
      <c r="B25467" s="85" t="s">
        <v>5285</v>
      </c>
      <c r="C25467" s="86" t="s">
        <v>4888</v>
      </c>
      <c r="D25467" s="87">
        <v>2.5000000000000001E-2</v>
      </c>
      <c r="E25467" s="88">
        <v>222303</v>
      </c>
      <c r="F25467" s="89">
        <f>+D25467*E25467</f>
        <v>5557.5750000000007</v>
      </c>
    </row>
    <row r="25468" spans="1:6" ht="409.6" hidden="1" customHeight="1" thickBot="1" x14ac:dyDescent="0.25"/>
    <row r="25469" spans="1:6" ht="13.5" customHeight="1" thickBot="1" x14ac:dyDescent="0.25">
      <c r="A25469" s="90" t="s">
        <v>4893</v>
      </c>
      <c r="B25469" s="91"/>
      <c r="C25469" s="92">
        <v>60.092983025191899</v>
      </c>
      <c r="D25469" s="91"/>
      <c r="E25469" s="93" t="s">
        <v>4884</v>
      </c>
      <c r="F25469" s="94">
        <v>5558</v>
      </c>
    </row>
    <row r="25470" spans="1:6" ht="0.2" customHeight="1" x14ac:dyDescent="0.2"/>
    <row r="25471" spans="1:6" ht="12.75" customHeight="1" x14ac:dyDescent="0.2">
      <c r="A25471" s="80" t="s">
        <v>4871</v>
      </c>
      <c r="B25471" s="81" t="s">
        <v>4894</v>
      </c>
      <c r="C25471" s="82" t="s">
        <v>4870</v>
      </c>
      <c r="D25471" s="82" t="s">
        <v>4873</v>
      </c>
      <c r="E25471" s="82" t="s">
        <v>4874</v>
      </c>
      <c r="F25471" s="83" t="s">
        <v>4875</v>
      </c>
    </row>
    <row r="25472" spans="1:6" ht="409.6" hidden="1" customHeight="1" x14ac:dyDescent="0.2"/>
    <row r="25473" spans="1:6" ht="25.5" customHeight="1" thickBot="1" x14ac:dyDescent="0.25">
      <c r="A25473" s="84" t="s">
        <v>4895</v>
      </c>
      <c r="B25473" s="85" t="s">
        <v>4896</v>
      </c>
      <c r="C25473" s="86" t="s">
        <v>4897</v>
      </c>
      <c r="D25473" s="87">
        <v>0.05</v>
      </c>
      <c r="E25473" s="88">
        <v>5558</v>
      </c>
      <c r="F25473" s="89">
        <f>+D25473*E25473</f>
        <v>277.90000000000003</v>
      </c>
    </row>
    <row r="25474" spans="1:6" ht="409.6" hidden="1" customHeight="1" thickBot="1" x14ac:dyDescent="0.25"/>
    <row r="25475" spans="1:6" ht="13.5" customHeight="1" thickBot="1" x14ac:dyDescent="0.25">
      <c r="A25475" s="90" t="s">
        <v>4898</v>
      </c>
      <c r="B25475" s="91"/>
      <c r="C25475" s="92">
        <v>3.00573034922694</v>
      </c>
      <c r="D25475" s="91"/>
      <c r="E25475" s="93" t="s">
        <v>4884</v>
      </c>
      <c r="F25475" s="94">
        <v>278</v>
      </c>
    </row>
    <row r="25476" spans="1:6" ht="0.2" customHeight="1" x14ac:dyDescent="0.2"/>
    <row r="25477" spans="1:6" ht="12.75" customHeight="1" x14ac:dyDescent="0.2">
      <c r="A25477" s="80" t="s">
        <v>4871</v>
      </c>
      <c r="B25477" s="81" t="s">
        <v>4899</v>
      </c>
      <c r="C25477" s="82" t="s">
        <v>4870</v>
      </c>
      <c r="D25477" s="82" t="s">
        <v>4873</v>
      </c>
      <c r="E25477" s="82" t="s">
        <v>4874</v>
      </c>
      <c r="F25477" s="83" t="s">
        <v>4875</v>
      </c>
    </row>
    <row r="25478" spans="1:6" ht="409.6" hidden="1" customHeight="1" x14ac:dyDescent="0.2"/>
    <row r="25479" spans="1:6" ht="25.5" customHeight="1" x14ac:dyDescent="0.2">
      <c r="A25479" s="84" t="s">
        <v>2060</v>
      </c>
      <c r="B25479" s="85" t="s">
        <v>5637</v>
      </c>
      <c r="C25479" s="86" t="s">
        <v>109</v>
      </c>
      <c r="D25479" s="87">
        <v>0.04</v>
      </c>
      <c r="E25479" s="88">
        <v>8768</v>
      </c>
      <c r="F25479" s="89">
        <f>+D25479*E25479</f>
        <v>350.72</v>
      </c>
    </row>
    <row r="25480" spans="1:6" ht="409.6" hidden="1" customHeight="1" x14ac:dyDescent="0.2"/>
    <row r="25481" spans="1:6" ht="25.5" customHeight="1" thickBot="1" x14ac:dyDescent="0.25">
      <c r="A25481" s="84" t="s">
        <v>5638</v>
      </c>
      <c r="B25481" s="85" t="s">
        <v>5639</v>
      </c>
      <c r="C25481" s="86" t="s">
        <v>109</v>
      </c>
      <c r="D25481" s="87">
        <v>0.04</v>
      </c>
      <c r="E25481" s="88">
        <v>1621</v>
      </c>
      <c r="F25481" s="89">
        <f>+D25481*E25481</f>
        <v>64.84</v>
      </c>
    </row>
    <row r="25482" spans="1:6" ht="409.6" hidden="1" customHeight="1" thickBot="1" x14ac:dyDescent="0.25"/>
    <row r="25483" spans="1:6" ht="13.5" customHeight="1" thickBot="1" x14ac:dyDescent="0.25">
      <c r="A25483" s="90" t="s">
        <v>4904</v>
      </c>
      <c r="B25483" s="91"/>
      <c r="C25483" s="92">
        <v>4.49778354416694</v>
      </c>
      <c r="D25483" s="91"/>
      <c r="E25483" s="93" t="s">
        <v>4884</v>
      </c>
      <c r="F25483" s="94">
        <v>416</v>
      </c>
    </row>
    <row r="25484" spans="1:6" ht="0.2" customHeight="1" thickBot="1" x14ac:dyDescent="0.25"/>
    <row r="25485" spans="1:6" ht="12.75" customHeight="1" thickBot="1" x14ac:dyDescent="0.3">
      <c r="A25485" s="157" t="s">
        <v>4909</v>
      </c>
      <c r="B25485" s="158"/>
      <c r="C25485" s="158"/>
      <c r="D25485" s="158"/>
      <c r="E25485" s="159">
        <v>9249</v>
      </c>
      <c r="F25485" s="160"/>
    </row>
    <row r="25486" spans="1:6" ht="12.75" customHeight="1" x14ac:dyDescent="0.2"/>
    <row r="25487" spans="1:6" ht="12.75" customHeight="1" x14ac:dyDescent="0.2"/>
    <row r="25488" spans="1:6" ht="409.6" hidden="1" customHeight="1" x14ac:dyDescent="0.2"/>
    <row r="25489" spans="1:6" ht="12.75" customHeight="1" x14ac:dyDescent="0.25">
      <c r="A25489" s="144" t="s">
        <v>4868</v>
      </c>
      <c r="B25489" s="145"/>
      <c r="C25489" s="145"/>
      <c r="D25489" s="145"/>
      <c r="E25489" s="146"/>
      <c r="F25489" s="147"/>
    </row>
    <row r="25490" spans="1:6" ht="12.75" customHeight="1" x14ac:dyDescent="0.2">
      <c r="A25490" s="138" t="s">
        <v>3636</v>
      </c>
      <c r="B25490" s="139"/>
      <c r="C25490" s="139"/>
      <c r="D25490" s="140"/>
      <c r="E25490" s="76" t="s">
        <v>4869</v>
      </c>
      <c r="F25490" s="77" t="s">
        <v>4870</v>
      </c>
    </row>
    <row r="25491" spans="1:6" ht="12.75" customHeight="1" x14ac:dyDescent="0.2">
      <c r="A25491" s="141"/>
      <c r="B25491" s="142"/>
      <c r="C25491" s="142"/>
      <c r="D25491" s="143"/>
      <c r="E25491" s="78" t="s">
        <v>3635</v>
      </c>
      <c r="F25491" s="79" t="s">
        <v>117</v>
      </c>
    </row>
    <row r="25492" spans="1:6" ht="409.6" hidden="1" customHeight="1" x14ac:dyDescent="0.2"/>
    <row r="25493" spans="1:6" ht="12.75" customHeight="1" x14ac:dyDescent="0.2">
      <c r="A25493" s="80" t="s">
        <v>4871</v>
      </c>
      <c r="B25493" s="81" t="s">
        <v>4872</v>
      </c>
      <c r="C25493" s="82" t="s">
        <v>4870</v>
      </c>
      <c r="D25493" s="82" t="s">
        <v>4873</v>
      </c>
      <c r="E25493" s="82" t="s">
        <v>4874</v>
      </c>
      <c r="F25493" s="83" t="s">
        <v>4875</v>
      </c>
    </row>
    <row r="25494" spans="1:6" ht="409.6" hidden="1" customHeight="1" x14ac:dyDescent="0.2"/>
    <row r="25495" spans="1:6" ht="25.5" customHeight="1" x14ac:dyDescent="0.2">
      <c r="A25495" s="84" t="s">
        <v>5861</v>
      </c>
      <c r="B25495" s="85" t="s">
        <v>5862</v>
      </c>
      <c r="C25495" s="86" t="s">
        <v>117</v>
      </c>
      <c r="D25495" s="87">
        <v>1.05</v>
      </c>
      <c r="E25495" s="88">
        <v>22880</v>
      </c>
      <c r="F25495" s="89">
        <f>+D25495*E25495</f>
        <v>24024</v>
      </c>
    </row>
    <row r="25496" spans="1:6" ht="409.6" hidden="1" customHeight="1" x14ac:dyDescent="0.2"/>
    <row r="25497" spans="1:6" ht="25.5" customHeight="1" x14ac:dyDescent="0.2">
      <c r="A25497" s="84" t="s">
        <v>5048</v>
      </c>
      <c r="B25497" s="85" t="s">
        <v>5049</v>
      </c>
      <c r="C25497" s="86" t="s">
        <v>106</v>
      </c>
      <c r="D25497" s="87">
        <v>5.2499999999999998E-2</v>
      </c>
      <c r="E25497" s="88">
        <v>331600</v>
      </c>
      <c r="F25497" s="89">
        <f>+D25497*E25497</f>
        <v>17409</v>
      </c>
    </row>
    <row r="25498" spans="1:6" ht="409.6" hidden="1" customHeight="1" x14ac:dyDescent="0.2"/>
    <row r="25499" spans="1:6" ht="25.5" customHeight="1" x14ac:dyDescent="0.2">
      <c r="A25499" s="84" t="s">
        <v>5648</v>
      </c>
      <c r="B25499" s="85" t="s">
        <v>5649</v>
      </c>
      <c r="C25499" s="86" t="s">
        <v>9</v>
      </c>
      <c r="D25499" s="87">
        <v>2</v>
      </c>
      <c r="E25499" s="88">
        <v>1650</v>
      </c>
      <c r="F25499" s="89">
        <f>+D25499*E25499</f>
        <v>3300</v>
      </c>
    </row>
    <row r="25500" spans="1:6" ht="409.6" hidden="1" customHeight="1" x14ac:dyDescent="0.2"/>
    <row r="25501" spans="1:6" ht="25.5" customHeight="1" x14ac:dyDescent="0.2">
      <c r="A25501" s="84" t="s">
        <v>5857</v>
      </c>
      <c r="B25501" s="85" t="s">
        <v>5858</v>
      </c>
      <c r="C25501" s="86" t="s">
        <v>263</v>
      </c>
      <c r="D25501" s="87">
        <v>1.1666700000000001</v>
      </c>
      <c r="E25501" s="88">
        <v>3406</v>
      </c>
      <c r="F25501" s="89">
        <f>+D25501*E25501</f>
        <v>3973.6780200000003</v>
      </c>
    </row>
    <row r="25502" spans="1:6" ht="409.6" hidden="1" customHeight="1" x14ac:dyDescent="0.2"/>
    <row r="25503" spans="1:6" ht="25.5" customHeight="1" x14ac:dyDescent="0.2">
      <c r="A25503" s="84" t="s">
        <v>5633</v>
      </c>
      <c r="B25503" s="85" t="s">
        <v>5634</v>
      </c>
      <c r="C25503" s="86" t="s">
        <v>7</v>
      </c>
      <c r="D25503" s="87">
        <v>0.2</v>
      </c>
      <c r="E25503" s="88">
        <v>5500</v>
      </c>
      <c r="F25503" s="89">
        <f>+D25503*E25503</f>
        <v>1100</v>
      </c>
    </row>
    <row r="25504" spans="1:6" ht="409.6" hidden="1" customHeight="1" x14ac:dyDescent="0.2"/>
    <row r="25505" spans="1:6" ht="25.5" customHeight="1" x14ac:dyDescent="0.2">
      <c r="A25505" s="84" t="s">
        <v>5855</v>
      </c>
      <c r="B25505" s="85" t="s">
        <v>5856</v>
      </c>
      <c r="C25505" s="86" t="s">
        <v>7</v>
      </c>
      <c r="D25505" s="87">
        <v>6.6</v>
      </c>
      <c r="E25505" s="88">
        <v>1530</v>
      </c>
      <c r="F25505" s="89">
        <f>+D25505*E25505</f>
        <v>10098</v>
      </c>
    </row>
    <row r="25506" spans="1:6" ht="409.6" hidden="1" customHeight="1" x14ac:dyDescent="0.2"/>
    <row r="25507" spans="1:6" ht="25.5" customHeight="1" thickBot="1" x14ac:dyDescent="0.25">
      <c r="A25507" s="84" t="s">
        <v>5230</v>
      </c>
      <c r="B25507" s="85" t="s">
        <v>5231</v>
      </c>
      <c r="C25507" s="86" t="s">
        <v>117</v>
      </c>
      <c r="D25507" s="87">
        <v>1.1499999999999999</v>
      </c>
      <c r="E25507" s="88">
        <v>6875</v>
      </c>
      <c r="F25507" s="89">
        <f>+D25507*E25507</f>
        <v>7906.2499999999991</v>
      </c>
    </row>
    <row r="25508" spans="1:6" ht="409.6" hidden="1" customHeight="1" thickBot="1" x14ac:dyDescent="0.25"/>
    <row r="25509" spans="1:6" ht="13.5" customHeight="1" thickBot="1" x14ac:dyDescent="0.25">
      <c r="A25509" s="90" t="s">
        <v>4883</v>
      </c>
      <c r="B25509" s="91"/>
      <c r="C25509" s="92">
        <v>71.464252592530102</v>
      </c>
      <c r="D25509" s="91"/>
      <c r="E25509" s="93" t="s">
        <v>4884</v>
      </c>
      <c r="F25509" s="94">
        <v>67811</v>
      </c>
    </row>
    <row r="25510" spans="1:6" ht="0.2" customHeight="1" x14ac:dyDescent="0.2"/>
    <row r="25511" spans="1:6" ht="12.75" customHeight="1" x14ac:dyDescent="0.2">
      <c r="A25511" s="80" t="s">
        <v>4871</v>
      </c>
      <c r="B25511" s="81" t="s">
        <v>4885</v>
      </c>
      <c r="C25511" s="82" t="s">
        <v>4870</v>
      </c>
      <c r="D25511" s="82" t="s">
        <v>4873</v>
      </c>
      <c r="E25511" s="82" t="s">
        <v>4874</v>
      </c>
      <c r="F25511" s="83" t="s">
        <v>4875</v>
      </c>
    </row>
    <row r="25512" spans="1:6" ht="409.6" hidden="1" customHeight="1" x14ac:dyDescent="0.2"/>
    <row r="25513" spans="1:6" ht="25.5" customHeight="1" thickBot="1" x14ac:dyDescent="0.25">
      <c r="A25513" s="84" t="s">
        <v>5284</v>
      </c>
      <c r="B25513" s="85" t="s">
        <v>5285</v>
      </c>
      <c r="C25513" s="86" t="s">
        <v>4888</v>
      </c>
      <c r="D25513" s="87">
        <v>0.11111</v>
      </c>
      <c r="E25513" s="88">
        <v>222303</v>
      </c>
      <c r="F25513" s="89">
        <f>+D25513*E25513</f>
        <v>24700.086330000002</v>
      </c>
    </row>
    <row r="25514" spans="1:6" ht="409.6" hidden="1" customHeight="1" thickBot="1" x14ac:dyDescent="0.25"/>
    <row r="25515" spans="1:6" ht="13.5" customHeight="1" thickBot="1" x14ac:dyDescent="0.25">
      <c r="A25515" s="90" t="s">
        <v>4893</v>
      </c>
      <c r="B25515" s="91"/>
      <c r="C25515" s="92">
        <v>26.030688812073201</v>
      </c>
      <c r="D25515" s="91"/>
      <c r="E25515" s="93" t="s">
        <v>4884</v>
      </c>
      <c r="F25515" s="94">
        <v>24700</v>
      </c>
    </row>
    <row r="25516" spans="1:6" ht="0.2" customHeight="1" x14ac:dyDescent="0.2"/>
    <row r="25517" spans="1:6" ht="12.75" customHeight="1" x14ac:dyDescent="0.2">
      <c r="A25517" s="80" t="s">
        <v>4871</v>
      </c>
      <c r="B25517" s="81" t="s">
        <v>4894</v>
      </c>
      <c r="C25517" s="82" t="s">
        <v>4870</v>
      </c>
      <c r="D25517" s="82" t="s">
        <v>4873</v>
      </c>
      <c r="E25517" s="82" t="s">
        <v>4874</v>
      </c>
      <c r="F25517" s="83" t="s">
        <v>4875</v>
      </c>
    </row>
    <row r="25518" spans="1:6" ht="409.6" hidden="1" customHeight="1" x14ac:dyDescent="0.2"/>
    <row r="25519" spans="1:6" ht="25.5" customHeight="1" thickBot="1" x14ac:dyDescent="0.25">
      <c r="A25519" s="84" t="s">
        <v>4895</v>
      </c>
      <c r="B25519" s="85" t="s">
        <v>4896</v>
      </c>
      <c r="C25519" s="86" t="s">
        <v>4897</v>
      </c>
      <c r="D25519" s="87">
        <v>0.05</v>
      </c>
      <c r="E25519" s="88">
        <v>24700</v>
      </c>
      <c r="F25519" s="89">
        <f>+D25519*E25519</f>
        <v>1235</v>
      </c>
    </row>
    <row r="25520" spans="1:6" ht="409.6" hidden="1" customHeight="1" thickBot="1" x14ac:dyDescent="0.25"/>
    <row r="25521" spans="1:6" ht="13.5" customHeight="1" thickBot="1" x14ac:dyDescent="0.25">
      <c r="A25521" s="90" t="s">
        <v>4898</v>
      </c>
      <c r="B25521" s="91"/>
      <c r="C25521" s="92">
        <v>1.30153444060366</v>
      </c>
      <c r="D25521" s="91"/>
      <c r="E25521" s="93" t="s">
        <v>4884</v>
      </c>
      <c r="F25521" s="94">
        <v>1235</v>
      </c>
    </row>
    <row r="25522" spans="1:6" ht="0.2" customHeight="1" x14ac:dyDescent="0.2"/>
    <row r="25523" spans="1:6" ht="12.75" customHeight="1" x14ac:dyDescent="0.2">
      <c r="A25523" s="80" t="s">
        <v>4871</v>
      </c>
      <c r="B25523" s="81" t="s">
        <v>4899</v>
      </c>
      <c r="C25523" s="82" t="s">
        <v>4870</v>
      </c>
      <c r="D25523" s="82" t="s">
        <v>4873</v>
      </c>
      <c r="E25523" s="82" t="s">
        <v>4874</v>
      </c>
      <c r="F25523" s="83" t="s">
        <v>4875</v>
      </c>
    </row>
    <row r="25524" spans="1:6" ht="409.6" hidden="1" customHeight="1" x14ac:dyDescent="0.2"/>
    <row r="25525" spans="1:6" ht="25.5" customHeight="1" x14ac:dyDescent="0.2">
      <c r="A25525" s="84" t="s">
        <v>2060</v>
      </c>
      <c r="B25525" s="85" t="s">
        <v>5637</v>
      </c>
      <c r="C25525" s="86" t="s">
        <v>109</v>
      </c>
      <c r="D25525" s="87">
        <v>0.11</v>
      </c>
      <c r="E25525" s="88">
        <v>8768</v>
      </c>
      <c r="F25525" s="89">
        <f>+D25525*E25525</f>
        <v>964.48</v>
      </c>
    </row>
    <row r="25526" spans="1:6" ht="409.6" hidden="1" customHeight="1" x14ac:dyDescent="0.2"/>
    <row r="25527" spans="1:6" ht="25.5" customHeight="1" thickBot="1" x14ac:dyDescent="0.25">
      <c r="A25527" s="84" t="s">
        <v>5638</v>
      </c>
      <c r="B25527" s="85" t="s">
        <v>5639</v>
      </c>
      <c r="C25527" s="86" t="s">
        <v>109</v>
      </c>
      <c r="D25527" s="87">
        <v>0.11</v>
      </c>
      <c r="E25527" s="88">
        <v>1621</v>
      </c>
      <c r="F25527" s="89">
        <f>+D25527*E25527</f>
        <v>178.31</v>
      </c>
    </row>
    <row r="25528" spans="1:6" ht="409.6" hidden="1" customHeight="1" thickBot="1" x14ac:dyDescent="0.25"/>
    <row r="25529" spans="1:6" ht="13.5" customHeight="1" thickBot="1" x14ac:dyDescent="0.25">
      <c r="A25529" s="90" t="s">
        <v>4904</v>
      </c>
      <c r="B25529" s="91"/>
      <c r="C25529" s="92">
        <v>1.20352415479302</v>
      </c>
      <c r="D25529" s="91"/>
      <c r="E25529" s="93" t="s">
        <v>4884</v>
      </c>
      <c r="F25529" s="94">
        <v>1142</v>
      </c>
    </row>
    <row r="25530" spans="1:6" ht="0.2" customHeight="1" thickBot="1" x14ac:dyDescent="0.25"/>
    <row r="25531" spans="1:6" ht="12.75" customHeight="1" thickBot="1" x14ac:dyDescent="0.3">
      <c r="A25531" s="157" t="s">
        <v>4909</v>
      </c>
      <c r="B25531" s="158"/>
      <c r="C25531" s="158"/>
      <c r="D25531" s="158"/>
      <c r="E25531" s="159">
        <v>94888</v>
      </c>
      <c r="F25531" s="160"/>
    </row>
    <row r="25532" spans="1:6" ht="12.75" customHeight="1" x14ac:dyDescent="0.2"/>
    <row r="25533" spans="1:6" ht="12.75" customHeight="1" x14ac:dyDescent="0.2"/>
    <row r="25534" spans="1:6" ht="409.6" hidden="1" customHeight="1" x14ac:dyDescent="0.2"/>
    <row r="25535" spans="1:6" ht="12.75" customHeight="1" x14ac:dyDescent="0.25">
      <c r="A25535" s="144" t="s">
        <v>4868</v>
      </c>
      <c r="B25535" s="145"/>
      <c r="C25535" s="145"/>
      <c r="D25535" s="145"/>
      <c r="E25535" s="146"/>
      <c r="F25535" s="147"/>
    </row>
    <row r="25536" spans="1:6" ht="12.75" customHeight="1" x14ac:dyDescent="0.2">
      <c r="A25536" s="138" t="s">
        <v>3638</v>
      </c>
      <c r="B25536" s="139"/>
      <c r="C25536" s="139"/>
      <c r="D25536" s="140"/>
      <c r="E25536" s="76" t="s">
        <v>4869</v>
      </c>
      <c r="F25536" s="77" t="s">
        <v>4870</v>
      </c>
    </row>
    <row r="25537" spans="1:6" ht="12.75" customHeight="1" x14ac:dyDescent="0.2">
      <c r="A25537" s="141"/>
      <c r="B25537" s="142"/>
      <c r="C25537" s="142"/>
      <c r="D25537" s="143"/>
      <c r="E25537" s="78" t="s">
        <v>3637</v>
      </c>
      <c r="F25537" s="79" t="s">
        <v>263</v>
      </c>
    </row>
    <row r="25538" spans="1:6" ht="409.6" hidden="1" customHeight="1" x14ac:dyDescent="0.2"/>
    <row r="25539" spans="1:6" ht="12.75" customHeight="1" x14ac:dyDescent="0.2">
      <c r="A25539" s="80" t="s">
        <v>4871</v>
      </c>
      <c r="B25539" s="81" t="s">
        <v>4872</v>
      </c>
      <c r="C25539" s="82" t="s">
        <v>4870</v>
      </c>
      <c r="D25539" s="82" t="s">
        <v>4873</v>
      </c>
      <c r="E25539" s="82" t="s">
        <v>4874</v>
      </c>
      <c r="F25539" s="83" t="s">
        <v>4875</v>
      </c>
    </row>
    <row r="25540" spans="1:6" ht="409.6" hidden="1" customHeight="1" x14ac:dyDescent="0.2"/>
    <row r="25541" spans="1:6" ht="25.5" customHeight="1" x14ac:dyDescent="0.2">
      <c r="A25541" s="84" t="s">
        <v>5154</v>
      </c>
      <c r="B25541" s="85" t="s">
        <v>5155</v>
      </c>
      <c r="C25541" s="86" t="s">
        <v>106</v>
      </c>
      <c r="D25541" s="87">
        <v>6.3E-2</v>
      </c>
      <c r="E25541" s="88">
        <v>405694</v>
      </c>
      <c r="F25541" s="89">
        <f>+D25541*E25541</f>
        <v>25558.722000000002</v>
      </c>
    </row>
    <row r="25542" spans="1:6" ht="409.6" hidden="1" customHeight="1" x14ac:dyDescent="0.2"/>
    <row r="25543" spans="1:6" ht="25.5" customHeight="1" x14ac:dyDescent="0.2">
      <c r="A25543" s="84" t="s">
        <v>5640</v>
      </c>
      <c r="B25543" s="85" t="s">
        <v>5641</v>
      </c>
      <c r="C25543" s="86" t="s">
        <v>117</v>
      </c>
      <c r="D25543" s="87">
        <v>0.76</v>
      </c>
      <c r="E25543" s="88">
        <v>23700</v>
      </c>
      <c r="F25543" s="89">
        <f>+D25543*E25543</f>
        <v>18012</v>
      </c>
    </row>
    <row r="25544" spans="1:6" ht="409.6" hidden="1" customHeight="1" x14ac:dyDescent="0.2"/>
    <row r="25545" spans="1:6" ht="25.5" customHeight="1" x14ac:dyDescent="0.2">
      <c r="A25545" s="84" t="s">
        <v>5656</v>
      </c>
      <c r="B25545" s="85" t="s">
        <v>5657</v>
      </c>
      <c r="C25545" s="86" t="s">
        <v>7</v>
      </c>
      <c r="D25545" s="87">
        <v>2.4</v>
      </c>
      <c r="E25545" s="88">
        <v>2570</v>
      </c>
      <c r="F25545" s="89">
        <f>+D25545*E25545</f>
        <v>6168</v>
      </c>
    </row>
    <row r="25546" spans="1:6" ht="409.6" hidden="1" customHeight="1" x14ac:dyDescent="0.2"/>
    <row r="25547" spans="1:6" ht="25.5" customHeight="1" x14ac:dyDescent="0.2">
      <c r="A25547" s="84" t="s">
        <v>5609</v>
      </c>
      <c r="B25547" s="85" t="s">
        <v>5610</v>
      </c>
      <c r="C25547" s="86" t="s">
        <v>9</v>
      </c>
      <c r="D25547" s="87">
        <v>0.03</v>
      </c>
      <c r="E25547" s="88">
        <v>49110</v>
      </c>
      <c r="F25547" s="89">
        <f>+D25547*E25547</f>
        <v>1473.3</v>
      </c>
    </row>
    <row r="25548" spans="1:6" ht="409.6" hidden="1" customHeight="1" x14ac:dyDescent="0.2"/>
    <row r="25549" spans="1:6" ht="25.5" customHeight="1" x14ac:dyDescent="0.2">
      <c r="A25549" s="84" t="s">
        <v>5611</v>
      </c>
      <c r="B25549" s="85" t="s">
        <v>5612</v>
      </c>
      <c r="C25549" s="86" t="s">
        <v>7</v>
      </c>
      <c r="D25549" s="87">
        <v>0.01</v>
      </c>
      <c r="E25549" s="88">
        <v>5200</v>
      </c>
      <c r="F25549" s="89">
        <f>+D25549*E25549</f>
        <v>52</v>
      </c>
    </row>
    <row r="25550" spans="1:6" ht="409.6" hidden="1" customHeight="1" x14ac:dyDescent="0.2"/>
    <row r="25551" spans="1:6" ht="25.5" customHeight="1" x14ac:dyDescent="0.2">
      <c r="A25551" s="84" t="s">
        <v>5648</v>
      </c>
      <c r="B25551" s="85" t="s">
        <v>5649</v>
      </c>
      <c r="C25551" s="86" t="s">
        <v>9</v>
      </c>
      <c r="D25551" s="87">
        <v>0.6</v>
      </c>
      <c r="E25551" s="88">
        <v>1650</v>
      </c>
      <c r="F25551" s="89">
        <f>+D25551*E25551</f>
        <v>990</v>
      </c>
    </row>
    <row r="25552" spans="1:6" ht="409.6" hidden="1" customHeight="1" x14ac:dyDescent="0.2"/>
    <row r="25553" spans="1:6" ht="25.5" customHeight="1" thickBot="1" x14ac:dyDescent="0.25">
      <c r="A25553" s="84" t="s">
        <v>5172</v>
      </c>
      <c r="B25553" s="85" t="s">
        <v>5173</v>
      </c>
      <c r="C25553" s="86" t="s">
        <v>9</v>
      </c>
      <c r="D25553" s="87">
        <v>0.4</v>
      </c>
      <c r="E25553" s="88">
        <v>8900</v>
      </c>
      <c r="F25553" s="89">
        <f>+D25553*E25553</f>
        <v>3560</v>
      </c>
    </row>
    <row r="25554" spans="1:6" ht="409.6" hidden="1" customHeight="1" thickBot="1" x14ac:dyDescent="0.25"/>
    <row r="25555" spans="1:6" ht="13.5" customHeight="1" thickBot="1" x14ac:dyDescent="0.25">
      <c r="A25555" s="90" t="s">
        <v>4883</v>
      </c>
      <c r="B25555" s="91"/>
      <c r="C25555" s="92">
        <v>59.054934823091202</v>
      </c>
      <c r="D25555" s="91"/>
      <c r="E25555" s="93" t="s">
        <v>4884</v>
      </c>
      <c r="F25555" s="94">
        <v>55814</v>
      </c>
    </row>
    <row r="25556" spans="1:6" ht="0.2" customHeight="1" x14ac:dyDescent="0.2"/>
    <row r="25557" spans="1:6" ht="12.75" customHeight="1" x14ac:dyDescent="0.2">
      <c r="A25557" s="80" t="s">
        <v>4871</v>
      </c>
      <c r="B25557" s="81" t="s">
        <v>4885</v>
      </c>
      <c r="C25557" s="82" t="s">
        <v>4870</v>
      </c>
      <c r="D25557" s="82" t="s">
        <v>4873</v>
      </c>
      <c r="E25557" s="82" t="s">
        <v>4874</v>
      </c>
      <c r="F25557" s="83" t="s">
        <v>4875</v>
      </c>
    </row>
    <row r="25558" spans="1:6" ht="409.6" hidden="1" customHeight="1" x14ac:dyDescent="0.2"/>
    <row r="25559" spans="1:6" ht="25.5" customHeight="1" thickBot="1" x14ac:dyDescent="0.25">
      <c r="A25559" s="84" t="s">
        <v>4912</v>
      </c>
      <c r="B25559" s="85" t="s">
        <v>4913</v>
      </c>
      <c r="C25559" s="86" t="s">
        <v>4888</v>
      </c>
      <c r="D25559" s="87">
        <v>0.2</v>
      </c>
      <c r="E25559" s="88">
        <v>184277</v>
      </c>
      <c r="F25559" s="89">
        <f>+D25559*E25559</f>
        <v>36855.4</v>
      </c>
    </row>
    <row r="25560" spans="1:6" ht="409.6" hidden="1" customHeight="1" thickBot="1" x14ac:dyDescent="0.25"/>
    <row r="25561" spans="1:6" ht="13.5" customHeight="1" thickBot="1" x14ac:dyDescent="0.25">
      <c r="A25561" s="90" t="s">
        <v>4893</v>
      </c>
      <c r="B25561" s="91"/>
      <c r="C25561" s="92">
        <v>38.995048247841503</v>
      </c>
      <c r="D25561" s="91"/>
      <c r="E25561" s="93" t="s">
        <v>4884</v>
      </c>
      <c r="F25561" s="94">
        <v>36855</v>
      </c>
    </row>
    <row r="25562" spans="1:6" ht="0.2" customHeight="1" x14ac:dyDescent="0.2"/>
    <row r="25563" spans="1:6" ht="12.75" customHeight="1" x14ac:dyDescent="0.2">
      <c r="A25563" s="80" t="s">
        <v>4871</v>
      </c>
      <c r="B25563" s="81" t="s">
        <v>4894</v>
      </c>
      <c r="C25563" s="82" t="s">
        <v>4870</v>
      </c>
      <c r="D25563" s="82" t="s">
        <v>4873</v>
      </c>
      <c r="E25563" s="82" t="s">
        <v>4874</v>
      </c>
      <c r="F25563" s="83" t="s">
        <v>4875</v>
      </c>
    </row>
    <row r="25564" spans="1:6" ht="409.6" hidden="1" customHeight="1" x14ac:dyDescent="0.2"/>
    <row r="25565" spans="1:6" ht="25.5" customHeight="1" thickBot="1" x14ac:dyDescent="0.25">
      <c r="A25565" s="84" t="s">
        <v>4895</v>
      </c>
      <c r="B25565" s="85" t="s">
        <v>4896</v>
      </c>
      <c r="C25565" s="86" t="s">
        <v>4897</v>
      </c>
      <c r="D25565" s="87">
        <v>0.05</v>
      </c>
      <c r="E25565" s="88">
        <v>36855</v>
      </c>
      <c r="F25565" s="89">
        <f>+D25565*E25565</f>
        <v>1842.75</v>
      </c>
    </row>
    <row r="25566" spans="1:6" ht="409.6" hidden="1" customHeight="1" thickBot="1" x14ac:dyDescent="0.25"/>
    <row r="25567" spans="1:6" ht="13.5" customHeight="1" thickBot="1" x14ac:dyDescent="0.25">
      <c r="A25567" s="90" t="s">
        <v>4898</v>
      </c>
      <c r="B25567" s="91"/>
      <c r="C25567" s="92">
        <v>1.95001692906721</v>
      </c>
      <c r="D25567" s="91"/>
      <c r="E25567" s="93" t="s">
        <v>4884</v>
      </c>
      <c r="F25567" s="94">
        <v>1843</v>
      </c>
    </row>
    <row r="25568" spans="1:6" ht="0.2" customHeight="1" thickBot="1" x14ac:dyDescent="0.25"/>
    <row r="25569" spans="1:6" ht="12.75" customHeight="1" thickBot="1" x14ac:dyDescent="0.3">
      <c r="A25569" s="157" t="s">
        <v>4909</v>
      </c>
      <c r="B25569" s="158"/>
      <c r="C25569" s="158"/>
      <c r="D25569" s="158"/>
      <c r="E25569" s="159">
        <v>94512</v>
      </c>
      <c r="F25569" s="160"/>
    </row>
    <row r="25570" spans="1:6" ht="12.75" customHeight="1" x14ac:dyDescent="0.2"/>
    <row r="25571" spans="1:6" ht="12.75" customHeight="1" x14ac:dyDescent="0.2"/>
    <row r="25572" spans="1:6" ht="409.6" hidden="1" customHeight="1" x14ac:dyDescent="0.2"/>
    <row r="25573" spans="1:6" ht="12.75" customHeight="1" x14ac:dyDescent="0.25">
      <c r="A25573" s="144" t="s">
        <v>4868</v>
      </c>
      <c r="B25573" s="145"/>
      <c r="C25573" s="145"/>
      <c r="D25573" s="145"/>
      <c r="E25573" s="146"/>
      <c r="F25573" s="147"/>
    </row>
    <row r="25574" spans="1:6" ht="12.75" customHeight="1" x14ac:dyDescent="0.2">
      <c r="A25574" s="138" t="s">
        <v>3640</v>
      </c>
      <c r="B25574" s="139"/>
      <c r="C25574" s="139"/>
      <c r="D25574" s="140"/>
      <c r="E25574" s="76" t="s">
        <v>4869</v>
      </c>
      <c r="F25574" s="77" t="s">
        <v>4870</v>
      </c>
    </row>
    <row r="25575" spans="1:6" ht="12.75" customHeight="1" x14ac:dyDescent="0.2">
      <c r="A25575" s="141"/>
      <c r="B25575" s="142"/>
      <c r="C25575" s="142"/>
      <c r="D25575" s="143"/>
      <c r="E25575" s="78" t="s">
        <v>3639</v>
      </c>
      <c r="F25575" s="79" t="s">
        <v>117</v>
      </c>
    </row>
    <row r="25576" spans="1:6" ht="409.6" hidden="1" customHeight="1" x14ac:dyDescent="0.2"/>
    <row r="25577" spans="1:6" ht="12.75" customHeight="1" x14ac:dyDescent="0.2">
      <c r="A25577" s="80" t="s">
        <v>4871</v>
      </c>
      <c r="B25577" s="81" t="s">
        <v>4872</v>
      </c>
      <c r="C25577" s="82" t="s">
        <v>4870</v>
      </c>
      <c r="D25577" s="82" t="s">
        <v>4873</v>
      </c>
      <c r="E25577" s="82" t="s">
        <v>4874</v>
      </c>
      <c r="F25577" s="83" t="s">
        <v>4875</v>
      </c>
    </row>
    <row r="25578" spans="1:6" ht="409.6" hidden="1" customHeight="1" x14ac:dyDescent="0.2"/>
    <row r="25579" spans="1:6" ht="25.5" customHeight="1" x14ac:dyDescent="0.2">
      <c r="A25579" s="84" t="s">
        <v>5648</v>
      </c>
      <c r="B25579" s="85" t="s">
        <v>5649</v>
      </c>
      <c r="C25579" s="86" t="s">
        <v>9</v>
      </c>
      <c r="D25579" s="87">
        <v>0.1</v>
      </c>
      <c r="E25579" s="88">
        <v>1650</v>
      </c>
      <c r="F25579" s="89">
        <f>+D25579*E25579</f>
        <v>165</v>
      </c>
    </row>
    <row r="25580" spans="1:6" ht="409.6" hidden="1" customHeight="1" x14ac:dyDescent="0.2"/>
    <row r="25581" spans="1:6" ht="25.5" customHeight="1" x14ac:dyDescent="0.2">
      <c r="A25581" s="84" t="s">
        <v>5450</v>
      </c>
      <c r="B25581" s="85" t="s">
        <v>5451</v>
      </c>
      <c r="C25581" s="86" t="s">
        <v>7</v>
      </c>
      <c r="D25581" s="87">
        <v>8.5709999999999995E-2</v>
      </c>
      <c r="E25581" s="88">
        <v>15900</v>
      </c>
      <c r="F25581" s="89">
        <f>+D25581*E25581</f>
        <v>1362.789</v>
      </c>
    </row>
    <row r="25582" spans="1:6" ht="409.6" hidden="1" customHeight="1" x14ac:dyDescent="0.2"/>
    <row r="25583" spans="1:6" ht="25.5" customHeight="1" x14ac:dyDescent="0.2">
      <c r="A25583" s="84" t="s">
        <v>5863</v>
      </c>
      <c r="B25583" s="85" t="s">
        <v>5864</v>
      </c>
      <c r="C25583" s="86" t="s">
        <v>7</v>
      </c>
      <c r="D25583" s="87">
        <v>0.28000000000000003</v>
      </c>
      <c r="E25583" s="88">
        <v>2522</v>
      </c>
      <c r="F25583" s="89">
        <f>+D25583*E25583</f>
        <v>706.16000000000008</v>
      </c>
    </row>
    <row r="25584" spans="1:6" ht="409.6" hidden="1" customHeight="1" x14ac:dyDescent="0.2"/>
    <row r="25585" spans="1:6" ht="25.5" customHeight="1" x14ac:dyDescent="0.2">
      <c r="A25585" s="84" t="s">
        <v>5859</v>
      </c>
      <c r="B25585" s="85" t="s">
        <v>5860</v>
      </c>
      <c r="C25585" s="86" t="s">
        <v>7</v>
      </c>
      <c r="D25585" s="87">
        <v>2.3E-2</v>
      </c>
      <c r="E25585" s="88">
        <v>4750</v>
      </c>
      <c r="F25585" s="89">
        <f>+D25585*E25585</f>
        <v>109.25</v>
      </c>
    </row>
    <row r="25586" spans="1:6" ht="409.6" hidden="1" customHeight="1" x14ac:dyDescent="0.2"/>
    <row r="25587" spans="1:6" ht="25.5" customHeight="1" x14ac:dyDescent="0.2">
      <c r="A25587" s="84" t="s">
        <v>5865</v>
      </c>
      <c r="B25587" s="85" t="s">
        <v>5866</v>
      </c>
      <c r="C25587" s="86" t="s">
        <v>117</v>
      </c>
      <c r="D25587" s="87">
        <v>1.05</v>
      </c>
      <c r="E25587" s="88">
        <v>87000</v>
      </c>
      <c r="F25587" s="89">
        <f>+D25587*E25587</f>
        <v>91350</v>
      </c>
    </row>
    <row r="25588" spans="1:6" ht="409.6" hidden="1" customHeight="1" x14ac:dyDescent="0.2"/>
    <row r="25589" spans="1:6" ht="25.5" customHeight="1" thickBot="1" x14ac:dyDescent="0.25">
      <c r="A25589" s="84" t="s">
        <v>5867</v>
      </c>
      <c r="B25589" s="85" t="s">
        <v>5868</v>
      </c>
      <c r="C25589" s="86" t="s">
        <v>9</v>
      </c>
      <c r="D25589" s="87">
        <v>0.16667000000000001</v>
      </c>
      <c r="E25589" s="88">
        <v>39425</v>
      </c>
      <c r="F25589" s="89">
        <f>+D25589*E25589</f>
        <v>6570.9647500000001</v>
      </c>
    </row>
    <row r="25590" spans="1:6" ht="409.6" hidden="1" customHeight="1" thickBot="1" x14ac:dyDescent="0.25"/>
    <row r="25591" spans="1:6" ht="13.5" customHeight="1" thickBot="1" x14ac:dyDescent="0.25">
      <c r="A25591" s="90" t="s">
        <v>4883</v>
      </c>
      <c r="B25591" s="91"/>
      <c r="C25591" s="92">
        <v>75.431838699969902</v>
      </c>
      <c r="D25591" s="91"/>
      <c r="E25591" s="93" t="s">
        <v>4884</v>
      </c>
      <c r="F25591" s="94">
        <v>100264</v>
      </c>
    </row>
    <row r="25592" spans="1:6" ht="0.2" customHeight="1" x14ac:dyDescent="0.2"/>
    <row r="25593" spans="1:6" ht="12.75" customHeight="1" x14ac:dyDescent="0.2">
      <c r="A25593" s="80" t="s">
        <v>4871</v>
      </c>
      <c r="B25593" s="81" t="s">
        <v>4885</v>
      </c>
      <c r="C25593" s="82" t="s">
        <v>4870</v>
      </c>
      <c r="D25593" s="82" t="s">
        <v>4873</v>
      </c>
      <c r="E25593" s="82" t="s">
        <v>4874</v>
      </c>
      <c r="F25593" s="83" t="s">
        <v>4875</v>
      </c>
    </row>
    <row r="25594" spans="1:6" ht="409.6" hidden="1" customHeight="1" x14ac:dyDescent="0.2"/>
    <row r="25595" spans="1:6" ht="25.5" customHeight="1" thickBot="1" x14ac:dyDescent="0.25">
      <c r="A25595" s="84" t="s">
        <v>5284</v>
      </c>
      <c r="B25595" s="85" t="s">
        <v>5285</v>
      </c>
      <c r="C25595" s="86" t="s">
        <v>4888</v>
      </c>
      <c r="D25595" s="87">
        <v>0.13433</v>
      </c>
      <c r="E25595" s="88">
        <v>222303</v>
      </c>
      <c r="F25595" s="89">
        <f>+D25595*E25595</f>
        <v>29861.96199</v>
      </c>
    </row>
    <row r="25596" spans="1:6" ht="409.6" hidden="1" customHeight="1" thickBot="1" x14ac:dyDescent="0.25"/>
    <row r="25597" spans="1:6" ht="13.5" customHeight="1" thickBot="1" x14ac:dyDescent="0.25">
      <c r="A25597" s="90" t="s">
        <v>4893</v>
      </c>
      <c r="B25597" s="91"/>
      <c r="C25597" s="92">
        <v>22.4661450496539</v>
      </c>
      <c r="D25597" s="91"/>
      <c r="E25597" s="93" t="s">
        <v>4884</v>
      </c>
      <c r="F25597" s="94">
        <v>29862</v>
      </c>
    </row>
    <row r="25598" spans="1:6" ht="0.2" customHeight="1" x14ac:dyDescent="0.2"/>
    <row r="25599" spans="1:6" ht="12.75" customHeight="1" x14ac:dyDescent="0.2">
      <c r="A25599" s="80" t="s">
        <v>4871</v>
      </c>
      <c r="B25599" s="81" t="s">
        <v>4894</v>
      </c>
      <c r="C25599" s="82" t="s">
        <v>4870</v>
      </c>
      <c r="D25599" s="82" t="s">
        <v>4873</v>
      </c>
      <c r="E25599" s="82" t="s">
        <v>4874</v>
      </c>
      <c r="F25599" s="83" t="s">
        <v>4875</v>
      </c>
    </row>
    <row r="25600" spans="1:6" ht="409.6" hidden="1" customHeight="1" x14ac:dyDescent="0.2"/>
    <row r="25601" spans="1:6" ht="25.5" customHeight="1" thickBot="1" x14ac:dyDescent="0.25">
      <c r="A25601" s="84" t="s">
        <v>4895</v>
      </c>
      <c r="B25601" s="85" t="s">
        <v>4896</v>
      </c>
      <c r="C25601" s="86" t="s">
        <v>4897</v>
      </c>
      <c r="D25601" s="87">
        <v>0.05</v>
      </c>
      <c r="E25601" s="88">
        <v>29862</v>
      </c>
      <c r="F25601" s="89">
        <f>+D25601*E25601</f>
        <v>1493.1000000000001</v>
      </c>
    </row>
    <row r="25602" spans="1:6" ht="409.6" hidden="1" customHeight="1" thickBot="1" x14ac:dyDescent="0.25"/>
    <row r="25603" spans="1:6" ht="13.5" customHeight="1" thickBot="1" x14ac:dyDescent="0.25">
      <c r="A25603" s="90" t="s">
        <v>4898</v>
      </c>
      <c r="B25603" s="91"/>
      <c r="C25603" s="92">
        <v>1.1232320192597001</v>
      </c>
      <c r="D25603" s="91"/>
      <c r="E25603" s="93" t="s">
        <v>4884</v>
      </c>
      <c r="F25603" s="94">
        <v>1493</v>
      </c>
    </row>
    <row r="25604" spans="1:6" ht="0.2" customHeight="1" x14ac:dyDescent="0.2"/>
    <row r="25605" spans="1:6" ht="12.75" customHeight="1" x14ac:dyDescent="0.2">
      <c r="A25605" s="80" t="s">
        <v>4871</v>
      </c>
      <c r="B25605" s="81" t="s">
        <v>4899</v>
      </c>
      <c r="C25605" s="82" t="s">
        <v>4870</v>
      </c>
      <c r="D25605" s="82" t="s">
        <v>4873</v>
      </c>
      <c r="E25605" s="82" t="s">
        <v>4874</v>
      </c>
      <c r="F25605" s="83" t="s">
        <v>4875</v>
      </c>
    </row>
    <row r="25606" spans="1:6" ht="409.6" hidden="1" customHeight="1" x14ac:dyDescent="0.2"/>
    <row r="25607" spans="1:6" ht="25.5" customHeight="1" x14ac:dyDescent="0.2">
      <c r="A25607" s="84" t="s">
        <v>5056</v>
      </c>
      <c r="B25607" s="85" t="s">
        <v>5057</v>
      </c>
      <c r="C25607" s="86" t="s">
        <v>109</v>
      </c>
      <c r="D25607" s="87">
        <v>2.103E-2</v>
      </c>
      <c r="E25607" s="88">
        <v>54350</v>
      </c>
      <c r="F25607" s="89">
        <f>+D25607*E25607</f>
        <v>1142.9804999999999</v>
      </c>
    </row>
    <row r="25608" spans="1:6" ht="409.6" hidden="1" customHeight="1" x14ac:dyDescent="0.2"/>
    <row r="25609" spans="1:6" ht="25.5" customHeight="1" thickBot="1" x14ac:dyDescent="0.25">
      <c r="A25609" s="84" t="s">
        <v>5058</v>
      </c>
      <c r="B25609" s="85" t="s">
        <v>5059</v>
      </c>
      <c r="C25609" s="86" t="s">
        <v>109</v>
      </c>
      <c r="D25609" s="87">
        <v>6.6699999999999997E-3</v>
      </c>
      <c r="E25609" s="88">
        <v>23712</v>
      </c>
      <c r="F25609" s="89">
        <f>+D25609*E25609</f>
        <v>158.15904</v>
      </c>
    </row>
    <row r="25610" spans="1:6" ht="409.6" hidden="1" customHeight="1" thickBot="1" x14ac:dyDescent="0.25"/>
    <row r="25611" spans="1:6" ht="13.5" customHeight="1" thickBot="1" x14ac:dyDescent="0.25">
      <c r="A25611" s="90" t="s">
        <v>4904</v>
      </c>
      <c r="B25611" s="91"/>
      <c r="C25611" s="92">
        <v>0.97878423111646096</v>
      </c>
      <c r="D25611" s="91"/>
      <c r="E25611" s="93" t="s">
        <v>4884</v>
      </c>
      <c r="F25611" s="94">
        <v>1301</v>
      </c>
    </row>
    <row r="25612" spans="1:6" ht="0.2" customHeight="1" thickBot="1" x14ac:dyDescent="0.25"/>
    <row r="25613" spans="1:6" ht="12.75" customHeight="1" thickBot="1" x14ac:dyDescent="0.3">
      <c r="A25613" s="157" t="s">
        <v>4909</v>
      </c>
      <c r="B25613" s="158"/>
      <c r="C25613" s="158"/>
      <c r="D25613" s="158"/>
      <c r="E25613" s="159">
        <v>132920</v>
      </c>
      <c r="F25613" s="160"/>
    </row>
    <row r="25614" spans="1:6" ht="12.75" customHeight="1" x14ac:dyDescent="0.2"/>
    <row r="25615" spans="1:6" ht="12.75" customHeight="1" x14ac:dyDescent="0.2"/>
    <row r="25616" spans="1:6" ht="409.6" hidden="1" customHeight="1" x14ac:dyDescent="0.2"/>
    <row r="25617" spans="1:6" ht="12.75" customHeight="1" x14ac:dyDescent="0.25">
      <c r="A25617" s="144" t="s">
        <v>4868</v>
      </c>
      <c r="B25617" s="145"/>
      <c r="C25617" s="145"/>
      <c r="D25617" s="145"/>
      <c r="E25617" s="146"/>
      <c r="F25617" s="147"/>
    </row>
    <row r="25618" spans="1:6" ht="12.75" customHeight="1" x14ac:dyDescent="0.2">
      <c r="A25618" s="138" t="s">
        <v>3642</v>
      </c>
      <c r="B25618" s="139"/>
      <c r="C25618" s="139"/>
      <c r="D25618" s="140"/>
      <c r="E25618" s="76" t="s">
        <v>4869</v>
      </c>
      <c r="F25618" s="77" t="s">
        <v>4870</v>
      </c>
    </row>
    <row r="25619" spans="1:6" ht="12.75" customHeight="1" x14ac:dyDescent="0.2">
      <c r="A25619" s="141"/>
      <c r="B25619" s="142"/>
      <c r="C25619" s="142"/>
      <c r="D25619" s="143"/>
      <c r="E25619" s="78" t="s">
        <v>3641</v>
      </c>
      <c r="F25619" s="79" t="s">
        <v>117</v>
      </c>
    </row>
    <row r="25620" spans="1:6" ht="409.6" hidden="1" customHeight="1" x14ac:dyDescent="0.2"/>
    <row r="25621" spans="1:6" ht="12.75" customHeight="1" x14ac:dyDescent="0.2">
      <c r="A25621" s="80" t="s">
        <v>4871</v>
      </c>
      <c r="B25621" s="81" t="s">
        <v>4872</v>
      </c>
      <c r="C25621" s="82" t="s">
        <v>4870</v>
      </c>
      <c r="D25621" s="82" t="s">
        <v>4873</v>
      </c>
      <c r="E25621" s="82" t="s">
        <v>4874</v>
      </c>
      <c r="F25621" s="83" t="s">
        <v>4875</v>
      </c>
    </row>
    <row r="25622" spans="1:6" ht="409.6" hidden="1" customHeight="1" x14ac:dyDescent="0.2"/>
    <row r="25623" spans="1:6" ht="25.5" customHeight="1" x14ac:dyDescent="0.2">
      <c r="A25623" s="84" t="s">
        <v>5869</v>
      </c>
      <c r="B25623" s="85" t="s">
        <v>5870</v>
      </c>
      <c r="C25623" s="86" t="s">
        <v>117</v>
      </c>
      <c r="D25623" s="87">
        <v>1.05</v>
      </c>
      <c r="E25623" s="88">
        <v>31900</v>
      </c>
      <c r="F25623" s="89">
        <f>+D25623*E25623</f>
        <v>33495</v>
      </c>
    </row>
    <row r="25624" spans="1:6" ht="409.6" hidden="1" customHeight="1" x14ac:dyDescent="0.2"/>
    <row r="25625" spans="1:6" ht="25.5" customHeight="1" x14ac:dyDescent="0.2">
      <c r="A25625" s="84" t="s">
        <v>5871</v>
      </c>
      <c r="B25625" s="85" t="s">
        <v>5872</v>
      </c>
      <c r="C25625" s="86" t="s">
        <v>7</v>
      </c>
      <c r="D25625" s="87">
        <v>7.35</v>
      </c>
      <c r="E25625" s="88">
        <v>2516</v>
      </c>
      <c r="F25625" s="89">
        <f>+D25625*E25625</f>
        <v>18492.599999999999</v>
      </c>
    </row>
    <row r="25626" spans="1:6" ht="409.6" hidden="1" customHeight="1" x14ac:dyDescent="0.2"/>
    <row r="25627" spans="1:6" ht="25.5" customHeight="1" x14ac:dyDescent="0.2">
      <c r="A25627" s="84" t="s">
        <v>5633</v>
      </c>
      <c r="B25627" s="85" t="s">
        <v>5634</v>
      </c>
      <c r="C25627" s="86" t="s">
        <v>7</v>
      </c>
      <c r="D25627" s="87">
        <v>0.26</v>
      </c>
      <c r="E25627" s="88">
        <v>5500</v>
      </c>
      <c r="F25627" s="89">
        <f>+D25627*E25627</f>
        <v>1430</v>
      </c>
    </row>
    <row r="25628" spans="1:6" ht="409.6" hidden="1" customHeight="1" x14ac:dyDescent="0.2"/>
    <row r="25629" spans="1:6" ht="25.5" customHeight="1" thickBot="1" x14ac:dyDescent="0.25">
      <c r="A25629" s="84" t="s">
        <v>5450</v>
      </c>
      <c r="B25629" s="85" t="s">
        <v>5451</v>
      </c>
      <c r="C25629" s="86" t="s">
        <v>7</v>
      </c>
      <c r="D25629" s="87">
        <v>0.08</v>
      </c>
      <c r="E25629" s="88">
        <v>15900</v>
      </c>
      <c r="F25629" s="89">
        <f>+D25629*E25629</f>
        <v>1272</v>
      </c>
    </row>
    <row r="25630" spans="1:6" ht="409.6" hidden="1" customHeight="1" x14ac:dyDescent="0.2"/>
    <row r="25631" spans="1:6" ht="13.5" customHeight="1" thickBot="1" x14ac:dyDescent="0.25">
      <c r="A25631" s="90" t="s">
        <v>4883</v>
      </c>
      <c r="B25631" s="91"/>
      <c r="C25631" s="92">
        <v>66.875359199794602</v>
      </c>
      <c r="D25631" s="91"/>
      <c r="E25631" s="93" t="s">
        <v>4884</v>
      </c>
      <c r="F25631" s="94">
        <v>54690</v>
      </c>
    </row>
    <row r="25632" spans="1:6" ht="0.2" customHeight="1" x14ac:dyDescent="0.2"/>
    <row r="25633" spans="1:6" ht="12.75" customHeight="1" x14ac:dyDescent="0.2">
      <c r="A25633" s="80" t="s">
        <v>4871</v>
      </c>
      <c r="B25633" s="81" t="s">
        <v>4885</v>
      </c>
      <c r="C25633" s="82" t="s">
        <v>4870</v>
      </c>
      <c r="D25633" s="82" t="s">
        <v>4873</v>
      </c>
      <c r="E25633" s="82" t="s">
        <v>4874</v>
      </c>
      <c r="F25633" s="83" t="s">
        <v>4875</v>
      </c>
    </row>
    <row r="25634" spans="1:6" ht="409.6" hidden="1" customHeight="1" x14ac:dyDescent="0.2"/>
    <row r="25635" spans="1:6" ht="25.5" customHeight="1" thickBot="1" x14ac:dyDescent="0.25">
      <c r="A25635" s="84" t="s">
        <v>5284</v>
      </c>
      <c r="B25635" s="85" t="s">
        <v>5285</v>
      </c>
      <c r="C25635" s="86" t="s">
        <v>4888</v>
      </c>
      <c r="D25635" s="87">
        <v>0.11111</v>
      </c>
      <c r="E25635" s="88">
        <v>222303</v>
      </c>
      <c r="F25635" s="89">
        <f>+D25635*E25635</f>
        <v>24700.086330000002</v>
      </c>
    </row>
    <row r="25636" spans="1:6" ht="409.6" hidden="1" customHeight="1" thickBot="1" x14ac:dyDescent="0.25"/>
    <row r="25637" spans="1:6" ht="13.5" customHeight="1" thickBot="1" x14ac:dyDescent="0.25">
      <c r="A25637" s="90" t="s">
        <v>4893</v>
      </c>
      <c r="B25637" s="91"/>
      <c r="C25637" s="92">
        <v>30.2033529390186</v>
      </c>
      <c r="D25637" s="91"/>
      <c r="E25637" s="93" t="s">
        <v>4884</v>
      </c>
      <c r="F25637" s="94">
        <v>24700</v>
      </c>
    </row>
    <row r="25638" spans="1:6" ht="0.2" customHeight="1" x14ac:dyDescent="0.2"/>
    <row r="25639" spans="1:6" ht="12.75" customHeight="1" x14ac:dyDescent="0.2">
      <c r="A25639" s="80" t="s">
        <v>4871</v>
      </c>
      <c r="B25639" s="81" t="s">
        <v>4894</v>
      </c>
      <c r="C25639" s="82" t="s">
        <v>4870</v>
      </c>
      <c r="D25639" s="82" t="s">
        <v>4873</v>
      </c>
      <c r="E25639" s="82" t="s">
        <v>4874</v>
      </c>
      <c r="F25639" s="83" t="s">
        <v>4875</v>
      </c>
    </row>
    <row r="25640" spans="1:6" ht="409.6" hidden="1" customHeight="1" x14ac:dyDescent="0.2"/>
    <row r="25641" spans="1:6" ht="25.5" customHeight="1" thickBot="1" x14ac:dyDescent="0.25">
      <c r="A25641" s="84" t="s">
        <v>4895</v>
      </c>
      <c r="B25641" s="85" t="s">
        <v>4896</v>
      </c>
      <c r="C25641" s="86" t="s">
        <v>4897</v>
      </c>
      <c r="D25641" s="87">
        <v>0.05</v>
      </c>
      <c r="E25641" s="88">
        <v>24700</v>
      </c>
      <c r="F25641" s="89">
        <f>+D25641*E25641</f>
        <v>1235</v>
      </c>
    </row>
    <row r="25642" spans="1:6" ht="409.6" hidden="1" customHeight="1" thickBot="1" x14ac:dyDescent="0.25"/>
    <row r="25643" spans="1:6" ht="13.5" customHeight="1" thickBot="1" x14ac:dyDescent="0.25">
      <c r="A25643" s="90" t="s">
        <v>4898</v>
      </c>
      <c r="B25643" s="91"/>
      <c r="C25643" s="92">
        <v>1.51016764695093</v>
      </c>
      <c r="D25643" s="91"/>
      <c r="E25643" s="93" t="s">
        <v>4884</v>
      </c>
      <c r="F25643" s="94">
        <v>1235</v>
      </c>
    </row>
    <row r="25644" spans="1:6" ht="0.2" customHeight="1" x14ac:dyDescent="0.2"/>
    <row r="25645" spans="1:6" ht="12.75" customHeight="1" x14ac:dyDescent="0.2">
      <c r="A25645" s="80" t="s">
        <v>4871</v>
      </c>
      <c r="B25645" s="81" t="s">
        <v>4899</v>
      </c>
      <c r="C25645" s="82" t="s">
        <v>4870</v>
      </c>
      <c r="D25645" s="82" t="s">
        <v>4873</v>
      </c>
      <c r="E25645" s="82" t="s">
        <v>4874</v>
      </c>
      <c r="F25645" s="83" t="s">
        <v>4875</v>
      </c>
    </row>
    <row r="25646" spans="1:6" ht="409.6" hidden="1" customHeight="1" x14ac:dyDescent="0.2"/>
    <row r="25647" spans="1:6" ht="25.5" customHeight="1" x14ac:dyDescent="0.2">
      <c r="A25647" s="84" t="s">
        <v>2060</v>
      </c>
      <c r="B25647" s="85" t="s">
        <v>5637</v>
      </c>
      <c r="C25647" s="86" t="s">
        <v>109</v>
      </c>
      <c r="D25647" s="87">
        <v>0.11111</v>
      </c>
      <c r="E25647" s="88">
        <v>8768</v>
      </c>
      <c r="F25647" s="89">
        <f>+D25647*E25647</f>
        <v>974.21248000000003</v>
      </c>
    </row>
    <row r="25648" spans="1:6" ht="409.6" hidden="1" customHeight="1" x14ac:dyDescent="0.2"/>
    <row r="25649" spans="1:6" ht="25.5" customHeight="1" thickBot="1" x14ac:dyDescent="0.25">
      <c r="A25649" s="84" t="s">
        <v>5638</v>
      </c>
      <c r="B25649" s="85" t="s">
        <v>5639</v>
      </c>
      <c r="C25649" s="86" t="s">
        <v>109</v>
      </c>
      <c r="D25649" s="87">
        <v>0.11111</v>
      </c>
      <c r="E25649" s="88">
        <v>1621</v>
      </c>
      <c r="F25649" s="89">
        <f>+D25649*E25649</f>
        <v>180.10930999999999</v>
      </c>
    </row>
    <row r="25650" spans="1:6" ht="409.6" hidden="1" customHeight="1" thickBot="1" x14ac:dyDescent="0.25"/>
    <row r="25651" spans="1:6" ht="13.5" customHeight="1" thickBot="1" x14ac:dyDescent="0.25">
      <c r="A25651" s="90" t="s">
        <v>4904</v>
      </c>
      <c r="B25651" s="91"/>
      <c r="C25651" s="92">
        <v>1.41112021423593</v>
      </c>
      <c r="D25651" s="91"/>
      <c r="E25651" s="93" t="s">
        <v>4884</v>
      </c>
      <c r="F25651" s="94">
        <v>1154</v>
      </c>
    </row>
    <row r="25652" spans="1:6" ht="0.2" customHeight="1" thickBot="1" x14ac:dyDescent="0.25"/>
    <row r="25653" spans="1:6" ht="12.75" customHeight="1" thickBot="1" x14ac:dyDescent="0.3">
      <c r="A25653" s="157" t="s">
        <v>4909</v>
      </c>
      <c r="B25653" s="158"/>
      <c r="C25653" s="158"/>
      <c r="D25653" s="158"/>
      <c r="E25653" s="159">
        <v>81779</v>
      </c>
      <c r="F25653" s="160"/>
    </row>
    <row r="25654" spans="1:6" ht="12.75" customHeight="1" x14ac:dyDescent="0.2"/>
    <row r="25655" spans="1:6" ht="12.75" customHeight="1" x14ac:dyDescent="0.2"/>
    <row r="25656" spans="1:6" ht="409.6" hidden="1" customHeight="1" x14ac:dyDescent="0.2"/>
    <row r="25657" spans="1:6" ht="12.75" customHeight="1" x14ac:dyDescent="0.25">
      <c r="A25657" s="144" t="s">
        <v>4868</v>
      </c>
      <c r="B25657" s="145"/>
      <c r="C25657" s="145"/>
      <c r="D25657" s="145"/>
      <c r="E25657" s="146"/>
      <c r="F25657" s="147"/>
    </row>
    <row r="25658" spans="1:6" ht="12.75" customHeight="1" x14ac:dyDescent="0.2">
      <c r="A25658" s="138" t="s">
        <v>3643</v>
      </c>
      <c r="B25658" s="139"/>
      <c r="C25658" s="139"/>
      <c r="D25658" s="140"/>
      <c r="E25658" s="76" t="s">
        <v>4869</v>
      </c>
      <c r="F25658" s="77" t="s">
        <v>4870</v>
      </c>
    </row>
    <row r="25659" spans="1:6" ht="12.75" customHeight="1" x14ac:dyDescent="0.2">
      <c r="A25659" s="141"/>
      <c r="B25659" s="142"/>
      <c r="C25659" s="142"/>
      <c r="D25659" s="143"/>
      <c r="E25659" s="78" t="s">
        <v>3641</v>
      </c>
      <c r="F25659" s="79" t="s">
        <v>117</v>
      </c>
    </row>
    <row r="25660" spans="1:6" ht="409.6" hidden="1" customHeight="1" x14ac:dyDescent="0.2"/>
    <row r="25661" spans="1:6" ht="12.75" customHeight="1" x14ac:dyDescent="0.2">
      <c r="A25661" s="80" t="s">
        <v>4871</v>
      </c>
      <c r="B25661" s="81" t="s">
        <v>4872</v>
      </c>
      <c r="C25661" s="82" t="s">
        <v>4870</v>
      </c>
      <c r="D25661" s="82" t="s">
        <v>4873</v>
      </c>
      <c r="E25661" s="82" t="s">
        <v>4874</v>
      </c>
      <c r="F25661" s="83" t="s">
        <v>4875</v>
      </c>
    </row>
    <row r="25662" spans="1:6" ht="409.6" hidden="1" customHeight="1" x14ac:dyDescent="0.2"/>
    <row r="25663" spans="1:6" ht="25.5" customHeight="1" x14ac:dyDescent="0.2">
      <c r="A25663" s="84" t="s">
        <v>5873</v>
      </c>
      <c r="B25663" s="85" t="s">
        <v>5874</v>
      </c>
      <c r="C25663" s="86" t="s">
        <v>117</v>
      </c>
      <c r="D25663" s="87">
        <v>1.05</v>
      </c>
      <c r="E25663" s="88">
        <v>37100</v>
      </c>
      <c r="F25663" s="89">
        <f>+D25663*E25663</f>
        <v>38955</v>
      </c>
    </row>
    <row r="25664" spans="1:6" ht="409.6" hidden="1" customHeight="1" x14ac:dyDescent="0.2"/>
    <row r="25665" spans="1:6" ht="25.5" customHeight="1" x14ac:dyDescent="0.2">
      <c r="A25665" s="84" t="s">
        <v>5587</v>
      </c>
      <c r="B25665" s="85" t="s">
        <v>5588</v>
      </c>
      <c r="C25665" s="86" t="s">
        <v>106</v>
      </c>
      <c r="D25665" s="87">
        <v>5.2499999999999998E-2</v>
      </c>
      <c r="E25665" s="88">
        <v>352838</v>
      </c>
      <c r="F25665" s="89">
        <f>+D25665*E25665</f>
        <v>18523.994999999999</v>
      </c>
    </row>
    <row r="25666" spans="1:6" ht="409.6" hidden="1" customHeight="1" x14ac:dyDescent="0.2"/>
    <row r="25667" spans="1:6" ht="25.5" customHeight="1" x14ac:dyDescent="0.2">
      <c r="A25667" s="84" t="s">
        <v>5631</v>
      </c>
      <c r="B25667" s="85" t="s">
        <v>5632</v>
      </c>
      <c r="C25667" s="86" t="s">
        <v>7</v>
      </c>
      <c r="D25667" s="87">
        <v>6.6</v>
      </c>
      <c r="E25667" s="88">
        <v>1158</v>
      </c>
      <c r="F25667" s="89">
        <f>+D25667*E25667</f>
        <v>7642.7999999999993</v>
      </c>
    </row>
    <row r="25668" spans="1:6" ht="409.6" hidden="1" customHeight="1" x14ac:dyDescent="0.2"/>
    <row r="25669" spans="1:6" ht="25.5" customHeight="1" x14ac:dyDescent="0.2">
      <c r="A25669" s="84" t="s">
        <v>5230</v>
      </c>
      <c r="B25669" s="85" t="s">
        <v>5231</v>
      </c>
      <c r="C25669" s="86" t="s">
        <v>117</v>
      </c>
      <c r="D25669" s="87">
        <v>1.1499999999999999</v>
      </c>
      <c r="E25669" s="88">
        <v>6875</v>
      </c>
      <c r="F25669" s="89">
        <f>+D25669*E25669</f>
        <v>7906.2499999999991</v>
      </c>
    </row>
    <row r="25670" spans="1:6" ht="409.6" hidden="1" customHeight="1" x14ac:dyDescent="0.2"/>
    <row r="25671" spans="1:6" ht="25.5" customHeight="1" x14ac:dyDescent="0.2">
      <c r="A25671" s="84" t="s">
        <v>5648</v>
      </c>
      <c r="B25671" s="85" t="s">
        <v>5649</v>
      </c>
      <c r="C25671" s="86" t="s">
        <v>9</v>
      </c>
      <c r="D25671" s="87">
        <v>2</v>
      </c>
      <c r="E25671" s="88">
        <v>1650</v>
      </c>
      <c r="F25671" s="89">
        <f>+D25671*E25671</f>
        <v>3300</v>
      </c>
    </row>
    <row r="25672" spans="1:6" ht="409.6" hidden="1" customHeight="1" x14ac:dyDescent="0.2"/>
    <row r="25673" spans="1:6" ht="25.5" customHeight="1" x14ac:dyDescent="0.2">
      <c r="A25673" s="84" t="s">
        <v>5859</v>
      </c>
      <c r="B25673" s="85" t="s">
        <v>5860</v>
      </c>
      <c r="C25673" s="86" t="s">
        <v>7</v>
      </c>
      <c r="D25673" s="87">
        <v>0.5</v>
      </c>
      <c r="E25673" s="88">
        <v>4750</v>
      </c>
      <c r="F25673" s="89">
        <f>+D25673*E25673</f>
        <v>2375</v>
      </c>
    </row>
    <row r="25674" spans="1:6" ht="409.6" hidden="1" customHeight="1" x14ac:dyDescent="0.2"/>
    <row r="25675" spans="1:6" ht="25.5" customHeight="1" thickBot="1" x14ac:dyDescent="0.25">
      <c r="A25675" s="84" t="s">
        <v>5857</v>
      </c>
      <c r="B25675" s="85" t="s">
        <v>5858</v>
      </c>
      <c r="C25675" s="86" t="s">
        <v>263</v>
      </c>
      <c r="D25675" s="87">
        <v>1.05</v>
      </c>
      <c r="E25675" s="88">
        <v>3406</v>
      </c>
      <c r="F25675" s="89">
        <f>+D25675*E25675</f>
        <v>3576.3</v>
      </c>
    </row>
    <row r="25676" spans="1:6" ht="409.6" hidden="1" customHeight="1" thickBot="1" x14ac:dyDescent="0.25"/>
    <row r="25677" spans="1:6" ht="13.5" customHeight="1" thickBot="1" x14ac:dyDescent="0.25">
      <c r="A25677" s="90" t="s">
        <v>4883</v>
      </c>
      <c r="B25677" s="91"/>
      <c r="C25677" s="92">
        <v>75.239584476388998</v>
      </c>
      <c r="D25677" s="91"/>
      <c r="E25677" s="93" t="s">
        <v>4884</v>
      </c>
      <c r="F25677" s="94">
        <v>82279</v>
      </c>
    </row>
    <row r="25678" spans="1:6" ht="0.2" customHeight="1" x14ac:dyDescent="0.2"/>
    <row r="25679" spans="1:6" ht="12.75" customHeight="1" x14ac:dyDescent="0.2">
      <c r="A25679" s="80" t="s">
        <v>4871</v>
      </c>
      <c r="B25679" s="81" t="s">
        <v>4885</v>
      </c>
      <c r="C25679" s="82" t="s">
        <v>4870</v>
      </c>
      <c r="D25679" s="82" t="s">
        <v>4873</v>
      </c>
      <c r="E25679" s="82" t="s">
        <v>4874</v>
      </c>
      <c r="F25679" s="83" t="s">
        <v>4875</v>
      </c>
    </row>
    <row r="25680" spans="1:6" ht="409.6" hidden="1" customHeight="1" x14ac:dyDescent="0.2"/>
    <row r="25681" spans="1:6" ht="25.5" customHeight="1" thickBot="1" x14ac:dyDescent="0.25">
      <c r="A25681" s="84" t="s">
        <v>5284</v>
      </c>
      <c r="B25681" s="85" t="s">
        <v>5285</v>
      </c>
      <c r="C25681" s="86" t="s">
        <v>4888</v>
      </c>
      <c r="D25681" s="87">
        <v>0.11111</v>
      </c>
      <c r="E25681" s="88">
        <v>222303</v>
      </c>
      <c r="F25681" s="89">
        <f>+D25681*E25681</f>
        <v>24700.086330000002</v>
      </c>
    </row>
    <row r="25682" spans="1:6" ht="409.6" hidden="1" customHeight="1" thickBot="1" x14ac:dyDescent="0.25"/>
    <row r="25683" spans="1:6" ht="13.5" customHeight="1" thickBot="1" x14ac:dyDescent="0.25">
      <c r="A25683" s="90" t="s">
        <v>4893</v>
      </c>
      <c r="B25683" s="91"/>
      <c r="C25683" s="92">
        <v>22.586780789348602</v>
      </c>
      <c r="D25683" s="91"/>
      <c r="E25683" s="93" t="s">
        <v>4884</v>
      </c>
      <c r="F25683" s="94">
        <v>24700</v>
      </c>
    </row>
    <row r="25684" spans="1:6" ht="0.2" customHeight="1" x14ac:dyDescent="0.2"/>
    <row r="25685" spans="1:6" ht="12.75" customHeight="1" x14ac:dyDescent="0.2">
      <c r="A25685" s="80" t="s">
        <v>4871</v>
      </c>
      <c r="B25685" s="81" t="s">
        <v>4894</v>
      </c>
      <c r="C25685" s="82" t="s">
        <v>4870</v>
      </c>
      <c r="D25685" s="82" t="s">
        <v>4873</v>
      </c>
      <c r="E25685" s="82" t="s">
        <v>4874</v>
      </c>
      <c r="F25685" s="83" t="s">
        <v>4875</v>
      </c>
    </row>
    <row r="25686" spans="1:6" ht="409.6" hidden="1" customHeight="1" x14ac:dyDescent="0.2"/>
    <row r="25687" spans="1:6" ht="25.5" customHeight="1" thickBot="1" x14ac:dyDescent="0.25">
      <c r="A25687" s="84" t="s">
        <v>4895</v>
      </c>
      <c r="B25687" s="85" t="s">
        <v>4896</v>
      </c>
      <c r="C25687" s="86" t="s">
        <v>4897</v>
      </c>
      <c r="D25687" s="87">
        <v>0.05</v>
      </c>
      <c r="E25687" s="88">
        <v>24700</v>
      </c>
      <c r="F25687" s="89">
        <f>+D25687*E25687</f>
        <v>1235</v>
      </c>
    </row>
    <row r="25688" spans="1:6" ht="409.6" hidden="1" customHeight="1" thickBot="1" x14ac:dyDescent="0.25"/>
    <row r="25689" spans="1:6" ht="13.5" customHeight="1" thickBot="1" x14ac:dyDescent="0.25">
      <c r="A25689" s="90" t="s">
        <v>4898</v>
      </c>
      <c r="B25689" s="91"/>
      <c r="C25689" s="92">
        <v>1.1293390394674301</v>
      </c>
      <c r="D25689" s="91"/>
      <c r="E25689" s="93" t="s">
        <v>4884</v>
      </c>
      <c r="F25689" s="94">
        <v>1235</v>
      </c>
    </row>
    <row r="25690" spans="1:6" ht="0.2" customHeight="1" x14ac:dyDescent="0.2"/>
    <row r="25691" spans="1:6" ht="12.75" customHeight="1" x14ac:dyDescent="0.2">
      <c r="A25691" s="80" t="s">
        <v>4871</v>
      </c>
      <c r="B25691" s="81" t="s">
        <v>4899</v>
      </c>
      <c r="C25691" s="82" t="s">
        <v>4870</v>
      </c>
      <c r="D25691" s="82" t="s">
        <v>4873</v>
      </c>
      <c r="E25691" s="82" t="s">
        <v>4874</v>
      </c>
      <c r="F25691" s="83" t="s">
        <v>4875</v>
      </c>
    </row>
    <row r="25692" spans="1:6" ht="409.6" hidden="1" customHeight="1" x14ac:dyDescent="0.2"/>
    <row r="25693" spans="1:6" ht="25.5" customHeight="1" x14ac:dyDescent="0.2">
      <c r="A25693" s="84" t="s">
        <v>2060</v>
      </c>
      <c r="B25693" s="85" t="s">
        <v>5637</v>
      </c>
      <c r="C25693" s="86" t="s">
        <v>109</v>
      </c>
      <c r="D25693" s="87">
        <v>0.11</v>
      </c>
      <c r="E25693" s="88">
        <v>8768</v>
      </c>
      <c r="F25693" s="89">
        <f>+D25693*E25693</f>
        <v>964.48</v>
      </c>
    </row>
    <row r="25694" spans="1:6" ht="409.6" hidden="1" customHeight="1" x14ac:dyDescent="0.2"/>
    <row r="25695" spans="1:6" ht="25.5" customHeight="1" thickBot="1" x14ac:dyDescent="0.25">
      <c r="A25695" s="84" t="s">
        <v>5638</v>
      </c>
      <c r="B25695" s="85" t="s">
        <v>5639</v>
      </c>
      <c r="C25695" s="86" t="s">
        <v>109</v>
      </c>
      <c r="D25695" s="87">
        <v>0.11</v>
      </c>
      <c r="E25695" s="88">
        <v>1621</v>
      </c>
      <c r="F25695" s="89">
        <f>+D25695*E25695</f>
        <v>178.31</v>
      </c>
    </row>
    <row r="25696" spans="1:6" ht="409.6" hidden="1" customHeight="1" thickBot="1" x14ac:dyDescent="0.25"/>
    <row r="25697" spans="1:6" ht="13.5" customHeight="1" thickBot="1" x14ac:dyDescent="0.25">
      <c r="A25697" s="90" t="s">
        <v>4904</v>
      </c>
      <c r="B25697" s="91"/>
      <c r="C25697" s="92">
        <v>1.04429569479498</v>
      </c>
      <c r="D25697" s="91"/>
      <c r="E25697" s="93" t="s">
        <v>4884</v>
      </c>
      <c r="F25697" s="94">
        <v>1142</v>
      </c>
    </row>
    <row r="25698" spans="1:6" ht="0.2" customHeight="1" thickBot="1" x14ac:dyDescent="0.25"/>
    <row r="25699" spans="1:6" ht="12.75" customHeight="1" thickBot="1" x14ac:dyDescent="0.3">
      <c r="A25699" s="157" t="s">
        <v>4909</v>
      </c>
      <c r="B25699" s="158"/>
      <c r="C25699" s="158"/>
      <c r="D25699" s="158"/>
      <c r="E25699" s="159">
        <v>109356</v>
      </c>
      <c r="F25699" s="160"/>
    </row>
    <row r="25700" spans="1:6" ht="12.75" customHeight="1" x14ac:dyDescent="0.2"/>
    <row r="25701" spans="1:6" ht="12.75" customHeight="1" x14ac:dyDescent="0.2"/>
    <row r="25702" spans="1:6" ht="409.6" hidden="1" customHeight="1" x14ac:dyDescent="0.2"/>
    <row r="25703" spans="1:6" ht="12.75" customHeight="1" x14ac:dyDescent="0.25">
      <c r="A25703" s="144" t="s">
        <v>4868</v>
      </c>
      <c r="B25703" s="145"/>
      <c r="C25703" s="145"/>
      <c r="D25703" s="145"/>
      <c r="E25703" s="146"/>
      <c r="F25703" s="147"/>
    </row>
    <row r="25704" spans="1:6" ht="12.75" customHeight="1" x14ac:dyDescent="0.2">
      <c r="A25704" s="138" t="s">
        <v>3645</v>
      </c>
      <c r="B25704" s="139"/>
      <c r="C25704" s="139"/>
      <c r="D25704" s="140"/>
      <c r="E25704" s="76" t="s">
        <v>4869</v>
      </c>
      <c r="F25704" s="77" t="s">
        <v>4870</v>
      </c>
    </row>
    <row r="25705" spans="1:6" ht="12.75" customHeight="1" x14ac:dyDescent="0.2">
      <c r="A25705" s="141"/>
      <c r="B25705" s="142"/>
      <c r="C25705" s="142"/>
      <c r="D25705" s="143"/>
      <c r="E25705" s="78" t="s">
        <v>3644</v>
      </c>
      <c r="F25705" s="79" t="s">
        <v>117</v>
      </c>
    </row>
    <row r="25706" spans="1:6" ht="409.6" hidden="1" customHeight="1" x14ac:dyDescent="0.2"/>
    <row r="25707" spans="1:6" ht="12.75" customHeight="1" x14ac:dyDescent="0.2">
      <c r="A25707" s="80" t="s">
        <v>4871</v>
      </c>
      <c r="B25707" s="81" t="s">
        <v>4872</v>
      </c>
      <c r="C25707" s="82" t="s">
        <v>4870</v>
      </c>
      <c r="D25707" s="82" t="s">
        <v>4873</v>
      </c>
      <c r="E25707" s="82" t="s">
        <v>4874</v>
      </c>
      <c r="F25707" s="83" t="s">
        <v>4875</v>
      </c>
    </row>
    <row r="25708" spans="1:6" ht="409.6" hidden="1" customHeight="1" x14ac:dyDescent="0.2"/>
    <row r="25709" spans="1:6" ht="25.5" customHeight="1" x14ac:dyDescent="0.2">
      <c r="A25709" s="84" t="s">
        <v>5875</v>
      </c>
      <c r="B25709" s="85" t="s">
        <v>5876</v>
      </c>
      <c r="C25709" s="86" t="s">
        <v>117</v>
      </c>
      <c r="D25709" s="87">
        <v>1.05</v>
      </c>
      <c r="E25709" s="88">
        <v>32412</v>
      </c>
      <c r="F25709" s="89">
        <f>+D25709*E25709</f>
        <v>34032.6</v>
      </c>
    </row>
    <row r="25710" spans="1:6" ht="409.6" hidden="1" customHeight="1" x14ac:dyDescent="0.2"/>
    <row r="25711" spans="1:6" ht="25.5" customHeight="1" x14ac:dyDescent="0.2">
      <c r="A25711" s="84" t="s">
        <v>5575</v>
      </c>
      <c r="B25711" s="85" t="s">
        <v>5576</v>
      </c>
      <c r="C25711" s="86" t="s">
        <v>106</v>
      </c>
      <c r="D25711" s="87">
        <v>5.2499999999999998E-2</v>
      </c>
      <c r="E25711" s="88">
        <v>297759</v>
      </c>
      <c r="F25711" s="89">
        <f>+D25711*E25711</f>
        <v>15632.3475</v>
      </c>
    </row>
    <row r="25712" spans="1:6" ht="409.6" hidden="1" customHeight="1" x14ac:dyDescent="0.2"/>
    <row r="25713" spans="1:6" ht="25.5" customHeight="1" x14ac:dyDescent="0.2">
      <c r="A25713" s="84" t="s">
        <v>5230</v>
      </c>
      <c r="B25713" s="85" t="s">
        <v>5231</v>
      </c>
      <c r="C25713" s="86" t="s">
        <v>117</v>
      </c>
      <c r="D25713" s="87">
        <v>1.1499999999999999</v>
      </c>
      <c r="E25713" s="88">
        <v>6875</v>
      </c>
      <c r="F25713" s="89">
        <f>+D25713*E25713</f>
        <v>7906.2499999999991</v>
      </c>
    </row>
    <row r="25714" spans="1:6" ht="409.6" hidden="1" customHeight="1" x14ac:dyDescent="0.2"/>
    <row r="25715" spans="1:6" ht="25.5" customHeight="1" x14ac:dyDescent="0.2">
      <c r="A25715" s="84" t="s">
        <v>5631</v>
      </c>
      <c r="B25715" s="85" t="s">
        <v>5632</v>
      </c>
      <c r="C25715" s="86" t="s">
        <v>7</v>
      </c>
      <c r="D25715" s="87">
        <v>6.6</v>
      </c>
      <c r="E25715" s="88">
        <v>1158</v>
      </c>
      <c r="F25715" s="89">
        <f>+D25715*E25715</f>
        <v>7642.7999999999993</v>
      </c>
    </row>
    <row r="25716" spans="1:6" ht="409.6" hidden="1" customHeight="1" x14ac:dyDescent="0.2"/>
    <row r="25717" spans="1:6" ht="25.5" customHeight="1" x14ac:dyDescent="0.2">
      <c r="A25717" s="84" t="s">
        <v>5633</v>
      </c>
      <c r="B25717" s="85" t="s">
        <v>5634</v>
      </c>
      <c r="C25717" s="86" t="s">
        <v>7</v>
      </c>
      <c r="D25717" s="87">
        <v>0.55000000000000004</v>
      </c>
      <c r="E25717" s="88">
        <v>5500</v>
      </c>
      <c r="F25717" s="89">
        <f>+D25717*E25717</f>
        <v>3025.0000000000005</v>
      </c>
    </row>
    <row r="25718" spans="1:6" ht="409.6" hidden="1" customHeight="1" x14ac:dyDescent="0.2"/>
    <row r="25719" spans="1:6" ht="25.5" customHeight="1" x14ac:dyDescent="0.2">
      <c r="A25719" s="84" t="s">
        <v>5857</v>
      </c>
      <c r="B25719" s="85" t="s">
        <v>5858</v>
      </c>
      <c r="C25719" s="86" t="s">
        <v>263</v>
      </c>
      <c r="D25719" s="87">
        <v>1.1666700000000001</v>
      </c>
      <c r="E25719" s="88">
        <v>3406</v>
      </c>
      <c r="F25719" s="89">
        <f>+D25719*E25719</f>
        <v>3973.6780200000003</v>
      </c>
    </row>
    <row r="25720" spans="1:6" ht="409.6" hidden="1" customHeight="1" x14ac:dyDescent="0.2"/>
    <row r="25721" spans="1:6" ht="25.5" customHeight="1" thickBot="1" x14ac:dyDescent="0.25">
      <c r="A25721" s="84" t="s">
        <v>5648</v>
      </c>
      <c r="B25721" s="85" t="s">
        <v>5649</v>
      </c>
      <c r="C25721" s="86" t="s">
        <v>9</v>
      </c>
      <c r="D25721" s="87">
        <v>0.5</v>
      </c>
      <c r="E25721" s="88">
        <v>1650</v>
      </c>
      <c r="F25721" s="89">
        <f>+D25721*E25721</f>
        <v>825</v>
      </c>
    </row>
    <row r="25722" spans="1:6" ht="409.6" hidden="1" customHeight="1" thickBot="1" x14ac:dyDescent="0.25"/>
    <row r="25723" spans="1:6" ht="13.5" customHeight="1" thickBot="1" x14ac:dyDescent="0.25">
      <c r="A25723" s="90" t="s">
        <v>4883</v>
      </c>
      <c r="B25723" s="91"/>
      <c r="C25723" s="92">
        <v>73.359313794419606</v>
      </c>
      <c r="D25723" s="91"/>
      <c r="E25723" s="93" t="s">
        <v>4884</v>
      </c>
      <c r="F25723" s="94">
        <v>73038</v>
      </c>
    </row>
    <row r="25724" spans="1:6" ht="0.2" customHeight="1" x14ac:dyDescent="0.2"/>
    <row r="25725" spans="1:6" ht="12.75" customHeight="1" x14ac:dyDescent="0.2">
      <c r="A25725" s="80" t="s">
        <v>4871</v>
      </c>
      <c r="B25725" s="81" t="s">
        <v>4885</v>
      </c>
      <c r="C25725" s="82" t="s">
        <v>4870</v>
      </c>
      <c r="D25725" s="82" t="s">
        <v>4873</v>
      </c>
      <c r="E25725" s="82" t="s">
        <v>4874</v>
      </c>
      <c r="F25725" s="83" t="s">
        <v>4875</v>
      </c>
    </row>
    <row r="25726" spans="1:6" ht="409.6" hidden="1" customHeight="1" x14ac:dyDescent="0.2"/>
    <row r="25727" spans="1:6" ht="25.5" customHeight="1" thickBot="1" x14ac:dyDescent="0.25">
      <c r="A25727" s="84" t="s">
        <v>5284</v>
      </c>
      <c r="B25727" s="85" t="s">
        <v>5285</v>
      </c>
      <c r="C25727" s="86" t="s">
        <v>4888</v>
      </c>
      <c r="D25727" s="87">
        <v>0.11111</v>
      </c>
      <c r="E25727" s="88">
        <v>222303</v>
      </c>
      <c r="F25727" s="89">
        <f>+D25727*E25727</f>
        <v>24700.086330000002</v>
      </c>
    </row>
    <row r="25728" spans="1:6" ht="409.6" hidden="1" customHeight="1" thickBot="1" x14ac:dyDescent="0.25"/>
    <row r="25729" spans="1:6" ht="13.5" customHeight="1" thickBot="1" x14ac:dyDescent="0.25">
      <c r="A25729" s="90" t="s">
        <v>4893</v>
      </c>
      <c r="B25729" s="91"/>
      <c r="C25729" s="92">
        <v>24.808661939294101</v>
      </c>
      <c r="D25729" s="91"/>
      <c r="E25729" s="93" t="s">
        <v>4884</v>
      </c>
      <c r="F25729" s="94">
        <v>24700</v>
      </c>
    </row>
    <row r="25730" spans="1:6" ht="0.2" customHeight="1" x14ac:dyDescent="0.2"/>
    <row r="25731" spans="1:6" ht="12.75" customHeight="1" x14ac:dyDescent="0.2">
      <c r="A25731" s="80" t="s">
        <v>4871</v>
      </c>
      <c r="B25731" s="81" t="s">
        <v>4894</v>
      </c>
      <c r="C25731" s="82" t="s">
        <v>4870</v>
      </c>
      <c r="D25731" s="82" t="s">
        <v>4873</v>
      </c>
      <c r="E25731" s="82" t="s">
        <v>4874</v>
      </c>
      <c r="F25731" s="83" t="s">
        <v>4875</v>
      </c>
    </row>
    <row r="25732" spans="1:6" ht="409.6" hidden="1" customHeight="1" x14ac:dyDescent="0.2"/>
    <row r="25733" spans="1:6" ht="25.5" customHeight="1" thickBot="1" x14ac:dyDescent="0.25">
      <c r="A25733" s="84" t="s">
        <v>4895</v>
      </c>
      <c r="B25733" s="85" t="s">
        <v>4896</v>
      </c>
      <c r="C25733" s="86" t="s">
        <v>4897</v>
      </c>
      <c r="D25733" s="87">
        <v>0.05</v>
      </c>
      <c r="E25733" s="88">
        <v>24700</v>
      </c>
      <c r="F25733" s="89">
        <f>+D25733*E25733</f>
        <v>1235</v>
      </c>
    </row>
    <row r="25734" spans="1:6" ht="409.6" hidden="1" customHeight="1" thickBot="1" x14ac:dyDescent="0.25"/>
    <row r="25735" spans="1:6" ht="13.5" customHeight="1" thickBot="1" x14ac:dyDescent="0.25">
      <c r="A25735" s="90" t="s">
        <v>4898</v>
      </c>
      <c r="B25735" s="91"/>
      <c r="C25735" s="92">
        <v>1.2404330969647099</v>
      </c>
      <c r="D25735" s="91"/>
      <c r="E25735" s="93" t="s">
        <v>4884</v>
      </c>
      <c r="F25735" s="94">
        <v>1235</v>
      </c>
    </row>
    <row r="25736" spans="1:6" ht="0.2" customHeight="1" x14ac:dyDescent="0.2"/>
    <row r="25737" spans="1:6" ht="12.75" customHeight="1" x14ac:dyDescent="0.2">
      <c r="A25737" s="80" t="s">
        <v>4871</v>
      </c>
      <c r="B25737" s="81" t="s">
        <v>4899</v>
      </c>
      <c r="C25737" s="82" t="s">
        <v>4870</v>
      </c>
      <c r="D25737" s="82" t="s">
        <v>4873</v>
      </c>
      <c r="E25737" s="82" t="s">
        <v>4874</v>
      </c>
      <c r="F25737" s="83" t="s">
        <v>4875</v>
      </c>
    </row>
    <row r="25738" spans="1:6" ht="409.6" hidden="1" customHeight="1" x14ac:dyDescent="0.2"/>
    <row r="25739" spans="1:6" ht="25.5" customHeight="1" x14ac:dyDescent="0.2">
      <c r="A25739" s="84" t="s">
        <v>2060</v>
      </c>
      <c r="B25739" s="85" t="s">
        <v>5637</v>
      </c>
      <c r="C25739" s="86" t="s">
        <v>109</v>
      </c>
      <c r="D25739" s="87">
        <v>6.25E-2</v>
      </c>
      <c r="E25739" s="88">
        <v>8768</v>
      </c>
      <c r="F25739" s="89">
        <f>+D25739*E25739</f>
        <v>548</v>
      </c>
    </row>
    <row r="25740" spans="1:6" ht="409.6" hidden="1" customHeight="1" x14ac:dyDescent="0.2"/>
    <row r="25741" spans="1:6" ht="25.5" customHeight="1" thickBot="1" x14ac:dyDescent="0.25">
      <c r="A25741" s="84" t="s">
        <v>5638</v>
      </c>
      <c r="B25741" s="85" t="s">
        <v>5639</v>
      </c>
      <c r="C25741" s="86" t="s">
        <v>109</v>
      </c>
      <c r="D25741" s="87">
        <v>2.5000000000000001E-2</v>
      </c>
      <c r="E25741" s="88">
        <v>1621</v>
      </c>
      <c r="F25741" s="89">
        <f>+D25741*E25741</f>
        <v>40.525000000000006</v>
      </c>
    </row>
    <row r="25742" spans="1:6" ht="409.6" hidden="1" customHeight="1" thickBot="1" x14ac:dyDescent="0.25"/>
    <row r="25743" spans="1:6" ht="13.5" customHeight="1" thickBot="1" x14ac:dyDescent="0.25">
      <c r="A25743" s="90" t="s">
        <v>4904</v>
      </c>
      <c r="B25743" s="91"/>
      <c r="C25743" s="92">
        <v>0.59159116932162903</v>
      </c>
      <c r="D25743" s="91"/>
      <c r="E25743" s="93" t="s">
        <v>4884</v>
      </c>
      <c r="F25743" s="94">
        <v>589</v>
      </c>
    </row>
    <row r="25744" spans="1:6" ht="0.2" customHeight="1" thickBot="1" x14ac:dyDescent="0.25"/>
    <row r="25745" spans="1:6" ht="12.75" customHeight="1" thickBot="1" x14ac:dyDescent="0.3">
      <c r="A25745" s="157" t="s">
        <v>4909</v>
      </c>
      <c r="B25745" s="158"/>
      <c r="C25745" s="158"/>
      <c r="D25745" s="158"/>
      <c r="E25745" s="159">
        <v>99562</v>
      </c>
      <c r="F25745" s="160"/>
    </row>
    <row r="25746" spans="1:6" ht="12.75" customHeight="1" x14ac:dyDescent="0.2"/>
    <row r="25747" spans="1:6" ht="12.75" customHeight="1" x14ac:dyDescent="0.2"/>
    <row r="25748" spans="1:6" ht="409.6" hidden="1" customHeight="1" x14ac:dyDescent="0.2"/>
    <row r="25749" spans="1:6" ht="12.75" customHeight="1" x14ac:dyDescent="0.25">
      <c r="A25749" s="144" t="s">
        <v>4868</v>
      </c>
      <c r="B25749" s="145"/>
      <c r="C25749" s="145"/>
      <c r="D25749" s="145"/>
      <c r="E25749" s="146"/>
      <c r="F25749" s="147"/>
    </row>
    <row r="25750" spans="1:6" ht="12.75" customHeight="1" x14ac:dyDescent="0.2">
      <c r="A25750" s="138" t="s">
        <v>3647</v>
      </c>
      <c r="B25750" s="139"/>
      <c r="C25750" s="139"/>
      <c r="D25750" s="140"/>
      <c r="E25750" s="76" t="s">
        <v>4869</v>
      </c>
      <c r="F25750" s="77" t="s">
        <v>4870</v>
      </c>
    </row>
    <row r="25751" spans="1:6" ht="12.75" customHeight="1" x14ac:dyDescent="0.2">
      <c r="A25751" s="141"/>
      <c r="B25751" s="142"/>
      <c r="C25751" s="142"/>
      <c r="D25751" s="143"/>
      <c r="E25751" s="78" t="s">
        <v>3646</v>
      </c>
      <c r="F25751" s="79" t="s">
        <v>263</v>
      </c>
    </row>
    <row r="25752" spans="1:6" ht="409.6" hidden="1" customHeight="1" x14ac:dyDescent="0.2"/>
    <row r="25753" spans="1:6" ht="12.75" customHeight="1" x14ac:dyDescent="0.2">
      <c r="A25753" s="80" t="s">
        <v>4871</v>
      </c>
      <c r="B25753" s="81" t="s">
        <v>4872</v>
      </c>
      <c r="C25753" s="82" t="s">
        <v>4870</v>
      </c>
      <c r="D25753" s="82" t="s">
        <v>4873</v>
      </c>
      <c r="E25753" s="82" t="s">
        <v>4874</v>
      </c>
      <c r="F25753" s="83" t="s">
        <v>4875</v>
      </c>
    </row>
    <row r="25754" spans="1:6" ht="409.6" hidden="1" customHeight="1" x14ac:dyDescent="0.2"/>
    <row r="25755" spans="1:6" ht="25.5" customHeight="1" x14ac:dyDescent="0.2">
      <c r="A25755" s="84" t="s">
        <v>5853</v>
      </c>
      <c r="B25755" s="85" t="s">
        <v>5854</v>
      </c>
      <c r="C25755" s="86" t="s">
        <v>117</v>
      </c>
      <c r="D25755" s="87">
        <v>0.113</v>
      </c>
      <c r="E25755" s="88">
        <v>37100</v>
      </c>
      <c r="F25755" s="89">
        <f>+D25755*E25755</f>
        <v>4192.3</v>
      </c>
    </row>
    <row r="25756" spans="1:6" ht="409.6" hidden="1" customHeight="1" x14ac:dyDescent="0.2"/>
    <row r="25757" spans="1:6" ht="25.5" customHeight="1" x14ac:dyDescent="0.2">
      <c r="A25757" s="84" t="s">
        <v>5633</v>
      </c>
      <c r="B25757" s="85" t="s">
        <v>5634</v>
      </c>
      <c r="C25757" s="86" t="s">
        <v>7</v>
      </c>
      <c r="D25757" s="87">
        <v>0.11</v>
      </c>
      <c r="E25757" s="88">
        <v>5500</v>
      </c>
      <c r="F25757" s="89">
        <f>+D25757*E25757</f>
        <v>605</v>
      </c>
    </row>
    <row r="25758" spans="1:6" ht="409.6" hidden="1" customHeight="1" x14ac:dyDescent="0.2"/>
    <row r="25759" spans="1:6" ht="25.5" customHeight="1" x14ac:dyDescent="0.2">
      <c r="A25759" s="84" t="s">
        <v>5855</v>
      </c>
      <c r="B25759" s="85" t="s">
        <v>5856</v>
      </c>
      <c r="C25759" s="86" t="s">
        <v>7</v>
      </c>
      <c r="D25759" s="87">
        <v>0.3</v>
      </c>
      <c r="E25759" s="88">
        <v>1530</v>
      </c>
      <c r="F25759" s="89">
        <f>+D25759*E25759</f>
        <v>459</v>
      </c>
    </row>
    <row r="25760" spans="1:6" ht="409.6" hidden="1" customHeight="1" x14ac:dyDescent="0.2"/>
    <row r="25761" spans="1:6" ht="25.5" customHeight="1" x14ac:dyDescent="0.2">
      <c r="A25761" s="84" t="s">
        <v>5857</v>
      </c>
      <c r="B25761" s="85" t="s">
        <v>5858</v>
      </c>
      <c r="C25761" s="86" t="s">
        <v>263</v>
      </c>
      <c r="D25761" s="87">
        <v>5.2499999999999998E-2</v>
      </c>
      <c r="E25761" s="88">
        <v>3406</v>
      </c>
      <c r="F25761" s="89">
        <f>+D25761*E25761</f>
        <v>178.815</v>
      </c>
    </row>
    <row r="25762" spans="1:6" ht="409.6" hidden="1" customHeight="1" x14ac:dyDescent="0.2"/>
    <row r="25763" spans="1:6" ht="25.5" customHeight="1" thickBot="1" x14ac:dyDescent="0.25">
      <c r="A25763" s="84" t="s">
        <v>5648</v>
      </c>
      <c r="B25763" s="85" t="s">
        <v>5649</v>
      </c>
      <c r="C25763" s="86" t="s">
        <v>9</v>
      </c>
      <c r="D25763" s="87">
        <v>0.06</v>
      </c>
      <c r="E25763" s="88">
        <v>1650</v>
      </c>
      <c r="F25763" s="89">
        <f>+D25763*E25763</f>
        <v>99</v>
      </c>
    </row>
    <row r="25764" spans="1:6" ht="409.6" hidden="1" customHeight="1" x14ac:dyDescent="0.2"/>
    <row r="25765" spans="1:6" ht="13.5" customHeight="1" thickBot="1" x14ac:dyDescent="0.25">
      <c r="A25765" s="90" t="s">
        <v>4883</v>
      </c>
      <c r="B25765" s="91"/>
      <c r="C25765" s="92">
        <v>34.559420470867401</v>
      </c>
      <c r="D25765" s="91"/>
      <c r="E25765" s="93" t="s">
        <v>4884</v>
      </c>
      <c r="F25765" s="94">
        <v>5534</v>
      </c>
    </row>
    <row r="25766" spans="1:6" ht="0.2" customHeight="1" x14ac:dyDescent="0.2"/>
    <row r="25767" spans="1:6" ht="12.75" customHeight="1" x14ac:dyDescent="0.2">
      <c r="A25767" s="80" t="s">
        <v>4871</v>
      </c>
      <c r="B25767" s="81" t="s">
        <v>4885</v>
      </c>
      <c r="C25767" s="82" t="s">
        <v>4870</v>
      </c>
      <c r="D25767" s="82" t="s">
        <v>4873</v>
      </c>
      <c r="E25767" s="82" t="s">
        <v>4874</v>
      </c>
      <c r="F25767" s="83" t="s">
        <v>4875</v>
      </c>
    </row>
    <row r="25768" spans="1:6" ht="409.6" hidden="1" customHeight="1" x14ac:dyDescent="0.2"/>
    <row r="25769" spans="1:6" ht="25.5" customHeight="1" thickBot="1" x14ac:dyDescent="0.25">
      <c r="A25769" s="84" t="s">
        <v>5284</v>
      </c>
      <c r="B25769" s="85" t="s">
        <v>5285</v>
      </c>
      <c r="C25769" s="86" t="s">
        <v>4888</v>
      </c>
      <c r="D25769" s="87">
        <v>0.04</v>
      </c>
      <c r="E25769" s="88">
        <v>222303</v>
      </c>
      <c r="F25769" s="89">
        <f>+D25769*E25769</f>
        <v>8892.1200000000008</v>
      </c>
    </row>
    <row r="25770" spans="1:6" ht="409.6" hidden="1" customHeight="1" x14ac:dyDescent="0.2"/>
    <row r="25771" spans="1:6" ht="13.5" customHeight="1" thickBot="1" x14ac:dyDescent="0.25">
      <c r="A25771" s="90" t="s">
        <v>4893</v>
      </c>
      <c r="B25771" s="91"/>
      <c r="C25771" s="92">
        <v>55.5298819708987</v>
      </c>
      <c r="D25771" s="91"/>
      <c r="E25771" s="93" t="s">
        <v>4884</v>
      </c>
      <c r="F25771" s="94">
        <v>8892</v>
      </c>
    </row>
    <row r="25772" spans="1:6" ht="0.2" customHeight="1" x14ac:dyDescent="0.2"/>
    <row r="25773" spans="1:6" ht="12.75" customHeight="1" x14ac:dyDescent="0.2">
      <c r="A25773" s="80" t="s">
        <v>4871</v>
      </c>
      <c r="B25773" s="81" t="s">
        <v>4894</v>
      </c>
      <c r="C25773" s="82" t="s">
        <v>4870</v>
      </c>
      <c r="D25773" s="82" t="s">
        <v>4873</v>
      </c>
      <c r="E25773" s="82" t="s">
        <v>4874</v>
      </c>
      <c r="F25773" s="83" t="s">
        <v>4875</v>
      </c>
    </row>
    <row r="25774" spans="1:6" ht="409.6" hidden="1" customHeight="1" x14ac:dyDescent="0.2"/>
    <row r="25775" spans="1:6" ht="25.5" customHeight="1" thickBot="1" x14ac:dyDescent="0.25">
      <c r="A25775" s="84" t="s">
        <v>4895</v>
      </c>
      <c r="B25775" s="85" t="s">
        <v>4896</v>
      </c>
      <c r="C25775" s="86" t="s">
        <v>4897</v>
      </c>
      <c r="D25775" s="87">
        <v>0.05</v>
      </c>
      <c r="E25775" s="88">
        <v>8892</v>
      </c>
      <c r="F25775" s="89">
        <f>+D25775*E25775</f>
        <v>444.6</v>
      </c>
    </row>
    <row r="25776" spans="1:6" ht="409.6" hidden="1" customHeight="1" thickBot="1" x14ac:dyDescent="0.25"/>
    <row r="25777" spans="1:6" ht="13.5" customHeight="1" thickBot="1" x14ac:dyDescent="0.25">
      <c r="A25777" s="90" t="s">
        <v>4898</v>
      </c>
      <c r="B25777" s="91"/>
      <c r="C25777" s="92">
        <v>2.77899206894398</v>
      </c>
      <c r="D25777" s="91"/>
      <c r="E25777" s="93" t="s">
        <v>4884</v>
      </c>
      <c r="F25777" s="94">
        <v>445</v>
      </c>
    </row>
    <row r="25778" spans="1:6" ht="0.2" customHeight="1" x14ac:dyDescent="0.2"/>
    <row r="25779" spans="1:6" ht="12.75" customHeight="1" x14ac:dyDescent="0.2">
      <c r="A25779" s="80" t="s">
        <v>4871</v>
      </c>
      <c r="B25779" s="81" t="s">
        <v>4899</v>
      </c>
      <c r="C25779" s="82" t="s">
        <v>4870</v>
      </c>
      <c r="D25779" s="82" t="s">
        <v>4873</v>
      </c>
      <c r="E25779" s="82" t="s">
        <v>4874</v>
      </c>
      <c r="F25779" s="83" t="s">
        <v>4875</v>
      </c>
    </row>
    <row r="25780" spans="1:6" ht="409.6" hidden="1" customHeight="1" x14ac:dyDescent="0.2"/>
    <row r="25781" spans="1:6" ht="25.5" customHeight="1" x14ac:dyDescent="0.2">
      <c r="A25781" s="84" t="s">
        <v>2060</v>
      </c>
      <c r="B25781" s="85" t="s">
        <v>5637</v>
      </c>
      <c r="C25781" s="86" t="s">
        <v>109</v>
      </c>
      <c r="D25781" s="87">
        <v>0.11</v>
      </c>
      <c r="E25781" s="88">
        <v>8768</v>
      </c>
      <c r="F25781" s="89">
        <f>+D25781*E25781</f>
        <v>964.48</v>
      </c>
    </row>
    <row r="25782" spans="1:6" ht="409.6" hidden="1" customHeight="1" x14ac:dyDescent="0.2"/>
    <row r="25783" spans="1:6" ht="25.5" customHeight="1" thickBot="1" x14ac:dyDescent="0.25">
      <c r="A25783" s="84" t="s">
        <v>5638</v>
      </c>
      <c r="B25783" s="85" t="s">
        <v>5639</v>
      </c>
      <c r="C25783" s="86" t="s">
        <v>109</v>
      </c>
      <c r="D25783" s="87">
        <v>0.11</v>
      </c>
      <c r="E25783" s="88">
        <v>1621</v>
      </c>
      <c r="F25783" s="89">
        <f>+D25783*E25783</f>
        <v>178.31</v>
      </c>
    </row>
    <row r="25784" spans="1:6" ht="409.6" hidden="1" customHeight="1" thickBot="1" x14ac:dyDescent="0.25"/>
    <row r="25785" spans="1:6" ht="13.5" customHeight="1" thickBot="1" x14ac:dyDescent="0.25">
      <c r="A25785" s="90" t="s">
        <v>4904</v>
      </c>
      <c r="B25785" s="91"/>
      <c r="C25785" s="92">
        <v>7.1317054892899501</v>
      </c>
      <c r="D25785" s="91"/>
      <c r="E25785" s="93" t="s">
        <v>4884</v>
      </c>
      <c r="F25785" s="94">
        <v>1142</v>
      </c>
    </row>
    <row r="25786" spans="1:6" ht="0.2" customHeight="1" thickBot="1" x14ac:dyDescent="0.25"/>
    <row r="25787" spans="1:6" ht="12.75" customHeight="1" thickBot="1" x14ac:dyDescent="0.3">
      <c r="A25787" s="157" t="s">
        <v>4909</v>
      </c>
      <c r="B25787" s="158"/>
      <c r="C25787" s="158"/>
      <c r="D25787" s="158"/>
      <c r="E25787" s="159">
        <v>16013</v>
      </c>
      <c r="F25787" s="160"/>
    </row>
    <row r="25788" spans="1:6" ht="12.75" customHeight="1" x14ac:dyDescent="0.2"/>
    <row r="25789" spans="1:6" ht="12.75" customHeight="1" x14ac:dyDescent="0.2"/>
    <row r="25790" spans="1:6" ht="409.6" hidden="1" customHeight="1" x14ac:dyDescent="0.2"/>
    <row r="25791" spans="1:6" ht="12.75" customHeight="1" x14ac:dyDescent="0.25">
      <c r="A25791" s="144" t="s">
        <v>4868</v>
      </c>
      <c r="B25791" s="145"/>
      <c r="C25791" s="145"/>
      <c r="D25791" s="145"/>
      <c r="E25791" s="146"/>
      <c r="F25791" s="147"/>
    </row>
    <row r="25792" spans="1:6" ht="12.75" customHeight="1" x14ac:dyDescent="0.2">
      <c r="A25792" s="138" t="s">
        <v>3649</v>
      </c>
      <c r="B25792" s="139"/>
      <c r="C25792" s="139"/>
      <c r="D25792" s="140"/>
      <c r="E25792" s="76" t="s">
        <v>4869</v>
      </c>
      <c r="F25792" s="77" t="s">
        <v>4870</v>
      </c>
    </row>
    <row r="25793" spans="1:6" ht="12.75" customHeight="1" x14ac:dyDescent="0.2">
      <c r="A25793" s="141"/>
      <c r="B25793" s="142"/>
      <c r="C25793" s="142"/>
      <c r="D25793" s="143"/>
      <c r="E25793" s="78" t="s">
        <v>3648</v>
      </c>
      <c r="F25793" s="79" t="s">
        <v>263</v>
      </c>
    </row>
    <row r="25794" spans="1:6" ht="409.6" hidden="1" customHeight="1" x14ac:dyDescent="0.2"/>
    <row r="25795" spans="1:6" ht="12.75" customHeight="1" x14ac:dyDescent="0.2">
      <c r="A25795" s="80" t="s">
        <v>4871</v>
      </c>
      <c r="B25795" s="81" t="s">
        <v>4872</v>
      </c>
      <c r="C25795" s="82" t="s">
        <v>4870</v>
      </c>
      <c r="D25795" s="82" t="s">
        <v>4873</v>
      </c>
      <c r="E25795" s="82" t="s">
        <v>4874</v>
      </c>
      <c r="F25795" s="83" t="s">
        <v>4875</v>
      </c>
    </row>
    <row r="25796" spans="1:6" ht="409.6" hidden="1" customHeight="1" x14ac:dyDescent="0.2"/>
    <row r="25797" spans="1:6" ht="25.5" customHeight="1" x14ac:dyDescent="0.2">
      <c r="A25797" s="84" t="s">
        <v>5861</v>
      </c>
      <c r="B25797" s="85" t="s">
        <v>5862</v>
      </c>
      <c r="C25797" s="86" t="s">
        <v>117</v>
      </c>
      <c r="D25797" s="87">
        <v>0.107</v>
      </c>
      <c r="E25797" s="88">
        <v>22880</v>
      </c>
      <c r="F25797" s="89">
        <f>+D25797*E25797</f>
        <v>2448.16</v>
      </c>
    </row>
    <row r="25798" spans="1:6" ht="409.6" hidden="1" customHeight="1" x14ac:dyDescent="0.2"/>
    <row r="25799" spans="1:6" ht="25.5" customHeight="1" x14ac:dyDescent="0.2">
      <c r="A25799" s="84" t="s">
        <v>5633</v>
      </c>
      <c r="B25799" s="85" t="s">
        <v>5634</v>
      </c>
      <c r="C25799" s="86" t="s">
        <v>7</v>
      </c>
      <c r="D25799" s="87">
        <v>0.11</v>
      </c>
      <c r="E25799" s="88">
        <v>5500</v>
      </c>
      <c r="F25799" s="89">
        <f>+D25799*E25799</f>
        <v>605</v>
      </c>
    </row>
    <row r="25800" spans="1:6" ht="409.6" hidden="1" customHeight="1" x14ac:dyDescent="0.2"/>
    <row r="25801" spans="1:6" ht="25.5" customHeight="1" x14ac:dyDescent="0.2">
      <c r="A25801" s="84" t="s">
        <v>5648</v>
      </c>
      <c r="B25801" s="85" t="s">
        <v>5649</v>
      </c>
      <c r="C25801" s="86" t="s">
        <v>9</v>
      </c>
      <c r="D25801" s="87">
        <v>0.05</v>
      </c>
      <c r="E25801" s="88">
        <v>1650</v>
      </c>
      <c r="F25801" s="89">
        <f>+D25801*E25801</f>
        <v>82.5</v>
      </c>
    </row>
    <row r="25802" spans="1:6" ht="409.6" hidden="1" customHeight="1" x14ac:dyDescent="0.2"/>
    <row r="25803" spans="1:6" ht="25.5" customHeight="1" x14ac:dyDescent="0.2">
      <c r="A25803" s="84" t="s">
        <v>5656</v>
      </c>
      <c r="B25803" s="85" t="s">
        <v>5657</v>
      </c>
      <c r="C25803" s="86" t="s">
        <v>7</v>
      </c>
      <c r="D25803" s="87">
        <v>1.575</v>
      </c>
      <c r="E25803" s="88">
        <v>2570</v>
      </c>
      <c r="F25803" s="89">
        <f>+D25803*E25803</f>
        <v>4047.75</v>
      </c>
    </row>
    <row r="25804" spans="1:6" ht="409.6" hidden="1" customHeight="1" x14ac:dyDescent="0.2"/>
    <row r="25805" spans="1:6" ht="25.5" customHeight="1" thickBot="1" x14ac:dyDescent="0.25">
      <c r="A25805" s="84" t="s">
        <v>5857</v>
      </c>
      <c r="B25805" s="85" t="s">
        <v>5858</v>
      </c>
      <c r="C25805" s="86" t="s">
        <v>263</v>
      </c>
      <c r="D25805" s="87">
        <v>5.2499999999999998E-2</v>
      </c>
      <c r="E25805" s="88">
        <v>3406</v>
      </c>
      <c r="F25805" s="89">
        <f>+D25805*E25805</f>
        <v>178.815</v>
      </c>
    </row>
    <row r="25806" spans="1:6" ht="409.6" hidden="1" customHeight="1" thickBot="1" x14ac:dyDescent="0.25"/>
    <row r="25807" spans="1:6" ht="13.5" customHeight="1" thickBot="1" x14ac:dyDescent="0.25">
      <c r="A25807" s="90" t="s">
        <v>4883</v>
      </c>
      <c r="B25807" s="91"/>
      <c r="C25807" s="92">
        <v>41.267795090236497</v>
      </c>
      <c r="D25807" s="91"/>
      <c r="E25807" s="93" t="s">
        <v>4884</v>
      </c>
      <c r="F25807" s="94">
        <v>7363</v>
      </c>
    </row>
    <row r="25808" spans="1:6" ht="0.2" customHeight="1" x14ac:dyDescent="0.2"/>
    <row r="25809" spans="1:6" ht="12.75" customHeight="1" x14ac:dyDescent="0.2">
      <c r="A25809" s="80" t="s">
        <v>4871</v>
      </c>
      <c r="B25809" s="81" t="s">
        <v>4885</v>
      </c>
      <c r="C25809" s="82" t="s">
        <v>4870</v>
      </c>
      <c r="D25809" s="82" t="s">
        <v>4873</v>
      </c>
      <c r="E25809" s="82" t="s">
        <v>4874</v>
      </c>
      <c r="F25809" s="83" t="s">
        <v>4875</v>
      </c>
    </row>
    <row r="25810" spans="1:6" ht="409.6" hidden="1" customHeight="1" x14ac:dyDescent="0.2"/>
    <row r="25811" spans="1:6" ht="25.5" customHeight="1" thickBot="1" x14ac:dyDescent="0.25">
      <c r="A25811" s="84" t="s">
        <v>5284</v>
      </c>
      <c r="B25811" s="85" t="s">
        <v>5285</v>
      </c>
      <c r="C25811" s="86" t="s">
        <v>4888</v>
      </c>
      <c r="D25811" s="87">
        <v>0.04</v>
      </c>
      <c r="E25811" s="88">
        <v>222303</v>
      </c>
      <c r="F25811" s="89">
        <f>+D25811*E25811</f>
        <v>8892.1200000000008</v>
      </c>
    </row>
    <row r="25812" spans="1:6" ht="409.6" hidden="1" customHeight="1" thickBot="1" x14ac:dyDescent="0.25"/>
    <row r="25813" spans="1:6" ht="13.5" customHeight="1" thickBot="1" x14ac:dyDescent="0.25">
      <c r="A25813" s="90" t="s">
        <v>4893</v>
      </c>
      <c r="B25813" s="91"/>
      <c r="C25813" s="92">
        <v>49.837462167918403</v>
      </c>
      <c r="D25813" s="91"/>
      <c r="E25813" s="93" t="s">
        <v>4884</v>
      </c>
      <c r="F25813" s="94">
        <v>8892</v>
      </c>
    </row>
    <row r="25814" spans="1:6" ht="0.2" customHeight="1" x14ac:dyDescent="0.2"/>
    <row r="25815" spans="1:6" ht="12.75" customHeight="1" x14ac:dyDescent="0.2">
      <c r="A25815" s="80" t="s">
        <v>4871</v>
      </c>
      <c r="B25815" s="81" t="s">
        <v>4894</v>
      </c>
      <c r="C25815" s="82" t="s">
        <v>4870</v>
      </c>
      <c r="D25815" s="82" t="s">
        <v>4873</v>
      </c>
      <c r="E25815" s="82" t="s">
        <v>4874</v>
      </c>
      <c r="F25815" s="83" t="s">
        <v>4875</v>
      </c>
    </row>
    <row r="25816" spans="1:6" ht="409.6" hidden="1" customHeight="1" x14ac:dyDescent="0.2"/>
    <row r="25817" spans="1:6" ht="25.5" customHeight="1" thickBot="1" x14ac:dyDescent="0.25">
      <c r="A25817" s="84" t="s">
        <v>4895</v>
      </c>
      <c r="B25817" s="85" t="s">
        <v>4896</v>
      </c>
      <c r="C25817" s="86" t="s">
        <v>4897</v>
      </c>
      <c r="D25817" s="87">
        <v>0.05</v>
      </c>
      <c r="E25817" s="88">
        <v>8892</v>
      </c>
      <c r="F25817" s="89">
        <f>+D25817*E25817</f>
        <v>444.6</v>
      </c>
    </row>
    <row r="25818" spans="1:6" ht="409.6" hidden="1" customHeight="1" thickBot="1" x14ac:dyDescent="0.25"/>
    <row r="25819" spans="1:6" ht="13.5" customHeight="1" thickBot="1" x14ac:dyDescent="0.25">
      <c r="A25819" s="90" t="s">
        <v>4898</v>
      </c>
      <c r="B25819" s="91"/>
      <c r="C25819" s="92">
        <v>2.49411500952808</v>
      </c>
      <c r="D25819" s="91"/>
      <c r="E25819" s="93" t="s">
        <v>4884</v>
      </c>
      <c r="F25819" s="94">
        <v>445</v>
      </c>
    </row>
    <row r="25820" spans="1:6" ht="0.2" customHeight="1" x14ac:dyDescent="0.2"/>
    <row r="25821" spans="1:6" ht="12.75" customHeight="1" x14ac:dyDescent="0.2">
      <c r="A25821" s="80" t="s">
        <v>4871</v>
      </c>
      <c r="B25821" s="81" t="s">
        <v>4899</v>
      </c>
      <c r="C25821" s="82" t="s">
        <v>4870</v>
      </c>
      <c r="D25821" s="82" t="s">
        <v>4873</v>
      </c>
      <c r="E25821" s="82" t="s">
        <v>4874</v>
      </c>
      <c r="F25821" s="83" t="s">
        <v>4875</v>
      </c>
    </row>
    <row r="25822" spans="1:6" ht="409.6" hidden="1" customHeight="1" x14ac:dyDescent="0.2"/>
    <row r="25823" spans="1:6" ht="25.5" customHeight="1" x14ac:dyDescent="0.2">
      <c r="A25823" s="84" t="s">
        <v>2060</v>
      </c>
      <c r="B25823" s="85" t="s">
        <v>5637</v>
      </c>
      <c r="C25823" s="86" t="s">
        <v>109</v>
      </c>
      <c r="D25823" s="87">
        <v>0.11</v>
      </c>
      <c r="E25823" s="88">
        <v>8768</v>
      </c>
      <c r="F25823" s="89">
        <f>+D25823*E25823</f>
        <v>964.48</v>
      </c>
    </row>
    <row r="25824" spans="1:6" ht="409.6" hidden="1" customHeight="1" x14ac:dyDescent="0.2"/>
    <row r="25825" spans="1:6" ht="25.5" customHeight="1" thickBot="1" x14ac:dyDescent="0.25">
      <c r="A25825" s="84" t="s">
        <v>5638</v>
      </c>
      <c r="B25825" s="85" t="s">
        <v>5639</v>
      </c>
      <c r="C25825" s="86" t="s">
        <v>109</v>
      </c>
      <c r="D25825" s="87">
        <v>0.11</v>
      </c>
      <c r="E25825" s="88">
        <v>1621</v>
      </c>
      <c r="F25825" s="89">
        <f>+D25825*E25825</f>
        <v>178.31</v>
      </c>
    </row>
    <row r="25826" spans="1:6" ht="409.6" hidden="1" customHeight="1" thickBot="1" x14ac:dyDescent="0.25"/>
    <row r="25827" spans="1:6" ht="13.5" customHeight="1" thickBot="1" x14ac:dyDescent="0.25">
      <c r="A25827" s="90" t="s">
        <v>4904</v>
      </c>
      <c r="B25827" s="91"/>
      <c r="C25827" s="92">
        <v>6.4006277323170098</v>
      </c>
      <c r="D25827" s="91"/>
      <c r="E25827" s="93" t="s">
        <v>4884</v>
      </c>
      <c r="F25827" s="94">
        <v>1142</v>
      </c>
    </row>
    <row r="25828" spans="1:6" ht="0.2" customHeight="1" thickBot="1" x14ac:dyDescent="0.25"/>
    <row r="25829" spans="1:6" ht="12.75" customHeight="1" thickBot="1" x14ac:dyDescent="0.3">
      <c r="A25829" s="157" t="s">
        <v>4909</v>
      </c>
      <c r="B25829" s="158"/>
      <c r="C25829" s="158"/>
      <c r="D25829" s="158"/>
      <c r="E25829" s="159">
        <v>17842</v>
      </c>
      <c r="F25829" s="160"/>
    </row>
    <row r="25830" spans="1:6" ht="12.75" customHeight="1" x14ac:dyDescent="0.2"/>
    <row r="25831" spans="1:6" ht="12.75" customHeight="1" x14ac:dyDescent="0.2"/>
    <row r="25832" spans="1:6" ht="409.6" hidden="1" customHeight="1" x14ac:dyDescent="0.2"/>
    <row r="25833" spans="1:6" ht="12.75" customHeight="1" x14ac:dyDescent="0.25">
      <c r="A25833" s="144" t="s">
        <v>4868</v>
      </c>
      <c r="B25833" s="145"/>
      <c r="C25833" s="145"/>
      <c r="D25833" s="145"/>
      <c r="E25833" s="146"/>
      <c r="F25833" s="147"/>
    </row>
    <row r="25834" spans="1:6" ht="12.75" customHeight="1" x14ac:dyDescent="0.2">
      <c r="A25834" s="138" t="s">
        <v>3651</v>
      </c>
      <c r="B25834" s="139"/>
      <c r="C25834" s="139"/>
      <c r="D25834" s="140"/>
      <c r="E25834" s="76" t="s">
        <v>4869</v>
      </c>
      <c r="F25834" s="77" t="s">
        <v>4870</v>
      </c>
    </row>
    <row r="25835" spans="1:6" ht="12.75" customHeight="1" x14ac:dyDescent="0.2">
      <c r="A25835" s="141"/>
      <c r="B25835" s="142"/>
      <c r="C25835" s="142"/>
      <c r="D25835" s="143"/>
      <c r="E25835" s="78" t="s">
        <v>3650</v>
      </c>
      <c r="F25835" s="79" t="s">
        <v>263</v>
      </c>
    </row>
    <row r="25836" spans="1:6" ht="409.6" hidden="1" customHeight="1" x14ac:dyDescent="0.2"/>
    <row r="25837" spans="1:6" ht="12.75" customHeight="1" x14ac:dyDescent="0.2">
      <c r="A25837" s="80" t="s">
        <v>4871</v>
      </c>
      <c r="B25837" s="81" t="s">
        <v>4872</v>
      </c>
      <c r="C25837" s="82" t="s">
        <v>4870</v>
      </c>
      <c r="D25837" s="82" t="s">
        <v>4873</v>
      </c>
      <c r="E25837" s="82" t="s">
        <v>4874</v>
      </c>
      <c r="F25837" s="83" t="s">
        <v>4875</v>
      </c>
    </row>
    <row r="25838" spans="1:6" ht="409.6" hidden="1" customHeight="1" x14ac:dyDescent="0.2"/>
    <row r="25839" spans="1:6" ht="25.5" customHeight="1" x14ac:dyDescent="0.2">
      <c r="A25839" s="84" t="s">
        <v>5869</v>
      </c>
      <c r="B25839" s="85" t="s">
        <v>5870</v>
      </c>
      <c r="C25839" s="86" t="s">
        <v>117</v>
      </c>
      <c r="D25839" s="87">
        <v>9.5000000000000001E-2</v>
      </c>
      <c r="E25839" s="88">
        <v>31900</v>
      </c>
      <c r="F25839" s="89">
        <f>+D25839*E25839</f>
        <v>3030.5</v>
      </c>
    </row>
    <row r="25840" spans="1:6" ht="409.6" hidden="1" customHeight="1" x14ac:dyDescent="0.2"/>
    <row r="25841" spans="1:6" ht="25.5" customHeight="1" x14ac:dyDescent="0.2">
      <c r="A25841" s="84" t="s">
        <v>5871</v>
      </c>
      <c r="B25841" s="85" t="s">
        <v>5872</v>
      </c>
      <c r="C25841" s="86" t="s">
        <v>7</v>
      </c>
      <c r="D25841" s="87">
        <v>0.63</v>
      </c>
      <c r="E25841" s="88">
        <v>2516</v>
      </c>
      <c r="F25841" s="89">
        <f>+D25841*E25841</f>
        <v>1585.08</v>
      </c>
    </row>
    <row r="25842" spans="1:6" ht="409.6" hidden="1" customHeight="1" x14ac:dyDescent="0.2"/>
    <row r="25843" spans="1:6" ht="25.5" customHeight="1" x14ac:dyDescent="0.2">
      <c r="A25843" s="84" t="s">
        <v>5633</v>
      </c>
      <c r="B25843" s="85" t="s">
        <v>5634</v>
      </c>
      <c r="C25843" s="86" t="s">
        <v>7</v>
      </c>
      <c r="D25843" s="87">
        <v>2.1999999999999999E-2</v>
      </c>
      <c r="E25843" s="88">
        <v>5500</v>
      </c>
      <c r="F25843" s="89">
        <f>+D25843*E25843</f>
        <v>121</v>
      </c>
    </row>
    <row r="25844" spans="1:6" ht="409.6" hidden="1" customHeight="1" x14ac:dyDescent="0.2"/>
    <row r="25845" spans="1:6" ht="25.5" customHeight="1" thickBot="1" x14ac:dyDescent="0.25">
      <c r="A25845" s="84" t="s">
        <v>5450</v>
      </c>
      <c r="B25845" s="85" t="s">
        <v>5451</v>
      </c>
      <c r="C25845" s="86" t="s">
        <v>7</v>
      </c>
      <c r="D25845" s="87">
        <v>0.01</v>
      </c>
      <c r="E25845" s="88">
        <v>15900</v>
      </c>
      <c r="F25845" s="89">
        <f>+D25845*E25845</f>
        <v>159</v>
      </c>
    </row>
    <row r="25846" spans="1:6" ht="409.6" hidden="1" customHeight="1" thickBot="1" x14ac:dyDescent="0.25"/>
    <row r="25847" spans="1:6" ht="13.5" customHeight="1" thickBot="1" x14ac:dyDescent="0.25">
      <c r="A25847" s="90" t="s">
        <v>4883</v>
      </c>
      <c r="B25847" s="91"/>
      <c r="C25847" s="92">
        <v>33.422076592258897</v>
      </c>
      <c r="D25847" s="91"/>
      <c r="E25847" s="93" t="s">
        <v>4884</v>
      </c>
      <c r="F25847" s="94">
        <v>4896</v>
      </c>
    </row>
    <row r="25848" spans="1:6" ht="0.2" customHeight="1" x14ac:dyDescent="0.2"/>
    <row r="25849" spans="1:6" ht="12.75" customHeight="1" x14ac:dyDescent="0.2">
      <c r="A25849" s="80" t="s">
        <v>4871</v>
      </c>
      <c r="B25849" s="81" t="s">
        <v>4885</v>
      </c>
      <c r="C25849" s="82" t="s">
        <v>4870</v>
      </c>
      <c r="D25849" s="82" t="s">
        <v>4873</v>
      </c>
      <c r="E25849" s="82" t="s">
        <v>4874</v>
      </c>
      <c r="F25849" s="83" t="s">
        <v>4875</v>
      </c>
    </row>
    <row r="25850" spans="1:6" ht="409.6" hidden="1" customHeight="1" x14ac:dyDescent="0.2"/>
    <row r="25851" spans="1:6" ht="25.5" customHeight="1" thickBot="1" x14ac:dyDescent="0.25">
      <c r="A25851" s="84" t="s">
        <v>5284</v>
      </c>
      <c r="B25851" s="85" t="s">
        <v>5285</v>
      </c>
      <c r="C25851" s="86" t="s">
        <v>4888</v>
      </c>
      <c r="D25851" s="87">
        <v>0.04</v>
      </c>
      <c r="E25851" s="88">
        <v>222303</v>
      </c>
      <c r="F25851" s="89">
        <f>+D25851*E25851</f>
        <v>8892.1200000000008</v>
      </c>
    </row>
    <row r="25852" spans="1:6" ht="409.6" hidden="1" customHeight="1" thickBot="1" x14ac:dyDescent="0.25"/>
    <row r="25853" spans="1:6" ht="13.5" customHeight="1" thickBot="1" x14ac:dyDescent="0.25">
      <c r="A25853" s="90" t="s">
        <v>4893</v>
      </c>
      <c r="B25853" s="91"/>
      <c r="C25853" s="92">
        <v>60.700389105058399</v>
      </c>
      <c r="D25853" s="91"/>
      <c r="E25853" s="93" t="s">
        <v>4884</v>
      </c>
      <c r="F25853" s="94">
        <v>8892</v>
      </c>
    </row>
    <row r="25854" spans="1:6" ht="0.2" customHeight="1" x14ac:dyDescent="0.2"/>
    <row r="25855" spans="1:6" ht="12.75" customHeight="1" x14ac:dyDescent="0.2">
      <c r="A25855" s="80" t="s">
        <v>4871</v>
      </c>
      <c r="B25855" s="81" t="s">
        <v>4894</v>
      </c>
      <c r="C25855" s="82" t="s">
        <v>4870</v>
      </c>
      <c r="D25855" s="82" t="s">
        <v>4873</v>
      </c>
      <c r="E25855" s="82" t="s">
        <v>4874</v>
      </c>
      <c r="F25855" s="83" t="s">
        <v>4875</v>
      </c>
    </row>
    <row r="25856" spans="1:6" ht="409.6" hidden="1" customHeight="1" x14ac:dyDescent="0.2"/>
    <row r="25857" spans="1:6" ht="25.5" customHeight="1" thickBot="1" x14ac:dyDescent="0.25">
      <c r="A25857" s="84" t="s">
        <v>4895</v>
      </c>
      <c r="B25857" s="85" t="s">
        <v>4896</v>
      </c>
      <c r="C25857" s="86" t="s">
        <v>4897</v>
      </c>
      <c r="D25857" s="87">
        <v>0.05</v>
      </c>
      <c r="E25857" s="88">
        <v>8892</v>
      </c>
      <c r="F25857" s="89">
        <f>+D25857*E25857</f>
        <v>444.6</v>
      </c>
    </row>
    <row r="25858" spans="1:6" ht="409.6" hidden="1" customHeight="1" thickBot="1" x14ac:dyDescent="0.25"/>
    <row r="25859" spans="1:6" ht="13.5" customHeight="1" thickBot="1" x14ac:dyDescent="0.25">
      <c r="A25859" s="90" t="s">
        <v>4898</v>
      </c>
      <c r="B25859" s="91"/>
      <c r="C25859" s="92">
        <v>3.0377500170660099</v>
      </c>
      <c r="D25859" s="91"/>
      <c r="E25859" s="93" t="s">
        <v>4884</v>
      </c>
      <c r="F25859" s="94">
        <v>445</v>
      </c>
    </row>
    <row r="25860" spans="1:6" ht="0.2" customHeight="1" x14ac:dyDescent="0.2"/>
    <row r="25861" spans="1:6" ht="12.75" customHeight="1" x14ac:dyDescent="0.2">
      <c r="A25861" s="80" t="s">
        <v>4871</v>
      </c>
      <c r="B25861" s="81" t="s">
        <v>4899</v>
      </c>
      <c r="C25861" s="82" t="s">
        <v>4870</v>
      </c>
      <c r="D25861" s="82" t="s">
        <v>4873</v>
      </c>
      <c r="E25861" s="82" t="s">
        <v>4874</v>
      </c>
      <c r="F25861" s="83" t="s">
        <v>4875</v>
      </c>
    </row>
    <row r="25862" spans="1:6" ht="409.6" hidden="1" customHeight="1" x14ac:dyDescent="0.2"/>
    <row r="25863" spans="1:6" ht="25.5" customHeight="1" x14ac:dyDescent="0.2">
      <c r="A25863" s="84" t="s">
        <v>2060</v>
      </c>
      <c r="B25863" s="85" t="s">
        <v>5637</v>
      </c>
      <c r="C25863" s="86" t="s">
        <v>109</v>
      </c>
      <c r="D25863" s="87">
        <v>0.04</v>
      </c>
      <c r="E25863" s="88">
        <v>8768</v>
      </c>
      <c r="F25863" s="89">
        <f>+D25863*E25863</f>
        <v>350.72</v>
      </c>
    </row>
    <row r="25864" spans="1:6" ht="409.6" hidden="1" customHeight="1" x14ac:dyDescent="0.2"/>
    <row r="25865" spans="1:6" ht="25.5" customHeight="1" thickBot="1" x14ac:dyDescent="0.25">
      <c r="A25865" s="84" t="s">
        <v>5638</v>
      </c>
      <c r="B25865" s="85" t="s">
        <v>5639</v>
      </c>
      <c r="C25865" s="86" t="s">
        <v>109</v>
      </c>
      <c r="D25865" s="87">
        <v>0.04</v>
      </c>
      <c r="E25865" s="88">
        <v>1621</v>
      </c>
      <c r="F25865" s="89">
        <f>+D25865*E25865</f>
        <v>64.84</v>
      </c>
    </row>
    <row r="25866" spans="1:6" ht="409.6" hidden="1" customHeight="1" thickBot="1" x14ac:dyDescent="0.25"/>
    <row r="25867" spans="1:6" ht="13.5" customHeight="1" thickBot="1" x14ac:dyDescent="0.25">
      <c r="A25867" s="90" t="s">
        <v>4904</v>
      </c>
      <c r="B25867" s="91"/>
      <c r="C25867" s="92">
        <v>2.8397842856167701</v>
      </c>
      <c r="D25867" s="91"/>
      <c r="E25867" s="93" t="s">
        <v>4884</v>
      </c>
      <c r="F25867" s="94">
        <v>416</v>
      </c>
    </row>
    <row r="25868" spans="1:6" ht="0.2" customHeight="1" thickBot="1" x14ac:dyDescent="0.25"/>
    <row r="25869" spans="1:6" ht="12.75" customHeight="1" thickBot="1" x14ac:dyDescent="0.3">
      <c r="A25869" s="157" t="s">
        <v>4909</v>
      </c>
      <c r="B25869" s="158"/>
      <c r="C25869" s="158"/>
      <c r="D25869" s="158"/>
      <c r="E25869" s="159">
        <v>14649</v>
      </c>
      <c r="F25869" s="160"/>
    </row>
    <row r="25870" spans="1:6" ht="12.75" customHeight="1" x14ac:dyDescent="0.2"/>
    <row r="25871" spans="1:6" ht="12.75" customHeight="1" x14ac:dyDescent="0.2"/>
    <row r="25872" spans="1:6" ht="409.6" hidden="1" customHeight="1" x14ac:dyDescent="0.2"/>
    <row r="25873" spans="1:6" ht="12.75" customHeight="1" x14ac:dyDescent="0.25">
      <c r="A25873" s="144" t="s">
        <v>4868</v>
      </c>
      <c r="B25873" s="145"/>
      <c r="C25873" s="145"/>
      <c r="D25873" s="145"/>
      <c r="E25873" s="146"/>
      <c r="F25873" s="147"/>
    </row>
    <row r="25874" spans="1:6" ht="12.75" customHeight="1" x14ac:dyDescent="0.2">
      <c r="A25874" s="138" t="s">
        <v>3655</v>
      </c>
      <c r="B25874" s="139"/>
      <c r="C25874" s="139"/>
      <c r="D25874" s="140"/>
      <c r="E25874" s="76" t="s">
        <v>4869</v>
      </c>
      <c r="F25874" s="77" t="s">
        <v>4870</v>
      </c>
    </row>
    <row r="25875" spans="1:6" ht="12.75" customHeight="1" x14ac:dyDescent="0.2">
      <c r="A25875" s="141"/>
      <c r="B25875" s="142"/>
      <c r="C25875" s="142"/>
      <c r="D25875" s="143"/>
      <c r="E25875" s="78" t="s">
        <v>3654</v>
      </c>
      <c r="F25875" s="79" t="s">
        <v>263</v>
      </c>
    </row>
    <row r="25876" spans="1:6" ht="409.6" hidden="1" customHeight="1" x14ac:dyDescent="0.2"/>
    <row r="25877" spans="1:6" ht="12.75" customHeight="1" x14ac:dyDescent="0.2">
      <c r="A25877" s="80" t="s">
        <v>4871</v>
      </c>
      <c r="B25877" s="81" t="s">
        <v>4872</v>
      </c>
      <c r="C25877" s="82" t="s">
        <v>4870</v>
      </c>
      <c r="D25877" s="82" t="s">
        <v>4873</v>
      </c>
      <c r="E25877" s="82" t="s">
        <v>4874</v>
      </c>
      <c r="F25877" s="83" t="s">
        <v>4875</v>
      </c>
    </row>
    <row r="25878" spans="1:6" ht="409.6" hidden="1" customHeight="1" x14ac:dyDescent="0.2"/>
    <row r="25879" spans="1:6" ht="25.5" customHeight="1" x14ac:dyDescent="0.2">
      <c r="A25879" s="84" t="s">
        <v>5877</v>
      </c>
      <c r="B25879" s="85" t="s">
        <v>5878</v>
      </c>
      <c r="C25879" s="86" t="s">
        <v>117</v>
      </c>
      <c r="D25879" s="87">
        <v>0.105</v>
      </c>
      <c r="E25879" s="88">
        <v>18129</v>
      </c>
      <c r="F25879" s="89">
        <f>+D25879*E25879</f>
        <v>1903.5449999999998</v>
      </c>
    </row>
    <row r="25880" spans="1:6" ht="409.6" hidden="1" customHeight="1" x14ac:dyDescent="0.2"/>
    <row r="25881" spans="1:6" ht="25.5" customHeight="1" x14ac:dyDescent="0.2">
      <c r="A25881" s="84" t="s">
        <v>5648</v>
      </c>
      <c r="B25881" s="85" t="s">
        <v>5649</v>
      </c>
      <c r="C25881" s="86" t="s">
        <v>9</v>
      </c>
      <c r="D25881" s="87">
        <v>0.1</v>
      </c>
      <c r="E25881" s="88">
        <v>1650</v>
      </c>
      <c r="F25881" s="89">
        <f>+D25881*E25881</f>
        <v>165</v>
      </c>
    </row>
    <row r="25882" spans="1:6" ht="409.6" hidden="1" customHeight="1" x14ac:dyDescent="0.2"/>
    <row r="25883" spans="1:6" ht="25.5" customHeight="1" x14ac:dyDescent="0.2">
      <c r="A25883" s="84" t="s">
        <v>5450</v>
      </c>
      <c r="B25883" s="85" t="s">
        <v>5451</v>
      </c>
      <c r="C25883" s="86" t="s">
        <v>7</v>
      </c>
      <c r="D25883" s="87">
        <v>0.2</v>
      </c>
      <c r="E25883" s="88">
        <v>15900</v>
      </c>
      <c r="F25883" s="89">
        <f>+D25883*E25883</f>
        <v>3180</v>
      </c>
    </row>
    <row r="25884" spans="1:6" ht="409.6" hidden="1" customHeight="1" x14ac:dyDescent="0.2"/>
    <row r="25885" spans="1:6" ht="25.5" customHeight="1" x14ac:dyDescent="0.2">
      <c r="A25885" s="84" t="s">
        <v>5490</v>
      </c>
      <c r="B25885" s="85" t="s">
        <v>5491</v>
      </c>
      <c r="C25885" s="86" t="s">
        <v>7</v>
      </c>
      <c r="D25885" s="87">
        <v>3.9690000000000003E-2</v>
      </c>
      <c r="E25885" s="88">
        <v>12350</v>
      </c>
      <c r="F25885" s="89">
        <f>+D25885*E25885</f>
        <v>490.17150000000004</v>
      </c>
    </row>
    <row r="25886" spans="1:6" ht="409.6" hidden="1" customHeight="1" x14ac:dyDescent="0.2"/>
    <row r="25887" spans="1:6" ht="25.5" customHeight="1" thickBot="1" x14ac:dyDescent="0.25">
      <c r="A25887" s="84" t="s">
        <v>5048</v>
      </c>
      <c r="B25887" s="85" t="s">
        <v>5049</v>
      </c>
      <c r="C25887" s="86" t="s">
        <v>106</v>
      </c>
      <c r="D25887" s="87">
        <v>5.2500000000000003E-3</v>
      </c>
      <c r="E25887" s="88">
        <v>331600</v>
      </c>
      <c r="F25887" s="89">
        <f>+D25887*E25887</f>
        <v>1740.9</v>
      </c>
    </row>
    <row r="25888" spans="1:6" ht="409.6" hidden="1" customHeight="1" thickBot="1" x14ac:dyDescent="0.25"/>
    <row r="25889" spans="1:6" ht="13.5" customHeight="1" thickBot="1" x14ac:dyDescent="0.25">
      <c r="A25889" s="90" t="s">
        <v>4883</v>
      </c>
      <c r="B25889" s="91"/>
      <c r="C25889" s="92">
        <v>53.060934950698702</v>
      </c>
      <c r="D25889" s="91"/>
      <c r="E25889" s="93" t="s">
        <v>4884</v>
      </c>
      <c r="F25889" s="94">
        <v>7480</v>
      </c>
    </row>
    <row r="25890" spans="1:6" ht="0.2" customHeight="1" x14ac:dyDescent="0.2"/>
    <row r="25891" spans="1:6" ht="12.75" customHeight="1" x14ac:dyDescent="0.2">
      <c r="A25891" s="80" t="s">
        <v>4871</v>
      </c>
      <c r="B25891" s="81" t="s">
        <v>4885</v>
      </c>
      <c r="C25891" s="82" t="s">
        <v>4870</v>
      </c>
      <c r="D25891" s="82" t="s">
        <v>4873</v>
      </c>
      <c r="E25891" s="82" t="s">
        <v>4874</v>
      </c>
      <c r="F25891" s="83" t="s">
        <v>4875</v>
      </c>
    </row>
    <row r="25892" spans="1:6" ht="409.6" hidden="1" customHeight="1" x14ac:dyDescent="0.2"/>
    <row r="25893" spans="1:6" ht="25.5" customHeight="1" thickBot="1" x14ac:dyDescent="0.25">
      <c r="A25893" s="84" t="s">
        <v>4912</v>
      </c>
      <c r="B25893" s="85" t="s">
        <v>4913</v>
      </c>
      <c r="C25893" s="86" t="s">
        <v>4888</v>
      </c>
      <c r="D25893" s="87">
        <v>3.4200000000000001E-2</v>
      </c>
      <c r="E25893" s="88">
        <v>184277</v>
      </c>
      <c r="F25893" s="89">
        <f>+D25893*E25893</f>
        <v>6302.2734</v>
      </c>
    </row>
    <row r="25894" spans="1:6" ht="409.6" hidden="1" customHeight="1" thickBot="1" x14ac:dyDescent="0.25"/>
    <row r="25895" spans="1:6" ht="13.5" customHeight="1" thickBot="1" x14ac:dyDescent="0.25">
      <c r="A25895" s="90" t="s">
        <v>4893</v>
      </c>
      <c r="B25895" s="91"/>
      <c r="C25895" s="92">
        <v>44.7045470667518</v>
      </c>
      <c r="D25895" s="91"/>
      <c r="E25895" s="93" t="s">
        <v>4884</v>
      </c>
      <c r="F25895" s="94">
        <v>6302</v>
      </c>
    </row>
    <row r="25896" spans="1:6" ht="0.2" customHeight="1" x14ac:dyDescent="0.2"/>
    <row r="25897" spans="1:6" ht="12.75" customHeight="1" x14ac:dyDescent="0.2">
      <c r="A25897" s="80" t="s">
        <v>4871</v>
      </c>
      <c r="B25897" s="81" t="s">
        <v>4894</v>
      </c>
      <c r="C25897" s="82" t="s">
        <v>4870</v>
      </c>
      <c r="D25897" s="82" t="s">
        <v>4873</v>
      </c>
      <c r="E25897" s="82" t="s">
        <v>4874</v>
      </c>
      <c r="F25897" s="83" t="s">
        <v>4875</v>
      </c>
    </row>
    <row r="25898" spans="1:6" ht="409.6" hidden="1" customHeight="1" x14ac:dyDescent="0.2"/>
    <row r="25899" spans="1:6" ht="25.5" customHeight="1" thickBot="1" x14ac:dyDescent="0.25">
      <c r="A25899" s="84" t="s">
        <v>4895</v>
      </c>
      <c r="B25899" s="85" t="s">
        <v>4896</v>
      </c>
      <c r="C25899" s="86" t="s">
        <v>4897</v>
      </c>
      <c r="D25899" s="87">
        <v>0.05</v>
      </c>
      <c r="E25899" s="88">
        <v>6302</v>
      </c>
      <c r="F25899" s="89">
        <f>+D25899*E25899</f>
        <v>315.10000000000002</v>
      </c>
    </row>
    <row r="25900" spans="1:6" ht="409.6" hidden="1" customHeight="1" thickBot="1" x14ac:dyDescent="0.25"/>
    <row r="25901" spans="1:6" ht="13.5" customHeight="1" thickBot="1" x14ac:dyDescent="0.25">
      <c r="A25901" s="90" t="s">
        <v>4898</v>
      </c>
      <c r="B25901" s="91"/>
      <c r="C25901" s="92">
        <v>2.2345179825494799</v>
      </c>
      <c r="D25901" s="91"/>
      <c r="E25901" s="93" t="s">
        <v>4884</v>
      </c>
      <c r="F25901" s="94">
        <v>315</v>
      </c>
    </row>
    <row r="25902" spans="1:6" ht="0.2" customHeight="1" thickBot="1" x14ac:dyDescent="0.25"/>
    <row r="25903" spans="1:6" ht="12.75" customHeight="1" thickBot="1" x14ac:dyDescent="0.3">
      <c r="A25903" s="157" t="s">
        <v>4909</v>
      </c>
      <c r="B25903" s="158"/>
      <c r="C25903" s="158"/>
      <c r="D25903" s="158"/>
      <c r="E25903" s="159">
        <v>14097</v>
      </c>
      <c r="F25903" s="160"/>
    </row>
    <row r="25904" spans="1:6" ht="12.75" customHeight="1" x14ac:dyDescent="0.2"/>
    <row r="25905" spans="1:6" ht="12.75" customHeight="1" x14ac:dyDescent="0.2"/>
    <row r="25906" spans="1:6" ht="409.6" hidden="1" customHeight="1" x14ac:dyDescent="0.2"/>
    <row r="25907" spans="1:6" ht="12.75" customHeight="1" x14ac:dyDescent="0.25">
      <c r="A25907" s="144" t="s">
        <v>4868</v>
      </c>
      <c r="B25907" s="145"/>
      <c r="C25907" s="145"/>
      <c r="D25907" s="145"/>
      <c r="E25907" s="146"/>
      <c r="F25907" s="147"/>
    </row>
    <row r="25908" spans="1:6" ht="12.75" customHeight="1" x14ac:dyDescent="0.2">
      <c r="A25908" s="138" t="s">
        <v>3657</v>
      </c>
      <c r="B25908" s="139"/>
      <c r="C25908" s="139"/>
      <c r="D25908" s="140"/>
      <c r="E25908" s="76" t="s">
        <v>4869</v>
      </c>
      <c r="F25908" s="77" t="s">
        <v>4870</v>
      </c>
    </row>
    <row r="25909" spans="1:6" ht="12.75" customHeight="1" x14ac:dyDescent="0.2">
      <c r="A25909" s="141"/>
      <c r="B25909" s="142"/>
      <c r="C25909" s="142"/>
      <c r="D25909" s="143"/>
      <c r="E25909" s="78" t="s">
        <v>3656</v>
      </c>
      <c r="F25909" s="79" t="s">
        <v>263</v>
      </c>
    </row>
    <row r="25910" spans="1:6" ht="409.6" hidden="1" customHeight="1" x14ac:dyDescent="0.2"/>
    <row r="25911" spans="1:6" ht="12.75" customHeight="1" x14ac:dyDescent="0.2">
      <c r="A25911" s="80" t="s">
        <v>4871</v>
      </c>
      <c r="B25911" s="81" t="s">
        <v>4872</v>
      </c>
      <c r="C25911" s="82" t="s">
        <v>4870</v>
      </c>
      <c r="D25911" s="82" t="s">
        <v>4873</v>
      </c>
      <c r="E25911" s="82" t="s">
        <v>4874</v>
      </c>
      <c r="F25911" s="83" t="s">
        <v>4875</v>
      </c>
    </row>
    <row r="25912" spans="1:6" ht="409.6" hidden="1" customHeight="1" x14ac:dyDescent="0.2"/>
    <row r="25913" spans="1:6" ht="25.5" customHeight="1" x14ac:dyDescent="0.2">
      <c r="A25913" s="84" t="s">
        <v>5048</v>
      </c>
      <c r="B25913" s="85" t="s">
        <v>5049</v>
      </c>
      <c r="C25913" s="86" t="s">
        <v>106</v>
      </c>
      <c r="D25913" s="87">
        <v>7.2500000000000004E-3</v>
      </c>
      <c r="E25913" s="88">
        <v>331600</v>
      </c>
      <c r="F25913" s="89">
        <f>+D25913*E25913</f>
        <v>2404.1</v>
      </c>
    </row>
    <row r="25914" spans="1:6" ht="409.6" hidden="1" customHeight="1" x14ac:dyDescent="0.2"/>
    <row r="25915" spans="1:6" ht="25.5" customHeight="1" x14ac:dyDescent="0.2">
      <c r="A25915" s="84" t="s">
        <v>5879</v>
      </c>
      <c r="B25915" s="85" t="s">
        <v>5880</v>
      </c>
      <c r="C25915" s="86" t="s">
        <v>263</v>
      </c>
      <c r="D25915" s="87">
        <v>2.2999999999999998</v>
      </c>
      <c r="E25915" s="88">
        <v>1361</v>
      </c>
      <c r="F25915" s="89">
        <f>+D25915*E25915</f>
        <v>3130.2999999999997</v>
      </c>
    </row>
    <row r="25916" spans="1:6" ht="409.6" hidden="1" customHeight="1" x14ac:dyDescent="0.2"/>
    <row r="25917" spans="1:6" ht="25.5" customHeight="1" x14ac:dyDescent="0.2">
      <c r="A25917" s="84" t="s">
        <v>5881</v>
      </c>
      <c r="B25917" s="85" t="s">
        <v>5882</v>
      </c>
      <c r="C25917" s="86" t="s">
        <v>9</v>
      </c>
      <c r="D25917" s="87">
        <v>1.05</v>
      </c>
      <c r="E25917" s="88">
        <v>7350</v>
      </c>
      <c r="F25917" s="89">
        <f>+D25917*E25917</f>
        <v>7717.5</v>
      </c>
    </row>
    <row r="25918" spans="1:6" ht="409.6" hidden="1" customHeight="1" x14ac:dyDescent="0.2"/>
    <row r="25919" spans="1:6" ht="25.5" customHeight="1" thickBot="1" x14ac:dyDescent="0.25">
      <c r="A25919" s="84" t="s">
        <v>5490</v>
      </c>
      <c r="B25919" s="85" t="s">
        <v>5491</v>
      </c>
      <c r="C25919" s="86" t="s">
        <v>7</v>
      </c>
      <c r="D25919" s="87">
        <v>5.2159999999999998E-2</v>
      </c>
      <c r="E25919" s="88">
        <v>12350</v>
      </c>
      <c r="F25919" s="89">
        <f>+D25919*E25919</f>
        <v>644.17599999999993</v>
      </c>
    </row>
    <row r="25920" spans="1:6" ht="409.6" hidden="1" customHeight="1" thickBot="1" x14ac:dyDescent="0.25"/>
    <row r="25921" spans="1:6" ht="13.5" customHeight="1" thickBot="1" x14ac:dyDescent="0.25">
      <c r="A25921" s="90" t="s">
        <v>4883</v>
      </c>
      <c r="B25921" s="91"/>
      <c r="C25921" s="92">
        <v>34.669793667822702</v>
      </c>
      <c r="D25921" s="91"/>
      <c r="E25921" s="93" t="s">
        <v>4884</v>
      </c>
      <c r="F25921" s="94">
        <v>13896</v>
      </c>
    </row>
    <row r="25922" spans="1:6" ht="0.2" customHeight="1" x14ac:dyDescent="0.2"/>
    <row r="25923" spans="1:6" ht="12.75" customHeight="1" x14ac:dyDescent="0.2">
      <c r="A25923" s="80" t="s">
        <v>4871</v>
      </c>
      <c r="B25923" s="81" t="s">
        <v>4885</v>
      </c>
      <c r="C25923" s="82" t="s">
        <v>4870</v>
      </c>
      <c r="D25923" s="82" t="s">
        <v>4873</v>
      </c>
      <c r="E25923" s="82" t="s">
        <v>4874</v>
      </c>
      <c r="F25923" s="83" t="s">
        <v>4875</v>
      </c>
    </row>
    <row r="25924" spans="1:6" ht="409.6" hidden="1" customHeight="1" x14ac:dyDescent="0.2"/>
    <row r="25925" spans="1:6" ht="25.5" customHeight="1" thickBot="1" x14ac:dyDescent="0.25">
      <c r="A25925" s="84" t="s">
        <v>4912</v>
      </c>
      <c r="B25925" s="85" t="s">
        <v>4913</v>
      </c>
      <c r="C25925" s="86" t="s">
        <v>4888</v>
      </c>
      <c r="D25925" s="87">
        <v>0.13533000000000001</v>
      </c>
      <c r="E25925" s="88">
        <v>184277</v>
      </c>
      <c r="F25925" s="89">
        <f>+D25925*E25925</f>
        <v>24938.206410000003</v>
      </c>
    </row>
    <row r="25926" spans="1:6" ht="409.6" hidden="1" customHeight="1" thickBot="1" x14ac:dyDescent="0.25"/>
    <row r="25927" spans="1:6" ht="13.5" customHeight="1" thickBot="1" x14ac:dyDescent="0.25">
      <c r="A25927" s="90" t="s">
        <v>4893</v>
      </c>
      <c r="B25927" s="91"/>
      <c r="C25927" s="92">
        <v>62.219006511813603</v>
      </c>
      <c r="D25927" s="91"/>
      <c r="E25927" s="93" t="s">
        <v>4884</v>
      </c>
      <c r="F25927" s="94">
        <v>24938</v>
      </c>
    </row>
    <row r="25928" spans="1:6" ht="0.2" customHeight="1" x14ac:dyDescent="0.2"/>
    <row r="25929" spans="1:6" ht="12.75" customHeight="1" x14ac:dyDescent="0.2">
      <c r="A25929" s="80" t="s">
        <v>4871</v>
      </c>
      <c r="B25929" s="81" t="s">
        <v>4894</v>
      </c>
      <c r="C25929" s="82" t="s">
        <v>4870</v>
      </c>
      <c r="D25929" s="82" t="s">
        <v>4873</v>
      </c>
      <c r="E25929" s="82" t="s">
        <v>4874</v>
      </c>
      <c r="F25929" s="83" t="s">
        <v>4875</v>
      </c>
    </row>
    <row r="25930" spans="1:6" ht="409.6" hidden="1" customHeight="1" x14ac:dyDescent="0.2"/>
    <row r="25931" spans="1:6" ht="25.5" customHeight="1" thickBot="1" x14ac:dyDescent="0.25">
      <c r="A25931" s="84" t="s">
        <v>4895</v>
      </c>
      <c r="B25931" s="85" t="s">
        <v>4896</v>
      </c>
      <c r="C25931" s="86" t="s">
        <v>4897</v>
      </c>
      <c r="D25931" s="87">
        <v>0.05</v>
      </c>
      <c r="E25931" s="88">
        <v>24938</v>
      </c>
      <c r="F25931" s="89">
        <f>+D25931*E25931</f>
        <v>1246.9000000000001</v>
      </c>
    </row>
    <row r="25932" spans="1:6" ht="409.6" hidden="1" customHeight="1" thickBot="1" x14ac:dyDescent="0.25"/>
    <row r="25933" spans="1:6" ht="13.5" customHeight="1" thickBot="1" x14ac:dyDescent="0.25">
      <c r="A25933" s="90" t="s">
        <v>4898</v>
      </c>
      <c r="B25933" s="91"/>
      <c r="C25933" s="92">
        <v>3.1111998203637601</v>
      </c>
      <c r="D25933" s="91"/>
      <c r="E25933" s="93" t="s">
        <v>4884</v>
      </c>
      <c r="F25933" s="94">
        <v>1247</v>
      </c>
    </row>
    <row r="25934" spans="1:6" ht="0.2" customHeight="1" thickBot="1" x14ac:dyDescent="0.25"/>
    <row r="25935" spans="1:6" ht="12.75" customHeight="1" thickBot="1" x14ac:dyDescent="0.3">
      <c r="A25935" s="157" t="s">
        <v>4909</v>
      </c>
      <c r="B25935" s="158"/>
      <c r="C25935" s="158"/>
      <c r="D25935" s="158"/>
      <c r="E25935" s="159">
        <v>40081</v>
      </c>
      <c r="F25935" s="160"/>
    </row>
    <row r="25936" spans="1:6" ht="12.75" customHeight="1" x14ac:dyDescent="0.2"/>
    <row r="25937" spans="1:6" ht="12.75" customHeight="1" x14ac:dyDescent="0.2"/>
    <row r="25938" spans="1:6" ht="409.6" hidden="1" customHeight="1" x14ac:dyDescent="0.2"/>
    <row r="25939" spans="1:6" ht="12.75" customHeight="1" x14ac:dyDescent="0.25">
      <c r="A25939" s="144" t="s">
        <v>4868</v>
      </c>
      <c r="B25939" s="145"/>
      <c r="C25939" s="145"/>
      <c r="D25939" s="145"/>
      <c r="E25939" s="146"/>
      <c r="F25939" s="147"/>
    </row>
    <row r="25940" spans="1:6" ht="12.75" customHeight="1" x14ac:dyDescent="0.2">
      <c r="A25940" s="138" t="s">
        <v>3659</v>
      </c>
      <c r="B25940" s="139"/>
      <c r="C25940" s="139"/>
      <c r="D25940" s="140"/>
      <c r="E25940" s="76" t="s">
        <v>4869</v>
      </c>
      <c r="F25940" s="77" t="s">
        <v>4870</v>
      </c>
    </row>
    <row r="25941" spans="1:6" ht="12.75" customHeight="1" x14ac:dyDescent="0.2">
      <c r="A25941" s="141"/>
      <c r="B25941" s="142"/>
      <c r="C25941" s="142"/>
      <c r="D25941" s="143"/>
      <c r="E25941" s="78" t="s">
        <v>3658</v>
      </c>
      <c r="F25941" s="79" t="s">
        <v>117</v>
      </c>
    </row>
    <row r="25942" spans="1:6" ht="409.6" hidden="1" customHeight="1" x14ac:dyDescent="0.2"/>
    <row r="25943" spans="1:6" ht="12.75" customHeight="1" x14ac:dyDescent="0.2">
      <c r="A25943" s="80" t="s">
        <v>4871</v>
      </c>
      <c r="B25943" s="81" t="s">
        <v>4872</v>
      </c>
      <c r="C25943" s="82" t="s">
        <v>4870</v>
      </c>
      <c r="D25943" s="82" t="s">
        <v>4873</v>
      </c>
      <c r="E25943" s="82" t="s">
        <v>4874</v>
      </c>
      <c r="F25943" s="83" t="s">
        <v>4875</v>
      </c>
    </row>
    <row r="25944" spans="1:6" ht="409.6" hidden="1" customHeight="1" x14ac:dyDescent="0.2"/>
    <row r="25945" spans="1:6" ht="25.5" customHeight="1" x14ac:dyDescent="0.2">
      <c r="A25945" s="84" t="s">
        <v>5646</v>
      </c>
      <c r="B25945" s="85" t="s">
        <v>5647</v>
      </c>
      <c r="C25945" s="86" t="s">
        <v>117</v>
      </c>
      <c r="D25945" s="87">
        <v>1.05</v>
      </c>
      <c r="E25945" s="88">
        <v>18146</v>
      </c>
      <c r="F25945" s="89">
        <f>+D25945*E25945</f>
        <v>19053.3</v>
      </c>
    </row>
    <row r="25946" spans="1:6" ht="409.6" hidden="1" customHeight="1" x14ac:dyDescent="0.2"/>
    <row r="25947" spans="1:6" ht="25.5" customHeight="1" x14ac:dyDescent="0.2">
      <c r="A25947" s="84" t="s">
        <v>5883</v>
      </c>
      <c r="B25947" s="85" t="s">
        <v>5884</v>
      </c>
      <c r="C25947" s="86" t="s">
        <v>9</v>
      </c>
      <c r="D25947" s="87">
        <v>0.105</v>
      </c>
      <c r="E25947" s="88">
        <v>87000</v>
      </c>
      <c r="F25947" s="89">
        <f>+D25947*E25947</f>
        <v>9135</v>
      </c>
    </row>
    <row r="25948" spans="1:6" ht="409.6" hidden="1" customHeight="1" x14ac:dyDescent="0.2"/>
    <row r="25949" spans="1:6" ht="25.5" customHeight="1" x14ac:dyDescent="0.2">
      <c r="A25949" s="84" t="s">
        <v>5885</v>
      </c>
      <c r="B25949" s="85" t="s">
        <v>5886</v>
      </c>
      <c r="C25949" s="86" t="s">
        <v>9</v>
      </c>
      <c r="D25949" s="87">
        <v>0.105</v>
      </c>
      <c r="E25949" s="88">
        <v>134900</v>
      </c>
      <c r="F25949" s="89">
        <f>+D25949*E25949</f>
        <v>14164.5</v>
      </c>
    </row>
    <row r="25950" spans="1:6" ht="409.6" hidden="1" customHeight="1" x14ac:dyDescent="0.2"/>
    <row r="25951" spans="1:6" ht="25.5" customHeight="1" x14ac:dyDescent="0.2">
      <c r="A25951" s="84" t="s">
        <v>5048</v>
      </c>
      <c r="B25951" s="85" t="s">
        <v>5049</v>
      </c>
      <c r="C25951" s="86" t="s">
        <v>106</v>
      </c>
      <c r="D25951" s="87">
        <v>5.2499999999999998E-2</v>
      </c>
      <c r="E25951" s="88">
        <v>331600</v>
      </c>
      <c r="F25951" s="89">
        <f>+D25951*E25951</f>
        <v>17409</v>
      </c>
    </row>
    <row r="25952" spans="1:6" ht="409.6" hidden="1" customHeight="1" x14ac:dyDescent="0.2"/>
    <row r="25953" spans="1:6" ht="25.5" customHeight="1" x14ac:dyDescent="0.2">
      <c r="A25953" s="84" t="s">
        <v>5490</v>
      </c>
      <c r="B25953" s="85" t="s">
        <v>5491</v>
      </c>
      <c r="C25953" s="86" t="s">
        <v>7</v>
      </c>
      <c r="D25953" s="87">
        <v>0.39689999999999998</v>
      </c>
      <c r="E25953" s="88">
        <v>12350</v>
      </c>
      <c r="F25953" s="89">
        <f>+D25953*E25953</f>
        <v>4901.7150000000001</v>
      </c>
    </row>
    <row r="25954" spans="1:6" ht="409.6" hidden="1" customHeight="1" x14ac:dyDescent="0.2"/>
    <row r="25955" spans="1:6" ht="25.5" customHeight="1" x14ac:dyDescent="0.2">
      <c r="A25955" s="84" t="s">
        <v>5867</v>
      </c>
      <c r="B25955" s="85" t="s">
        <v>5868</v>
      </c>
      <c r="C25955" s="86" t="s">
        <v>9</v>
      </c>
      <c r="D25955" s="87">
        <v>0.16700000000000001</v>
      </c>
      <c r="E25955" s="88">
        <v>39425</v>
      </c>
      <c r="F25955" s="89">
        <f>+D25955*E25955</f>
        <v>6583.9750000000004</v>
      </c>
    </row>
    <row r="25956" spans="1:6" ht="409.6" hidden="1" customHeight="1" x14ac:dyDescent="0.2"/>
    <row r="25957" spans="1:6" ht="25.5" customHeight="1" x14ac:dyDescent="0.2">
      <c r="A25957" s="84" t="s">
        <v>5648</v>
      </c>
      <c r="B25957" s="85" t="s">
        <v>5649</v>
      </c>
      <c r="C25957" s="86" t="s">
        <v>9</v>
      </c>
      <c r="D25957" s="87">
        <v>0.1</v>
      </c>
      <c r="E25957" s="88">
        <v>1650</v>
      </c>
      <c r="F25957" s="89">
        <f>+D25957*E25957</f>
        <v>165</v>
      </c>
    </row>
    <row r="25958" spans="1:6" ht="409.6" hidden="1" customHeight="1" x14ac:dyDescent="0.2"/>
    <row r="25959" spans="1:6" ht="25.5" customHeight="1" thickBot="1" x14ac:dyDescent="0.25">
      <c r="A25959" s="84" t="s">
        <v>5450</v>
      </c>
      <c r="B25959" s="85" t="s">
        <v>5451</v>
      </c>
      <c r="C25959" s="86" t="s">
        <v>7</v>
      </c>
      <c r="D25959" s="87">
        <v>0.2</v>
      </c>
      <c r="E25959" s="88">
        <v>15900</v>
      </c>
      <c r="F25959" s="89">
        <f>+D25959*E25959</f>
        <v>3180</v>
      </c>
    </row>
    <row r="25960" spans="1:6" ht="409.6" hidden="1" customHeight="1" thickBot="1" x14ac:dyDescent="0.25"/>
    <row r="25961" spans="1:6" ht="13.5" customHeight="1" thickBot="1" x14ac:dyDescent="0.25">
      <c r="A25961" s="90" t="s">
        <v>4883</v>
      </c>
      <c r="B25961" s="91"/>
      <c r="C25961" s="92">
        <v>72.378928574894005</v>
      </c>
      <c r="D25961" s="91"/>
      <c r="E25961" s="93" t="s">
        <v>4884</v>
      </c>
      <c r="F25961" s="94">
        <v>74593</v>
      </c>
    </row>
    <row r="25962" spans="1:6" ht="0.2" customHeight="1" x14ac:dyDescent="0.2"/>
    <row r="25963" spans="1:6" ht="12.75" customHeight="1" x14ac:dyDescent="0.2">
      <c r="A25963" s="80" t="s">
        <v>4871</v>
      </c>
      <c r="B25963" s="81" t="s">
        <v>4885</v>
      </c>
      <c r="C25963" s="82" t="s">
        <v>4870</v>
      </c>
      <c r="D25963" s="82" t="s">
        <v>4873</v>
      </c>
      <c r="E25963" s="82" t="s">
        <v>4874</v>
      </c>
      <c r="F25963" s="83" t="s">
        <v>4875</v>
      </c>
    </row>
    <row r="25964" spans="1:6" ht="409.6" hidden="1" customHeight="1" x14ac:dyDescent="0.2"/>
    <row r="25965" spans="1:6" ht="25.5" customHeight="1" thickBot="1" x14ac:dyDescent="0.25">
      <c r="A25965" s="84" t="s">
        <v>5284</v>
      </c>
      <c r="B25965" s="85" t="s">
        <v>5285</v>
      </c>
      <c r="C25965" s="86" t="s">
        <v>4888</v>
      </c>
      <c r="D25965" s="87">
        <v>0.12195</v>
      </c>
      <c r="E25965" s="88">
        <v>222303</v>
      </c>
      <c r="F25965" s="89">
        <f>+D25965*E25965</f>
        <v>27109.850849999999</v>
      </c>
    </row>
    <row r="25966" spans="1:6" ht="409.6" hidden="1" customHeight="1" thickBot="1" x14ac:dyDescent="0.25"/>
    <row r="25967" spans="1:6" ht="13.5" customHeight="1" thickBot="1" x14ac:dyDescent="0.25">
      <c r="A25967" s="90" t="s">
        <v>4893</v>
      </c>
      <c r="B25967" s="91"/>
      <c r="C25967" s="92">
        <v>26.3053202534471</v>
      </c>
      <c r="D25967" s="91"/>
      <c r="E25967" s="93" t="s">
        <v>4884</v>
      </c>
      <c r="F25967" s="94">
        <v>27110</v>
      </c>
    </row>
    <row r="25968" spans="1:6" ht="0.2" customHeight="1" x14ac:dyDescent="0.2"/>
    <row r="25969" spans="1:6" ht="12.75" customHeight="1" x14ac:dyDescent="0.2">
      <c r="A25969" s="80" t="s">
        <v>4871</v>
      </c>
      <c r="B25969" s="81" t="s">
        <v>4894</v>
      </c>
      <c r="C25969" s="82" t="s">
        <v>4870</v>
      </c>
      <c r="D25969" s="82" t="s">
        <v>4873</v>
      </c>
      <c r="E25969" s="82" t="s">
        <v>4874</v>
      </c>
      <c r="F25969" s="83" t="s">
        <v>4875</v>
      </c>
    </row>
    <row r="25970" spans="1:6" ht="409.6" hidden="1" customHeight="1" x14ac:dyDescent="0.2"/>
    <row r="25971" spans="1:6" ht="25.5" customHeight="1" thickBot="1" x14ac:dyDescent="0.25">
      <c r="A25971" s="84" t="s">
        <v>4895</v>
      </c>
      <c r="B25971" s="85" t="s">
        <v>4896</v>
      </c>
      <c r="C25971" s="86" t="s">
        <v>4897</v>
      </c>
      <c r="D25971" s="87">
        <v>0.05</v>
      </c>
      <c r="E25971" s="88">
        <v>27110</v>
      </c>
      <c r="F25971" s="89">
        <f>+D25971*E25971</f>
        <v>1355.5</v>
      </c>
    </row>
    <row r="25972" spans="1:6" ht="409.6" hidden="1" customHeight="1" thickBot="1" x14ac:dyDescent="0.25"/>
    <row r="25973" spans="1:6" ht="13.5" customHeight="1" thickBot="1" x14ac:dyDescent="0.25">
      <c r="A25973" s="90" t="s">
        <v>4898</v>
      </c>
      <c r="B25973" s="91"/>
      <c r="C25973" s="92">
        <v>1.3157511716589501</v>
      </c>
      <c r="D25973" s="91"/>
      <c r="E25973" s="93" t="s">
        <v>4884</v>
      </c>
      <c r="F25973" s="94">
        <v>1356</v>
      </c>
    </row>
    <row r="25974" spans="1:6" ht="0.2" customHeight="1" thickBot="1" x14ac:dyDescent="0.25"/>
    <row r="25975" spans="1:6" ht="12.75" customHeight="1" thickBot="1" x14ac:dyDescent="0.3">
      <c r="A25975" s="157" t="s">
        <v>4909</v>
      </c>
      <c r="B25975" s="158"/>
      <c r="C25975" s="158"/>
      <c r="D25975" s="158"/>
      <c r="E25975" s="159">
        <v>103059</v>
      </c>
      <c r="F25975" s="160"/>
    </row>
    <row r="25976" spans="1:6" ht="12.75" customHeight="1" x14ac:dyDescent="0.2"/>
    <row r="25977" spans="1:6" ht="12.75" customHeight="1" x14ac:dyDescent="0.2"/>
    <row r="25978" spans="1:6" ht="409.6" hidden="1" customHeight="1" x14ac:dyDescent="0.2"/>
    <row r="25979" spans="1:6" ht="12.75" customHeight="1" x14ac:dyDescent="0.25">
      <c r="A25979" s="144" t="s">
        <v>4868</v>
      </c>
      <c r="B25979" s="145"/>
      <c r="C25979" s="145"/>
      <c r="D25979" s="145"/>
      <c r="E25979" s="146"/>
      <c r="F25979" s="147"/>
    </row>
    <row r="25980" spans="1:6" ht="12.75" customHeight="1" x14ac:dyDescent="0.2">
      <c r="A25980" s="138" t="s">
        <v>3661</v>
      </c>
      <c r="B25980" s="139"/>
      <c r="C25980" s="139"/>
      <c r="D25980" s="140"/>
      <c r="E25980" s="76" t="s">
        <v>4869</v>
      </c>
      <c r="F25980" s="77" t="s">
        <v>4870</v>
      </c>
    </row>
    <row r="25981" spans="1:6" ht="12.75" customHeight="1" x14ac:dyDescent="0.2">
      <c r="A25981" s="141"/>
      <c r="B25981" s="142"/>
      <c r="C25981" s="142"/>
      <c r="D25981" s="143"/>
      <c r="E25981" s="78" t="s">
        <v>3660</v>
      </c>
      <c r="F25981" s="79" t="s">
        <v>117</v>
      </c>
    </row>
    <row r="25982" spans="1:6" ht="409.6" hidden="1" customHeight="1" x14ac:dyDescent="0.2"/>
    <row r="25983" spans="1:6" ht="12.75" customHeight="1" x14ac:dyDescent="0.2">
      <c r="A25983" s="80" t="s">
        <v>4871</v>
      </c>
      <c r="B25983" s="81" t="s">
        <v>4872</v>
      </c>
      <c r="C25983" s="82" t="s">
        <v>4870</v>
      </c>
      <c r="D25983" s="82" t="s">
        <v>4873</v>
      </c>
      <c r="E25983" s="82" t="s">
        <v>4874</v>
      </c>
      <c r="F25983" s="83" t="s">
        <v>4875</v>
      </c>
    </row>
    <row r="25984" spans="1:6" ht="409.6" hidden="1" customHeight="1" x14ac:dyDescent="0.2"/>
    <row r="25985" spans="1:6" ht="25.5" customHeight="1" x14ac:dyDescent="0.2">
      <c r="A25985" s="84" t="s">
        <v>5646</v>
      </c>
      <c r="B25985" s="85" t="s">
        <v>5647</v>
      </c>
      <c r="C25985" s="86" t="s">
        <v>117</v>
      </c>
      <c r="D25985" s="87">
        <v>1.05</v>
      </c>
      <c r="E25985" s="88">
        <v>18146</v>
      </c>
      <c r="F25985" s="89">
        <f>+D25985*E25985</f>
        <v>19053.3</v>
      </c>
    </row>
    <row r="25986" spans="1:6" ht="409.6" hidden="1" customHeight="1" x14ac:dyDescent="0.2"/>
    <row r="25987" spans="1:6" ht="25.5" customHeight="1" x14ac:dyDescent="0.2">
      <c r="A25987" s="84" t="s">
        <v>5048</v>
      </c>
      <c r="B25987" s="85" t="s">
        <v>5049</v>
      </c>
      <c r="C25987" s="86" t="s">
        <v>106</v>
      </c>
      <c r="D25987" s="87">
        <v>5.2499999999999998E-2</v>
      </c>
      <c r="E25987" s="88">
        <v>331600</v>
      </c>
      <c r="F25987" s="89">
        <f>+D25987*E25987</f>
        <v>17409</v>
      </c>
    </row>
    <row r="25988" spans="1:6" ht="409.6" hidden="1" customHeight="1" x14ac:dyDescent="0.2"/>
    <row r="25989" spans="1:6" ht="25.5" customHeight="1" x14ac:dyDescent="0.2">
      <c r="A25989" s="84" t="s">
        <v>5867</v>
      </c>
      <c r="B25989" s="85" t="s">
        <v>5868</v>
      </c>
      <c r="C25989" s="86" t="s">
        <v>9</v>
      </c>
      <c r="D25989" s="87">
        <v>0.17</v>
      </c>
      <c r="E25989" s="88">
        <v>39425</v>
      </c>
      <c r="F25989" s="89">
        <f>+D25989*E25989</f>
        <v>6702.2500000000009</v>
      </c>
    </row>
    <row r="25990" spans="1:6" ht="409.6" hidden="1" customHeight="1" x14ac:dyDescent="0.2"/>
    <row r="25991" spans="1:6" ht="25.5" customHeight="1" x14ac:dyDescent="0.2">
      <c r="A25991" s="84" t="s">
        <v>5648</v>
      </c>
      <c r="B25991" s="85" t="s">
        <v>5649</v>
      </c>
      <c r="C25991" s="86" t="s">
        <v>9</v>
      </c>
      <c r="D25991" s="87">
        <v>0.2</v>
      </c>
      <c r="E25991" s="88">
        <v>1650</v>
      </c>
      <c r="F25991" s="89">
        <f>+D25991*E25991</f>
        <v>330</v>
      </c>
    </row>
    <row r="25992" spans="1:6" ht="409.6" hidden="1" customHeight="1" x14ac:dyDescent="0.2"/>
    <row r="25993" spans="1:6" ht="25.5" customHeight="1" thickBot="1" x14ac:dyDescent="0.25">
      <c r="A25993" s="84" t="s">
        <v>5450</v>
      </c>
      <c r="B25993" s="85" t="s">
        <v>5451</v>
      </c>
      <c r="C25993" s="86" t="s">
        <v>7</v>
      </c>
      <c r="D25993" s="87">
        <v>0.03</v>
      </c>
      <c r="E25993" s="88">
        <v>15900</v>
      </c>
      <c r="F25993" s="89">
        <f>+D25993*E25993</f>
        <v>477</v>
      </c>
    </row>
    <row r="25994" spans="1:6" ht="409.6" hidden="1" customHeight="1" thickBot="1" x14ac:dyDescent="0.25"/>
    <row r="25995" spans="1:6" ht="13.5" customHeight="1" thickBot="1" x14ac:dyDescent="0.25">
      <c r="A25995" s="90" t="s">
        <v>4883</v>
      </c>
      <c r="B25995" s="91"/>
      <c r="C25995" s="92">
        <v>64.209988317756995</v>
      </c>
      <c r="D25995" s="91"/>
      <c r="E25995" s="93" t="s">
        <v>4884</v>
      </c>
      <c r="F25995" s="94">
        <v>43971</v>
      </c>
    </row>
    <row r="25996" spans="1:6" ht="0.2" customHeight="1" x14ac:dyDescent="0.2"/>
    <row r="25997" spans="1:6" ht="12.75" customHeight="1" x14ac:dyDescent="0.2">
      <c r="A25997" s="80" t="s">
        <v>4871</v>
      </c>
      <c r="B25997" s="81" t="s">
        <v>4885</v>
      </c>
      <c r="C25997" s="82" t="s">
        <v>4870</v>
      </c>
      <c r="D25997" s="82" t="s">
        <v>4873</v>
      </c>
      <c r="E25997" s="82" t="s">
        <v>4874</v>
      </c>
      <c r="F25997" s="83" t="s">
        <v>4875</v>
      </c>
    </row>
    <row r="25998" spans="1:6" ht="409.6" hidden="1" customHeight="1" x14ac:dyDescent="0.2"/>
    <row r="25999" spans="1:6" ht="25.5" customHeight="1" thickBot="1" x14ac:dyDescent="0.25">
      <c r="A25999" s="84" t="s">
        <v>5284</v>
      </c>
      <c r="B25999" s="85" t="s">
        <v>5285</v>
      </c>
      <c r="C25999" s="86" t="s">
        <v>4888</v>
      </c>
      <c r="D25999" s="87">
        <v>0.105</v>
      </c>
      <c r="E25999" s="88">
        <v>222303</v>
      </c>
      <c r="F25999" s="89">
        <f>+D25999*E25999</f>
        <v>23341.814999999999</v>
      </c>
    </row>
    <row r="26000" spans="1:6" ht="409.6" hidden="1" customHeight="1" thickBot="1" x14ac:dyDescent="0.25"/>
    <row r="26001" spans="1:6" ht="13.5" customHeight="1" thickBot="1" x14ac:dyDescent="0.25">
      <c r="A26001" s="90" t="s">
        <v>4893</v>
      </c>
      <c r="B26001" s="91"/>
      <c r="C26001" s="92">
        <v>34.085864485981297</v>
      </c>
      <c r="D26001" s="91"/>
      <c r="E26001" s="93" t="s">
        <v>4884</v>
      </c>
      <c r="F26001" s="94">
        <v>23342</v>
      </c>
    </row>
    <row r="26002" spans="1:6" ht="0.2" customHeight="1" x14ac:dyDescent="0.2"/>
    <row r="26003" spans="1:6" ht="12.75" customHeight="1" x14ac:dyDescent="0.2">
      <c r="A26003" s="80" t="s">
        <v>4871</v>
      </c>
      <c r="B26003" s="81" t="s">
        <v>4894</v>
      </c>
      <c r="C26003" s="82" t="s">
        <v>4870</v>
      </c>
      <c r="D26003" s="82" t="s">
        <v>4873</v>
      </c>
      <c r="E26003" s="82" t="s">
        <v>4874</v>
      </c>
      <c r="F26003" s="83" t="s">
        <v>4875</v>
      </c>
    </row>
    <row r="26004" spans="1:6" ht="409.6" hidden="1" customHeight="1" x14ac:dyDescent="0.2"/>
    <row r="26005" spans="1:6" ht="25.5" customHeight="1" thickBot="1" x14ac:dyDescent="0.25">
      <c r="A26005" s="84" t="s">
        <v>4895</v>
      </c>
      <c r="B26005" s="85" t="s">
        <v>4896</v>
      </c>
      <c r="C26005" s="86" t="s">
        <v>4897</v>
      </c>
      <c r="D26005" s="87">
        <v>0.05</v>
      </c>
      <c r="E26005" s="88">
        <v>23342</v>
      </c>
      <c r="F26005" s="89">
        <f>+D26005*E26005</f>
        <v>1167.1000000000001</v>
      </c>
    </row>
    <row r="26006" spans="1:6" ht="409.6" hidden="1" customHeight="1" thickBot="1" x14ac:dyDescent="0.25"/>
    <row r="26007" spans="1:6" ht="13.5" customHeight="1" thickBot="1" x14ac:dyDescent="0.25">
      <c r="A26007" s="90" t="s">
        <v>4898</v>
      </c>
      <c r="B26007" s="91"/>
      <c r="C26007" s="92">
        <v>1.7041471962616801</v>
      </c>
      <c r="D26007" s="91"/>
      <c r="E26007" s="93" t="s">
        <v>4884</v>
      </c>
      <c r="F26007" s="94">
        <v>1167</v>
      </c>
    </row>
    <row r="26008" spans="1:6" ht="0.2" customHeight="1" thickBot="1" x14ac:dyDescent="0.25"/>
    <row r="26009" spans="1:6" ht="12.75" customHeight="1" thickBot="1" x14ac:dyDescent="0.3">
      <c r="A26009" s="157" t="s">
        <v>4909</v>
      </c>
      <c r="B26009" s="158"/>
      <c r="C26009" s="158"/>
      <c r="D26009" s="158"/>
      <c r="E26009" s="159">
        <v>68480</v>
      </c>
      <c r="F26009" s="160"/>
    </row>
    <row r="26010" spans="1:6" ht="12.75" customHeight="1" x14ac:dyDescent="0.2"/>
    <row r="26011" spans="1:6" ht="12.75" customHeight="1" x14ac:dyDescent="0.2"/>
    <row r="26012" spans="1:6" ht="409.6" hidden="1" customHeight="1" x14ac:dyDescent="0.2"/>
    <row r="26013" spans="1:6" ht="12.75" customHeight="1" x14ac:dyDescent="0.25">
      <c r="A26013" s="144" t="s">
        <v>4868</v>
      </c>
      <c r="B26013" s="145"/>
      <c r="C26013" s="145"/>
      <c r="D26013" s="145"/>
      <c r="E26013" s="146"/>
      <c r="F26013" s="147"/>
    </row>
    <row r="26014" spans="1:6" ht="12.75" customHeight="1" x14ac:dyDescent="0.2">
      <c r="A26014" s="138" t="s">
        <v>3663</v>
      </c>
      <c r="B26014" s="139"/>
      <c r="C26014" s="139"/>
      <c r="D26014" s="140"/>
      <c r="E26014" s="76" t="s">
        <v>4869</v>
      </c>
      <c r="F26014" s="77" t="s">
        <v>4870</v>
      </c>
    </row>
    <row r="26015" spans="1:6" ht="12.75" customHeight="1" x14ac:dyDescent="0.2">
      <c r="A26015" s="141"/>
      <c r="B26015" s="142"/>
      <c r="C26015" s="142"/>
      <c r="D26015" s="143"/>
      <c r="E26015" s="78" t="s">
        <v>3662</v>
      </c>
      <c r="F26015" s="79" t="s">
        <v>117</v>
      </c>
    </row>
    <row r="26016" spans="1:6" ht="409.6" hidden="1" customHeight="1" x14ac:dyDescent="0.2"/>
    <row r="26017" spans="1:6" ht="12.75" customHeight="1" x14ac:dyDescent="0.2">
      <c r="A26017" s="80" t="s">
        <v>4871</v>
      </c>
      <c r="B26017" s="81" t="s">
        <v>4872</v>
      </c>
      <c r="C26017" s="82" t="s">
        <v>4870</v>
      </c>
      <c r="D26017" s="82" t="s">
        <v>4873</v>
      </c>
      <c r="E26017" s="82" t="s">
        <v>4874</v>
      </c>
      <c r="F26017" s="83" t="s">
        <v>4875</v>
      </c>
    </row>
    <row r="26018" spans="1:6" ht="409.6" hidden="1" customHeight="1" x14ac:dyDescent="0.2"/>
    <row r="26019" spans="1:6" ht="25.5" customHeight="1" x14ac:dyDescent="0.2">
      <c r="A26019" s="84" t="s">
        <v>5646</v>
      </c>
      <c r="B26019" s="85" t="s">
        <v>5647</v>
      </c>
      <c r="C26019" s="86" t="s">
        <v>117</v>
      </c>
      <c r="D26019" s="87">
        <v>1.05</v>
      </c>
      <c r="E26019" s="88">
        <v>18146</v>
      </c>
      <c r="F26019" s="89">
        <f>+D26019*E26019</f>
        <v>19053.3</v>
      </c>
    </row>
    <row r="26020" spans="1:6" ht="409.6" hidden="1" customHeight="1" x14ac:dyDescent="0.2"/>
    <row r="26021" spans="1:6" ht="25.5" customHeight="1" x14ac:dyDescent="0.2">
      <c r="A26021" s="84" t="s">
        <v>5048</v>
      </c>
      <c r="B26021" s="85" t="s">
        <v>5049</v>
      </c>
      <c r="C26021" s="86" t="s">
        <v>106</v>
      </c>
      <c r="D26021" s="87">
        <v>5.2499999999999998E-2</v>
      </c>
      <c r="E26021" s="88">
        <v>331600</v>
      </c>
      <c r="F26021" s="89">
        <f>+D26021*E26021</f>
        <v>17409</v>
      </c>
    </row>
    <row r="26022" spans="1:6" ht="409.6" hidden="1" customHeight="1" x14ac:dyDescent="0.2"/>
    <row r="26023" spans="1:6" ht="25.5" customHeight="1" x14ac:dyDescent="0.2">
      <c r="A26023" s="84" t="s">
        <v>5867</v>
      </c>
      <c r="B26023" s="85" t="s">
        <v>5868</v>
      </c>
      <c r="C26023" s="86" t="s">
        <v>9</v>
      </c>
      <c r="D26023" s="87">
        <v>0.16700000000000001</v>
      </c>
      <c r="E26023" s="88">
        <v>39425</v>
      </c>
      <c r="F26023" s="89">
        <f>+D26023*E26023</f>
        <v>6583.9750000000004</v>
      </c>
    </row>
    <row r="26024" spans="1:6" ht="409.6" hidden="1" customHeight="1" x14ac:dyDescent="0.2"/>
    <row r="26025" spans="1:6" ht="25.5" customHeight="1" x14ac:dyDescent="0.2">
      <c r="A26025" s="84" t="s">
        <v>5490</v>
      </c>
      <c r="B26025" s="85" t="s">
        <v>5491</v>
      </c>
      <c r="C26025" s="86" t="s">
        <v>7</v>
      </c>
      <c r="D26025" s="87">
        <v>0.39689999999999998</v>
      </c>
      <c r="E26025" s="88">
        <v>12350</v>
      </c>
      <c r="F26025" s="89">
        <f>+D26025*E26025</f>
        <v>4901.7150000000001</v>
      </c>
    </row>
    <row r="26026" spans="1:6" ht="409.6" hidden="1" customHeight="1" x14ac:dyDescent="0.2"/>
    <row r="26027" spans="1:6" ht="25.5" customHeight="1" x14ac:dyDescent="0.2">
      <c r="A26027" s="84" t="s">
        <v>5450</v>
      </c>
      <c r="B26027" s="85" t="s">
        <v>5451</v>
      </c>
      <c r="C26027" s="86" t="s">
        <v>7</v>
      </c>
      <c r="D26027" s="87">
        <v>0.03</v>
      </c>
      <c r="E26027" s="88">
        <v>15900</v>
      </c>
      <c r="F26027" s="89">
        <f>+D26027*E26027</f>
        <v>477</v>
      </c>
    </row>
    <row r="26028" spans="1:6" ht="409.6" hidden="1" customHeight="1" x14ac:dyDescent="0.2"/>
    <row r="26029" spans="1:6" ht="25.5" customHeight="1" thickBot="1" x14ac:dyDescent="0.25">
      <c r="A26029" s="84" t="s">
        <v>5648</v>
      </c>
      <c r="B26029" s="85" t="s">
        <v>5649</v>
      </c>
      <c r="C26029" s="86" t="s">
        <v>9</v>
      </c>
      <c r="D26029" s="87">
        <v>0.2</v>
      </c>
      <c r="E26029" s="88">
        <v>1650</v>
      </c>
      <c r="F26029" s="89">
        <f>+D26029*E26029</f>
        <v>330</v>
      </c>
    </row>
    <row r="26030" spans="1:6" ht="409.6" hidden="1" customHeight="1" thickBot="1" x14ac:dyDescent="0.25"/>
    <row r="26031" spans="1:6" ht="13.5" customHeight="1" thickBot="1" x14ac:dyDescent="0.25">
      <c r="A26031" s="90" t="s">
        <v>4883</v>
      </c>
      <c r="B26031" s="91"/>
      <c r="C26031" s="92">
        <v>66.547008080366894</v>
      </c>
      <c r="D26031" s="91"/>
      <c r="E26031" s="93" t="s">
        <v>4884</v>
      </c>
      <c r="F26031" s="94">
        <v>48755</v>
      </c>
    </row>
    <row r="26032" spans="1:6" ht="0.2" customHeight="1" x14ac:dyDescent="0.2"/>
    <row r="26033" spans="1:6" ht="12.75" customHeight="1" x14ac:dyDescent="0.2">
      <c r="A26033" s="80" t="s">
        <v>4871</v>
      </c>
      <c r="B26033" s="81" t="s">
        <v>4885</v>
      </c>
      <c r="C26033" s="82" t="s">
        <v>4870</v>
      </c>
      <c r="D26033" s="82" t="s">
        <v>4873</v>
      </c>
      <c r="E26033" s="82" t="s">
        <v>4874</v>
      </c>
      <c r="F26033" s="83" t="s">
        <v>4875</v>
      </c>
    </row>
    <row r="26034" spans="1:6" ht="409.6" hidden="1" customHeight="1" x14ac:dyDescent="0.2"/>
    <row r="26035" spans="1:6" ht="25.5" customHeight="1" thickBot="1" x14ac:dyDescent="0.25">
      <c r="A26035" s="84" t="s">
        <v>5284</v>
      </c>
      <c r="B26035" s="85" t="s">
        <v>5285</v>
      </c>
      <c r="C26035" s="86" t="s">
        <v>4888</v>
      </c>
      <c r="D26035" s="87">
        <v>0.105</v>
      </c>
      <c r="E26035" s="88">
        <v>222303</v>
      </c>
      <c r="F26035" s="89">
        <f>+D26035*E26035</f>
        <v>23341.814999999999</v>
      </c>
    </row>
    <row r="26036" spans="1:6" ht="409.6" hidden="1" customHeight="1" thickBot="1" x14ac:dyDescent="0.25"/>
    <row r="26037" spans="1:6" ht="13.5" customHeight="1" thickBot="1" x14ac:dyDescent="0.25">
      <c r="A26037" s="90" t="s">
        <v>4893</v>
      </c>
      <c r="B26037" s="91"/>
      <c r="C26037" s="92">
        <v>31.860122297444899</v>
      </c>
      <c r="D26037" s="91"/>
      <c r="E26037" s="93" t="s">
        <v>4884</v>
      </c>
      <c r="F26037" s="94">
        <v>23342</v>
      </c>
    </row>
    <row r="26038" spans="1:6" ht="0.2" customHeight="1" x14ac:dyDescent="0.2"/>
    <row r="26039" spans="1:6" ht="12.75" customHeight="1" x14ac:dyDescent="0.2">
      <c r="A26039" s="80" t="s">
        <v>4871</v>
      </c>
      <c r="B26039" s="81" t="s">
        <v>4894</v>
      </c>
      <c r="C26039" s="82" t="s">
        <v>4870</v>
      </c>
      <c r="D26039" s="82" t="s">
        <v>4873</v>
      </c>
      <c r="E26039" s="82" t="s">
        <v>4874</v>
      </c>
      <c r="F26039" s="83" t="s">
        <v>4875</v>
      </c>
    </row>
    <row r="26040" spans="1:6" ht="409.6" hidden="1" customHeight="1" x14ac:dyDescent="0.2"/>
    <row r="26041" spans="1:6" ht="25.5" customHeight="1" thickBot="1" x14ac:dyDescent="0.25">
      <c r="A26041" s="84" t="s">
        <v>4895</v>
      </c>
      <c r="B26041" s="85" t="s">
        <v>4896</v>
      </c>
      <c r="C26041" s="86" t="s">
        <v>4897</v>
      </c>
      <c r="D26041" s="87">
        <v>0.05</v>
      </c>
      <c r="E26041" s="88">
        <v>23342</v>
      </c>
      <c r="F26041" s="89">
        <f>+D26041*E26041</f>
        <v>1167.1000000000001</v>
      </c>
    </row>
    <row r="26042" spans="1:6" ht="409.6" hidden="1" customHeight="1" thickBot="1" x14ac:dyDescent="0.25"/>
    <row r="26043" spans="1:6" ht="13.5" customHeight="1" thickBot="1" x14ac:dyDescent="0.25">
      <c r="A26043" s="90" t="s">
        <v>4898</v>
      </c>
      <c r="B26043" s="91"/>
      <c r="C26043" s="92">
        <v>1.5928696221882499</v>
      </c>
      <c r="D26043" s="91"/>
      <c r="E26043" s="93" t="s">
        <v>4884</v>
      </c>
      <c r="F26043" s="94">
        <v>1167</v>
      </c>
    </row>
    <row r="26044" spans="1:6" ht="0.2" customHeight="1" thickBot="1" x14ac:dyDescent="0.25"/>
    <row r="26045" spans="1:6" ht="12.75" customHeight="1" thickBot="1" x14ac:dyDescent="0.3">
      <c r="A26045" s="157" t="s">
        <v>4909</v>
      </c>
      <c r="B26045" s="158"/>
      <c r="C26045" s="158"/>
      <c r="D26045" s="158"/>
      <c r="E26045" s="159">
        <v>73264</v>
      </c>
      <c r="F26045" s="160"/>
    </row>
    <row r="26046" spans="1:6" ht="12.75" customHeight="1" x14ac:dyDescent="0.2"/>
    <row r="26047" spans="1:6" ht="12.75" customHeight="1" x14ac:dyDescent="0.2"/>
    <row r="26048" spans="1:6" ht="409.6" hidden="1" customHeight="1" x14ac:dyDescent="0.2"/>
    <row r="26049" spans="1:6" ht="12.75" customHeight="1" x14ac:dyDescent="0.25">
      <c r="A26049" s="144" t="s">
        <v>4868</v>
      </c>
      <c r="B26049" s="145"/>
      <c r="C26049" s="145"/>
      <c r="D26049" s="145"/>
      <c r="E26049" s="146"/>
      <c r="F26049" s="147"/>
    </row>
    <row r="26050" spans="1:6" ht="12.75" customHeight="1" x14ac:dyDescent="0.2">
      <c r="A26050" s="138" t="s">
        <v>3665</v>
      </c>
      <c r="B26050" s="139"/>
      <c r="C26050" s="139"/>
      <c r="D26050" s="140"/>
      <c r="E26050" s="76" t="s">
        <v>4869</v>
      </c>
      <c r="F26050" s="77" t="s">
        <v>4870</v>
      </c>
    </row>
    <row r="26051" spans="1:6" ht="12.75" customHeight="1" x14ac:dyDescent="0.2">
      <c r="A26051" s="141"/>
      <c r="B26051" s="142"/>
      <c r="C26051" s="142"/>
      <c r="D26051" s="143"/>
      <c r="E26051" s="78" t="s">
        <v>3664</v>
      </c>
      <c r="F26051" s="79" t="s">
        <v>263</v>
      </c>
    </row>
    <row r="26052" spans="1:6" ht="409.6" hidden="1" customHeight="1" x14ac:dyDescent="0.2"/>
    <row r="26053" spans="1:6" ht="12.75" customHeight="1" x14ac:dyDescent="0.2">
      <c r="A26053" s="80" t="s">
        <v>4871</v>
      </c>
      <c r="B26053" s="81" t="s">
        <v>4872</v>
      </c>
      <c r="C26053" s="82" t="s">
        <v>4870</v>
      </c>
      <c r="D26053" s="82" t="s">
        <v>4873</v>
      </c>
      <c r="E26053" s="82" t="s">
        <v>4874</v>
      </c>
      <c r="F26053" s="83" t="s">
        <v>4875</v>
      </c>
    </row>
    <row r="26054" spans="1:6" ht="409.6" hidden="1" customHeight="1" x14ac:dyDescent="0.2"/>
    <row r="26055" spans="1:6" ht="25.5" customHeight="1" x14ac:dyDescent="0.2">
      <c r="A26055" s="84" t="s">
        <v>5048</v>
      </c>
      <c r="B26055" s="85" t="s">
        <v>5049</v>
      </c>
      <c r="C26055" s="86" t="s">
        <v>106</v>
      </c>
      <c r="D26055" s="87">
        <v>7.2500000000000004E-3</v>
      </c>
      <c r="E26055" s="88">
        <v>331600</v>
      </c>
      <c r="F26055" s="89">
        <f>+D26055*E26055</f>
        <v>2404.1</v>
      </c>
    </row>
    <row r="26056" spans="1:6" ht="409.6" hidden="1" customHeight="1" x14ac:dyDescent="0.2"/>
    <row r="26057" spans="1:6" ht="25.5" customHeight="1" x14ac:dyDescent="0.2">
      <c r="A26057" s="84" t="s">
        <v>5887</v>
      </c>
      <c r="B26057" s="85" t="s">
        <v>5888</v>
      </c>
      <c r="C26057" s="86" t="s">
        <v>7</v>
      </c>
      <c r="D26057" s="87">
        <v>9.4499999999999993</v>
      </c>
      <c r="E26057" s="88">
        <v>524</v>
      </c>
      <c r="F26057" s="89">
        <f>+D26057*E26057</f>
        <v>4951.7999999999993</v>
      </c>
    </row>
    <row r="26058" spans="1:6" ht="409.6" hidden="1" customHeight="1" x14ac:dyDescent="0.2"/>
    <row r="26059" spans="1:6" ht="25.5" customHeight="1" x14ac:dyDescent="0.2">
      <c r="A26059" s="84" t="s">
        <v>5889</v>
      </c>
      <c r="B26059" s="85" t="s">
        <v>5890</v>
      </c>
      <c r="C26059" s="86" t="s">
        <v>7</v>
      </c>
      <c r="D26059" s="87">
        <v>2</v>
      </c>
      <c r="E26059" s="88">
        <v>850</v>
      </c>
      <c r="F26059" s="89">
        <f>+D26059*E26059</f>
        <v>1700</v>
      </c>
    </row>
    <row r="26060" spans="1:6" ht="409.6" hidden="1" customHeight="1" x14ac:dyDescent="0.2"/>
    <row r="26061" spans="1:6" ht="25.5" customHeight="1" x14ac:dyDescent="0.2">
      <c r="A26061" s="84" t="s">
        <v>5609</v>
      </c>
      <c r="B26061" s="85" t="s">
        <v>5610</v>
      </c>
      <c r="C26061" s="86" t="s">
        <v>9</v>
      </c>
      <c r="D26061" s="87">
        <v>0.11</v>
      </c>
      <c r="E26061" s="88">
        <v>49110</v>
      </c>
      <c r="F26061" s="89">
        <f>+D26061*E26061</f>
        <v>5402.1</v>
      </c>
    </row>
    <row r="26062" spans="1:6" ht="409.6" hidden="1" customHeight="1" x14ac:dyDescent="0.2"/>
    <row r="26063" spans="1:6" ht="25.5" customHeight="1" x14ac:dyDescent="0.2">
      <c r="A26063" s="84" t="s">
        <v>5654</v>
      </c>
      <c r="B26063" s="85" t="s">
        <v>5655</v>
      </c>
      <c r="C26063" s="86" t="s">
        <v>263</v>
      </c>
      <c r="D26063" s="87">
        <v>2.4</v>
      </c>
      <c r="E26063" s="88">
        <v>4510</v>
      </c>
      <c r="F26063" s="89">
        <f>+D26063*E26063</f>
        <v>10824</v>
      </c>
    </row>
    <row r="26064" spans="1:6" ht="409.6" hidden="1" customHeight="1" x14ac:dyDescent="0.2"/>
    <row r="26065" spans="1:6" ht="25.5" customHeight="1" thickBot="1" x14ac:dyDescent="0.25">
      <c r="A26065" s="84" t="s">
        <v>5881</v>
      </c>
      <c r="B26065" s="85" t="s">
        <v>5882</v>
      </c>
      <c r="C26065" s="86" t="s">
        <v>9</v>
      </c>
      <c r="D26065" s="87">
        <v>0.13125000000000001</v>
      </c>
      <c r="E26065" s="88">
        <v>7350</v>
      </c>
      <c r="F26065" s="89">
        <f>+D26065*E26065</f>
        <v>964.6875</v>
      </c>
    </row>
    <row r="26066" spans="1:6" ht="409.6" hidden="1" customHeight="1" thickBot="1" x14ac:dyDescent="0.25"/>
    <row r="26067" spans="1:6" ht="13.5" customHeight="1" thickBot="1" x14ac:dyDescent="0.25">
      <c r="A26067" s="90" t="s">
        <v>4883</v>
      </c>
      <c r="B26067" s="91"/>
      <c r="C26067" s="92">
        <v>39.364988901553801</v>
      </c>
      <c r="D26067" s="91"/>
      <c r="E26067" s="93" t="s">
        <v>4884</v>
      </c>
      <c r="F26067" s="94">
        <v>26247</v>
      </c>
    </row>
    <row r="26068" spans="1:6" ht="0.2" customHeight="1" x14ac:dyDescent="0.2"/>
    <row r="26069" spans="1:6" ht="12.75" customHeight="1" x14ac:dyDescent="0.2">
      <c r="A26069" s="80" t="s">
        <v>4871</v>
      </c>
      <c r="B26069" s="81" t="s">
        <v>4885</v>
      </c>
      <c r="C26069" s="82" t="s">
        <v>4870</v>
      </c>
      <c r="D26069" s="82" t="s">
        <v>4873</v>
      </c>
      <c r="E26069" s="82" t="s">
        <v>4874</v>
      </c>
      <c r="F26069" s="83" t="s">
        <v>4875</v>
      </c>
    </row>
    <row r="26070" spans="1:6" ht="409.6" hidden="1" customHeight="1" x14ac:dyDescent="0.2"/>
    <row r="26071" spans="1:6" ht="25.5" customHeight="1" thickBot="1" x14ac:dyDescent="0.25">
      <c r="A26071" s="84" t="s">
        <v>5284</v>
      </c>
      <c r="B26071" s="85" t="s">
        <v>5285</v>
      </c>
      <c r="C26071" s="86" t="s">
        <v>4888</v>
      </c>
      <c r="D26071" s="87">
        <v>0.16667000000000001</v>
      </c>
      <c r="E26071" s="88">
        <v>222303</v>
      </c>
      <c r="F26071" s="89">
        <f>+D26071*E26071</f>
        <v>37051.241010000005</v>
      </c>
    </row>
    <row r="26072" spans="1:6" ht="409.6" hidden="1" customHeight="1" thickBot="1" x14ac:dyDescent="0.25"/>
    <row r="26073" spans="1:6" ht="13.5" customHeight="1" thickBot="1" x14ac:dyDescent="0.25">
      <c r="A26073" s="90" t="s">
        <v>4893</v>
      </c>
      <c r="B26073" s="91"/>
      <c r="C26073" s="92">
        <v>55.568720379146903</v>
      </c>
      <c r="D26073" s="91"/>
      <c r="E26073" s="93" t="s">
        <v>4884</v>
      </c>
      <c r="F26073" s="94">
        <v>37051</v>
      </c>
    </row>
    <row r="26074" spans="1:6" ht="0.2" customHeight="1" x14ac:dyDescent="0.2"/>
    <row r="26075" spans="1:6" ht="12.75" customHeight="1" x14ac:dyDescent="0.2">
      <c r="A26075" s="80" t="s">
        <v>4871</v>
      </c>
      <c r="B26075" s="81" t="s">
        <v>4894</v>
      </c>
      <c r="C26075" s="82" t="s">
        <v>4870</v>
      </c>
      <c r="D26075" s="82" t="s">
        <v>4873</v>
      </c>
      <c r="E26075" s="82" t="s">
        <v>4874</v>
      </c>
      <c r="F26075" s="83" t="s">
        <v>4875</v>
      </c>
    </row>
    <row r="26076" spans="1:6" ht="409.6" hidden="1" customHeight="1" x14ac:dyDescent="0.2"/>
    <row r="26077" spans="1:6" ht="25.5" customHeight="1" thickBot="1" x14ac:dyDescent="0.25">
      <c r="A26077" s="84" t="s">
        <v>4895</v>
      </c>
      <c r="B26077" s="85" t="s">
        <v>4896</v>
      </c>
      <c r="C26077" s="86" t="s">
        <v>4897</v>
      </c>
      <c r="D26077" s="87">
        <v>0.05</v>
      </c>
      <c r="E26077" s="88">
        <v>37051</v>
      </c>
      <c r="F26077" s="89">
        <f>+D26077*E26077</f>
        <v>1852.5500000000002</v>
      </c>
    </row>
    <row r="26078" spans="1:6" ht="409.6" hidden="1" customHeight="1" thickBot="1" x14ac:dyDescent="0.25"/>
    <row r="26079" spans="1:6" ht="13.5" customHeight="1" thickBot="1" x14ac:dyDescent="0.25">
      <c r="A26079" s="90" t="s">
        <v>4898</v>
      </c>
      <c r="B26079" s="91"/>
      <c r="C26079" s="92">
        <v>2.7791109244705701</v>
      </c>
      <c r="D26079" s="91"/>
      <c r="E26079" s="93" t="s">
        <v>4884</v>
      </c>
      <c r="F26079" s="94">
        <v>1853</v>
      </c>
    </row>
    <row r="26080" spans="1:6" ht="0.2" customHeight="1" x14ac:dyDescent="0.2"/>
    <row r="26081" spans="1:6" ht="12.75" customHeight="1" x14ac:dyDescent="0.2">
      <c r="A26081" s="80" t="s">
        <v>4871</v>
      </c>
      <c r="B26081" s="81" t="s">
        <v>4899</v>
      </c>
      <c r="C26081" s="82" t="s">
        <v>4870</v>
      </c>
      <c r="D26081" s="82" t="s">
        <v>4873</v>
      </c>
      <c r="E26081" s="82" t="s">
        <v>4874</v>
      </c>
      <c r="F26081" s="83" t="s">
        <v>4875</v>
      </c>
    </row>
    <row r="26082" spans="1:6" ht="409.6" hidden="1" customHeight="1" x14ac:dyDescent="0.2"/>
    <row r="26083" spans="1:6" ht="25.5" customHeight="1" thickBot="1" x14ac:dyDescent="0.25">
      <c r="A26083" s="84" t="s">
        <v>5075</v>
      </c>
      <c r="B26083" s="85" t="s">
        <v>5076</v>
      </c>
      <c r="C26083" s="86" t="s">
        <v>109</v>
      </c>
      <c r="D26083" s="87">
        <v>0.05</v>
      </c>
      <c r="E26083" s="88">
        <v>30495</v>
      </c>
      <c r="F26083" s="89">
        <f>+D26083*E26083</f>
        <v>1524.75</v>
      </c>
    </row>
    <row r="26084" spans="1:6" ht="409.6" hidden="1" customHeight="1" thickBot="1" x14ac:dyDescent="0.25"/>
    <row r="26085" spans="1:6" ht="13.5" customHeight="1" thickBot="1" x14ac:dyDescent="0.25">
      <c r="A26085" s="90" t="s">
        <v>4904</v>
      </c>
      <c r="B26085" s="91"/>
      <c r="C26085" s="92">
        <v>2.2871797948287198</v>
      </c>
      <c r="D26085" s="91"/>
      <c r="E26085" s="93" t="s">
        <v>4884</v>
      </c>
      <c r="F26085" s="94">
        <v>1525</v>
      </c>
    </row>
    <row r="26086" spans="1:6" ht="0.2" customHeight="1" thickBot="1" x14ac:dyDescent="0.25"/>
    <row r="26087" spans="1:6" ht="12.75" customHeight="1" thickBot="1" x14ac:dyDescent="0.3">
      <c r="A26087" s="157" t="s">
        <v>4909</v>
      </c>
      <c r="B26087" s="158"/>
      <c r="C26087" s="158"/>
      <c r="D26087" s="158"/>
      <c r="E26087" s="159">
        <v>66676</v>
      </c>
      <c r="F26087" s="160"/>
    </row>
    <row r="26088" spans="1:6" ht="12.75" customHeight="1" x14ac:dyDescent="0.2"/>
    <row r="26089" spans="1:6" ht="12.75" customHeight="1" x14ac:dyDescent="0.2"/>
    <row r="26090" spans="1:6" ht="409.6" hidden="1" customHeight="1" x14ac:dyDescent="0.2"/>
    <row r="26091" spans="1:6" ht="12.75" customHeight="1" x14ac:dyDescent="0.25">
      <c r="A26091" s="144" t="s">
        <v>4868</v>
      </c>
      <c r="B26091" s="145"/>
      <c r="C26091" s="145"/>
      <c r="D26091" s="145"/>
      <c r="E26091" s="146"/>
      <c r="F26091" s="147"/>
    </row>
    <row r="26092" spans="1:6" ht="12.75" customHeight="1" x14ac:dyDescent="0.2">
      <c r="A26092" s="138" t="s">
        <v>3667</v>
      </c>
      <c r="B26092" s="139"/>
      <c r="C26092" s="139"/>
      <c r="D26092" s="140"/>
      <c r="E26092" s="76" t="s">
        <v>4869</v>
      </c>
      <c r="F26092" s="77" t="s">
        <v>4870</v>
      </c>
    </row>
    <row r="26093" spans="1:6" ht="12.75" customHeight="1" x14ac:dyDescent="0.2">
      <c r="A26093" s="141"/>
      <c r="B26093" s="142"/>
      <c r="C26093" s="142"/>
      <c r="D26093" s="143"/>
      <c r="E26093" s="78" t="s">
        <v>3666</v>
      </c>
      <c r="F26093" s="79" t="s">
        <v>263</v>
      </c>
    </row>
    <row r="26094" spans="1:6" ht="409.6" hidden="1" customHeight="1" x14ac:dyDescent="0.2"/>
    <row r="26095" spans="1:6" ht="12.75" customHeight="1" x14ac:dyDescent="0.2">
      <c r="A26095" s="80" t="s">
        <v>4871</v>
      </c>
      <c r="B26095" s="81" t="s">
        <v>4872</v>
      </c>
      <c r="C26095" s="82" t="s">
        <v>4870</v>
      </c>
      <c r="D26095" s="82" t="s">
        <v>4873</v>
      </c>
      <c r="E26095" s="82" t="s">
        <v>4874</v>
      </c>
      <c r="F26095" s="83" t="s">
        <v>4875</v>
      </c>
    </row>
    <row r="26096" spans="1:6" ht="409.6" hidden="1" customHeight="1" x14ac:dyDescent="0.2"/>
    <row r="26097" spans="1:6" ht="25.5" customHeight="1" x14ac:dyDescent="0.2">
      <c r="A26097" s="84" t="s">
        <v>5048</v>
      </c>
      <c r="B26097" s="85" t="s">
        <v>5049</v>
      </c>
      <c r="C26097" s="86" t="s">
        <v>106</v>
      </c>
      <c r="D26097" s="87">
        <v>1.11E-2</v>
      </c>
      <c r="E26097" s="88">
        <v>331600</v>
      </c>
      <c r="F26097" s="89">
        <f>+D26097*E26097</f>
        <v>3680.76</v>
      </c>
    </row>
    <row r="26098" spans="1:6" ht="409.6" hidden="1" customHeight="1" x14ac:dyDescent="0.2"/>
    <row r="26099" spans="1:6" ht="25.5" customHeight="1" x14ac:dyDescent="0.2">
      <c r="A26099" s="84" t="s">
        <v>5490</v>
      </c>
      <c r="B26099" s="85" t="s">
        <v>5491</v>
      </c>
      <c r="C26099" s="86" t="s">
        <v>7</v>
      </c>
      <c r="D26099" s="87">
        <v>7.9909999999999995E-2</v>
      </c>
      <c r="E26099" s="88">
        <v>12350</v>
      </c>
      <c r="F26099" s="89">
        <f>+D26099*E26099</f>
        <v>986.88849999999991</v>
      </c>
    </row>
    <row r="26100" spans="1:6" ht="409.6" hidden="1" customHeight="1" x14ac:dyDescent="0.2"/>
    <row r="26101" spans="1:6" ht="25.5" customHeight="1" x14ac:dyDescent="0.2">
      <c r="A26101" s="84" t="s">
        <v>5654</v>
      </c>
      <c r="B26101" s="85" t="s">
        <v>5655</v>
      </c>
      <c r="C26101" s="86" t="s">
        <v>263</v>
      </c>
      <c r="D26101" s="87">
        <v>2.1</v>
      </c>
      <c r="E26101" s="88">
        <v>4510</v>
      </c>
      <c r="F26101" s="89">
        <f>+D26101*E26101</f>
        <v>9471</v>
      </c>
    </row>
    <row r="26102" spans="1:6" ht="409.6" hidden="1" customHeight="1" x14ac:dyDescent="0.2"/>
    <row r="26103" spans="1:6" ht="25.5" customHeight="1" thickBot="1" x14ac:dyDescent="0.25">
      <c r="A26103" s="84" t="s">
        <v>5881</v>
      </c>
      <c r="B26103" s="85" t="s">
        <v>5882</v>
      </c>
      <c r="C26103" s="86" t="s">
        <v>9</v>
      </c>
      <c r="D26103" s="87">
        <v>1.05</v>
      </c>
      <c r="E26103" s="88">
        <v>7350</v>
      </c>
      <c r="F26103" s="89">
        <f>+D26103*E26103</f>
        <v>7717.5</v>
      </c>
    </row>
    <row r="26104" spans="1:6" ht="409.6" hidden="1" customHeight="1" x14ac:dyDescent="0.2"/>
    <row r="26105" spans="1:6" ht="13.5" customHeight="1" thickBot="1" x14ac:dyDescent="0.25">
      <c r="A26105" s="90" t="s">
        <v>4883</v>
      </c>
      <c r="B26105" s="91"/>
      <c r="C26105" s="92">
        <v>41.576154153430601</v>
      </c>
      <c r="D26105" s="91"/>
      <c r="E26105" s="93" t="s">
        <v>4884</v>
      </c>
      <c r="F26105" s="94">
        <v>21857</v>
      </c>
    </row>
    <row r="26106" spans="1:6" ht="0.2" customHeight="1" x14ac:dyDescent="0.2"/>
    <row r="26107" spans="1:6" ht="12.75" customHeight="1" x14ac:dyDescent="0.2">
      <c r="A26107" s="80" t="s">
        <v>4871</v>
      </c>
      <c r="B26107" s="81" t="s">
        <v>4885</v>
      </c>
      <c r="C26107" s="82" t="s">
        <v>4870</v>
      </c>
      <c r="D26107" s="82" t="s">
        <v>4873</v>
      </c>
      <c r="E26107" s="82" t="s">
        <v>4874</v>
      </c>
      <c r="F26107" s="83" t="s">
        <v>4875</v>
      </c>
    </row>
    <row r="26108" spans="1:6" ht="409.6" hidden="1" customHeight="1" x14ac:dyDescent="0.2"/>
    <row r="26109" spans="1:6" ht="25.5" customHeight="1" thickBot="1" x14ac:dyDescent="0.25">
      <c r="A26109" s="84" t="s">
        <v>5284</v>
      </c>
      <c r="B26109" s="85" t="s">
        <v>5285</v>
      </c>
      <c r="C26109" s="86" t="s">
        <v>4888</v>
      </c>
      <c r="D26109" s="87">
        <v>0.13158</v>
      </c>
      <c r="E26109" s="88">
        <v>222303</v>
      </c>
      <c r="F26109" s="89">
        <f>+D26109*E26109</f>
        <v>29250.62874</v>
      </c>
    </row>
    <row r="26110" spans="1:6" ht="409.6" hidden="1" customHeight="1" thickBot="1" x14ac:dyDescent="0.25"/>
    <row r="26111" spans="1:6" ht="13.5" customHeight="1" thickBot="1" x14ac:dyDescent="0.25">
      <c r="A26111" s="90" t="s">
        <v>4893</v>
      </c>
      <c r="B26111" s="91"/>
      <c r="C26111" s="92">
        <v>55.640942725076599</v>
      </c>
      <c r="D26111" s="91"/>
      <c r="E26111" s="93" t="s">
        <v>4884</v>
      </c>
      <c r="F26111" s="94">
        <v>29251</v>
      </c>
    </row>
    <row r="26112" spans="1:6" ht="0.2" customHeight="1" x14ac:dyDescent="0.2"/>
    <row r="26113" spans="1:6" ht="12.75" customHeight="1" x14ac:dyDescent="0.2">
      <c r="A26113" s="80" t="s">
        <v>4871</v>
      </c>
      <c r="B26113" s="81" t="s">
        <v>4894</v>
      </c>
      <c r="C26113" s="82" t="s">
        <v>4870</v>
      </c>
      <c r="D26113" s="82" t="s">
        <v>4873</v>
      </c>
      <c r="E26113" s="82" t="s">
        <v>4874</v>
      </c>
      <c r="F26113" s="83" t="s">
        <v>4875</v>
      </c>
    </row>
    <row r="26114" spans="1:6" ht="409.6" hidden="1" customHeight="1" x14ac:dyDescent="0.2"/>
    <row r="26115" spans="1:6" ht="25.5" customHeight="1" thickBot="1" x14ac:dyDescent="0.25">
      <c r="A26115" s="84" t="s">
        <v>4895</v>
      </c>
      <c r="B26115" s="85" t="s">
        <v>4896</v>
      </c>
      <c r="C26115" s="86" t="s">
        <v>4897</v>
      </c>
      <c r="D26115" s="87">
        <v>0.05</v>
      </c>
      <c r="E26115" s="88">
        <v>29251</v>
      </c>
      <c r="F26115" s="89">
        <f>+D26115*E26115</f>
        <v>1462.5500000000002</v>
      </c>
    </row>
    <row r="26116" spans="1:6" ht="409.6" hidden="1" customHeight="1" thickBot="1" x14ac:dyDescent="0.25"/>
    <row r="26117" spans="1:6" ht="13.5" customHeight="1" thickBot="1" x14ac:dyDescent="0.25">
      <c r="A26117" s="90" t="s">
        <v>4898</v>
      </c>
      <c r="B26117" s="91"/>
      <c r="C26117" s="92">
        <v>2.7829031214928399</v>
      </c>
      <c r="D26117" s="91"/>
      <c r="E26117" s="93" t="s">
        <v>4884</v>
      </c>
      <c r="F26117" s="94">
        <v>1463</v>
      </c>
    </row>
    <row r="26118" spans="1:6" ht="0.2" customHeight="1" thickBot="1" x14ac:dyDescent="0.25"/>
    <row r="26119" spans="1:6" ht="12.75" customHeight="1" thickBot="1" x14ac:dyDescent="0.3">
      <c r="A26119" s="157" t="s">
        <v>4909</v>
      </c>
      <c r="B26119" s="158"/>
      <c r="C26119" s="158"/>
      <c r="D26119" s="158"/>
      <c r="E26119" s="159">
        <v>52571</v>
      </c>
      <c r="F26119" s="160"/>
    </row>
    <row r="26120" spans="1:6" ht="12.75" customHeight="1" x14ac:dyDescent="0.2"/>
    <row r="26121" spans="1:6" ht="12.75" customHeight="1" x14ac:dyDescent="0.2"/>
    <row r="26122" spans="1:6" ht="409.6" hidden="1" customHeight="1" x14ac:dyDescent="0.2"/>
    <row r="26123" spans="1:6" ht="12.75" customHeight="1" x14ac:dyDescent="0.25">
      <c r="A26123" s="144" t="s">
        <v>4868</v>
      </c>
      <c r="B26123" s="145"/>
      <c r="C26123" s="145"/>
      <c r="D26123" s="145"/>
      <c r="E26123" s="146"/>
      <c r="F26123" s="147"/>
    </row>
    <row r="26124" spans="1:6" ht="12.75" customHeight="1" x14ac:dyDescent="0.2">
      <c r="A26124" s="138" t="s">
        <v>3669</v>
      </c>
      <c r="B26124" s="139"/>
      <c r="C26124" s="139"/>
      <c r="D26124" s="140"/>
      <c r="E26124" s="76" t="s">
        <v>4869</v>
      </c>
      <c r="F26124" s="77" t="s">
        <v>4870</v>
      </c>
    </row>
    <row r="26125" spans="1:6" ht="12.75" customHeight="1" x14ac:dyDescent="0.2">
      <c r="A26125" s="141"/>
      <c r="B26125" s="142"/>
      <c r="C26125" s="142"/>
      <c r="D26125" s="143"/>
      <c r="E26125" s="78" t="s">
        <v>3668</v>
      </c>
      <c r="F26125" s="79" t="s">
        <v>117</v>
      </c>
    </row>
    <row r="26126" spans="1:6" ht="409.6" hidden="1" customHeight="1" x14ac:dyDescent="0.2"/>
    <row r="26127" spans="1:6" ht="12.75" customHeight="1" x14ac:dyDescent="0.2">
      <c r="A26127" s="80" t="s">
        <v>4871</v>
      </c>
      <c r="B26127" s="81" t="s">
        <v>4872</v>
      </c>
      <c r="C26127" s="82" t="s">
        <v>4870</v>
      </c>
      <c r="D26127" s="82" t="s">
        <v>4873</v>
      </c>
      <c r="E26127" s="82" t="s">
        <v>4874</v>
      </c>
      <c r="F26127" s="83" t="s">
        <v>4875</v>
      </c>
    </row>
    <row r="26128" spans="1:6" ht="409.6" hidden="1" customHeight="1" x14ac:dyDescent="0.2"/>
    <row r="26129" spans="1:6" ht="25.5" customHeight="1" x14ac:dyDescent="0.2">
      <c r="A26129" s="84" t="s">
        <v>5891</v>
      </c>
      <c r="B26129" s="85" t="s">
        <v>5892</v>
      </c>
      <c r="C26129" s="86" t="s">
        <v>117</v>
      </c>
      <c r="D26129" s="87">
        <v>1.05</v>
      </c>
      <c r="E26129" s="88">
        <v>28066</v>
      </c>
      <c r="F26129" s="89">
        <f>+D26129*E26129</f>
        <v>29469.300000000003</v>
      </c>
    </row>
    <row r="26130" spans="1:6" ht="409.6" hidden="1" customHeight="1" x14ac:dyDescent="0.2"/>
    <row r="26131" spans="1:6" ht="25.5" customHeight="1" x14ac:dyDescent="0.2">
      <c r="A26131" s="84" t="s">
        <v>5048</v>
      </c>
      <c r="B26131" s="85" t="s">
        <v>5049</v>
      </c>
      <c r="C26131" s="86" t="s">
        <v>106</v>
      </c>
      <c r="D26131" s="87">
        <v>5.2499999999999998E-2</v>
      </c>
      <c r="E26131" s="88">
        <v>331600</v>
      </c>
      <c r="F26131" s="89">
        <f>+D26131*E26131</f>
        <v>17409</v>
      </c>
    </row>
    <row r="26132" spans="1:6" ht="409.6" hidden="1" customHeight="1" x14ac:dyDescent="0.2"/>
    <row r="26133" spans="1:6" ht="25.5" customHeight="1" x14ac:dyDescent="0.2">
      <c r="A26133" s="84" t="s">
        <v>5621</v>
      </c>
      <c r="B26133" s="85" t="s">
        <v>5622</v>
      </c>
      <c r="C26133" s="86" t="s">
        <v>9</v>
      </c>
      <c r="D26133" s="87">
        <v>0.16700000000000001</v>
      </c>
      <c r="E26133" s="88">
        <v>41756</v>
      </c>
      <c r="F26133" s="89">
        <f>+D26133*E26133</f>
        <v>6973.2520000000004</v>
      </c>
    </row>
    <row r="26134" spans="1:6" ht="409.6" hidden="1" customHeight="1" x14ac:dyDescent="0.2"/>
    <row r="26135" spans="1:6" ht="25.5" customHeight="1" x14ac:dyDescent="0.2">
      <c r="A26135" s="84" t="s">
        <v>5648</v>
      </c>
      <c r="B26135" s="85" t="s">
        <v>5649</v>
      </c>
      <c r="C26135" s="86" t="s">
        <v>9</v>
      </c>
      <c r="D26135" s="87">
        <v>0.2</v>
      </c>
      <c r="E26135" s="88">
        <v>1650</v>
      </c>
      <c r="F26135" s="89">
        <f>+D26135*E26135</f>
        <v>330</v>
      </c>
    </row>
    <row r="26136" spans="1:6" ht="409.6" hidden="1" customHeight="1" x14ac:dyDescent="0.2"/>
    <row r="26137" spans="1:6" ht="25.5" customHeight="1" thickBot="1" x14ac:dyDescent="0.25">
      <c r="A26137" s="84" t="s">
        <v>5450</v>
      </c>
      <c r="B26137" s="85" t="s">
        <v>5451</v>
      </c>
      <c r="C26137" s="86" t="s">
        <v>7</v>
      </c>
      <c r="D26137" s="87">
        <v>0.03</v>
      </c>
      <c r="E26137" s="88">
        <v>15900</v>
      </c>
      <c r="F26137" s="89">
        <f>+D26137*E26137</f>
        <v>477</v>
      </c>
    </row>
    <row r="26138" spans="1:6" ht="409.6" hidden="1" customHeight="1" thickBot="1" x14ac:dyDescent="0.25"/>
    <row r="26139" spans="1:6" ht="13.5" customHeight="1" thickBot="1" x14ac:dyDescent="0.25">
      <c r="A26139" s="90" t="s">
        <v>4883</v>
      </c>
      <c r="B26139" s="91"/>
      <c r="C26139" s="92">
        <v>70.074358974359001</v>
      </c>
      <c r="D26139" s="91"/>
      <c r="E26139" s="93" t="s">
        <v>4884</v>
      </c>
      <c r="F26139" s="94">
        <v>54658</v>
      </c>
    </row>
    <row r="26140" spans="1:6" ht="0.2" customHeight="1" x14ac:dyDescent="0.2"/>
    <row r="26141" spans="1:6" ht="12.75" customHeight="1" x14ac:dyDescent="0.2">
      <c r="A26141" s="80" t="s">
        <v>4871</v>
      </c>
      <c r="B26141" s="81" t="s">
        <v>4885</v>
      </c>
      <c r="C26141" s="82" t="s">
        <v>4870</v>
      </c>
      <c r="D26141" s="82" t="s">
        <v>4873</v>
      </c>
      <c r="E26141" s="82" t="s">
        <v>4874</v>
      </c>
      <c r="F26141" s="83" t="s">
        <v>4875</v>
      </c>
    </row>
    <row r="26142" spans="1:6" ht="409.6" hidden="1" customHeight="1" x14ac:dyDescent="0.2"/>
    <row r="26143" spans="1:6" ht="25.5" customHeight="1" thickBot="1" x14ac:dyDescent="0.25">
      <c r="A26143" s="84" t="s">
        <v>5284</v>
      </c>
      <c r="B26143" s="85" t="s">
        <v>5285</v>
      </c>
      <c r="C26143" s="86" t="s">
        <v>4888</v>
      </c>
      <c r="D26143" s="87">
        <v>0.1</v>
      </c>
      <c r="E26143" s="88">
        <v>222303</v>
      </c>
      <c r="F26143" s="89">
        <f>+D26143*E26143</f>
        <v>22230.300000000003</v>
      </c>
    </row>
    <row r="26144" spans="1:6" ht="409.6" hidden="1" customHeight="1" thickBot="1" x14ac:dyDescent="0.25"/>
    <row r="26145" spans="1:6" ht="13.5" customHeight="1" thickBot="1" x14ac:dyDescent="0.25">
      <c r="A26145" s="90" t="s">
        <v>4893</v>
      </c>
      <c r="B26145" s="91"/>
      <c r="C26145" s="92">
        <v>28.5</v>
      </c>
      <c r="D26145" s="91"/>
      <c r="E26145" s="93" t="s">
        <v>4884</v>
      </c>
      <c r="F26145" s="94">
        <v>22230</v>
      </c>
    </row>
    <row r="26146" spans="1:6" ht="0.2" customHeight="1" x14ac:dyDescent="0.2"/>
    <row r="26147" spans="1:6" ht="12.75" customHeight="1" x14ac:dyDescent="0.2">
      <c r="A26147" s="80" t="s">
        <v>4871</v>
      </c>
      <c r="B26147" s="81" t="s">
        <v>4894</v>
      </c>
      <c r="C26147" s="82" t="s">
        <v>4870</v>
      </c>
      <c r="D26147" s="82" t="s">
        <v>4873</v>
      </c>
      <c r="E26147" s="82" t="s">
        <v>4874</v>
      </c>
      <c r="F26147" s="83" t="s">
        <v>4875</v>
      </c>
    </row>
    <row r="26148" spans="1:6" ht="409.6" hidden="1" customHeight="1" x14ac:dyDescent="0.2"/>
    <row r="26149" spans="1:6" ht="25.5" customHeight="1" thickBot="1" x14ac:dyDescent="0.25">
      <c r="A26149" s="84" t="s">
        <v>4895</v>
      </c>
      <c r="B26149" s="85" t="s">
        <v>4896</v>
      </c>
      <c r="C26149" s="86" t="s">
        <v>4897</v>
      </c>
      <c r="D26149" s="87">
        <v>0.05</v>
      </c>
      <c r="E26149" s="88">
        <v>22230</v>
      </c>
      <c r="F26149" s="89">
        <f>+D26149*E26149</f>
        <v>1111.5</v>
      </c>
    </row>
    <row r="26150" spans="1:6" ht="409.6" hidden="1" customHeight="1" thickBot="1" x14ac:dyDescent="0.25"/>
    <row r="26151" spans="1:6" ht="13.5" customHeight="1" thickBot="1" x14ac:dyDescent="0.25">
      <c r="A26151" s="90" t="s">
        <v>4898</v>
      </c>
      <c r="B26151" s="91"/>
      <c r="C26151" s="92">
        <v>1.4256410256410299</v>
      </c>
      <c r="D26151" s="91"/>
      <c r="E26151" s="93" t="s">
        <v>4884</v>
      </c>
      <c r="F26151" s="94">
        <v>1112</v>
      </c>
    </row>
    <row r="26152" spans="1:6" ht="0.2" customHeight="1" thickBot="1" x14ac:dyDescent="0.25"/>
    <row r="26153" spans="1:6" ht="12.75" customHeight="1" thickBot="1" x14ac:dyDescent="0.3">
      <c r="A26153" s="157" t="s">
        <v>4909</v>
      </c>
      <c r="B26153" s="158"/>
      <c r="C26153" s="158"/>
      <c r="D26153" s="158"/>
      <c r="E26153" s="159">
        <v>78000</v>
      </c>
      <c r="F26153" s="160"/>
    </row>
    <row r="26154" spans="1:6" ht="12.75" customHeight="1" x14ac:dyDescent="0.2"/>
    <row r="26155" spans="1:6" ht="12.75" customHeight="1" x14ac:dyDescent="0.2"/>
    <row r="26156" spans="1:6" ht="409.6" hidden="1" customHeight="1" x14ac:dyDescent="0.2"/>
    <row r="26157" spans="1:6" ht="12.75" customHeight="1" x14ac:dyDescent="0.25">
      <c r="A26157" s="144" t="s">
        <v>4868</v>
      </c>
      <c r="B26157" s="145"/>
      <c r="C26157" s="145"/>
      <c r="D26157" s="145"/>
      <c r="E26157" s="146"/>
      <c r="F26157" s="147"/>
    </row>
    <row r="26158" spans="1:6" ht="12.75" customHeight="1" x14ac:dyDescent="0.2">
      <c r="A26158" s="138" t="s">
        <v>3673</v>
      </c>
      <c r="B26158" s="139"/>
      <c r="C26158" s="139"/>
      <c r="D26158" s="140"/>
      <c r="E26158" s="76" t="s">
        <v>4869</v>
      </c>
      <c r="F26158" s="77" t="s">
        <v>4870</v>
      </c>
    </row>
    <row r="26159" spans="1:6" ht="12.75" customHeight="1" x14ac:dyDescent="0.2">
      <c r="A26159" s="141"/>
      <c r="B26159" s="142"/>
      <c r="C26159" s="142"/>
      <c r="D26159" s="143"/>
      <c r="E26159" s="78" t="s">
        <v>3672</v>
      </c>
      <c r="F26159" s="79" t="s">
        <v>117</v>
      </c>
    </row>
    <row r="26160" spans="1:6" ht="409.6" hidden="1" customHeight="1" x14ac:dyDescent="0.2"/>
    <row r="26161" spans="1:6" ht="12.75" customHeight="1" x14ac:dyDescent="0.2">
      <c r="A26161" s="80" t="s">
        <v>4871</v>
      </c>
      <c r="B26161" s="81" t="s">
        <v>4872</v>
      </c>
      <c r="C26161" s="82" t="s">
        <v>4870</v>
      </c>
      <c r="D26161" s="82" t="s">
        <v>4873</v>
      </c>
      <c r="E26161" s="82" t="s">
        <v>4874</v>
      </c>
      <c r="F26161" s="83" t="s">
        <v>4875</v>
      </c>
    </row>
    <row r="26162" spans="1:6" ht="409.6" hidden="1" customHeight="1" x14ac:dyDescent="0.2"/>
    <row r="26163" spans="1:6" ht="25.5" customHeight="1" x14ac:dyDescent="0.2">
      <c r="A26163" s="84" t="s">
        <v>5893</v>
      </c>
      <c r="B26163" s="85" t="s">
        <v>5894</v>
      </c>
      <c r="C26163" s="86" t="s">
        <v>117</v>
      </c>
      <c r="D26163" s="87">
        <v>1</v>
      </c>
      <c r="E26163" s="88">
        <v>36095</v>
      </c>
      <c r="F26163" s="89">
        <f>+D26163*E26163</f>
        <v>36095</v>
      </c>
    </row>
    <row r="26164" spans="1:6" ht="409.6" hidden="1" customHeight="1" x14ac:dyDescent="0.2"/>
    <row r="26165" spans="1:6" ht="25.5" customHeight="1" x14ac:dyDescent="0.2">
      <c r="A26165" s="84" t="s">
        <v>5895</v>
      </c>
      <c r="B26165" s="85" t="s">
        <v>5896</v>
      </c>
      <c r="C26165" s="86" t="s">
        <v>106</v>
      </c>
      <c r="D26165" s="87">
        <v>5.2499999999999998E-2</v>
      </c>
      <c r="E26165" s="88">
        <v>362439</v>
      </c>
      <c r="F26165" s="89">
        <f>+D26165*E26165</f>
        <v>19028.047500000001</v>
      </c>
    </row>
    <row r="26166" spans="1:6" ht="409.6" hidden="1" customHeight="1" x14ac:dyDescent="0.2"/>
    <row r="26167" spans="1:6" ht="25.5" customHeight="1" x14ac:dyDescent="0.2">
      <c r="A26167" s="84" t="s">
        <v>5652</v>
      </c>
      <c r="B26167" s="85" t="s">
        <v>5653</v>
      </c>
      <c r="C26167" s="86" t="s">
        <v>7</v>
      </c>
      <c r="D26167" s="87">
        <v>1</v>
      </c>
      <c r="E26167" s="88">
        <v>2080</v>
      </c>
      <c r="F26167" s="89">
        <f>+D26167*E26167</f>
        <v>2080</v>
      </c>
    </row>
    <row r="26168" spans="1:6" ht="409.6" hidden="1" customHeight="1" x14ac:dyDescent="0.2"/>
    <row r="26169" spans="1:6" ht="25.5" customHeight="1" x14ac:dyDescent="0.2">
      <c r="A26169" s="84" t="s">
        <v>5857</v>
      </c>
      <c r="B26169" s="85" t="s">
        <v>5858</v>
      </c>
      <c r="C26169" s="86" t="s">
        <v>263</v>
      </c>
      <c r="D26169" s="87">
        <v>1.08</v>
      </c>
      <c r="E26169" s="88">
        <v>3406</v>
      </c>
      <c r="F26169" s="89">
        <f>+D26169*E26169</f>
        <v>3678.48</v>
      </c>
    </row>
    <row r="26170" spans="1:6" ht="409.6" hidden="1" customHeight="1" x14ac:dyDescent="0.2"/>
    <row r="26171" spans="1:6" ht="25.5" customHeight="1" x14ac:dyDescent="0.2">
      <c r="A26171" s="84" t="s">
        <v>5897</v>
      </c>
      <c r="B26171" s="85" t="s">
        <v>5898</v>
      </c>
      <c r="C26171" s="86" t="s">
        <v>5899</v>
      </c>
      <c r="D26171" s="87">
        <v>4.1669999999999999E-2</v>
      </c>
      <c r="E26171" s="88">
        <v>23818</v>
      </c>
      <c r="F26171" s="89">
        <f>+D26171*E26171</f>
        <v>992.49605999999994</v>
      </c>
    </row>
    <row r="26172" spans="1:6" ht="409.6" hidden="1" customHeight="1" x14ac:dyDescent="0.2"/>
    <row r="26173" spans="1:6" ht="25.5" customHeight="1" thickBot="1" x14ac:dyDescent="0.25">
      <c r="A26173" s="84" t="s">
        <v>5900</v>
      </c>
      <c r="B26173" s="85" t="s">
        <v>5901</v>
      </c>
      <c r="C26173" s="86" t="s">
        <v>9</v>
      </c>
      <c r="D26173" s="87">
        <v>2.5200000000000001E-3</v>
      </c>
      <c r="E26173" s="88">
        <v>171600</v>
      </c>
      <c r="F26173" s="89">
        <f>+D26173*E26173</f>
        <v>432.43200000000002</v>
      </c>
    </row>
    <row r="26174" spans="1:6" ht="409.6" hidden="1" customHeight="1" thickBot="1" x14ac:dyDescent="0.25"/>
    <row r="26175" spans="1:6" ht="13.5" customHeight="1" thickBot="1" x14ac:dyDescent="0.25">
      <c r="A26175" s="90" t="s">
        <v>4883</v>
      </c>
      <c r="B26175" s="91"/>
      <c r="C26175" s="92">
        <v>51.2768811673402</v>
      </c>
      <c r="D26175" s="91"/>
      <c r="E26175" s="93" t="s">
        <v>4884</v>
      </c>
      <c r="F26175" s="94">
        <v>62305</v>
      </c>
    </row>
    <row r="26176" spans="1:6" ht="0.2" customHeight="1" x14ac:dyDescent="0.2"/>
    <row r="26177" spans="1:6" ht="12.75" customHeight="1" x14ac:dyDescent="0.2">
      <c r="A26177" s="80" t="s">
        <v>4871</v>
      </c>
      <c r="B26177" s="81" t="s">
        <v>4885</v>
      </c>
      <c r="C26177" s="82" t="s">
        <v>4870</v>
      </c>
      <c r="D26177" s="82" t="s">
        <v>4873</v>
      </c>
      <c r="E26177" s="82" t="s">
        <v>4874</v>
      </c>
      <c r="F26177" s="83" t="s">
        <v>4875</v>
      </c>
    </row>
    <row r="26178" spans="1:6" ht="409.6" hidden="1" customHeight="1" x14ac:dyDescent="0.2"/>
    <row r="26179" spans="1:6" ht="25.5" customHeight="1" thickBot="1" x14ac:dyDescent="0.25">
      <c r="A26179" s="84" t="s">
        <v>5284</v>
      </c>
      <c r="B26179" s="85" t="s">
        <v>5285</v>
      </c>
      <c r="C26179" s="86" t="s">
        <v>4888</v>
      </c>
      <c r="D26179" s="87">
        <v>0.22222</v>
      </c>
      <c r="E26179" s="88">
        <v>222303</v>
      </c>
      <c r="F26179" s="89">
        <f>+D26179*E26179</f>
        <v>49400.172660000004</v>
      </c>
    </row>
    <row r="26180" spans="1:6" ht="409.6" hidden="1" customHeight="1" thickBot="1" x14ac:dyDescent="0.25"/>
    <row r="26181" spans="1:6" ht="13.5" customHeight="1" thickBot="1" x14ac:dyDescent="0.25">
      <c r="A26181" s="90" t="s">
        <v>4893</v>
      </c>
      <c r="B26181" s="91"/>
      <c r="C26181" s="92">
        <v>40.656093887594999</v>
      </c>
      <c r="D26181" s="91"/>
      <c r="E26181" s="93" t="s">
        <v>4884</v>
      </c>
      <c r="F26181" s="94">
        <v>49400</v>
      </c>
    </row>
    <row r="26182" spans="1:6" ht="0.2" customHeight="1" x14ac:dyDescent="0.2"/>
    <row r="26183" spans="1:6" ht="12.75" customHeight="1" x14ac:dyDescent="0.2">
      <c r="A26183" s="80" t="s">
        <v>4871</v>
      </c>
      <c r="B26183" s="81" t="s">
        <v>4894</v>
      </c>
      <c r="C26183" s="82" t="s">
        <v>4870</v>
      </c>
      <c r="D26183" s="82" t="s">
        <v>4873</v>
      </c>
      <c r="E26183" s="82" t="s">
        <v>4874</v>
      </c>
      <c r="F26183" s="83" t="s">
        <v>4875</v>
      </c>
    </row>
    <row r="26184" spans="1:6" ht="409.6" hidden="1" customHeight="1" x14ac:dyDescent="0.2"/>
    <row r="26185" spans="1:6" ht="25.5" customHeight="1" thickBot="1" x14ac:dyDescent="0.25">
      <c r="A26185" s="84" t="s">
        <v>4895</v>
      </c>
      <c r="B26185" s="85" t="s">
        <v>4896</v>
      </c>
      <c r="C26185" s="86" t="s">
        <v>4897</v>
      </c>
      <c r="D26185" s="87">
        <v>0.05</v>
      </c>
      <c r="E26185" s="88">
        <v>49400</v>
      </c>
      <c r="F26185" s="89">
        <f>+D26185*E26185</f>
        <v>2470</v>
      </c>
    </row>
    <row r="26186" spans="1:6" ht="409.6" hidden="1" customHeight="1" thickBot="1" x14ac:dyDescent="0.25"/>
    <row r="26187" spans="1:6" ht="13.5" customHeight="1" thickBot="1" x14ac:dyDescent="0.25">
      <c r="A26187" s="90" t="s">
        <v>4898</v>
      </c>
      <c r="B26187" s="91"/>
      <c r="C26187" s="92">
        <v>2.0328046943797502</v>
      </c>
      <c r="D26187" s="91"/>
      <c r="E26187" s="93" t="s">
        <v>4884</v>
      </c>
      <c r="F26187" s="94">
        <v>2470</v>
      </c>
    </row>
    <row r="26188" spans="1:6" ht="0.2" customHeight="1" x14ac:dyDescent="0.2"/>
    <row r="26189" spans="1:6" ht="12.75" customHeight="1" x14ac:dyDescent="0.2">
      <c r="A26189" s="80" t="s">
        <v>4871</v>
      </c>
      <c r="B26189" s="81" t="s">
        <v>4899</v>
      </c>
      <c r="C26189" s="82" t="s">
        <v>4870</v>
      </c>
      <c r="D26189" s="82" t="s">
        <v>4873</v>
      </c>
      <c r="E26189" s="82" t="s">
        <v>4874</v>
      </c>
      <c r="F26189" s="83" t="s">
        <v>4875</v>
      </c>
    </row>
    <row r="26190" spans="1:6" ht="409.6" hidden="1" customHeight="1" x14ac:dyDescent="0.2"/>
    <row r="26191" spans="1:6" ht="25.5" customHeight="1" thickBot="1" x14ac:dyDescent="0.25">
      <c r="A26191" s="84" t="s">
        <v>5734</v>
      </c>
      <c r="B26191" s="85" t="s">
        <v>5735</v>
      </c>
      <c r="C26191" s="86" t="s">
        <v>109</v>
      </c>
      <c r="D26191" s="87">
        <v>5.6000000000000001E-2</v>
      </c>
      <c r="E26191" s="88">
        <v>35182</v>
      </c>
      <c r="F26191" s="89">
        <f>+D26191*E26191</f>
        <v>1970.192</v>
      </c>
    </row>
    <row r="26192" spans="1:6" ht="409.6" hidden="1" customHeight="1" x14ac:dyDescent="0.2"/>
    <row r="26193" spans="1:6" ht="13.5" customHeight="1" thickBot="1" x14ac:dyDescent="0.25">
      <c r="A26193" s="90" t="s">
        <v>4904</v>
      </c>
      <c r="B26193" s="91"/>
      <c r="C26193" s="92">
        <v>1.6213057683919401</v>
      </c>
      <c r="D26193" s="91"/>
      <c r="E26193" s="93" t="s">
        <v>4884</v>
      </c>
      <c r="F26193" s="94">
        <v>1970</v>
      </c>
    </row>
    <row r="26194" spans="1:6" ht="0.2" customHeight="1" x14ac:dyDescent="0.2"/>
    <row r="26195" spans="1:6" ht="12.75" customHeight="1" x14ac:dyDescent="0.2">
      <c r="A26195" s="80" t="s">
        <v>4871</v>
      </c>
      <c r="B26195" s="81" t="s">
        <v>4905</v>
      </c>
      <c r="C26195" s="82" t="s">
        <v>4870</v>
      </c>
      <c r="D26195" s="82" t="s">
        <v>4873</v>
      </c>
      <c r="E26195" s="82" t="s">
        <v>4874</v>
      </c>
      <c r="F26195" s="83" t="s">
        <v>4875</v>
      </c>
    </row>
    <row r="26196" spans="1:6" ht="409.6" hidden="1" customHeight="1" x14ac:dyDescent="0.2"/>
    <row r="26197" spans="1:6" ht="25.5" customHeight="1" x14ac:dyDescent="0.2">
      <c r="A26197" s="84" t="s">
        <v>4916</v>
      </c>
      <c r="B26197" s="85" t="s">
        <v>4917</v>
      </c>
      <c r="C26197" s="86" t="s">
        <v>106</v>
      </c>
      <c r="D26197" s="87">
        <v>4.0000000000000001E-3</v>
      </c>
      <c r="E26197" s="88">
        <v>38014</v>
      </c>
      <c r="F26197" s="89">
        <f>+D26197*E26197</f>
        <v>152.05600000000001</v>
      </c>
    </row>
    <row r="26198" spans="1:6" ht="409.6" hidden="1" customHeight="1" x14ac:dyDescent="0.2"/>
    <row r="26199" spans="1:6" ht="25.5" customHeight="1" x14ac:dyDescent="0.2">
      <c r="A26199" s="84" t="s">
        <v>4920</v>
      </c>
      <c r="B26199" s="85" t="s">
        <v>4921</v>
      </c>
      <c r="C26199" s="86" t="s">
        <v>106</v>
      </c>
      <c r="D26199" s="87">
        <v>0.187</v>
      </c>
      <c r="E26199" s="88">
        <v>14128</v>
      </c>
      <c r="F26199" s="89">
        <f>+D26199*E26199</f>
        <v>2641.9360000000001</v>
      </c>
    </row>
    <row r="26200" spans="1:6" ht="409.6" hidden="1" customHeight="1" x14ac:dyDescent="0.2"/>
    <row r="26201" spans="1:6" ht="25.5" customHeight="1" thickBot="1" x14ac:dyDescent="0.25">
      <c r="A26201" s="84" t="s">
        <v>4949</v>
      </c>
      <c r="B26201" s="85" t="s">
        <v>4950</v>
      </c>
      <c r="C26201" s="86" t="s">
        <v>9</v>
      </c>
      <c r="D26201" s="87">
        <v>1.2</v>
      </c>
      <c r="E26201" s="88">
        <v>2140</v>
      </c>
      <c r="F26201" s="89">
        <f>+D26201*E26201</f>
        <v>2568</v>
      </c>
    </row>
    <row r="26202" spans="1:6" ht="409.6" hidden="1" customHeight="1" thickBot="1" x14ac:dyDescent="0.25"/>
    <row r="26203" spans="1:6" ht="13.5" customHeight="1" thickBot="1" x14ac:dyDescent="0.25">
      <c r="A26203" s="90" t="s">
        <v>4908</v>
      </c>
      <c r="B26203" s="91"/>
      <c r="C26203" s="92">
        <v>4.4129144822931998</v>
      </c>
      <c r="D26203" s="91"/>
      <c r="E26203" s="93" t="s">
        <v>4884</v>
      </c>
      <c r="F26203" s="94">
        <v>5362</v>
      </c>
    </row>
    <row r="26204" spans="1:6" ht="0.2" customHeight="1" thickBot="1" x14ac:dyDescent="0.25"/>
    <row r="26205" spans="1:6" ht="12.75" customHeight="1" thickBot="1" x14ac:dyDescent="0.3">
      <c r="A26205" s="157" t="s">
        <v>4909</v>
      </c>
      <c r="B26205" s="158"/>
      <c r="C26205" s="158"/>
      <c r="D26205" s="158"/>
      <c r="E26205" s="159">
        <v>121507</v>
      </c>
      <c r="F26205" s="160"/>
    </row>
    <row r="26206" spans="1:6" ht="12.75" customHeight="1" x14ac:dyDescent="0.2"/>
    <row r="26207" spans="1:6" ht="12.75" customHeight="1" x14ac:dyDescent="0.2"/>
    <row r="26208" spans="1:6" ht="409.6" hidden="1" customHeight="1" x14ac:dyDescent="0.2"/>
    <row r="26209" spans="1:6" ht="12.75" customHeight="1" x14ac:dyDescent="0.25">
      <c r="A26209" s="144" t="s">
        <v>4868</v>
      </c>
      <c r="B26209" s="145"/>
      <c r="C26209" s="145"/>
      <c r="D26209" s="145"/>
      <c r="E26209" s="146"/>
      <c r="F26209" s="147"/>
    </row>
    <row r="26210" spans="1:6" ht="12.75" customHeight="1" x14ac:dyDescent="0.2">
      <c r="A26210" s="138" t="s">
        <v>3675</v>
      </c>
      <c r="B26210" s="139"/>
      <c r="C26210" s="139"/>
      <c r="D26210" s="140"/>
      <c r="E26210" s="76" t="s">
        <v>4869</v>
      </c>
      <c r="F26210" s="77" t="s">
        <v>4870</v>
      </c>
    </row>
    <row r="26211" spans="1:6" ht="12.75" customHeight="1" x14ac:dyDescent="0.2">
      <c r="A26211" s="141"/>
      <c r="B26211" s="142"/>
      <c r="C26211" s="142"/>
      <c r="D26211" s="143"/>
      <c r="E26211" s="78" t="s">
        <v>3674</v>
      </c>
      <c r="F26211" s="79" t="s">
        <v>117</v>
      </c>
    </row>
    <row r="26212" spans="1:6" ht="409.6" hidden="1" customHeight="1" x14ac:dyDescent="0.2"/>
    <row r="26213" spans="1:6" ht="12.75" customHeight="1" x14ac:dyDescent="0.2">
      <c r="A26213" s="80" t="s">
        <v>4871</v>
      </c>
      <c r="B26213" s="81" t="s">
        <v>4872</v>
      </c>
      <c r="C26213" s="82" t="s">
        <v>4870</v>
      </c>
      <c r="D26213" s="82" t="s">
        <v>4873</v>
      </c>
      <c r="E26213" s="82" t="s">
        <v>4874</v>
      </c>
      <c r="F26213" s="83" t="s">
        <v>4875</v>
      </c>
    </row>
    <row r="26214" spans="1:6" ht="409.6" hidden="1" customHeight="1" x14ac:dyDescent="0.2"/>
    <row r="26215" spans="1:6" ht="25.5" customHeight="1" x14ac:dyDescent="0.2">
      <c r="A26215" s="84" t="s">
        <v>5902</v>
      </c>
      <c r="B26215" s="85" t="s">
        <v>5903</v>
      </c>
      <c r="C26215" s="86" t="s">
        <v>117</v>
      </c>
      <c r="D26215" s="87">
        <v>1</v>
      </c>
      <c r="E26215" s="88">
        <v>38940</v>
      </c>
      <c r="F26215" s="89">
        <f>+D26215*E26215</f>
        <v>38940</v>
      </c>
    </row>
    <row r="26216" spans="1:6" ht="409.6" hidden="1" customHeight="1" x14ac:dyDescent="0.2"/>
    <row r="26217" spans="1:6" ht="25.5" customHeight="1" x14ac:dyDescent="0.2">
      <c r="A26217" s="84" t="s">
        <v>5900</v>
      </c>
      <c r="B26217" s="85" t="s">
        <v>5901</v>
      </c>
      <c r="C26217" s="86" t="s">
        <v>9</v>
      </c>
      <c r="D26217" s="87">
        <v>2.5200000000000001E-3</v>
      </c>
      <c r="E26217" s="88">
        <v>171600</v>
      </c>
      <c r="F26217" s="89">
        <f>+D26217*E26217</f>
        <v>432.43200000000002</v>
      </c>
    </row>
    <row r="26218" spans="1:6" ht="409.6" hidden="1" customHeight="1" x14ac:dyDescent="0.2"/>
    <row r="26219" spans="1:6" ht="25.5" customHeight="1" x14ac:dyDescent="0.2">
      <c r="A26219" s="84" t="s">
        <v>5895</v>
      </c>
      <c r="B26219" s="85" t="s">
        <v>5896</v>
      </c>
      <c r="C26219" s="86" t="s">
        <v>106</v>
      </c>
      <c r="D26219" s="87">
        <v>5.2499999999999998E-2</v>
      </c>
      <c r="E26219" s="88">
        <v>362439</v>
      </c>
      <c r="F26219" s="89">
        <f>+D26219*E26219</f>
        <v>19028.047500000001</v>
      </c>
    </row>
    <row r="26220" spans="1:6" ht="409.6" hidden="1" customHeight="1" x14ac:dyDescent="0.2"/>
    <row r="26221" spans="1:6" ht="25.5" customHeight="1" x14ac:dyDescent="0.2">
      <c r="A26221" s="84" t="s">
        <v>5652</v>
      </c>
      <c r="B26221" s="85" t="s">
        <v>5653</v>
      </c>
      <c r="C26221" s="86" t="s">
        <v>7</v>
      </c>
      <c r="D26221" s="87">
        <v>1</v>
      </c>
      <c r="E26221" s="88">
        <v>2080</v>
      </c>
      <c r="F26221" s="89">
        <f>+D26221*E26221</f>
        <v>2080</v>
      </c>
    </row>
    <row r="26222" spans="1:6" ht="409.6" hidden="1" customHeight="1" x14ac:dyDescent="0.2"/>
    <row r="26223" spans="1:6" ht="25.5" customHeight="1" x14ac:dyDescent="0.2">
      <c r="A26223" s="84" t="s">
        <v>5857</v>
      </c>
      <c r="B26223" s="85" t="s">
        <v>5858</v>
      </c>
      <c r="C26223" s="86" t="s">
        <v>263</v>
      </c>
      <c r="D26223" s="87">
        <v>1.08</v>
      </c>
      <c r="E26223" s="88">
        <v>3406</v>
      </c>
      <c r="F26223" s="89">
        <f>+D26223*E26223</f>
        <v>3678.48</v>
      </c>
    </row>
    <row r="26224" spans="1:6" ht="409.6" hidden="1" customHeight="1" x14ac:dyDescent="0.2"/>
    <row r="26225" spans="1:6" ht="25.5" customHeight="1" thickBot="1" x14ac:dyDescent="0.25">
      <c r="A26225" s="84" t="s">
        <v>5897</v>
      </c>
      <c r="B26225" s="85" t="s">
        <v>5898</v>
      </c>
      <c r="C26225" s="86" t="s">
        <v>5899</v>
      </c>
      <c r="D26225" s="87">
        <v>4.1669999999999999E-2</v>
      </c>
      <c r="E26225" s="88">
        <v>23818</v>
      </c>
      <c r="F26225" s="89">
        <f>+D26225*E26225</f>
        <v>992.49605999999994</v>
      </c>
    </row>
    <row r="26226" spans="1:6" ht="409.6" hidden="1" customHeight="1" thickBot="1" x14ac:dyDescent="0.25"/>
    <row r="26227" spans="1:6" ht="13.5" customHeight="1" thickBot="1" x14ac:dyDescent="0.25">
      <c r="A26227" s="90" t="s">
        <v>4883</v>
      </c>
      <c r="B26227" s="91"/>
      <c r="C26227" s="92">
        <v>52.393283366037302</v>
      </c>
      <c r="D26227" s="91"/>
      <c r="E26227" s="93" t="s">
        <v>4884</v>
      </c>
      <c r="F26227" s="94">
        <v>65150</v>
      </c>
    </row>
    <row r="26228" spans="1:6" ht="0.2" customHeight="1" x14ac:dyDescent="0.2"/>
    <row r="26229" spans="1:6" ht="12.75" customHeight="1" x14ac:dyDescent="0.2">
      <c r="A26229" s="80" t="s">
        <v>4871</v>
      </c>
      <c r="B26229" s="81" t="s">
        <v>4885</v>
      </c>
      <c r="C26229" s="82" t="s">
        <v>4870</v>
      </c>
      <c r="D26229" s="82" t="s">
        <v>4873</v>
      </c>
      <c r="E26229" s="82" t="s">
        <v>4874</v>
      </c>
      <c r="F26229" s="83" t="s">
        <v>4875</v>
      </c>
    </row>
    <row r="26230" spans="1:6" ht="409.6" hidden="1" customHeight="1" x14ac:dyDescent="0.2"/>
    <row r="26231" spans="1:6" ht="25.5" customHeight="1" thickBot="1" x14ac:dyDescent="0.25">
      <c r="A26231" s="84" t="s">
        <v>5284</v>
      </c>
      <c r="B26231" s="85" t="s">
        <v>5285</v>
      </c>
      <c r="C26231" s="86" t="s">
        <v>4888</v>
      </c>
      <c r="D26231" s="87">
        <v>0.22220000000000001</v>
      </c>
      <c r="E26231" s="88">
        <v>222303</v>
      </c>
      <c r="F26231" s="89">
        <f>+D26231*E26231</f>
        <v>49395.726600000002</v>
      </c>
    </row>
    <row r="26232" spans="1:6" ht="409.6" hidden="1" customHeight="1" thickBot="1" x14ac:dyDescent="0.25"/>
    <row r="26233" spans="1:6" ht="13.5" customHeight="1" thickBot="1" x14ac:dyDescent="0.25">
      <c r="A26233" s="90" t="s">
        <v>4893</v>
      </c>
      <c r="B26233" s="91"/>
      <c r="C26233" s="92">
        <v>39.724000386013401</v>
      </c>
      <c r="D26233" s="91"/>
      <c r="E26233" s="93" t="s">
        <v>4884</v>
      </c>
      <c r="F26233" s="94">
        <v>49396</v>
      </c>
    </row>
    <row r="26234" spans="1:6" ht="0.2" customHeight="1" x14ac:dyDescent="0.2"/>
    <row r="26235" spans="1:6" ht="12.75" customHeight="1" x14ac:dyDescent="0.2">
      <c r="A26235" s="80" t="s">
        <v>4871</v>
      </c>
      <c r="B26235" s="81" t="s">
        <v>4894</v>
      </c>
      <c r="C26235" s="82" t="s">
        <v>4870</v>
      </c>
      <c r="D26235" s="82" t="s">
        <v>4873</v>
      </c>
      <c r="E26235" s="82" t="s">
        <v>4874</v>
      </c>
      <c r="F26235" s="83" t="s">
        <v>4875</v>
      </c>
    </row>
    <row r="26236" spans="1:6" ht="409.6" hidden="1" customHeight="1" x14ac:dyDescent="0.2"/>
    <row r="26237" spans="1:6" ht="25.5" customHeight="1" thickBot="1" x14ac:dyDescent="0.25">
      <c r="A26237" s="84" t="s">
        <v>4895</v>
      </c>
      <c r="B26237" s="85" t="s">
        <v>4896</v>
      </c>
      <c r="C26237" s="86" t="s">
        <v>4897</v>
      </c>
      <c r="D26237" s="87">
        <v>0.05</v>
      </c>
      <c r="E26237" s="88">
        <v>49396</v>
      </c>
      <c r="F26237" s="89">
        <f>+D26237*E26237</f>
        <v>2469.8000000000002</v>
      </c>
    </row>
    <row r="26238" spans="1:6" ht="409.6" hidden="1" customHeight="1" thickBot="1" x14ac:dyDescent="0.25"/>
    <row r="26239" spans="1:6" ht="13.5" customHeight="1" thickBot="1" x14ac:dyDescent="0.25">
      <c r="A26239" s="90" t="s">
        <v>4898</v>
      </c>
      <c r="B26239" s="91"/>
      <c r="C26239" s="92">
        <v>1.9863608582365599</v>
      </c>
      <c r="D26239" s="91"/>
      <c r="E26239" s="93" t="s">
        <v>4884</v>
      </c>
      <c r="F26239" s="94">
        <v>2470</v>
      </c>
    </row>
    <row r="26240" spans="1:6" ht="0.2" customHeight="1" x14ac:dyDescent="0.2"/>
    <row r="26241" spans="1:6" ht="12.75" customHeight="1" x14ac:dyDescent="0.2">
      <c r="A26241" s="80" t="s">
        <v>4871</v>
      </c>
      <c r="B26241" s="81" t="s">
        <v>4899</v>
      </c>
      <c r="C26241" s="82" t="s">
        <v>4870</v>
      </c>
      <c r="D26241" s="82" t="s">
        <v>4873</v>
      </c>
      <c r="E26241" s="82" t="s">
        <v>4874</v>
      </c>
      <c r="F26241" s="83" t="s">
        <v>4875</v>
      </c>
    </row>
    <row r="26242" spans="1:6" ht="409.6" hidden="1" customHeight="1" x14ac:dyDescent="0.2"/>
    <row r="26243" spans="1:6" ht="25.5" customHeight="1" thickBot="1" x14ac:dyDescent="0.25">
      <c r="A26243" s="84" t="s">
        <v>5734</v>
      </c>
      <c r="B26243" s="85" t="s">
        <v>5735</v>
      </c>
      <c r="C26243" s="86" t="s">
        <v>109</v>
      </c>
      <c r="D26243" s="87">
        <v>5.6000000000000001E-2</v>
      </c>
      <c r="E26243" s="88">
        <v>35182</v>
      </c>
      <c r="F26243" s="89">
        <f>+D26243*E26243</f>
        <v>1970.192</v>
      </c>
    </row>
    <row r="26244" spans="1:6" ht="409.6" hidden="1" customHeight="1" thickBot="1" x14ac:dyDescent="0.25"/>
    <row r="26245" spans="1:6" ht="13.5" customHeight="1" thickBot="1" x14ac:dyDescent="0.25">
      <c r="A26245" s="90" t="s">
        <v>4904</v>
      </c>
      <c r="B26245" s="91"/>
      <c r="C26245" s="92">
        <v>1.58426351851256</v>
      </c>
      <c r="D26245" s="91"/>
      <c r="E26245" s="93" t="s">
        <v>4884</v>
      </c>
      <c r="F26245" s="94">
        <v>1970</v>
      </c>
    </row>
    <row r="26246" spans="1:6" ht="0.2" customHeight="1" x14ac:dyDescent="0.2"/>
    <row r="26247" spans="1:6" ht="12.75" customHeight="1" x14ac:dyDescent="0.2">
      <c r="A26247" s="80" t="s">
        <v>4871</v>
      </c>
      <c r="B26247" s="81" t="s">
        <v>4905</v>
      </c>
      <c r="C26247" s="82" t="s">
        <v>4870</v>
      </c>
      <c r="D26247" s="82" t="s">
        <v>4873</v>
      </c>
      <c r="E26247" s="82" t="s">
        <v>4874</v>
      </c>
      <c r="F26247" s="83" t="s">
        <v>4875</v>
      </c>
    </row>
    <row r="26248" spans="1:6" ht="409.6" hidden="1" customHeight="1" x14ac:dyDescent="0.2"/>
    <row r="26249" spans="1:6" ht="25.5" customHeight="1" x14ac:dyDescent="0.2">
      <c r="A26249" s="84" t="s">
        <v>4916</v>
      </c>
      <c r="B26249" s="85" t="s">
        <v>4917</v>
      </c>
      <c r="C26249" s="86" t="s">
        <v>106</v>
      </c>
      <c r="D26249" s="87">
        <v>4.0000000000000001E-3</v>
      </c>
      <c r="E26249" s="88">
        <v>38014</v>
      </c>
      <c r="F26249" s="89">
        <f>+D26249*E26249</f>
        <v>152.05600000000001</v>
      </c>
    </row>
    <row r="26250" spans="1:6" ht="409.6" hidden="1" customHeight="1" x14ac:dyDescent="0.2"/>
    <row r="26251" spans="1:6" ht="25.5" customHeight="1" x14ac:dyDescent="0.2">
      <c r="A26251" s="84" t="s">
        <v>4920</v>
      </c>
      <c r="B26251" s="85" t="s">
        <v>4921</v>
      </c>
      <c r="C26251" s="86" t="s">
        <v>106</v>
      </c>
      <c r="D26251" s="87">
        <v>0.187</v>
      </c>
      <c r="E26251" s="88">
        <v>14128</v>
      </c>
      <c r="F26251" s="89">
        <f>+D26251*E26251</f>
        <v>2641.9360000000001</v>
      </c>
    </row>
    <row r="26252" spans="1:6" ht="409.6" hidden="1" customHeight="1" x14ac:dyDescent="0.2"/>
    <row r="26253" spans="1:6" ht="25.5" customHeight="1" thickBot="1" x14ac:dyDescent="0.25">
      <c r="A26253" s="84" t="s">
        <v>4949</v>
      </c>
      <c r="B26253" s="85" t="s">
        <v>4950</v>
      </c>
      <c r="C26253" s="86" t="s">
        <v>9</v>
      </c>
      <c r="D26253" s="87">
        <v>1.2</v>
      </c>
      <c r="E26253" s="88">
        <v>2140</v>
      </c>
      <c r="F26253" s="89">
        <f>+D26253*E26253</f>
        <v>2568</v>
      </c>
    </row>
    <row r="26254" spans="1:6" ht="409.6" hidden="1" customHeight="1" thickBot="1" x14ac:dyDescent="0.25"/>
    <row r="26255" spans="1:6" ht="13.5" customHeight="1" thickBot="1" x14ac:dyDescent="0.25">
      <c r="A26255" s="90" t="s">
        <v>4908</v>
      </c>
      <c r="B26255" s="91"/>
      <c r="C26255" s="92">
        <v>4.3120918712001801</v>
      </c>
      <c r="D26255" s="91"/>
      <c r="E26255" s="93" t="s">
        <v>4884</v>
      </c>
      <c r="F26255" s="94">
        <v>5362</v>
      </c>
    </row>
    <row r="26256" spans="1:6" ht="0.2" customHeight="1" thickBot="1" x14ac:dyDescent="0.25"/>
    <row r="26257" spans="1:6" ht="12.75" customHeight="1" thickBot="1" x14ac:dyDescent="0.3">
      <c r="A26257" s="157" t="s">
        <v>4909</v>
      </c>
      <c r="B26257" s="158"/>
      <c r="C26257" s="158"/>
      <c r="D26257" s="158"/>
      <c r="E26257" s="159">
        <v>124348</v>
      </c>
      <c r="F26257" s="160"/>
    </row>
    <row r="26258" spans="1:6" ht="12.75" customHeight="1" x14ac:dyDescent="0.2"/>
    <row r="26259" spans="1:6" ht="12.75" customHeight="1" x14ac:dyDescent="0.2"/>
    <row r="26260" spans="1:6" ht="409.6" hidden="1" customHeight="1" x14ac:dyDescent="0.2"/>
    <row r="26261" spans="1:6" ht="12.75" customHeight="1" x14ac:dyDescent="0.25">
      <c r="A26261" s="144" t="s">
        <v>4868</v>
      </c>
      <c r="B26261" s="145"/>
      <c r="C26261" s="145"/>
      <c r="D26261" s="145"/>
      <c r="E26261" s="146"/>
      <c r="F26261" s="147"/>
    </row>
    <row r="26262" spans="1:6" ht="12.75" customHeight="1" x14ac:dyDescent="0.2">
      <c r="A26262" s="138" t="s">
        <v>3677</v>
      </c>
      <c r="B26262" s="139"/>
      <c r="C26262" s="139"/>
      <c r="D26262" s="140"/>
      <c r="E26262" s="76" t="s">
        <v>4869</v>
      </c>
      <c r="F26262" s="77" t="s">
        <v>4870</v>
      </c>
    </row>
    <row r="26263" spans="1:6" ht="12.75" customHeight="1" x14ac:dyDescent="0.2">
      <c r="A26263" s="141"/>
      <c r="B26263" s="142"/>
      <c r="C26263" s="142"/>
      <c r="D26263" s="143"/>
      <c r="E26263" s="78" t="s">
        <v>3676</v>
      </c>
      <c r="F26263" s="79" t="s">
        <v>117</v>
      </c>
    </row>
    <row r="26264" spans="1:6" ht="409.6" hidden="1" customHeight="1" x14ac:dyDescent="0.2"/>
    <row r="26265" spans="1:6" ht="12.75" customHeight="1" x14ac:dyDescent="0.2">
      <c r="A26265" s="80" t="s">
        <v>4871</v>
      </c>
      <c r="B26265" s="81" t="s">
        <v>4872</v>
      </c>
      <c r="C26265" s="82" t="s">
        <v>4870</v>
      </c>
      <c r="D26265" s="82" t="s">
        <v>4873</v>
      </c>
      <c r="E26265" s="82" t="s">
        <v>4874</v>
      </c>
      <c r="F26265" s="83" t="s">
        <v>4875</v>
      </c>
    </row>
    <row r="26266" spans="1:6" ht="409.6" hidden="1" customHeight="1" x14ac:dyDescent="0.2"/>
    <row r="26267" spans="1:6" ht="25.5" customHeight="1" x14ac:dyDescent="0.2">
      <c r="A26267" s="84" t="s">
        <v>5904</v>
      </c>
      <c r="B26267" s="85" t="s">
        <v>5905</v>
      </c>
      <c r="C26267" s="86" t="s">
        <v>117</v>
      </c>
      <c r="D26267" s="87">
        <v>1</v>
      </c>
      <c r="E26267" s="88">
        <v>38940</v>
      </c>
      <c r="F26267" s="89">
        <f>+D26267*E26267</f>
        <v>38940</v>
      </c>
    </row>
    <row r="26268" spans="1:6" ht="409.6" hidden="1" customHeight="1" x14ac:dyDescent="0.2"/>
    <row r="26269" spans="1:6" ht="25.5" customHeight="1" x14ac:dyDescent="0.2">
      <c r="A26269" s="84" t="s">
        <v>5895</v>
      </c>
      <c r="B26269" s="85" t="s">
        <v>5896</v>
      </c>
      <c r="C26269" s="86" t="s">
        <v>106</v>
      </c>
      <c r="D26269" s="87">
        <v>5.2499999999999998E-2</v>
      </c>
      <c r="E26269" s="88">
        <v>362439</v>
      </c>
      <c r="F26269" s="89">
        <f>+D26269*E26269</f>
        <v>19028.047500000001</v>
      </c>
    </row>
    <row r="26270" spans="1:6" ht="409.6" hidden="1" customHeight="1" x14ac:dyDescent="0.2"/>
    <row r="26271" spans="1:6" ht="25.5" customHeight="1" x14ac:dyDescent="0.2">
      <c r="A26271" s="84" t="s">
        <v>5652</v>
      </c>
      <c r="B26271" s="85" t="s">
        <v>5653</v>
      </c>
      <c r="C26271" s="86" t="s">
        <v>7</v>
      </c>
      <c r="D26271" s="87">
        <v>1</v>
      </c>
      <c r="E26271" s="88">
        <v>2080</v>
      </c>
      <c r="F26271" s="89">
        <f>+D26271*E26271</f>
        <v>2080</v>
      </c>
    </row>
    <row r="26272" spans="1:6" ht="409.6" hidden="1" customHeight="1" x14ac:dyDescent="0.2"/>
    <row r="26273" spans="1:6" ht="25.5" customHeight="1" x14ac:dyDescent="0.2">
      <c r="A26273" s="84" t="s">
        <v>5857</v>
      </c>
      <c r="B26273" s="85" t="s">
        <v>5858</v>
      </c>
      <c r="C26273" s="86" t="s">
        <v>263</v>
      </c>
      <c r="D26273" s="87">
        <v>1.08</v>
      </c>
      <c r="E26273" s="88">
        <v>3406</v>
      </c>
      <c r="F26273" s="89">
        <f>+D26273*E26273</f>
        <v>3678.48</v>
      </c>
    </row>
    <row r="26274" spans="1:6" ht="409.6" hidden="1" customHeight="1" x14ac:dyDescent="0.2"/>
    <row r="26275" spans="1:6" ht="25.5" customHeight="1" x14ac:dyDescent="0.2">
      <c r="A26275" s="84" t="s">
        <v>5897</v>
      </c>
      <c r="B26275" s="85" t="s">
        <v>5898</v>
      </c>
      <c r="C26275" s="86" t="s">
        <v>5899</v>
      </c>
      <c r="D26275" s="87">
        <v>4.1669999999999999E-2</v>
      </c>
      <c r="E26275" s="88">
        <v>23818</v>
      </c>
      <c r="F26275" s="89">
        <f>+D26275*E26275</f>
        <v>992.49605999999994</v>
      </c>
    </row>
    <row r="26276" spans="1:6" ht="409.6" hidden="1" customHeight="1" x14ac:dyDescent="0.2"/>
    <row r="26277" spans="1:6" ht="25.5" customHeight="1" thickBot="1" x14ac:dyDescent="0.25">
      <c r="A26277" s="84" t="s">
        <v>5900</v>
      </c>
      <c r="B26277" s="85" t="s">
        <v>5901</v>
      </c>
      <c r="C26277" s="86" t="s">
        <v>9</v>
      </c>
      <c r="D26277" s="87">
        <v>2.5200000000000001E-3</v>
      </c>
      <c r="E26277" s="88">
        <v>171600</v>
      </c>
      <c r="F26277" s="89">
        <f>+D26277*E26277</f>
        <v>432.43200000000002</v>
      </c>
    </row>
    <row r="26278" spans="1:6" ht="409.6" hidden="1" customHeight="1" thickBot="1" x14ac:dyDescent="0.25"/>
    <row r="26279" spans="1:6" ht="13.5" customHeight="1" thickBot="1" x14ac:dyDescent="0.25">
      <c r="A26279" s="90" t="s">
        <v>4883</v>
      </c>
      <c r="B26279" s="91"/>
      <c r="C26279" s="92">
        <v>52.393283366037302</v>
      </c>
      <c r="D26279" s="91"/>
      <c r="E26279" s="93" t="s">
        <v>4884</v>
      </c>
      <c r="F26279" s="94">
        <v>65150</v>
      </c>
    </row>
    <row r="26280" spans="1:6" ht="0.2" customHeight="1" x14ac:dyDescent="0.2"/>
    <row r="26281" spans="1:6" ht="12.75" customHeight="1" x14ac:dyDescent="0.2">
      <c r="A26281" s="80" t="s">
        <v>4871</v>
      </c>
      <c r="B26281" s="81" t="s">
        <v>4885</v>
      </c>
      <c r="C26281" s="82" t="s">
        <v>4870</v>
      </c>
      <c r="D26281" s="82" t="s">
        <v>4873</v>
      </c>
      <c r="E26281" s="82" t="s">
        <v>4874</v>
      </c>
      <c r="F26281" s="83" t="s">
        <v>4875</v>
      </c>
    </row>
    <row r="26282" spans="1:6" ht="409.6" hidden="1" customHeight="1" x14ac:dyDescent="0.2"/>
    <row r="26283" spans="1:6" ht="25.5" customHeight="1" thickBot="1" x14ac:dyDescent="0.25">
      <c r="A26283" s="84" t="s">
        <v>5284</v>
      </c>
      <c r="B26283" s="85" t="s">
        <v>5285</v>
      </c>
      <c r="C26283" s="86" t="s">
        <v>4888</v>
      </c>
      <c r="D26283" s="87">
        <v>0.22220000000000001</v>
      </c>
      <c r="E26283" s="88">
        <v>222303</v>
      </c>
      <c r="F26283" s="89">
        <f>+D26283*E26283</f>
        <v>49395.726600000002</v>
      </c>
    </row>
    <row r="26284" spans="1:6" ht="409.6" hidden="1" customHeight="1" thickBot="1" x14ac:dyDescent="0.25"/>
    <row r="26285" spans="1:6" ht="13.5" customHeight="1" thickBot="1" x14ac:dyDescent="0.25">
      <c r="A26285" s="90" t="s">
        <v>4893</v>
      </c>
      <c r="B26285" s="91"/>
      <c r="C26285" s="92">
        <v>39.724000386013401</v>
      </c>
      <c r="D26285" s="91"/>
      <c r="E26285" s="93" t="s">
        <v>4884</v>
      </c>
      <c r="F26285" s="94">
        <v>49396</v>
      </c>
    </row>
    <row r="26286" spans="1:6" ht="0.2" customHeight="1" x14ac:dyDescent="0.2"/>
    <row r="26287" spans="1:6" ht="12.75" customHeight="1" x14ac:dyDescent="0.2">
      <c r="A26287" s="80" t="s">
        <v>4871</v>
      </c>
      <c r="B26287" s="81" t="s">
        <v>4894</v>
      </c>
      <c r="C26287" s="82" t="s">
        <v>4870</v>
      </c>
      <c r="D26287" s="82" t="s">
        <v>4873</v>
      </c>
      <c r="E26287" s="82" t="s">
        <v>4874</v>
      </c>
      <c r="F26287" s="83" t="s">
        <v>4875</v>
      </c>
    </row>
    <row r="26288" spans="1:6" ht="409.6" hidden="1" customHeight="1" x14ac:dyDescent="0.2"/>
    <row r="26289" spans="1:6" ht="25.5" customHeight="1" thickBot="1" x14ac:dyDescent="0.25">
      <c r="A26289" s="84" t="s">
        <v>4895</v>
      </c>
      <c r="B26289" s="85" t="s">
        <v>4896</v>
      </c>
      <c r="C26289" s="86" t="s">
        <v>4897</v>
      </c>
      <c r="D26289" s="87">
        <v>0.05</v>
      </c>
      <c r="E26289" s="88">
        <v>49396</v>
      </c>
      <c r="F26289" s="89">
        <f>+D26289*E26289</f>
        <v>2469.8000000000002</v>
      </c>
    </row>
    <row r="26290" spans="1:6" ht="409.6" hidden="1" customHeight="1" thickBot="1" x14ac:dyDescent="0.25"/>
    <row r="26291" spans="1:6" ht="13.5" customHeight="1" thickBot="1" x14ac:dyDescent="0.25">
      <c r="A26291" s="90" t="s">
        <v>4898</v>
      </c>
      <c r="B26291" s="91"/>
      <c r="C26291" s="92">
        <v>1.9863608582365599</v>
      </c>
      <c r="D26291" s="91"/>
      <c r="E26291" s="93" t="s">
        <v>4884</v>
      </c>
      <c r="F26291" s="94">
        <v>2470</v>
      </c>
    </row>
    <row r="26292" spans="1:6" ht="0.2" customHeight="1" x14ac:dyDescent="0.2"/>
    <row r="26293" spans="1:6" ht="12.75" customHeight="1" x14ac:dyDescent="0.2">
      <c r="A26293" s="80" t="s">
        <v>4871</v>
      </c>
      <c r="B26293" s="81" t="s">
        <v>4899</v>
      </c>
      <c r="C26293" s="82" t="s">
        <v>4870</v>
      </c>
      <c r="D26293" s="82" t="s">
        <v>4873</v>
      </c>
      <c r="E26293" s="82" t="s">
        <v>4874</v>
      </c>
      <c r="F26293" s="83" t="s">
        <v>4875</v>
      </c>
    </row>
    <row r="26294" spans="1:6" ht="409.6" hidden="1" customHeight="1" x14ac:dyDescent="0.2"/>
    <row r="26295" spans="1:6" ht="25.5" customHeight="1" thickBot="1" x14ac:dyDescent="0.25">
      <c r="A26295" s="84" t="s">
        <v>5734</v>
      </c>
      <c r="B26295" s="85" t="s">
        <v>5735</v>
      </c>
      <c r="C26295" s="86" t="s">
        <v>109</v>
      </c>
      <c r="D26295" s="87">
        <v>5.6000000000000001E-2</v>
      </c>
      <c r="E26295" s="88">
        <v>35182</v>
      </c>
      <c r="F26295" s="89">
        <f>+D26295*E26295</f>
        <v>1970.192</v>
      </c>
    </row>
    <row r="26296" spans="1:6" ht="409.6" hidden="1" customHeight="1" thickBot="1" x14ac:dyDescent="0.25"/>
    <row r="26297" spans="1:6" ht="13.5" customHeight="1" thickBot="1" x14ac:dyDescent="0.25">
      <c r="A26297" s="90" t="s">
        <v>4904</v>
      </c>
      <c r="B26297" s="91"/>
      <c r="C26297" s="92">
        <v>1.58426351851256</v>
      </c>
      <c r="D26297" s="91"/>
      <c r="E26297" s="93" t="s">
        <v>4884</v>
      </c>
      <c r="F26297" s="94">
        <v>1970</v>
      </c>
    </row>
    <row r="26298" spans="1:6" ht="0.2" customHeight="1" x14ac:dyDescent="0.2"/>
    <row r="26299" spans="1:6" ht="12.75" customHeight="1" x14ac:dyDescent="0.2">
      <c r="A26299" s="80" t="s">
        <v>4871</v>
      </c>
      <c r="B26299" s="81" t="s">
        <v>4905</v>
      </c>
      <c r="C26299" s="82" t="s">
        <v>4870</v>
      </c>
      <c r="D26299" s="82" t="s">
        <v>4873</v>
      </c>
      <c r="E26299" s="82" t="s">
        <v>4874</v>
      </c>
      <c r="F26299" s="83" t="s">
        <v>4875</v>
      </c>
    </row>
    <row r="26300" spans="1:6" ht="409.6" hidden="1" customHeight="1" x14ac:dyDescent="0.2"/>
    <row r="26301" spans="1:6" ht="25.5" customHeight="1" x14ac:dyDescent="0.2">
      <c r="A26301" s="84" t="s">
        <v>4916</v>
      </c>
      <c r="B26301" s="85" t="s">
        <v>4917</v>
      </c>
      <c r="C26301" s="86" t="s">
        <v>106</v>
      </c>
      <c r="D26301" s="87">
        <v>4.0000000000000001E-3</v>
      </c>
      <c r="E26301" s="88">
        <v>38014</v>
      </c>
      <c r="F26301" s="89">
        <f>+D26301*E26301</f>
        <v>152.05600000000001</v>
      </c>
    </row>
    <row r="26302" spans="1:6" ht="409.6" hidden="1" customHeight="1" x14ac:dyDescent="0.2"/>
    <row r="26303" spans="1:6" ht="25.5" customHeight="1" x14ac:dyDescent="0.2">
      <c r="A26303" s="84" t="s">
        <v>4920</v>
      </c>
      <c r="B26303" s="85" t="s">
        <v>4921</v>
      </c>
      <c r="C26303" s="86" t="s">
        <v>106</v>
      </c>
      <c r="D26303" s="87">
        <v>0.187</v>
      </c>
      <c r="E26303" s="88">
        <v>14128</v>
      </c>
      <c r="F26303" s="89">
        <f>+D26303*E26303</f>
        <v>2641.9360000000001</v>
      </c>
    </row>
    <row r="26304" spans="1:6" ht="409.6" hidden="1" customHeight="1" x14ac:dyDescent="0.2"/>
    <row r="26305" spans="1:6" ht="25.5" customHeight="1" thickBot="1" x14ac:dyDescent="0.25">
      <c r="A26305" s="84" t="s">
        <v>4949</v>
      </c>
      <c r="B26305" s="85" t="s">
        <v>4950</v>
      </c>
      <c r="C26305" s="86" t="s">
        <v>9</v>
      </c>
      <c r="D26305" s="87">
        <v>1.2</v>
      </c>
      <c r="E26305" s="88">
        <v>2140</v>
      </c>
      <c r="F26305" s="89">
        <f>+D26305*E26305</f>
        <v>2568</v>
      </c>
    </row>
    <row r="26306" spans="1:6" ht="409.6" hidden="1" customHeight="1" thickBot="1" x14ac:dyDescent="0.25"/>
    <row r="26307" spans="1:6" ht="13.5" customHeight="1" thickBot="1" x14ac:dyDescent="0.25">
      <c r="A26307" s="90" t="s">
        <v>4908</v>
      </c>
      <c r="B26307" s="91"/>
      <c r="C26307" s="92">
        <v>4.3120918712001801</v>
      </c>
      <c r="D26307" s="91"/>
      <c r="E26307" s="93" t="s">
        <v>4884</v>
      </c>
      <c r="F26307" s="94">
        <v>5362</v>
      </c>
    </row>
    <row r="26308" spans="1:6" ht="0.2" customHeight="1" thickBot="1" x14ac:dyDescent="0.25"/>
    <row r="26309" spans="1:6" ht="12.75" customHeight="1" thickBot="1" x14ac:dyDescent="0.3">
      <c r="A26309" s="157" t="s">
        <v>4909</v>
      </c>
      <c r="B26309" s="158"/>
      <c r="C26309" s="158"/>
      <c r="D26309" s="158"/>
      <c r="E26309" s="159">
        <v>124348</v>
      </c>
      <c r="F26309" s="160"/>
    </row>
    <row r="26310" spans="1:6" ht="12.75" customHeight="1" x14ac:dyDescent="0.2"/>
    <row r="26311" spans="1:6" ht="12.75" customHeight="1" x14ac:dyDescent="0.2"/>
    <row r="26312" spans="1:6" ht="409.6" hidden="1" customHeight="1" x14ac:dyDescent="0.2"/>
    <row r="26313" spans="1:6" ht="12.75" customHeight="1" x14ac:dyDescent="0.25">
      <c r="A26313" s="144" t="s">
        <v>4868</v>
      </c>
      <c r="B26313" s="145"/>
      <c r="C26313" s="145"/>
      <c r="D26313" s="145"/>
      <c r="E26313" s="146"/>
      <c r="F26313" s="147"/>
    </row>
    <row r="26314" spans="1:6" ht="12.75" customHeight="1" x14ac:dyDescent="0.2">
      <c r="A26314" s="138" t="s">
        <v>3679</v>
      </c>
      <c r="B26314" s="139"/>
      <c r="C26314" s="139"/>
      <c r="D26314" s="140"/>
      <c r="E26314" s="76" t="s">
        <v>4869</v>
      </c>
      <c r="F26314" s="77" t="s">
        <v>4870</v>
      </c>
    </row>
    <row r="26315" spans="1:6" ht="12.75" customHeight="1" x14ac:dyDescent="0.2">
      <c r="A26315" s="141"/>
      <c r="B26315" s="142"/>
      <c r="C26315" s="142"/>
      <c r="D26315" s="143"/>
      <c r="E26315" s="78" t="s">
        <v>3678</v>
      </c>
      <c r="F26315" s="79" t="s">
        <v>117</v>
      </c>
    </row>
    <row r="26316" spans="1:6" ht="409.6" hidden="1" customHeight="1" x14ac:dyDescent="0.2"/>
    <row r="26317" spans="1:6" ht="12.75" customHeight="1" x14ac:dyDescent="0.2">
      <c r="A26317" s="80" t="s">
        <v>4871</v>
      </c>
      <c r="B26317" s="81" t="s">
        <v>4872</v>
      </c>
      <c r="C26317" s="82" t="s">
        <v>4870</v>
      </c>
      <c r="D26317" s="82" t="s">
        <v>4873</v>
      </c>
      <c r="E26317" s="82" t="s">
        <v>4874</v>
      </c>
      <c r="F26317" s="83" t="s">
        <v>4875</v>
      </c>
    </row>
    <row r="26318" spans="1:6" ht="409.6" hidden="1" customHeight="1" x14ac:dyDescent="0.2"/>
    <row r="26319" spans="1:6" ht="25.5" customHeight="1" x14ac:dyDescent="0.2">
      <c r="A26319" s="84" t="s">
        <v>5906</v>
      </c>
      <c r="B26319" s="85" t="s">
        <v>5907</v>
      </c>
      <c r="C26319" s="86" t="s">
        <v>117</v>
      </c>
      <c r="D26319" s="87">
        <v>1</v>
      </c>
      <c r="E26319" s="88">
        <v>46080</v>
      </c>
      <c r="F26319" s="89">
        <f>+D26319*E26319</f>
        <v>46080</v>
      </c>
    </row>
    <row r="26320" spans="1:6" ht="409.6" hidden="1" customHeight="1" x14ac:dyDescent="0.2"/>
    <row r="26321" spans="1:6" ht="25.5" customHeight="1" x14ac:dyDescent="0.2">
      <c r="A26321" s="84" t="s">
        <v>5895</v>
      </c>
      <c r="B26321" s="85" t="s">
        <v>5896</v>
      </c>
      <c r="C26321" s="86" t="s">
        <v>106</v>
      </c>
      <c r="D26321" s="87">
        <v>5.2499999999999998E-2</v>
      </c>
      <c r="E26321" s="88">
        <v>362439</v>
      </c>
      <c r="F26321" s="89">
        <f>+D26321*E26321</f>
        <v>19028.047500000001</v>
      </c>
    </row>
    <row r="26322" spans="1:6" ht="409.6" hidden="1" customHeight="1" x14ac:dyDescent="0.2"/>
    <row r="26323" spans="1:6" ht="25.5" customHeight="1" x14ac:dyDescent="0.2">
      <c r="A26323" s="84" t="s">
        <v>5652</v>
      </c>
      <c r="B26323" s="85" t="s">
        <v>5653</v>
      </c>
      <c r="C26323" s="86" t="s">
        <v>7</v>
      </c>
      <c r="D26323" s="87">
        <v>1</v>
      </c>
      <c r="E26323" s="88">
        <v>2080</v>
      </c>
      <c r="F26323" s="89">
        <f>+D26323*E26323</f>
        <v>2080</v>
      </c>
    </row>
    <row r="26324" spans="1:6" ht="409.6" hidden="1" customHeight="1" x14ac:dyDescent="0.2"/>
    <row r="26325" spans="1:6" ht="25.5" customHeight="1" x14ac:dyDescent="0.2">
      <c r="A26325" s="84" t="s">
        <v>5857</v>
      </c>
      <c r="B26325" s="85" t="s">
        <v>5858</v>
      </c>
      <c r="C26325" s="86" t="s">
        <v>263</v>
      </c>
      <c r="D26325" s="87">
        <v>1</v>
      </c>
      <c r="E26325" s="88">
        <v>3406</v>
      </c>
      <c r="F26325" s="89">
        <f>+D26325*E26325</f>
        <v>3406</v>
      </c>
    </row>
    <row r="26326" spans="1:6" ht="409.6" hidden="1" customHeight="1" x14ac:dyDescent="0.2"/>
    <row r="26327" spans="1:6" ht="25.5" customHeight="1" x14ac:dyDescent="0.2">
      <c r="A26327" s="84" t="s">
        <v>5897</v>
      </c>
      <c r="B26327" s="85" t="s">
        <v>5898</v>
      </c>
      <c r="C26327" s="86" t="s">
        <v>5899</v>
      </c>
      <c r="D26327" s="87">
        <v>4.1669999999999999E-2</v>
      </c>
      <c r="E26327" s="88">
        <v>23818</v>
      </c>
      <c r="F26327" s="89">
        <f>+D26327*E26327</f>
        <v>992.49605999999994</v>
      </c>
    </row>
    <row r="26328" spans="1:6" ht="409.6" hidden="1" customHeight="1" x14ac:dyDescent="0.2"/>
    <row r="26329" spans="1:6" ht="25.5" customHeight="1" thickBot="1" x14ac:dyDescent="0.25">
      <c r="A26329" s="84" t="s">
        <v>5900</v>
      </c>
      <c r="B26329" s="85" t="s">
        <v>5901</v>
      </c>
      <c r="C26329" s="86" t="s">
        <v>9</v>
      </c>
      <c r="D26329" s="87">
        <v>2.5200000000000001E-3</v>
      </c>
      <c r="E26329" s="88">
        <v>171600</v>
      </c>
      <c r="F26329" s="89">
        <f>+D26329*E26329</f>
        <v>432.43200000000002</v>
      </c>
    </row>
    <row r="26330" spans="1:6" ht="409.6" hidden="1" customHeight="1" thickBot="1" x14ac:dyDescent="0.25"/>
    <row r="26331" spans="1:6" ht="13.5" customHeight="1" thickBot="1" x14ac:dyDescent="0.25">
      <c r="A26331" s="90" t="s">
        <v>4883</v>
      </c>
      <c r="B26331" s="91"/>
      <c r="C26331" s="92">
        <v>59.895209580838298</v>
      </c>
      <c r="D26331" s="91"/>
      <c r="E26331" s="93" t="s">
        <v>4884</v>
      </c>
      <c r="F26331" s="94">
        <v>72018</v>
      </c>
    </row>
    <row r="26332" spans="1:6" ht="0.2" customHeight="1" x14ac:dyDescent="0.2"/>
    <row r="26333" spans="1:6" ht="12.75" customHeight="1" x14ac:dyDescent="0.2">
      <c r="A26333" s="80" t="s">
        <v>4871</v>
      </c>
      <c r="B26333" s="81" t="s">
        <v>4885</v>
      </c>
      <c r="C26333" s="82" t="s">
        <v>4870</v>
      </c>
      <c r="D26333" s="82" t="s">
        <v>4873</v>
      </c>
      <c r="E26333" s="82" t="s">
        <v>4874</v>
      </c>
      <c r="F26333" s="83" t="s">
        <v>4875</v>
      </c>
    </row>
    <row r="26334" spans="1:6" ht="409.6" hidden="1" customHeight="1" x14ac:dyDescent="0.2"/>
    <row r="26335" spans="1:6" ht="25.5" customHeight="1" thickBot="1" x14ac:dyDescent="0.25">
      <c r="A26335" s="84" t="s">
        <v>5284</v>
      </c>
      <c r="B26335" s="85" t="s">
        <v>5285</v>
      </c>
      <c r="C26335" s="86" t="s">
        <v>4888</v>
      </c>
      <c r="D26335" s="87">
        <v>0.17518</v>
      </c>
      <c r="E26335" s="88">
        <v>222303</v>
      </c>
      <c r="F26335" s="89">
        <f>+D26335*E26335</f>
        <v>38943.039539999998</v>
      </c>
    </row>
    <row r="26336" spans="1:6" ht="409.6" hidden="1" customHeight="1" thickBot="1" x14ac:dyDescent="0.25"/>
    <row r="26337" spans="1:6" ht="13.5" customHeight="1" thickBot="1" x14ac:dyDescent="0.25">
      <c r="A26337" s="90" t="s">
        <v>4893</v>
      </c>
      <c r="B26337" s="91"/>
      <c r="C26337" s="92">
        <v>32.387724550898199</v>
      </c>
      <c r="D26337" s="91"/>
      <c r="E26337" s="93" t="s">
        <v>4884</v>
      </c>
      <c r="F26337" s="94">
        <v>38943</v>
      </c>
    </row>
    <row r="26338" spans="1:6" ht="0.2" customHeight="1" x14ac:dyDescent="0.2"/>
    <row r="26339" spans="1:6" ht="12.75" customHeight="1" x14ac:dyDescent="0.2">
      <c r="A26339" s="80" t="s">
        <v>4871</v>
      </c>
      <c r="B26339" s="81" t="s">
        <v>4894</v>
      </c>
      <c r="C26339" s="82" t="s">
        <v>4870</v>
      </c>
      <c r="D26339" s="82" t="s">
        <v>4873</v>
      </c>
      <c r="E26339" s="82" t="s">
        <v>4874</v>
      </c>
      <c r="F26339" s="83" t="s">
        <v>4875</v>
      </c>
    </row>
    <row r="26340" spans="1:6" ht="409.6" hidden="1" customHeight="1" x14ac:dyDescent="0.2"/>
    <row r="26341" spans="1:6" ht="25.5" customHeight="1" thickBot="1" x14ac:dyDescent="0.25">
      <c r="A26341" s="84" t="s">
        <v>4895</v>
      </c>
      <c r="B26341" s="85" t="s">
        <v>4896</v>
      </c>
      <c r="C26341" s="86" t="s">
        <v>4897</v>
      </c>
      <c r="D26341" s="87">
        <v>0.05</v>
      </c>
      <c r="E26341" s="88">
        <v>38943</v>
      </c>
      <c r="F26341" s="89">
        <f>+D26341*E26341</f>
        <v>1947.15</v>
      </c>
    </row>
    <row r="26342" spans="1:6" ht="409.6" hidden="1" customHeight="1" thickBot="1" x14ac:dyDescent="0.25"/>
    <row r="26343" spans="1:6" ht="13.5" customHeight="1" thickBot="1" x14ac:dyDescent="0.25">
      <c r="A26343" s="90" t="s">
        <v>4898</v>
      </c>
      <c r="B26343" s="91"/>
      <c r="C26343" s="92">
        <v>1.6192614770459099</v>
      </c>
      <c r="D26343" s="91"/>
      <c r="E26343" s="93" t="s">
        <v>4884</v>
      </c>
      <c r="F26343" s="94">
        <v>1947</v>
      </c>
    </row>
    <row r="26344" spans="1:6" ht="0.2" customHeight="1" x14ac:dyDescent="0.2"/>
    <row r="26345" spans="1:6" ht="12.75" customHeight="1" x14ac:dyDescent="0.2">
      <c r="A26345" s="80" t="s">
        <v>4871</v>
      </c>
      <c r="B26345" s="81" t="s">
        <v>4899</v>
      </c>
      <c r="C26345" s="82" t="s">
        <v>4870</v>
      </c>
      <c r="D26345" s="82" t="s">
        <v>4873</v>
      </c>
      <c r="E26345" s="82" t="s">
        <v>4874</v>
      </c>
      <c r="F26345" s="83" t="s">
        <v>4875</v>
      </c>
    </row>
    <row r="26346" spans="1:6" ht="409.6" hidden="1" customHeight="1" x14ac:dyDescent="0.2"/>
    <row r="26347" spans="1:6" ht="25.5" customHeight="1" thickBot="1" x14ac:dyDescent="0.25">
      <c r="A26347" s="84" t="s">
        <v>5734</v>
      </c>
      <c r="B26347" s="85" t="s">
        <v>5735</v>
      </c>
      <c r="C26347" s="86" t="s">
        <v>109</v>
      </c>
      <c r="D26347" s="87">
        <v>5.6000000000000001E-2</v>
      </c>
      <c r="E26347" s="88">
        <v>35182</v>
      </c>
      <c r="F26347" s="89">
        <f>+D26347*E26347</f>
        <v>1970.192</v>
      </c>
    </row>
    <row r="26348" spans="1:6" ht="409.6" hidden="1" customHeight="1" thickBot="1" x14ac:dyDescent="0.25"/>
    <row r="26349" spans="1:6" ht="13.5" customHeight="1" thickBot="1" x14ac:dyDescent="0.25">
      <c r="A26349" s="90" t="s">
        <v>4904</v>
      </c>
      <c r="B26349" s="91"/>
      <c r="C26349" s="92">
        <v>1.6383898868928799</v>
      </c>
      <c r="D26349" s="91"/>
      <c r="E26349" s="93" t="s">
        <v>4884</v>
      </c>
      <c r="F26349" s="94">
        <v>1970</v>
      </c>
    </row>
    <row r="26350" spans="1:6" ht="0.2" customHeight="1" x14ac:dyDescent="0.2"/>
    <row r="26351" spans="1:6" ht="12.75" customHeight="1" x14ac:dyDescent="0.2">
      <c r="A26351" s="80" t="s">
        <v>4871</v>
      </c>
      <c r="B26351" s="81" t="s">
        <v>4905</v>
      </c>
      <c r="C26351" s="82" t="s">
        <v>4870</v>
      </c>
      <c r="D26351" s="82" t="s">
        <v>4873</v>
      </c>
      <c r="E26351" s="82" t="s">
        <v>4874</v>
      </c>
      <c r="F26351" s="83" t="s">
        <v>4875</v>
      </c>
    </row>
    <row r="26352" spans="1:6" ht="409.6" hidden="1" customHeight="1" x14ac:dyDescent="0.2"/>
    <row r="26353" spans="1:6" ht="25.5" customHeight="1" x14ac:dyDescent="0.2">
      <c r="A26353" s="84" t="s">
        <v>4916</v>
      </c>
      <c r="B26353" s="85" t="s">
        <v>4917</v>
      </c>
      <c r="C26353" s="86" t="s">
        <v>106</v>
      </c>
      <c r="D26353" s="87">
        <v>4.0000000000000001E-3</v>
      </c>
      <c r="E26353" s="88">
        <v>38014</v>
      </c>
      <c r="F26353" s="89">
        <f>+D26353*E26353</f>
        <v>152.05600000000001</v>
      </c>
    </row>
    <row r="26354" spans="1:6" ht="409.6" hidden="1" customHeight="1" x14ac:dyDescent="0.2"/>
    <row r="26355" spans="1:6" ht="25.5" customHeight="1" x14ac:dyDescent="0.2">
      <c r="A26355" s="84" t="s">
        <v>4920</v>
      </c>
      <c r="B26355" s="85" t="s">
        <v>4921</v>
      </c>
      <c r="C26355" s="86" t="s">
        <v>106</v>
      </c>
      <c r="D26355" s="87">
        <v>0.187</v>
      </c>
      <c r="E26355" s="88">
        <v>14128</v>
      </c>
      <c r="F26355" s="89">
        <f>+D26355*E26355</f>
        <v>2641.9360000000001</v>
      </c>
    </row>
    <row r="26356" spans="1:6" ht="409.6" hidden="1" customHeight="1" x14ac:dyDescent="0.2"/>
    <row r="26357" spans="1:6" ht="25.5" customHeight="1" thickBot="1" x14ac:dyDescent="0.25">
      <c r="A26357" s="84" t="s">
        <v>4949</v>
      </c>
      <c r="B26357" s="85" t="s">
        <v>4950</v>
      </c>
      <c r="C26357" s="86" t="s">
        <v>9</v>
      </c>
      <c r="D26357" s="87">
        <v>1.2</v>
      </c>
      <c r="E26357" s="88">
        <v>2140</v>
      </c>
      <c r="F26357" s="89">
        <f>+D26357*E26357</f>
        <v>2568</v>
      </c>
    </row>
    <row r="26358" spans="1:6" ht="409.6" hidden="1" customHeight="1" thickBot="1" x14ac:dyDescent="0.25"/>
    <row r="26359" spans="1:6" ht="13.5" customHeight="1" thickBot="1" x14ac:dyDescent="0.25">
      <c r="A26359" s="90" t="s">
        <v>4908</v>
      </c>
      <c r="B26359" s="91"/>
      <c r="C26359" s="92">
        <v>4.4594145043246796</v>
      </c>
      <c r="D26359" s="91"/>
      <c r="E26359" s="93" t="s">
        <v>4884</v>
      </c>
      <c r="F26359" s="94">
        <v>5362</v>
      </c>
    </row>
    <row r="26360" spans="1:6" ht="0.2" customHeight="1" thickBot="1" x14ac:dyDescent="0.25"/>
    <row r="26361" spans="1:6" ht="12.75" customHeight="1" thickBot="1" x14ac:dyDescent="0.3">
      <c r="A26361" s="157" t="s">
        <v>4909</v>
      </c>
      <c r="B26361" s="158"/>
      <c r="C26361" s="158"/>
      <c r="D26361" s="158"/>
      <c r="E26361" s="159">
        <v>120240</v>
      </c>
      <c r="F26361" s="160"/>
    </row>
    <row r="26362" spans="1:6" ht="12.75" customHeight="1" x14ac:dyDescent="0.2"/>
    <row r="26363" spans="1:6" ht="12.75" customHeight="1" x14ac:dyDescent="0.2"/>
    <row r="26364" spans="1:6" ht="409.6" hidden="1" customHeight="1" x14ac:dyDescent="0.2"/>
    <row r="26365" spans="1:6" ht="12.75" customHeight="1" x14ac:dyDescent="0.25">
      <c r="A26365" s="144" t="s">
        <v>4868</v>
      </c>
      <c r="B26365" s="145"/>
      <c r="C26365" s="145"/>
      <c r="D26365" s="145"/>
      <c r="E26365" s="146"/>
      <c r="F26365" s="147"/>
    </row>
    <row r="26366" spans="1:6" ht="12.75" customHeight="1" x14ac:dyDescent="0.2">
      <c r="A26366" s="138" t="s">
        <v>3681</v>
      </c>
      <c r="B26366" s="139"/>
      <c r="C26366" s="139"/>
      <c r="D26366" s="140"/>
      <c r="E26366" s="76" t="s">
        <v>4869</v>
      </c>
      <c r="F26366" s="77" t="s">
        <v>4870</v>
      </c>
    </row>
    <row r="26367" spans="1:6" ht="12.75" customHeight="1" x14ac:dyDescent="0.2">
      <c r="A26367" s="141"/>
      <c r="B26367" s="142"/>
      <c r="C26367" s="142"/>
      <c r="D26367" s="143"/>
      <c r="E26367" s="78" t="s">
        <v>3680</v>
      </c>
      <c r="F26367" s="79" t="s">
        <v>117</v>
      </c>
    </row>
    <row r="26368" spans="1:6" ht="409.6" hidden="1" customHeight="1" x14ac:dyDescent="0.2"/>
    <row r="26369" spans="1:6" ht="12.75" customHeight="1" x14ac:dyDescent="0.2">
      <c r="A26369" s="80" t="s">
        <v>4871</v>
      </c>
      <c r="B26369" s="81" t="s">
        <v>4872</v>
      </c>
      <c r="C26369" s="82" t="s">
        <v>4870</v>
      </c>
      <c r="D26369" s="82" t="s">
        <v>4873</v>
      </c>
      <c r="E26369" s="82" t="s">
        <v>4874</v>
      </c>
      <c r="F26369" s="83" t="s">
        <v>4875</v>
      </c>
    </row>
    <row r="26370" spans="1:6" ht="409.6" hidden="1" customHeight="1" x14ac:dyDescent="0.2"/>
    <row r="26371" spans="1:6" ht="25.5" customHeight="1" x14ac:dyDescent="0.2">
      <c r="A26371" s="84" t="s">
        <v>5908</v>
      </c>
      <c r="B26371" s="85" t="s">
        <v>5909</v>
      </c>
      <c r="C26371" s="86" t="s">
        <v>117</v>
      </c>
      <c r="D26371" s="87">
        <v>1</v>
      </c>
      <c r="E26371" s="88">
        <v>46080</v>
      </c>
      <c r="F26371" s="89">
        <f>+D26371*E26371</f>
        <v>46080</v>
      </c>
    </row>
    <row r="26372" spans="1:6" ht="409.6" hidden="1" customHeight="1" x14ac:dyDescent="0.2"/>
    <row r="26373" spans="1:6" ht="25.5" customHeight="1" x14ac:dyDescent="0.2">
      <c r="A26373" s="84" t="s">
        <v>5895</v>
      </c>
      <c r="B26373" s="85" t="s">
        <v>5896</v>
      </c>
      <c r="C26373" s="86" t="s">
        <v>106</v>
      </c>
      <c r="D26373" s="87">
        <v>5.2499999999999998E-2</v>
      </c>
      <c r="E26373" s="88">
        <v>362439</v>
      </c>
      <c r="F26373" s="89">
        <f>+D26373*E26373</f>
        <v>19028.047500000001</v>
      </c>
    </row>
    <row r="26374" spans="1:6" ht="409.6" hidden="1" customHeight="1" x14ac:dyDescent="0.2"/>
    <row r="26375" spans="1:6" ht="25.5" customHeight="1" x14ac:dyDescent="0.2">
      <c r="A26375" s="84" t="s">
        <v>5652</v>
      </c>
      <c r="B26375" s="85" t="s">
        <v>5653</v>
      </c>
      <c r="C26375" s="86" t="s">
        <v>7</v>
      </c>
      <c r="D26375" s="87">
        <v>1</v>
      </c>
      <c r="E26375" s="88">
        <v>2080</v>
      </c>
      <c r="F26375" s="89">
        <f>+D26375*E26375</f>
        <v>2080</v>
      </c>
    </row>
    <row r="26376" spans="1:6" ht="409.6" hidden="1" customHeight="1" x14ac:dyDescent="0.2"/>
    <row r="26377" spans="1:6" ht="25.5" customHeight="1" x14ac:dyDescent="0.2">
      <c r="A26377" s="84" t="s">
        <v>5857</v>
      </c>
      <c r="B26377" s="85" t="s">
        <v>5858</v>
      </c>
      <c r="C26377" s="86" t="s">
        <v>263</v>
      </c>
      <c r="D26377" s="87">
        <v>1</v>
      </c>
      <c r="E26377" s="88">
        <v>3406</v>
      </c>
      <c r="F26377" s="89">
        <f>+D26377*E26377</f>
        <v>3406</v>
      </c>
    </row>
    <row r="26378" spans="1:6" ht="409.6" hidden="1" customHeight="1" x14ac:dyDescent="0.2"/>
    <row r="26379" spans="1:6" ht="25.5" customHeight="1" x14ac:dyDescent="0.2">
      <c r="A26379" s="84" t="s">
        <v>5897</v>
      </c>
      <c r="B26379" s="85" t="s">
        <v>5898</v>
      </c>
      <c r="C26379" s="86" t="s">
        <v>5899</v>
      </c>
      <c r="D26379" s="87">
        <v>4.1669999999999999E-2</v>
      </c>
      <c r="E26379" s="88">
        <v>23818</v>
      </c>
      <c r="F26379" s="89">
        <f>+D26379*E26379</f>
        <v>992.49605999999994</v>
      </c>
    </row>
    <row r="26380" spans="1:6" ht="409.6" hidden="1" customHeight="1" x14ac:dyDescent="0.2"/>
    <row r="26381" spans="1:6" ht="25.5" customHeight="1" thickBot="1" x14ac:dyDescent="0.25">
      <c r="A26381" s="84" t="s">
        <v>5900</v>
      </c>
      <c r="B26381" s="85" t="s">
        <v>5901</v>
      </c>
      <c r="C26381" s="86" t="s">
        <v>9</v>
      </c>
      <c r="D26381" s="87">
        <v>2.5200000000000001E-3</v>
      </c>
      <c r="E26381" s="88">
        <v>171600</v>
      </c>
      <c r="F26381" s="89">
        <f>+D26381*E26381</f>
        <v>432.43200000000002</v>
      </c>
    </row>
    <row r="26382" spans="1:6" ht="409.6" hidden="1" customHeight="1" thickBot="1" x14ac:dyDescent="0.25"/>
    <row r="26383" spans="1:6" ht="13.5" customHeight="1" thickBot="1" x14ac:dyDescent="0.25">
      <c r="A26383" s="90" t="s">
        <v>4883</v>
      </c>
      <c r="B26383" s="91"/>
      <c r="C26383" s="92">
        <v>59.895209580838298</v>
      </c>
      <c r="D26383" s="91"/>
      <c r="E26383" s="93" t="s">
        <v>4884</v>
      </c>
      <c r="F26383" s="94">
        <v>72018</v>
      </c>
    </row>
    <row r="26384" spans="1:6" ht="0.2" customHeight="1" x14ac:dyDescent="0.2"/>
    <row r="26385" spans="1:6" ht="12.75" customHeight="1" x14ac:dyDescent="0.2">
      <c r="A26385" s="80" t="s">
        <v>4871</v>
      </c>
      <c r="B26385" s="81" t="s">
        <v>4885</v>
      </c>
      <c r="C26385" s="82" t="s">
        <v>4870</v>
      </c>
      <c r="D26385" s="82" t="s">
        <v>4873</v>
      </c>
      <c r="E26385" s="82" t="s">
        <v>4874</v>
      </c>
      <c r="F26385" s="83" t="s">
        <v>4875</v>
      </c>
    </row>
    <row r="26386" spans="1:6" ht="409.6" hidden="1" customHeight="1" x14ac:dyDescent="0.2"/>
    <row r="26387" spans="1:6" ht="25.5" customHeight="1" thickBot="1" x14ac:dyDescent="0.25">
      <c r="A26387" s="84" t="s">
        <v>5284</v>
      </c>
      <c r="B26387" s="85" t="s">
        <v>5285</v>
      </c>
      <c r="C26387" s="86" t="s">
        <v>4888</v>
      </c>
      <c r="D26387" s="87">
        <v>0.17518</v>
      </c>
      <c r="E26387" s="88">
        <v>222303</v>
      </c>
      <c r="F26387" s="89">
        <f>+D26387*E26387</f>
        <v>38943.039539999998</v>
      </c>
    </row>
    <row r="26388" spans="1:6" ht="409.6" hidden="1" customHeight="1" thickBot="1" x14ac:dyDescent="0.25"/>
    <row r="26389" spans="1:6" ht="13.5" customHeight="1" thickBot="1" x14ac:dyDescent="0.25">
      <c r="A26389" s="90" t="s">
        <v>4893</v>
      </c>
      <c r="B26389" s="91"/>
      <c r="C26389" s="92">
        <v>32.387724550898199</v>
      </c>
      <c r="D26389" s="91"/>
      <c r="E26389" s="93" t="s">
        <v>4884</v>
      </c>
      <c r="F26389" s="94">
        <v>38943</v>
      </c>
    </row>
    <row r="26390" spans="1:6" ht="0.2" customHeight="1" x14ac:dyDescent="0.2"/>
    <row r="26391" spans="1:6" ht="12.75" customHeight="1" x14ac:dyDescent="0.2">
      <c r="A26391" s="80" t="s">
        <v>4871</v>
      </c>
      <c r="B26391" s="81" t="s">
        <v>4894</v>
      </c>
      <c r="C26391" s="82" t="s">
        <v>4870</v>
      </c>
      <c r="D26391" s="82" t="s">
        <v>4873</v>
      </c>
      <c r="E26391" s="82" t="s">
        <v>4874</v>
      </c>
      <c r="F26391" s="83" t="s">
        <v>4875</v>
      </c>
    </row>
    <row r="26392" spans="1:6" ht="409.6" hidden="1" customHeight="1" x14ac:dyDescent="0.2"/>
    <row r="26393" spans="1:6" ht="25.5" customHeight="1" thickBot="1" x14ac:dyDescent="0.25">
      <c r="A26393" s="84" t="s">
        <v>4895</v>
      </c>
      <c r="B26393" s="85" t="s">
        <v>4896</v>
      </c>
      <c r="C26393" s="86" t="s">
        <v>4897</v>
      </c>
      <c r="D26393" s="87">
        <v>0.05</v>
      </c>
      <c r="E26393" s="88">
        <v>38943</v>
      </c>
      <c r="F26393" s="89">
        <f>+D26393*E26393</f>
        <v>1947.15</v>
      </c>
    </row>
    <row r="26394" spans="1:6" ht="409.6" hidden="1" customHeight="1" thickBot="1" x14ac:dyDescent="0.25"/>
    <row r="26395" spans="1:6" ht="13.5" customHeight="1" thickBot="1" x14ac:dyDescent="0.25">
      <c r="A26395" s="90" t="s">
        <v>4898</v>
      </c>
      <c r="B26395" s="91"/>
      <c r="C26395" s="92">
        <v>1.6192614770459099</v>
      </c>
      <c r="D26395" s="91"/>
      <c r="E26395" s="93" t="s">
        <v>4884</v>
      </c>
      <c r="F26395" s="94">
        <v>1947</v>
      </c>
    </row>
    <row r="26396" spans="1:6" ht="0.2" customHeight="1" x14ac:dyDescent="0.2"/>
    <row r="26397" spans="1:6" ht="12.75" customHeight="1" x14ac:dyDescent="0.2">
      <c r="A26397" s="80" t="s">
        <v>4871</v>
      </c>
      <c r="B26397" s="81" t="s">
        <v>4899</v>
      </c>
      <c r="C26397" s="82" t="s">
        <v>4870</v>
      </c>
      <c r="D26397" s="82" t="s">
        <v>4873</v>
      </c>
      <c r="E26397" s="82" t="s">
        <v>4874</v>
      </c>
      <c r="F26397" s="83" t="s">
        <v>4875</v>
      </c>
    </row>
    <row r="26398" spans="1:6" ht="409.6" hidden="1" customHeight="1" x14ac:dyDescent="0.2"/>
    <row r="26399" spans="1:6" ht="25.5" customHeight="1" thickBot="1" x14ac:dyDescent="0.25">
      <c r="A26399" s="84" t="s">
        <v>5734</v>
      </c>
      <c r="B26399" s="85" t="s">
        <v>5735</v>
      </c>
      <c r="C26399" s="86" t="s">
        <v>109</v>
      </c>
      <c r="D26399" s="87">
        <v>5.6000000000000001E-2</v>
      </c>
      <c r="E26399" s="88">
        <v>35182</v>
      </c>
      <c r="F26399" s="89">
        <f>+D26399*E26399</f>
        <v>1970.192</v>
      </c>
    </row>
    <row r="26400" spans="1:6" ht="409.6" hidden="1" customHeight="1" thickBot="1" x14ac:dyDescent="0.25"/>
    <row r="26401" spans="1:6" ht="13.5" customHeight="1" thickBot="1" x14ac:dyDescent="0.25">
      <c r="A26401" s="90" t="s">
        <v>4904</v>
      </c>
      <c r="B26401" s="91"/>
      <c r="C26401" s="92">
        <v>1.6383898868928799</v>
      </c>
      <c r="D26401" s="91"/>
      <c r="E26401" s="93" t="s">
        <v>4884</v>
      </c>
      <c r="F26401" s="94">
        <v>1970</v>
      </c>
    </row>
    <row r="26402" spans="1:6" ht="0.2" customHeight="1" x14ac:dyDescent="0.2"/>
    <row r="26403" spans="1:6" ht="12.75" customHeight="1" x14ac:dyDescent="0.2">
      <c r="A26403" s="80" t="s">
        <v>4871</v>
      </c>
      <c r="B26403" s="81" t="s">
        <v>4905</v>
      </c>
      <c r="C26403" s="82" t="s">
        <v>4870</v>
      </c>
      <c r="D26403" s="82" t="s">
        <v>4873</v>
      </c>
      <c r="E26403" s="82" t="s">
        <v>4874</v>
      </c>
      <c r="F26403" s="83" t="s">
        <v>4875</v>
      </c>
    </row>
    <row r="26404" spans="1:6" ht="409.6" hidden="1" customHeight="1" x14ac:dyDescent="0.2"/>
    <row r="26405" spans="1:6" ht="25.5" customHeight="1" x14ac:dyDescent="0.2">
      <c r="A26405" s="84" t="s">
        <v>4916</v>
      </c>
      <c r="B26405" s="85" t="s">
        <v>4917</v>
      </c>
      <c r="C26405" s="86" t="s">
        <v>106</v>
      </c>
      <c r="D26405" s="87">
        <v>4.0000000000000001E-3</v>
      </c>
      <c r="E26405" s="88">
        <v>38014</v>
      </c>
      <c r="F26405" s="89">
        <f>+D26405*E26405</f>
        <v>152.05600000000001</v>
      </c>
    </row>
    <row r="26406" spans="1:6" ht="409.6" hidden="1" customHeight="1" x14ac:dyDescent="0.2"/>
    <row r="26407" spans="1:6" ht="25.5" customHeight="1" x14ac:dyDescent="0.2">
      <c r="A26407" s="84" t="s">
        <v>4920</v>
      </c>
      <c r="B26407" s="85" t="s">
        <v>4921</v>
      </c>
      <c r="C26407" s="86" t="s">
        <v>106</v>
      </c>
      <c r="D26407" s="87">
        <v>0.187</v>
      </c>
      <c r="E26407" s="88">
        <v>14128</v>
      </c>
      <c r="F26407" s="89">
        <f>+D26407*E26407</f>
        <v>2641.9360000000001</v>
      </c>
    </row>
    <row r="26408" spans="1:6" ht="409.6" hidden="1" customHeight="1" x14ac:dyDescent="0.2"/>
    <row r="26409" spans="1:6" ht="25.5" customHeight="1" thickBot="1" x14ac:dyDescent="0.25">
      <c r="A26409" s="84" t="s">
        <v>4949</v>
      </c>
      <c r="B26409" s="85" t="s">
        <v>4950</v>
      </c>
      <c r="C26409" s="86" t="s">
        <v>9</v>
      </c>
      <c r="D26409" s="87">
        <v>1.2</v>
      </c>
      <c r="E26409" s="88">
        <v>2140</v>
      </c>
      <c r="F26409" s="89">
        <f>+D26409*E26409</f>
        <v>2568</v>
      </c>
    </row>
    <row r="26410" spans="1:6" ht="409.6" hidden="1" customHeight="1" thickBot="1" x14ac:dyDescent="0.25"/>
    <row r="26411" spans="1:6" ht="13.5" customHeight="1" thickBot="1" x14ac:dyDescent="0.25">
      <c r="A26411" s="90" t="s">
        <v>4908</v>
      </c>
      <c r="B26411" s="91"/>
      <c r="C26411" s="92">
        <v>4.4594145043246796</v>
      </c>
      <c r="D26411" s="91"/>
      <c r="E26411" s="93" t="s">
        <v>4884</v>
      </c>
      <c r="F26411" s="94">
        <v>5362</v>
      </c>
    </row>
    <row r="26412" spans="1:6" ht="0.2" customHeight="1" thickBot="1" x14ac:dyDescent="0.25"/>
    <row r="26413" spans="1:6" ht="12.75" customHeight="1" thickBot="1" x14ac:dyDescent="0.3">
      <c r="A26413" s="157" t="s">
        <v>4909</v>
      </c>
      <c r="B26413" s="158"/>
      <c r="C26413" s="158"/>
      <c r="D26413" s="158"/>
      <c r="E26413" s="159">
        <v>120240</v>
      </c>
      <c r="F26413" s="160"/>
    </row>
    <row r="26414" spans="1:6" ht="12.75" customHeight="1" x14ac:dyDescent="0.2"/>
    <row r="26415" spans="1:6" ht="12.75" customHeight="1" x14ac:dyDescent="0.2"/>
    <row r="26416" spans="1:6" ht="409.6" hidden="1" customHeight="1" x14ac:dyDescent="0.2"/>
    <row r="26417" spans="1:6" ht="12.75" customHeight="1" x14ac:dyDescent="0.25">
      <c r="A26417" s="144" t="s">
        <v>4868</v>
      </c>
      <c r="B26417" s="145"/>
      <c r="C26417" s="145"/>
      <c r="D26417" s="145"/>
      <c r="E26417" s="146"/>
      <c r="F26417" s="147"/>
    </row>
    <row r="26418" spans="1:6" ht="12.75" customHeight="1" x14ac:dyDescent="0.2">
      <c r="A26418" s="138" t="s">
        <v>3683</v>
      </c>
      <c r="B26418" s="139"/>
      <c r="C26418" s="139"/>
      <c r="D26418" s="140"/>
      <c r="E26418" s="76" t="s">
        <v>4869</v>
      </c>
      <c r="F26418" s="77" t="s">
        <v>4870</v>
      </c>
    </row>
    <row r="26419" spans="1:6" ht="12.75" customHeight="1" x14ac:dyDescent="0.2">
      <c r="A26419" s="141"/>
      <c r="B26419" s="142"/>
      <c r="C26419" s="142"/>
      <c r="D26419" s="143"/>
      <c r="E26419" s="78" t="s">
        <v>3682</v>
      </c>
      <c r="F26419" s="79" t="s">
        <v>117</v>
      </c>
    </row>
    <row r="26420" spans="1:6" ht="409.6" hidden="1" customHeight="1" x14ac:dyDescent="0.2"/>
    <row r="26421" spans="1:6" ht="12.75" customHeight="1" x14ac:dyDescent="0.2">
      <c r="A26421" s="80" t="s">
        <v>4871</v>
      </c>
      <c r="B26421" s="81" t="s">
        <v>4872</v>
      </c>
      <c r="C26421" s="82" t="s">
        <v>4870</v>
      </c>
      <c r="D26421" s="82" t="s">
        <v>4873</v>
      </c>
      <c r="E26421" s="82" t="s">
        <v>4874</v>
      </c>
      <c r="F26421" s="83" t="s">
        <v>4875</v>
      </c>
    </row>
    <row r="26422" spans="1:6" ht="409.6" hidden="1" customHeight="1" x14ac:dyDescent="0.2"/>
    <row r="26423" spans="1:6" ht="25.5" customHeight="1" x14ac:dyDescent="0.2">
      <c r="A26423" s="84" t="s">
        <v>5910</v>
      </c>
      <c r="B26423" s="85" t="s">
        <v>5911</v>
      </c>
      <c r="C26423" s="86" t="s">
        <v>117</v>
      </c>
      <c r="D26423" s="87">
        <v>1</v>
      </c>
      <c r="E26423" s="88">
        <v>39892</v>
      </c>
      <c r="F26423" s="89">
        <f>+D26423*E26423</f>
        <v>39892</v>
      </c>
    </row>
    <row r="26424" spans="1:6" ht="409.6" hidden="1" customHeight="1" x14ac:dyDescent="0.2"/>
    <row r="26425" spans="1:6" ht="25.5" customHeight="1" x14ac:dyDescent="0.2">
      <c r="A26425" s="84" t="s">
        <v>5895</v>
      </c>
      <c r="B26425" s="85" t="s">
        <v>5896</v>
      </c>
      <c r="C26425" s="86" t="s">
        <v>106</v>
      </c>
      <c r="D26425" s="87">
        <v>5.2499999999999998E-2</v>
      </c>
      <c r="E26425" s="88">
        <v>362439</v>
      </c>
      <c r="F26425" s="89">
        <f>+D26425*E26425</f>
        <v>19028.047500000001</v>
      </c>
    </row>
    <row r="26426" spans="1:6" ht="409.6" hidden="1" customHeight="1" x14ac:dyDescent="0.2"/>
    <row r="26427" spans="1:6" ht="25.5" customHeight="1" x14ac:dyDescent="0.2">
      <c r="A26427" s="84" t="s">
        <v>5652</v>
      </c>
      <c r="B26427" s="85" t="s">
        <v>5653</v>
      </c>
      <c r="C26427" s="86" t="s">
        <v>7</v>
      </c>
      <c r="D26427" s="87">
        <v>1</v>
      </c>
      <c r="E26427" s="88">
        <v>2080</v>
      </c>
      <c r="F26427" s="89">
        <f>+D26427*E26427</f>
        <v>2080</v>
      </c>
    </row>
    <row r="26428" spans="1:6" ht="409.6" hidden="1" customHeight="1" x14ac:dyDescent="0.2"/>
    <row r="26429" spans="1:6" ht="25.5" customHeight="1" x14ac:dyDescent="0.2">
      <c r="A26429" s="84" t="s">
        <v>5857</v>
      </c>
      <c r="B26429" s="85" t="s">
        <v>5858</v>
      </c>
      <c r="C26429" s="86" t="s">
        <v>263</v>
      </c>
      <c r="D26429" s="87">
        <v>1</v>
      </c>
      <c r="E26429" s="88">
        <v>3406</v>
      </c>
      <c r="F26429" s="89">
        <f>+D26429*E26429</f>
        <v>3406</v>
      </c>
    </row>
    <row r="26430" spans="1:6" ht="409.6" hidden="1" customHeight="1" x14ac:dyDescent="0.2"/>
    <row r="26431" spans="1:6" ht="25.5" customHeight="1" x14ac:dyDescent="0.2">
      <c r="A26431" s="84" t="s">
        <v>5897</v>
      </c>
      <c r="B26431" s="85" t="s">
        <v>5898</v>
      </c>
      <c r="C26431" s="86" t="s">
        <v>5899</v>
      </c>
      <c r="D26431" s="87">
        <v>4.1669999999999999E-2</v>
      </c>
      <c r="E26431" s="88">
        <v>23818</v>
      </c>
      <c r="F26431" s="89">
        <f>+D26431*E26431</f>
        <v>992.49605999999994</v>
      </c>
    </row>
    <row r="26432" spans="1:6" ht="409.6" hidden="1" customHeight="1" x14ac:dyDescent="0.2"/>
    <row r="26433" spans="1:6" ht="25.5" customHeight="1" thickBot="1" x14ac:dyDescent="0.25">
      <c r="A26433" s="84" t="s">
        <v>5900</v>
      </c>
      <c r="B26433" s="85" t="s">
        <v>5901</v>
      </c>
      <c r="C26433" s="86" t="s">
        <v>9</v>
      </c>
      <c r="D26433" s="87">
        <v>2.5200000000000001E-3</v>
      </c>
      <c r="E26433" s="88">
        <v>171600</v>
      </c>
      <c r="F26433" s="89">
        <f>+D26433*E26433</f>
        <v>432.43200000000002</v>
      </c>
    </row>
    <row r="26434" spans="1:6" ht="409.6" hidden="1" customHeight="1" thickBot="1" x14ac:dyDescent="0.25"/>
    <row r="26435" spans="1:6" ht="13.5" customHeight="1" thickBot="1" x14ac:dyDescent="0.25">
      <c r="A26435" s="90" t="s">
        <v>4883</v>
      </c>
      <c r="B26435" s="91"/>
      <c r="C26435" s="92">
        <v>57.719285939746797</v>
      </c>
      <c r="D26435" s="91"/>
      <c r="E26435" s="93" t="s">
        <v>4884</v>
      </c>
      <c r="F26435" s="94">
        <v>65830</v>
      </c>
    </row>
    <row r="26436" spans="1:6" ht="0.2" customHeight="1" x14ac:dyDescent="0.2"/>
    <row r="26437" spans="1:6" ht="12.75" customHeight="1" x14ac:dyDescent="0.2">
      <c r="A26437" s="80" t="s">
        <v>4871</v>
      </c>
      <c r="B26437" s="81" t="s">
        <v>4885</v>
      </c>
      <c r="C26437" s="82" t="s">
        <v>4870</v>
      </c>
      <c r="D26437" s="82" t="s">
        <v>4873</v>
      </c>
      <c r="E26437" s="82" t="s">
        <v>4874</v>
      </c>
      <c r="F26437" s="83" t="s">
        <v>4875</v>
      </c>
    </row>
    <row r="26438" spans="1:6" ht="409.6" hidden="1" customHeight="1" x14ac:dyDescent="0.2"/>
    <row r="26439" spans="1:6" ht="25.5" customHeight="1" thickBot="1" x14ac:dyDescent="0.25">
      <c r="A26439" s="84" t="s">
        <v>5284</v>
      </c>
      <c r="B26439" s="85" t="s">
        <v>5285</v>
      </c>
      <c r="C26439" s="86" t="s">
        <v>4888</v>
      </c>
      <c r="D26439" s="87">
        <v>0.17518</v>
      </c>
      <c r="E26439" s="88">
        <v>222303</v>
      </c>
      <c r="F26439" s="89">
        <f>+D26439*E26439</f>
        <v>38943.039539999998</v>
      </c>
    </row>
    <row r="26440" spans="1:6" ht="409.6" hidden="1" customHeight="1" thickBot="1" x14ac:dyDescent="0.25"/>
    <row r="26441" spans="1:6" ht="13.5" customHeight="1" thickBot="1" x14ac:dyDescent="0.25">
      <c r="A26441" s="90" t="s">
        <v>4893</v>
      </c>
      <c r="B26441" s="91"/>
      <c r="C26441" s="92">
        <v>34.144951425665496</v>
      </c>
      <c r="D26441" s="91"/>
      <c r="E26441" s="93" t="s">
        <v>4884</v>
      </c>
      <c r="F26441" s="94">
        <v>38943</v>
      </c>
    </row>
    <row r="26442" spans="1:6" ht="0.2" customHeight="1" x14ac:dyDescent="0.2"/>
    <row r="26443" spans="1:6" ht="12.75" customHeight="1" x14ac:dyDescent="0.2">
      <c r="A26443" s="80" t="s">
        <v>4871</v>
      </c>
      <c r="B26443" s="81" t="s">
        <v>4894</v>
      </c>
      <c r="C26443" s="82" t="s">
        <v>4870</v>
      </c>
      <c r="D26443" s="82" t="s">
        <v>4873</v>
      </c>
      <c r="E26443" s="82" t="s">
        <v>4874</v>
      </c>
      <c r="F26443" s="83" t="s">
        <v>4875</v>
      </c>
    </row>
    <row r="26444" spans="1:6" ht="409.6" hidden="1" customHeight="1" x14ac:dyDescent="0.2"/>
    <row r="26445" spans="1:6" ht="25.5" customHeight="1" thickBot="1" x14ac:dyDescent="0.25">
      <c r="A26445" s="84" t="s">
        <v>4895</v>
      </c>
      <c r="B26445" s="85" t="s">
        <v>4896</v>
      </c>
      <c r="C26445" s="86" t="s">
        <v>4897</v>
      </c>
      <c r="D26445" s="87">
        <v>0.05</v>
      </c>
      <c r="E26445" s="88">
        <v>38943</v>
      </c>
      <c r="F26445" s="89">
        <f>+D26445*E26445</f>
        <v>1947.15</v>
      </c>
    </row>
    <row r="26446" spans="1:6" ht="409.6" hidden="1" customHeight="1" thickBot="1" x14ac:dyDescent="0.25"/>
    <row r="26447" spans="1:6" ht="13.5" customHeight="1" thickBot="1" x14ac:dyDescent="0.25">
      <c r="A26447" s="90" t="s">
        <v>4898</v>
      </c>
      <c r="B26447" s="91"/>
      <c r="C26447" s="92">
        <v>1.7071160523270099</v>
      </c>
      <c r="D26447" s="91"/>
      <c r="E26447" s="93" t="s">
        <v>4884</v>
      </c>
      <c r="F26447" s="94">
        <v>1947</v>
      </c>
    </row>
    <row r="26448" spans="1:6" ht="0.2" customHeight="1" x14ac:dyDescent="0.2"/>
    <row r="26449" spans="1:6" ht="12.75" customHeight="1" x14ac:dyDescent="0.2">
      <c r="A26449" s="80" t="s">
        <v>4871</v>
      </c>
      <c r="B26449" s="81" t="s">
        <v>4899</v>
      </c>
      <c r="C26449" s="82" t="s">
        <v>4870</v>
      </c>
      <c r="D26449" s="82" t="s">
        <v>4873</v>
      </c>
      <c r="E26449" s="82" t="s">
        <v>4874</v>
      </c>
      <c r="F26449" s="83" t="s">
        <v>4875</v>
      </c>
    </row>
    <row r="26450" spans="1:6" ht="409.6" hidden="1" customHeight="1" x14ac:dyDescent="0.2"/>
    <row r="26451" spans="1:6" ht="25.5" customHeight="1" thickBot="1" x14ac:dyDescent="0.25">
      <c r="A26451" s="84" t="s">
        <v>5734</v>
      </c>
      <c r="B26451" s="85" t="s">
        <v>5735</v>
      </c>
      <c r="C26451" s="86" t="s">
        <v>109</v>
      </c>
      <c r="D26451" s="87">
        <v>5.6000000000000001E-2</v>
      </c>
      <c r="E26451" s="88">
        <v>35182</v>
      </c>
      <c r="F26451" s="89">
        <f>+D26451*E26451</f>
        <v>1970.192</v>
      </c>
    </row>
    <row r="26452" spans="1:6" ht="409.6" hidden="1" customHeight="1" thickBot="1" x14ac:dyDescent="0.25"/>
    <row r="26453" spans="1:6" ht="13.5" customHeight="1" thickBot="1" x14ac:dyDescent="0.25">
      <c r="A26453" s="90" t="s">
        <v>4904</v>
      </c>
      <c r="B26453" s="91"/>
      <c r="C26453" s="92">
        <v>1.72728229228773</v>
      </c>
      <c r="D26453" s="91"/>
      <c r="E26453" s="93" t="s">
        <v>4884</v>
      </c>
      <c r="F26453" s="94">
        <v>1970</v>
      </c>
    </row>
    <row r="26454" spans="1:6" ht="0.2" customHeight="1" x14ac:dyDescent="0.2"/>
    <row r="26455" spans="1:6" ht="12.75" customHeight="1" x14ac:dyDescent="0.2">
      <c r="A26455" s="80" t="s">
        <v>4871</v>
      </c>
      <c r="B26455" s="81" t="s">
        <v>4905</v>
      </c>
      <c r="C26455" s="82" t="s">
        <v>4870</v>
      </c>
      <c r="D26455" s="82" t="s">
        <v>4873</v>
      </c>
      <c r="E26455" s="82" t="s">
        <v>4874</v>
      </c>
      <c r="F26455" s="83" t="s">
        <v>4875</v>
      </c>
    </row>
    <row r="26456" spans="1:6" ht="409.6" hidden="1" customHeight="1" x14ac:dyDescent="0.2"/>
    <row r="26457" spans="1:6" ht="25.5" customHeight="1" x14ac:dyDescent="0.2">
      <c r="A26457" s="84" t="s">
        <v>4916</v>
      </c>
      <c r="B26457" s="85" t="s">
        <v>4917</v>
      </c>
      <c r="C26457" s="86" t="s">
        <v>106</v>
      </c>
      <c r="D26457" s="87">
        <v>4.0000000000000001E-3</v>
      </c>
      <c r="E26457" s="88">
        <v>38014</v>
      </c>
      <c r="F26457" s="89">
        <f>+D26457*E26457</f>
        <v>152.05600000000001</v>
      </c>
    </row>
    <row r="26458" spans="1:6" ht="409.6" hidden="1" customHeight="1" x14ac:dyDescent="0.2"/>
    <row r="26459" spans="1:6" ht="25.5" customHeight="1" x14ac:dyDescent="0.2">
      <c r="A26459" s="84" t="s">
        <v>4920</v>
      </c>
      <c r="B26459" s="85" t="s">
        <v>4921</v>
      </c>
      <c r="C26459" s="86" t="s">
        <v>106</v>
      </c>
      <c r="D26459" s="87">
        <v>0.187</v>
      </c>
      <c r="E26459" s="88">
        <v>14128</v>
      </c>
      <c r="F26459" s="89">
        <f>+D26459*E26459</f>
        <v>2641.9360000000001</v>
      </c>
    </row>
    <row r="26460" spans="1:6" ht="409.6" hidden="1" customHeight="1" x14ac:dyDescent="0.2"/>
    <row r="26461" spans="1:6" ht="25.5" customHeight="1" thickBot="1" x14ac:dyDescent="0.25">
      <c r="A26461" s="84" t="s">
        <v>4949</v>
      </c>
      <c r="B26461" s="85" t="s">
        <v>4950</v>
      </c>
      <c r="C26461" s="86" t="s">
        <v>9</v>
      </c>
      <c r="D26461" s="87">
        <v>1.2</v>
      </c>
      <c r="E26461" s="88">
        <v>2140</v>
      </c>
      <c r="F26461" s="89">
        <f>+D26461*E26461</f>
        <v>2568</v>
      </c>
    </row>
    <row r="26462" spans="1:6" ht="409.6" hidden="1" customHeight="1" thickBot="1" x14ac:dyDescent="0.25"/>
    <row r="26463" spans="1:6" ht="13.5" customHeight="1" thickBot="1" x14ac:dyDescent="0.25">
      <c r="A26463" s="90" t="s">
        <v>4908</v>
      </c>
      <c r="B26463" s="91"/>
      <c r="C26463" s="92">
        <v>4.7013642899729904</v>
      </c>
      <c r="D26463" s="91"/>
      <c r="E26463" s="93" t="s">
        <v>4884</v>
      </c>
      <c r="F26463" s="94">
        <v>5362</v>
      </c>
    </row>
    <row r="26464" spans="1:6" ht="0.2" customHeight="1" thickBot="1" x14ac:dyDescent="0.25"/>
    <row r="26465" spans="1:6" ht="12.75" customHeight="1" thickBot="1" x14ac:dyDescent="0.3">
      <c r="A26465" s="157" t="s">
        <v>4909</v>
      </c>
      <c r="B26465" s="158"/>
      <c r="C26465" s="158"/>
      <c r="D26465" s="158"/>
      <c r="E26465" s="159">
        <v>114052</v>
      </c>
      <c r="F26465" s="160"/>
    </row>
    <row r="26466" spans="1:6" ht="12.75" customHeight="1" x14ac:dyDescent="0.2"/>
    <row r="26467" spans="1:6" ht="12.75" customHeight="1" x14ac:dyDescent="0.2"/>
    <row r="26468" spans="1:6" ht="409.6" hidden="1" customHeight="1" x14ac:dyDescent="0.2"/>
    <row r="26469" spans="1:6" ht="12.75" customHeight="1" x14ac:dyDescent="0.25">
      <c r="A26469" s="144" t="s">
        <v>4868</v>
      </c>
      <c r="B26469" s="145"/>
      <c r="C26469" s="145"/>
      <c r="D26469" s="145"/>
      <c r="E26469" s="146"/>
      <c r="F26469" s="147"/>
    </row>
    <row r="26470" spans="1:6" ht="12.75" customHeight="1" x14ac:dyDescent="0.2">
      <c r="A26470" s="138" t="s">
        <v>3685</v>
      </c>
      <c r="B26470" s="139"/>
      <c r="C26470" s="139"/>
      <c r="D26470" s="140"/>
      <c r="E26470" s="76" t="s">
        <v>4869</v>
      </c>
      <c r="F26470" s="77" t="s">
        <v>4870</v>
      </c>
    </row>
    <row r="26471" spans="1:6" ht="12.75" customHeight="1" x14ac:dyDescent="0.2">
      <c r="A26471" s="141"/>
      <c r="B26471" s="142"/>
      <c r="C26471" s="142"/>
      <c r="D26471" s="143"/>
      <c r="E26471" s="78" t="s">
        <v>3684</v>
      </c>
      <c r="F26471" s="79" t="s">
        <v>117</v>
      </c>
    </row>
    <row r="26472" spans="1:6" ht="409.6" hidden="1" customHeight="1" x14ac:dyDescent="0.2"/>
    <row r="26473" spans="1:6" ht="12.75" customHeight="1" x14ac:dyDescent="0.2">
      <c r="A26473" s="80" t="s">
        <v>4871</v>
      </c>
      <c r="B26473" s="81" t="s">
        <v>4872</v>
      </c>
      <c r="C26473" s="82" t="s">
        <v>4870</v>
      </c>
      <c r="D26473" s="82" t="s">
        <v>4873</v>
      </c>
      <c r="E26473" s="82" t="s">
        <v>4874</v>
      </c>
      <c r="F26473" s="83" t="s">
        <v>4875</v>
      </c>
    </row>
    <row r="26474" spans="1:6" ht="409.6" hidden="1" customHeight="1" x14ac:dyDescent="0.2"/>
    <row r="26475" spans="1:6" ht="25.5" customHeight="1" x14ac:dyDescent="0.2">
      <c r="A26475" s="84" t="s">
        <v>5912</v>
      </c>
      <c r="B26475" s="85" t="s">
        <v>5913</v>
      </c>
      <c r="C26475" s="86" t="s">
        <v>117</v>
      </c>
      <c r="D26475" s="87">
        <v>1</v>
      </c>
      <c r="E26475" s="88">
        <v>45366</v>
      </c>
      <c r="F26475" s="89">
        <f>+D26475*E26475</f>
        <v>45366</v>
      </c>
    </row>
    <row r="26476" spans="1:6" ht="409.6" hidden="1" customHeight="1" x14ac:dyDescent="0.2"/>
    <row r="26477" spans="1:6" ht="25.5" customHeight="1" x14ac:dyDescent="0.2">
      <c r="A26477" s="84" t="s">
        <v>5895</v>
      </c>
      <c r="B26477" s="85" t="s">
        <v>5896</v>
      </c>
      <c r="C26477" s="86" t="s">
        <v>106</v>
      </c>
      <c r="D26477" s="87">
        <v>5.2499999999999998E-2</v>
      </c>
      <c r="E26477" s="88">
        <v>362439</v>
      </c>
      <c r="F26477" s="89">
        <f>+D26477*E26477</f>
        <v>19028.047500000001</v>
      </c>
    </row>
    <row r="26478" spans="1:6" ht="409.6" hidden="1" customHeight="1" x14ac:dyDescent="0.2"/>
    <row r="26479" spans="1:6" ht="25.5" customHeight="1" x14ac:dyDescent="0.2">
      <c r="A26479" s="84" t="s">
        <v>5652</v>
      </c>
      <c r="B26479" s="85" t="s">
        <v>5653</v>
      </c>
      <c r="C26479" s="86" t="s">
        <v>7</v>
      </c>
      <c r="D26479" s="87">
        <v>1</v>
      </c>
      <c r="E26479" s="88">
        <v>2080</v>
      </c>
      <c r="F26479" s="89">
        <f>+D26479*E26479</f>
        <v>2080</v>
      </c>
    </row>
    <row r="26480" spans="1:6" ht="409.6" hidden="1" customHeight="1" x14ac:dyDescent="0.2"/>
    <row r="26481" spans="1:6" ht="25.5" customHeight="1" x14ac:dyDescent="0.2">
      <c r="A26481" s="84" t="s">
        <v>5857</v>
      </c>
      <c r="B26481" s="85" t="s">
        <v>5858</v>
      </c>
      <c r="C26481" s="86" t="s">
        <v>263</v>
      </c>
      <c r="D26481" s="87">
        <v>1.3125</v>
      </c>
      <c r="E26481" s="88">
        <v>3406</v>
      </c>
      <c r="F26481" s="89">
        <f>+D26481*E26481</f>
        <v>4470.375</v>
      </c>
    </row>
    <row r="26482" spans="1:6" ht="409.6" hidden="1" customHeight="1" x14ac:dyDescent="0.2"/>
    <row r="26483" spans="1:6" ht="25.5" customHeight="1" x14ac:dyDescent="0.2">
      <c r="A26483" s="84" t="s">
        <v>5897</v>
      </c>
      <c r="B26483" s="85" t="s">
        <v>5898</v>
      </c>
      <c r="C26483" s="86" t="s">
        <v>5899</v>
      </c>
      <c r="D26483" s="87">
        <v>4.1669999999999999E-2</v>
      </c>
      <c r="E26483" s="88">
        <v>23818</v>
      </c>
      <c r="F26483" s="89">
        <f>+D26483*E26483</f>
        <v>992.49605999999994</v>
      </c>
    </row>
    <row r="26484" spans="1:6" ht="409.6" hidden="1" customHeight="1" x14ac:dyDescent="0.2"/>
    <row r="26485" spans="1:6" ht="25.5" customHeight="1" thickBot="1" x14ac:dyDescent="0.25">
      <c r="A26485" s="84" t="s">
        <v>5900</v>
      </c>
      <c r="B26485" s="85" t="s">
        <v>5901</v>
      </c>
      <c r="C26485" s="86" t="s">
        <v>9</v>
      </c>
      <c r="D26485" s="87">
        <v>2.5200000000000001E-3</v>
      </c>
      <c r="E26485" s="88">
        <v>171600</v>
      </c>
      <c r="F26485" s="89">
        <f>+D26485*E26485</f>
        <v>432.43200000000002</v>
      </c>
    </row>
    <row r="26486" spans="1:6" ht="409.6" hidden="1" customHeight="1" thickBot="1" x14ac:dyDescent="0.25"/>
    <row r="26487" spans="1:6" ht="13.5" customHeight="1" thickBot="1" x14ac:dyDescent="0.25">
      <c r="A26487" s="90" t="s">
        <v>4883</v>
      </c>
      <c r="B26487" s="91"/>
      <c r="C26487" s="92">
        <v>58.989240299967399</v>
      </c>
      <c r="D26487" s="91"/>
      <c r="E26487" s="93" t="s">
        <v>4884</v>
      </c>
      <c r="F26487" s="94">
        <v>72368</v>
      </c>
    </row>
    <row r="26488" spans="1:6" ht="0.2" customHeight="1" x14ac:dyDescent="0.2"/>
    <row r="26489" spans="1:6" ht="12.75" customHeight="1" x14ac:dyDescent="0.2">
      <c r="A26489" s="80" t="s">
        <v>4871</v>
      </c>
      <c r="B26489" s="81" t="s">
        <v>4885</v>
      </c>
      <c r="C26489" s="82" t="s">
        <v>4870</v>
      </c>
      <c r="D26489" s="82" t="s">
        <v>4873</v>
      </c>
      <c r="E26489" s="82" t="s">
        <v>4874</v>
      </c>
      <c r="F26489" s="83" t="s">
        <v>4875</v>
      </c>
    </row>
    <row r="26490" spans="1:6" ht="409.6" hidden="1" customHeight="1" x14ac:dyDescent="0.2"/>
    <row r="26491" spans="1:6" ht="25.5" customHeight="1" thickBot="1" x14ac:dyDescent="0.25">
      <c r="A26491" s="84" t="s">
        <v>5284</v>
      </c>
      <c r="B26491" s="85" t="s">
        <v>5285</v>
      </c>
      <c r="C26491" s="86" t="s">
        <v>4888</v>
      </c>
      <c r="D26491" s="87">
        <v>0.18412999999999999</v>
      </c>
      <c r="E26491" s="88">
        <v>222303</v>
      </c>
      <c r="F26491" s="89">
        <f>+D26491*E26491</f>
        <v>40932.651389999999</v>
      </c>
    </row>
    <row r="26492" spans="1:6" ht="409.6" hidden="1" customHeight="1" thickBot="1" x14ac:dyDescent="0.25"/>
    <row r="26493" spans="1:6" ht="13.5" customHeight="1" thickBot="1" x14ac:dyDescent="0.25">
      <c r="A26493" s="90" t="s">
        <v>4893</v>
      </c>
      <c r="B26493" s="91"/>
      <c r="C26493" s="92">
        <v>33.365666775350498</v>
      </c>
      <c r="D26493" s="91"/>
      <c r="E26493" s="93" t="s">
        <v>4884</v>
      </c>
      <c r="F26493" s="94">
        <v>40933</v>
      </c>
    </row>
    <row r="26494" spans="1:6" ht="0.2" customHeight="1" x14ac:dyDescent="0.2"/>
    <row r="26495" spans="1:6" ht="12.75" customHeight="1" x14ac:dyDescent="0.2">
      <c r="A26495" s="80" t="s">
        <v>4871</v>
      </c>
      <c r="B26495" s="81" t="s">
        <v>4894</v>
      </c>
      <c r="C26495" s="82" t="s">
        <v>4870</v>
      </c>
      <c r="D26495" s="82" t="s">
        <v>4873</v>
      </c>
      <c r="E26495" s="82" t="s">
        <v>4874</v>
      </c>
      <c r="F26495" s="83" t="s">
        <v>4875</v>
      </c>
    </row>
    <row r="26496" spans="1:6" ht="409.6" hidden="1" customHeight="1" x14ac:dyDescent="0.2"/>
    <row r="26497" spans="1:6" ht="25.5" customHeight="1" thickBot="1" x14ac:dyDescent="0.25">
      <c r="A26497" s="84" t="s">
        <v>4895</v>
      </c>
      <c r="B26497" s="85" t="s">
        <v>4896</v>
      </c>
      <c r="C26497" s="86" t="s">
        <v>4897</v>
      </c>
      <c r="D26497" s="87">
        <v>0.05</v>
      </c>
      <c r="E26497" s="88">
        <v>40933</v>
      </c>
      <c r="F26497" s="89">
        <f>+D26497*E26497</f>
        <v>2046.65</v>
      </c>
    </row>
    <row r="26498" spans="1:6" ht="409.6" hidden="1" customHeight="1" thickBot="1" x14ac:dyDescent="0.25"/>
    <row r="26499" spans="1:6" ht="13.5" customHeight="1" thickBot="1" x14ac:dyDescent="0.25">
      <c r="A26499" s="90" t="s">
        <v>4898</v>
      </c>
      <c r="B26499" s="91"/>
      <c r="C26499" s="92">
        <v>1.6685686338441501</v>
      </c>
      <c r="D26499" s="91"/>
      <c r="E26499" s="93" t="s">
        <v>4884</v>
      </c>
      <c r="F26499" s="94">
        <v>2047</v>
      </c>
    </row>
    <row r="26500" spans="1:6" ht="0.2" customHeight="1" x14ac:dyDescent="0.2"/>
    <row r="26501" spans="1:6" ht="12.75" customHeight="1" x14ac:dyDescent="0.2">
      <c r="A26501" s="80" t="s">
        <v>4871</v>
      </c>
      <c r="B26501" s="81" t="s">
        <v>4899</v>
      </c>
      <c r="C26501" s="82" t="s">
        <v>4870</v>
      </c>
      <c r="D26501" s="82" t="s">
        <v>4873</v>
      </c>
      <c r="E26501" s="82" t="s">
        <v>4874</v>
      </c>
      <c r="F26501" s="83" t="s">
        <v>4875</v>
      </c>
    </row>
    <row r="26502" spans="1:6" ht="409.6" hidden="1" customHeight="1" x14ac:dyDescent="0.2"/>
    <row r="26503" spans="1:6" ht="25.5" customHeight="1" thickBot="1" x14ac:dyDescent="0.25">
      <c r="A26503" s="84" t="s">
        <v>5734</v>
      </c>
      <c r="B26503" s="85" t="s">
        <v>5735</v>
      </c>
      <c r="C26503" s="86" t="s">
        <v>109</v>
      </c>
      <c r="D26503" s="87">
        <v>5.6000000000000001E-2</v>
      </c>
      <c r="E26503" s="88">
        <v>35182</v>
      </c>
      <c r="F26503" s="89">
        <f>+D26503*E26503</f>
        <v>1970.192</v>
      </c>
    </row>
    <row r="26504" spans="1:6" ht="409.6" hidden="1" customHeight="1" thickBot="1" x14ac:dyDescent="0.25"/>
    <row r="26505" spans="1:6" ht="13.5" customHeight="1" thickBot="1" x14ac:dyDescent="0.25">
      <c r="A26505" s="90" t="s">
        <v>4904</v>
      </c>
      <c r="B26505" s="91"/>
      <c r="C26505" s="92">
        <v>1.6058037169872801</v>
      </c>
      <c r="D26505" s="91"/>
      <c r="E26505" s="93" t="s">
        <v>4884</v>
      </c>
      <c r="F26505" s="94">
        <v>1970</v>
      </c>
    </row>
    <row r="26506" spans="1:6" ht="0.2" customHeight="1" x14ac:dyDescent="0.2"/>
    <row r="26507" spans="1:6" ht="12.75" customHeight="1" x14ac:dyDescent="0.2">
      <c r="A26507" s="80" t="s">
        <v>4871</v>
      </c>
      <c r="B26507" s="81" t="s">
        <v>4905</v>
      </c>
      <c r="C26507" s="82" t="s">
        <v>4870</v>
      </c>
      <c r="D26507" s="82" t="s">
        <v>4873</v>
      </c>
      <c r="E26507" s="82" t="s">
        <v>4874</v>
      </c>
      <c r="F26507" s="83" t="s">
        <v>4875</v>
      </c>
    </row>
    <row r="26508" spans="1:6" ht="409.6" hidden="1" customHeight="1" x14ac:dyDescent="0.2"/>
    <row r="26509" spans="1:6" ht="25.5" customHeight="1" x14ac:dyDescent="0.2">
      <c r="A26509" s="84" t="s">
        <v>4916</v>
      </c>
      <c r="B26509" s="85" t="s">
        <v>4917</v>
      </c>
      <c r="C26509" s="86" t="s">
        <v>106</v>
      </c>
      <c r="D26509" s="87">
        <v>4.0000000000000001E-3</v>
      </c>
      <c r="E26509" s="88">
        <v>38014</v>
      </c>
      <c r="F26509" s="89">
        <f>+D26509*E26509</f>
        <v>152.05600000000001</v>
      </c>
    </row>
    <row r="26510" spans="1:6" ht="409.6" hidden="1" customHeight="1" x14ac:dyDescent="0.2"/>
    <row r="26511" spans="1:6" ht="25.5" customHeight="1" x14ac:dyDescent="0.2">
      <c r="A26511" s="84" t="s">
        <v>4920</v>
      </c>
      <c r="B26511" s="85" t="s">
        <v>4921</v>
      </c>
      <c r="C26511" s="86" t="s">
        <v>106</v>
      </c>
      <c r="D26511" s="87">
        <v>0.187</v>
      </c>
      <c r="E26511" s="88">
        <v>14128</v>
      </c>
      <c r="F26511" s="89">
        <f>+D26511*E26511</f>
        <v>2641.9360000000001</v>
      </c>
    </row>
    <row r="26512" spans="1:6" ht="409.6" hidden="1" customHeight="1" x14ac:dyDescent="0.2"/>
    <row r="26513" spans="1:6" ht="25.5" customHeight="1" thickBot="1" x14ac:dyDescent="0.25">
      <c r="A26513" s="84" t="s">
        <v>4949</v>
      </c>
      <c r="B26513" s="85" t="s">
        <v>4950</v>
      </c>
      <c r="C26513" s="86" t="s">
        <v>9</v>
      </c>
      <c r="D26513" s="87">
        <v>1.2</v>
      </c>
      <c r="E26513" s="88">
        <v>2140</v>
      </c>
      <c r="F26513" s="89">
        <f>+D26513*E26513</f>
        <v>2568</v>
      </c>
    </row>
    <row r="26514" spans="1:6" ht="409.6" hidden="1" customHeight="1" thickBot="1" x14ac:dyDescent="0.25"/>
    <row r="26515" spans="1:6" ht="13.5" customHeight="1" thickBot="1" x14ac:dyDescent="0.25">
      <c r="A26515" s="90" t="s">
        <v>4908</v>
      </c>
      <c r="B26515" s="91"/>
      <c r="C26515" s="92">
        <v>4.3707205738506696</v>
      </c>
      <c r="D26515" s="91"/>
      <c r="E26515" s="93" t="s">
        <v>4884</v>
      </c>
      <c r="F26515" s="94">
        <v>5362</v>
      </c>
    </row>
    <row r="26516" spans="1:6" ht="0.2" customHeight="1" thickBot="1" x14ac:dyDescent="0.25"/>
    <row r="26517" spans="1:6" ht="12.75" customHeight="1" thickBot="1" x14ac:dyDescent="0.3">
      <c r="A26517" s="157" t="s">
        <v>4909</v>
      </c>
      <c r="B26517" s="158"/>
      <c r="C26517" s="158"/>
      <c r="D26517" s="158"/>
      <c r="E26517" s="159">
        <v>122680</v>
      </c>
      <c r="F26517" s="160"/>
    </row>
    <row r="26518" spans="1:6" ht="12.75" customHeight="1" x14ac:dyDescent="0.2"/>
    <row r="26519" spans="1:6" ht="12.75" customHeight="1" x14ac:dyDescent="0.2"/>
    <row r="26520" spans="1:6" ht="409.6" hidden="1" customHeight="1" x14ac:dyDescent="0.2"/>
    <row r="26521" spans="1:6" ht="12.75" customHeight="1" x14ac:dyDescent="0.25">
      <c r="A26521" s="144" t="s">
        <v>4868</v>
      </c>
      <c r="B26521" s="145"/>
      <c r="C26521" s="145"/>
      <c r="D26521" s="145"/>
      <c r="E26521" s="146"/>
      <c r="F26521" s="147"/>
    </row>
    <row r="26522" spans="1:6" ht="12.75" customHeight="1" x14ac:dyDescent="0.2">
      <c r="A26522" s="138" t="s">
        <v>3687</v>
      </c>
      <c r="B26522" s="139"/>
      <c r="C26522" s="139"/>
      <c r="D26522" s="140"/>
      <c r="E26522" s="76" t="s">
        <v>4869</v>
      </c>
      <c r="F26522" s="77" t="s">
        <v>4870</v>
      </c>
    </row>
    <row r="26523" spans="1:6" ht="12.75" customHeight="1" x14ac:dyDescent="0.2">
      <c r="A26523" s="141"/>
      <c r="B26523" s="142"/>
      <c r="C26523" s="142"/>
      <c r="D26523" s="143"/>
      <c r="E26523" s="78" t="s">
        <v>3686</v>
      </c>
      <c r="F26523" s="79" t="s">
        <v>117</v>
      </c>
    </row>
    <row r="26524" spans="1:6" ht="409.6" hidden="1" customHeight="1" x14ac:dyDescent="0.2"/>
    <row r="26525" spans="1:6" ht="12.75" customHeight="1" x14ac:dyDescent="0.2">
      <c r="A26525" s="80" t="s">
        <v>4871</v>
      </c>
      <c r="B26525" s="81" t="s">
        <v>4872</v>
      </c>
      <c r="C26525" s="82" t="s">
        <v>4870</v>
      </c>
      <c r="D26525" s="82" t="s">
        <v>4873</v>
      </c>
      <c r="E26525" s="82" t="s">
        <v>4874</v>
      </c>
      <c r="F26525" s="83" t="s">
        <v>4875</v>
      </c>
    </row>
    <row r="26526" spans="1:6" ht="409.6" hidden="1" customHeight="1" x14ac:dyDescent="0.2"/>
    <row r="26527" spans="1:6" ht="25.5" customHeight="1" x14ac:dyDescent="0.2">
      <c r="A26527" s="84" t="s">
        <v>5914</v>
      </c>
      <c r="B26527" s="85" t="s">
        <v>5915</v>
      </c>
      <c r="C26527" s="86" t="s">
        <v>117</v>
      </c>
      <c r="D26527" s="87">
        <v>1</v>
      </c>
      <c r="E26527" s="88">
        <v>48222</v>
      </c>
      <c r="F26527" s="89">
        <f>+D26527*E26527</f>
        <v>48222</v>
      </c>
    </row>
    <row r="26528" spans="1:6" ht="409.6" hidden="1" customHeight="1" x14ac:dyDescent="0.2"/>
    <row r="26529" spans="1:6" ht="25.5" customHeight="1" x14ac:dyDescent="0.2">
      <c r="A26529" s="84" t="s">
        <v>5895</v>
      </c>
      <c r="B26529" s="85" t="s">
        <v>5896</v>
      </c>
      <c r="C26529" s="86" t="s">
        <v>106</v>
      </c>
      <c r="D26529" s="87">
        <v>5.2499999999999998E-2</v>
      </c>
      <c r="E26529" s="88">
        <v>362439</v>
      </c>
      <c r="F26529" s="89">
        <f>+D26529*E26529</f>
        <v>19028.047500000001</v>
      </c>
    </row>
    <row r="26530" spans="1:6" ht="409.6" hidden="1" customHeight="1" x14ac:dyDescent="0.2"/>
    <row r="26531" spans="1:6" ht="25.5" customHeight="1" x14ac:dyDescent="0.2">
      <c r="A26531" s="84" t="s">
        <v>5652</v>
      </c>
      <c r="B26531" s="85" t="s">
        <v>5653</v>
      </c>
      <c r="C26531" s="86" t="s">
        <v>7</v>
      </c>
      <c r="D26531" s="87">
        <v>1</v>
      </c>
      <c r="E26531" s="88">
        <v>2080</v>
      </c>
      <c r="F26531" s="89">
        <f>+D26531*E26531</f>
        <v>2080</v>
      </c>
    </row>
    <row r="26532" spans="1:6" ht="409.6" hidden="1" customHeight="1" x14ac:dyDescent="0.2"/>
    <row r="26533" spans="1:6" ht="25.5" customHeight="1" x14ac:dyDescent="0.2">
      <c r="A26533" s="84" t="s">
        <v>5857</v>
      </c>
      <c r="B26533" s="85" t="s">
        <v>5858</v>
      </c>
      <c r="C26533" s="86" t="s">
        <v>263</v>
      </c>
      <c r="D26533" s="87">
        <v>1.3125</v>
      </c>
      <c r="E26533" s="88">
        <v>3406</v>
      </c>
      <c r="F26533" s="89">
        <f>+D26533*E26533</f>
        <v>4470.375</v>
      </c>
    </row>
    <row r="26534" spans="1:6" ht="409.6" hidden="1" customHeight="1" x14ac:dyDescent="0.2"/>
    <row r="26535" spans="1:6" ht="25.5" customHeight="1" x14ac:dyDescent="0.2">
      <c r="A26535" s="84" t="s">
        <v>5897</v>
      </c>
      <c r="B26535" s="85" t="s">
        <v>5898</v>
      </c>
      <c r="C26535" s="86" t="s">
        <v>5899</v>
      </c>
      <c r="D26535" s="87">
        <v>4.1669999999999999E-2</v>
      </c>
      <c r="E26535" s="88">
        <v>23818</v>
      </c>
      <c r="F26535" s="89">
        <f>+D26535*E26535</f>
        <v>992.49605999999994</v>
      </c>
    </row>
    <row r="26536" spans="1:6" ht="409.6" hidden="1" customHeight="1" x14ac:dyDescent="0.2"/>
    <row r="26537" spans="1:6" ht="25.5" customHeight="1" thickBot="1" x14ac:dyDescent="0.25">
      <c r="A26537" s="84" t="s">
        <v>5900</v>
      </c>
      <c r="B26537" s="85" t="s">
        <v>5901</v>
      </c>
      <c r="C26537" s="86" t="s">
        <v>9</v>
      </c>
      <c r="D26537" s="87">
        <v>2.5200000000000001E-3</v>
      </c>
      <c r="E26537" s="88">
        <v>171600</v>
      </c>
      <c r="F26537" s="89">
        <f>+D26537*E26537</f>
        <v>432.43200000000002</v>
      </c>
    </row>
    <row r="26538" spans="1:6" ht="409.6" hidden="1" customHeight="1" thickBot="1" x14ac:dyDescent="0.25"/>
    <row r="26539" spans="1:6" ht="13.5" customHeight="1" thickBot="1" x14ac:dyDescent="0.25">
      <c r="A26539" s="90" t="s">
        <v>4883</v>
      </c>
      <c r="B26539" s="91"/>
      <c r="C26539" s="92">
        <v>59.922253377517201</v>
      </c>
      <c r="D26539" s="91"/>
      <c r="E26539" s="93" t="s">
        <v>4884</v>
      </c>
      <c r="F26539" s="94">
        <v>75224</v>
      </c>
    </row>
    <row r="26540" spans="1:6" ht="0.2" customHeight="1" x14ac:dyDescent="0.2"/>
    <row r="26541" spans="1:6" ht="12.75" customHeight="1" x14ac:dyDescent="0.2">
      <c r="A26541" s="80" t="s">
        <v>4871</v>
      </c>
      <c r="B26541" s="81" t="s">
        <v>4885</v>
      </c>
      <c r="C26541" s="82" t="s">
        <v>4870</v>
      </c>
      <c r="D26541" s="82" t="s">
        <v>4873</v>
      </c>
      <c r="E26541" s="82" t="s">
        <v>4874</v>
      </c>
      <c r="F26541" s="83" t="s">
        <v>4875</v>
      </c>
    </row>
    <row r="26542" spans="1:6" ht="409.6" hidden="1" customHeight="1" x14ac:dyDescent="0.2"/>
    <row r="26543" spans="1:6" ht="25.5" customHeight="1" thickBot="1" x14ac:dyDescent="0.25">
      <c r="A26543" s="84" t="s">
        <v>5284</v>
      </c>
      <c r="B26543" s="85" t="s">
        <v>5285</v>
      </c>
      <c r="C26543" s="86" t="s">
        <v>4888</v>
      </c>
      <c r="D26543" s="87">
        <v>0.18412999999999999</v>
      </c>
      <c r="E26543" s="88">
        <v>222303</v>
      </c>
      <c r="F26543" s="89">
        <f>+D26543*E26543</f>
        <v>40932.651389999999</v>
      </c>
    </row>
    <row r="26544" spans="1:6" ht="409.6" hidden="1" customHeight="1" thickBot="1" x14ac:dyDescent="0.25"/>
    <row r="26545" spans="1:6" ht="13.5" customHeight="1" thickBot="1" x14ac:dyDescent="0.25">
      <c r="A26545" s="90" t="s">
        <v>4893</v>
      </c>
      <c r="B26545" s="91"/>
      <c r="C26545" s="92">
        <v>32.606582972215101</v>
      </c>
      <c r="D26545" s="91"/>
      <c r="E26545" s="93" t="s">
        <v>4884</v>
      </c>
      <c r="F26545" s="94">
        <v>40933</v>
      </c>
    </row>
    <row r="26546" spans="1:6" ht="0.2" customHeight="1" x14ac:dyDescent="0.2"/>
    <row r="26547" spans="1:6" ht="12.75" customHeight="1" x14ac:dyDescent="0.2">
      <c r="A26547" s="80" t="s">
        <v>4871</v>
      </c>
      <c r="B26547" s="81" t="s">
        <v>4894</v>
      </c>
      <c r="C26547" s="82" t="s">
        <v>4870</v>
      </c>
      <c r="D26547" s="82" t="s">
        <v>4873</v>
      </c>
      <c r="E26547" s="82" t="s">
        <v>4874</v>
      </c>
      <c r="F26547" s="83" t="s">
        <v>4875</v>
      </c>
    </row>
    <row r="26548" spans="1:6" ht="409.6" hidden="1" customHeight="1" x14ac:dyDescent="0.2"/>
    <row r="26549" spans="1:6" ht="25.5" customHeight="1" thickBot="1" x14ac:dyDescent="0.25">
      <c r="A26549" s="84" t="s">
        <v>4895</v>
      </c>
      <c r="B26549" s="85" t="s">
        <v>4896</v>
      </c>
      <c r="C26549" s="86" t="s">
        <v>4897</v>
      </c>
      <c r="D26549" s="87">
        <v>0.05</v>
      </c>
      <c r="E26549" s="88">
        <v>40933</v>
      </c>
      <c r="F26549" s="89">
        <f>+D26549*E26549</f>
        <v>2046.65</v>
      </c>
    </row>
    <row r="26550" spans="1:6" ht="409.6" hidden="1" customHeight="1" thickBot="1" x14ac:dyDescent="0.25"/>
    <row r="26551" spans="1:6" ht="13.5" customHeight="1" thickBot="1" x14ac:dyDescent="0.25">
      <c r="A26551" s="90" t="s">
        <v>4898</v>
      </c>
      <c r="B26551" s="91"/>
      <c r="C26551" s="92">
        <v>1.63060795309712</v>
      </c>
      <c r="D26551" s="91"/>
      <c r="E26551" s="93" t="s">
        <v>4884</v>
      </c>
      <c r="F26551" s="94">
        <v>2047</v>
      </c>
    </row>
    <row r="26552" spans="1:6" ht="0.2" customHeight="1" x14ac:dyDescent="0.2"/>
    <row r="26553" spans="1:6" ht="12.75" customHeight="1" x14ac:dyDescent="0.2">
      <c r="A26553" s="80" t="s">
        <v>4871</v>
      </c>
      <c r="B26553" s="81" t="s">
        <v>4899</v>
      </c>
      <c r="C26553" s="82" t="s">
        <v>4870</v>
      </c>
      <c r="D26553" s="82" t="s">
        <v>4873</v>
      </c>
      <c r="E26553" s="82" t="s">
        <v>4874</v>
      </c>
      <c r="F26553" s="83" t="s">
        <v>4875</v>
      </c>
    </row>
    <row r="26554" spans="1:6" ht="409.6" hidden="1" customHeight="1" x14ac:dyDescent="0.2"/>
    <row r="26555" spans="1:6" ht="25.5" customHeight="1" thickBot="1" x14ac:dyDescent="0.25">
      <c r="A26555" s="84" t="s">
        <v>5734</v>
      </c>
      <c r="B26555" s="85" t="s">
        <v>5735</v>
      </c>
      <c r="C26555" s="86" t="s">
        <v>109</v>
      </c>
      <c r="D26555" s="87">
        <v>5.6000000000000001E-2</v>
      </c>
      <c r="E26555" s="88">
        <v>35182</v>
      </c>
      <c r="F26555" s="89">
        <f>+D26555*E26555</f>
        <v>1970.192</v>
      </c>
    </row>
    <row r="26556" spans="1:6" ht="409.6" hidden="1" customHeight="1" thickBot="1" x14ac:dyDescent="0.25"/>
    <row r="26557" spans="1:6" ht="13.5" customHeight="1" thickBot="1" x14ac:dyDescent="0.25">
      <c r="A26557" s="90" t="s">
        <v>4904</v>
      </c>
      <c r="B26557" s="91"/>
      <c r="C26557" s="92">
        <v>1.56927096609737</v>
      </c>
      <c r="D26557" s="91"/>
      <c r="E26557" s="93" t="s">
        <v>4884</v>
      </c>
      <c r="F26557" s="94">
        <v>1970</v>
      </c>
    </row>
    <row r="26558" spans="1:6" ht="0.2" customHeight="1" x14ac:dyDescent="0.2"/>
    <row r="26559" spans="1:6" ht="12.75" customHeight="1" x14ac:dyDescent="0.2">
      <c r="A26559" s="80" t="s">
        <v>4871</v>
      </c>
      <c r="B26559" s="81" t="s">
        <v>4905</v>
      </c>
      <c r="C26559" s="82" t="s">
        <v>4870</v>
      </c>
      <c r="D26559" s="82" t="s">
        <v>4873</v>
      </c>
      <c r="E26559" s="82" t="s">
        <v>4874</v>
      </c>
      <c r="F26559" s="83" t="s">
        <v>4875</v>
      </c>
    </row>
    <row r="26560" spans="1:6" ht="409.6" hidden="1" customHeight="1" x14ac:dyDescent="0.2"/>
    <row r="26561" spans="1:6" ht="25.5" customHeight="1" x14ac:dyDescent="0.2">
      <c r="A26561" s="84" t="s">
        <v>4916</v>
      </c>
      <c r="B26561" s="85" t="s">
        <v>4917</v>
      </c>
      <c r="C26561" s="86" t="s">
        <v>106</v>
      </c>
      <c r="D26561" s="87">
        <v>4.0000000000000001E-3</v>
      </c>
      <c r="E26561" s="88">
        <v>38014</v>
      </c>
      <c r="F26561" s="89">
        <f>+D26561*E26561</f>
        <v>152.05600000000001</v>
      </c>
    </row>
    <row r="26562" spans="1:6" ht="409.6" hidden="1" customHeight="1" x14ac:dyDescent="0.2"/>
    <row r="26563" spans="1:6" ht="25.5" customHeight="1" x14ac:dyDescent="0.2">
      <c r="A26563" s="84" t="s">
        <v>4920</v>
      </c>
      <c r="B26563" s="85" t="s">
        <v>4921</v>
      </c>
      <c r="C26563" s="86" t="s">
        <v>106</v>
      </c>
      <c r="D26563" s="87">
        <v>0.187</v>
      </c>
      <c r="E26563" s="88">
        <v>14128</v>
      </c>
      <c r="F26563" s="89">
        <f>+D26563*E26563</f>
        <v>2641.9360000000001</v>
      </c>
    </row>
    <row r="26564" spans="1:6" ht="409.6" hidden="1" customHeight="1" x14ac:dyDescent="0.2"/>
    <row r="26565" spans="1:6" ht="25.5" customHeight="1" thickBot="1" x14ac:dyDescent="0.25">
      <c r="A26565" s="84" t="s">
        <v>4949</v>
      </c>
      <c r="B26565" s="85" t="s">
        <v>4950</v>
      </c>
      <c r="C26565" s="86" t="s">
        <v>9</v>
      </c>
      <c r="D26565" s="87">
        <v>1.2</v>
      </c>
      <c r="E26565" s="88">
        <v>2140</v>
      </c>
      <c r="F26565" s="89">
        <f>+D26565*E26565</f>
        <v>2568</v>
      </c>
    </row>
    <row r="26566" spans="1:6" ht="409.6" hidden="1" customHeight="1" thickBot="1" x14ac:dyDescent="0.25"/>
    <row r="26567" spans="1:6" ht="13.5" customHeight="1" thickBot="1" x14ac:dyDescent="0.25">
      <c r="A26567" s="90" t="s">
        <v>4908</v>
      </c>
      <c r="B26567" s="91"/>
      <c r="C26567" s="92">
        <v>4.2712847310731599</v>
      </c>
      <c r="D26567" s="91"/>
      <c r="E26567" s="93" t="s">
        <v>4884</v>
      </c>
      <c r="F26567" s="94">
        <v>5362</v>
      </c>
    </row>
    <row r="26568" spans="1:6" ht="0.2" customHeight="1" thickBot="1" x14ac:dyDescent="0.25"/>
    <row r="26569" spans="1:6" ht="12.75" customHeight="1" thickBot="1" x14ac:dyDescent="0.3">
      <c r="A26569" s="157" t="s">
        <v>4909</v>
      </c>
      <c r="B26569" s="158"/>
      <c r="C26569" s="158"/>
      <c r="D26569" s="158"/>
      <c r="E26569" s="159">
        <v>125536</v>
      </c>
      <c r="F26569" s="160"/>
    </row>
    <row r="26570" spans="1:6" ht="12.75" customHeight="1" x14ac:dyDescent="0.2"/>
    <row r="26571" spans="1:6" ht="12.75" customHeight="1" x14ac:dyDescent="0.2"/>
    <row r="26572" spans="1:6" ht="409.6" hidden="1" customHeight="1" x14ac:dyDescent="0.2"/>
    <row r="26573" spans="1:6" ht="12.75" customHeight="1" x14ac:dyDescent="0.25">
      <c r="A26573" s="144" t="s">
        <v>4868</v>
      </c>
      <c r="B26573" s="145"/>
      <c r="C26573" s="145"/>
      <c r="D26573" s="145"/>
      <c r="E26573" s="146"/>
      <c r="F26573" s="147"/>
    </row>
    <row r="26574" spans="1:6" ht="12.75" customHeight="1" x14ac:dyDescent="0.2">
      <c r="A26574" s="138" t="s">
        <v>3689</v>
      </c>
      <c r="B26574" s="139"/>
      <c r="C26574" s="139"/>
      <c r="D26574" s="140"/>
      <c r="E26574" s="76" t="s">
        <v>4869</v>
      </c>
      <c r="F26574" s="77" t="s">
        <v>4870</v>
      </c>
    </row>
    <row r="26575" spans="1:6" ht="12.75" customHeight="1" x14ac:dyDescent="0.2">
      <c r="A26575" s="141"/>
      <c r="B26575" s="142"/>
      <c r="C26575" s="142"/>
      <c r="D26575" s="143"/>
      <c r="E26575" s="78" t="s">
        <v>3688</v>
      </c>
      <c r="F26575" s="79" t="s">
        <v>117</v>
      </c>
    </row>
    <row r="26576" spans="1:6" ht="409.6" hidden="1" customHeight="1" x14ac:dyDescent="0.2"/>
    <row r="26577" spans="1:6" ht="12.75" customHeight="1" x14ac:dyDescent="0.2">
      <c r="A26577" s="80" t="s">
        <v>4871</v>
      </c>
      <c r="B26577" s="81" t="s">
        <v>4872</v>
      </c>
      <c r="C26577" s="82" t="s">
        <v>4870</v>
      </c>
      <c r="D26577" s="82" t="s">
        <v>4873</v>
      </c>
      <c r="E26577" s="82" t="s">
        <v>4874</v>
      </c>
      <c r="F26577" s="83" t="s">
        <v>4875</v>
      </c>
    </row>
    <row r="26578" spans="1:6" ht="409.6" hidden="1" customHeight="1" x14ac:dyDescent="0.2"/>
    <row r="26579" spans="1:6" ht="25.5" customHeight="1" x14ac:dyDescent="0.2">
      <c r="A26579" s="84" t="s">
        <v>5916</v>
      </c>
      <c r="B26579" s="85" t="s">
        <v>5917</v>
      </c>
      <c r="C26579" s="86" t="s">
        <v>117</v>
      </c>
      <c r="D26579" s="87">
        <v>1</v>
      </c>
      <c r="E26579" s="88">
        <v>50959</v>
      </c>
      <c r="F26579" s="89">
        <f>+D26579*E26579</f>
        <v>50959</v>
      </c>
    </row>
    <row r="26580" spans="1:6" ht="409.6" hidden="1" customHeight="1" x14ac:dyDescent="0.2"/>
    <row r="26581" spans="1:6" ht="25.5" customHeight="1" x14ac:dyDescent="0.2">
      <c r="A26581" s="84" t="s">
        <v>5895</v>
      </c>
      <c r="B26581" s="85" t="s">
        <v>5896</v>
      </c>
      <c r="C26581" s="86" t="s">
        <v>106</v>
      </c>
      <c r="D26581" s="87">
        <v>5.2499999999999998E-2</v>
      </c>
      <c r="E26581" s="88">
        <v>362439</v>
      </c>
      <c r="F26581" s="89">
        <f>+D26581*E26581</f>
        <v>19028.047500000001</v>
      </c>
    </row>
    <row r="26582" spans="1:6" ht="409.6" hidden="1" customHeight="1" x14ac:dyDescent="0.2"/>
    <row r="26583" spans="1:6" ht="25.5" customHeight="1" x14ac:dyDescent="0.2">
      <c r="A26583" s="84" t="s">
        <v>5652</v>
      </c>
      <c r="B26583" s="85" t="s">
        <v>5653</v>
      </c>
      <c r="C26583" s="86" t="s">
        <v>7</v>
      </c>
      <c r="D26583" s="87">
        <v>1</v>
      </c>
      <c r="E26583" s="88">
        <v>2080</v>
      </c>
      <c r="F26583" s="89">
        <f>+D26583*E26583</f>
        <v>2080</v>
      </c>
    </row>
    <row r="26584" spans="1:6" ht="409.6" hidden="1" customHeight="1" x14ac:dyDescent="0.2"/>
    <row r="26585" spans="1:6" ht="25.5" customHeight="1" x14ac:dyDescent="0.2">
      <c r="A26585" s="84" t="s">
        <v>5857</v>
      </c>
      <c r="B26585" s="85" t="s">
        <v>5858</v>
      </c>
      <c r="C26585" s="86" t="s">
        <v>263</v>
      </c>
      <c r="D26585" s="87">
        <v>1.3125</v>
      </c>
      <c r="E26585" s="88">
        <v>3406</v>
      </c>
      <c r="F26585" s="89">
        <f>+D26585*E26585</f>
        <v>4470.375</v>
      </c>
    </row>
    <row r="26586" spans="1:6" ht="409.6" hidden="1" customHeight="1" x14ac:dyDescent="0.2"/>
    <row r="26587" spans="1:6" ht="25.5" customHeight="1" x14ac:dyDescent="0.2">
      <c r="A26587" s="84" t="s">
        <v>5897</v>
      </c>
      <c r="B26587" s="85" t="s">
        <v>5898</v>
      </c>
      <c r="C26587" s="86" t="s">
        <v>5899</v>
      </c>
      <c r="D26587" s="87">
        <v>4.1669999999999999E-2</v>
      </c>
      <c r="E26587" s="88">
        <v>23818</v>
      </c>
      <c r="F26587" s="89">
        <f>+D26587*E26587</f>
        <v>992.49605999999994</v>
      </c>
    </row>
    <row r="26588" spans="1:6" ht="409.6" hidden="1" customHeight="1" x14ac:dyDescent="0.2"/>
    <row r="26589" spans="1:6" ht="25.5" customHeight="1" thickBot="1" x14ac:dyDescent="0.25">
      <c r="A26589" s="84" t="s">
        <v>5900</v>
      </c>
      <c r="B26589" s="85" t="s">
        <v>5901</v>
      </c>
      <c r="C26589" s="86" t="s">
        <v>9</v>
      </c>
      <c r="D26589" s="87">
        <v>2.5200000000000001E-3</v>
      </c>
      <c r="E26589" s="88">
        <v>171600</v>
      </c>
      <c r="F26589" s="89">
        <f>+D26589*E26589</f>
        <v>432.43200000000002</v>
      </c>
    </row>
    <row r="26590" spans="1:6" ht="409.6" hidden="1" customHeight="1" thickBot="1" x14ac:dyDescent="0.25"/>
    <row r="26591" spans="1:6" ht="13.5" customHeight="1" thickBot="1" x14ac:dyDescent="0.25">
      <c r="A26591" s="90" t="s">
        <v>4883</v>
      </c>
      <c r="B26591" s="91"/>
      <c r="C26591" s="92">
        <v>60.777404442088397</v>
      </c>
      <c r="D26591" s="91"/>
      <c r="E26591" s="93" t="s">
        <v>4884</v>
      </c>
      <c r="F26591" s="94">
        <v>77961</v>
      </c>
    </row>
    <row r="26592" spans="1:6" ht="0.2" customHeight="1" x14ac:dyDescent="0.2"/>
    <row r="26593" spans="1:6" ht="12.75" customHeight="1" x14ac:dyDescent="0.2">
      <c r="A26593" s="80" t="s">
        <v>4871</v>
      </c>
      <c r="B26593" s="81" t="s">
        <v>4885</v>
      </c>
      <c r="C26593" s="82" t="s">
        <v>4870</v>
      </c>
      <c r="D26593" s="82" t="s">
        <v>4873</v>
      </c>
      <c r="E26593" s="82" t="s">
        <v>4874</v>
      </c>
      <c r="F26593" s="83" t="s">
        <v>4875</v>
      </c>
    </row>
    <row r="26594" spans="1:6" ht="409.6" hidden="1" customHeight="1" x14ac:dyDescent="0.2"/>
    <row r="26595" spans="1:6" ht="25.5" customHeight="1" thickBot="1" x14ac:dyDescent="0.25">
      <c r="A26595" s="84" t="s">
        <v>5284</v>
      </c>
      <c r="B26595" s="85" t="s">
        <v>5285</v>
      </c>
      <c r="C26595" s="86" t="s">
        <v>4888</v>
      </c>
      <c r="D26595" s="87">
        <v>0.18412999999999999</v>
      </c>
      <c r="E26595" s="88">
        <v>222303</v>
      </c>
      <c r="F26595" s="89">
        <f>+D26595*E26595</f>
        <v>40932.651389999999</v>
      </c>
    </row>
    <row r="26596" spans="1:6" ht="409.6" hidden="1" customHeight="1" thickBot="1" x14ac:dyDescent="0.25"/>
    <row r="26597" spans="1:6" ht="13.5" customHeight="1" thickBot="1" x14ac:dyDescent="0.25">
      <c r="A26597" s="90" t="s">
        <v>4893</v>
      </c>
      <c r="B26597" s="91"/>
      <c r="C26597" s="92">
        <v>31.910846397916899</v>
      </c>
      <c r="D26597" s="91"/>
      <c r="E26597" s="93" t="s">
        <v>4884</v>
      </c>
      <c r="F26597" s="94">
        <v>40933</v>
      </c>
    </row>
    <row r="26598" spans="1:6" ht="0.2" customHeight="1" x14ac:dyDescent="0.2"/>
    <row r="26599" spans="1:6" ht="12.75" customHeight="1" x14ac:dyDescent="0.2">
      <c r="A26599" s="80" t="s">
        <v>4871</v>
      </c>
      <c r="B26599" s="81" t="s">
        <v>4894</v>
      </c>
      <c r="C26599" s="82" t="s">
        <v>4870</v>
      </c>
      <c r="D26599" s="82" t="s">
        <v>4873</v>
      </c>
      <c r="E26599" s="82" t="s">
        <v>4874</v>
      </c>
      <c r="F26599" s="83" t="s">
        <v>4875</v>
      </c>
    </row>
    <row r="26600" spans="1:6" ht="409.6" hidden="1" customHeight="1" x14ac:dyDescent="0.2"/>
    <row r="26601" spans="1:6" ht="25.5" customHeight="1" thickBot="1" x14ac:dyDescent="0.25">
      <c r="A26601" s="84" t="s">
        <v>4895</v>
      </c>
      <c r="B26601" s="85" t="s">
        <v>4896</v>
      </c>
      <c r="C26601" s="86" t="s">
        <v>4897</v>
      </c>
      <c r="D26601" s="87">
        <v>0.05</v>
      </c>
      <c r="E26601" s="88">
        <v>40933</v>
      </c>
      <c r="F26601" s="89">
        <f>+D26601*E26601</f>
        <v>2046.65</v>
      </c>
    </row>
    <row r="26602" spans="1:6" ht="409.6" hidden="1" customHeight="1" thickBot="1" x14ac:dyDescent="0.25"/>
    <row r="26603" spans="1:6" ht="13.5" customHeight="1" thickBot="1" x14ac:dyDescent="0.25">
      <c r="A26603" s="90" t="s">
        <v>4898</v>
      </c>
      <c r="B26603" s="91"/>
      <c r="C26603" s="92">
        <v>1.5958151754461201</v>
      </c>
      <c r="D26603" s="91"/>
      <c r="E26603" s="93" t="s">
        <v>4884</v>
      </c>
      <c r="F26603" s="94">
        <v>2047</v>
      </c>
    </row>
    <row r="26604" spans="1:6" ht="0.2" customHeight="1" x14ac:dyDescent="0.2"/>
    <row r="26605" spans="1:6" ht="12.75" customHeight="1" x14ac:dyDescent="0.2">
      <c r="A26605" s="80" t="s">
        <v>4871</v>
      </c>
      <c r="B26605" s="81" t="s">
        <v>4899</v>
      </c>
      <c r="C26605" s="82" t="s">
        <v>4870</v>
      </c>
      <c r="D26605" s="82" t="s">
        <v>4873</v>
      </c>
      <c r="E26605" s="82" t="s">
        <v>4874</v>
      </c>
      <c r="F26605" s="83" t="s">
        <v>4875</v>
      </c>
    </row>
    <row r="26606" spans="1:6" ht="409.6" hidden="1" customHeight="1" x14ac:dyDescent="0.2"/>
    <row r="26607" spans="1:6" ht="25.5" customHeight="1" thickBot="1" x14ac:dyDescent="0.25">
      <c r="A26607" s="84" t="s">
        <v>5734</v>
      </c>
      <c r="B26607" s="85" t="s">
        <v>5735</v>
      </c>
      <c r="C26607" s="86" t="s">
        <v>109</v>
      </c>
      <c r="D26607" s="87">
        <v>5.6000000000000001E-2</v>
      </c>
      <c r="E26607" s="88">
        <v>35182</v>
      </c>
      <c r="F26607" s="89">
        <f>+D26607*E26607</f>
        <v>1970.192</v>
      </c>
    </row>
    <row r="26608" spans="1:6" ht="409.6" hidden="1" customHeight="1" thickBot="1" x14ac:dyDescent="0.25"/>
    <row r="26609" spans="1:6" ht="13.5" customHeight="1" thickBot="1" x14ac:dyDescent="0.25">
      <c r="A26609" s="90" t="s">
        <v>4904</v>
      </c>
      <c r="B26609" s="91"/>
      <c r="C26609" s="92">
        <v>1.53578695438635</v>
      </c>
      <c r="D26609" s="91"/>
      <c r="E26609" s="93" t="s">
        <v>4884</v>
      </c>
      <c r="F26609" s="94">
        <v>1970</v>
      </c>
    </row>
    <row r="26610" spans="1:6" ht="0.2" customHeight="1" x14ac:dyDescent="0.2"/>
    <row r="26611" spans="1:6" ht="12.75" customHeight="1" x14ac:dyDescent="0.2">
      <c r="A26611" s="80" t="s">
        <v>4871</v>
      </c>
      <c r="B26611" s="81" t="s">
        <v>4905</v>
      </c>
      <c r="C26611" s="82" t="s">
        <v>4870</v>
      </c>
      <c r="D26611" s="82" t="s">
        <v>4873</v>
      </c>
      <c r="E26611" s="82" t="s">
        <v>4874</v>
      </c>
      <c r="F26611" s="83" t="s">
        <v>4875</v>
      </c>
    </row>
    <row r="26612" spans="1:6" ht="409.6" hidden="1" customHeight="1" x14ac:dyDescent="0.2"/>
    <row r="26613" spans="1:6" ht="25.5" customHeight="1" x14ac:dyDescent="0.2">
      <c r="A26613" s="84" t="s">
        <v>4916</v>
      </c>
      <c r="B26613" s="85" t="s">
        <v>4917</v>
      </c>
      <c r="C26613" s="86" t="s">
        <v>106</v>
      </c>
      <c r="D26613" s="87">
        <v>4.0000000000000001E-3</v>
      </c>
      <c r="E26613" s="88">
        <v>38014</v>
      </c>
      <c r="F26613" s="89">
        <f>+D26613*E26613</f>
        <v>152.05600000000001</v>
      </c>
    </row>
    <row r="26614" spans="1:6" ht="409.6" hidden="1" customHeight="1" x14ac:dyDescent="0.2"/>
    <row r="26615" spans="1:6" ht="25.5" customHeight="1" x14ac:dyDescent="0.2">
      <c r="A26615" s="84" t="s">
        <v>4920</v>
      </c>
      <c r="B26615" s="85" t="s">
        <v>4921</v>
      </c>
      <c r="C26615" s="86" t="s">
        <v>106</v>
      </c>
      <c r="D26615" s="87">
        <v>0.187</v>
      </c>
      <c r="E26615" s="88">
        <v>14128</v>
      </c>
      <c r="F26615" s="89">
        <f>+D26615*E26615</f>
        <v>2641.9360000000001</v>
      </c>
    </row>
    <row r="26616" spans="1:6" ht="409.6" hidden="1" customHeight="1" x14ac:dyDescent="0.2"/>
    <row r="26617" spans="1:6" ht="25.5" customHeight="1" thickBot="1" x14ac:dyDescent="0.25">
      <c r="A26617" s="84" t="s">
        <v>4949</v>
      </c>
      <c r="B26617" s="85" t="s">
        <v>4950</v>
      </c>
      <c r="C26617" s="86" t="s">
        <v>9</v>
      </c>
      <c r="D26617" s="87">
        <v>1.2</v>
      </c>
      <c r="E26617" s="88">
        <v>2140</v>
      </c>
      <c r="F26617" s="89">
        <f>+D26617*E26617</f>
        <v>2568</v>
      </c>
    </row>
    <row r="26618" spans="1:6" ht="409.6" hidden="1" customHeight="1" thickBot="1" x14ac:dyDescent="0.25"/>
    <row r="26619" spans="1:6" ht="13.5" customHeight="1" thickBot="1" x14ac:dyDescent="0.25">
      <c r="A26619" s="90" t="s">
        <v>4908</v>
      </c>
      <c r="B26619" s="91"/>
      <c r="C26619" s="92">
        <v>4.1801470301622299</v>
      </c>
      <c r="D26619" s="91"/>
      <c r="E26619" s="93" t="s">
        <v>4884</v>
      </c>
      <c r="F26619" s="94">
        <v>5362</v>
      </c>
    </row>
    <row r="26620" spans="1:6" ht="0.2" customHeight="1" thickBot="1" x14ac:dyDescent="0.25"/>
    <row r="26621" spans="1:6" ht="12.75" customHeight="1" thickBot="1" x14ac:dyDescent="0.3">
      <c r="A26621" s="157" t="s">
        <v>4909</v>
      </c>
      <c r="B26621" s="158"/>
      <c r="C26621" s="158"/>
      <c r="D26621" s="158"/>
      <c r="E26621" s="159">
        <v>128273</v>
      </c>
      <c r="F26621" s="160"/>
    </row>
    <row r="26622" spans="1:6" ht="12.75" customHeight="1" x14ac:dyDescent="0.2"/>
    <row r="26623" spans="1:6" ht="12.75" customHeight="1" x14ac:dyDescent="0.2"/>
    <row r="26624" spans="1:6" ht="409.6" hidden="1" customHeight="1" x14ac:dyDescent="0.2"/>
    <row r="26625" spans="1:6" ht="12.75" customHeight="1" x14ac:dyDescent="0.25">
      <c r="A26625" s="144" t="s">
        <v>4868</v>
      </c>
      <c r="B26625" s="145"/>
      <c r="C26625" s="145"/>
      <c r="D26625" s="145"/>
      <c r="E26625" s="146"/>
      <c r="F26625" s="147"/>
    </row>
    <row r="26626" spans="1:6" ht="12.75" customHeight="1" x14ac:dyDescent="0.2">
      <c r="A26626" s="138" t="s">
        <v>3691</v>
      </c>
      <c r="B26626" s="139"/>
      <c r="C26626" s="139"/>
      <c r="D26626" s="140"/>
      <c r="E26626" s="76" t="s">
        <v>4869</v>
      </c>
      <c r="F26626" s="77" t="s">
        <v>4870</v>
      </c>
    </row>
    <row r="26627" spans="1:6" ht="12.75" customHeight="1" x14ac:dyDescent="0.2">
      <c r="A26627" s="141"/>
      <c r="B26627" s="142"/>
      <c r="C26627" s="142"/>
      <c r="D26627" s="143"/>
      <c r="E26627" s="78" t="s">
        <v>3690</v>
      </c>
      <c r="F26627" s="79" t="s">
        <v>117</v>
      </c>
    </row>
    <row r="26628" spans="1:6" ht="409.6" hidden="1" customHeight="1" x14ac:dyDescent="0.2"/>
    <row r="26629" spans="1:6" ht="12.75" customHeight="1" x14ac:dyDescent="0.2">
      <c r="A26629" s="80" t="s">
        <v>4871</v>
      </c>
      <c r="B26629" s="81" t="s">
        <v>4872</v>
      </c>
      <c r="C26629" s="82" t="s">
        <v>4870</v>
      </c>
      <c r="D26629" s="82" t="s">
        <v>4873</v>
      </c>
      <c r="E26629" s="82" t="s">
        <v>4874</v>
      </c>
      <c r="F26629" s="83" t="s">
        <v>4875</v>
      </c>
    </row>
    <row r="26630" spans="1:6" ht="409.6" hidden="1" customHeight="1" x14ac:dyDescent="0.2"/>
    <row r="26631" spans="1:6" ht="25.5" customHeight="1" x14ac:dyDescent="0.2">
      <c r="A26631" s="84" t="s">
        <v>5048</v>
      </c>
      <c r="B26631" s="85" t="s">
        <v>5049</v>
      </c>
      <c r="C26631" s="86" t="s">
        <v>106</v>
      </c>
      <c r="D26631" s="87">
        <v>4.2000000000000003E-2</v>
      </c>
      <c r="E26631" s="88">
        <v>331600</v>
      </c>
      <c r="F26631" s="89">
        <f>+D26631*E26631</f>
        <v>13927.2</v>
      </c>
    </row>
    <row r="26632" spans="1:6" ht="409.6" hidden="1" customHeight="1" x14ac:dyDescent="0.2"/>
    <row r="26633" spans="1:6" ht="25.5" customHeight="1" x14ac:dyDescent="0.2">
      <c r="A26633" s="84" t="s">
        <v>5918</v>
      </c>
      <c r="B26633" s="85" t="s">
        <v>5919</v>
      </c>
      <c r="C26633" s="86" t="s">
        <v>117</v>
      </c>
      <c r="D26633" s="87">
        <v>1.05</v>
      </c>
      <c r="E26633" s="88">
        <v>66063</v>
      </c>
      <c r="F26633" s="89">
        <f>+D26633*E26633</f>
        <v>69366.150000000009</v>
      </c>
    </row>
    <row r="26634" spans="1:6" ht="409.6" hidden="1" customHeight="1" x14ac:dyDescent="0.2"/>
    <row r="26635" spans="1:6" ht="25.5" customHeight="1" x14ac:dyDescent="0.2">
      <c r="A26635" s="84" t="s">
        <v>5889</v>
      </c>
      <c r="B26635" s="85" t="s">
        <v>5890</v>
      </c>
      <c r="C26635" s="86" t="s">
        <v>7</v>
      </c>
      <c r="D26635" s="87">
        <v>1.5</v>
      </c>
      <c r="E26635" s="88">
        <v>850</v>
      </c>
      <c r="F26635" s="89">
        <f>+D26635*E26635</f>
        <v>1275</v>
      </c>
    </row>
    <row r="26636" spans="1:6" ht="409.6" hidden="1" customHeight="1" x14ac:dyDescent="0.2"/>
    <row r="26637" spans="1:6" ht="25.5" customHeight="1" x14ac:dyDescent="0.2">
      <c r="A26637" s="84" t="s">
        <v>5652</v>
      </c>
      <c r="B26637" s="85" t="s">
        <v>5653</v>
      </c>
      <c r="C26637" s="86" t="s">
        <v>7</v>
      </c>
      <c r="D26637" s="87">
        <v>1.5</v>
      </c>
      <c r="E26637" s="88">
        <v>2080</v>
      </c>
      <c r="F26637" s="89">
        <f>+D26637*E26637</f>
        <v>3120</v>
      </c>
    </row>
    <row r="26638" spans="1:6" ht="409.6" hidden="1" customHeight="1" x14ac:dyDescent="0.2"/>
    <row r="26639" spans="1:6" ht="25.5" customHeight="1" x14ac:dyDescent="0.2">
      <c r="A26639" s="84" t="s">
        <v>5648</v>
      </c>
      <c r="B26639" s="85" t="s">
        <v>5649</v>
      </c>
      <c r="C26639" s="86" t="s">
        <v>9</v>
      </c>
      <c r="D26639" s="87">
        <v>1</v>
      </c>
      <c r="E26639" s="88">
        <v>1650</v>
      </c>
      <c r="F26639" s="89">
        <f>+D26639*E26639</f>
        <v>1650</v>
      </c>
    </row>
    <row r="26640" spans="1:6" ht="409.6" hidden="1" customHeight="1" x14ac:dyDescent="0.2"/>
    <row r="26641" spans="1:6" ht="25.5" customHeight="1" thickBot="1" x14ac:dyDescent="0.25">
      <c r="A26641" s="84" t="s">
        <v>5728</v>
      </c>
      <c r="B26641" s="85" t="s">
        <v>5729</v>
      </c>
      <c r="C26641" s="86" t="s">
        <v>263</v>
      </c>
      <c r="D26641" s="87">
        <v>0.87150000000000005</v>
      </c>
      <c r="E26641" s="88">
        <v>2482</v>
      </c>
      <c r="F26641" s="89">
        <f>+D26641*E26641</f>
        <v>2163.0630000000001</v>
      </c>
    </row>
    <row r="26642" spans="1:6" ht="409.6" hidden="1" customHeight="1" thickBot="1" x14ac:dyDescent="0.25"/>
    <row r="26643" spans="1:6" ht="13.5" customHeight="1" thickBot="1" x14ac:dyDescent="0.25">
      <c r="A26643" s="90" t="s">
        <v>4883</v>
      </c>
      <c r="B26643" s="91"/>
      <c r="C26643" s="92">
        <v>70.138282052461307</v>
      </c>
      <c r="D26643" s="91"/>
      <c r="E26643" s="93" t="s">
        <v>4884</v>
      </c>
      <c r="F26643" s="94">
        <v>91501</v>
      </c>
    </row>
    <row r="26644" spans="1:6" ht="0.2" customHeight="1" x14ac:dyDescent="0.2"/>
    <row r="26645" spans="1:6" ht="12.75" customHeight="1" x14ac:dyDescent="0.2">
      <c r="A26645" s="80" t="s">
        <v>4871</v>
      </c>
      <c r="B26645" s="81" t="s">
        <v>4885</v>
      </c>
      <c r="C26645" s="82" t="s">
        <v>4870</v>
      </c>
      <c r="D26645" s="82" t="s">
        <v>4873</v>
      </c>
      <c r="E26645" s="82" t="s">
        <v>4874</v>
      </c>
      <c r="F26645" s="83" t="s">
        <v>4875</v>
      </c>
    </row>
    <row r="26646" spans="1:6" ht="409.6" hidden="1" customHeight="1" x14ac:dyDescent="0.2"/>
    <row r="26647" spans="1:6" ht="25.5" customHeight="1" x14ac:dyDescent="0.2">
      <c r="A26647" s="84" t="s">
        <v>5284</v>
      </c>
      <c r="B26647" s="85" t="s">
        <v>5285</v>
      </c>
      <c r="C26647" s="86" t="s">
        <v>4888</v>
      </c>
      <c r="D26647" s="87">
        <v>0.125</v>
      </c>
      <c r="E26647" s="88">
        <v>222303</v>
      </c>
      <c r="F26647" s="89">
        <f>+D26647*E26647</f>
        <v>27787.875</v>
      </c>
    </row>
    <row r="26648" spans="1:6" ht="409.6" hidden="1" customHeight="1" x14ac:dyDescent="0.2"/>
    <row r="26649" spans="1:6" ht="25.5" customHeight="1" x14ac:dyDescent="0.2">
      <c r="A26649" s="84" t="s">
        <v>5920</v>
      </c>
      <c r="B26649" s="85" t="s">
        <v>5921</v>
      </c>
      <c r="C26649" s="86" t="s">
        <v>4888</v>
      </c>
      <c r="D26649" s="87">
        <v>2.8570000000000002E-2</v>
      </c>
      <c r="E26649" s="88">
        <v>173321</v>
      </c>
      <c r="F26649" s="89">
        <f>+D26649*E26649</f>
        <v>4951.7809700000007</v>
      </c>
    </row>
    <row r="26650" spans="1:6" ht="409.6" hidden="1" customHeight="1" x14ac:dyDescent="0.2"/>
    <row r="26651" spans="1:6" ht="25.5" customHeight="1" thickBot="1" x14ac:dyDescent="0.25">
      <c r="A26651" s="84" t="s">
        <v>5922</v>
      </c>
      <c r="B26651" s="85" t="s">
        <v>5923</v>
      </c>
      <c r="C26651" s="86" t="s">
        <v>4888</v>
      </c>
      <c r="D26651" s="87">
        <v>2.8570000000000002E-2</v>
      </c>
      <c r="E26651" s="88">
        <v>152685</v>
      </c>
      <c r="F26651" s="89">
        <f>+D26651*E26651</f>
        <v>4362.2104500000005</v>
      </c>
    </row>
    <row r="26652" spans="1:6" ht="409.6" hidden="1" customHeight="1" thickBot="1" x14ac:dyDescent="0.25"/>
    <row r="26653" spans="1:6" ht="13.5" customHeight="1" thickBot="1" x14ac:dyDescent="0.25">
      <c r="A26653" s="90" t="s">
        <v>4893</v>
      </c>
      <c r="B26653" s="91"/>
      <c r="C26653" s="92">
        <v>28.439804381486798</v>
      </c>
      <c r="D26653" s="91"/>
      <c r="E26653" s="93" t="s">
        <v>4884</v>
      </c>
      <c r="F26653" s="94">
        <v>37102</v>
      </c>
    </row>
    <row r="26654" spans="1:6" ht="0.2" customHeight="1" x14ac:dyDescent="0.2"/>
    <row r="26655" spans="1:6" ht="12.75" customHeight="1" x14ac:dyDescent="0.2">
      <c r="A26655" s="80" t="s">
        <v>4871</v>
      </c>
      <c r="B26655" s="81" t="s">
        <v>4894</v>
      </c>
      <c r="C26655" s="82" t="s">
        <v>4870</v>
      </c>
      <c r="D26655" s="82" t="s">
        <v>4873</v>
      </c>
      <c r="E26655" s="82" t="s">
        <v>4874</v>
      </c>
      <c r="F26655" s="83" t="s">
        <v>4875</v>
      </c>
    </row>
    <row r="26656" spans="1:6" ht="409.6" hidden="1" customHeight="1" x14ac:dyDescent="0.2"/>
    <row r="26657" spans="1:6" ht="25.5" customHeight="1" thickBot="1" x14ac:dyDescent="0.25">
      <c r="A26657" s="84" t="s">
        <v>4895</v>
      </c>
      <c r="B26657" s="85" t="s">
        <v>4896</v>
      </c>
      <c r="C26657" s="86" t="s">
        <v>4897</v>
      </c>
      <c r="D26657" s="87">
        <v>0.05</v>
      </c>
      <c r="E26657" s="88">
        <v>37102</v>
      </c>
      <c r="F26657" s="89">
        <f>+D26657*E26657</f>
        <v>1855.1000000000001</v>
      </c>
    </row>
    <row r="26658" spans="1:6" ht="409.6" hidden="1" customHeight="1" thickBot="1" x14ac:dyDescent="0.25"/>
    <row r="26659" spans="1:6" ht="13.5" customHeight="1" thickBot="1" x14ac:dyDescent="0.25">
      <c r="A26659" s="90" t="s">
        <v>4898</v>
      </c>
      <c r="B26659" s="91"/>
      <c r="C26659" s="92">
        <v>1.42191356605191</v>
      </c>
      <c r="D26659" s="91"/>
      <c r="E26659" s="93" t="s">
        <v>4884</v>
      </c>
      <c r="F26659" s="94">
        <v>1855</v>
      </c>
    </row>
    <row r="26660" spans="1:6" ht="0.2" customHeight="1" thickBot="1" x14ac:dyDescent="0.25"/>
    <row r="26661" spans="1:6" ht="12.75" customHeight="1" thickBot="1" x14ac:dyDescent="0.3">
      <c r="A26661" s="157" t="s">
        <v>4909</v>
      </c>
      <c r="B26661" s="158"/>
      <c r="C26661" s="158"/>
      <c r="D26661" s="158"/>
      <c r="E26661" s="159">
        <v>130458</v>
      </c>
      <c r="F26661" s="160"/>
    </row>
    <row r="26662" spans="1:6" ht="12.75" customHeight="1" x14ac:dyDescent="0.2"/>
    <row r="26663" spans="1:6" ht="12.75" customHeight="1" x14ac:dyDescent="0.2"/>
    <row r="26664" spans="1:6" ht="409.6" hidden="1" customHeight="1" x14ac:dyDescent="0.2"/>
    <row r="26665" spans="1:6" ht="12.75" customHeight="1" x14ac:dyDescent="0.25">
      <c r="A26665" s="144" t="s">
        <v>4868</v>
      </c>
      <c r="B26665" s="145"/>
      <c r="C26665" s="145"/>
      <c r="D26665" s="145"/>
      <c r="E26665" s="146"/>
      <c r="F26665" s="147"/>
    </row>
    <row r="26666" spans="1:6" ht="12.75" customHeight="1" x14ac:dyDescent="0.2">
      <c r="A26666" s="138" t="s">
        <v>3693</v>
      </c>
      <c r="B26666" s="139"/>
      <c r="C26666" s="139"/>
      <c r="D26666" s="140"/>
      <c r="E26666" s="76" t="s">
        <v>4869</v>
      </c>
      <c r="F26666" s="77" t="s">
        <v>4870</v>
      </c>
    </row>
    <row r="26667" spans="1:6" ht="12.75" customHeight="1" x14ac:dyDescent="0.2">
      <c r="A26667" s="141"/>
      <c r="B26667" s="142"/>
      <c r="C26667" s="142"/>
      <c r="D26667" s="143"/>
      <c r="E26667" s="78" t="s">
        <v>3692</v>
      </c>
      <c r="F26667" s="79" t="s">
        <v>117</v>
      </c>
    </row>
    <row r="26668" spans="1:6" ht="409.6" hidden="1" customHeight="1" x14ac:dyDescent="0.2"/>
    <row r="26669" spans="1:6" ht="12.75" customHeight="1" x14ac:dyDescent="0.2">
      <c r="A26669" s="80" t="s">
        <v>4871</v>
      </c>
      <c r="B26669" s="81" t="s">
        <v>4872</v>
      </c>
      <c r="C26669" s="82" t="s">
        <v>4870</v>
      </c>
      <c r="D26669" s="82" t="s">
        <v>4873</v>
      </c>
      <c r="E26669" s="82" t="s">
        <v>4874</v>
      </c>
      <c r="F26669" s="83" t="s">
        <v>4875</v>
      </c>
    </row>
    <row r="26670" spans="1:6" ht="409.6" hidden="1" customHeight="1" x14ac:dyDescent="0.2"/>
    <row r="26671" spans="1:6" ht="25.5" customHeight="1" x14ac:dyDescent="0.2">
      <c r="A26671" s="84" t="s">
        <v>5924</v>
      </c>
      <c r="B26671" s="85" t="s">
        <v>5925</v>
      </c>
      <c r="C26671" s="86" t="s">
        <v>117</v>
      </c>
      <c r="D26671" s="87">
        <v>1.05</v>
      </c>
      <c r="E26671" s="88">
        <v>52423</v>
      </c>
      <c r="F26671" s="89">
        <f>+D26671*E26671</f>
        <v>55044.15</v>
      </c>
    </row>
    <row r="26672" spans="1:6" ht="409.6" hidden="1" customHeight="1" x14ac:dyDescent="0.2"/>
    <row r="26673" spans="1:6" ht="25.5" customHeight="1" x14ac:dyDescent="0.2">
      <c r="A26673" s="84" t="s">
        <v>5926</v>
      </c>
      <c r="B26673" s="85" t="s">
        <v>5927</v>
      </c>
      <c r="C26673" s="86" t="s">
        <v>106</v>
      </c>
      <c r="D26673" s="87">
        <v>5.2499999999999998E-2</v>
      </c>
      <c r="E26673" s="88">
        <v>264742</v>
      </c>
      <c r="F26673" s="89">
        <f>+D26673*E26673</f>
        <v>13898.955</v>
      </c>
    </row>
    <row r="26674" spans="1:6" ht="409.6" hidden="1" customHeight="1" x14ac:dyDescent="0.2"/>
    <row r="26675" spans="1:6" ht="25.5" customHeight="1" thickBot="1" x14ac:dyDescent="0.25">
      <c r="A26675" s="84" t="s">
        <v>5857</v>
      </c>
      <c r="B26675" s="85" t="s">
        <v>5858</v>
      </c>
      <c r="C26675" s="86" t="s">
        <v>263</v>
      </c>
      <c r="D26675" s="87">
        <v>0.91666999999999998</v>
      </c>
      <c r="E26675" s="88">
        <v>3406</v>
      </c>
      <c r="F26675" s="89">
        <f>+D26675*E26675</f>
        <v>3122.1780199999998</v>
      </c>
    </row>
    <row r="26676" spans="1:6" ht="409.6" hidden="1" customHeight="1" thickBot="1" x14ac:dyDescent="0.25"/>
    <row r="26677" spans="1:6" ht="13.5" customHeight="1" thickBot="1" x14ac:dyDescent="0.25">
      <c r="A26677" s="90" t="s">
        <v>4883</v>
      </c>
      <c r="B26677" s="91"/>
      <c r="C26677" s="92">
        <v>63.045132844007803</v>
      </c>
      <c r="D26677" s="91"/>
      <c r="E26677" s="93" t="s">
        <v>4884</v>
      </c>
      <c r="F26677" s="94">
        <v>72065</v>
      </c>
    </row>
    <row r="26678" spans="1:6" ht="0.2" customHeight="1" x14ac:dyDescent="0.2"/>
    <row r="26679" spans="1:6" ht="12.75" customHeight="1" x14ac:dyDescent="0.2">
      <c r="A26679" s="80" t="s">
        <v>4871</v>
      </c>
      <c r="B26679" s="81" t="s">
        <v>4885</v>
      </c>
      <c r="C26679" s="82" t="s">
        <v>4870</v>
      </c>
      <c r="D26679" s="82" t="s">
        <v>4873</v>
      </c>
      <c r="E26679" s="82" t="s">
        <v>4874</v>
      </c>
      <c r="F26679" s="83" t="s">
        <v>4875</v>
      </c>
    </row>
    <row r="26680" spans="1:6" ht="409.6" hidden="1" customHeight="1" x14ac:dyDescent="0.2"/>
    <row r="26681" spans="1:6" ht="25.5" customHeight="1" x14ac:dyDescent="0.2">
      <c r="A26681" s="84" t="s">
        <v>5928</v>
      </c>
      <c r="B26681" s="85" t="s">
        <v>5929</v>
      </c>
      <c r="C26681" s="86" t="s">
        <v>4888</v>
      </c>
      <c r="D26681" s="87">
        <v>0.1241</v>
      </c>
      <c r="E26681" s="88">
        <v>222303</v>
      </c>
      <c r="F26681" s="89">
        <f>+D26681*E26681</f>
        <v>27587.802299999999</v>
      </c>
    </row>
    <row r="26682" spans="1:6" ht="409.6" hidden="1" customHeight="1" x14ac:dyDescent="0.2"/>
    <row r="26683" spans="1:6" ht="25.5" customHeight="1" thickBot="1" x14ac:dyDescent="0.25">
      <c r="A26683" s="84" t="s">
        <v>5046</v>
      </c>
      <c r="B26683" s="85" t="s">
        <v>5047</v>
      </c>
      <c r="C26683" s="86" t="s">
        <v>4888</v>
      </c>
      <c r="D26683" s="87">
        <v>4.0489999999999998E-2</v>
      </c>
      <c r="E26683" s="88">
        <v>140402</v>
      </c>
      <c r="F26683" s="89">
        <f>+D26683*E26683</f>
        <v>5684.87698</v>
      </c>
    </row>
    <row r="26684" spans="1:6" ht="409.6" hidden="1" customHeight="1" thickBot="1" x14ac:dyDescent="0.25"/>
    <row r="26685" spans="1:6" ht="13.5" customHeight="1" thickBot="1" x14ac:dyDescent="0.25">
      <c r="A26685" s="90" t="s">
        <v>4893</v>
      </c>
      <c r="B26685" s="91"/>
      <c r="C26685" s="92">
        <v>29.1084535505262</v>
      </c>
      <c r="D26685" s="91"/>
      <c r="E26685" s="93" t="s">
        <v>4884</v>
      </c>
      <c r="F26685" s="94">
        <v>33273</v>
      </c>
    </row>
    <row r="26686" spans="1:6" ht="0.2" customHeight="1" x14ac:dyDescent="0.2"/>
    <row r="26687" spans="1:6" ht="12.75" customHeight="1" x14ac:dyDescent="0.2">
      <c r="A26687" s="80" t="s">
        <v>4871</v>
      </c>
      <c r="B26687" s="81" t="s">
        <v>4894</v>
      </c>
      <c r="C26687" s="82" t="s">
        <v>4870</v>
      </c>
      <c r="D26687" s="82" t="s">
        <v>4873</v>
      </c>
      <c r="E26687" s="82" t="s">
        <v>4874</v>
      </c>
      <c r="F26687" s="83" t="s">
        <v>4875</v>
      </c>
    </row>
    <row r="26688" spans="1:6" ht="409.6" hidden="1" customHeight="1" x14ac:dyDescent="0.2"/>
    <row r="26689" spans="1:6" ht="25.5" customHeight="1" thickBot="1" x14ac:dyDescent="0.25">
      <c r="A26689" s="84" t="s">
        <v>4895</v>
      </c>
      <c r="B26689" s="85" t="s">
        <v>4896</v>
      </c>
      <c r="C26689" s="86" t="s">
        <v>4897</v>
      </c>
      <c r="D26689" s="87">
        <v>0.05</v>
      </c>
      <c r="E26689" s="88">
        <v>33273</v>
      </c>
      <c r="F26689" s="89">
        <f>+D26689*E26689</f>
        <v>1663.65</v>
      </c>
    </row>
    <row r="26690" spans="1:6" ht="409.6" hidden="1" customHeight="1" thickBot="1" x14ac:dyDescent="0.25"/>
    <row r="26691" spans="1:6" ht="13.5" customHeight="1" thickBot="1" x14ac:dyDescent="0.25">
      <c r="A26691" s="90" t="s">
        <v>4898</v>
      </c>
      <c r="B26691" s="91"/>
      <c r="C26691" s="92">
        <v>1.4557288704978699</v>
      </c>
      <c r="D26691" s="91"/>
      <c r="E26691" s="93" t="s">
        <v>4884</v>
      </c>
      <c r="F26691" s="94">
        <v>1664</v>
      </c>
    </row>
    <row r="26692" spans="1:6" ht="0.2" customHeight="1" x14ac:dyDescent="0.2"/>
    <row r="26693" spans="1:6" ht="12.75" customHeight="1" x14ac:dyDescent="0.2">
      <c r="A26693" s="80" t="s">
        <v>4871</v>
      </c>
      <c r="B26693" s="81" t="s">
        <v>4905</v>
      </c>
      <c r="C26693" s="82" t="s">
        <v>4870</v>
      </c>
      <c r="D26693" s="82" t="s">
        <v>4873</v>
      </c>
      <c r="E26693" s="82" t="s">
        <v>4874</v>
      </c>
      <c r="F26693" s="83" t="s">
        <v>4875</v>
      </c>
    </row>
    <row r="26694" spans="1:6" ht="409.6" hidden="1" customHeight="1" x14ac:dyDescent="0.2"/>
    <row r="26695" spans="1:6" ht="25.5" customHeight="1" thickBot="1" x14ac:dyDescent="0.25">
      <c r="A26695" s="84" t="s">
        <v>4920</v>
      </c>
      <c r="B26695" s="85" t="s">
        <v>4921</v>
      </c>
      <c r="C26695" s="86" t="s">
        <v>106</v>
      </c>
      <c r="D26695" s="87">
        <v>0.51704000000000006</v>
      </c>
      <c r="E26695" s="88">
        <v>14128</v>
      </c>
      <c r="F26695" s="89">
        <f>+D26695*E26695</f>
        <v>7304.7411200000006</v>
      </c>
    </row>
    <row r="26696" spans="1:6" ht="409.6" hidden="1" customHeight="1" thickBot="1" x14ac:dyDescent="0.25"/>
    <row r="26697" spans="1:6" ht="13.5" customHeight="1" thickBot="1" x14ac:dyDescent="0.25">
      <c r="A26697" s="90" t="s">
        <v>4908</v>
      </c>
      <c r="B26697" s="91"/>
      <c r="C26697" s="92">
        <v>6.3906847349681097</v>
      </c>
      <c r="D26697" s="91"/>
      <c r="E26697" s="93" t="s">
        <v>4884</v>
      </c>
      <c r="F26697" s="94">
        <v>7305</v>
      </c>
    </row>
    <row r="26698" spans="1:6" ht="0.2" customHeight="1" thickBot="1" x14ac:dyDescent="0.25"/>
    <row r="26699" spans="1:6" ht="12.75" customHeight="1" thickBot="1" x14ac:dyDescent="0.3">
      <c r="A26699" s="157" t="s">
        <v>4909</v>
      </c>
      <c r="B26699" s="158"/>
      <c r="C26699" s="158"/>
      <c r="D26699" s="158"/>
      <c r="E26699" s="159">
        <v>114307</v>
      </c>
      <c r="F26699" s="160"/>
    </row>
    <row r="26700" spans="1:6" ht="12.75" customHeight="1" x14ac:dyDescent="0.2"/>
    <row r="26701" spans="1:6" ht="12.75" customHeight="1" x14ac:dyDescent="0.2"/>
    <row r="26702" spans="1:6" ht="409.6" hidden="1" customHeight="1" x14ac:dyDescent="0.2"/>
    <row r="26703" spans="1:6" ht="12.75" customHeight="1" x14ac:dyDescent="0.25">
      <c r="A26703" s="144" t="s">
        <v>4868</v>
      </c>
      <c r="B26703" s="145"/>
      <c r="C26703" s="145"/>
      <c r="D26703" s="145"/>
      <c r="E26703" s="146"/>
      <c r="F26703" s="147"/>
    </row>
    <row r="26704" spans="1:6" ht="12.75" customHeight="1" x14ac:dyDescent="0.2">
      <c r="A26704" s="138" t="s">
        <v>3695</v>
      </c>
      <c r="B26704" s="139"/>
      <c r="C26704" s="139"/>
      <c r="D26704" s="140"/>
      <c r="E26704" s="76" t="s">
        <v>4869</v>
      </c>
      <c r="F26704" s="77" t="s">
        <v>4870</v>
      </c>
    </row>
    <row r="26705" spans="1:6" ht="12.75" customHeight="1" x14ac:dyDescent="0.2">
      <c r="A26705" s="141"/>
      <c r="B26705" s="142"/>
      <c r="C26705" s="142"/>
      <c r="D26705" s="143"/>
      <c r="E26705" s="78" t="s">
        <v>3694</v>
      </c>
      <c r="F26705" s="79" t="s">
        <v>263</v>
      </c>
    </row>
    <row r="26706" spans="1:6" ht="409.6" hidden="1" customHeight="1" x14ac:dyDescent="0.2"/>
    <row r="26707" spans="1:6" ht="12.75" customHeight="1" x14ac:dyDescent="0.2">
      <c r="A26707" s="80" t="s">
        <v>4871</v>
      </c>
      <c r="B26707" s="81" t="s">
        <v>4872</v>
      </c>
      <c r="C26707" s="82" t="s">
        <v>4870</v>
      </c>
      <c r="D26707" s="82" t="s">
        <v>4873</v>
      </c>
      <c r="E26707" s="82" t="s">
        <v>4874</v>
      </c>
      <c r="F26707" s="83" t="s">
        <v>4875</v>
      </c>
    </row>
    <row r="26708" spans="1:6" ht="409.6" hidden="1" customHeight="1" x14ac:dyDescent="0.2"/>
    <row r="26709" spans="1:6" ht="25.5" customHeight="1" x14ac:dyDescent="0.2">
      <c r="A26709" s="84" t="s">
        <v>5930</v>
      </c>
      <c r="B26709" s="85" t="s">
        <v>5931</v>
      </c>
      <c r="C26709" s="86" t="s">
        <v>263</v>
      </c>
      <c r="D26709" s="87">
        <v>1</v>
      </c>
      <c r="E26709" s="88">
        <v>8720</v>
      </c>
      <c r="F26709" s="89">
        <f>+D26709*E26709</f>
        <v>8720</v>
      </c>
    </row>
    <row r="26710" spans="1:6" ht="409.6" hidden="1" customHeight="1" x14ac:dyDescent="0.2"/>
    <row r="26711" spans="1:6" ht="25.5" customHeight="1" x14ac:dyDescent="0.2">
      <c r="A26711" s="84" t="s">
        <v>5728</v>
      </c>
      <c r="B26711" s="85" t="s">
        <v>5729</v>
      </c>
      <c r="C26711" s="86" t="s">
        <v>263</v>
      </c>
      <c r="D26711" s="87">
        <v>0.7</v>
      </c>
      <c r="E26711" s="88">
        <v>2482</v>
      </c>
      <c r="F26711" s="89">
        <f>+D26711*E26711</f>
        <v>1737.3999999999999</v>
      </c>
    </row>
    <row r="26712" spans="1:6" ht="409.6" hidden="1" customHeight="1" x14ac:dyDescent="0.2"/>
    <row r="26713" spans="1:6" ht="25.5" customHeight="1" x14ac:dyDescent="0.2">
      <c r="A26713" s="84" t="s">
        <v>5631</v>
      </c>
      <c r="B26713" s="85" t="s">
        <v>5632</v>
      </c>
      <c r="C26713" s="86" t="s">
        <v>7</v>
      </c>
      <c r="D26713" s="87">
        <v>1.2</v>
      </c>
      <c r="E26713" s="88">
        <v>1158</v>
      </c>
      <c r="F26713" s="89">
        <f>+D26713*E26713</f>
        <v>1389.6</v>
      </c>
    </row>
    <row r="26714" spans="1:6" ht="409.6" hidden="1" customHeight="1" x14ac:dyDescent="0.2"/>
    <row r="26715" spans="1:6" ht="25.5" customHeight="1" x14ac:dyDescent="0.2">
      <c r="A26715" s="84" t="s">
        <v>5450</v>
      </c>
      <c r="B26715" s="85" t="s">
        <v>5451</v>
      </c>
      <c r="C26715" s="86" t="s">
        <v>7</v>
      </c>
      <c r="D26715" s="87">
        <v>0.01</v>
      </c>
      <c r="E26715" s="88">
        <v>15900</v>
      </c>
      <c r="F26715" s="89">
        <f>+D26715*E26715</f>
        <v>159</v>
      </c>
    </row>
    <row r="26716" spans="1:6" ht="409.6" hidden="1" customHeight="1" x14ac:dyDescent="0.2"/>
    <row r="26717" spans="1:6" ht="25.5" customHeight="1" thickBot="1" x14ac:dyDescent="0.25">
      <c r="A26717" s="84" t="s">
        <v>5652</v>
      </c>
      <c r="B26717" s="85" t="s">
        <v>5653</v>
      </c>
      <c r="C26717" s="86" t="s">
        <v>7</v>
      </c>
      <c r="D26717" s="87">
        <v>5.2499999999999998E-2</v>
      </c>
      <c r="E26717" s="88">
        <v>2080</v>
      </c>
      <c r="F26717" s="89">
        <f>+D26717*E26717</f>
        <v>109.2</v>
      </c>
    </row>
    <row r="26718" spans="1:6" ht="409.6" hidden="1" customHeight="1" thickBot="1" x14ac:dyDescent="0.25"/>
    <row r="26719" spans="1:6" ht="13.5" customHeight="1" thickBot="1" x14ac:dyDescent="0.25">
      <c r="A26719" s="90" t="s">
        <v>4883</v>
      </c>
      <c r="B26719" s="91"/>
      <c r="C26719" s="92">
        <v>31.995246269642202</v>
      </c>
      <c r="D26719" s="91"/>
      <c r="E26719" s="93" t="s">
        <v>4884</v>
      </c>
      <c r="F26719" s="94">
        <v>12115</v>
      </c>
    </row>
    <row r="26720" spans="1:6" ht="0.2" customHeight="1" x14ac:dyDescent="0.2"/>
    <row r="26721" spans="1:6" ht="12.75" customHeight="1" x14ac:dyDescent="0.2">
      <c r="A26721" s="80" t="s">
        <v>4871</v>
      </c>
      <c r="B26721" s="81" t="s">
        <v>4885</v>
      </c>
      <c r="C26721" s="82" t="s">
        <v>4870</v>
      </c>
      <c r="D26721" s="82" t="s">
        <v>4873</v>
      </c>
      <c r="E26721" s="82" t="s">
        <v>4874</v>
      </c>
      <c r="F26721" s="83" t="s">
        <v>4875</v>
      </c>
    </row>
    <row r="26722" spans="1:6" ht="409.6" hidden="1" customHeight="1" x14ac:dyDescent="0.2"/>
    <row r="26723" spans="1:6" ht="25.5" customHeight="1" thickBot="1" x14ac:dyDescent="0.25">
      <c r="A26723" s="84" t="s">
        <v>5284</v>
      </c>
      <c r="B26723" s="85" t="s">
        <v>5285</v>
      </c>
      <c r="C26723" s="86" t="s">
        <v>4888</v>
      </c>
      <c r="D26723" s="87">
        <v>0.11</v>
      </c>
      <c r="E26723" s="88">
        <v>222303</v>
      </c>
      <c r="F26723" s="89">
        <f>+D26723*E26723</f>
        <v>24453.33</v>
      </c>
    </row>
    <row r="26724" spans="1:6" ht="409.6" hidden="1" customHeight="1" thickBot="1" x14ac:dyDescent="0.25"/>
    <row r="26725" spans="1:6" ht="13.5" customHeight="1" thickBot="1" x14ac:dyDescent="0.25">
      <c r="A26725" s="90" t="s">
        <v>4893</v>
      </c>
      <c r="B26725" s="91"/>
      <c r="C26725" s="92">
        <v>64.579426911395799</v>
      </c>
      <c r="D26725" s="91"/>
      <c r="E26725" s="93" t="s">
        <v>4884</v>
      </c>
      <c r="F26725" s="94">
        <v>24453</v>
      </c>
    </row>
    <row r="26726" spans="1:6" ht="0.2" customHeight="1" x14ac:dyDescent="0.2"/>
    <row r="26727" spans="1:6" ht="12.75" customHeight="1" x14ac:dyDescent="0.2">
      <c r="A26727" s="80" t="s">
        <v>4871</v>
      </c>
      <c r="B26727" s="81" t="s">
        <v>4894</v>
      </c>
      <c r="C26727" s="82" t="s">
        <v>4870</v>
      </c>
      <c r="D26727" s="82" t="s">
        <v>4873</v>
      </c>
      <c r="E26727" s="82" t="s">
        <v>4874</v>
      </c>
      <c r="F26727" s="83" t="s">
        <v>4875</v>
      </c>
    </row>
    <row r="26728" spans="1:6" ht="409.6" hidden="1" customHeight="1" x14ac:dyDescent="0.2"/>
    <row r="26729" spans="1:6" ht="25.5" customHeight="1" thickBot="1" x14ac:dyDescent="0.25">
      <c r="A26729" s="84" t="s">
        <v>4895</v>
      </c>
      <c r="B26729" s="85" t="s">
        <v>4896</v>
      </c>
      <c r="C26729" s="86" t="s">
        <v>4897</v>
      </c>
      <c r="D26729" s="87">
        <v>0.05</v>
      </c>
      <c r="E26729" s="88">
        <v>24453</v>
      </c>
      <c r="F26729" s="89">
        <f>+D26729*E26729</f>
        <v>1222.6500000000001</v>
      </c>
    </row>
    <row r="26730" spans="1:6" ht="409.6" hidden="1" customHeight="1" thickBot="1" x14ac:dyDescent="0.25"/>
    <row r="26731" spans="1:6" ht="13.5" customHeight="1" thickBot="1" x14ac:dyDescent="0.25">
      <c r="A26731" s="90" t="s">
        <v>4898</v>
      </c>
      <c r="B26731" s="91"/>
      <c r="C26731" s="92">
        <v>3.2298956820282601</v>
      </c>
      <c r="D26731" s="91"/>
      <c r="E26731" s="93" t="s">
        <v>4884</v>
      </c>
      <c r="F26731" s="94">
        <v>1223</v>
      </c>
    </row>
    <row r="26732" spans="1:6" ht="0.2" customHeight="1" x14ac:dyDescent="0.2"/>
    <row r="26733" spans="1:6" ht="12.75" customHeight="1" x14ac:dyDescent="0.2">
      <c r="A26733" s="80" t="s">
        <v>4871</v>
      </c>
      <c r="B26733" s="81" t="s">
        <v>4905</v>
      </c>
      <c r="C26733" s="82" t="s">
        <v>4870</v>
      </c>
      <c r="D26733" s="82" t="s">
        <v>4873</v>
      </c>
      <c r="E26733" s="82" t="s">
        <v>4874</v>
      </c>
      <c r="F26733" s="83" t="s">
        <v>4875</v>
      </c>
    </row>
    <row r="26734" spans="1:6" ht="409.6" hidden="1" customHeight="1" x14ac:dyDescent="0.2"/>
    <row r="26735" spans="1:6" ht="25.5" customHeight="1" thickBot="1" x14ac:dyDescent="0.25">
      <c r="A26735" s="84" t="s">
        <v>4920</v>
      </c>
      <c r="B26735" s="85" t="s">
        <v>4921</v>
      </c>
      <c r="C26735" s="86" t="s">
        <v>106</v>
      </c>
      <c r="D26735" s="87">
        <v>5.2500000000000003E-3</v>
      </c>
      <c r="E26735" s="88">
        <v>14128</v>
      </c>
      <c r="F26735" s="89">
        <f>+D26735*E26735</f>
        <v>74.172000000000011</v>
      </c>
    </row>
    <row r="26736" spans="1:6" ht="409.6" hidden="1" customHeight="1" thickBot="1" x14ac:dyDescent="0.25"/>
    <row r="26737" spans="1:6" ht="13.5" customHeight="1" thickBot="1" x14ac:dyDescent="0.25">
      <c r="A26737" s="90" t="s">
        <v>4908</v>
      </c>
      <c r="B26737" s="91"/>
      <c r="C26737" s="92">
        <v>0.19543113693384401</v>
      </c>
      <c r="D26737" s="91"/>
      <c r="E26737" s="93" t="s">
        <v>4884</v>
      </c>
      <c r="F26737" s="94">
        <v>74</v>
      </c>
    </row>
    <row r="26738" spans="1:6" ht="0.2" customHeight="1" thickBot="1" x14ac:dyDescent="0.25"/>
    <row r="26739" spans="1:6" ht="12.75" customHeight="1" thickBot="1" x14ac:dyDescent="0.3">
      <c r="A26739" s="157" t="s">
        <v>4909</v>
      </c>
      <c r="B26739" s="158"/>
      <c r="C26739" s="158"/>
      <c r="D26739" s="158"/>
      <c r="E26739" s="159">
        <v>37865</v>
      </c>
      <c r="F26739" s="160"/>
    </row>
    <row r="26740" spans="1:6" ht="12.75" customHeight="1" x14ac:dyDescent="0.2"/>
    <row r="26741" spans="1:6" ht="12.75" customHeight="1" x14ac:dyDescent="0.2"/>
    <row r="26742" spans="1:6" ht="409.6" hidden="1" customHeight="1" x14ac:dyDescent="0.2"/>
    <row r="26743" spans="1:6" ht="12.75" customHeight="1" x14ac:dyDescent="0.25">
      <c r="A26743" s="144" t="s">
        <v>4868</v>
      </c>
      <c r="B26743" s="145"/>
      <c r="C26743" s="145"/>
      <c r="D26743" s="145"/>
      <c r="E26743" s="146"/>
      <c r="F26743" s="147"/>
    </row>
    <row r="26744" spans="1:6" ht="12.75" customHeight="1" x14ac:dyDescent="0.2">
      <c r="A26744" s="138" t="s">
        <v>3697</v>
      </c>
      <c r="B26744" s="139"/>
      <c r="C26744" s="139"/>
      <c r="D26744" s="140"/>
      <c r="E26744" s="76" t="s">
        <v>4869</v>
      </c>
      <c r="F26744" s="77" t="s">
        <v>4870</v>
      </c>
    </row>
    <row r="26745" spans="1:6" ht="12.75" customHeight="1" x14ac:dyDescent="0.2">
      <c r="A26745" s="141"/>
      <c r="B26745" s="142"/>
      <c r="C26745" s="142"/>
      <c r="D26745" s="143"/>
      <c r="E26745" s="78" t="s">
        <v>3696</v>
      </c>
      <c r="F26745" s="79" t="s">
        <v>263</v>
      </c>
    </row>
    <row r="26746" spans="1:6" ht="409.6" hidden="1" customHeight="1" x14ac:dyDescent="0.2"/>
    <row r="26747" spans="1:6" ht="12.75" customHeight="1" x14ac:dyDescent="0.2">
      <c r="A26747" s="80" t="s">
        <v>4871</v>
      </c>
      <c r="B26747" s="81" t="s">
        <v>4872</v>
      </c>
      <c r="C26747" s="82" t="s">
        <v>4870</v>
      </c>
      <c r="D26747" s="82" t="s">
        <v>4873</v>
      </c>
      <c r="E26747" s="82" t="s">
        <v>4874</v>
      </c>
      <c r="F26747" s="83" t="s">
        <v>4875</v>
      </c>
    </row>
    <row r="26748" spans="1:6" ht="409.6" hidden="1" customHeight="1" x14ac:dyDescent="0.2"/>
    <row r="26749" spans="1:6" ht="25.5" customHeight="1" x14ac:dyDescent="0.2">
      <c r="A26749" s="84" t="s">
        <v>5048</v>
      </c>
      <c r="B26749" s="85" t="s">
        <v>5049</v>
      </c>
      <c r="C26749" s="86" t="s">
        <v>106</v>
      </c>
      <c r="D26749" s="87">
        <v>1.3849999999999999E-2</v>
      </c>
      <c r="E26749" s="88">
        <v>331600</v>
      </c>
      <c r="F26749" s="89">
        <f>+D26749*E26749</f>
        <v>4592.66</v>
      </c>
    </row>
    <row r="26750" spans="1:6" ht="409.6" hidden="1" customHeight="1" x14ac:dyDescent="0.2"/>
    <row r="26751" spans="1:6" ht="25.5" customHeight="1" x14ac:dyDescent="0.2">
      <c r="A26751" s="84" t="s">
        <v>5728</v>
      </c>
      <c r="B26751" s="85" t="s">
        <v>5729</v>
      </c>
      <c r="C26751" s="86" t="s">
        <v>263</v>
      </c>
      <c r="D26751" s="87">
        <v>1</v>
      </c>
      <c r="E26751" s="88">
        <v>2482</v>
      </c>
      <c r="F26751" s="89">
        <f>+D26751*E26751</f>
        <v>2482</v>
      </c>
    </row>
    <row r="26752" spans="1:6" ht="409.6" hidden="1" customHeight="1" x14ac:dyDescent="0.2"/>
    <row r="26753" spans="1:6" ht="25.5" customHeight="1" x14ac:dyDescent="0.2">
      <c r="A26753" s="84" t="s">
        <v>5932</v>
      </c>
      <c r="B26753" s="85" t="s">
        <v>5933</v>
      </c>
      <c r="C26753" s="86" t="s">
        <v>9</v>
      </c>
      <c r="D26753" s="87">
        <v>1.11111</v>
      </c>
      <c r="E26753" s="88">
        <v>2300</v>
      </c>
      <c r="F26753" s="89">
        <f>+D26753*E26753</f>
        <v>2555.5529999999999</v>
      </c>
    </row>
    <row r="26754" spans="1:6" ht="409.6" hidden="1" customHeight="1" x14ac:dyDescent="0.2"/>
    <row r="26755" spans="1:6" ht="25.5" customHeight="1" x14ac:dyDescent="0.2">
      <c r="A26755" s="84" t="s">
        <v>5934</v>
      </c>
      <c r="B26755" s="85" t="s">
        <v>5935</v>
      </c>
      <c r="C26755" s="86" t="s">
        <v>5007</v>
      </c>
      <c r="D26755" s="87">
        <v>4.4999999999999998E-2</v>
      </c>
      <c r="E26755" s="88">
        <v>59800</v>
      </c>
      <c r="F26755" s="89">
        <f>+D26755*E26755</f>
        <v>2691</v>
      </c>
    </row>
    <row r="26756" spans="1:6" ht="409.6" hidden="1" customHeight="1" x14ac:dyDescent="0.2"/>
    <row r="26757" spans="1:6" ht="25.5" customHeight="1" thickBot="1" x14ac:dyDescent="0.25">
      <c r="A26757" s="84" t="s">
        <v>5650</v>
      </c>
      <c r="B26757" s="85" t="s">
        <v>5651</v>
      </c>
      <c r="C26757" s="86" t="s">
        <v>7</v>
      </c>
      <c r="D26757" s="87">
        <v>1.6666700000000001</v>
      </c>
      <c r="E26757" s="88">
        <v>777</v>
      </c>
      <c r="F26757" s="89">
        <f>+D26757*E26757</f>
        <v>1295.0025900000001</v>
      </c>
    </row>
    <row r="26758" spans="1:6" ht="409.6" hidden="1" customHeight="1" thickBot="1" x14ac:dyDescent="0.25"/>
    <row r="26759" spans="1:6" ht="13.5" customHeight="1" thickBot="1" x14ac:dyDescent="0.25">
      <c r="A26759" s="90" t="s">
        <v>4883</v>
      </c>
      <c r="B26759" s="91"/>
      <c r="C26759" s="92">
        <v>17.837540444595799</v>
      </c>
      <c r="D26759" s="91"/>
      <c r="E26759" s="93" t="s">
        <v>4884</v>
      </c>
      <c r="F26759" s="94">
        <v>13617</v>
      </c>
    </row>
    <row r="26760" spans="1:6" ht="0.2" customHeight="1" x14ac:dyDescent="0.2"/>
    <row r="26761" spans="1:6" ht="12.75" customHeight="1" x14ac:dyDescent="0.2">
      <c r="A26761" s="80" t="s">
        <v>4871</v>
      </c>
      <c r="B26761" s="81" t="s">
        <v>4885</v>
      </c>
      <c r="C26761" s="82" t="s">
        <v>4870</v>
      </c>
      <c r="D26761" s="82" t="s">
        <v>4873</v>
      </c>
      <c r="E26761" s="82" t="s">
        <v>4874</v>
      </c>
      <c r="F26761" s="83" t="s">
        <v>4875</v>
      </c>
    </row>
    <row r="26762" spans="1:6" ht="409.6" hidden="1" customHeight="1" x14ac:dyDescent="0.2"/>
    <row r="26763" spans="1:6" ht="25.5" customHeight="1" thickBot="1" x14ac:dyDescent="0.25">
      <c r="A26763" s="84" t="s">
        <v>5284</v>
      </c>
      <c r="B26763" s="85" t="s">
        <v>5285</v>
      </c>
      <c r="C26763" s="86" t="s">
        <v>4888</v>
      </c>
      <c r="D26763" s="87">
        <v>0.26</v>
      </c>
      <c r="E26763" s="88">
        <v>222303</v>
      </c>
      <c r="F26763" s="89">
        <f>+D26763*E26763</f>
        <v>57798.78</v>
      </c>
    </row>
    <row r="26764" spans="1:6" ht="409.6" hidden="1" customHeight="1" thickBot="1" x14ac:dyDescent="0.25"/>
    <row r="26765" spans="1:6" ht="13.5" customHeight="1" thickBot="1" x14ac:dyDescent="0.25">
      <c r="A26765" s="90" t="s">
        <v>4893</v>
      </c>
      <c r="B26765" s="91"/>
      <c r="C26765" s="92">
        <v>75.713593314033503</v>
      </c>
      <c r="D26765" s="91"/>
      <c r="E26765" s="93" t="s">
        <v>4884</v>
      </c>
      <c r="F26765" s="94">
        <v>57799</v>
      </c>
    </row>
    <row r="26766" spans="1:6" ht="0.2" customHeight="1" x14ac:dyDescent="0.2"/>
    <row r="26767" spans="1:6" ht="12.75" customHeight="1" x14ac:dyDescent="0.2">
      <c r="A26767" s="80" t="s">
        <v>4871</v>
      </c>
      <c r="B26767" s="81" t="s">
        <v>4894</v>
      </c>
      <c r="C26767" s="82" t="s">
        <v>4870</v>
      </c>
      <c r="D26767" s="82" t="s">
        <v>4873</v>
      </c>
      <c r="E26767" s="82" t="s">
        <v>4874</v>
      </c>
      <c r="F26767" s="83" t="s">
        <v>4875</v>
      </c>
    </row>
    <row r="26768" spans="1:6" ht="409.6" hidden="1" customHeight="1" x14ac:dyDescent="0.2"/>
    <row r="26769" spans="1:6" ht="25.5" customHeight="1" thickBot="1" x14ac:dyDescent="0.25">
      <c r="A26769" s="84" t="s">
        <v>4895</v>
      </c>
      <c r="B26769" s="85" t="s">
        <v>4896</v>
      </c>
      <c r="C26769" s="86" t="s">
        <v>4897</v>
      </c>
      <c r="D26769" s="87">
        <v>0.05</v>
      </c>
      <c r="E26769" s="88">
        <v>57799</v>
      </c>
      <c r="F26769" s="89">
        <f>+D26769*E26769</f>
        <v>2889.9500000000003</v>
      </c>
    </row>
    <row r="26770" spans="1:6" ht="409.6" hidden="1" customHeight="1" thickBot="1" x14ac:dyDescent="0.25"/>
    <row r="26771" spans="1:6" ht="13.5" customHeight="1" thickBot="1" x14ac:dyDescent="0.25">
      <c r="A26771" s="90" t="s">
        <v>4898</v>
      </c>
      <c r="B26771" s="91"/>
      <c r="C26771" s="92">
        <v>3.7857451630228298</v>
      </c>
      <c r="D26771" s="91"/>
      <c r="E26771" s="93" t="s">
        <v>4884</v>
      </c>
      <c r="F26771" s="94">
        <v>2890</v>
      </c>
    </row>
    <row r="26772" spans="1:6" ht="0.2" customHeight="1" x14ac:dyDescent="0.2"/>
    <row r="26773" spans="1:6" ht="12.75" customHeight="1" x14ac:dyDescent="0.2">
      <c r="A26773" s="80" t="s">
        <v>4871</v>
      </c>
      <c r="B26773" s="81" t="s">
        <v>4899</v>
      </c>
      <c r="C26773" s="82" t="s">
        <v>4870</v>
      </c>
      <c r="D26773" s="82" t="s">
        <v>4873</v>
      </c>
      <c r="E26773" s="82" t="s">
        <v>4874</v>
      </c>
      <c r="F26773" s="83" t="s">
        <v>4875</v>
      </c>
    </row>
    <row r="26774" spans="1:6" ht="409.6" hidden="1" customHeight="1" x14ac:dyDescent="0.2"/>
    <row r="26775" spans="1:6" ht="25.5" customHeight="1" thickBot="1" x14ac:dyDescent="0.25">
      <c r="A26775" s="84" t="s">
        <v>5075</v>
      </c>
      <c r="B26775" s="85" t="s">
        <v>5076</v>
      </c>
      <c r="C26775" s="86" t="s">
        <v>109</v>
      </c>
      <c r="D26775" s="87">
        <v>6.6669999999999993E-2</v>
      </c>
      <c r="E26775" s="88">
        <v>30495</v>
      </c>
      <c r="F26775" s="89">
        <f>+D26775*E26775</f>
        <v>2033.1016499999998</v>
      </c>
    </row>
    <row r="26776" spans="1:6" ht="409.6" hidden="1" customHeight="1" thickBot="1" x14ac:dyDescent="0.25"/>
    <row r="26777" spans="1:6" ht="13.5" customHeight="1" thickBot="1" x14ac:dyDescent="0.25">
      <c r="A26777" s="90" t="s">
        <v>4904</v>
      </c>
      <c r="B26777" s="91"/>
      <c r="C26777" s="92">
        <v>2.6631210783479</v>
      </c>
      <c r="D26777" s="91"/>
      <c r="E26777" s="93" t="s">
        <v>4884</v>
      </c>
      <c r="F26777" s="94">
        <v>2033</v>
      </c>
    </row>
    <row r="26778" spans="1:6" ht="0.2" customHeight="1" thickBot="1" x14ac:dyDescent="0.25"/>
    <row r="26779" spans="1:6" ht="12.75" customHeight="1" thickBot="1" x14ac:dyDescent="0.3">
      <c r="A26779" s="157" t="s">
        <v>4909</v>
      </c>
      <c r="B26779" s="158"/>
      <c r="C26779" s="158"/>
      <c r="D26779" s="158"/>
      <c r="E26779" s="159">
        <v>76339</v>
      </c>
      <c r="F26779" s="160"/>
    </row>
    <row r="26780" spans="1:6" ht="12.75" customHeight="1" x14ac:dyDescent="0.2"/>
    <row r="26781" spans="1:6" ht="12.75" customHeight="1" x14ac:dyDescent="0.2"/>
    <row r="26782" spans="1:6" ht="409.6" hidden="1" customHeight="1" x14ac:dyDescent="0.2"/>
    <row r="26783" spans="1:6" ht="12.75" customHeight="1" x14ac:dyDescent="0.25">
      <c r="A26783" s="144" t="s">
        <v>4868</v>
      </c>
      <c r="B26783" s="145"/>
      <c r="C26783" s="145"/>
      <c r="D26783" s="145"/>
      <c r="E26783" s="146"/>
      <c r="F26783" s="147"/>
    </row>
    <row r="26784" spans="1:6" ht="12.75" customHeight="1" x14ac:dyDescent="0.2">
      <c r="A26784" s="138" t="s">
        <v>3699</v>
      </c>
      <c r="B26784" s="139"/>
      <c r="C26784" s="139"/>
      <c r="D26784" s="140"/>
      <c r="E26784" s="76" t="s">
        <v>4869</v>
      </c>
      <c r="F26784" s="77" t="s">
        <v>4870</v>
      </c>
    </row>
    <row r="26785" spans="1:6" ht="12.75" customHeight="1" x14ac:dyDescent="0.2">
      <c r="A26785" s="141"/>
      <c r="B26785" s="142"/>
      <c r="C26785" s="142"/>
      <c r="D26785" s="143"/>
      <c r="E26785" s="78" t="s">
        <v>3698</v>
      </c>
      <c r="F26785" s="79" t="s">
        <v>263</v>
      </c>
    </row>
    <row r="26786" spans="1:6" ht="409.6" hidden="1" customHeight="1" x14ac:dyDescent="0.2"/>
    <row r="26787" spans="1:6" ht="12.75" customHeight="1" x14ac:dyDescent="0.2">
      <c r="A26787" s="80" t="s">
        <v>4871</v>
      </c>
      <c r="B26787" s="81" t="s">
        <v>4872</v>
      </c>
      <c r="C26787" s="82" t="s">
        <v>4870</v>
      </c>
      <c r="D26787" s="82" t="s">
        <v>4873</v>
      </c>
      <c r="E26787" s="82" t="s">
        <v>4874</v>
      </c>
      <c r="F26787" s="83" t="s">
        <v>4875</v>
      </c>
    </row>
    <row r="26788" spans="1:6" ht="409.6" hidden="1" customHeight="1" x14ac:dyDescent="0.2"/>
    <row r="26789" spans="1:6" ht="25.5" customHeight="1" x14ac:dyDescent="0.2">
      <c r="A26789" s="84" t="s">
        <v>5575</v>
      </c>
      <c r="B26789" s="85" t="s">
        <v>5576</v>
      </c>
      <c r="C26789" s="86" t="s">
        <v>106</v>
      </c>
      <c r="D26789" s="87">
        <v>1.0500000000000001E-2</v>
      </c>
      <c r="E26789" s="88">
        <v>297759</v>
      </c>
      <c r="F26789" s="89">
        <f>+D26789*E26789</f>
        <v>3126.4695000000002</v>
      </c>
    </row>
    <row r="26790" spans="1:6" ht="409.6" hidden="1" customHeight="1" x14ac:dyDescent="0.2"/>
    <row r="26791" spans="1:6" ht="25.5" customHeight="1" x14ac:dyDescent="0.2">
      <c r="A26791" s="84" t="s">
        <v>5728</v>
      </c>
      <c r="B26791" s="85" t="s">
        <v>5729</v>
      </c>
      <c r="C26791" s="86" t="s">
        <v>263</v>
      </c>
      <c r="D26791" s="87">
        <v>1.24444</v>
      </c>
      <c r="E26791" s="88">
        <v>2482</v>
      </c>
      <c r="F26791" s="89">
        <f>+D26791*E26791</f>
        <v>3088.7000800000001</v>
      </c>
    </row>
    <row r="26792" spans="1:6" ht="409.6" hidden="1" customHeight="1" x14ac:dyDescent="0.2"/>
    <row r="26793" spans="1:6" ht="25.5" customHeight="1" x14ac:dyDescent="0.2">
      <c r="A26793" s="84" t="s">
        <v>5648</v>
      </c>
      <c r="B26793" s="85" t="s">
        <v>5649</v>
      </c>
      <c r="C26793" s="86" t="s">
        <v>9</v>
      </c>
      <c r="D26793" s="87">
        <v>0.5</v>
      </c>
      <c r="E26793" s="88">
        <v>1650</v>
      </c>
      <c r="F26793" s="89">
        <f>+D26793*E26793</f>
        <v>825</v>
      </c>
    </row>
    <row r="26794" spans="1:6" ht="409.6" hidden="1" customHeight="1" x14ac:dyDescent="0.2"/>
    <row r="26795" spans="1:6" ht="25.5" customHeight="1" x14ac:dyDescent="0.2">
      <c r="A26795" s="84" t="s">
        <v>5450</v>
      </c>
      <c r="B26795" s="85" t="s">
        <v>5451</v>
      </c>
      <c r="C26795" s="86" t="s">
        <v>7</v>
      </c>
      <c r="D26795" s="87">
        <v>0.01</v>
      </c>
      <c r="E26795" s="88">
        <v>15900</v>
      </c>
      <c r="F26795" s="89">
        <f>+D26795*E26795</f>
        <v>159</v>
      </c>
    </row>
    <row r="26796" spans="1:6" ht="409.6" hidden="1" customHeight="1" x14ac:dyDescent="0.2"/>
    <row r="26797" spans="1:6" ht="25.5" customHeight="1" x14ac:dyDescent="0.2">
      <c r="A26797" s="84" t="s">
        <v>5650</v>
      </c>
      <c r="B26797" s="85" t="s">
        <v>5651</v>
      </c>
      <c r="C26797" s="86" t="s">
        <v>7</v>
      </c>
      <c r="D26797" s="87">
        <v>4.5</v>
      </c>
      <c r="E26797" s="88">
        <v>777</v>
      </c>
      <c r="F26797" s="89">
        <f>+D26797*E26797</f>
        <v>3496.5</v>
      </c>
    </row>
    <row r="26798" spans="1:6" ht="409.6" hidden="1" customHeight="1" x14ac:dyDescent="0.2"/>
    <row r="26799" spans="1:6" ht="25.5" customHeight="1" thickBot="1" x14ac:dyDescent="0.25">
      <c r="A26799" s="84" t="s">
        <v>5652</v>
      </c>
      <c r="B26799" s="85" t="s">
        <v>5653</v>
      </c>
      <c r="C26799" s="86" t="s">
        <v>7</v>
      </c>
      <c r="D26799" s="87">
        <v>2</v>
      </c>
      <c r="E26799" s="88">
        <v>2080</v>
      </c>
      <c r="F26799" s="89">
        <f>+D26799*E26799</f>
        <v>4160</v>
      </c>
    </row>
    <row r="26800" spans="1:6" ht="409.6" hidden="1" customHeight="1" thickBot="1" x14ac:dyDescent="0.25"/>
    <row r="26801" spans="1:6" ht="13.5" customHeight="1" thickBot="1" x14ac:dyDescent="0.25">
      <c r="A26801" s="90" t="s">
        <v>4883</v>
      </c>
      <c r="B26801" s="91"/>
      <c r="C26801" s="92">
        <v>18.995256300425801</v>
      </c>
      <c r="D26801" s="91"/>
      <c r="E26801" s="93" t="s">
        <v>4884</v>
      </c>
      <c r="F26801" s="94">
        <v>14856</v>
      </c>
    </row>
    <row r="26802" spans="1:6" ht="0.2" customHeight="1" x14ac:dyDescent="0.2"/>
    <row r="26803" spans="1:6" ht="12.75" customHeight="1" x14ac:dyDescent="0.2">
      <c r="A26803" s="80" t="s">
        <v>4871</v>
      </c>
      <c r="B26803" s="81" t="s">
        <v>4885</v>
      </c>
      <c r="C26803" s="82" t="s">
        <v>4870</v>
      </c>
      <c r="D26803" s="82" t="s">
        <v>4873</v>
      </c>
      <c r="E26803" s="82" t="s">
        <v>4874</v>
      </c>
      <c r="F26803" s="83" t="s">
        <v>4875</v>
      </c>
    </row>
    <row r="26804" spans="1:6" ht="409.6" hidden="1" customHeight="1" x14ac:dyDescent="0.2"/>
    <row r="26805" spans="1:6" ht="25.5" customHeight="1" thickBot="1" x14ac:dyDescent="0.25">
      <c r="A26805" s="84" t="s">
        <v>5284</v>
      </c>
      <c r="B26805" s="85" t="s">
        <v>5285</v>
      </c>
      <c r="C26805" s="86" t="s">
        <v>4888</v>
      </c>
      <c r="D26805" s="87">
        <v>0.26</v>
      </c>
      <c r="E26805" s="88">
        <v>222303</v>
      </c>
      <c r="F26805" s="89">
        <f>+D26805*E26805</f>
        <v>57798.78</v>
      </c>
    </row>
    <row r="26806" spans="1:6" ht="409.6" hidden="1" customHeight="1" thickBot="1" x14ac:dyDescent="0.25"/>
    <row r="26807" spans="1:6" ht="13.5" customHeight="1" thickBot="1" x14ac:dyDescent="0.25">
      <c r="A26807" s="90" t="s">
        <v>4893</v>
      </c>
      <c r="B26807" s="91"/>
      <c r="C26807" s="92">
        <v>73.903259215691307</v>
      </c>
      <c r="D26807" s="91"/>
      <c r="E26807" s="93" t="s">
        <v>4884</v>
      </c>
      <c r="F26807" s="94">
        <v>57799</v>
      </c>
    </row>
    <row r="26808" spans="1:6" ht="0.2" customHeight="1" x14ac:dyDescent="0.2"/>
    <row r="26809" spans="1:6" ht="12.75" customHeight="1" x14ac:dyDescent="0.2">
      <c r="A26809" s="80" t="s">
        <v>4871</v>
      </c>
      <c r="B26809" s="81" t="s">
        <v>4894</v>
      </c>
      <c r="C26809" s="82" t="s">
        <v>4870</v>
      </c>
      <c r="D26809" s="82" t="s">
        <v>4873</v>
      </c>
      <c r="E26809" s="82" t="s">
        <v>4874</v>
      </c>
      <c r="F26809" s="83" t="s">
        <v>4875</v>
      </c>
    </row>
    <row r="26810" spans="1:6" ht="409.6" hidden="1" customHeight="1" x14ac:dyDescent="0.2"/>
    <row r="26811" spans="1:6" ht="25.5" customHeight="1" thickBot="1" x14ac:dyDescent="0.25">
      <c r="A26811" s="84" t="s">
        <v>4895</v>
      </c>
      <c r="B26811" s="85" t="s">
        <v>4896</v>
      </c>
      <c r="C26811" s="86" t="s">
        <v>4897</v>
      </c>
      <c r="D26811" s="87">
        <v>0.05</v>
      </c>
      <c r="E26811" s="88">
        <v>57799</v>
      </c>
      <c r="F26811" s="89">
        <f>+D26811*E26811</f>
        <v>2889.9500000000003</v>
      </c>
    </row>
    <row r="26812" spans="1:6" ht="409.6" hidden="1" customHeight="1" thickBot="1" x14ac:dyDescent="0.25"/>
    <row r="26813" spans="1:6" ht="13.5" customHeight="1" thickBot="1" x14ac:dyDescent="0.25">
      <c r="A26813" s="90" t="s">
        <v>4898</v>
      </c>
      <c r="B26813" s="91"/>
      <c r="C26813" s="92">
        <v>3.6952268920456701</v>
      </c>
      <c r="D26813" s="91"/>
      <c r="E26813" s="93" t="s">
        <v>4884</v>
      </c>
      <c r="F26813" s="94">
        <v>2890</v>
      </c>
    </row>
    <row r="26814" spans="1:6" ht="0.2" customHeight="1" x14ac:dyDescent="0.2"/>
    <row r="26815" spans="1:6" ht="12.75" customHeight="1" x14ac:dyDescent="0.2">
      <c r="A26815" s="80" t="s">
        <v>4871</v>
      </c>
      <c r="B26815" s="81" t="s">
        <v>4899</v>
      </c>
      <c r="C26815" s="82" t="s">
        <v>4870</v>
      </c>
      <c r="D26815" s="82" t="s">
        <v>4873</v>
      </c>
      <c r="E26815" s="82" t="s">
        <v>4874</v>
      </c>
      <c r="F26815" s="83" t="s">
        <v>4875</v>
      </c>
    </row>
    <row r="26816" spans="1:6" ht="409.6" hidden="1" customHeight="1" x14ac:dyDescent="0.2"/>
    <row r="26817" spans="1:6" ht="25.5" customHeight="1" thickBot="1" x14ac:dyDescent="0.25">
      <c r="A26817" s="84" t="s">
        <v>5075</v>
      </c>
      <c r="B26817" s="85" t="s">
        <v>5076</v>
      </c>
      <c r="C26817" s="86" t="s">
        <v>109</v>
      </c>
      <c r="D26817" s="87">
        <v>8.7370000000000003E-2</v>
      </c>
      <c r="E26817" s="88">
        <v>30495</v>
      </c>
      <c r="F26817" s="89">
        <f>+D26817*E26817</f>
        <v>2664.3481500000003</v>
      </c>
    </row>
    <row r="26818" spans="1:6" ht="409.6" hidden="1" customHeight="1" thickBot="1" x14ac:dyDescent="0.25"/>
    <row r="26819" spans="1:6" ht="13.5" customHeight="1" thickBot="1" x14ac:dyDescent="0.25">
      <c r="A26819" s="90" t="s">
        <v>4904</v>
      </c>
      <c r="B26819" s="91"/>
      <c r="C26819" s="92">
        <v>3.4062575918372602</v>
      </c>
      <c r="D26819" s="91"/>
      <c r="E26819" s="93" t="s">
        <v>4884</v>
      </c>
      <c r="F26819" s="94">
        <v>2664</v>
      </c>
    </row>
    <row r="26820" spans="1:6" ht="0.2" customHeight="1" thickBot="1" x14ac:dyDescent="0.25"/>
    <row r="26821" spans="1:6" ht="12.75" customHeight="1" thickBot="1" x14ac:dyDescent="0.3">
      <c r="A26821" s="157" t="s">
        <v>4909</v>
      </c>
      <c r="B26821" s="158"/>
      <c r="C26821" s="158"/>
      <c r="D26821" s="158"/>
      <c r="E26821" s="159">
        <v>78209</v>
      </c>
      <c r="F26821" s="160"/>
    </row>
    <row r="26822" spans="1:6" ht="12.75" customHeight="1" x14ac:dyDescent="0.2"/>
    <row r="26823" spans="1:6" ht="12.75" customHeight="1" x14ac:dyDescent="0.2"/>
    <row r="26824" spans="1:6" ht="409.6" hidden="1" customHeight="1" x14ac:dyDescent="0.2"/>
    <row r="26825" spans="1:6" ht="12.75" customHeight="1" x14ac:dyDescent="0.25">
      <c r="A26825" s="144" t="s">
        <v>4868</v>
      </c>
      <c r="B26825" s="145"/>
      <c r="C26825" s="145"/>
      <c r="D26825" s="145"/>
      <c r="E26825" s="146"/>
      <c r="F26825" s="147"/>
    </row>
    <row r="26826" spans="1:6" ht="12.75" customHeight="1" x14ac:dyDescent="0.2">
      <c r="A26826" s="138" t="s">
        <v>3701</v>
      </c>
      <c r="B26826" s="139"/>
      <c r="C26826" s="139"/>
      <c r="D26826" s="140"/>
      <c r="E26826" s="76" t="s">
        <v>4869</v>
      </c>
      <c r="F26826" s="77" t="s">
        <v>4870</v>
      </c>
    </row>
    <row r="26827" spans="1:6" ht="12.75" customHeight="1" x14ac:dyDescent="0.2">
      <c r="A26827" s="141"/>
      <c r="B26827" s="142"/>
      <c r="C26827" s="142"/>
      <c r="D26827" s="143"/>
      <c r="E26827" s="78" t="s">
        <v>3700</v>
      </c>
      <c r="F26827" s="79" t="s">
        <v>263</v>
      </c>
    </row>
    <row r="26828" spans="1:6" ht="409.6" hidden="1" customHeight="1" x14ac:dyDescent="0.2"/>
    <row r="26829" spans="1:6" ht="12.75" customHeight="1" x14ac:dyDescent="0.2">
      <c r="A26829" s="80" t="s">
        <v>4871</v>
      </c>
      <c r="B26829" s="81" t="s">
        <v>4872</v>
      </c>
      <c r="C26829" s="82" t="s">
        <v>4870</v>
      </c>
      <c r="D26829" s="82" t="s">
        <v>4873</v>
      </c>
      <c r="E26829" s="82" t="s">
        <v>4874</v>
      </c>
      <c r="F26829" s="83" t="s">
        <v>4875</v>
      </c>
    </row>
    <row r="26830" spans="1:6" ht="409.6" hidden="1" customHeight="1" x14ac:dyDescent="0.2"/>
    <row r="26831" spans="1:6" ht="25.5" customHeight="1" x14ac:dyDescent="0.2">
      <c r="A26831" s="84" t="s">
        <v>5575</v>
      </c>
      <c r="B26831" s="85" t="s">
        <v>5576</v>
      </c>
      <c r="C26831" s="86" t="s">
        <v>106</v>
      </c>
      <c r="D26831" s="87">
        <v>1.0500000000000001E-2</v>
      </c>
      <c r="E26831" s="88">
        <v>297759</v>
      </c>
      <c r="F26831" s="89">
        <f>+D26831*E26831</f>
        <v>3126.4695000000002</v>
      </c>
    </row>
    <row r="26832" spans="1:6" ht="409.6" hidden="1" customHeight="1" x14ac:dyDescent="0.2"/>
    <row r="26833" spans="1:6" ht="25.5" customHeight="1" x14ac:dyDescent="0.2">
      <c r="A26833" s="84" t="s">
        <v>5728</v>
      </c>
      <c r="B26833" s="85" t="s">
        <v>5729</v>
      </c>
      <c r="C26833" s="86" t="s">
        <v>263</v>
      </c>
      <c r="D26833" s="87">
        <v>1.24444</v>
      </c>
      <c r="E26833" s="88">
        <v>2482</v>
      </c>
      <c r="F26833" s="89">
        <f>+D26833*E26833</f>
        <v>3088.7000800000001</v>
      </c>
    </row>
    <row r="26834" spans="1:6" ht="409.6" hidden="1" customHeight="1" x14ac:dyDescent="0.2"/>
    <row r="26835" spans="1:6" ht="25.5" customHeight="1" x14ac:dyDescent="0.2">
      <c r="A26835" s="84" t="s">
        <v>5648</v>
      </c>
      <c r="B26835" s="85" t="s">
        <v>5649</v>
      </c>
      <c r="C26835" s="86" t="s">
        <v>9</v>
      </c>
      <c r="D26835" s="87">
        <v>0.5</v>
      </c>
      <c r="E26835" s="88">
        <v>1650</v>
      </c>
      <c r="F26835" s="89">
        <f>+D26835*E26835</f>
        <v>825</v>
      </c>
    </row>
    <row r="26836" spans="1:6" ht="409.6" hidden="1" customHeight="1" x14ac:dyDescent="0.2"/>
    <row r="26837" spans="1:6" ht="25.5" customHeight="1" x14ac:dyDescent="0.2">
      <c r="A26837" s="84" t="s">
        <v>5450</v>
      </c>
      <c r="B26837" s="85" t="s">
        <v>5451</v>
      </c>
      <c r="C26837" s="86" t="s">
        <v>7</v>
      </c>
      <c r="D26837" s="87">
        <v>0.01</v>
      </c>
      <c r="E26837" s="88">
        <v>15900</v>
      </c>
      <c r="F26837" s="89">
        <f>+D26837*E26837</f>
        <v>159</v>
      </c>
    </row>
    <row r="26838" spans="1:6" ht="409.6" hidden="1" customHeight="1" x14ac:dyDescent="0.2"/>
    <row r="26839" spans="1:6" ht="25.5" customHeight="1" x14ac:dyDescent="0.2">
      <c r="A26839" s="84" t="s">
        <v>5650</v>
      </c>
      <c r="B26839" s="85" t="s">
        <v>5651</v>
      </c>
      <c r="C26839" s="86" t="s">
        <v>7</v>
      </c>
      <c r="D26839" s="87">
        <v>4.5</v>
      </c>
      <c r="E26839" s="88">
        <v>777</v>
      </c>
      <c r="F26839" s="89">
        <f>+D26839*E26839</f>
        <v>3496.5</v>
      </c>
    </row>
    <row r="26840" spans="1:6" ht="409.6" hidden="1" customHeight="1" x14ac:dyDescent="0.2"/>
    <row r="26841" spans="1:6" ht="25.5" customHeight="1" thickBot="1" x14ac:dyDescent="0.25">
      <c r="A26841" s="84" t="s">
        <v>5652</v>
      </c>
      <c r="B26841" s="85" t="s">
        <v>5653</v>
      </c>
      <c r="C26841" s="86" t="s">
        <v>7</v>
      </c>
      <c r="D26841" s="87">
        <v>2</v>
      </c>
      <c r="E26841" s="88">
        <v>2080</v>
      </c>
      <c r="F26841" s="89">
        <f>+D26841*E26841</f>
        <v>4160</v>
      </c>
    </row>
    <row r="26842" spans="1:6" ht="409.6" hidden="1" customHeight="1" thickBot="1" x14ac:dyDescent="0.25"/>
    <row r="26843" spans="1:6" ht="13.5" customHeight="1" thickBot="1" x14ac:dyDescent="0.25">
      <c r="A26843" s="90" t="s">
        <v>4883</v>
      </c>
      <c r="B26843" s="91"/>
      <c r="C26843" s="92">
        <v>18.995256300425801</v>
      </c>
      <c r="D26843" s="91"/>
      <c r="E26843" s="93" t="s">
        <v>4884</v>
      </c>
      <c r="F26843" s="94">
        <v>14856</v>
      </c>
    </row>
    <row r="26844" spans="1:6" ht="0.2" customHeight="1" x14ac:dyDescent="0.2"/>
    <row r="26845" spans="1:6" ht="12.75" customHeight="1" x14ac:dyDescent="0.2">
      <c r="A26845" s="80" t="s">
        <v>4871</v>
      </c>
      <c r="B26845" s="81" t="s">
        <v>4885</v>
      </c>
      <c r="C26845" s="82" t="s">
        <v>4870</v>
      </c>
      <c r="D26845" s="82" t="s">
        <v>4873</v>
      </c>
      <c r="E26845" s="82" t="s">
        <v>4874</v>
      </c>
      <c r="F26845" s="83" t="s">
        <v>4875</v>
      </c>
    </row>
    <row r="26846" spans="1:6" ht="409.6" hidden="1" customHeight="1" x14ac:dyDescent="0.2"/>
    <row r="26847" spans="1:6" ht="25.5" customHeight="1" thickBot="1" x14ac:dyDescent="0.25">
      <c r="A26847" s="84" t="s">
        <v>5284</v>
      </c>
      <c r="B26847" s="85" t="s">
        <v>5285</v>
      </c>
      <c r="C26847" s="86" t="s">
        <v>4888</v>
      </c>
      <c r="D26847" s="87">
        <v>0.26</v>
      </c>
      <c r="E26847" s="88">
        <v>222303</v>
      </c>
      <c r="F26847" s="89">
        <f>+D26847*E26847</f>
        <v>57798.78</v>
      </c>
    </row>
    <row r="26848" spans="1:6" ht="409.6" hidden="1" customHeight="1" thickBot="1" x14ac:dyDescent="0.25"/>
    <row r="26849" spans="1:6" ht="13.5" customHeight="1" thickBot="1" x14ac:dyDescent="0.25">
      <c r="A26849" s="90" t="s">
        <v>4893</v>
      </c>
      <c r="B26849" s="91"/>
      <c r="C26849" s="92">
        <v>73.903259215691307</v>
      </c>
      <c r="D26849" s="91"/>
      <c r="E26849" s="93" t="s">
        <v>4884</v>
      </c>
      <c r="F26849" s="94">
        <v>57799</v>
      </c>
    </row>
    <row r="26850" spans="1:6" ht="0.2" customHeight="1" x14ac:dyDescent="0.2"/>
    <row r="26851" spans="1:6" ht="12.75" customHeight="1" x14ac:dyDescent="0.2">
      <c r="A26851" s="80" t="s">
        <v>4871</v>
      </c>
      <c r="B26851" s="81" t="s">
        <v>4894</v>
      </c>
      <c r="C26851" s="82" t="s">
        <v>4870</v>
      </c>
      <c r="D26851" s="82" t="s">
        <v>4873</v>
      </c>
      <c r="E26851" s="82" t="s">
        <v>4874</v>
      </c>
      <c r="F26851" s="83" t="s">
        <v>4875</v>
      </c>
    </row>
    <row r="26852" spans="1:6" ht="409.6" hidden="1" customHeight="1" x14ac:dyDescent="0.2"/>
    <row r="26853" spans="1:6" ht="25.5" customHeight="1" thickBot="1" x14ac:dyDescent="0.25">
      <c r="A26853" s="84" t="s">
        <v>4895</v>
      </c>
      <c r="B26853" s="85" t="s">
        <v>4896</v>
      </c>
      <c r="C26853" s="86" t="s">
        <v>4897</v>
      </c>
      <c r="D26853" s="87">
        <v>0.05</v>
      </c>
      <c r="E26853" s="88">
        <v>57799</v>
      </c>
      <c r="F26853" s="89">
        <f>+D26853*E26853</f>
        <v>2889.9500000000003</v>
      </c>
    </row>
    <row r="26854" spans="1:6" ht="409.6" hidden="1" customHeight="1" thickBot="1" x14ac:dyDescent="0.25"/>
    <row r="26855" spans="1:6" ht="13.5" customHeight="1" thickBot="1" x14ac:dyDescent="0.25">
      <c r="A26855" s="90" t="s">
        <v>4898</v>
      </c>
      <c r="B26855" s="91"/>
      <c r="C26855" s="92">
        <v>3.6952268920456701</v>
      </c>
      <c r="D26855" s="91"/>
      <c r="E26855" s="93" t="s">
        <v>4884</v>
      </c>
      <c r="F26855" s="94">
        <v>2890</v>
      </c>
    </row>
    <row r="26856" spans="1:6" ht="0.2" customHeight="1" x14ac:dyDescent="0.2"/>
    <row r="26857" spans="1:6" ht="12.75" customHeight="1" x14ac:dyDescent="0.2">
      <c r="A26857" s="80" t="s">
        <v>4871</v>
      </c>
      <c r="B26857" s="81" t="s">
        <v>4899</v>
      </c>
      <c r="C26857" s="82" t="s">
        <v>4870</v>
      </c>
      <c r="D26857" s="82" t="s">
        <v>4873</v>
      </c>
      <c r="E26857" s="82" t="s">
        <v>4874</v>
      </c>
      <c r="F26857" s="83" t="s">
        <v>4875</v>
      </c>
    </row>
    <row r="26858" spans="1:6" ht="409.6" hidden="1" customHeight="1" x14ac:dyDescent="0.2"/>
    <row r="26859" spans="1:6" ht="25.5" customHeight="1" thickBot="1" x14ac:dyDescent="0.25">
      <c r="A26859" s="84" t="s">
        <v>5075</v>
      </c>
      <c r="B26859" s="85" t="s">
        <v>5076</v>
      </c>
      <c r="C26859" s="86" t="s">
        <v>109</v>
      </c>
      <c r="D26859" s="87">
        <v>8.7370000000000003E-2</v>
      </c>
      <c r="E26859" s="88">
        <v>30495</v>
      </c>
      <c r="F26859" s="89">
        <f>+D26859*E26859</f>
        <v>2664.3481500000003</v>
      </c>
    </row>
    <row r="26860" spans="1:6" ht="409.6" hidden="1" customHeight="1" thickBot="1" x14ac:dyDescent="0.25"/>
    <row r="26861" spans="1:6" ht="13.5" customHeight="1" thickBot="1" x14ac:dyDescent="0.25">
      <c r="A26861" s="90" t="s">
        <v>4904</v>
      </c>
      <c r="B26861" s="91"/>
      <c r="C26861" s="92">
        <v>3.4062575918372602</v>
      </c>
      <c r="D26861" s="91"/>
      <c r="E26861" s="93" t="s">
        <v>4884</v>
      </c>
      <c r="F26861" s="94">
        <v>2664</v>
      </c>
    </row>
    <row r="26862" spans="1:6" ht="0.2" customHeight="1" thickBot="1" x14ac:dyDescent="0.25"/>
    <row r="26863" spans="1:6" ht="12.75" customHeight="1" thickBot="1" x14ac:dyDescent="0.3">
      <c r="A26863" s="157" t="s">
        <v>4909</v>
      </c>
      <c r="B26863" s="158"/>
      <c r="C26863" s="158"/>
      <c r="D26863" s="158"/>
      <c r="E26863" s="159">
        <v>78209</v>
      </c>
      <c r="F26863" s="160"/>
    </row>
    <row r="26864" spans="1:6" ht="12.75" customHeight="1" x14ac:dyDescent="0.2"/>
    <row r="26865" spans="1:6" ht="12.75" customHeight="1" x14ac:dyDescent="0.2"/>
    <row r="26866" spans="1:6" ht="409.6" hidden="1" customHeight="1" x14ac:dyDescent="0.2"/>
    <row r="26867" spans="1:6" ht="12.75" customHeight="1" x14ac:dyDescent="0.25">
      <c r="A26867" s="144" t="s">
        <v>4868</v>
      </c>
      <c r="B26867" s="145"/>
      <c r="C26867" s="145"/>
      <c r="D26867" s="145"/>
      <c r="E26867" s="146"/>
      <c r="F26867" s="147"/>
    </row>
    <row r="26868" spans="1:6" ht="12.75" customHeight="1" x14ac:dyDescent="0.2">
      <c r="A26868" s="138" t="s">
        <v>3703</v>
      </c>
      <c r="B26868" s="139"/>
      <c r="C26868" s="139"/>
      <c r="D26868" s="140"/>
      <c r="E26868" s="76" t="s">
        <v>4869</v>
      </c>
      <c r="F26868" s="77" t="s">
        <v>4870</v>
      </c>
    </row>
    <row r="26869" spans="1:6" ht="12.75" customHeight="1" x14ac:dyDescent="0.2">
      <c r="A26869" s="141"/>
      <c r="B26869" s="142"/>
      <c r="C26869" s="142"/>
      <c r="D26869" s="143"/>
      <c r="E26869" s="78" t="s">
        <v>3702</v>
      </c>
      <c r="F26869" s="79" t="s">
        <v>263</v>
      </c>
    </row>
    <row r="26870" spans="1:6" ht="409.6" hidden="1" customHeight="1" x14ac:dyDescent="0.2"/>
    <row r="26871" spans="1:6" ht="12.75" customHeight="1" x14ac:dyDescent="0.2">
      <c r="A26871" s="80" t="s">
        <v>4871</v>
      </c>
      <c r="B26871" s="81" t="s">
        <v>4872</v>
      </c>
      <c r="C26871" s="82" t="s">
        <v>4870</v>
      </c>
      <c r="D26871" s="82" t="s">
        <v>4873</v>
      </c>
      <c r="E26871" s="82" t="s">
        <v>4874</v>
      </c>
      <c r="F26871" s="83" t="s">
        <v>4875</v>
      </c>
    </row>
    <row r="26872" spans="1:6" ht="409.6" hidden="1" customHeight="1" x14ac:dyDescent="0.2"/>
    <row r="26873" spans="1:6" ht="25.5" customHeight="1" x14ac:dyDescent="0.2">
      <c r="A26873" s="84" t="s">
        <v>5895</v>
      </c>
      <c r="B26873" s="85" t="s">
        <v>5896</v>
      </c>
      <c r="C26873" s="86" t="s">
        <v>106</v>
      </c>
      <c r="D26873" s="87">
        <v>1.0500000000000001E-2</v>
      </c>
      <c r="E26873" s="88">
        <v>362439</v>
      </c>
      <c r="F26873" s="89">
        <f>+D26873*E26873</f>
        <v>3805.6095</v>
      </c>
    </row>
    <row r="26874" spans="1:6" ht="409.6" hidden="1" customHeight="1" x14ac:dyDescent="0.2"/>
    <row r="26875" spans="1:6" ht="25.5" customHeight="1" x14ac:dyDescent="0.2">
      <c r="A26875" s="84" t="s">
        <v>5857</v>
      </c>
      <c r="B26875" s="85" t="s">
        <v>5858</v>
      </c>
      <c r="C26875" s="86" t="s">
        <v>263</v>
      </c>
      <c r="D26875" s="87">
        <v>1.75</v>
      </c>
      <c r="E26875" s="88">
        <v>3406</v>
      </c>
      <c r="F26875" s="89">
        <f>+D26875*E26875</f>
        <v>5960.5</v>
      </c>
    </row>
    <row r="26876" spans="1:6" ht="409.6" hidden="1" customHeight="1" x14ac:dyDescent="0.2"/>
    <row r="26877" spans="1:6" ht="25.5" customHeight="1" x14ac:dyDescent="0.2">
      <c r="A26877" s="84" t="s">
        <v>5648</v>
      </c>
      <c r="B26877" s="85" t="s">
        <v>5649</v>
      </c>
      <c r="C26877" s="86" t="s">
        <v>9</v>
      </c>
      <c r="D26877" s="87">
        <v>0.5</v>
      </c>
      <c r="E26877" s="88">
        <v>1650</v>
      </c>
      <c r="F26877" s="89">
        <f>+D26877*E26877</f>
        <v>825</v>
      </c>
    </row>
    <row r="26878" spans="1:6" ht="409.6" hidden="1" customHeight="1" x14ac:dyDescent="0.2"/>
    <row r="26879" spans="1:6" ht="25.5" customHeight="1" x14ac:dyDescent="0.2">
      <c r="A26879" s="84" t="s">
        <v>5450</v>
      </c>
      <c r="B26879" s="85" t="s">
        <v>5451</v>
      </c>
      <c r="C26879" s="86" t="s">
        <v>7</v>
      </c>
      <c r="D26879" s="87">
        <v>0.01</v>
      </c>
      <c r="E26879" s="88">
        <v>15900</v>
      </c>
      <c r="F26879" s="89">
        <f>+D26879*E26879</f>
        <v>159</v>
      </c>
    </row>
    <row r="26880" spans="1:6" ht="409.6" hidden="1" customHeight="1" x14ac:dyDescent="0.2"/>
    <row r="26881" spans="1:6" ht="25.5" customHeight="1" x14ac:dyDescent="0.2">
      <c r="A26881" s="84" t="s">
        <v>5650</v>
      </c>
      <c r="B26881" s="85" t="s">
        <v>5651</v>
      </c>
      <c r="C26881" s="86" t="s">
        <v>7</v>
      </c>
      <c r="D26881" s="87">
        <v>1.2</v>
      </c>
      <c r="E26881" s="88">
        <v>777</v>
      </c>
      <c r="F26881" s="89">
        <f>+D26881*E26881</f>
        <v>932.4</v>
      </c>
    </row>
    <row r="26882" spans="1:6" ht="409.6" hidden="1" customHeight="1" x14ac:dyDescent="0.2"/>
    <row r="26883" spans="1:6" ht="25.5" customHeight="1" x14ac:dyDescent="0.2">
      <c r="A26883" s="84" t="s">
        <v>5652</v>
      </c>
      <c r="B26883" s="85" t="s">
        <v>5653</v>
      </c>
      <c r="C26883" s="86" t="s">
        <v>7</v>
      </c>
      <c r="D26883" s="87">
        <v>1</v>
      </c>
      <c r="E26883" s="88">
        <v>2080</v>
      </c>
      <c r="F26883" s="89">
        <f>+D26883*E26883</f>
        <v>2080</v>
      </c>
    </row>
    <row r="26884" spans="1:6" ht="409.6" hidden="1" customHeight="1" x14ac:dyDescent="0.2"/>
    <row r="26885" spans="1:6" ht="25.5" customHeight="1" thickBot="1" x14ac:dyDescent="0.25">
      <c r="A26885" s="84" t="s">
        <v>5897</v>
      </c>
      <c r="B26885" s="85" t="s">
        <v>5898</v>
      </c>
      <c r="C26885" s="86" t="s">
        <v>5899</v>
      </c>
      <c r="D26885" s="87">
        <v>8.3300000000000006E-3</v>
      </c>
      <c r="E26885" s="88">
        <v>23818</v>
      </c>
      <c r="F26885" s="89">
        <f>+D26885*E26885</f>
        <v>198.40394000000001</v>
      </c>
    </row>
    <row r="26886" spans="1:6" ht="409.6" hidden="1" customHeight="1" thickBot="1" x14ac:dyDescent="0.25"/>
    <row r="26887" spans="1:6" ht="13.5" customHeight="1" thickBot="1" x14ac:dyDescent="0.25">
      <c r="A26887" s="90" t="s">
        <v>4883</v>
      </c>
      <c r="B26887" s="91"/>
      <c r="C26887" s="92">
        <v>20.814945133587798</v>
      </c>
      <c r="D26887" s="91"/>
      <c r="E26887" s="93" t="s">
        <v>4884</v>
      </c>
      <c r="F26887" s="94">
        <v>13961</v>
      </c>
    </row>
    <row r="26888" spans="1:6" ht="0.2" customHeight="1" x14ac:dyDescent="0.2"/>
    <row r="26889" spans="1:6" ht="12.75" customHeight="1" x14ac:dyDescent="0.2">
      <c r="A26889" s="80" t="s">
        <v>4871</v>
      </c>
      <c r="B26889" s="81" t="s">
        <v>4885</v>
      </c>
      <c r="C26889" s="82" t="s">
        <v>4870</v>
      </c>
      <c r="D26889" s="82" t="s">
        <v>4873</v>
      </c>
      <c r="E26889" s="82" t="s">
        <v>4874</v>
      </c>
      <c r="F26889" s="83" t="s">
        <v>4875</v>
      </c>
    </row>
    <row r="26890" spans="1:6" ht="409.6" hidden="1" customHeight="1" x14ac:dyDescent="0.2"/>
    <row r="26891" spans="1:6" ht="25.5" customHeight="1" thickBot="1" x14ac:dyDescent="0.25">
      <c r="A26891" s="84" t="s">
        <v>5284</v>
      </c>
      <c r="B26891" s="85" t="s">
        <v>5285</v>
      </c>
      <c r="C26891" s="86" t="s">
        <v>4888</v>
      </c>
      <c r="D26891" s="87">
        <v>0.22</v>
      </c>
      <c r="E26891" s="88">
        <v>222303</v>
      </c>
      <c r="F26891" s="89">
        <f>+D26891*E26891</f>
        <v>48906.66</v>
      </c>
    </row>
    <row r="26892" spans="1:6" ht="409.6" hidden="1" customHeight="1" x14ac:dyDescent="0.2"/>
    <row r="26893" spans="1:6" ht="13.5" customHeight="1" thickBot="1" x14ac:dyDescent="0.25">
      <c r="A26893" s="90" t="s">
        <v>4893</v>
      </c>
      <c r="B26893" s="91"/>
      <c r="C26893" s="92">
        <v>72.917163645038201</v>
      </c>
      <c r="D26893" s="91"/>
      <c r="E26893" s="93" t="s">
        <v>4884</v>
      </c>
      <c r="F26893" s="94">
        <v>48907</v>
      </c>
    </row>
    <row r="26894" spans="1:6" ht="0.2" customHeight="1" x14ac:dyDescent="0.2"/>
    <row r="26895" spans="1:6" ht="12.75" customHeight="1" x14ac:dyDescent="0.2">
      <c r="A26895" s="80" t="s">
        <v>4871</v>
      </c>
      <c r="B26895" s="81" t="s">
        <v>4894</v>
      </c>
      <c r="C26895" s="82" t="s">
        <v>4870</v>
      </c>
      <c r="D26895" s="82" t="s">
        <v>4873</v>
      </c>
      <c r="E26895" s="82" t="s">
        <v>4874</v>
      </c>
      <c r="F26895" s="83" t="s">
        <v>4875</v>
      </c>
    </row>
    <row r="26896" spans="1:6" ht="409.6" hidden="1" customHeight="1" x14ac:dyDescent="0.2"/>
    <row r="26897" spans="1:6" ht="25.5" customHeight="1" thickBot="1" x14ac:dyDescent="0.25">
      <c r="A26897" s="84" t="s">
        <v>4895</v>
      </c>
      <c r="B26897" s="85" t="s">
        <v>4896</v>
      </c>
      <c r="C26897" s="86" t="s">
        <v>4897</v>
      </c>
      <c r="D26897" s="87">
        <v>0.05</v>
      </c>
      <c r="E26897" s="88">
        <v>48907</v>
      </c>
      <c r="F26897" s="89">
        <f>+D26897*E26897</f>
        <v>2445.35</v>
      </c>
    </row>
    <row r="26898" spans="1:6" ht="409.6" hidden="1" customHeight="1" thickBot="1" x14ac:dyDescent="0.25"/>
    <row r="26899" spans="1:6" ht="13.5" customHeight="1" thickBot="1" x14ac:dyDescent="0.25">
      <c r="A26899" s="90" t="s">
        <v>4898</v>
      </c>
      <c r="B26899" s="91"/>
      <c r="C26899" s="92">
        <v>3.6453363549618301</v>
      </c>
      <c r="D26899" s="91"/>
      <c r="E26899" s="93" t="s">
        <v>4884</v>
      </c>
      <c r="F26899" s="94">
        <v>2445</v>
      </c>
    </row>
    <row r="26900" spans="1:6" ht="0.2" customHeight="1" x14ac:dyDescent="0.2"/>
    <row r="26901" spans="1:6" ht="12.75" customHeight="1" x14ac:dyDescent="0.2">
      <c r="A26901" s="80" t="s">
        <v>4871</v>
      </c>
      <c r="B26901" s="81" t="s">
        <v>4899</v>
      </c>
      <c r="C26901" s="82" t="s">
        <v>4870</v>
      </c>
      <c r="D26901" s="82" t="s">
        <v>4873</v>
      </c>
      <c r="E26901" s="82" t="s">
        <v>4874</v>
      </c>
      <c r="F26901" s="83" t="s">
        <v>4875</v>
      </c>
    </row>
    <row r="26902" spans="1:6" ht="409.6" hidden="1" customHeight="1" x14ac:dyDescent="0.2"/>
    <row r="26903" spans="1:6" ht="25.5" customHeight="1" thickBot="1" x14ac:dyDescent="0.25">
      <c r="A26903" s="84" t="s">
        <v>5734</v>
      </c>
      <c r="B26903" s="85" t="s">
        <v>5735</v>
      </c>
      <c r="C26903" s="86" t="s">
        <v>109</v>
      </c>
      <c r="D26903" s="87">
        <v>0.05</v>
      </c>
      <c r="E26903" s="88">
        <v>35182</v>
      </c>
      <c r="F26903" s="89">
        <f>+D26903*E26903</f>
        <v>1759.1000000000001</v>
      </c>
    </row>
    <row r="26904" spans="1:6" ht="409.6" hidden="1" customHeight="1" thickBot="1" x14ac:dyDescent="0.25"/>
    <row r="26905" spans="1:6" ht="13.5" customHeight="1" thickBot="1" x14ac:dyDescent="0.25">
      <c r="A26905" s="90" t="s">
        <v>4904</v>
      </c>
      <c r="B26905" s="91"/>
      <c r="C26905" s="92">
        <v>2.62255486641221</v>
      </c>
      <c r="D26905" s="91"/>
      <c r="E26905" s="93" t="s">
        <v>4884</v>
      </c>
      <c r="F26905" s="94">
        <v>1759</v>
      </c>
    </row>
    <row r="26906" spans="1:6" ht="0.2" customHeight="1" thickBot="1" x14ac:dyDescent="0.25"/>
    <row r="26907" spans="1:6" ht="12.75" customHeight="1" thickBot="1" x14ac:dyDescent="0.3">
      <c r="A26907" s="157" t="s">
        <v>4909</v>
      </c>
      <c r="B26907" s="158"/>
      <c r="C26907" s="158"/>
      <c r="D26907" s="158"/>
      <c r="E26907" s="159">
        <v>67072</v>
      </c>
      <c r="F26907" s="160"/>
    </row>
    <row r="26908" spans="1:6" ht="12.75" customHeight="1" x14ac:dyDescent="0.2"/>
    <row r="26909" spans="1:6" ht="12.75" customHeight="1" x14ac:dyDescent="0.2"/>
    <row r="26910" spans="1:6" ht="409.6" hidden="1" customHeight="1" x14ac:dyDescent="0.2"/>
    <row r="26911" spans="1:6" ht="12.75" customHeight="1" x14ac:dyDescent="0.25">
      <c r="A26911" s="144" t="s">
        <v>4868</v>
      </c>
      <c r="B26911" s="145"/>
      <c r="C26911" s="145"/>
      <c r="D26911" s="145"/>
      <c r="E26911" s="146"/>
      <c r="F26911" s="147"/>
    </row>
    <row r="26912" spans="1:6" ht="12.75" customHeight="1" x14ac:dyDescent="0.2">
      <c r="A26912" s="138" t="s">
        <v>3705</v>
      </c>
      <c r="B26912" s="139"/>
      <c r="C26912" s="139"/>
      <c r="D26912" s="140"/>
      <c r="E26912" s="76" t="s">
        <v>4869</v>
      </c>
      <c r="F26912" s="77" t="s">
        <v>4870</v>
      </c>
    </row>
    <row r="26913" spans="1:6" ht="12.75" customHeight="1" x14ac:dyDescent="0.2">
      <c r="A26913" s="141"/>
      <c r="B26913" s="142"/>
      <c r="C26913" s="142"/>
      <c r="D26913" s="143"/>
      <c r="E26913" s="78" t="s">
        <v>3704</v>
      </c>
      <c r="F26913" s="79" t="s">
        <v>263</v>
      </c>
    </row>
    <row r="26914" spans="1:6" ht="409.6" hidden="1" customHeight="1" x14ac:dyDescent="0.2"/>
    <row r="26915" spans="1:6" ht="12.75" customHeight="1" x14ac:dyDescent="0.2">
      <c r="A26915" s="80" t="s">
        <v>4871</v>
      </c>
      <c r="B26915" s="81" t="s">
        <v>4872</v>
      </c>
      <c r="C26915" s="82" t="s">
        <v>4870</v>
      </c>
      <c r="D26915" s="82" t="s">
        <v>4873</v>
      </c>
      <c r="E26915" s="82" t="s">
        <v>4874</v>
      </c>
      <c r="F26915" s="83" t="s">
        <v>4875</v>
      </c>
    </row>
    <row r="26916" spans="1:6" ht="409.6" hidden="1" customHeight="1" x14ac:dyDescent="0.2"/>
    <row r="26917" spans="1:6" ht="25.5" customHeight="1" x14ac:dyDescent="0.2">
      <c r="A26917" s="84" t="s">
        <v>5648</v>
      </c>
      <c r="B26917" s="85" t="s">
        <v>5649</v>
      </c>
      <c r="C26917" s="86" t="s">
        <v>9</v>
      </c>
      <c r="D26917" s="87">
        <v>0.5</v>
      </c>
      <c r="E26917" s="88">
        <v>1650</v>
      </c>
      <c r="F26917" s="89">
        <f>+D26917*E26917</f>
        <v>825</v>
      </c>
    </row>
    <row r="26918" spans="1:6" ht="409.6" hidden="1" customHeight="1" x14ac:dyDescent="0.2"/>
    <row r="26919" spans="1:6" ht="25.5" customHeight="1" x14ac:dyDescent="0.2">
      <c r="A26919" s="84" t="s">
        <v>5650</v>
      </c>
      <c r="B26919" s="85" t="s">
        <v>5651</v>
      </c>
      <c r="C26919" s="86" t="s">
        <v>7</v>
      </c>
      <c r="D26919" s="87">
        <v>3.15</v>
      </c>
      <c r="E26919" s="88">
        <v>777</v>
      </c>
      <c r="F26919" s="89">
        <f>+D26919*E26919</f>
        <v>2447.5499999999997</v>
      </c>
    </row>
    <row r="26920" spans="1:6" ht="409.6" hidden="1" customHeight="1" x14ac:dyDescent="0.2"/>
    <row r="26921" spans="1:6" ht="25.5" customHeight="1" x14ac:dyDescent="0.2">
      <c r="A26921" s="84" t="s">
        <v>5652</v>
      </c>
      <c r="B26921" s="85" t="s">
        <v>5653</v>
      </c>
      <c r="C26921" s="86" t="s">
        <v>7</v>
      </c>
      <c r="D26921" s="87">
        <v>2.835</v>
      </c>
      <c r="E26921" s="88">
        <v>2080</v>
      </c>
      <c r="F26921" s="89">
        <f>+D26921*E26921</f>
        <v>5896.8</v>
      </c>
    </row>
    <row r="26922" spans="1:6" ht="409.6" hidden="1" customHeight="1" x14ac:dyDescent="0.2"/>
    <row r="26923" spans="1:6" ht="25.5" customHeight="1" x14ac:dyDescent="0.2">
      <c r="A26923" s="84" t="s">
        <v>5926</v>
      </c>
      <c r="B26923" s="85" t="s">
        <v>5927</v>
      </c>
      <c r="C26923" s="86" t="s">
        <v>106</v>
      </c>
      <c r="D26923" s="87">
        <v>7.8799999999999999E-3</v>
      </c>
      <c r="E26923" s="88">
        <v>264742</v>
      </c>
      <c r="F26923" s="89">
        <f>+D26923*E26923</f>
        <v>2086.16696</v>
      </c>
    </row>
    <row r="26924" spans="1:6" ht="409.6" hidden="1" customHeight="1" x14ac:dyDescent="0.2"/>
    <row r="26925" spans="1:6" ht="25.5" customHeight="1" x14ac:dyDescent="0.2">
      <c r="A26925" s="84" t="s">
        <v>5230</v>
      </c>
      <c r="B26925" s="85" t="s">
        <v>5231</v>
      </c>
      <c r="C26925" s="86" t="s">
        <v>117</v>
      </c>
      <c r="D26925" s="87">
        <v>1.05</v>
      </c>
      <c r="E26925" s="88">
        <v>6875</v>
      </c>
      <c r="F26925" s="89">
        <f>+D26925*E26925</f>
        <v>7218.75</v>
      </c>
    </row>
    <row r="26926" spans="1:6" ht="409.6" hidden="1" customHeight="1" x14ac:dyDescent="0.2"/>
    <row r="26927" spans="1:6" ht="25.5" customHeight="1" thickBot="1" x14ac:dyDescent="0.25">
      <c r="A26927" s="84" t="s">
        <v>5728</v>
      </c>
      <c r="B26927" s="85" t="s">
        <v>5729</v>
      </c>
      <c r="C26927" s="86" t="s">
        <v>263</v>
      </c>
      <c r="D26927" s="87">
        <v>1.75</v>
      </c>
      <c r="E26927" s="88">
        <v>2482</v>
      </c>
      <c r="F26927" s="89">
        <f>+D26927*E26927</f>
        <v>4343.5</v>
      </c>
    </row>
    <row r="26928" spans="1:6" ht="409.6" hidden="1" customHeight="1" thickBot="1" x14ac:dyDescent="0.25"/>
    <row r="26929" spans="1:6" ht="13.5" customHeight="1" thickBot="1" x14ac:dyDescent="0.25">
      <c r="A26929" s="90" t="s">
        <v>4883</v>
      </c>
      <c r="B26929" s="91"/>
      <c r="C26929" s="92">
        <v>32.417496554957303</v>
      </c>
      <c r="D26929" s="91"/>
      <c r="E26929" s="93" t="s">
        <v>4884</v>
      </c>
      <c r="F26929" s="94">
        <v>22819</v>
      </c>
    </row>
    <row r="26930" spans="1:6" ht="0.2" customHeight="1" x14ac:dyDescent="0.2"/>
    <row r="26931" spans="1:6" ht="12.75" customHeight="1" x14ac:dyDescent="0.2">
      <c r="A26931" s="80" t="s">
        <v>4871</v>
      </c>
      <c r="B26931" s="81" t="s">
        <v>4885</v>
      </c>
      <c r="C26931" s="82" t="s">
        <v>4870</v>
      </c>
      <c r="D26931" s="82" t="s">
        <v>4873</v>
      </c>
      <c r="E26931" s="82" t="s">
        <v>4874</v>
      </c>
      <c r="F26931" s="83" t="s">
        <v>4875</v>
      </c>
    </row>
    <row r="26932" spans="1:6" ht="409.6" hidden="1" customHeight="1" x14ac:dyDescent="0.2"/>
    <row r="26933" spans="1:6" ht="25.5" customHeight="1" thickBot="1" x14ac:dyDescent="0.25">
      <c r="A26933" s="84" t="s">
        <v>5284</v>
      </c>
      <c r="B26933" s="85" t="s">
        <v>5285</v>
      </c>
      <c r="C26933" s="86" t="s">
        <v>4888</v>
      </c>
      <c r="D26933" s="87">
        <v>0.2</v>
      </c>
      <c r="E26933" s="88">
        <v>222303</v>
      </c>
      <c r="F26933" s="89">
        <f>+D26933*E26933</f>
        <v>44460.600000000006</v>
      </c>
    </row>
    <row r="26934" spans="1:6" ht="409.6" hidden="1" customHeight="1" thickBot="1" x14ac:dyDescent="0.25"/>
    <row r="26935" spans="1:6" ht="13.5" customHeight="1" thickBot="1" x14ac:dyDescent="0.25">
      <c r="A26935" s="90" t="s">
        <v>4893</v>
      </c>
      <c r="B26935" s="91"/>
      <c r="C26935" s="92">
        <v>63.162904348567302</v>
      </c>
      <c r="D26935" s="91"/>
      <c r="E26935" s="93" t="s">
        <v>4884</v>
      </c>
      <c r="F26935" s="94">
        <v>44461</v>
      </c>
    </row>
    <row r="26936" spans="1:6" ht="0.2" customHeight="1" x14ac:dyDescent="0.2"/>
    <row r="26937" spans="1:6" ht="12.75" customHeight="1" x14ac:dyDescent="0.2">
      <c r="A26937" s="80" t="s">
        <v>4871</v>
      </c>
      <c r="B26937" s="81" t="s">
        <v>4894</v>
      </c>
      <c r="C26937" s="82" t="s">
        <v>4870</v>
      </c>
      <c r="D26937" s="82" t="s">
        <v>4873</v>
      </c>
      <c r="E26937" s="82" t="s">
        <v>4874</v>
      </c>
      <c r="F26937" s="83" t="s">
        <v>4875</v>
      </c>
    </row>
    <row r="26938" spans="1:6" ht="409.6" hidden="1" customHeight="1" x14ac:dyDescent="0.2"/>
    <row r="26939" spans="1:6" ht="25.5" customHeight="1" thickBot="1" x14ac:dyDescent="0.25">
      <c r="A26939" s="84" t="s">
        <v>4895</v>
      </c>
      <c r="B26939" s="85" t="s">
        <v>4896</v>
      </c>
      <c r="C26939" s="86" t="s">
        <v>4897</v>
      </c>
      <c r="D26939" s="87">
        <v>0.05</v>
      </c>
      <c r="E26939" s="88">
        <v>44461</v>
      </c>
      <c r="F26939" s="89">
        <f>+D26939*E26939</f>
        <v>2223.0500000000002</v>
      </c>
    </row>
    <row r="26940" spans="1:6" ht="409.6" hidden="1" customHeight="1" thickBot="1" x14ac:dyDescent="0.25"/>
    <row r="26941" spans="1:6" ht="13.5" customHeight="1" thickBot="1" x14ac:dyDescent="0.25">
      <c r="A26941" s="90" t="s">
        <v>4898</v>
      </c>
      <c r="B26941" s="91"/>
      <c r="C26941" s="92">
        <v>3.1580741856203201</v>
      </c>
      <c r="D26941" s="91"/>
      <c r="E26941" s="93" t="s">
        <v>4884</v>
      </c>
      <c r="F26941" s="94">
        <v>2223</v>
      </c>
    </row>
    <row r="26942" spans="1:6" ht="0.2" customHeight="1" x14ac:dyDescent="0.2"/>
    <row r="26943" spans="1:6" ht="12.75" customHeight="1" x14ac:dyDescent="0.2">
      <c r="A26943" s="80" t="s">
        <v>4871</v>
      </c>
      <c r="B26943" s="81" t="s">
        <v>4899</v>
      </c>
      <c r="C26943" s="82" t="s">
        <v>4870</v>
      </c>
      <c r="D26943" s="82" t="s">
        <v>4873</v>
      </c>
      <c r="E26943" s="82" t="s">
        <v>4874</v>
      </c>
      <c r="F26943" s="83" t="s">
        <v>4875</v>
      </c>
    </row>
    <row r="26944" spans="1:6" ht="409.6" hidden="1" customHeight="1" x14ac:dyDescent="0.2"/>
    <row r="26945" spans="1:6" ht="25.5" customHeight="1" thickBot="1" x14ac:dyDescent="0.25">
      <c r="A26945" s="84" t="s">
        <v>5075</v>
      </c>
      <c r="B26945" s="85" t="s">
        <v>5076</v>
      </c>
      <c r="C26945" s="86" t="s">
        <v>109</v>
      </c>
      <c r="D26945" s="87">
        <v>2.912E-2</v>
      </c>
      <c r="E26945" s="88">
        <v>30495</v>
      </c>
      <c r="F26945" s="89">
        <f>+D26945*E26945</f>
        <v>888.01440000000002</v>
      </c>
    </row>
    <row r="26946" spans="1:6" ht="409.6" hidden="1" customHeight="1" thickBot="1" x14ac:dyDescent="0.25"/>
    <row r="26947" spans="1:6" ht="13.5" customHeight="1" thickBot="1" x14ac:dyDescent="0.25">
      <c r="A26947" s="90" t="s">
        <v>4904</v>
      </c>
      <c r="B26947" s="91"/>
      <c r="C26947" s="92">
        <v>1.2615249108550799</v>
      </c>
      <c r="D26947" s="91"/>
      <c r="E26947" s="93" t="s">
        <v>4884</v>
      </c>
      <c r="F26947" s="94">
        <v>888</v>
      </c>
    </row>
    <row r="26948" spans="1:6" ht="0.2" customHeight="1" thickBot="1" x14ac:dyDescent="0.25"/>
    <row r="26949" spans="1:6" ht="12.75" customHeight="1" thickBot="1" x14ac:dyDescent="0.3">
      <c r="A26949" s="157" t="s">
        <v>4909</v>
      </c>
      <c r="B26949" s="158"/>
      <c r="C26949" s="158"/>
      <c r="D26949" s="158"/>
      <c r="E26949" s="159">
        <v>70391</v>
      </c>
      <c r="F26949" s="160"/>
    </row>
    <row r="26950" spans="1:6" ht="12.75" customHeight="1" x14ac:dyDescent="0.2"/>
    <row r="26951" spans="1:6" ht="12.75" customHeight="1" x14ac:dyDescent="0.2"/>
    <row r="26952" spans="1:6" ht="409.6" hidden="1" customHeight="1" x14ac:dyDescent="0.2"/>
    <row r="26953" spans="1:6" ht="12.75" customHeight="1" x14ac:dyDescent="0.25">
      <c r="A26953" s="144" t="s">
        <v>4868</v>
      </c>
      <c r="B26953" s="145"/>
      <c r="C26953" s="145"/>
      <c r="D26953" s="145"/>
      <c r="E26953" s="146"/>
      <c r="F26953" s="147"/>
    </row>
    <row r="26954" spans="1:6" ht="12.75" customHeight="1" x14ac:dyDescent="0.2">
      <c r="A26954" s="138" t="s">
        <v>3707</v>
      </c>
      <c r="B26954" s="139"/>
      <c r="C26954" s="139"/>
      <c r="D26954" s="140"/>
      <c r="E26954" s="76" t="s">
        <v>4869</v>
      </c>
      <c r="F26954" s="77" t="s">
        <v>4870</v>
      </c>
    </row>
    <row r="26955" spans="1:6" ht="12.75" customHeight="1" x14ac:dyDescent="0.2">
      <c r="A26955" s="141"/>
      <c r="B26955" s="142"/>
      <c r="C26955" s="142"/>
      <c r="D26955" s="143"/>
      <c r="E26955" s="78" t="s">
        <v>3706</v>
      </c>
      <c r="F26955" s="79" t="s">
        <v>117</v>
      </c>
    </row>
    <row r="26956" spans="1:6" ht="409.6" hidden="1" customHeight="1" x14ac:dyDescent="0.2"/>
    <row r="26957" spans="1:6" ht="12.75" customHeight="1" x14ac:dyDescent="0.2">
      <c r="A26957" s="80" t="s">
        <v>4871</v>
      </c>
      <c r="B26957" s="81" t="s">
        <v>4872</v>
      </c>
      <c r="C26957" s="82" t="s">
        <v>4870</v>
      </c>
      <c r="D26957" s="82" t="s">
        <v>4873</v>
      </c>
      <c r="E26957" s="82" t="s">
        <v>4874</v>
      </c>
      <c r="F26957" s="83" t="s">
        <v>4875</v>
      </c>
    </row>
    <row r="26958" spans="1:6" ht="409.6" hidden="1" customHeight="1" x14ac:dyDescent="0.2"/>
    <row r="26959" spans="1:6" ht="25.5" customHeight="1" x14ac:dyDescent="0.2">
      <c r="A26959" s="84" t="s">
        <v>5926</v>
      </c>
      <c r="B26959" s="85" t="s">
        <v>5927</v>
      </c>
      <c r="C26959" s="86" t="s">
        <v>106</v>
      </c>
      <c r="D26959" s="87">
        <v>4.2000000000000003E-2</v>
      </c>
      <c r="E26959" s="88">
        <v>264742</v>
      </c>
      <c r="F26959" s="89">
        <f>+D26959*E26959</f>
        <v>11119.164000000001</v>
      </c>
    </row>
    <row r="26960" spans="1:6" ht="409.6" hidden="1" customHeight="1" x14ac:dyDescent="0.2"/>
    <row r="26961" spans="1:6" ht="25.5" customHeight="1" x14ac:dyDescent="0.2">
      <c r="A26961" s="84" t="s">
        <v>5650</v>
      </c>
      <c r="B26961" s="85" t="s">
        <v>5651</v>
      </c>
      <c r="C26961" s="86" t="s">
        <v>7</v>
      </c>
      <c r="D26961" s="87">
        <v>3.7</v>
      </c>
      <c r="E26961" s="88">
        <v>777</v>
      </c>
      <c r="F26961" s="89">
        <f>+D26961*E26961</f>
        <v>2874.9</v>
      </c>
    </row>
    <row r="26962" spans="1:6" ht="409.6" hidden="1" customHeight="1" x14ac:dyDescent="0.2"/>
    <row r="26963" spans="1:6" ht="25.5" customHeight="1" x14ac:dyDescent="0.2">
      <c r="A26963" s="84" t="s">
        <v>5652</v>
      </c>
      <c r="B26963" s="85" t="s">
        <v>5653</v>
      </c>
      <c r="C26963" s="86" t="s">
        <v>7</v>
      </c>
      <c r="D26963" s="87">
        <v>3.7</v>
      </c>
      <c r="E26963" s="88">
        <v>2080</v>
      </c>
      <c r="F26963" s="89">
        <f>+D26963*E26963</f>
        <v>7696</v>
      </c>
    </row>
    <row r="26964" spans="1:6" ht="409.6" hidden="1" customHeight="1" x14ac:dyDescent="0.2"/>
    <row r="26965" spans="1:6" ht="25.5" customHeight="1" x14ac:dyDescent="0.2">
      <c r="A26965" s="84" t="s">
        <v>5728</v>
      </c>
      <c r="B26965" s="85" t="s">
        <v>5729</v>
      </c>
      <c r="C26965" s="86" t="s">
        <v>263</v>
      </c>
      <c r="D26965" s="87">
        <v>2</v>
      </c>
      <c r="E26965" s="88">
        <v>2482</v>
      </c>
      <c r="F26965" s="89">
        <f>+D26965*E26965</f>
        <v>4964</v>
      </c>
    </row>
    <row r="26966" spans="1:6" ht="409.6" hidden="1" customHeight="1" x14ac:dyDescent="0.2"/>
    <row r="26967" spans="1:6" ht="25.5" customHeight="1" thickBot="1" x14ac:dyDescent="0.25">
      <c r="A26967" s="84" t="s">
        <v>5936</v>
      </c>
      <c r="B26967" s="85" t="s">
        <v>5937</v>
      </c>
      <c r="C26967" s="86" t="s">
        <v>9</v>
      </c>
      <c r="D26967" s="87">
        <v>2</v>
      </c>
      <c r="E26967" s="88">
        <v>1701</v>
      </c>
      <c r="F26967" s="89">
        <f>+D26967*E26967</f>
        <v>3402</v>
      </c>
    </row>
    <row r="26968" spans="1:6" ht="409.6" hidden="1" customHeight="1" thickBot="1" x14ac:dyDescent="0.25"/>
    <row r="26969" spans="1:6" ht="13.5" customHeight="1" thickBot="1" x14ac:dyDescent="0.25">
      <c r="A26969" s="90" t="s">
        <v>4883</v>
      </c>
      <c r="B26969" s="91"/>
      <c r="C26969" s="92">
        <v>19.661793085402198</v>
      </c>
      <c r="D26969" s="91"/>
      <c r="E26969" s="93" t="s">
        <v>4884</v>
      </c>
      <c r="F26969" s="94">
        <v>30056</v>
      </c>
    </row>
    <row r="26970" spans="1:6" ht="0.2" customHeight="1" x14ac:dyDescent="0.2"/>
    <row r="26971" spans="1:6" ht="12.75" customHeight="1" x14ac:dyDescent="0.2">
      <c r="A26971" s="80" t="s">
        <v>4871</v>
      </c>
      <c r="B26971" s="81" t="s">
        <v>4885</v>
      </c>
      <c r="C26971" s="82" t="s">
        <v>4870</v>
      </c>
      <c r="D26971" s="82" t="s">
        <v>4873</v>
      </c>
      <c r="E26971" s="82" t="s">
        <v>4874</v>
      </c>
      <c r="F26971" s="83" t="s">
        <v>4875</v>
      </c>
    </row>
    <row r="26972" spans="1:6" ht="409.6" hidden="1" customHeight="1" x14ac:dyDescent="0.2"/>
    <row r="26973" spans="1:6" ht="25.5" customHeight="1" thickBot="1" x14ac:dyDescent="0.25">
      <c r="A26973" s="84" t="s">
        <v>5284</v>
      </c>
      <c r="B26973" s="85" t="s">
        <v>5285</v>
      </c>
      <c r="C26973" s="86" t="s">
        <v>4888</v>
      </c>
      <c r="D26973" s="87">
        <v>0.5</v>
      </c>
      <c r="E26973" s="88">
        <v>222303</v>
      </c>
      <c r="F26973" s="89">
        <f>+D26973*E26973</f>
        <v>111151.5</v>
      </c>
    </row>
    <row r="26974" spans="1:6" ht="409.6" hidden="1" customHeight="1" thickBot="1" x14ac:dyDescent="0.25"/>
    <row r="26975" spans="1:6" ht="13.5" customHeight="1" thickBot="1" x14ac:dyDescent="0.25">
      <c r="A26975" s="90" t="s">
        <v>4893</v>
      </c>
      <c r="B26975" s="91"/>
      <c r="C26975" s="92">
        <v>72.712524122591802</v>
      </c>
      <c r="D26975" s="91"/>
      <c r="E26975" s="93" t="s">
        <v>4884</v>
      </c>
      <c r="F26975" s="94">
        <v>111152</v>
      </c>
    </row>
    <row r="26976" spans="1:6" ht="0.2" customHeight="1" x14ac:dyDescent="0.2"/>
    <row r="26977" spans="1:6" ht="12.75" customHeight="1" x14ac:dyDescent="0.2">
      <c r="A26977" s="80" t="s">
        <v>4871</v>
      </c>
      <c r="B26977" s="81" t="s">
        <v>4894</v>
      </c>
      <c r="C26977" s="82" t="s">
        <v>4870</v>
      </c>
      <c r="D26977" s="82" t="s">
        <v>4873</v>
      </c>
      <c r="E26977" s="82" t="s">
        <v>4874</v>
      </c>
      <c r="F26977" s="83" t="s">
        <v>4875</v>
      </c>
    </row>
    <row r="26978" spans="1:6" ht="409.6" hidden="1" customHeight="1" x14ac:dyDescent="0.2"/>
    <row r="26979" spans="1:6" ht="25.5" customHeight="1" thickBot="1" x14ac:dyDescent="0.25">
      <c r="A26979" s="84" t="s">
        <v>4895</v>
      </c>
      <c r="B26979" s="85" t="s">
        <v>4896</v>
      </c>
      <c r="C26979" s="86" t="s">
        <v>4897</v>
      </c>
      <c r="D26979" s="87">
        <v>0.05</v>
      </c>
      <c r="E26979" s="88">
        <v>111152</v>
      </c>
      <c r="F26979" s="89">
        <f>+D26979*E26979</f>
        <v>5557.6</v>
      </c>
    </row>
    <row r="26980" spans="1:6" ht="409.6" hidden="1" customHeight="1" thickBot="1" x14ac:dyDescent="0.25"/>
    <row r="26981" spans="1:6" ht="13.5" customHeight="1" thickBot="1" x14ac:dyDescent="0.25">
      <c r="A26981" s="90" t="s">
        <v>4898</v>
      </c>
      <c r="B26981" s="91"/>
      <c r="C26981" s="92">
        <v>3.6358878749223198</v>
      </c>
      <c r="D26981" s="91"/>
      <c r="E26981" s="93" t="s">
        <v>4884</v>
      </c>
      <c r="F26981" s="94">
        <v>5558</v>
      </c>
    </row>
    <row r="26982" spans="1:6" ht="0.2" customHeight="1" x14ac:dyDescent="0.2"/>
    <row r="26983" spans="1:6" ht="12.75" customHeight="1" x14ac:dyDescent="0.2">
      <c r="A26983" s="80" t="s">
        <v>4871</v>
      </c>
      <c r="B26983" s="81" t="s">
        <v>4899</v>
      </c>
      <c r="C26983" s="82" t="s">
        <v>4870</v>
      </c>
      <c r="D26983" s="82" t="s">
        <v>4873</v>
      </c>
      <c r="E26983" s="82" t="s">
        <v>4874</v>
      </c>
      <c r="F26983" s="83" t="s">
        <v>4875</v>
      </c>
    </row>
    <row r="26984" spans="1:6" ht="409.6" hidden="1" customHeight="1" x14ac:dyDescent="0.2"/>
    <row r="26985" spans="1:6" ht="25.5" customHeight="1" thickBot="1" x14ac:dyDescent="0.25">
      <c r="A26985" s="84" t="s">
        <v>5075</v>
      </c>
      <c r="B26985" s="85" t="s">
        <v>5076</v>
      </c>
      <c r="C26985" s="86" t="s">
        <v>109</v>
      </c>
      <c r="D26985" s="87">
        <v>0.2</v>
      </c>
      <c r="E26985" s="88">
        <v>30495</v>
      </c>
      <c r="F26985" s="89">
        <f>+D26985*E26985</f>
        <v>6099</v>
      </c>
    </row>
    <row r="26986" spans="1:6" ht="409.6" hidden="1" customHeight="1" thickBot="1" x14ac:dyDescent="0.25"/>
    <row r="26987" spans="1:6" ht="13.5" customHeight="1" thickBot="1" x14ac:dyDescent="0.25">
      <c r="A26987" s="90" t="s">
        <v>4904</v>
      </c>
      <c r="B26987" s="91"/>
      <c r="C26987" s="92">
        <v>3.9897949170836999</v>
      </c>
      <c r="D26987" s="91"/>
      <c r="E26987" s="93" t="s">
        <v>4884</v>
      </c>
      <c r="F26987" s="94">
        <v>6099</v>
      </c>
    </row>
    <row r="26988" spans="1:6" ht="0.2" customHeight="1" thickBot="1" x14ac:dyDescent="0.25"/>
    <row r="26989" spans="1:6" ht="12.75" customHeight="1" thickBot="1" x14ac:dyDescent="0.3">
      <c r="A26989" s="157" t="s">
        <v>4909</v>
      </c>
      <c r="B26989" s="158"/>
      <c r="C26989" s="158"/>
      <c r="D26989" s="158"/>
      <c r="E26989" s="159">
        <v>152865</v>
      </c>
      <c r="F26989" s="160"/>
    </row>
    <row r="26990" spans="1:6" ht="12.75" customHeight="1" x14ac:dyDescent="0.2"/>
    <row r="26991" spans="1:6" ht="12.75" customHeight="1" x14ac:dyDescent="0.2"/>
    <row r="26992" spans="1:6" ht="409.6" hidden="1" customHeight="1" x14ac:dyDescent="0.2"/>
    <row r="26993" spans="1:6" ht="12.75" customHeight="1" x14ac:dyDescent="0.25">
      <c r="A26993" s="144" t="s">
        <v>4868</v>
      </c>
      <c r="B26993" s="145"/>
      <c r="C26993" s="145"/>
      <c r="D26993" s="145"/>
      <c r="E26993" s="146"/>
      <c r="F26993" s="147"/>
    </row>
    <row r="26994" spans="1:6" ht="12.75" customHeight="1" x14ac:dyDescent="0.2">
      <c r="A26994" s="138" t="s">
        <v>3709</v>
      </c>
      <c r="B26994" s="139"/>
      <c r="C26994" s="139"/>
      <c r="D26994" s="140"/>
      <c r="E26994" s="76" t="s">
        <v>4869</v>
      </c>
      <c r="F26994" s="77" t="s">
        <v>4870</v>
      </c>
    </row>
    <row r="26995" spans="1:6" ht="12.75" customHeight="1" x14ac:dyDescent="0.2">
      <c r="A26995" s="141"/>
      <c r="B26995" s="142"/>
      <c r="C26995" s="142"/>
      <c r="D26995" s="143"/>
      <c r="E26995" s="78" t="s">
        <v>3708</v>
      </c>
      <c r="F26995" s="79" t="s">
        <v>263</v>
      </c>
    </row>
    <row r="26996" spans="1:6" ht="409.6" hidden="1" customHeight="1" x14ac:dyDescent="0.2"/>
    <row r="26997" spans="1:6" ht="12.75" customHeight="1" x14ac:dyDescent="0.2">
      <c r="A26997" s="80" t="s">
        <v>4871</v>
      </c>
      <c r="B26997" s="81" t="s">
        <v>4872</v>
      </c>
      <c r="C26997" s="82" t="s">
        <v>4870</v>
      </c>
      <c r="D26997" s="82" t="s">
        <v>4873</v>
      </c>
      <c r="E26997" s="82" t="s">
        <v>4874</v>
      </c>
      <c r="F26997" s="83" t="s">
        <v>4875</v>
      </c>
    </row>
    <row r="26998" spans="1:6" ht="409.6" hidden="1" customHeight="1" x14ac:dyDescent="0.2"/>
    <row r="26999" spans="1:6" ht="25.5" customHeight="1" x14ac:dyDescent="0.2">
      <c r="A26999" s="84" t="s">
        <v>5728</v>
      </c>
      <c r="B26999" s="85" t="s">
        <v>5729</v>
      </c>
      <c r="C26999" s="86" t="s">
        <v>263</v>
      </c>
      <c r="D26999" s="87">
        <v>1</v>
      </c>
      <c r="E26999" s="88">
        <v>2482</v>
      </c>
      <c r="F26999" s="89">
        <f>+D26999*E26999</f>
        <v>2482</v>
      </c>
    </row>
    <row r="27000" spans="1:6" ht="409.6" hidden="1" customHeight="1" x14ac:dyDescent="0.2"/>
    <row r="27001" spans="1:6" ht="25.5" customHeight="1" x14ac:dyDescent="0.2">
      <c r="A27001" s="84" t="s">
        <v>5895</v>
      </c>
      <c r="B27001" s="85" t="s">
        <v>5896</v>
      </c>
      <c r="C27001" s="86" t="s">
        <v>106</v>
      </c>
      <c r="D27001" s="87">
        <v>2.5999999999999999E-2</v>
      </c>
      <c r="E27001" s="88">
        <v>362439</v>
      </c>
      <c r="F27001" s="89">
        <f>+D27001*E27001</f>
        <v>9423.4139999999989</v>
      </c>
    </row>
    <row r="27002" spans="1:6" ht="409.6" hidden="1" customHeight="1" x14ac:dyDescent="0.2"/>
    <row r="27003" spans="1:6" ht="25.5" customHeight="1" x14ac:dyDescent="0.2">
      <c r="A27003" s="84" t="s">
        <v>5648</v>
      </c>
      <c r="B27003" s="85" t="s">
        <v>5649</v>
      </c>
      <c r="C27003" s="86" t="s">
        <v>9</v>
      </c>
      <c r="D27003" s="87">
        <v>0.4</v>
      </c>
      <c r="E27003" s="88">
        <v>1650</v>
      </c>
      <c r="F27003" s="89">
        <f>+D27003*E27003</f>
        <v>660</v>
      </c>
    </row>
    <row r="27004" spans="1:6" ht="409.6" hidden="1" customHeight="1" x14ac:dyDescent="0.2"/>
    <row r="27005" spans="1:6" ht="25.5" customHeight="1" x14ac:dyDescent="0.2">
      <c r="A27005" s="84" t="s">
        <v>5450</v>
      </c>
      <c r="B27005" s="85" t="s">
        <v>5451</v>
      </c>
      <c r="C27005" s="86" t="s">
        <v>7</v>
      </c>
      <c r="D27005" s="87">
        <v>0.01</v>
      </c>
      <c r="E27005" s="88">
        <v>15900</v>
      </c>
      <c r="F27005" s="89">
        <f>+D27005*E27005</f>
        <v>159</v>
      </c>
    </row>
    <row r="27006" spans="1:6" ht="409.6" hidden="1" customHeight="1" x14ac:dyDescent="0.2"/>
    <row r="27007" spans="1:6" ht="25.5" customHeight="1" x14ac:dyDescent="0.2">
      <c r="A27007" s="84" t="s">
        <v>5650</v>
      </c>
      <c r="B27007" s="85" t="s">
        <v>5651</v>
      </c>
      <c r="C27007" s="86" t="s">
        <v>7</v>
      </c>
      <c r="D27007" s="87">
        <v>4</v>
      </c>
      <c r="E27007" s="88">
        <v>777</v>
      </c>
      <c r="F27007" s="89">
        <f>+D27007*E27007</f>
        <v>3108</v>
      </c>
    </row>
    <row r="27008" spans="1:6" ht="409.6" hidden="1" customHeight="1" x14ac:dyDescent="0.2"/>
    <row r="27009" spans="1:6" ht="25.5" customHeight="1" thickBot="1" x14ac:dyDescent="0.25">
      <c r="A27009" s="84" t="s">
        <v>5652</v>
      </c>
      <c r="B27009" s="85" t="s">
        <v>5653</v>
      </c>
      <c r="C27009" s="86" t="s">
        <v>7</v>
      </c>
      <c r="D27009" s="87">
        <v>3</v>
      </c>
      <c r="E27009" s="88">
        <v>2080</v>
      </c>
      <c r="F27009" s="89">
        <f>+D27009*E27009</f>
        <v>6240</v>
      </c>
    </row>
    <row r="27010" spans="1:6" ht="409.6" hidden="1" customHeight="1" thickBot="1" x14ac:dyDescent="0.25"/>
    <row r="27011" spans="1:6" ht="13.5" customHeight="1" thickBot="1" x14ac:dyDescent="0.25">
      <c r="A27011" s="90" t="s">
        <v>4883</v>
      </c>
      <c r="B27011" s="91"/>
      <c r="C27011" s="92">
        <v>13.2692076469881</v>
      </c>
      <c r="D27011" s="91"/>
      <c r="E27011" s="93" t="s">
        <v>4884</v>
      </c>
      <c r="F27011" s="94">
        <v>22072</v>
      </c>
    </row>
    <row r="27012" spans="1:6" ht="0.2" customHeight="1" x14ac:dyDescent="0.2"/>
    <row r="27013" spans="1:6" ht="12.75" customHeight="1" x14ac:dyDescent="0.2">
      <c r="A27013" s="80" t="s">
        <v>4871</v>
      </c>
      <c r="B27013" s="81" t="s">
        <v>4885</v>
      </c>
      <c r="C27013" s="82" t="s">
        <v>4870</v>
      </c>
      <c r="D27013" s="82" t="s">
        <v>4873</v>
      </c>
      <c r="E27013" s="82" t="s">
        <v>4874</v>
      </c>
      <c r="F27013" s="83" t="s">
        <v>4875</v>
      </c>
    </row>
    <row r="27014" spans="1:6" ht="409.6" hidden="1" customHeight="1" x14ac:dyDescent="0.2"/>
    <row r="27015" spans="1:6" ht="25.5" customHeight="1" thickBot="1" x14ac:dyDescent="0.25">
      <c r="A27015" s="84" t="s">
        <v>5284</v>
      </c>
      <c r="B27015" s="85" t="s">
        <v>5285</v>
      </c>
      <c r="C27015" s="86" t="s">
        <v>4888</v>
      </c>
      <c r="D27015" s="87">
        <v>0.60499999999999998</v>
      </c>
      <c r="E27015" s="88">
        <v>222303</v>
      </c>
      <c r="F27015" s="89">
        <f>+D27015*E27015</f>
        <v>134493.315</v>
      </c>
    </row>
    <row r="27016" spans="1:6" ht="409.6" hidden="1" customHeight="1" thickBot="1" x14ac:dyDescent="0.25"/>
    <row r="27017" spans="1:6" ht="13.5" customHeight="1" thickBot="1" x14ac:dyDescent="0.25">
      <c r="A27017" s="90" t="s">
        <v>4893</v>
      </c>
      <c r="B27017" s="91"/>
      <c r="C27017" s="92">
        <v>80.854274377780399</v>
      </c>
      <c r="D27017" s="91"/>
      <c r="E27017" s="93" t="s">
        <v>4884</v>
      </c>
      <c r="F27017" s="94">
        <v>134493</v>
      </c>
    </row>
    <row r="27018" spans="1:6" ht="0.2" customHeight="1" x14ac:dyDescent="0.2"/>
    <row r="27019" spans="1:6" ht="12.75" customHeight="1" x14ac:dyDescent="0.2">
      <c r="A27019" s="80" t="s">
        <v>4871</v>
      </c>
      <c r="B27019" s="81" t="s">
        <v>4894</v>
      </c>
      <c r="C27019" s="82" t="s">
        <v>4870</v>
      </c>
      <c r="D27019" s="82" t="s">
        <v>4873</v>
      </c>
      <c r="E27019" s="82" t="s">
        <v>4874</v>
      </c>
      <c r="F27019" s="83" t="s">
        <v>4875</v>
      </c>
    </row>
    <row r="27020" spans="1:6" ht="409.6" hidden="1" customHeight="1" x14ac:dyDescent="0.2"/>
    <row r="27021" spans="1:6" ht="25.5" customHeight="1" thickBot="1" x14ac:dyDescent="0.25">
      <c r="A27021" s="84" t="s">
        <v>4895</v>
      </c>
      <c r="B27021" s="85" t="s">
        <v>4896</v>
      </c>
      <c r="C27021" s="86" t="s">
        <v>4897</v>
      </c>
      <c r="D27021" s="87">
        <v>0.05</v>
      </c>
      <c r="E27021" s="88">
        <v>134493</v>
      </c>
      <c r="F27021" s="89">
        <f>+D27021*E27021</f>
        <v>6724.6500000000005</v>
      </c>
    </row>
    <row r="27022" spans="1:6" ht="409.6" hidden="1" customHeight="1" thickBot="1" x14ac:dyDescent="0.25"/>
    <row r="27023" spans="1:6" ht="13.5" customHeight="1" thickBot="1" x14ac:dyDescent="0.25">
      <c r="A27023" s="90" t="s">
        <v>4898</v>
      </c>
      <c r="B27023" s="91"/>
      <c r="C27023" s="92">
        <v>4.0429241312973403</v>
      </c>
      <c r="D27023" s="91"/>
      <c r="E27023" s="93" t="s">
        <v>4884</v>
      </c>
      <c r="F27023" s="94">
        <v>6725</v>
      </c>
    </row>
    <row r="27024" spans="1:6" ht="0.2" customHeight="1" x14ac:dyDescent="0.2"/>
    <row r="27025" spans="1:6" ht="12.75" customHeight="1" x14ac:dyDescent="0.2">
      <c r="A27025" s="80" t="s">
        <v>4871</v>
      </c>
      <c r="B27025" s="81" t="s">
        <v>4899</v>
      </c>
      <c r="C27025" s="82" t="s">
        <v>4870</v>
      </c>
      <c r="D27025" s="82" t="s">
        <v>4873</v>
      </c>
      <c r="E27025" s="82" t="s">
        <v>4874</v>
      </c>
      <c r="F27025" s="83" t="s">
        <v>4875</v>
      </c>
    </row>
    <row r="27026" spans="1:6" ht="409.6" hidden="1" customHeight="1" x14ac:dyDescent="0.2"/>
    <row r="27027" spans="1:6" ht="25.5" customHeight="1" thickBot="1" x14ac:dyDescent="0.25">
      <c r="A27027" s="84" t="s">
        <v>5075</v>
      </c>
      <c r="B27027" s="85" t="s">
        <v>5076</v>
      </c>
      <c r="C27027" s="86" t="s">
        <v>109</v>
      </c>
      <c r="D27027" s="87">
        <v>0.1</v>
      </c>
      <c r="E27027" s="88">
        <v>30495</v>
      </c>
      <c r="F27027" s="89">
        <f>+D27027*E27027</f>
        <v>3049.5</v>
      </c>
    </row>
    <row r="27028" spans="1:6" ht="409.6" hidden="1" customHeight="1" thickBot="1" x14ac:dyDescent="0.25"/>
    <row r="27029" spans="1:6" ht="13.5" customHeight="1" thickBot="1" x14ac:dyDescent="0.25">
      <c r="A27029" s="90" t="s">
        <v>4904</v>
      </c>
      <c r="B27029" s="91"/>
      <c r="C27029" s="92">
        <v>1.83359384393411</v>
      </c>
      <c r="D27029" s="91"/>
      <c r="E27029" s="93" t="s">
        <v>4884</v>
      </c>
      <c r="F27029" s="94">
        <v>3050</v>
      </c>
    </row>
    <row r="27030" spans="1:6" ht="0.2" customHeight="1" thickBot="1" x14ac:dyDescent="0.25"/>
    <row r="27031" spans="1:6" ht="12.75" customHeight="1" thickBot="1" x14ac:dyDescent="0.3">
      <c r="A27031" s="157" t="s">
        <v>4909</v>
      </c>
      <c r="B27031" s="158"/>
      <c r="C27031" s="158"/>
      <c r="D27031" s="158"/>
      <c r="E27031" s="159">
        <v>166340</v>
      </c>
      <c r="F27031" s="160"/>
    </row>
    <row r="27032" spans="1:6" ht="12.75" customHeight="1" x14ac:dyDescent="0.2"/>
    <row r="27033" spans="1:6" ht="12.75" customHeight="1" x14ac:dyDescent="0.2"/>
    <row r="27034" spans="1:6" ht="409.6" hidden="1" customHeight="1" x14ac:dyDescent="0.2"/>
    <row r="27035" spans="1:6" ht="12.75" customHeight="1" x14ac:dyDescent="0.25">
      <c r="A27035" s="144" t="s">
        <v>4868</v>
      </c>
      <c r="B27035" s="145"/>
      <c r="C27035" s="145"/>
      <c r="D27035" s="145"/>
      <c r="E27035" s="146"/>
      <c r="F27035" s="147"/>
    </row>
    <row r="27036" spans="1:6" ht="12.75" customHeight="1" x14ac:dyDescent="0.2">
      <c r="A27036" s="138" t="s">
        <v>3711</v>
      </c>
      <c r="B27036" s="139"/>
      <c r="C27036" s="139"/>
      <c r="D27036" s="140"/>
      <c r="E27036" s="76" t="s">
        <v>4869</v>
      </c>
      <c r="F27036" s="77" t="s">
        <v>4870</v>
      </c>
    </row>
    <row r="27037" spans="1:6" ht="12.75" customHeight="1" x14ac:dyDescent="0.2">
      <c r="A27037" s="141"/>
      <c r="B27037" s="142"/>
      <c r="C27037" s="142"/>
      <c r="D27037" s="143"/>
      <c r="E27037" s="78" t="s">
        <v>3710</v>
      </c>
      <c r="F27037" s="79" t="s">
        <v>117</v>
      </c>
    </row>
    <row r="27038" spans="1:6" ht="409.6" hidden="1" customHeight="1" x14ac:dyDescent="0.2"/>
    <row r="27039" spans="1:6" ht="12.75" customHeight="1" x14ac:dyDescent="0.2">
      <c r="A27039" s="80" t="s">
        <v>4871</v>
      </c>
      <c r="B27039" s="81" t="s">
        <v>4872</v>
      </c>
      <c r="C27039" s="82" t="s">
        <v>4870</v>
      </c>
      <c r="D27039" s="82" t="s">
        <v>4873</v>
      </c>
      <c r="E27039" s="82" t="s">
        <v>4874</v>
      </c>
      <c r="F27039" s="83" t="s">
        <v>4875</v>
      </c>
    </row>
    <row r="27040" spans="1:6" ht="409.6" hidden="1" customHeight="1" x14ac:dyDescent="0.2"/>
    <row r="27041" spans="1:6" ht="25.5" customHeight="1" x14ac:dyDescent="0.2">
      <c r="A27041" s="84" t="s">
        <v>5728</v>
      </c>
      <c r="B27041" s="85" t="s">
        <v>5729</v>
      </c>
      <c r="C27041" s="86" t="s">
        <v>263</v>
      </c>
      <c r="D27041" s="87">
        <v>1.98156</v>
      </c>
      <c r="E27041" s="88">
        <v>2482</v>
      </c>
      <c r="F27041" s="89">
        <f>+D27041*E27041</f>
        <v>4918.2319200000002</v>
      </c>
    </row>
    <row r="27042" spans="1:6" ht="409.6" hidden="1" customHeight="1" x14ac:dyDescent="0.2"/>
    <row r="27043" spans="1:6" ht="25.5" customHeight="1" x14ac:dyDescent="0.2">
      <c r="A27043" s="84" t="s">
        <v>5648</v>
      </c>
      <c r="B27043" s="85" t="s">
        <v>5649</v>
      </c>
      <c r="C27043" s="86" t="s">
        <v>9</v>
      </c>
      <c r="D27043" s="87">
        <v>1</v>
      </c>
      <c r="E27043" s="88">
        <v>1650</v>
      </c>
      <c r="F27043" s="89">
        <f>+D27043*E27043</f>
        <v>1650</v>
      </c>
    </row>
    <row r="27044" spans="1:6" ht="409.6" hidden="1" customHeight="1" x14ac:dyDescent="0.2"/>
    <row r="27045" spans="1:6" ht="25.5" customHeight="1" x14ac:dyDescent="0.2">
      <c r="A27045" s="84" t="s">
        <v>5450</v>
      </c>
      <c r="B27045" s="85" t="s">
        <v>5451</v>
      </c>
      <c r="C27045" s="86" t="s">
        <v>7</v>
      </c>
      <c r="D27045" s="87">
        <v>0.05</v>
      </c>
      <c r="E27045" s="88">
        <v>15900</v>
      </c>
      <c r="F27045" s="89">
        <f>+D27045*E27045</f>
        <v>795</v>
      </c>
    </row>
    <row r="27046" spans="1:6" ht="409.6" hidden="1" customHeight="1" x14ac:dyDescent="0.2"/>
    <row r="27047" spans="1:6" ht="25.5" customHeight="1" x14ac:dyDescent="0.2">
      <c r="A27047" s="84" t="s">
        <v>5650</v>
      </c>
      <c r="B27047" s="85" t="s">
        <v>5651</v>
      </c>
      <c r="C27047" s="86" t="s">
        <v>7</v>
      </c>
      <c r="D27047" s="87">
        <v>21</v>
      </c>
      <c r="E27047" s="88">
        <v>777</v>
      </c>
      <c r="F27047" s="89">
        <f>+D27047*E27047</f>
        <v>16317</v>
      </c>
    </row>
    <row r="27048" spans="1:6" ht="409.6" hidden="1" customHeight="1" x14ac:dyDescent="0.2"/>
    <row r="27049" spans="1:6" ht="25.5" customHeight="1" thickBot="1" x14ac:dyDescent="0.25">
      <c r="A27049" s="84" t="s">
        <v>5652</v>
      </c>
      <c r="B27049" s="85" t="s">
        <v>5653</v>
      </c>
      <c r="C27049" s="86" t="s">
        <v>7</v>
      </c>
      <c r="D27049" s="87">
        <v>21</v>
      </c>
      <c r="E27049" s="88">
        <v>2080</v>
      </c>
      <c r="F27049" s="89">
        <f>+D27049*E27049</f>
        <v>43680</v>
      </c>
    </row>
    <row r="27050" spans="1:6" ht="409.6" hidden="1" customHeight="1" thickBot="1" x14ac:dyDescent="0.25"/>
    <row r="27051" spans="1:6" ht="13.5" customHeight="1" thickBot="1" x14ac:dyDescent="0.25">
      <c r="A27051" s="90" t="s">
        <v>4883</v>
      </c>
      <c r="B27051" s="91"/>
      <c r="C27051" s="92">
        <v>28.078131903860701</v>
      </c>
      <c r="D27051" s="91"/>
      <c r="E27051" s="93" t="s">
        <v>4884</v>
      </c>
      <c r="F27051" s="94">
        <v>67360</v>
      </c>
    </row>
    <row r="27052" spans="1:6" ht="0.2" customHeight="1" x14ac:dyDescent="0.2"/>
    <row r="27053" spans="1:6" ht="12.75" customHeight="1" x14ac:dyDescent="0.2">
      <c r="A27053" s="80" t="s">
        <v>4871</v>
      </c>
      <c r="B27053" s="81" t="s">
        <v>4885</v>
      </c>
      <c r="C27053" s="82" t="s">
        <v>4870</v>
      </c>
      <c r="D27053" s="82" t="s">
        <v>4873</v>
      </c>
      <c r="E27053" s="82" t="s">
        <v>4874</v>
      </c>
      <c r="F27053" s="83" t="s">
        <v>4875</v>
      </c>
    </row>
    <row r="27054" spans="1:6" ht="409.6" hidden="1" customHeight="1" x14ac:dyDescent="0.2"/>
    <row r="27055" spans="1:6" ht="25.5" customHeight="1" thickBot="1" x14ac:dyDescent="0.25">
      <c r="A27055" s="84" t="s">
        <v>5284</v>
      </c>
      <c r="B27055" s="85" t="s">
        <v>5285</v>
      </c>
      <c r="C27055" s="86" t="s">
        <v>4888</v>
      </c>
      <c r="D27055" s="87">
        <v>0.7</v>
      </c>
      <c r="E27055" s="88">
        <v>222303</v>
      </c>
      <c r="F27055" s="89">
        <f>+D27055*E27055</f>
        <v>155612.09999999998</v>
      </c>
    </row>
    <row r="27056" spans="1:6" ht="409.6" hidden="1" customHeight="1" thickBot="1" x14ac:dyDescent="0.25"/>
    <row r="27057" spans="1:6" ht="13.5" customHeight="1" thickBot="1" x14ac:dyDescent="0.25">
      <c r="A27057" s="90" t="s">
        <v>4893</v>
      </c>
      <c r="B27057" s="91"/>
      <c r="C27057" s="92">
        <v>64.864819801418903</v>
      </c>
      <c r="D27057" s="91"/>
      <c r="E27057" s="93" t="s">
        <v>4884</v>
      </c>
      <c r="F27057" s="94">
        <v>155612</v>
      </c>
    </row>
    <row r="27058" spans="1:6" ht="0.2" customHeight="1" x14ac:dyDescent="0.2"/>
    <row r="27059" spans="1:6" ht="12.75" customHeight="1" x14ac:dyDescent="0.2">
      <c r="A27059" s="80" t="s">
        <v>4871</v>
      </c>
      <c r="B27059" s="81" t="s">
        <v>4894</v>
      </c>
      <c r="C27059" s="82" t="s">
        <v>4870</v>
      </c>
      <c r="D27059" s="82" t="s">
        <v>4873</v>
      </c>
      <c r="E27059" s="82" t="s">
        <v>4874</v>
      </c>
      <c r="F27059" s="83" t="s">
        <v>4875</v>
      </c>
    </row>
    <row r="27060" spans="1:6" ht="409.6" hidden="1" customHeight="1" x14ac:dyDescent="0.2"/>
    <row r="27061" spans="1:6" ht="25.5" customHeight="1" thickBot="1" x14ac:dyDescent="0.25">
      <c r="A27061" s="84" t="s">
        <v>4895</v>
      </c>
      <c r="B27061" s="85" t="s">
        <v>4896</v>
      </c>
      <c r="C27061" s="86" t="s">
        <v>4897</v>
      </c>
      <c r="D27061" s="87">
        <v>0.05</v>
      </c>
      <c r="E27061" s="88">
        <v>155612</v>
      </c>
      <c r="F27061" s="89">
        <f>+D27061*E27061</f>
        <v>7780.6</v>
      </c>
    </row>
    <row r="27062" spans="1:6" ht="409.6" hidden="1" customHeight="1" thickBot="1" x14ac:dyDescent="0.25"/>
    <row r="27063" spans="1:6" ht="13.5" customHeight="1" thickBot="1" x14ac:dyDescent="0.25">
      <c r="A27063" s="90" t="s">
        <v>4898</v>
      </c>
      <c r="B27063" s="91"/>
      <c r="C27063" s="92">
        <v>3.2434077248209698</v>
      </c>
      <c r="D27063" s="91"/>
      <c r="E27063" s="93" t="s">
        <v>4884</v>
      </c>
      <c r="F27063" s="94">
        <v>7781</v>
      </c>
    </row>
    <row r="27064" spans="1:6" ht="0.2" customHeight="1" x14ac:dyDescent="0.2"/>
    <row r="27065" spans="1:6" ht="12.75" customHeight="1" x14ac:dyDescent="0.2">
      <c r="A27065" s="80" t="s">
        <v>4871</v>
      </c>
      <c r="B27065" s="81" t="s">
        <v>4899</v>
      </c>
      <c r="C27065" s="82" t="s">
        <v>4870</v>
      </c>
      <c r="D27065" s="82" t="s">
        <v>4873</v>
      </c>
      <c r="E27065" s="82" t="s">
        <v>4874</v>
      </c>
      <c r="F27065" s="83" t="s">
        <v>4875</v>
      </c>
    </row>
    <row r="27066" spans="1:6" ht="409.6" hidden="1" customHeight="1" x14ac:dyDescent="0.2"/>
    <row r="27067" spans="1:6" ht="25.5" customHeight="1" thickBot="1" x14ac:dyDescent="0.25">
      <c r="A27067" s="84" t="s">
        <v>5075</v>
      </c>
      <c r="B27067" s="85" t="s">
        <v>5076</v>
      </c>
      <c r="C27067" s="86" t="s">
        <v>109</v>
      </c>
      <c r="D27067" s="87">
        <v>0.3</v>
      </c>
      <c r="E27067" s="88">
        <v>30495</v>
      </c>
      <c r="F27067" s="89">
        <f>+D27067*E27067</f>
        <v>9148.5</v>
      </c>
    </row>
    <row r="27068" spans="1:6" ht="409.6" hidden="1" customHeight="1" thickBot="1" x14ac:dyDescent="0.25"/>
    <row r="27069" spans="1:6" ht="13.5" customHeight="1" thickBot="1" x14ac:dyDescent="0.25">
      <c r="A27069" s="90" t="s">
        <v>4904</v>
      </c>
      <c r="B27069" s="91"/>
      <c r="C27069" s="92">
        <v>3.8136405698993801</v>
      </c>
      <c r="D27069" s="91"/>
      <c r="E27069" s="93" t="s">
        <v>4884</v>
      </c>
      <c r="F27069" s="94">
        <v>9149</v>
      </c>
    </row>
    <row r="27070" spans="1:6" ht="0.2" customHeight="1" thickBot="1" x14ac:dyDescent="0.25"/>
    <row r="27071" spans="1:6" ht="12.75" customHeight="1" thickBot="1" x14ac:dyDescent="0.3">
      <c r="A27071" s="157" t="s">
        <v>4909</v>
      </c>
      <c r="B27071" s="158"/>
      <c r="C27071" s="158"/>
      <c r="D27071" s="158"/>
      <c r="E27071" s="159">
        <v>239902</v>
      </c>
      <c r="F27071" s="160"/>
    </row>
    <row r="27072" spans="1:6" ht="12.75" customHeight="1" x14ac:dyDescent="0.2"/>
    <row r="27073" spans="1:6" ht="12.75" customHeight="1" x14ac:dyDescent="0.2"/>
    <row r="27074" spans="1:6" ht="409.6" hidden="1" customHeight="1" x14ac:dyDescent="0.2"/>
    <row r="27075" spans="1:6" ht="12.75" customHeight="1" x14ac:dyDescent="0.25">
      <c r="A27075" s="144" t="s">
        <v>4868</v>
      </c>
      <c r="B27075" s="145"/>
      <c r="C27075" s="145"/>
      <c r="D27075" s="145"/>
      <c r="E27075" s="146"/>
      <c r="F27075" s="147"/>
    </row>
    <row r="27076" spans="1:6" ht="12.75" customHeight="1" x14ac:dyDescent="0.2">
      <c r="A27076" s="138" t="s">
        <v>3715</v>
      </c>
      <c r="B27076" s="139"/>
      <c r="C27076" s="139"/>
      <c r="D27076" s="140"/>
      <c r="E27076" s="76" t="s">
        <v>4869</v>
      </c>
      <c r="F27076" s="77" t="s">
        <v>4870</v>
      </c>
    </row>
    <row r="27077" spans="1:6" ht="12.75" customHeight="1" x14ac:dyDescent="0.2">
      <c r="A27077" s="141"/>
      <c r="B27077" s="142"/>
      <c r="C27077" s="142"/>
      <c r="D27077" s="143"/>
      <c r="E27077" s="78" t="s">
        <v>3714</v>
      </c>
      <c r="F27077" s="79" t="s">
        <v>117</v>
      </c>
    </row>
    <row r="27078" spans="1:6" ht="409.6" hidden="1" customHeight="1" x14ac:dyDescent="0.2"/>
    <row r="27079" spans="1:6" ht="12.75" customHeight="1" x14ac:dyDescent="0.2">
      <c r="A27079" s="80" t="s">
        <v>4871</v>
      </c>
      <c r="B27079" s="81" t="s">
        <v>4872</v>
      </c>
      <c r="C27079" s="82" t="s">
        <v>4870</v>
      </c>
      <c r="D27079" s="82" t="s">
        <v>4873</v>
      </c>
      <c r="E27079" s="82" t="s">
        <v>4874</v>
      </c>
      <c r="F27079" s="83" t="s">
        <v>4875</v>
      </c>
    </row>
    <row r="27080" spans="1:6" ht="409.6" hidden="1" customHeight="1" x14ac:dyDescent="0.2"/>
    <row r="27081" spans="1:6" ht="25.5" customHeight="1" x14ac:dyDescent="0.2">
      <c r="A27081" s="84" t="s">
        <v>5938</v>
      </c>
      <c r="B27081" s="85" t="s">
        <v>5939</v>
      </c>
      <c r="C27081" s="86" t="s">
        <v>4880</v>
      </c>
      <c r="D27081" s="87">
        <v>0.05</v>
      </c>
      <c r="E27081" s="88">
        <v>35150</v>
      </c>
      <c r="F27081" s="89">
        <f>+D27081*E27081</f>
        <v>1757.5</v>
      </c>
    </row>
    <row r="27082" spans="1:6" ht="409.6" hidden="1" customHeight="1" x14ac:dyDescent="0.2"/>
    <row r="27083" spans="1:6" ht="25.5" customHeight="1" thickBot="1" x14ac:dyDescent="0.25">
      <c r="A27083" s="84" t="s">
        <v>5940</v>
      </c>
      <c r="B27083" s="85" t="s">
        <v>5941</v>
      </c>
      <c r="C27083" s="86" t="s">
        <v>117</v>
      </c>
      <c r="D27083" s="87">
        <v>1.1000000000000001</v>
      </c>
      <c r="E27083" s="88">
        <v>166300</v>
      </c>
      <c r="F27083" s="89">
        <f>+D27083*E27083</f>
        <v>182930.00000000003</v>
      </c>
    </row>
    <row r="27084" spans="1:6" ht="409.6" hidden="1" customHeight="1" thickBot="1" x14ac:dyDescent="0.25"/>
    <row r="27085" spans="1:6" ht="13.5" customHeight="1" thickBot="1" x14ac:dyDescent="0.25">
      <c r="A27085" s="90" t="s">
        <v>4883</v>
      </c>
      <c r="B27085" s="91"/>
      <c r="C27085" s="92">
        <v>94.261755413895699</v>
      </c>
      <c r="D27085" s="91"/>
      <c r="E27085" s="93" t="s">
        <v>4884</v>
      </c>
      <c r="F27085" s="94">
        <v>184688</v>
      </c>
    </row>
    <row r="27086" spans="1:6" ht="0.2" customHeight="1" x14ac:dyDescent="0.2"/>
    <row r="27087" spans="1:6" ht="12.75" customHeight="1" x14ac:dyDescent="0.2">
      <c r="A27087" s="80" t="s">
        <v>4871</v>
      </c>
      <c r="B27087" s="81" t="s">
        <v>4885</v>
      </c>
      <c r="C27087" s="82" t="s">
        <v>4870</v>
      </c>
      <c r="D27087" s="82" t="s">
        <v>4873</v>
      </c>
      <c r="E27087" s="82" t="s">
        <v>4874</v>
      </c>
      <c r="F27087" s="83" t="s">
        <v>4875</v>
      </c>
    </row>
    <row r="27088" spans="1:6" ht="409.6" hidden="1" customHeight="1" x14ac:dyDescent="0.2"/>
    <row r="27089" spans="1:6" ht="25.5" customHeight="1" thickBot="1" x14ac:dyDescent="0.25">
      <c r="A27089" s="84" t="s">
        <v>5284</v>
      </c>
      <c r="B27089" s="85" t="s">
        <v>5285</v>
      </c>
      <c r="C27089" s="86" t="s">
        <v>4888</v>
      </c>
      <c r="D27089" s="87">
        <v>4.8169999999999998E-2</v>
      </c>
      <c r="E27089" s="88">
        <v>222303</v>
      </c>
      <c r="F27089" s="89">
        <f>+D27089*E27089</f>
        <v>10708.335509999999</v>
      </c>
    </row>
    <row r="27090" spans="1:6" ht="409.6" hidden="1" customHeight="1" thickBot="1" x14ac:dyDescent="0.25"/>
    <row r="27091" spans="1:6" ht="13.5" customHeight="1" thickBot="1" x14ac:dyDescent="0.25">
      <c r="A27091" s="90" t="s">
        <v>4893</v>
      </c>
      <c r="B27091" s="91"/>
      <c r="C27091" s="92">
        <v>5.4651892758164902</v>
      </c>
      <c r="D27091" s="91"/>
      <c r="E27091" s="93" t="s">
        <v>4884</v>
      </c>
      <c r="F27091" s="94">
        <v>10708</v>
      </c>
    </row>
    <row r="27092" spans="1:6" ht="0.2" customHeight="1" x14ac:dyDescent="0.2"/>
    <row r="27093" spans="1:6" ht="12.75" customHeight="1" x14ac:dyDescent="0.2">
      <c r="A27093" s="80" t="s">
        <v>4871</v>
      </c>
      <c r="B27093" s="81" t="s">
        <v>4894</v>
      </c>
      <c r="C27093" s="82" t="s">
        <v>4870</v>
      </c>
      <c r="D27093" s="82" t="s">
        <v>4873</v>
      </c>
      <c r="E27093" s="82" t="s">
        <v>4874</v>
      </c>
      <c r="F27093" s="83" t="s">
        <v>4875</v>
      </c>
    </row>
    <row r="27094" spans="1:6" ht="409.6" hidden="1" customHeight="1" x14ac:dyDescent="0.2"/>
    <row r="27095" spans="1:6" ht="25.5" customHeight="1" thickBot="1" x14ac:dyDescent="0.25">
      <c r="A27095" s="84" t="s">
        <v>4895</v>
      </c>
      <c r="B27095" s="85" t="s">
        <v>4896</v>
      </c>
      <c r="C27095" s="86" t="s">
        <v>4897</v>
      </c>
      <c r="D27095" s="87">
        <v>0.05</v>
      </c>
      <c r="E27095" s="88">
        <v>10708</v>
      </c>
      <c r="F27095" s="89">
        <f>+D27095*E27095</f>
        <v>535.4</v>
      </c>
    </row>
    <row r="27096" spans="1:6" ht="409.6" hidden="1" customHeight="1" thickBot="1" x14ac:dyDescent="0.25"/>
    <row r="27097" spans="1:6" ht="13.5" customHeight="1" thickBot="1" x14ac:dyDescent="0.25">
      <c r="A27097" s="90" t="s">
        <v>4898</v>
      </c>
      <c r="B27097" s="91"/>
      <c r="C27097" s="92">
        <v>0.273055310287805</v>
      </c>
      <c r="D27097" s="91"/>
      <c r="E27097" s="93" t="s">
        <v>4884</v>
      </c>
      <c r="F27097" s="94">
        <v>535</v>
      </c>
    </row>
    <row r="27098" spans="1:6" ht="0.2" customHeight="1" thickBot="1" x14ac:dyDescent="0.25"/>
    <row r="27099" spans="1:6" ht="12.75" customHeight="1" thickBot="1" x14ac:dyDescent="0.3">
      <c r="A27099" s="157" t="s">
        <v>4909</v>
      </c>
      <c r="B27099" s="158"/>
      <c r="C27099" s="158"/>
      <c r="D27099" s="158"/>
      <c r="E27099" s="159">
        <v>195931</v>
      </c>
      <c r="F27099" s="160"/>
    </row>
    <row r="27100" spans="1:6" ht="12.75" customHeight="1" x14ac:dyDescent="0.2"/>
    <row r="27101" spans="1:6" ht="12.75" customHeight="1" x14ac:dyDescent="0.2"/>
    <row r="27102" spans="1:6" ht="409.6" hidden="1" customHeight="1" x14ac:dyDescent="0.2"/>
    <row r="27103" spans="1:6" ht="12.75" customHeight="1" x14ac:dyDescent="0.25">
      <c r="A27103" s="144" t="s">
        <v>4868</v>
      </c>
      <c r="B27103" s="145"/>
      <c r="C27103" s="145"/>
      <c r="D27103" s="145"/>
      <c r="E27103" s="146"/>
      <c r="F27103" s="147"/>
    </row>
    <row r="27104" spans="1:6" ht="12.75" customHeight="1" x14ac:dyDescent="0.2">
      <c r="A27104" s="138" t="s">
        <v>3717</v>
      </c>
      <c r="B27104" s="139"/>
      <c r="C27104" s="139"/>
      <c r="D27104" s="140"/>
      <c r="E27104" s="76" t="s">
        <v>4869</v>
      </c>
      <c r="F27104" s="77" t="s">
        <v>4870</v>
      </c>
    </row>
    <row r="27105" spans="1:6" ht="12.75" customHeight="1" x14ac:dyDescent="0.2">
      <c r="A27105" s="141"/>
      <c r="B27105" s="142"/>
      <c r="C27105" s="142"/>
      <c r="D27105" s="143"/>
      <c r="E27105" s="78" t="s">
        <v>3716</v>
      </c>
      <c r="F27105" s="79" t="s">
        <v>117</v>
      </c>
    </row>
    <row r="27106" spans="1:6" ht="409.6" hidden="1" customHeight="1" x14ac:dyDescent="0.2"/>
    <row r="27107" spans="1:6" ht="12.75" customHeight="1" x14ac:dyDescent="0.2">
      <c r="A27107" s="80" t="s">
        <v>4871</v>
      </c>
      <c r="B27107" s="81" t="s">
        <v>4872</v>
      </c>
      <c r="C27107" s="82" t="s">
        <v>4870</v>
      </c>
      <c r="D27107" s="82" t="s">
        <v>4873</v>
      </c>
      <c r="E27107" s="82" t="s">
        <v>4874</v>
      </c>
      <c r="F27107" s="83" t="s">
        <v>4875</v>
      </c>
    </row>
    <row r="27108" spans="1:6" ht="409.6" hidden="1" customHeight="1" x14ac:dyDescent="0.2"/>
    <row r="27109" spans="1:6" ht="25.5" customHeight="1" thickBot="1" x14ac:dyDescent="0.25">
      <c r="A27109" s="84" t="s">
        <v>5942</v>
      </c>
      <c r="B27109" s="85" t="s">
        <v>5943</v>
      </c>
      <c r="C27109" s="86" t="s">
        <v>117</v>
      </c>
      <c r="D27109" s="87">
        <v>1.05</v>
      </c>
      <c r="E27109" s="88">
        <v>79721</v>
      </c>
      <c r="F27109" s="89">
        <f>+D27109*E27109</f>
        <v>83707.05</v>
      </c>
    </row>
    <row r="27110" spans="1:6" ht="409.6" hidden="1" customHeight="1" thickBot="1" x14ac:dyDescent="0.25"/>
    <row r="27111" spans="1:6" ht="13.5" customHeight="1" thickBot="1" x14ac:dyDescent="0.25">
      <c r="A27111" s="90" t="s">
        <v>4883</v>
      </c>
      <c r="B27111" s="91"/>
      <c r="C27111" s="92">
        <v>60.653730218538101</v>
      </c>
      <c r="D27111" s="91"/>
      <c r="E27111" s="93" t="s">
        <v>4884</v>
      </c>
      <c r="F27111" s="94">
        <v>83707</v>
      </c>
    </row>
    <row r="27112" spans="1:6" ht="0.2" customHeight="1" x14ac:dyDescent="0.2"/>
    <row r="27113" spans="1:6" ht="12.75" customHeight="1" x14ac:dyDescent="0.2">
      <c r="A27113" s="80" t="s">
        <v>4871</v>
      </c>
      <c r="B27113" s="81" t="s">
        <v>4885</v>
      </c>
      <c r="C27113" s="82" t="s">
        <v>4870</v>
      </c>
      <c r="D27113" s="82" t="s">
        <v>4873</v>
      </c>
      <c r="E27113" s="82" t="s">
        <v>4874</v>
      </c>
      <c r="F27113" s="83" t="s">
        <v>4875</v>
      </c>
    </row>
    <row r="27114" spans="1:6" ht="409.6" hidden="1" customHeight="1" x14ac:dyDescent="0.2"/>
    <row r="27115" spans="1:6" ht="25.5" customHeight="1" thickBot="1" x14ac:dyDescent="0.25">
      <c r="A27115" s="84" t="s">
        <v>4947</v>
      </c>
      <c r="B27115" s="85" t="s">
        <v>4948</v>
      </c>
      <c r="C27115" s="86" t="s">
        <v>4888</v>
      </c>
      <c r="D27115" s="87">
        <v>0.26</v>
      </c>
      <c r="E27115" s="88">
        <v>198902</v>
      </c>
      <c r="F27115" s="89">
        <f>+D27115*E27115</f>
        <v>51714.520000000004</v>
      </c>
    </row>
    <row r="27116" spans="1:6" ht="409.6" hidden="1" customHeight="1" thickBot="1" x14ac:dyDescent="0.25"/>
    <row r="27117" spans="1:6" ht="13.5" customHeight="1" thickBot="1" x14ac:dyDescent="0.25">
      <c r="A27117" s="90" t="s">
        <v>4893</v>
      </c>
      <c r="B27117" s="91"/>
      <c r="C27117" s="92">
        <v>37.472465364326702</v>
      </c>
      <c r="D27117" s="91"/>
      <c r="E27117" s="93" t="s">
        <v>4884</v>
      </c>
      <c r="F27117" s="94">
        <v>51715</v>
      </c>
    </row>
    <row r="27118" spans="1:6" ht="0.2" customHeight="1" x14ac:dyDescent="0.2"/>
    <row r="27119" spans="1:6" ht="12.75" customHeight="1" x14ac:dyDescent="0.2">
      <c r="A27119" s="80" t="s">
        <v>4871</v>
      </c>
      <c r="B27119" s="81" t="s">
        <v>4894</v>
      </c>
      <c r="C27119" s="82" t="s">
        <v>4870</v>
      </c>
      <c r="D27119" s="82" t="s">
        <v>4873</v>
      </c>
      <c r="E27119" s="82" t="s">
        <v>4874</v>
      </c>
      <c r="F27119" s="83" t="s">
        <v>4875</v>
      </c>
    </row>
    <row r="27120" spans="1:6" ht="409.6" hidden="1" customHeight="1" x14ac:dyDescent="0.2"/>
    <row r="27121" spans="1:6" ht="25.5" customHeight="1" thickBot="1" x14ac:dyDescent="0.25">
      <c r="A27121" s="84" t="s">
        <v>4895</v>
      </c>
      <c r="B27121" s="85" t="s">
        <v>4896</v>
      </c>
      <c r="C27121" s="86" t="s">
        <v>4897</v>
      </c>
      <c r="D27121" s="87">
        <v>0.05</v>
      </c>
      <c r="E27121" s="88">
        <v>51715</v>
      </c>
      <c r="F27121" s="89">
        <f>+D27121*E27121</f>
        <v>2585.75</v>
      </c>
    </row>
    <row r="27122" spans="1:6" ht="409.6" hidden="1" customHeight="1" thickBot="1" x14ac:dyDescent="0.25"/>
    <row r="27123" spans="1:6" ht="13.5" customHeight="1" thickBot="1" x14ac:dyDescent="0.25">
      <c r="A27123" s="90" t="s">
        <v>4898</v>
      </c>
      <c r="B27123" s="91"/>
      <c r="C27123" s="92">
        <v>1.8738044171352399</v>
      </c>
      <c r="D27123" s="91"/>
      <c r="E27123" s="93" t="s">
        <v>4884</v>
      </c>
      <c r="F27123" s="94">
        <v>2586</v>
      </c>
    </row>
    <row r="27124" spans="1:6" ht="0.2" customHeight="1" thickBot="1" x14ac:dyDescent="0.25"/>
    <row r="27125" spans="1:6" ht="12.75" customHeight="1" thickBot="1" x14ac:dyDescent="0.3">
      <c r="A27125" s="157" t="s">
        <v>4909</v>
      </c>
      <c r="B27125" s="158"/>
      <c r="C27125" s="158"/>
      <c r="D27125" s="158"/>
      <c r="E27125" s="159">
        <v>138008</v>
      </c>
      <c r="F27125" s="160"/>
    </row>
    <row r="27126" spans="1:6" ht="12.75" customHeight="1" x14ac:dyDescent="0.2"/>
    <row r="27127" spans="1:6" ht="12.75" customHeight="1" x14ac:dyDescent="0.2"/>
    <row r="27128" spans="1:6" ht="409.6" hidden="1" customHeight="1" x14ac:dyDescent="0.2"/>
    <row r="27129" spans="1:6" ht="12.75" customHeight="1" x14ac:dyDescent="0.25">
      <c r="A27129" s="144" t="s">
        <v>4868</v>
      </c>
      <c r="B27129" s="145"/>
      <c r="C27129" s="145"/>
      <c r="D27129" s="145"/>
      <c r="E27129" s="146"/>
      <c r="F27129" s="147"/>
    </row>
    <row r="27130" spans="1:6" ht="12.75" customHeight="1" x14ac:dyDescent="0.2">
      <c r="A27130" s="138" t="s">
        <v>3719</v>
      </c>
      <c r="B27130" s="139"/>
      <c r="C27130" s="139"/>
      <c r="D27130" s="140"/>
      <c r="E27130" s="76" t="s">
        <v>4869</v>
      </c>
      <c r="F27130" s="77" t="s">
        <v>4870</v>
      </c>
    </row>
    <row r="27131" spans="1:6" ht="12.75" customHeight="1" x14ac:dyDescent="0.2">
      <c r="A27131" s="141"/>
      <c r="B27131" s="142"/>
      <c r="C27131" s="142"/>
      <c r="D27131" s="143"/>
      <c r="E27131" s="78" t="s">
        <v>3718</v>
      </c>
      <c r="F27131" s="79" t="s">
        <v>117</v>
      </c>
    </row>
    <row r="27132" spans="1:6" ht="409.6" hidden="1" customHeight="1" x14ac:dyDescent="0.2"/>
    <row r="27133" spans="1:6" ht="12.75" customHeight="1" x14ac:dyDescent="0.2">
      <c r="A27133" s="80" t="s">
        <v>4871</v>
      </c>
      <c r="B27133" s="81" t="s">
        <v>4872</v>
      </c>
      <c r="C27133" s="82" t="s">
        <v>4870</v>
      </c>
      <c r="D27133" s="82" t="s">
        <v>4873</v>
      </c>
      <c r="E27133" s="82" t="s">
        <v>4874</v>
      </c>
      <c r="F27133" s="83" t="s">
        <v>4875</v>
      </c>
    </row>
    <row r="27134" spans="1:6" ht="409.6" hidden="1" customHeight="1" x14ac:dyDescent="0.2"/>
    <row r="27135" spans="1:6" ht="25.5" customHeight="1" x14ac:dyDescent="0.2">
      <c r="A27135" s="84" t="s">
        <v>5944</v>
      </c>
      <c r="B27135" s="85" t="s">
        <v>5945</v>
      </c>
      <c r="C27135" s="86" t="s">
        <v>117</v>
      </c>
      <c r="D27135" s="87">
        <v>1.05</v>
      </c>
      <c r="E27135" s="88">
        <v>21619</v>
      </c>
      <c r="F27135" s="89">
        <f>+D27135*E27135</f>
        <v>22699.95</v>
      </c>
    </row>
    <row r="27136" spans="1:6" ht="409.6" hidden="1" customHeight="1" x14ac:dyDescent="0.2"/>
    <row r="27137" spans="1:6" ht="25.5" customHeight="1" x14ac:dyDescent="0.2">
      <c r="A27137" s="84" t="s">
        <v>5048</v>
      </c>
      <c r="B27137" s="85" t="s">
        <v>5049</v>
      </c>
      <c r="C27137" s="86" t="s">
        <v>106</v>
      </c>
      <c r="D27137" s="87">
        <v>0.05</v>
      </c>
      <c r="E27137" s="88">
        <v>331600</v>
      </c>
      <c r="F27137" s="89">
        <f>+D27137*E27137</f>
        <v>16580</v>
      </c>
    </row>
    <row r="27138" spans="1:6" ht="409.6" hidden="1" customHeight="1" x14ac:dyDescent="0.2"/>
    <row r="27139" spans="1:6" ht="25.5" customHeight="1" x14ac:dyDescent="0.2">
      <c r="A27139" s="84" t="s">
        <v>5652</v>
      </c>
      <c r="B27139" s="85" t="s">
        <v>5653</v>
      </c>
      <c r="C27139" s="86" t="s">
        <v>7</v>
      </c>
      <c r="D27139" s="87">
        <v>0.52500000000000002</v>
      </c>
      <c r="E27139" s="88">
        <v>2080</v>
      </c>
      <c r="F27139" s="89">
        <f>+D27139*E27139</f>
        <v>1092</v>
      </c>
    </row>
    <row r="27140" spans="1:6" ht="409.6" hidden="1" customHeight="1" x14ac:dyDescent="0.2"/>
    <row r="27141" spans="1:6" ht="25.5" customHeight="1" x14ac:dyDescent="0.2">
      <c r="A27141" s="84" t="s">
        <v>5946</v>
      </c>
      <c r="B27141" s="85" t="s">
        <v>5947</v>
      </c>
      <c r="C27141" s="86" t="s">
        <v>117</v>
      </c>
      <c r="D27141" s="87">
        <v>1.05</v>
      </c>
      <c r="E27141" s="88">
        <v>6875</v>
      </c>
      <c r="F27141" s="89">
        <f>+D27141*E27141</f>
        <v>7218.75</v>
      </c>
    </row>
    <row r="27142" spans="1:6" ht="409.6" hidden="1" customHeight="1" x14ac:dyDescent="0.2"/>
    <row r="27143" spans="1:6" ht="25.5" customHeight="1" x14ac:dyDescent="0.2">
      <c r="A27143" s="84" t="s">
        <v>5857</v>
      </c>
      <c r="B27143" s="85" t="s">
        <v>5858</v>
      </c>
      <c r="C27143" s="86" t="s">
        <v>263</v>
      </c>
      <c r="D27143" s="87">
        <v>1</v>
      </c>
      <c r="E27143" s="88">
        <v>3406</v>
      </c>
      <c r="F27143" s="89">
        <f>+D27143*E27143</f>
        <v>3406</v>
      </c>
    </row>
    <row r="27144" spans="1:6" ht="409.6" hidden="1" customHeight="1" x14ac:dyDescent="0.2"/>
    <row r="27145" spans="1:6" ht="25.5" customHeight="1" thickBot="1" x14ac:dyDescent="0.25">
      <c r="A27145" s="84" t="s">
        <v>5648</v>
      </c>
      <c r="B27145" s="85" t="s">
        <v>5649</v>
      </c>
      <c r="C27145" s="86" t="s">
        <v>9</v>
      </c>
      <c r="D27145" s="87">
        <v>1</v>
      </c>
      <c r="E27145" s="88">
        <v>1650</v>
      </c>
      <c r="F27145" s="89">
        <f>+D27145*E27145</f>
        <v>1650</v>
      </c>
    </row>
    <row r="27146" spans="1:6" ht="409.6" hidden="1" customHeight="1" thickBot="1" x14ac:dyDescent="0.25"/>
    <row r="27147" spans="1:6" ht="13.5" customHeight="1" thickBot="1" x14ac:dyDescent="0.25">
      <c r="A27147" s="90" t="s">
        <v>4883</v>
      </c>
      <c r="B27147" s="91"/>
      <c r="C27147" s="92">
        <v>66.996258685195102</v>
      </c>
      <c r="D27147" s="91"/>
      <c r="E27147" s="93" t="s">
        <v>4884</v>
      </c>
      <c r="F27147" s="94">
        <v>52647</v>
      </c>
    </row>
    <row r="27148" spans="1:6" ht="0.2" customHeight="1" x14ac:dyDescent="0.2"/>
    <row r="27149" spans="1:6" ht="12.75" customHeight="1" x14ac:dyDescent="0.2">
      <c r="A27149" s="80" t="s">
        <v>4871</v>
      </c>
      <c r="B27149" s="81" t="s">
        <v>4885</v>
      </c>
      <c r="C27149" s="82" t="s">
        <v>4870</v>
      </c>
      <c r="D27149" s="82" t="s">
        <v>4873</v>
      </c>
      <c r="E27149" s="82" t="s">
        <v>4874</v>
      </c>
      <c r="F27149" s="83" t="s">
        <v>4875</v>
      </c>
    </row>
    <row r="27150" spans="1:6" ht="409.6" hidden="1" customHeight="1" x14ac:dyDescent="0.2"/>
    <row r="27151" spans="1:6" ht="25.5" customHeight="1" thickBot="1" x14ac:dyDescent="0.25">
      <c r="A27151" s="84" t="s">
        <v>5284</v>
      </c>
      <c r="B27151" s="85" t="s">
        <v>5285</v>
      </c>
      <c r="C27151" s="86" t="s">
        <v>4888</v>
      </c>
      <c r="D27151" s="87">
        <v>0.11111</v>
      </c>
      <c r="E27151" s="88">
        <v>222303</v>
      </c>
      <c r="F27151" s="89">
        <f>+D27151*E27151</f>
        <v>24700.086330000002</v>
      </c>
    </row>
    <row r="27152" spans="1:6" ht="409.6" hidden="1" customHeight="1" thickBot="1" x14ac:dyDescent="0.25"/>
    <row r="27153" spans="1:6" ht="13.5" customHeight="1" thickBot="1" x14ac:dyDescent="0.25">
      <c r="A27153" s="90" t="s">
        <v>4893</v>
      </c>
      <c r="B27153" s="91"/>
      <c r="C27153" s="92">
        <v>31.432134585528502</v>
      </c>
      <c r="D27153" s="91"/>
      <c r="E27153" s="93" t="s">
        <v>4884</v>
      </c>
      <c r="F27153" s="94">
        <v>24700</v>
      </c>
    </row>
    <row r="27154" spans="1:6" ht="0.2" customHeight="1" x14ac:dyDescent="0.2"/>
    <row r="27155" spans="1:6" ht="12.75" customHeight="1" x14ac:dyDescent="0.2">
      <c r="A27155" s="80" t="s">
        <v>4871</v>
      </c>
      <c r="B27155" s="81" t="s">
        <v>4894</v>
      </c>
      <c r="C27155" s="82" t="s">
        <v>4870</v>
      </c>
      <c r="D27155" s="82" t="s">
        <v>4873</v>
      </c>
      <c r="E27155" s="82" t="s">
        <v>4874</v>
      </c>
      <c r="F27155" s="83" t="s">
        <v>4875</v>
      </c>
    </row>
    <row r="27156" spans="1:6" ht="409.6" hidden="1" customHeight="1" x14ac:dyDescent="0.2"/>
    <row r="27157" spans="1:6" ht="25.5" customHeight="1" thickBot="1" x14ac:dyDescent="0.25">
      <c r="A27157" s="84" t="s">
        <v>4895</v>
      </c>
      <c r="B27157" s="85" t="s">
        <v>4896</v>
      </c>
      <c r="C27157" s="86" t="s">
        <v>4897</v>
      </c>
      <c r="D27157" s="87">
        <v>0.05</v>
      </c>
      <c r="E27157" s="88">
        <v>24700</v>
      </c>
      <c r="F27157" s="89">
        <f>+D27157*E27157</f>
        <v>1235</v>
      </c>
    </row>
    <row r="27158" spans="1:6" ht="409.6" hidden="1" customHeight="1" thickBot="1" x14ac:dyDescent="0.25"/>
    <row r="27159" spans="1:6" ht="13.5" customHeight="1" thickBot="1" x14ac:dyDescent="0.25">
      <c r="A27159" s="90" t="s">
        <v>4898</v>
      </c>
      <c r="B27159" s="91"/>
      <c r="C27159" s="92">
        <v>1.57160672927642</v>
      </c>
      <c r="D27159" s="91"/>
      <c r="E27159" s="93" t="s">
        <v>4884</v>
      </c>
      <c r="F27159" s="94">
        <v>1235</v>
      </c>
    </row>
    <row r="27160" spans="1:6" ht="0.2" customHeight="1" thickBot="1" x14ac:dyDescent="0.25"/>
    <row r="27161" spans="1:6" ht="12.75" customHeight="1" thickBot="1" x14ac:dyDescent="0.3">
      <c r="A27161" s="157" t="s">
        <v>4909</v>
      </c>
      <c r="B27161" s="158"/>
      <c r="C27161" s="158"/>
      <c r="D27161" s="158"/>
      <c r="E27161" s="159">
        <v>78582</v>
      </c>
      <c r="F27161" s="160"/>
    </row>
    <row r="27162" spans="1:6" ht="12.75" customHeight="1" x14ac:dyDescent="0.2"/>
    <row r="27163" spans="1:6" ht="12.75" customHeight="1" x14ac:dyDescent="0.2"/>
    <row r="27164" spans="1:6" ht="409.6" hidden="1" customHeight="1" x14ac:dyDescent="0.2"/>
    <row r="27165" spans="1:6" ht="12.75" customHeight="1" x14ac:dyDescent="0.25">
      <c r="A27165" s="144" t="s">
        <v>4868</v>
      </c>
      <c r="B27165" s="145"/>
      <c r="C27165" s="145"/>
      <c r="D27165" s="145"/>
      <c r="E27165" s="146"/>
      <c r="F27165" s="147"/>
    </row>
    <row r="27166" spans="1:6" ht="12.75" customHeight="1" x14ac:dyDescent="0.2">
      <c r="A27166" s="138" t="s">
        <v>3721</v>
      </c>
      <c r="B27166" s="139"/>
      <c r="C27166" s="139"/>
      <c r="D27166" s="140"/>
      <c r="E27166" s="76" t="s">
        <v>4869</v>
      </c>
      <c r="F27166" s="77" t="s">
        <v>4870</v>
      </c>
    </row>
    <row r="27167" spans="1:6" ht="12.75" customHeight="1" x14ac:dyDescent="0.2">
      <c r="A27167" s="141"/>
      <c r="B27167" s="142"/>
      <c r="C27167" s="142"/>
      <c r="D27167" s="143"/>
      <c r="E27167" s="78" t="s">
        <v>3720</v>
      </c>
      <c r="F27167" s="79" t="s">
        <v>117</v>
      </c>
    </row>
    <row r="27168" spans="1:6" ht="409.6" hidden="1" customHeight="1" x14ac:dyDescent="0.2"/>
    <row r="27169" spans="1:6" ht="12.75" customHeight="1" x14ac:dyDescent="0.2">
      <c r="A27169" s="80" t="s">
        <v>4871</v>
      </c>
      <c r="B27169" s="81" t="s">
        <v>4872</v>
      </c>
      <c r="C27169" s="82" t="s">
        <v>4870</v>
      </c>
      <c r="D27169" s="82" t="s">
        <v>4873</v>
      </c>
      <c r="E27169" s="82" t="s">
        <v>4874</v>
      </c>
      <c r="F27169" s="83" t="s">
        <v>4875</v>
      </c>
    </row>
    <row r="27170" spans="1:6" ht="409.6" hidden="1" customHeight="1" x14ac:dyDescent="0.2"/>
    <row r="27171" spans="1:6" ht="25.5" customHeight="1" x14ac:dyDescent="0.2">
      <c r="A27171" s="84" t="s">
        <v>5048</v>
      </c>
      <c r="B27171" s="85" t="s">
        <v>5049</v>
      </c>
      <c r="C27171" s="86" t="s">
        <v>106</v>
      </c>
      <c r="D27171" s="87">
        <v>0.05</v>
      </c>
      <c r="E27171" s="88">
        <v>331600</v>
      </c>
      <c r="F27171" s="89">
        <f>+D27171*E27171</f>
        <v>16580</v>
      </c>
    </row>
    <row r="27172" spans="1:6" ht="409.6" hidden="1" customHeight="1" x14ac:dyDescent="0.2"/>
    <row r="27173" spans="1:6" ht="25.5" customHeight="1" thickBot="1" x14ac:dyDescent="0.25">
      <c r="A27173" s="84" t="s">
        <v>5948</v>
      </c>
      <c r="B27173" s="85" t="s">
        <v>5949</v>
      </c>
      <c r="C27173" s="86" t="s">
        <v>117</v>
      </c>
      <c r="D27173" s="87">
        <v>1.05</v>
      </c>
      <c r="E27173" s="88">
        <v>120820</v>
      </c>
      <c r="F27173" s="89">
        <f>+D27173*E27173</f>
        <v>126861</v>
      </c>
    </row>
    <row r="27174" spans="1:6" ht="409.6" hidden="1" customHeight="1" thickBot="1" x14ac:dyDescent="0.25"/>
    <row r="27175" spans="1:6" ht="13.5" customHeight="1" thickBot="1" x14ac:dyDescent="0.25">
      <c r="A27175" s="90" t="s">
        <v>4883</v>
      </c>
      <c r="B27175" s="91"/>
      <c r="C27175" s="92">
        <v>79.342541222543701</v>
      </c>
      <c r="D27175" s="91"/>
      <c r="E27175" s="93" t="s">
        <v>4884</v>
      </c>
      <c r="F27175" s="94">
        <v>143441</v>
      </c>
    </row>
    <row r="27176" spans="1:6" ht="0.2" customHeight="1" x14ac:dyDescent="0.2"/>
    <row r="27177" spans="1:6" ht="12.75" customHeight="1" x14ac:dyDescent="0.2">
      <c r="A27177" s="80" t="s">
        <v>4871</v>
      </c>
      <c r="B27177" s="81" t="s">
        <v>4885</v>
      </c>
      <c r="C27177" s="82" t="s">
        <v>4870</v>
      </c>
      <c r="D27177" s="82" t="s">
        <v>4873</v>
      </c>
      <c r="E27177" s="82" t="s">
        <v>4874</v>
      </c>
      <c r="F27177" s="83" t="s">
        <v>4875</v>
      </c>
    </row>
    <row r="27178" spans="1:6" ht="409.6" hidden="1" customHeight="1" x14ac:dyDescent="0.2"/>
    <row r="27179" spans="1:6" ht="25.5" customHeight="1" thickBot="1" x14ac:dyDescent="0.25">
      <c r="A27179" s="84" t="s">
        <v>5284</v>
      </c>
      <c r="B27179" s="85" t="s">
        <v>5285</v>
      </c>
      <c r="C27179" s="86" t="s">
        <v>4888</v>
      </c>
      <c r="D27179" s="87">
        <v>0.16</v>
      </c>
      <c r="E27179" s="88">
        <v>222303</v>
      </c>
      <c r="F27179" s="89">
        <f>+D27179*E27179</f>
        <v>35568.480000000003</v>
      </c>
    </row>
    <row r="27180" spans="1:6" ht="409.6" hidden="1" customHeight="1" thickBot="1" x14ac:dyDescent="0.25"/>
    <row r="27181" spans="1:6" ht="13.5" customHeight="1" thickBot="1" x14ac:dyDescent="0.25">
      <c r="A27181" s="90" t="s">
        <v>4893</v>
      </c>
      <c r="B27181" s="91"/>
      <c r="C27181" s="92">
        <v>19.673980983145899</v>
      </c>
      <c r="D27181" s="91"/>
      <c r="E27181" s="93" t="s">
        <v>4884</v>
      </c>
      <c r="F27181" s="94">
        <v>35568</v>
      </c>
    </row>
    <row r="27182" spans="1:6" ht="0.2" customHeight="1" x14ac:dyDescent="0.2"/>
    <row r="27183" spans="1:6" ht="12.75" customHeight="1" x14ac:dyDescent="0.2">
      <c r="A27183" s="80" t="s">
        <v>4871</v>
      </c>
      <c r="B27183" s="81" t="s">
        <v>4894</v>
      </c>
      <c r="C27183" s="82" t="s">
        <v>4870</v>
      </c>
      <c r="D27183" s="82" t="s">
        <v>4873</v>
      </c>
      <c r="E27183" s="82" t="s">
        <v>4874</v>
      </c>
      <c r="F27183" s="83" t="s">
        <v>4875</v>
      </c>
    </row>
    <row r="27184" spans="1:6" ht="409.6" hidden="1" customHeight="1" x14ac:dyDescent="0.2"/>
    <row r="27185" spans="1:6" ht="25.5" customHeight="1" thickBot="1" x14ac:dyDescent="0.25">
      <c r="A27185" s="84" t="s">
        <v>4895</v>
      </c>
      <c r="B27185" s="85" t="s">
        <v>4896</v>
      </c>
      <c r="C27185" s="86" t="s">
        <v>4897</v>
      </c>
      <c r="D27185" s="87">
        <v>0.05</v>
      </c>
      <c r="E27185" s="88">
        <v>35568</v>
      </c>
      <c r="F27185" s="89">
        <f>+D27185*E27185</f>
        <v>1778.4</v>
      </c>
    </row>
    <row r="27186" spans="1:6" ht="409.6" hidden="1" customHeight="1" thickBot="1" x14ac:dyDescent="0.25"/>
    <row r="27187" spans="1:6" ht="13.5" customHeight="1" thickBot="1" x14ac:dyDescent="0.25">
      <c r="A27187" s="90" t="s">
        <v>4898</v>
      </c>
      <c r="B27187" s="91"/>
      <c r="C27187" s="92">
        <v>0.98347779431043203</v>
      </c>
      <c r="D27187" s="91"/>
      <c r="E27187" s="93" t="s">
        <v>4884</v>
      </c>
      <c r="F27187" s="94">
        <v>1778</v>
      </c>
    </row>
    <row r="27188" spans="1:6" ht="0.2" customHeight="1" thickBot="1" x14ac:dyDescent="0.25"/>
    <row r="27189" spans="1:6" ht="12.75" customHeight="1" thickBot="1" x14ac:dyDescent="0.3">
      <c r="A27189" s="157" t="s">
        <v>4909</v>
      </c>
      <c r="B27189" s="158"/>
      <c r="C27189" s="158"/>
      <c r="D27189" s="158"/>
      <c r="E27189" s="159">
        <v>180787</v>
      </c>
      <c r="F27189" s="160"/>
    </row>
    <row r="27190" spans="1:6" ht="12.75" customHeight="1" x14ac:dyDescent="0.2"/>
    <row r="27191" spans="1:6" ht="12.75" customHeight="1" x14ac:dyDescent="0.2"/>
    <row r="27192" spans="1:6" ht="409.6" hidden="1" customHeight="1" x14ac:dyDescent="0.2"/>
    <row r="27193" spans="1:6" ht="12.75" customHeight="1" x14ac:dyDescent="0.25">
      <c r="A27193" s="144" t="s">
        <v>4868</v>
      </c>
      <c r="B27193" s="145"/>
      <c r="C27193" s="145"/>
      <c r="D27193" s="145"/>
      <c r="E27193" s="146"/>
      <c r="F27193" s="147"/>
    </row>
    <row r="27194" spans="1:6" ht="12.75" customHeight="1" x14ac:dyDescent="0.2">
      <c r="A27194" s="138" t="s">
        <v>3723</v>
      </c>
      <c r="B27194" s="139"/>
      <c r="C27194" s="139"/>
      <c r="D27194" s="140"/>
      <c r="E27194" s="76" t="s">
        <v>4869</v>
      </c>
      <c r="F27194" s="77" t="s">
        <v>4870</v>
      </c>
    </row>
    <row r="27195" spans="1:6" ht="12.75" customHeight="1" x14ac:dyDescent="0.2">
      <c r="A27195" s="141"/>
      <c r="B27195" s="142"/>
      <c r="C27195" s="142"/>
      <c r="D27195" s="143"/>
      <c r="E27195" s="78" t="s">
        <v>3722</v>
      </c>
      <c r="F27195" s="79" t="s">
        <v>117</v>
      </c>
    </row>
    <row r="27196" spans="1:6" ht="409.6" hidden="1" customHeight="1" x14ac:dyDescent="0.2"/>
    <row r="27197" spans="1:6" ht="12.75" customHeight="1" x14ac:dyDescent="0.2">
      <c r="A27197" s="80" t="s">
        <v>4871</v>
      </c>
      <c r="B27197" s="81" t="s">
        <v>4885</v>
      </c>
      <c r="C27197" s="82" t="s">
        <v>4870</v>
      </c>
      <c r="D27197" s="82" t="s">
        <v>4873</v>
      </c>
      <c r="E27197" s="82" t="s">
        <v>4874</v>
      </c>
      <c r="F27197" s="83" t="s">
        <v>4875</v>
      </c>
    </row>
    <row r="27198" spans="1:6" ht="409.6" hidden="1" customHeight="1" x14ac:dyDescent="0.2"/>
    <row r="27199" spans="1:6" ht="25.5" customHeight="1" x14ac:dyDescent="0.2">
      <c r="A27199" s="84" t="s">
        <v>5920</v>
      </c>
      <c r="B27199" s="85" t="s">
        <v>5921</v>
      </c>
      <c r="C27199" s="86" t="s">
        <v>4888</v>
      </c>
      <c r="D27199" s="87">
        <v>5.5E-2</v>
      </c>
      <c r="E27199" s="88">
        <v>173321</v>
      </c>
      <c r="F27199" s="89">
        <f>+D27199*E27199</f>
        <v>9532.6550000000007</v>
      </c>
    </row>
    <row r="27200" spans="1:6" ht="409.6" hidden="1" customHeight="1" x14ac:dyDescent="0.2"/>
    <row r="27201" spans="1:6" ht="25.5" customHeight="1" thickBot="1" x14ac:dyDescent="0.25">
      <c r="A27201" s="84" t="s">
        <v>5922</v>
      </c>
      <c r="B27201" s="85" t="s">
        <v>5923</v>
      </c>
      <c r="C27201" s="86" t="s">
        <v>4888</v>
      </c>
      <c r="D27201" s="87">
        <v>5.5E-2</v>
      </c>
      <c r="E27201" s="88">
        <v>152685</v>
      </c>
      <c r="F27201" s="89">
        <f>+D27201*E27201</f>
        <v>8397.6749999999993</v>
      </c>
    </row>
    <row r="27202" spans="1:6" ht="409.6" hidden="1" customHeight="1" thickBot="1" x14ac:dyDescent="0.25"/>
    <row r="27203" spans="1:6" ht="13.5" customHeight="1" thickBot="1" x14ac:dyDescent="0.25">
      <c r="A27203" s="90" t="s">
        <v>4893</v>
      </c>
      <c r="B27203" s="91"/>
      <c r="C27203" s="92">
        <v>95.235818992989195</v>
      </c>
      <c r="D27203" s="91"/>
      <c r="E27203" s="93" t="s">
        <v>4884</v>
      </c>
      <c r="F27203" s="94">
        <v>17931</v>
      </c>
    </row>
    <row r="27204" spans="1:6" ht="0.2" customHeight="1" x14ac:dyDescent="0.2"/>
    <row r="27205" spans="1:6" ht="12.75" customHeight="1" x14ac:dyDescent="0.2">
      <c r="A27205" s="80" t="s">
        <v>4871</v>
      </c>
      <c r="B27205" s="81" t="s">
        <v>4894</v>
      </c>
      <c r="C27205" s="82" t="s">
        <v>4870</v>
      </c>
      <c r="D27205" s="82" t="s">
        <v>4873</v>
      </c>
      <c r="E27205" s="82" t="s">
        <v>4874</v>
      </c>
      <c r="F27205" s="83" t="s">
        <v>4875</v>
      </c>
    </row>
    <row r="27206" spans="1:6" ht="409.6" hidden="1" customHeight="1" x14ac:dyDescent="0.2"/>
    <row r="27207" spans="1:6" ht="25.5" customHeight="1" thickBot="1" x14ac:dyDescent="0.25">
      <c r="A27207" s="84" t="s">
        <v>4895</v>
      </c>
      <c r="B27207" s="85" t="s">
        <v>4896</v>
      </c>
      <c r="C27207" s="86" t="s">
        <v>4897</v>
      </c>
      <c r="D27207" s="87">
        <v>0.05</v>
      </c>
      <c r="E27207" s="88">
        <v>17931</v>
      </c>
      <c r="F27207" s="89">
        <f>+D27207*E27207</f>
        <v>896.55000000000007</v>
      </c>
    </row>
    <row r="27208" spans="1:6" ht="409.6" hidden="1" customHeight="1" thickBot="1" x14ac:dyDescent="0.25"/>
    <row r="27209" spans="1:6" ht="13.5" customHeight="1" thickBot="1" x14ac:dyDescent="0.25">
      <c r="A27209" s="90" t="s">
        <v>4898</v>
      </c>
      <c r="B27209" s="91"/>
      <c r="C27209" s="92">
        <v>4.7641810070108397</v>
      </c>
      <c r="D27209" s="91"/>
      <c r="E27209" s="93" t="s">
        <v>4884</v>
      </c>
      <c r="F27209" s="94">
        <v>897</v>
      </c>
    </row>
    <row r="27210" spans="1:6" ht="0.2" customHeight="1" thickBot="1" x14ac:dyDescent="0.25"/>
    <row r="27211" spans="1:6" ht="12.75" customHeight="1" thickBot="1" x14ac:dyDescent="0.3">
      <c r="A27211" s="157" t="s">
        <v>4909</v>
      </c>
      <c r="B27211" s="158"/>
      <c r="C27211" s="158"/>
      <c r="D27211" s="158"/>
      <c r="E27211" s="159">
        <v>18828</v>
      </c>
      <c r="F27211" s="160"/>
    </row>
    <row r="27212" spans="1:6" ht="12.75" customHeight="1" x14ac:dyDescent="0.2"/>
    <row r="27213" spans="1:6" ht="12.75" customHeight="1" x14ac:dyDescent="0.2"/>
    <row r="27214" spans="1:6" ht="409.6" hidden="1" customHeight="1" x14ac:dyDescent="0.2"/>
    <row r="27215" spans="1:6" ht="12.75" customHeight="1" x14ac:dyDescent="0.25">
      <c r="A27215" s="144" t="s">
        <v>4868</v>
      </c>
      <c r="B27215" s="145"/>
      <c r="C27215" s="145"/>
      <c r="D27215" s="145"/>
      <c r="E27215" s="146"/>
      <c r="F27215" s="147"/>
    </row>
    <row r="27216" spans="1:6" ht="12.75" customHeight="1" x14ac:dyDescent="0.2">
      <c r="A27216" s="138" t="s">
        <v>3725</v>
      </c>
      <c r="B27216" s="139"/>
      <c r="C27216" s="139"/>
      <c r="D27216" s="140"/>
      <c r="E27216" s="76" t="s">
        <v>4869</v>
      </c>
      <c r="F27216" s="77" t="s">
        <v>4870</v>
      </c>
    </row>
    <row r="27217" spans="1:6" ht="12.75" customHeight="1" x14ac:dyDescent="0.2">
      <c r="A27217" s="141"/>
      <c r="B27217" s="142"/>
      <c r="C27217" s="142"/>
      <c r="D27217" s="143"/>
      <c r="E27217" s="78" t="s">
        <v>3724</v>
      </c>
      <c r="F27217" s="79" t="s">
        <v>263</v>
      </c>
    </row>
    <row r="27218" spans="1:6" ht="409.6" hidden="1" customHeight="1" x14ac:dyDescent="0.2"/>
    <row r="27219" spans="1:6" ht="12.75" customHeight="1" x14ac:dyDescent="0.2">
      <c r="A27219" s="80" t="s">
        <v>4871</v>
      </c>
      <c r="B27219" s="81" t="s">
        <v>4872</v>
      </c>
      <c r="C27219" s="82" t="s">
        <v>4870</v>
      </c>
      <c r="D27219" s="82" t="s">
        <v>4873</v>
      </c>
      <c r="E27219" s="82" t="s">
        <v>4874</v>
      </c>
      <c r="F27219" s="83" t="s">
        <v>4875</v>
      </c>
    </row>
    <row r="27220" spans="1:6" ht="409.6" hidden="1" customHeight="1" x14ac:dyDescent="0.2"/>
    <row r="27221" spans="1:6" ht="25.5" customHeight="1" thickBot="1" x14ac:dyDescent="0.25">
      <c r="A27221" s="84" t="s">
        <v>5728</v>
      </c>
      <c r="B27221" s="85" t="s">
        <v>5729</v>
      </c>
      <c r="C27221" s="86" t="s">
        <v>263</v>
      </c>
      <c r="D27221" s="87">
        <v>1.03</v>
      </c>
      <c r="E27221" s="88">
        <v>2482</v>
      </c>
      <c r="F27221" s="89">
        <f>+D27221*E27221</f>
        <v>2556.46</v>
      </c>
    </row>
    <row r="27222" spans="1:6" ht="409.6" hidden="1" customHeight="1" thickBot="1" x14ac:dyDescent="0.25"/>
    <row r="27223" spans="1:6" ht="13.5" customHeight="1" thickBot="1" x14ac:dyDescent="0.25">
      <c r="A27223" s="90" t="s">
        <v>4883</v>
      </c>
      <c r="B27223" s="91"/>
      <c r="C27223" s="92">
        <v>29.379310344827601</v>
      </c>
      <c r="D27223" s="91"/>
      <c r="E27223" s="93" t="s">
        <v>4884</v>
      </c>
      <c r="F27223" s="94">
        <v>2556</v>
      </c>
    </row>
    <row r="27224" spans="1:6" ht="0.2" customHeight="1" x14ac:dyDescent="0.2"/>
    <row r="27225" spans="1:6" ht="12.75" customHeight="1" x14ac:dyDescent="0.2">
      <c r="A27225" s="80" t="s">
        <v>4871</v>
      </c>
      <c r="B27225" s="81" t="s">
        <v>4885</v>
      </c>
      <c r="C27225" s="82" t="s">
        <v>4870</v>
      </c>
      <c r="D27225" s="82" t="s">
        <v>4873</v>
      </c>
      <c r="E27225" s="82" t="s">
        <v>4874</v>
      </c>
      <c r="F27225" s="83" t="s">
        <v>4875</v>
      </c>
    </row>
    <row r="27226" spans="1:6" ht="409.6" hidden="1" customHeight="1" x14ac:dyDescent="0.2"/>
    <row r="27227" spans="1:6" ht="25.5" customHeight="1" thickBot="1" x14ac:dyDescent="0.25">
      <c r="A27227" s="84" t="s">
        <v>5046</v>
      </c>
      <c r="B27227" s="85" t="s">
        <v>5047</v>
      </c>
      <c r="C27227" s="86" t="s">
        <v>4888</v>
      </c>
      <c r="D27227" s="87">
        <v>4.1669999999999999E-2</v>
      </c>
      <c r="E27227" s="88">
        <v>140402</v>
      </c>
      <c r="F27227" s="89">
        <f>+D27227*E27227</f>
        <v>5850.55134</v>
      </c>
    </row>
    <row r="27228" spans="1:6" ht="409.6" hidden="1" customHeight="1" x14ac:dyDescent="0.2"/>
    <row r="27229" spans="1:6" ht="13.5" customHeight="1" thickBot="1" x14ac:dyDescent="0.25">
      <c r="A27229" s="90" t="s">
        <v>4893</v>
      </c>
      <c r="B27229" s="91"/>
      <c r="C27229" s="92">
        <v>67.252873563218401</v>
      </c>
      <c r="D27229" s="91"/>
      <c r="E27229" s="93" t="s">
        <v>4884</v>
      </c>
      <c r="F27229" s="94">
        <v>5851</v>
      </c>
    </row>
    <row r="27230" spans="1:6" ht="0.2" customHeight="1" x14ac:dyDescent="0.2"/>
    <row r="27231" spans="1:6" ht="12.75" customHeight="1" x14ac:dyDescent="0.2">
      <c r="A27231" s="80" t="s">
        <v>4871</v>
      </c>
      <c r="B27231" s="81" t="s">
        <v>4894</v>
      </c>
      <c r="C27231" s="82" t="s">
        <v>4870</v>
      </c>
      <c r="D27231" s="82" t="s">
        <v>4873</v>
      </c>
      <c r="E27231" s="82" t="s">
        <v>4874</v>
      </c>
      <c r="F27231" s="83" t="s">
        <v>4875</v>
      </c>
    </row>
    <row r="27232" spans="1:6" ht="409.6" hidden="1" customHeight="1" x14ac:dyDescent="0.2"/>
    <row r="27233" spans="1:6" ht="25.5" customHeight="1" thickBot="1" x14ac:dyDescent="0.25">
      <c r="A27233" s="84" t="s">
        <v>4895</v>
      </c>
      <c r="B27233" s="85" t="s">
        <v>4896</v>
      </c>
      <c r="C27233" s="86" t="s">
        <v>4897</v>
      </c>
      <c r="D27233" s="87">
        <v>0.05</v>
      </c>
      <c r="E27233" s="88">
        <v>5851</v>
      </c>
      <c r="F27233" s="89">
        <f>+D27233*E27233</f>
        <v>292.55</v>
      </c>
    </row>
    <row r="27234" spans="1:6" ht="409.6" hidden="1" customHeight="1" thickBot="1" x14ac:dyDescent="0.25"/>
    <row r="27235" spans="1:6" ht="13.5" customHeight="1" thickBot="1" x14ac:dyDescent="0.25">
      <c r="A27235" s="90" t="s">
        <v>4898</v>
      </c>
      <c r="B27235" s="91"/>
      <c r="C27235" s="92">
        <v>3.3678160919540199</v>
      </c>
      <c r="D27235" s="91"/>
      <c r="E27235" s="93" t="s">
        <v>4884</v>
      </c>
      <c r="F27235" s="94">
        <v>293</v>
      </c>
    </row>
    <row r="27236" spans="1:6" ht="0.2" customHeight="1" thickBot="1" x14ac:dyDescent="0.25"/>
    <row r="27237" spans="1:6" ht="12.75" customHeight="1" thickBot="1" x14ac:dyDescent="0.3">
      <c r="A27237" s="157" t="s">
        <v>4909</v>
      </c>
      <c r="B27237" s="158"/>
      <c r="C27237" s="158"/>
      <c r="D27237" s="158"/>
      <c r="E27237" s="159">
        <v>8700</v>
      </c>
      <c r="F27237" s="160"/>
    </row>
    <row r="27238" spans="1:6" ht="12.75" customHeight="1" x14ac:dyDescent="0.2"/>
    <row r="27239" spans="1:6" ht="12.75" customHeight="1" x14ac:dyDescent="0.2"/>
    <row r="27240" spans="1:6" ht="409.6" hidden="1" customHeight="1" x14ac:dyDescent="0.2"/>
    <row r="27241" spans="1:6" ht="12.75" customHeight="1" x14ac:dyDescent="0.25">
      <c r="A27241" s="144" t="s">
        <v>4868</v>
      </c>
      <c r="B27241" s="145"/>
      <c r="C27241" s="145"/>
      <c r="D27241" s="145"/>
      <c r="E27241" s="146"/>
      <c r="F27241" s="147"/>
    </row>
    <row r="27242" spans="1:6" ht="12.75" customHeight="1" x14ac:dyDescent="0.2">
      <c r="A27242" s="138" t="s">
        <v>3727</v>
      </c>
      <c r="B27242" s="139"/>
      <c r="C27242" s="139"/>
      <c r="D27242" s="140"/>
      <c r="E27242" s="76" t="s">
        <v>4869</v>
      </c>
      <c r="F27242" s="77" t="s">
        <v>4870</v>
      </c>
    </row>
    <row r="27243" spans="1:6" ht="12.75" customHeight="1" x14ac:dyDescent="0.2">
      <c r="A27243" s="141"/>
      <c r="B27243" s="142"/>
      <c r="C27243" s="142"/>
      <c r="D27243" s="143"/>
      <c r="E27243" s="78" t="s">
        <v>3726</v>
      </c>
      <c r="F27243" s="79" t="s">
        <v>117</v>
      </c>
    </row>
    <row r="27244" spans="1:6" ht="409.6" hidden="1" customHeight="1" x14ac:dyDescent="0.2"/>
    <row r="27245" spans="1:6" ht="12.75" customHeight="1" x14ac:dyDescent="0.2">
      <c r="A27245" s="80" t="s">
        <v>4871</v>
      </c>
      <c r="B27245" s="81" t="s">
        <v>4872</v>
      </c>
      <c r="C27245" s="82" t="s">
        <v>4870</v>
      </c>
      <c r="D27245" s="82" t="s">
        <v>4873</v>
      </c>
      <c r="E27245" s="82" t="s">
        <v>4874</v>
      </c>
      <c r="F27245" s="83" t="s">
        <v>4875</v>
      </c>
    </row>
    <row r="27246" spans="1:6" ht="409.6" hidden="1" customHeight="1" x14ac:dyDescent="0.2"/>
    <row r="27247" spans="1:6" ht="25.5" customHeight="1" x14ac:dyDescent="0.2">
      <c r="A27247" s="84" t="s">
        <v>5048</v>
      </c>
      <c r="B27247" s="85" t="s">
        <v>5049</v>
      </c>
      <c r="C27247" s="86" t="s">
        <v>106</v>
      </c>
      <c r="D27247" s="87">
        <v>0.05</v>
      </c>
      <c r="E27247" s="88">
        <v>331600</v>
      </c>
      <c r="F27247" s="89">
        <f>+D27247*E27247</f>
        <v>16580</v>
      </c>
    </row>
    <row r="27248" spans="1:6" ht="409.6" hidden="1" customHeight="1" x14ac:dyDescent="0.2"/>
    <row r="27249" spans="1:6" ht="25.5" customHeight="1" thickBot="1" x14ac:dyDescent="0.25">
      <c r="A27249" s="84" t="s">
        <v>5950</v>
      </c>
      <c r="B27249" s="85" t="s">
        <v>5951</v>
      </c>
      <c r="C27249" s="86" t="s">
        <v>117</v>
      </c>
      <c r="D27249" s="87">
        <v>1.05</v>
      </c>
      <c r="E27249" s="88">
        <v>98277</v>
      </c>
      <c r="F27249" s="89">
        <f>+D27249*E27249</f>
        <v>103190.85</v>
      </c>
    </row>
    <row r="27250" spans="1:6" ht="409.6" hidden="1" customHeight="1" thickBot="1" x14ac:dyDescent="0.25"/>
    <row r="27251" spans="1:6" ht="13.5" customHeight="1" thickBot="1" x14ac:dyDescent="0.25">
      <c r="A27251" s="90" t="s">
        <v>4883</v>
      </c>
      <c r="B27251" s="91"/>
      <c r="C27251" s="92">
        <v>76.230452465360202</v>
      </c>
      <c r="D27251" s="91"/>
      <c r="E27251" s="93" t="s">
        <v>4884</v>
      </c>
      <c r="F27251" s="94">
        <v>119771</v>
      </c>
    </row>
    <row r="27252" spans="1:6" ht="0.2" customHeight="1" x14ac:dyDescent="0.2"/>
    <row r="27253" spans="1:6" ht="12.75" customHeight="1" x14ac:dyDescent="0.2">
      <c r="A27253" s="80" t="s">
        <v>4871</v>
      </c>
      <c r="B27253" s="81" t="s">
        <v>4885</v>
      </c>
      <c r="C27253" s="82" t="s">
        <v>4870</v>
      </c>
      <c r="D27253" s="82" t="s">
        <v>4873</v>
      </c>
      <c r="E27253" s="82" t="s">
        <v>4874</v>
      </c>
      <c r="F27253" s="83" t="s">
        <v>4875</v>
      </c>
    </row>
    <row r="27254" spans="1:6" ht="409.6" hidden="1" customHeight="1" x14ac:dyDescent="0.2"/>
    <row r="27255" spans="1:6" ht="25.5" customHeight="1" thickBot="1" x14ac:dyDescent="0.25">
      <c r="A27255" s="84" t="s">
        <v>5284</v>
      </c>
      <c r="B27255" s="85" t="s">
        <v>5285</v>
      </c>
      <c r="C27255" s="86" t="s">
        <v>4888</v>
      </c>
      <c r="D27255" s="87">
        <v>0.16</v>
      </c>
      <c r="E27255" s="88">
        <v>222303</v>
      </c>
      <c r="F27255" s="89">
        <f>+D27255*E27255</f>
        <v>35568.480000000003</v>
      </c>
    </row>
    <row r="27256" spans="1:6" ht="409.6" hidden="1" customHeight="1" thickBot="1" x14ac:dyDescent="0.25"/>
    <row r="27257" spans="1:6" ht="13.5" customHeight="1" thickBot="1" x14ac:dyDescent="0.25">
      <c r="A27257" s="90" t="s">
        <v>4893</v>
      </c>
      <c r="B27257" s="91"/>
      <c r="C27257" s="92">
        <v>22.637906782843402</v>
      </c>
      <c r="D27257" s="91"/>
      <c r="E27257" s="93" t="s">
        <v>4884</v>
      </c>
      <c r="F27257" s="94">
        <v>35568</v>
      </c>
    </row>
    <row r="27258" spans="1:6" ht="0.2" customHeight="1" x14ac:dyDescent="0.2"/>
    <row r="27259" spans="1:6" ht="12.75" customHeight="1" x14ac:dyDescent="0.2">
      <c r="A27259" s="80" t="s">
        <v>4871</v>
      </c>
      <c r="B27259" s="81" t="s">
        <v>4894</v>
      </c>
      <c r="C27259" s="82" t="s">
        <v>4870</v>
      </c>
      <c r="D27259" s="82" t="s">
        <v>4873</v>
      </c>
      <c r="E27259" s="82" t="s">
        <v>4874</v>
      </c>
      <c r="F27259" s="83" t="s">
        <v>4875</v>
      </c>
    </row>
    <row r="27260" spans="1:6" ht="409.6" hidden="1" customHeight="1" x14ac:dyDescent="0.2"/>
    <row r="27261" spans="1:6" ht="25.5" customHeight="1" thickBot="1" x14ac:dyDescent="0.25">
      <c r="A27261" s="84" t="s">
        <v>4895</v>
      </c>
      <c r="B27261" s="85" t="s">
        <v>4896</v>
      </c>
      <c r="C27261" s="86" t="s">
        <v>4897</v>
      </c>
      <c r="D27261" s="87">
        <v>0.05</v>
      </c>
      <c r="E27261" s="88">
        <v>35568</v>
      </c>
      <c r="F27261" s="89">
        <f>+D27261*E27261</f>
        <v>1778.4</v>
      </c>
    </row>
    <row r="27262" spans="1:6" ht="409.6" hidden="1" customHeight="1" thickBot="1" x14ac:dyDescent="0.25"/>
    <row r="27263" spans="1:6" ht="13.5" customHeight="1" thickBot="1" x14ac:dyDescent="0.25">
      <c r="A27263" s="90" t="s">
        <v>4898</v>
      </c>
      <c r="B27263" s="91"/>
      <c r="C27263" s="92">
        <v>1.13164075179643</v>
      </c>
      <c r="D27263" s="91"/>
      <c r="E27263" s="93" t="s">
        <v>4884</v>
      </c>
      <c r="F27263" s="94">
        <v>1778</v>
      </c>
    </row>
    <row r="27264" spans="1:6" ht="0.2" customHeight="1" thickBot="1" x14ac:dyDescent="0.25"/>
    <row r="27265" spans="1:6" ht="12.75" customHeight="1" thickBot="1" x14ac:dyDescent="0.3">
      <c r="A27265" s="157" t="s">
        <v>4909</v>
      </c>
      <c r="B27265" s="158"/>
      <c r="C27265" s="158"/>
      <c r="D27265" s="158"/>
      <c r="E27265" s="159">
        <v>157117</v>
      </c>
      <c r="F27265" s="160"/>
    </row>
    <row r="27266" spans="1:6" ht="12.75" customHeight="1" x14ac:dyDescent="0.2"/>
    <row r="27267" spans="1:6" ht="12.75" customHeight="1" x14ac:dyDescent="0.2"/>
    <row r="27268" spans="1:6" ht="409.6" hidden="1" customHeight="1" x14ac:dyDescent="0.2"/>
    <row r="27269" spans="1:6" ht="12.75" customHeight="1" x14ac:dyDescent="0.25">
      <c r="A27269" s="144" t="s">
        <v>4868</v>
      </c>
      <c r="B27269" s="145"/>
      <c r="C27269" s="145"/>
      <c r="D27269" s="145"/>
      <c r="E27269" s="146"/>
      <c r="F27269" s="147"/>
    </row>
    <row r="27270" spans="1:6" ht="12.75" customHeight="1" x14ac:dyDescent="0.2">
      <c r="A27270" s="138" t="s">
        <v>3729</v>
      </c>
      <c r="B27270" s="139"/>
      <c r="C27270" s="139"/>
      <c r="D27270" s="140"/>
      <c r="E27270" s="76" t="s">
        <v>4869</v>
      </c>
      <c r="F27270" s="77" t="s">
        <v>4870</v>
      </c>
    </row>
    <row r="27271" spans="1:6" ht="12.75" customHeight="1" x14ac:dyDescent="0.2">
      <c r="A27271" s="141"/>
      <c r="B27271" s="142"/>
      <c r="C27271" s="142"/>
      <c r="D27271" s="143"/>
      <c r="E27271" s="78" t="s">
        <v>3728</v>
      </c>
      <c r="F27271" s="79" t="s">
        <v>117</v>
      </c>
    </row>
    <row r="27272" spans="1:6" ht="409.6" hidden="1" customHeight="1" x14ac:dyDescent="0.2"/>
    <row r="27273" spans="1:6" ht="12.75" customHeight="1" x14ac:dyDescent="0.2">
      <c r="A27273" s="80" t="s">
        <v>4871</v>
      </c>
      <c r="B27273" s="81" t="s">
        <v>4872</v>
      </c>
      <c r="C27273" s="82" t="s">
        <v>4870</v>
      </c>
      <c r="D27273" s="82" t="s">
        <v>4873</v>
      </c>
      <c r="E27273" s="82" t="s">
        <v>4874</v>
      </c>
      <c r="F27273" s="83" t="s">
        <v>4875</v>
      </c>
    </row>
    <row r="27274" spans="1:6" ht="409.6" hidden="1" customHeight="1" x14ac:dyDescent="0.2"/>
    <row r="27275" spans="1:6" ht="25.5" customHeight="1" x14ac:dyDescent="0.2">
      <c r="A27275" s="84" t="s">
        <v>5048</v>
      </c>
      <c r="B27275" s="85" t="s">
        <v>5049</v>
      </c>
      <c r="C27275" s="86" t="s">
        <v>106</v>
      </c>
      <c r="D27275" s="87">
        <v>4.2000000000000003E-2</v>
      </c>
      <c r="E27275" s="88">
        <v>331600</v>
      </c>
      <c r="F27275" s="89">
        <f>+D27275*E27275</f>
        <v>13927.2</v>
      </c>
    </row>
    <row r="27276" spans="1:6" ht="409.6" hidden="1" customHeight="1" x14ac:dyDescent="0.2"/>
    <row r="27277" spans="1:6" ht="25.5" customHeight="1" x14ac:dyDescent="0.2">
      <c r="A27277" s="84" t="s">
        <v>5952</v>
      </c>
      <c r="B27277" s="85" t="s">
        <v>5953</v>
      </c>
      <c r="C27277" s="86" t="s">
        <v>117</v>
      </c>
      <c r="D27277" s="87">
        <v>1</v>
      </c>
      <c r="E27277" s="88">
        <v>42400</v>
      </c>
      <c r="F27277" s="89">
        <f>+D27277*E27277</f>
        <v>42400</v>
      </c>
    </row>
    <row r="27278" spans="1:6" ht="409.6" hidden="1" customHeight="1" x14ac:dyDescent="0.2"/>
    <row r="27279" spans="1:6" ht="25.5" customHeight="1" thickBot="1" x14ac:dyDescent="0.25">
      <c r="A27279" s="84" t="s">
        <v>5954</v>
      </c>
      <c r="B27279" s="85" t="s">
        <v>5955</v>
      </c>
      <c r="C27279" s="86" t="s">
        <v>263</v>
      </c>
      <c r="D27279" s="87">
        <v>0.17</v>
      </c>
      <c r="E27279" s="88">
        <v>14500</v>
      </c>
      <c r="F27279" s="89">
        <f>+D27279*E27279</f>
        <v>2465</v>
      </c>
    </row>
    <row r="27280" spans="1:6" ht="409.6" hidden="1" customHeight="1" thickBot="1" x14ac:dyDescent="0.25"/>
    <row r="27281" spans="1:6" ht="13.5" customHeight="1" thickBot="1" x14ac:dyDescent="0.25">
      <c r="A27281" s="90" t="s">
        <v>4883</v>
      </c>
      <c r="B27281" s="91"/>
      <c r="C27281" s="92">
        <v>82.600876700011199</v>
      </c>
      <c r="D27281" s="91"/>
      <c r="E27281" s="93" t="s">
        <v>4884</v>
      </c>
      <c r="F27281" s="94">
        <v>58792</v>
      </c>
    </row>
    <row r="27282" spans="1:6" ht="0.2" customHeight="1" x14ac:dyDescent="0.2"/>
    <row r="27283" spans="1:6" ht="12.75" customHeight="1" x14ac:dyDescent="0.2">
      <c r="A27283" s="80" t="s">
        <v>4871</v>
      </c>
      <c r="B27283" s="81" t="s">
        <v>4885</v>
      </c>
      <c r="C27283" s="82" t="s">
        <v>4870</v>
      </c>
      <c r="D27283" s="82" t="s">
        <v>4873</v>
      </c>
      <c r="E27283" s="82" t="s">
        <v>4874</v>
      </c>
      <c r="F27283" s="83" t="s">
        <v>4875</v>
      </c>
    </row>
    <row r="27284" spans="1:6" ht="409.6" hidden="1" customHeight="1" x14ac:dyDescent="0.2"/>
    <row r="27285" spans="1:6" ht="25.5" customHeight="1" thickBot="1" x14ac:dyDescent="0.25">
      <c r="A27285" s="84" t="s">
        <v>4912</v>
      </c>
      <c r="B27285" s="85" t="s">
        <v>4913</v>
      </c>
      <c r="C27285" s="86" t="s">
        <v>4888</v>
      </c>
      <c r="D27285" s="87">
        <v>6.4000000000000001E-2</v>
      </c>
      <c r="E27285" s="88">
        <v>184277</v>
      </c>
      <c r="F27285" s="89">
        <f>+D27285*E27285</f>
        <v>11793.728000000001</v>
      </c>
    </row>
    <row r="27286" spans="1:6" ht="409.6" hidden="1" customHeight="1" thickBot="1" x14ac:dyDescent="0.25"/>
    <row r="27287" spans="1:6" ht="13.5" customHeight="1" thickBot="1" x14ac:dyDescent="0.25">
      <c r="A27287" s="90" t="s">
        <v>4893</v>
      </c>
      <c r="B27287" s="91"/>
      <c r="C27287" s="92">
        <v>16.5701921996178</v>
      </c>
      <c r="D27287" s="91"/>
      <c r="E27287" s="93" t="s">
        <v>4884</v>
      </c>
      <c r="F27287" s="94">
        <v>11794</v>
      </c>
    </row>
    <row r="27288" spans="1:6" ht="0.2" customHeight="1" x14ac:dyDescent="0.2"/>
    <row r="27289" spans="1:6" ht="12.75" customHeight="1" x14ac:dyDescent="0.2">
      <c r="A27289" s="80" t="s">
        <v>4871</v>
      </c>
      <c r="B27289" s="81" t="s">
        <v>4894</v>
      </c>
      <c r="C27289" s="82" t="s">
        <v>4870</v>
      </c>
      <c r="D27289" s="82" t="s">
        <v>4873</v>
      </c>
      <c r="E27289" s="82" t="s">
        <v>4874</v>
      </c>
      <c r="F27289" s="83" t="s">
        <v>4875</v>
      </c>
    </row>
    <row r="27290" spans="1:6" ht="409.6" hidden="1" customHeight="1" x14ac:dyDescent="0.2"/>
    <row r="27291" spans="1:6" ht="25.5" customHeight="1" thickBot="1" x14ac:dyDescent="0.25">
      <c r="A27291" s="84" t="s">
        <v>4895</v>
      </c>
      <c r="B27291" s="85" t="s">
        <v>4896</v>
      </c>
      <c r="C27291" s="86" t="s">
        <v>4897</v>
      </c>
      <c r="D27291" s="87">
        <v>0.05</v>
      </c>
      <c r="E27291" s="88">
        <v>11794</v>
      </c>
      <c r="F27291" s="89">
        <f>+D27291*E27291</f>
        <v>589.70000000000005</v>
      </c>
    </row>
    <row r="27292" spans="1:6" ht="409.6" hidden="1" customHeight="1" thickBot="1" x14ac:dyDescent="0.25"/>
    <row r="27293" spans="1:6" ht="13.5" customHeight="1" thickBot="1" x14ac:dyDescent="0.25">
      <c r="A27293" s="90" t="s">
        <v>4898</v>
      </c>
      <c r="B27293" s="91"/>
      <c r="C27293" s="92">
        <v>0.828931100370912</v>
      </c>
      <c r="D27293" s="91"/>
      <c r="E27293" s="93" t="s">
        <v>4884</v>
      </c>
      <c r="F27293" s="94">
        <v>590</v>
      </c>
    </row>
    <row r="27294" spans="1:6" ht="0.2" customHeight="1" thickBot="1" x14ac:dyDescent="0.25"/>
    <row r="27295" spans="1:6" ht="12.75" customHeight="1" thickBot="1" x14ac:dyDescent="0.3">
      <c r="A27295" s="157" t="s">
        <v>4909</v>
      </c>
      <c r="B27295" s="158"/>
      <c r="C27295" s="158"/>
      <c r="D27295" s="158"/>
      <c r="E27295" s="159">
        <v>71176</v>
      </c>
      <c r="F27295" s="160"/>
    </row>
    <row r="27296" spans="1:6" ht="12.75" customHeight="1" x14ac:dyDescent="0.2"/>
    <row r="27297" spans="1:6" ht="12.75" customHeight="1" x14ac:dyDescent="0.2"/>
    <row r="27298" spans="1:6" ht="409.6" hidden="1" customHeight="1" x14ac:dyDescent="0.2"/>
    <row r="27299" spans="1:6" ht="12.75" customHeight="1" x14ac:dyDescent="0.25">
      <c r="A27299" s="144" t="s">
        <v>4868</v>
      </c>
      <c r="B27299" s="145"/>
      <c r="C27299" s="145"/>
      <c r="D27299" s="145"/>
      <c r="E27299" s="146"/>
      <c r="F27299" s="147"/>
    </row>
    <row r="27300" spans="1:6" ht="12.75" customHeight="1" x14ac:dyDescent="0.2">
      <c r="A27300" s="138" t="s">
        <v>3731</v>
      </c>
      <c r="B27300" s="139"/>
      <c r="C27300" s="139"/>
      <c r="D27300" s="140"/>
      <c r="E27300" s="76" t="s">
        <v>4869</v>
      </c>
      <c r="F27300" s="77" t="s">
        <v>4870</v>
      </c>
    </row>
    <row r="27301" spans="1:6" ht="12.75" customHeight="1" x14ac:dyDescent="0.2">
      <c r="A27301" s="141"/>
      <c r="B27301" s="142"/>
      <c r="C27301" s="142"/>
      <c r="D27301" s="143"/>
      <c r="E27301" s="78" t="s">
        <v>3730</v>
      </c>
      <c r="F27301" s="79" t="s">
        <v>263</v>
      </c>
    </row>
    <row r="27302" spans="1:6" ht="409.6" hidden="1" customHeight="1" x14ac:dyDescent="0.2"/>
    <row r="27303" spans="1:6" ht="12.75" customHeight="1" x14ac:dyDescent="0.2">
      <c r="A27303" s="80" t="s">
        <v>4871</v>
      </c>
      <c r="B27303" s="81" t="s">
        <v>4872</v>
      </c>
      <c r="C27303" s="82" t="s">
        <v>4870</v>
      </c>
      <c r="D27303" s="82" t="s">
        <v>4873</v>
      </c>
      <c r="E27303" s="82" t="s">
        <v>4874</v>
      </c>
      <c r="F27303" s="83" t="s">
        <v>4875</v>
      </c>
    </row>
    <row r="27304" spans="1:6" ht="409.6" hidden="1" customHeight="1" x14ac:dyDescent="0.2"/>
    <row r="27305" spans="1:6" ht="25.5" customHeight="1" thickBot="1" x14ac:dyDescent="0.25">
      <c r="A27305" s="84" t="s">
        <v>5956</v>
      </c>
      <c r="B27305" s="85" t="s">
        <v>5957</v>
      </c>
      <c r="C27305" s="86" t="s">
        <v>263</v>
      </c>
      <c r="D27305" s="87">
        <v>0.41666999999999998</v>
      </c>
      <c r="E27305" s="88">
        <v>17320</v>
      </c>
      <c r="F27305" s="89">
        <f>+D27305*E27305</f>
        <v>7216.7244000000001</v>
      </c>
    </row>
    <row r="27306" spans="1:6" ht="409.6" hidden="1" customHeight="1" thickBot="1" x14ac:dyDescent="0.25"/>
    <row r="27307" spans="1:6" ht="13.5" customHeight="1" thickBot="1" x14ac:dyDescent="0.25">
      <c r="A27307" s="90" t="s">
        <v>4883</v>
      </c>
      <c r="B27307" s="91"/>
      <c r="C27307" s="92">
        <v>48.885727833096297</v>
      </c>
      <c r="D27307" s="91"/>
      <c r="E27307" s="93" t="s">
        <v>4884</v>
      </c>
      <c r="F27307" s="94">
        <v>7217</v>
      </c>
    </row>
    <row r="27308" spans="1:6" ht="0.2" customHeight="1" x14ac:dyDescent="0.2"/>
    <row r="27309" spans="1:6" ht="12.75" customHeight="1" x14ac:dyDescent="0.2">
      <c r="A27309" s="80" t="s">
        <v>4871</v>
      </c>
      <c r="B27309" s="81" t="s">
        <v>4885</v>
      </c>
      <c r="C27309" s="82" t="s">
        <v>4870</v>
      </c>
      <c r="D27309" s="82" t="s">
        <v>4873</v>
      </c>
      <c r="E27309" s="82" t="s">
        <v>4874</v>
      </c>
      <c r="F27309" s="83" t="s">
        <v>4875</v>
      </c>
    </row>
    <row r="27310" spans="1:6" ht="409.6" hidden="1" customHeight="1" x14ac:dyDescent="0.2"/>
    <row r="27311" spans="1:6" ht="25.5" customHeight="1" thickBot="1" x14ac:dyDescent="0.25">
      <c r="A27311" s="84" t="s">
        <v>4912</v>
      </c>
      <c r="B27311" s="85" t="s">
        <v>4913</v>
      </c>
      <c r="C27311" s="86" t="s">
        <v>4888</v>
      </c>
      <c r="D27311" s="87">
        <v>3.9E-2</v>
      </c>
      <c r="E27311" s="88">
        <v>184277</v>
      </c>
      <c r="F27311" s="89">
        <f>+D27311*E27311</f>
        <v>7186.8029999999999</v>
      </c>
    </row>
    <row r="27312" spans="1:6" ht="409.6" hidden="1" customHeight="1" thickBot="1" x14ac:dyDescent="0.25"/>
    <row r="27313" spans="1:6" ht="13.5" customHeight="1" thickBot="1" x14ac:dyDescent="0.25">
      <c r="A27313" s="90" t="s">
        <v>4893</v>
      </c>
      <c r="B27313" s="91"/>
      <c r="C27313" s="92">
        <v>48.682517103569701</v>
      </c>
      <c r="D27313" s="91"/>
      <c r="E27313" s="93" t="s">
        <v>4884</v>
      </c>
      <c r="F27313" s="94">
        <v>7187</v>
      </c>
    </row>
    <row r="27314" spans="1:6" ht="0.2" customHeight="1" x14ac:dyDescent="0.2"/>
    <row r="27315" spans="1:6" ht="12.75" customHeight="1" x14ac:dyDescent="0.2">
      <c r="A27315" s="80" t="s">
        <v>4871</v>
      </c>
      <c r="B27315" s="81" t="s">
        <v>4894</v>
      </c>
      <c r="C27315" s="82" t="s">
        <v>4870</v>
      </c>
      <c r="D27315" s="82" t="s">
        <v>4873</v>
      </c>
      <c r="E27315" s="82" t="s">
        <v>4874</v>
      </c>
      <c r="F27315" s="83" t="s">
        <v>4875</v>
      </c>
    </row>
    <row r="27316" spans="1:6" ht="409.6" hidden="1" customHeight="1" x14ac:dyDescent="0.2"/>
    <row r="27317" spans="1:6" ht="25.5" customHeight="1" thickBot="1" x14ac:dyDescent="0.25">
      <c r="A27317" s="84" t="s">
        <v>4895</v>
      </c>
      <c r="B27317" s="85" t="s">
        <v>4896</v>
      </c>
      <c r="C27317" s="86" t="s">
        <v>4897</v>
      </c>
      <c r="D27317" s="87">
        <v>0.05</v>
      </c>
      <c r="E27317" s="88">
        <v>7187</v>
      </c>
      <c r="F27317" s="89">
        <f>+D27317*E27317</f>
        <v>359.35</v>
      </c>
    </row>
    <row r="27318" spans="1:6" ht="409.6" hidden="1" customHeight="1" thickBot="1" x14ac:dyDescent="0.25"/>
    <row r="27319" spans="1:6" ht="13.5" customHeight="1" thickBot="1" x14ac:dyDescent="0.25">
      <c r="A27319" s="90" t="s">
        <v>4898</v>
      </c>
      <c r="B27319" s="91"/>
      <c r="C27319" s="92">
        <v>2.4317550633340099</v>
      </c>
      <c r="D27319" s="91"/>
      <c r="E27319" s="93" t="s">
        <v>4884</v>
      </c>
      <c r="F27319" s="94">
        <v>359</v>
      </c>
    </row>
    <row r="27320" spans="1:6" ht="0.2" customHeight="1" thickBot="1" x14ac:dyDescent="0.25"/>
    <row r="27321" spans="1:6" ht="12.75" customHeight="1" thickBot="1" x14ac:dyDescent="0.3">
      <c r="A27321" s="157" t="s">
        <v>4909</v>
      </c>
      <c r="B27321" s="158"/>
      <c r="C27321" s="158"/>
      <c r="D27321" s="158"/>
      <c r="E27321" s="159">
        <v>14763</v>
      </c>
      <c r="F27321" s="160"/>
    </row>
    <row r="27322" spans="1:6" ht="12.75" customHeight="1" x14ac:dyDescent="0.2"/>
    <row r="27323" spans="1:6" ht="12.75" customHeight="1" x14ac:dyDescent="0.2"/>
    <row r="27324" spans="1:6" ht="409.6" hidden="1" customHeight="1" x14ac:dyDescent="0.2"/>
    <row r="27325" spans="1:6" ht="12.75" customHeight="1" x14ac:dyDescent="0.25">
      <c r="A27325" s="144" t="s">
        <v>4868</v>
      </c>
      <c r="B27325" s="145"/>
      <c r="C27325" s="145"/>
      <c r="D27325" s="145"/>
      <c r="E27325" s="146"/>
      <c r="F27325" s="147"/>
    </row>
    <row r="27326" spans="1:6" ht="12.75" customHeight="1" x14ac:dyDescent="0.2">
      <c r="A27326" s="138" t="s">
        <v>3733</v>
      </c>
      <c r="B27326" s="139"/>
      <c r="C27326" s="139"/>
      <c r="D27326" s="140"/>
      <c r="E27326" s="76" t="s">
        <v>4869</v>
      </c>
      <c r="F27326" s="77" t="s">
        <v>4870</v>
      </c>
    </row>
    <row r="27327" spans="1:6" ht="12.75" customHeight="1" x14ac:dyDescent="0.2">
      <c r="A27327" s="141"/>
      <c r="B27327" s="142"/>
      <c r="C27327" s="142"/>
      <c r="D27327" s="143"/>
      <c r="E27327" s="78" t="s">
        <v>3732</v>
      </c>
      <c r="F27327" s="79" t="s">
        <v>117</v>
      </c>
    </row>
    <row r="27328" spans="1:6" ht="409.6" hidden="1" customHeight="1" x14ac:dyDescent="0.2"/>
    <row r="27329" spans="1:6" ht="12.75" customHeight="1" x14ac:dyDescent="0.2">
      <c r="A27329" s="80" t="s">
        <v>4871</v>
      </c>
      <c r="B27329" s="81" t="s">
        <v>4872</v>
      </c>
      <c r="C27329" s="82" t="s">
        <v>4870</v>
      </c>
      <c r="D27329" s="82" t="s">
        <v>4873</v>
      </c>
      <c r="E27329" s="82" t="s">
        <v>4874</v>
      </c>
      <c r="F27329" s="83" t="s">
        <v>4875</v>
      </c>
    </row>
    <row r="27330" spans="1:6" ht="409.6" hidden="1" customHeight="1" x14ac:dyDescent="0.2"/>
    <row r="27331" spans="1:6" ht="25.5" customHeight="1" thickBot="1" x14ac:dyDescent="0.25">
      <c r="A27331" s="84" t="s">
        <v>5958</v>
      </c>
      <c r="B27331" s="85" t="s">
        <v>5959</v>
      </c>
      <c r="C27331" s="86" t="s">
        <v>117</v>
      </c>
      <c r="D27331" s="87">
        <v>1.05</v>
      </c>
      <c r="E27331" s="88">
        <v>46550</v>
      </c>
      <c r="F27331" s="89">
        <f>+D27331*E27331</f>
        <v>48877.5</v>
      </c>
    </row>
    <row r="27332" spans="1:6" ht="409.6" hidden="1" customHeight="1" thickBot="1" x14ac:dyDescent="0.25"/>
    <row r="27333" spans="1:6" ht="13.5" customHeight="1" thickBot="1" x14ac:dyDescent="0.25">
      <c r="A27333" s="90" t="s">
        <v>4883</v>
      </c>
      <c r="B27333" s="91"/>
      <c r="C27333" s="92">
        <v>77.092205293208394</v>
      </c>
      <c r="D27333" s="91"/>
      <c r="E27333" s="93" t="s">
        <v>4884</v>
      </c>
      <c r="F27333" s="94">
        <v>48878</v>
      </c>
    </row>
    <row r="27334" spans="1:6" ht="0.2" customHeight="1" x14ac:dyDescent="0.2"/>
    <row r="27335" spans="1:6" ht="12.75" customHeight="1" x14ac:dyDescent="0.2">
      <c r="A27335" s="80" t="s">
        <v>4871</v>
      </c>
      <c r="B27335" s="81" t="s">
        <v>4885</v>
      </c>
      <c r="C27335" s="82" t="s">
        <v>4870</v>
      </c>
      <c r="D27335" s="82" t="s">
        <v>4873</v>
      </c>
      <c r="E27335" s="82" t="s">
        <v>4874</v>
      </c>
      <c r="F27335" s="83" t="s">
        <v>4875</v>
      </c>
    </row>
    <row r="27336" spans="1:6" ht="409.6" hidden="1" customHeight="1" x14ac:dyDescent="0.2"/>
    <row r="27337" spans="1:6" ht="25.5" customHeight="1" thickBot="1" x14ac:dyDescent="0.25">
      <c r="A27337" s="84" t="s">
        <v>5284</v>
      </c>
      <c r="B27337" s="85" t="s">
        <v>5285</v>
      </c>
      <c r="C27337" s="86" t="s">
        <v>4888</v>
      </c>
      <c r="D27337" s="87">
        <v>6.2219999999999998E-2</v>
      </c>
      <c r="E27337" s="88">
        <v>222303</v>
      </c>
      <c r="F27337" s="89">
        <f>+D27337*E27337</f>
        <v>13831.692659999999</v>
      </c>
    </row>
    <row r="27338" spans="1:6" ht="409.6" hidden="1" customHeight="1" thickBot="1" x14ac:dyDescent="0.25"/>
    <row r="27339" spans="1:6" ht="13.5" customHeight="1" thickBot="1" x14ac:dyDescent="0.25">
      <c r="A27339" s="90" t="s">
        <v>4893</v>
      </c>
      <c r="B27339" s="91"/>
      <c r="C27339" s="92">
        <v>21.816346487492499</v>
      </c>
      <c r="D27339" s="91"/>
      <c r="E27339" s="93" t="s">
        <v>4884</v>
      </c>
      <c r="F27339" s="94">
        <v>13832</v>
      </c>
    </row>
    <row r="27340" spans="1:6" ht="0.2" customHeight="1" x14ac:dyDescent="0.2"/>
    <row r="27341" spans="1:6" ht="12.75" customHeight="1" x14ac:dyDescent="0.2">
      <c r="A27341" s="80" t="s">
        <v>4871</v>
      </c>
      <c r="B27341" s="81" t="s">
        <v>4894</v>
      </c>
      <c r="C27341" s="82" t="s">
        <v>4870</v>
      </c>
      <c r="D27341" s="82" t="s">
        <v>4873</v>
      </c>
      <c r="E27341" s="82" t="s">
        <v>4874</v>
      </c>
      <c r="F27341" s="83" t="s">
        <v>4875</v>
      </c>
    </row>
    <row r="27342" spans="1:6" ht="409.6" hidden="1" customHeight="1" x14ac:dyDescent="0.2"/>
    <row r="27343" spans="1:6" ht="25.5" customHeight="1" thickBot="1" x14ac:dyDescent="0.25">
      <c r="A27343" s="84" t="s">
        <v>4895</v>
      </c>
      <c r="B27343" s="85" t="s">
        <v>4896</v>
      </c>
      <c r="C27343" s="86" t="s">
        <v>4897</v>
      </c>
      <c r="D27343" s="87">
        <v>0.05</v>
      </c>
      <c r="E27343" s="88">
        <v>13832</v>
      </c>
      <c r="F27343" s="89">
        <f>+D27343*E27343</f>
        <v>691.6</v>
      </c>
    </row>
    <row r="27344" spans="1:6" ht="409.6" hidden="1" customHeight="1" thickBot="1" x14ac:dyDescent="0.25"/>
    <row r="27345" spans="1:6" ht="13.5" customHeight="1" thickBot="1" x14ac:dyDescent="0.25">
      <c r="A27345" s="90" t="s">
        <v>4898</v>
      </c>
      <c r="B27345" s="91"/>
      <c r="C27345" s="92">
        <v>1.09144821929908</v>
      </c>
      <c r="D27345" s="91"/>
      <c r="E27345" s="93" t="s">
        <v>4884</v>
      </c>
      <c r="F27345" s="94">
        <v>692</v>
      </c>
    </row>
    <row r="27346" spans="1:6" ht="0.2" customHeight="1" thickBot="1" x14ac:dyDescent="0.25"/>
    <row r="27347" spans="1:6" ht="12.75" customHeight="1" thickBot="1" x14ac:dyDescent="0.3">
      <c r="A27347" s="157" t="s">
        <v>4909</v>
      </c>
      <c r="B27347" s="158"/>
      <c r="C27347" s="158"/>
      <c r="D27347" s="158"/>
      <c r="E27347" s="159">
        <v>63402</v>
      </c>
      <c r="F27347" s="160"/>
    </row>
    <row r="27348" spans="1:6" ht="12.75" customHeight="1" x14ac:dyDescent="0.2"/>
    <row r="27349" spans="1:6" ht="12.75" customHeight="1" x14ac:dyDescent="0.2"/>
    <row r="27350" spans="1:6" ht="409.6" hidden="1" customHeight="1" x14ac:dyDescent="0.2"/>
    <row r="27351" spans="1:6" ht="12.75" customHeight="1" x14ac:dyDescent="0.25">
      <c r="A27351" s="144" t="s">
        <v>4868</v>
      </c>
      <c r="B27351" s="145"/>
      <c r="C27351" s="145"/>
      <c r="D27351" s="145"/>
      <c r="E27351" s="146"/>
      <c r="F27351" s="147"/>
    </row>
    <row r="27352" spans="1:6" ht="12.75" customHeight="1" x14ac:dyDescent="0.2">
      <c r="A27352" s="138" t="s">
        <v>3735</v>
      </c>
      <c r="B27352" s="139"/>
      <c r="C27352" s="139"/>
      <c r="D27352" s="140"/>
      <c r="E27352" s="76" t="s">
        <v>4869</v>
      </c>
      <c r="F27352" s="77" t="s">
        <v>4870</v>
      </c>
    </row>
    <row r="27353" spans="1:6" ht="12.75" customHeight="1" x14ac:dyDescent="0.2">
      <c r="A27353" s="141"/>
      <c r="B27353" s="142"/>
      <c r="C27353" s="142"/>
      <c r="D27353" s="143"/>
      <c r="E27353" s="78" t="s">
        <v>3734</v>
      </c>
      <c r="F27353" s="79" t="s">
        <v>117</v>
      </c>
    </row>
    <row r="27354" spans="1:6" ht="409.6" hidden="1" customHeight="1" x14ac:dyDescent="0.2"/>
    <row r="27355" spans="1:6" ht="12.75" customHeight="1" x14ac:dyDescent="0.2">
      <c r="A27355" s="80" t="s">
        <v>4871</v>
      </c>
      <c r="B27355" s="81" t="s">
        <v>4872</v>
      </c>
      <c r="C27355" s="82" t="s">
        <v>4870</v>
      </c>
      <c r="D27355" s="82" t="s">
        <v>4873</v>
      </c>
      <c r="E27355" s="82" t="s">
        <v>4874</v>
      </c>
      <c r="F27355" s="83" t="s">
        <v>4875</v>
      </c>
    </row>
    <row r="27356" spans="1:6" ht="409.6" hidden="1" customHeight="1" x14ac:dyDescent="0.2"/>
    <row r="27357" spans="1:6" ht="25.5" customHeight="1" thickBot="1" x14ac:dyDescent="0.25">
      <c r="A27357" s="84" t="s">
        <v>5960</v>
      </c>
      <c r="B27357" s="85" t="s">
        <v>5961</v>
      </c>
      <c r="C27357" s="86" t="s">
        <v>117</v>
      </c>
      <c r="D27357" s="87">
        <v>1.05</v>
      </c>
      <c r="E27357" s="88">
        <v>55150</v>
      </c>
      <c r="F27357" s="89">
        <f>+D27357*E27357</f>
        <v>57907.5</v>
      </c>
    </row>
    <row r="27358" spans="1:6" ht="409.6" hidden="1" customHeight="1" thickBot="1" x14ac:dyDescent="0.25"/>
    <row r="27359" spans="1:6" ht="13.5" customHeight="1" thickBot="1" x14ac:dyDescent="0.25">
      <c r="A27359" s="90" t="s">
        <v>4883</v>
      </c>
      <c r="B27359" s="91"/>
      <c r="C27359" s="92">
        <v>79.948089242323803</v>
      </c>
      <c r="D27359" s="91"/>
      <c r="E27359" s="93" t="s">
        <v>4884</v>
      </c>
      <c r="F27359" s="94">
        <v>57908</v>
      </c>
    </row>
    <row r="27360" spans="1:6" ht="0.2" customHeight="1" x14ac:dyDescent="0.2"/>
    <row r="27361" spans="1:6" ht="12.75" customHeight="1" x14ac:dyDescent="0.2">
      <c r="A27361" s="80" t="s">
        <v>4871</v>
      </c>
      <c r="B27361" s="81" t="s">
        <v>4885</v>
      </c>
      <c r="C27361" s="82" t="s">
        <v>4870</v>
      </c>
      <c r="D27361" s="82" t="s">
        <v>4873</v>
      </c>
      <c r="E27361" s="82" t="s">
        <v>4874</v>
      </c>
      <c r="F27361" s="83" t="s">
        <v>4875</v>
      </c>
    </row>
    <row r="27362" spans="1:6" ht="409.6" hidden="1" customHeight="1" x14ac:dyDescent="0.2"/>
    <row r="27363" spans="1:6" ht="25.5" customHeight="1" thickBot="1" x14ac:dyDescent="0.25">
      <c r="A27363" s="84" t="s">
        <v>5284</v>
      </c>
      <c r="B27363" s="85" t="s">
        <v>5285</v>
      </c>
      <c r="C27363" s="86" t="s">
        <v>4888</v>
      </c>
      <c r="D27363" s="87">
        <v>6.2219999999999998E-2</v>
      </c>
      <c r="E27363" s="88">
        <v>222303</v>
      </c>
      <c r="F27363" s="89">
        <f>+D27363*E27363</f>
        <v>13831.692659999999</v>
      </c>
    </row>
    <row r="27364" spans="1:6" ht="409.6" hidden="1" customHeight="1" thickBot="1" x14ac:dyDescent="0.25"/>
    <row r="27365" spans="1:6" ht="13.5" customHeight="1" thickBot="1" x14ac:dyDescent="0.25">
      <c r="A27365" s="90" t="s">
        <v>4893</v>
      </c>
      <c r="B27365" s="91"/>
      <c r="C27365" s="92">
        <v>19.096531919593499</v>
      </c>
      <c r="D27365" s="91"/>
      <c r="E27365" s="93" t="s">
        <v>4884</v>
      </c>
      <c r="F27365" s="94">
        <v>13832</v>
      </c>
    </row>
    <row r="27366" spans="1:6" ht="0.2" customHeight="1" x14ac:dyDescent="0.2"/>
    <row r="27367" spans="1:6" ht="12.75" customHeight="1" x14ac:dyDescent="0.2">
      <c r="A27367" s="80" t="s">
        <v>4871</v>
      </c>
      <c r="B27367" s="81" t="s">
        <v>4894</v>
      </c>
      <c r="C27367" s="82" t="s">
        <v>4870</v>
      </c>
      <c r="D27367" s="82" t="s">
        <v>4873</v>
      </c>
      <c r="E27367" s="82" t="s">
        <v>4874</v>
      </c>
      <c r="F27367" s="83" t="s">
        <v>4875</v>
      </c>
    </row>
    <row r="27368" spans="1:6" ht="409.6" hidden="1" customHeight="1" x14ac:dyDescent="0.2"/>
    <row r="27369" spans="1:6" ht="25.5" customHeight="1" thickBot="1" x14ac:dyDescent="0.25">
      <c r="A27369" s="84" t="s">
        <v>4895</v>
      </c>
      <c r="B27369" s="85" t="s">
        <v>4896</v>
      </c>
      <c r="C27369" s="86" t="s">
        <v>4897</v>
      </c>
      <c r="D27369" s="87">
        <v>0.05</v>
      </c>
      <c r="E27369" s="88">
        <v>13832</v>
      </c>
      <c r="F27369" s="89">
        <f>+D27369*E27369</f>
        <v>691.6</v>
      </c>
    </row>
    <row r="27370" spans="1:6" ht="409.6" hidden="1" customHeight="1" thickBot="1" x14ac:dyDescent="0.25"/>
    <row r="27371" spans="1:6" ht="13.5" customHeight="1" thickBot="1" x14ac:dyDescent="0.25">
      <c r="A27371" s="90" t="s">
        <v>4898</v>
      </c>
      <c r="B27371" s="91"/>
      <c r="C27371" s="92">
        <v>0.95537883808261503</v>
      </c>
      <c r="D27371" s="91"/>
      <c r="E27371" s="93" t="s">
        <v>4884</v>
      </c>
      <c r="F27371" s="94">
        <v>692</v>
      </c>
    </row>
    <row r="27372" spans="1:6" ht="0.2" customHeight="1" thickBot="1" x14ac:dyDescent="0.25"/>
    <row r="27373" spans="1:6" ht="12.75" customHeight="1" thickBot="1" x14ac:dyDescent="0.3">
      <c r="A27373" s="157" t="s">
        <v>4909</v>
      </c>
      <c r="B27373" s="158"/>
      <c r="C27373" s="158"/>
      <c r="D27373" s="158"/>
      <c r="E27373" s="159">
        <v>72432</v>
      </c>
      <c r="F27373" s="160"/>
    </row>
    <row r="27374" spans="1:6" ht="12.75" customHeight="1" x14ac:dyDescent="0.2"/>
    <row r="27375" spans="1:6" ht="12.75" customHeight="1" x14ac:dyDescent="0.2"/>
    <row r="27376" spans="1:6" ht="409.6" hidden="1" customHeight="1" x14ac:dyDescent="0.2"/>
    <row r="27377" spans="1:6" ht="12.75" customHeight="1" x14ac:dyDescent="0.25">
      <c r="A27377" s="144" t="s">
        <v>4868</v>
      </c>
      <c r="B27377" s="145"/>
      <c r="C27377" s="145"/>
      <c r="D27377" s="145"/>
      <c r="E27377" s="146"/>
      <c r="F27377" s="147"/>
    </row>
    <row r="27378" spans="1:6" ht="12.75" customHeight="1" x14ac:dyDescent="0.2">
      <c r="A27378" s="138" t="s">
        <v>3737</v>
      </c>
      <c r="B27378" s="139"/>
      <c r="C27378" s="139"/>
      <c r="D27378" s="140"/>
      <c r="E27378" s="76" t="s">
        <v>4869</v>
      </c>
      <c r="F27378" s="77" t="s">
        <v>4870</v>
      </c>
    </row>
    <row r="27379" spans="1:6" ht="12.75" customHeight="1" x14ac:dyDescent="0.2">
      <c r="A27379" s="141"/>
      <c r="B27379" s="142"/>
      <c r="C27379" s="142"/>
      <c r="D27379" s="143"/>
      <c r="E27379" s="78" t="s">
        <v>3736</v>
      </c>
      <c r="F27379" s="79" t="s">
        <v>117</v>
      </c>
    </row>
    <row r="27380" spans="1:6" ht="409.6" hidden="1" customHeight="1" x14ac:dyDescent="0.2"/>
    <row r="27381" spans="1:6" ht="12.75" customHeight="1" x14ac:dyDescent="0.2">
      <c r="A27381" s="80" t="s">
        <v>4871</v>
      </c>
      <c r="B27381" s="81" t="s">
        <v>4872</v>
      </c>
      <c r="C27381" s="82" t="s">
        <v>4870</v>
      </c>
      <c r="D27381" s="82" t="s">
        <v>4873</v>
      </c>
      <c r="E27381" s="82" t="s">
        <v>4874</v>
      </c>
      <c r="F27381" s="83" t="s">
        <v>4875</v>
      </c>
    </row>
    <row r="27382" spans="1:6" ht="409.6" hidden="1" customHeight="1" x14ac:dyDescent="0.2"/>
    <row r="27383" spans="1:6" ht="25.5" customHeight="1" x14ac:dyDescent="0.2">
      <c r="A27383" s="84" t="s">
        <v>5962</v>
      </c>
      <c r="B27383" s="85" t="s">
        <v>5963</v>
      </c>
      <c r="C27383" s="86" t="s">
        <v>117</v>
      </c>
      <c r="D27383" s="87">
        <v>1.2</v>
      </c>
      <c r="E27383" s="88">
        <v>63500</v>
      </c>
      <c r="F27383" s="89">
        <f>+D27383*E27383</f>
        <v>76200</v>
      </c>
    </row>
    <row r="27384" spans="1:6" ht="409.6" hidden="1" customHeight="1" x14ac:dyDescent="0.2"/>
    <row r="27385" spans="1:6" ht="25.5" customHeight="1" x14ac:dyDescent="0.2">
      <c r="A27385" s="84" t="s">
        <v>5964</v>
      </c>
      <c r="B27385" s="85" t="s">
        <v>5965</v>
      </c>
      <c r="C27385" s="86" t="s">
        <v>263</v>
      </c>
      <c r="D27385" s="87">
        <v>0.75078999999999996</v>
      </c>
      <c r="E27385" s="88">
        <v>4330</v>
      </c>
      <c r="F27385" s="89">
        <f>+D27385*E27385</f>
        <v>3250.9206999999997</v>
      </c>
    </row>
    <row r="27386" spans="1:6" ht="409.6" hidden="1" customHeight="1" x14ac:dyDescent="0.2"/>
    <row r="27387" spans="1:6" ht="25.5" customHeight="1" x14ac:dyDescent="0.2">
      <c r="A27387" s="84" t="s">
        <v>5966</v>
      </c>
      <c r="B27387" s="85" t="s">
        <v>5967</v>
      </c>
      <c r="C27387" s="86" t="s">
        <v>263</v>
      </c>
      <c r="D27387" s="87">
        <v>4.5030000000000001E-2</v>
      </c>
      <c r="E27387" s="88">
        <v>6708</v>
      </c>
      <c r="F27387" s="89">
        <f>+D27387*E27387</f>
        <v>302.06124</v>
      </c>
    </row>
    <row r="27388" spans="1:6" ht="409.6" hidden="1" customHeight="1" x14ac:dyDescent="0.2"/>
    <row r="27389" spans="1:6" ht="25.5" customHeight="1" thickBot="1" x14ac:dyDescent="0.25">
      <c r="A27389" s="84" t="s">
        <v>5895</v>
      </c>
      <c r="B27389" s="85" t="s">
        <v>5896</v>
      </c>
      <c r="C27389" s="86" t="s">
        <v>106</v>
      </c>
      <c r="D27389" s="87">
        <v>6.3E-2</v>
      </c>
      <c r="E27389" s="88">
        <v>362439</v>
      </c>
      <c r="F27389" s="89">
        <f>+D27389*E27389</f>
        <v>22833.656999999999</v>
      </c>
    </row>
    <row r="27390" spans="1:6" ht="409.6" hidden="1" customHeight="1" thickBot="1" x14ac:dyDescent="0.25"/>
    <row r="27391" spans="1:6" ht="13.5" customHeight="1" thickBot="1" x14ac:dyDescent="0.25">
      <c r="A27391" s="90" t="s">
        <v>4883</v>
      </c>
      <c r="B27391" s="91"/>
      <c r="C27391" s="92">
        <v>64.313836123127103</v>
      </c>
      <c r="D27391" s="91"/>
      <c r="E27391" s="93" t="s">
        <v>4884</v>
      </c>
      <c r="F27391" s="94">
        <v>102587</v>
      </c>
    </row>
    <row r="27392" spans="1:6" ht="0.2" customHeight="1" x14ac:dyDescent="0.2"/>
    <row r="27393" spans="1:6" ht="12.75" customHeight="1" x14ac:dyDescent="0.2">
      <c r="A27393" s="80" t="s">
        <v>4871</v>
      </c>
      <c r="B27393" s="81" t="s">
        <v>4885</v>
      </c>
      <c r="C27393" s="82" t="s">
        <v>4870</v>
      </c>
      <c r="D27393" s="82" t="s">
        <v>4873</v>
      </c>
      <c r="E27393" s="82" t="s">
        <v>4874</v>
      </c>
      <c r="F27393" s="83" t="s">
        <v>4875</v>
      </c>
    </row>
    <row r="27394" spans="1:6" ht="409.6" hidden="1" customHeight="1" x14ac:dyDescent="0.2"/>
    <row r="27395" spans="1:6" ht="25.5" customHeight="1" x14ac:dyDescent="0.2">
      <c r="A27395" s="84" t="s">
        <v>5284</v>
      </c>
      <c r="B27395" s="85" t="s">
        <v>5285</v>
      </c>
      <c r="C27395" s="86" t="s">
        <v>4888</v>
      </c>
      <c r="D27395" s="87">
        <v>0.17629</v>
      </c>
      <c r="E27395" s="88">
        <v>222303</v>
      </c>
      <c r="F27395" s="89">
        <f>+D27395*E27395</f>
        <v>39189.795870000002</v>
      </c>
    </row>
    <row r="27396" spans="1:6" ht="409.6" hidden="1" customHeight="1" x14ac:dyDescent="0.2"/>
    <row r="27397" spans="1:6" ht="25.5" customHeight="1" thickBot="1" x14ac:dyDescent="0.25">
      <c r="A27397" s="84" t="s">
        <v>4912</v>
      </c>
      <c r="B27397" s="85" t="s">
        <v>4913</v>
      </c>
      <c r="C27397" s="86" t="s">
        <v>4888</v>
      </c>
      <c r="D27397" s="87">
        <v>7.6920000000000002E-2</v>
      </c>
      <c r="E27397" s="88">
        <v>184277</v>
      </c>
      <c r="F27397" s="89">
        <f>+D27397*E27397</f>
        <v>14174.58684</v>
      </c>
    </row>
    <row r="27398" spans="1:6" ht="409.6" hidden="1" customHeight="1" thickBot="1" x14ac:dyDescent="0.25"/>
    <row r="27399" spans="1:6" ht="13.5" customHeight="1" thickBot="1" x14ac:dyDescent="0.25">
      <c r="A27399" s="90" t="s">
        <v>4893</v>
      </c>
      <c r="B27399" s="91"/>
      <c r="C27399" s="92">
        <v>33.455582722086397</v>
      </c>
      <c r="D27399" s="91"/>
      <c r="E27399" s="93" t="s">
        <v>4884</v>
      </c>
      <c r="F27399" s="94">
        <v>53365</v>
      </c>
    </row>
    <row r="27400" spans="1:6" ht="0.2" customHeight="1" x14ac:dyDescent="0.2"/>
    <row r="27401" spans="1:6" ht="12.75" customHeight="1" x14ac:dyDescent="0.2">
      <c r="A27401" s="80" t="s">
        <v>4871</v>
      </c>
      <c r="B27401" s="81" t="s">
        <v>4894</v>
      </c>
      <c r="C27401" s="82" t="s">
        <v>4870</v>
      </c>
      <c r="D27401" s="82" t="s">
        <v>4873</v>
      </c>
      <c r="E27401" s="82" t="s">
        <v>4874</v>
      </c>
      <c r="F27401" s="83" t="s">
        <v>4875</v>
      </c>
    </row>
    <row r="27402" spans="1:6" ht="409.6" hidden="1" customHeight="1" x14ac:dyDescent="0.2"/>
    <row r="27403" spans="1:6" ht="25.5" customHeight="1" thickBot="1" x14ac:dyDescent="0.25">
      <c r="A27403" s="84" t="s">
        <v>4895</v>
      </c>
      <c r="B27403" s="85" t="s">
        <v>4896</v>
      </c>
      <c r="C27403" s="86" t="s">
        <v>4897</v>
      </c>
      <c r="D27403" s="87">
        <v>0.05</v>
      </c>
      <c r="E27403" s="88">
        <v>53365</v>
      </c>
      <c r="F27403" s="89">
        <f>+D27403*E27403</f>
        <v>2668.25</v>
      </c>
    </row>
    <row r="27404" spans="1:6" ht="409.6" hidden="1" customHeight="1" thickBot="1" x14ac:dyDescent="0.25"/>
    <row r="27405" spans="1:6" ht="13.5" customHeight="1" thickBot="1" x14ac:dyDescent="0.25">
      <c r="A27405" s="90" t="s">
        <v>4898</v>
      </c>
      <c r="B27405" s="91"/>
      <c r="C27405" s="92">
        <v>1.67262240611874</v>
      </c>
      <c r="D27405" s="91"/>
      <c r="E27405" s="93" t="s">
        <v>4884</v>
      </c>
      <c r="F27405" s="94">
        <v>2668</v>
      </c>
    </row>
    <row r="27406" spans="1:6" ht="0.2" customHeight="1" x14ac:dyDescent="0.2"/>
    <row r="27407" spans="1:6" ht="12.75" customHeight="1" x14ac:dyDescent="0.2">
      <c r="A27407" s="80" t="s">
        <v>4871</v>
      </c>
      <c r="B27407" s="81" t="s">
        <v>4905</v>
      </c>
      <c r="C27407" s="82" t="s">
        <v>4870</v>
      </c>
      <c r="D27407" s="82" t="s">
        <v>4873</v>
      </c>
      <c r="E27407" s="82" t="s">
        <v>4874</v>
      </c>
      <c r="F27407" s="83" t="s">
        <v>4875</v>
      </c>
    </row>
    <row r="27408" spans="1:6" ht="409.6" hidden="1" customHeight="1" x14ac:dyDescent="0.2"/>
    <row r="27409" spans="1:6" ht="25.5" customHeight="1" thickBot="1" x14ac:dyDescent="0.25">
      <c r="A27409" s="84" t="s">
        <v>4920</v>
      </c>
      <c r="B27409" s="85" t="s">
        <v>4921</v>
      </c>
      <c r="C27409" s="86" t="s">
        <v>106</v>
      </c>
      <c r="D27409" s="87">
        <v>6.3E-2</v>
      </c>
      <c r="E27409" s="88">
        <v>14128</v>
      </c>
      <c r="F27409" s="89">
        <f>+D27409*E27409</f>
        <v>890.06399999999996</v>
      </c>
    </row>
    <row r="27410" spans="1:6" ht="409.6" hidden="1" customHeight="1" thickBot="1" x14ac:dyDescent="0.25"/>
    <row r="27411" spans="1:6" ht="13.5" customHeight="1" thickBot="1" x14ac:dyDescent="0.25">
      <c r="A27411" s="90" t="s">
        <v>4908</v>
      </c>
      <c r="B27411" s="91"/>
      <c r="C27411" s="92">
        <v>0.55795874866779505</v>
      </c>
      <c r="D27411" s="91"/>
      <c r="E27411" s="93" t="s">
        <v>4884</v>
      </c>
      <c r="F27411" s="94">
        <v>890</v>
      </c>
    </row>
    <row r="27412" spans="1:6" ht="0.2" customHeight="1" thickBot="1" x14ac:dyDescent="0.25"/>
    <row r="27413" spans="1:6" ht="12.75" customHeight="1" thickBot="1" x14ac:dyDescent="0.3">
      <c r="A27413" s="157" t="s">
        <v>4909</v>
      </c>
      <c r="B27413" s="158"/>
      <c r="C27413" s="158"/>
      <c r="D27413" s="158"/>
      <c r="E27413" s="159">
        <v>159510</v>
      </c>
      <c r="F27413" s="160"/>
    </row>
    <row r="27414" spans="1:6" ht="12.75" customHeight="1" x14ac:dyDescent="0.2"/>
    <row r="27415" spans="1:6" ht="12.75" customHeight="1" x14ac:dyDescent="0.2"/>
    <row r="27416" spans="1:6" ht="409.6" hidden="1" customHeight="1" x14ac:dyDescent="0.2"/>
    <row r="27417" spans="1:6" ht="12.75" customHeight="1" x14ac:dyDescent="0.25">
      <c r="A27417" s="144" t="s">
        <v>4868</v>
      </c>
      <c r="B27417" s="145"/>
      <c r="C27417" s="145"/>
      <c r="D27417" s="145"/>
      <c r="E27417" s="146"/>
      <c r="F27417" s="147"/>
    </row>
    <row r="27418" spans="1:6" ht="12.75" customHeight="1" x14ac:dyDescent="0.2">
      <c r="A27418" s="138" t="s">
        <v>3739</v>
      </c>
      <c r="B27418" s="139"/>
      <c r="C27418" s="139"/>
      <c r="D27418" s="140"/>
      <c r="E27418" s="76" t="s">
        <v>4869</v>
      </c>
      <c r="F27418" s="77" t="s">
        <v>4870</v>
      </c>
    </row>
    <row r="27419" spans="1:6" ht="12.75" customHeight="1" x14ac:dyDescent="0.2">
      <c r="A27419" s="141"/>
      <c r="B27419" s="142"/>
      <c r="C27419" s="142"/>
      <c r="D27419" s="143"/>
      <c r="E27419" s="78" t="s">
        <v>3738</v>
      </c>
      <c r="F27419" s="79" t="s">
        <v>117</v>
      </c>
    </row>
    <row r="27420" spans="1:6" ht="409.6" hidden="1" customHeight="1" x14ac:dyDescent="0.2"/>
    <row r="27421" spans="1:6" ht="12.75" customHeight="1" x14ac:dyDescent="0.2">
      <c r="A27421" s="80" t="s">
        <v>4871</v>
      </c>
      <c r="B27421" s="81" t="s">
        <v>4872</v>
      </c>
      <c r="C27421" s="82" t="s">
        <v>4870</v>
      </c>
      <c r="D27421" s="82" t="s">
        <v>4873</v>
      </c>
      <c r="E27421" s="82" t="s">
        <v>4874</v>
      </c>
      <c r="F27421" s="83" t="s">
        <v>4875</v>
      </c>
    </row>
    <row r="27422" spans="1:6" ht="409.6" hidden="1" customHeight="1" x14ac:dyDescent="0.2"/>
    <row r="27423" spans="1:6" ht="25.5" customHeight="1" x14ac:dyDescent="0.2">
      <c r="A27423" s="84" t="s">
        <v>5048</v>
      </c>
      <c r="B27423" s="85" t="s">
        <v>5049</v>
      </c>
      <c r="C27423" s="86" t="s">
        <v>106</v>
      </c>
      <c r="D27423" s="87">
        <v>0.05</v>
      </c>
      <c r="E27423" s="88">
        <v>331600</v>
      </c>
      <c r="F27423" s="89">
        <f>+D27423*E27423</f>
        <v>16580</v>
      </c>
    </row>
    <row r="27424" spans="1:6" ht="409.6" hidden="1" customHeight="1" x14ac:dyDescent="0.2"/>
    <row r="27425" spans="1:6" ht="25.5" customHeight="1" thickBot="1" x14ac:dyDescent="0.25">
      <c r="A27425" s="84" t="s">
        <v>5968</v>
      </c>
      <c r="B27425" s="85" t="s">
        <v>5969</v>
      </c>
      <c r="C27425" s="86" t="s">
        <v>117</v>
      </c>
      <c r="D27425" s="87">
        <v>1</v>
      </c>
      <c r="E27425" s="88">
        <v>529550</v>
      </c>
      <c r="F27425" s="89">
        <f>+D27425*E27425</f>
        <v>529550</v>
      </c>
    </row>
    <row r="27426" spans="1:6" ht="409.6" hidden="1" customHeight="1" thickBot="1" x14ac:dyDescent="0.25"/>
    <row r="27427" spans="1:6" ht="13.5" customHeight="1" thickBot="1" x14ac:dyDescent="0.25">
      <c r="A27427" s="90" t="s">
        <v>4883</v>
      </c>
      <c r="B27427" s="91"/>
      <c r="C27427" s="92">
        <v>93.599393976787397</v>
      </c>
      <c r="D27427" s="91"/>
      <c r="E27427" s="93" t="s">
        <v>4884</v>
      </c>
      <c r="F27427" s="94">
        <v>546130</v>
      </c>
    </row>
    <row r="27428" spans="1:6" ht="0.2" customHeight="1" x14ac:dyDescent="0.2"/>
    <row r="27429" spans="1:6" ht="12.75" customHeight="1" x14ac:dyDescent="0.2">
      <c r="A27429" s="80" t="s">
        <v>4871</v>
      </c>
      <c r="B27429" s="81" t="s">
        <v>4885</v>
      </c>
      <c r="C27429" s="82" t="s">
        <v>4870</v>
      </c>
      <c r="D27429" s="82" t="s">
        <v>4873</v>
      </c>
      <c r="E27429" s="82" t="s">
        <v>4874</v>
      </c>
      <c r="F27429" s="83" t="s">
        <v>4875</v>
      </c>
    </row>
    <row r="27430" spans="1:6" ht="409.6" hidden="1" customHeight="1" x14ac:dyDescent="0.2"/>
    <row r="27431" spans="1:6" ht="25.5" customHeight="1" thickBot="1" x14ac:dyDescent="0.25">
      <c r="A27431" s="84" t="s">
        <v>5284</v>
      </c>
      <c r="B27431" s="85" t="s">
        <v>5285</v>
      </c>
      <c r="C27431" s="86" t="s">
        <v>4888</v>
      </c>
      <c r="D27431" s="87">
        <v>0.16</v>
      </c>
      <c r="E27431" s="88">
        <v>222303</v>
      </c>
      <c r="F27431" s="89">
        <f>+D27431*E27431</f>
        <v>35568.480000000003</v>
      </c>
    </row>
    <row r="27432" spans="1:6" ht="409.6" hidden="1" customHeight="1" thickBot="1" x14ac:dyDescent="0.25"/>
    <row r="27433" spans="1:6" ht="13.5" customHeight="1" thickBot="1" x14ac:dyDescent="0.25">
      <c r="A27433" s="90" t="s">
        <v>4893</v>
      </c>
      <c r="B27433" s="91"/>
      <c r="C27433" s="92">
        <v>6.0958805503568296</v>
      </c>
      <c r="D27433" s="91"/>
      <c r="E27433" s="93" t="s">
        <v>4884</v>
      </c>
      <c r="F27433" s="94">
        <v>35568</v>
      </c>
    </row>
    <row r="27434" spans="1:6" ht="0.2" customHeight="1" x14ac:dyDescent="0.2"/>
    <row r="27435" spans="1:6" ht="12.75" customHeight="1" x14ac:dyDescent="0.2">
      <c r="A27435" s="80" t="s">
        <v>4871</v>
      </c>
      <c r="B27435" s="81" t="s">
        <v>4894</v>
      </c>
      <c r="C27435" s="82" t="s">
        <v>4870</v>
      </c>
      <c r="D27435" s="82" t="s">
        <v>4873</v>
      </c>
      <c r="E27435" s="82" t="s">
        <v>4874</v>
      </c>
      <c r="F27435" s="83" t="s">
        <v>4875</v>
      </c>
    </row>
    <row r="27436" spans="1:6" ht="409.6" hidden="1" customHeight="1" x14ac:dyDescent="0.2"/>
    <row r="27437" spans="1:6" ht="25.5" customHeight="1" thickBot="1" x14ac:dyDescent="0.25">
      <c r="A27437" s="84" t="s">
        <v>4895</v>
      </c>
      <c r="B27437" s="85" t="s">
        <v>4896</v>
      </c>
      <c r="C27437" s="86" t="s">
        <v>4897</v>
      </c>
      <c r="D27437" s="87">
        <v>0.05</v>
      </c>
      <c r="E27437" s="88">
        <v>35568</v>
      </c>
      <c r="F27437" s="89">
        <f>+D27437*E27437</f>
        <v>1778.4</v>
      </c>
    </row>
    <row r="27438" spans="1:6" ht="409.6" hidden="1" customHeight="1" thickBot="1" x14ac:dyDescent="0.25"/>
    <row r="27439" spans="1:6" ht="13.5" customHeight="1" thickBot="1" x14ac:dyDescent="0.25">
      <c r="A27439" s="90" t="s">
        <v>4898</v>
      </c>
      <c r="B27439" s="91"/>
      <c r="C27439" s="92">
        <v>0.304725472855782</v>
      </c>
      <c r="D27439" s="91"/>
      <c r="E27439" s="93" t="s">
        <v>4884</v>
      </c>
      <c r="F27439" s="94">
        <v>1778</v>
      </c>
    </row>
    <row r="27440" spans="1:6" ht="0.2" customHeight="1" thickBot="1" x14ac:dyDescent="0.25"/>
    <row r="27441" spans="1:6" ht="12.75" customHeight="1" thickBot="1" x14ac:dyDescent="0.3">
      <c r="A27441" s="157" t="s">
        <v>4909</v>
      </c>
      <c r="B27441" s="158"/>
      <c r="C27441" s="158"/>
      <c r="D27441" s="158"/>
      <c r="E27441" s="159">
        <v>583476</v>
      </c>
      <c r="F27441" s="160"/>
    </row>
    <row r="27442" spans="1:6" ht="12.75" customHeight="1" x14ac:dyDescent="0.2"/>
    <row r="27443" spans="1:6" ht="12.75" customHeight="1" x14ac:dyDescent="0.2"/>
    <row r="27444" spans="1:6" ht="409.6" hidden="1" customHeight="1" x14ac:dyDescent="0.2"/>
    <row r="27445" spans="1:6" ht="12.75" customHeight="1" x14ac:dyDescent="0.25">
      <c r="A27445" s="144" t="s">
        <v>4868</v>
      </c>
      <c r="B27445" s="145"/>
      <c r="C27445" s="145"/>
      <c r="D27445" s="145"/>
      <c r="E27445" s="146"/>
      <c r="F27445" s="147"/>
    </row>
    <row r="27446" spans="1:6" ht="12.75" customHeight="1" x14ac:dyDescent="0.2">
      <c r="A27446" s="138" t="s">
        <v>3741</v>
      </c>
      <c r="B27446" s="139"/>
      <c r="C27446" s="139"/>
      <c r="D27446" s="140"/>
      <c r="E27446" s="76" t="s">
        <v>4869</v>
      </c>
      <c r="F27446" s="77" t="s">
        <v>4870</v>
      </c>
    </row>
    <row r="27447" spans="1:6" ht="12.75" customHeight="1" x14ac:dyDescent="0.2">
      <c r="A27447" s="141"/>
      <c r="B27447" s="142"/>
      <c r="C27447" s="142"/>
      <c r="D27447" s="143"/>
      <c r="E27447" s="78" t="s">
        <v>3740</v>
      </c>
      <c r="F27447" s="79" t="s">
        <v>117</v>
      </c>
    </row>
    <row r="27448" spans="1:6" ht="409.6" hidden="1" customHeight="1" x14ac:dyDescent="0.2"/>
    <row r="27449" spans="1:6" ht="12.75" customHeight="1" x14ac:dyDescent="0.2">
      <c r="A27449" s="80" t="s">
        <v>4871</v>
      </c>
      <c r="B27449" s="81" t="s">
        <v>4872</v>
      </c>
      <c r="C27449" s="82" t="s">
        <v>4870</v>
      </c>
      <c r="D27449" s="82" t="s">
        <v>4873</v>
      </c>
      <c r="E27449" s="82" t="s">
        <v>4874</v>
      </c>
      <c r="F27449" s="83" t="s">
        <v>4875</v>
      </c>
    </row>
    <row r="27450" spans="1:6" ht="409.6" hidden="1" customHeight="1" x14ac:dyDescent="0.2"/>
    <row r="27451" spans="1:6" ht="25.5" customHeight="1" x14ac:dyDescent="0.2">
      <c r="A27451" s="84" t="s">
        <v>5970</v>
      </c>
      <c r="B27451" s="85" t="s">
        <v>5971</v>
      </c>
      <c r="C27451" s="86" t="s">
        <v>117</v>
      </c>
      <c r="D27451" s="87">
        <v>1.05</v>
      </c>
      <c r="E27451" s="88">
        <v>220000</v>
      </c>
      <c r="F27451" s="89">
        <f>+D27451*E27451</f>
        <v>231000</v>
      </c>
    </row>
    <row r="27452" spans="1:6" ht="409.6" hidden="1" customHeight="1" x14ac:dyDescent="0.2"/>
    <row r="27453" spans="1:6" ht="25.5" customHeight="1" x14ac:dyDescent="0.2">
      <c r="A27453" s="84" t="s">
        <v>5972</v>
      </c>
      <c r="B27453" s="85" t="s">
        <v>5973</v>
      </c>
      <c r="C27453" s="86" t="s">
        <v>7</v>
      </c>
      <c r="D27453" s="87">
        <v>6</v>
      </c>
      <c r="E27453" s="88">
        <v>2380</v>
      </c>
      <c r="F27453" s="89">
        <f>+D27453*E27453</f>
        <v>14280</v>
      </c>
    </row>
    <row r="27454" spans="1:6" ht="409.6" hidden="1" customHeight="1" x14ac:dyDescent="0.2"/>
    <row r="27455" spans="1:6" ht="25.5" customHeight="1" x14ac:dyDescent="0.2">
      <c r="A27455" s="84" t="s">
        <v>5652</v>
      </c>
      <c r="B27455" s="85" t="s">
        <v>5653</v>
      </c>
      <c r="C27455" s="86" t="s">
        <v>7</v>
      </c>
      <c r="D27455" s="87">
        <v>5</v>
      </c>
      <c r="E27455" s="88">
        <v>2080</v>
      </c>
      <c r="F27455" s="89">
        <f>+D27455*E27455</f>
        <v>10400</v>
      </c>
    </row>
    <row r="27456" spans="1:6" ht="409.6" hidden="1" customHeight="1" x14ac:dyDescent="0.2"/>
    <row r="27457" spans="1:6" ht="25.5" customHeight="1" thickBot="1" x14ac:dyDescent="0.25">
      <c r="A27457" s="84" t="s">
        <v>5648</v>
      </c>
      <c r="B27457" s="85" t="s">
        <v>5649</v>
      </c>
      <c r="C27457" s="86" t="s">
        <v>9</v>
      </c>
      <c r="D27457" s="87">
        <v>1</v>
      </c>
      <c r="E27457" s="88">
        <v>1650</v>
      </c>
      <c r="F27457" s="89">
        <f>+D27457*E27457</f>
        <v>1650</v>
      </c>
    </row>
    <row r="27458" spans="1:6" ht="409.6" hidden="1" customHeight="1" thickBot="1" x14ac:dyDescent="0.25"/>
    <row r="27459" spans="1:6" ht="13.5" customHeight="1" thickBot="1" x14ac:dyDescent="0.25">
      <c r="A27459" s="90" t="s">
        <v>4883</v>
      </c>
      <c r="B27459" s="91"/>
      <c r="C27459" s="92">
        <v>87.613334195859196</v>
      </c>
      <c r="D27459" s="91"/>
      <c r="E27459" s="93" t="s">
        <v>4884</v>
      </c>
      <c r="F27459" s="94">
        <v>257330</v>
      </c>
    </row>
    <row r="27460" spans="1:6" ht="0.2" customHeight="1" x14ac:dyDescent="0.2"/>
    <row r="27461" spans="1:6" ht="12.75" customHeight="1" x14ac:dyDescent="0.2">
      <c r="A27461" s="80" t="s">
        <v>4871</v>
      </c>
      <c r="B27461" s="81" t="s">
        <v>4885</v>
      </c>
      <c r="C27461" s="82" t="s">
        <v>4870</v>
      </c>
      <c r="D27461" s="82" t="s">
        <v>4873</v>
      </c>
      <c r="E27461" s="82" t="s">
        <v>4874</v>
      </c>
      <c r="F27461" s="83" t="s">
        <v>4875</v>
      </c>
    </row>
    <row r="27462" spans="1:6" ht="409.6" hidden="1" customHeight="1" x14ac:dyDescent="0.2"/>
    <row r="27463" spans="1:6" ht="25.5" customHeight="1" thickBot="1" x14ac:dyDescent="0.25">
      <c r="A27463" s="84" t="s">
        <v>5284</v>
      </c>
      <c r="B27463" s="85" t="s">
        <v>5285</v>
      </c>
      <c r="C27463" s="86" t="s">
        <v>4888</v>
      </c>
      <c r="D27463" s="87">
        <v>0.13</v>
      </c>
      <c r="E27463" s="88">
        <v>222303</v>
      </c>
      <c r="F27463" s="89">
        <f>+D27463*E27463</f>
        <v>28899.39</v>
      </c>
    </row>
    <row r="27464" spans="1:6" ht="409.6" hidden="1" customHeight="1" thickBot="1" x14ac:dyDescent="0.25"/>
    <row r="27465" spans="1:6" ht="13.5" customHeight="1" thickBot="1" x14ac:dyDescent="0.25">
      <c r="A27465" s="90" t="s">
        <v>4893</v>
      </c>
      <c r="B27465" s="91"/>
      <c r="C27465" s="92">
        <v>9.8392637660829898</v>
      </c>
      <c r="D27465" s="91"/>
      <c r="E27465" s="93" t="s">
        <v>4884</v>
      </c>
      <c r="F27465" s="94">
        <v>28899</v>
      </c>
    </row>
    <row r="27466" spans="1:6" ht="0.2" customHeight="1" x14ac:dyDescent="0.2"/>
    <row r="27467" spans="1:6" ht="12.75" customHeight="1" x14ac:dyDescent="0.2">
      <c r="A27467" s="80" t="s">
        <v>4871</v>
      </c>
      <c r="B27467" s="81" t="s">
        <v>4894</v>
      </c>
      <c r="C27467" s="82" t="s">
        <v>4870</v>
      </c>
      <c r="D27467" s="82" t="s">
        <v>4873</v>
      </c>
      <c r="E27467" s="82" t="s">
        <v>4874</v>
      </c>
      <c r="F27467" s="83" t="s">
        <v>4875</v>
      </c>
    </row>
    <row r="27468" spans="1:6" ht="409.6" hidden="1" customHeight="1" x14ac:dyDescent="0.2"/>
    <row r="27469" spans="1:6" ht="25.5" customHeight="1" thickBot="1" x14ac:dyDescent="0.25">
      <c r="A27469" s="84" t="s">
        <v>4895</v>
      </c>
      <c r="B27469" s="85" t="s">
        <v>4896</v>
      </c>
      <c r="C27469" s="86" t="s">
        <v>4897</v>
      </c>
      <c r="D27469" s="87">
        <v>0.05</v>
      </c>
      <c r="E27469" s="88">
        <v>28899</v>
      </c>
      <c r="F27469" s="89">
        <f>+D27469*E27469</f>
        <v>1444.95</v>
      </c>
    </row>
    <row r="27470" spans="1:6" ht="409.6" hidden="1" customHeight="1" x14ac:dyDescent="0.2"/>
    <row r="27471" spans="1:6" ht="13.5" customHeight="1" thickBot="1" x14ac:dyDescent="0.25">
      <c r="A27471" s="90" t="s">
        <v>4898</v>
      </c>
      <c r="B27471" s="91"/>
      <c r="C27471" s="92">
        <v>0.49198021184089102</v>
      </c>
      <c r="D27471" s="91"/>
      <c r="E27471" s="93" t="s">
        <v>4884</v>
      </c>
      <c r="F27471" s="94">
        <v>1445</v>
      </c>
    </row>
    <row r="27472" spans="1:6" ht="0.2" customHeight="1" x14ac:dyDescent="0.2"/>
    <row r="27473" spans="1:6" ht="12.75" customHeight="1" x14ac:dyDescent="0.2">
      <c r="A27473" s="80" t="s">
        <v>4871</v>
      </c>
      <c r="B27473" s="81" t="s">
        <v>4899</v>
      </c>
      <c r="C27473" s="82" t="s">
        <v>4870</v>
      </c>
      <c r="D27473" s="82" t="s">
        <v>4873</v>
      </c>
      <c r="E27473" s="82" t="s">
        <v>4874</v>
      </c>
      <c r="F27473" s="83" t="s">
        <v>4875</v>
      </c>
    </row>
    <row r="27474" spans="1:6" ht="409.6" hidden="1" customHeight="1" x14ac:dyDescent="0.2"/>
    <row r="27475" spans="1:6" ht="25.5" customHeight="1" x14ac:dyDescent="0.2">
      <c r="A27475" s="84" t="s">
        <v>5075</v>
      </c>
      <c r="B27475" s="85" t="s">
        <v>5076</v>
      </c>
      <c r="C27475" s="86" t="s">
        <v>109</v>
      </c>
      <c r="D27475" s="87">
        <v>0.1</v>
      </c>
      <c r="E27475" s="88">
        <v>30495</v>
      </c>
      <c r="F27475" s="89">
        <f>+D27475*E27475</f>
        <v>3049.5</v>
      </c>
    </row>
    <row r="27476" spans="1:6" ht="409.6" hidden="1" customHeight="1" x14ac:dyDescent="0.2"/>
    <row r="27477" spans="1:6" ht="25.5" customHeight="1" thickBot="1" x14ac:dyDescent="0.25">
      <c r="A27477" s="84" t="s">
        <v>5974</v>
      </c>
      <c r="B27477" s="85" t="s">
        <v>5073</v>
      </c>
      <c r="C27477" s="86" t="s">
        <v>109</v>
      </c>
      <c r="D27477" s="87">
        <v>0.05</v>
      </c>
      <c r="E27477" s="88">
        <v>59740</v>
      </c>
      <c r="F27477" s="89">
        <f>+D27477*E27477</f>
        <v>2987</v>
      </c>
    </row>
    <row r="27478" spans="1:6" ht="409.6" hidden="1" customHeight="1" thickBot="1" x14ac:dyDescent="0.25"/>
    <row r="27479" spans="1:6" ht="13.5" customHeight="1" thickBot="1" x14ac:dyDescent="0.25">
      <c r="A27479" s="90" t="s">
        <v>4904</v>
      </c>
      <c r="B27479" s="91"/>
      <c r="C27479" s="92">
        <v>2.0554218262169299</v>
      </c>
      <c r="D27479" s="91"/>
      <c r="E27479" s="93" t="s">
        <v>4884</v>
      </c>
      <c r="F27479" s="94">
        <v>6037</v>
      </c>
    </row>
    <row r="27480" spans="1:6" ht="0.2" customHeight="1" thickBot="1" x14ac:dyDescent="0.25"/>
    <row r="27481" spans="1:6" ht="12.75" customHeight="1" thickBot="1" x14ac:dyDescent="0.3">
      <c r="A27481" s="157" t="s">
        <v>4909</v>
      </c>
      <c r="B27481" s="158"/>
      <c r="C27481" s="158"/>
      <c r="D27481" s="158"/>
      <c r="E27481" s="159">
        <v>293711</v>
      </c>
      <c r="F27481" s="160"/>
    </row>
    <row r="27482" spans="1:6" ht="12.75" customHeight="1" x14ac:dyDescent="0.2"/>
    <row r="27483" spans="1:6" ht="12.75" customHeight="1" x14ac:dyDescent="0.2"/>
    <row r="27484" spans="1:6" ht="409.6" hidden="1" customHeight="1" x14ac:dyDescent="0.2"/>
    <row r="27485" spans="1:6" ht="12.75" customHeight="1" x14ac:dyDescent="0.25">
      <c r="A27485" s="144" t="s">
        <v>4868</v>
      </c>
      <c r="B27485" s="145"/>
      <c r="C27485" s="145"/>
      <c r="D27485" s="145"/>
      <c r="E27485" s="146"/>
      <c r="F27485" s="147"/>
    </row>
    <row r="27486" spans="1:6" ht="12.75" customHeight="1" x14ac:dyDescent="0.2">
      <c r="A27486" s="138" t="s">
        <v>3745</v>
      </c>
      <c r="B27486" s="139"/>
      <c r="C27486" s="139"/>
      <c r="D27486" s="140"/>
      <c r="E27486" s="76" t="s">
        <v>4869</v>
      </c>
      <c r="F27486" s="77" t="s">
        <v>4870</v>
      </c>
    </row>
    <row r="27487" spans="1:6" ht="12.75" customHeight="1" x14ac:dyDescent="0.2">
      <c r="A27487" s="141"/>
      <c r="B27487" s="142"/>
      <c r="C27487" s="142"/>
      <c r="D27487" s="143"/>
      <c r="E27487" s="78" t="s">
        <v>3744</v>
      </c>
      <c r="F27487" s="79" t="s">
        <v>263</v>
      </c>
    </row>
    <row r="27488" spans="1:6" ht="409.6" hidden="1" customHeight="1" x14ac:dyDescent="0.2"/>
    <row r="27489" spans="1:6" ht="12.75" customHeight="1" x14ac:dyDescent="0.2">
      <c r="A27489" s="80" t="s">
        <v>4871</v>
      </c>
      <c r="B27489" s="81" t="s">
        <v>4872</v>
      </c>
      <c r="C27489" s="82" t="s">
        <v>4870</v>
      </c>
      <c r="D27489" s="82" t="s">
        <v>4873</v>
      </c>
      <c r="E27489" s="82" t="s">
        <v>4874</v>
      </c>
      <c r="F27489" s="83" t="s">
        <v>4875</v>
      </c>
    </row>
    <row r="27490" spans="1:6" ht="409.6" hidden="1" customHeight="1" x14ac:dyDescent="0.2"/>
    <row r="27491" spans="1:6" ht="25.5" customHeight="1" x14ac:dyDescent="0.2">
      <c r="A27491" s="84" t="s">
        <v>5867</v>
      </c>
      <c r="B27491" s="85" t="s">
        <v>5868</v>
      </c>
      <c r="C27491" s="86" t="s">
        <v>9</v>
      </c>
      <c r="D27491" s="87">
        <v>8.3330000000000001E-2</v>
      </c>
      <c r="E27491" s="88">
        <v>39425</v>
      </c>
      <c r="F27491" s="89">
        <f>+D27491*E27491</f>
        <v>3285.2852499999999</v>
      </c>
    </row>
    <row r="27492" spans="1:6" ht="409.6" hidden="1" customHeight="1" x14ac:dyDescent="0.2"/>
    <row r="27493" spans="1:6" ht="25.5" customHeight="1" x14ac:dyDescent="0.2">
      <c r="A27493" s="84" t="s">
        <v>5975</v>
      </c>
      <c r="B27493" s="85" t="s">
        <v>5976</v>
      </c>
      <c r="C27493" s="86" t="s">
        <v>1098</v>
      </c>
      <c r="D27493" s="87">
        <v>1.05</v>
      </c>
      <c r="E27493" s="88">
        <v>1136</v>
      </c>
      <c r="F27493" s="89">
        <f>+D27493*E27493</f>
        <v>1192.8</v>
      </c>
    </row>
    <row r="27494" spans="1:6" ht="409.6" hidden="1" customHeight="1" x14ac:dyDescent="0.2"/>
    <row r="27495" spans="1:6" ht="25.5" customHeight="1" thickBot="1" x14ac:dyDescent="0.25">
      <c r="A27495" s="84" t="s">
        <v>5710</v>
      </c>
      <c r="B27495" s="85" t="s">
        <v>5711</v>
      </c>
      <c r="C27495" s="86" t="s">
        <v>263</v>
      </c>
      <c r="D27495" s="87">
        <v>2</v>
      </c>
      <c r="E27495" s="88">
        <v>240</v>
      </c>
      <c r="F27495" s="89">
        <f>+D27495*E27495</f>
        <v>480</v>
      </c>
    </row>
    <row r="27496" spans="1:6" ht="409.6" hidden="1" customHeight="1" thickBot="1" x14ac:dyDescent="0.25"/>
    <row r="27497" spans="1:6" ht="13.5" customHeight="1" thickBot="1" x14ac:dyDescent="0.25">
      <c r="A27497" s="90" t="s">
        <v>4883</v>
      </c>
      <c r="B27497" s="91"/>
      <c r="C27497" s="92">
        <v>52.465608465608497</v>
      </c>
      <c r="D27497" s="91"/>
      <c r="E27497" s="93" t="s">
        <v>4884</v>
      </c>
      <c r="F27497" s="94">
        <v>4958</v>
      </c>
    </row>
    <row r="27498" spans="1:6" ht="0.2" customHeight="1" x14ac:dyDescent="0.2"/>
    <row r="27499" spans="1:6" ht="12.75" customHeight="1" x14ac:dyDescent="0.2">
      <c r="A27499" s="80" t="s">
        <v>4871</v>
      </c>
      <c r="B27499" s="81" t="s">
        <v>4885</v>
      </c>
      <c r="C27499" s="82" t="s">
        <v>4870</v>
      </c>
      <c r="D27499" s="82" t="s">
        <v>4873</v>
      </c>
      <c r="E27499" s="82" t="s">
        <v>4874</v>
      </c>
      <c r="F27499" s="83" t="s">
        <v>4875</v>
      </c>
    </row>
    <row r="27500" spans="1:6" ht="409.6" hidden="1" customHeight="1" x14ac:dyDescent="0.2"/>
    <row r="27501" spans="1:6" ht="25.5" customHeight="1" thickBot="1" x14ac:dyDescent="0.25">
      <c r="A27501" s="84" t="s">
        <v>5030</v>
      </c>
      <c r="B27501" s="85" t="s">
        <v>5031</v>
      </c>
      <c r="C27501" s="86" t="s">
        <v>4888</v>
      </c>
      <c r="D27501" s="87">
        <v>2.5000000000000001E-2</v>
      </c>
      <c r="E27501" s="88">
        <v>81901</v>
      </c>
      <c r="F27501" s="89">
        <f>+D27501*E27501</f>
        <v>2047.5250000000001</v>
      </c>
    </row>
    <row r="27502" spans="1:6" ht="409.6" hidden="1" customHeight="1" thickBot="1" x14ac:dyDescent="0.25"/>
    <row r="27503" spans="1:6" ht="13.5" customHeight="1" thickBot="1" x14ac:dyDescent="0.25">
      <c r="A27503" s="90" t="s">
        <v>4893</v>
      </c>
      <c r="B27503" s="91"/>
      <c r="C27503" s="92">
        <v>21.671957671957699</v>
      </c>
      <c r="D27503" s="91"/>
      <c r="E27503" s="93" t="s">
        <v>4884</v>
      </c>
      <c r="F27503" s="94">
        <v>2048</v>
      </c>
    </row>
    <row r="27504" spans="1:6" ht="0.2" customHeight="1" x14ac:dyDescent="0.2"/>
    <row r="27505" spans="1:6" ht="12.75" customHeight="1" x14ac:dyDescent="0.2">
      <c r="A27505" s="80" t="s">
        <v>4871</v>
      </c>
      <c r="B27505" s="81" t="s">
        <v>4894</v>
      </c>
      <c r="C27505" s="82" t="s">
        <v>4870</v>
      </c>
      <c r="D27505" s="82" t="s">
        <v>4873</v>
      </c>
      <c r="E27505" s="82" t="s">
        <v>4874</v>
      </c>
      <c r="F27505" s="83" t="s">
        <v>4875</v>
      </c>
    </row>
    <row r="27506" spans="1:6" ht="409.6" hidden="1" customHeight="1" x14ac:dyDescent="0.2"/>
    <row r="27507" spans="1:6" ht="25.5" customHeight="1" thickBot="1" x14ac:dyDescent="0.25">
      <c r="A27507" s="84" t="s">
        <v>4895</v>
      </c>
      <c r="B27507" s="85" t="s">
        <v>4896</v>
      </c>
      <c r="C27507" s="86" t="s">
        <v>4897</v>
      </c>
      <c r="D27507" s="87">
        <v>0.05</v>
      </c>
      <c r="E27507" s="88">
        <v>2048</v>
      </c>
      <c r="F27507" s="89">
        <f>+D27507*E27507</f>
        <v>102.4</v>
      </c>
    </row>
    <row r="27508" spans="1:6" ht="409.6" hidden="1" customHeight="1" thickBot="1" x14ac:dyDescent="0.25"/>
    <row r="27509" spans="1:6" ht="13.5" customHeight="1" thickBot="1" x14ac:dyDescent="0.25">
      <c r="A27509" s="90" t="s">
        <v>4898</v>
      </c>
      <c r="B27509" s="91"/>
      <c r="C27509" s="92">
        <v>1.07936507936508</v>
      </c>
      <c r="D27509" s="91"/>
      <c r="E27509" s="93" t="s">
        <v>4884</v>
      </c>
      <c r="F27509" s="94">
        <v>102</v>
      </c>
    </row>
    <row r="27510" spans="1:6" ht="0.2" customHeight="1" x14ac:dyDescent="0.2"/>
    <row r="27511" spans="1:6" ht="12.75" customHeight="1" x14ac:dyDescent="0.2">
      <c r="A27511" s="80" t="s">
        <v>4871</v>
      </c>
      <c r="B27511" s="81" t="s">
        <v>4899</v>
      </c>
      <c r="C27511" s="82" t="s">
        <v>4870</v>
      </c>
      <c r="D27511" s="82" t="s">
        <v>4873</v>
      </c>
      <c r="E27511" s="82" t="s">
        <v>4874</v>
      </c>
      <c r="F27511" s="83" t="s">
        <v>4875</v>
      </c>
    </row>
    <row r="27512" spans="1:6" ht="409.6" hidden="1" customHeight="1" x14ac:dyDescent="0.2"/>
    <row r="27513" spans="1:6" ht="25.5" customHeight="1" x14ac:dyDescent="0.2">
      <c r="A27513" s="84" t="s">
        <v>5056</v>
      </c>
      <c r="B27513" s="85" t="s">
        <v>5057</v>
      </c>
      <c r="C27513" s="86" t="s">
        <v>109</v>
      </c>
      <c r="D27513" s="87">
        <v>0.03</v>
      </c>
      <c r="E27513" s="88">
        <v>54350</v>
      </c>
      <c r="F27513" s="89">
        <f>+D27513*E27513</f>
        <v>1630.5</v>
      </c>
    </row>
    <row r="27514" spans="1:6" ht="409.6" hidden="1" customHeight="1" x14ac:dyDescent="0.2"/>
    <row r="27515" spans="1:6" ht="25.5" customHeight="1" thickBot="1" x14ac:dyDescent="0.25">
      <c r="A27515" s="84" t="s">
        <v>5058</v>
      </c>
      <c r="B27515" s="85" t="s">
        <v>5059</v>
      </c>
      <c r="C27515" s="86" t="s">
        <v>109</v>
      </c>
      <c r="D27515" s="87">
        <v>0.03</v>
      </c>
      <c r="E27515" s="88">
        <v>23712</v>
      </c>
      <c r="F27515" s="89">
        <f>+D27515*E27515</f>
        <v>711.36</v>
      </c>
    </row>
    <row r="27516" spans="1:6" ht="409.6" hidden="1" customHeight="1" thickBot="1" x14ac:dyDescent="0.25"/>
    <row r="27517" spans="1:6" ht="13.5" customHeight="1" thickBot="1" x14ac:dyDescent="0.25">
      <c r="A27517" s="90" t="s">
        <v>4904</v>
      </c>
      <c r="B27517" s="91"/>
      <c r="C27517" s="92">
        <v>24.783068783068799</v>
      </c>
      <c r="D27517" s="91"/>
      <c r="E27517" s="93" t="s">
        <v>4884</v>
      </c>
      <c r="F27517" s="94">
        <v>2342</v>
      </c>
    </row>
    <row r="27518" spans="1:6" ht="0.2" customHeight="1" thickBot="1" x14ac:dyDescent="0.25"/>
    <row r="27519" spans="1:6" ht="12.75" customHeight="1" thickBot="1" x14ac:dyDescent="0.3">
      <c r="A27519" s="157" t="s">
        <v>4909</v>
      </c>
      <c r="B27519" s="158"/>
      <c r="C27519" s="158"/>
      <c r="D27519" s="158"/>
      <c r="E27519" s="159">
        <v>9450</v>
      </c>
      <c r="F27519" s="160"/>
    </row>
    <row r="27520" spans="1:6" ht="12.75" customHeight="1" x14ac:dyDescent="0.2"/>
    <row r="27521" spans="1:6" ht="12.75" customHeight="1" x14ac:dyDescent="0.2"/>
    <row r="27522" spans="1:6" ht="409.6" hidden="1" customHeight="1" x14ac:dyDescent="0.2"/>
    <row r="27523" spans="1:6" ht="12.75" customHeight="1" x14ac:dyDescent="0.25">
      <c r="A27523" s="144" t="s">
        <v>4868</v>
      </c>
      <c r="B27523" s="145"/>
      <c r="C27523" s="145"/>
      <c r="D27523" s="145"/>
      <c r="E27523" s="146"/>
      <c r="F27523" s="147"/>
    </row>
    <row r="27524" spans="1:6" ht="12.75" customHeight="1" x14ac:dyDescent="0.2">
      <c r="A27524" s="138" t="s">
        <v>3747</v>
      </c>
      <c r="B27524" s="139"/>
      <c r="C27524" s="139"/>
      <c r="D27524" s="140"/>
      <c r="E27524" s="76" t="s">
        <v>4869</v>
      </c>
      <c r="F27524" s="77" t="s">
        <v>4870</v>
      </c>
    </row>
    <row r="27525" spans="1:6" ht="12.75" customHeight="1" x14ac:dyDescent="0.2">
      <c r="A27525" s="141"/>
      <c r="B27525" s="142"/>
      <c r="C27525" s="142"/>
      <c r="D27525" s="143"/>
      <c r="E27525" s="78" t="s">
        <v>3746</v>
      </c>
      <c r="F27525" s="79" t="s">
        <v>263</v>
      </c>
    </row>
    <row r="27526" spans="1:6" ht="409.6" hidden="1" customHeight="1" x14ac:dyDescent="0.2"/>
    <row r="27527" spans="1:6" ht="12.75" customHeight="1" x14ac:dyDescent="0.2">
      <c r="A27527" s="80" t="s">
        <v>4871</v>
      </c>
      <c r="B27527" s="81" t="s">
        <v>4872</v>
      </c>
      <c r="C27527" s="82" t="s">
        <v>4870</v>
      </c>
      <c r="D27527" s="82" t="s">
        <v>4873</v>
      </c>
      <c r="E27527" s="82" t="s">
        <v>4874</v>
      </c>
      <c r="F27527" s="83" t="s">
        <v>4875</v>
      </c>
    </row>
    <row r="27528" spans="1:6" ht="409.6" hidden="1" customHeight="1" x14ac:dyDescent="0.2"/>
    <row r="27529" spans="1:6" ht="25.5" customHeight="1" x14ac:dyDescent="0.2">
      <c r="A27529" s="84" t="s">
        <v>5977</v>
      </c>
      <c r="B27529" s="85" t="s">
        <v>5978</v>
      </c>
      <c r="C27529" s="86" t="s">
        <v>9</v>
      </c>
      <c r="D27529" s="87">
        <v>6</v>
      </c>
      <c r="E27529" s="88">
        <v>2310</v>
      </c>
      <c r="F27529" s="89">
        <f>+D27529*E27529</f>
        <v>13860</v>
      </c>
    </row>
    <row r="27530" spans="1:6" ht="409.6" hidden="1" customHeight="1" x14ac:dyDescent="0.2"/>
    <row r="27531" spans="1:6" ht="25.5" customHeight="1" x14ac:dyDescent="0.2">
      <c r="A27531" s="84" t="s">
        <v>5470</v>
      </c>
      <c r="B27531" s="85" t="s">
        <v>5471</v>
      </c>
      <c r="C27531" s="86" t="s">
        <v>263</v>
      </c>
      <c r="D27531" s="87">
        <v>1</v>
      </c>
      <c r="E27531" s="88">
        <v>16475</v>
      </c>
      <c r="F27531" s="89">
        <f>+D27531*E27531</f>
        <v>16475</v>
      </c>
    </row>
    <row r="27532" spans="1:6" ht="409.6" hidden="1" customHeight="1" x14ac:dyDescent="0.2"/>
    <row r="27533" spans="1:6" ht="25.5" customHeight="1" x14ac:dyDescent="0.2">
      <c r="A27533" s="84" t="s">
        <v>5444</v>
      </c>
      <c r="B27533" s="85" t="s">
        <v>5445</v>
      </c>
      <c r="C27533" s="86" t="s">
        <v>263</v>
      </c>
      <c r="D27533" s="87">
        <v>2</v>
      </c>
      <c r="E27533" s="88">
        <v>12867</v>
      </c>
      <c r="F27533" s="89">
        <f>+D27533*E27533</f>
        <v>25734</v>
      </c>
    </row>
    <row r="27534" spans="1:6" ht="409.6" hidden="1" customHeight="1" x14ac:dyDescent="0.2"/>
    <row r="27535" spans="1:6" ht="25.5" customHeight="1" x14ac:dyDescent="0.2">
      <c r="A27535" s="84" t="s">
        <v>5619</v>
      </c>
      <c r="B27535" s="85" t="s">
        <v>5620</v>
      </c>
      <c r="C27535" s="86" t="s">
        <v>263</v>
      </c>
      <c r="D27535" s="87">
        <v>2</v>
      </c>
      <c r="E27535" s="88">
        <v>1160</v>
      </c>
      <c r="F27535" s="89">
        <f>+D27535*E27535</f>
        <v>2320</v>
      </c>
    </row>
    <row r="27536" spans="1:6" ht="409.6" hidden="1" customHeight="1" x14ac:dyDescent="0.2"/>
    <row r="27537" spans="1:6" ht="25.5" customHeight="1" x14ac:dyDescent="0.2">
      <c r="A27537" s="84" t="s">
        <v>5621</v>
      </c>
      <c r="B27537" s="85" t="s">
        <v>5622</v>
      </c>
      <c r="C27537" s="86" t="s">
        <v>9</v>
      </c>
      <c r="D27537" s="87">
        <v>0.25</v>
      </c>
      <c r="E27537" s="88">
        <v>41756</v>
      </c>
      <c r="F27537" s="89">
        <f>+D27537*E27537</f>
        <v>10439</v>
      </c>
    </row>
    <row r="27538" spans="1:6" ht="409.6" hidden="1" customHeight="1" x14ac:dyDescent="0.2"/>
    <row r="27539" spans="1:6" ht="25.5" customHeight="1" thickBot="1" x14ac:dyDescent="0.25">
      <c r="A27539" s="84" t="s">
        <v>5979</v>
      </c>
      <c r="B27539" s="85" t="s">
        <v>5980</v>
      </c>
      <c r="C27539" s="86" t="s">
        <v>117</v>
      </c>
      <c r="D27539" s="87">
        <v>0.65</v>
      </c>
      <c r="E27539" s="88">
        <v>6800</v>
      </c>
      <c r="F27539" s="89">
        <f>+D27539*E27539</f>
        <v>4420</v>
      </c>
    </row>
    <row r="27540" spans="1:6" ht="409.6" hidden="1" customHeight="1" x14ac:dyDescent="0.2"/>
    <row r="27541" spans="1:6" ht="13.5" customHeight="1" thickBot="1" x14ac:dyDescent="0.25">
      <c r="A27541" s="90" t="s">
        <v>4883</v>
      </c>
      <c r="B27541" s="91"/>
      <c r="C27541" s="92">
        <v>87.261290668445696</v>
      </c>
      <c r="D27541" s="91"/>
      <c r="E27541" s="93" t="s">
        <v>4884</v>
      </c>
      <c r="F27541" s="94">
        <v>73248</v>
      </c>
    </row>
    <row r="27542" spans="1:6" ht="0.2" customHeight="1" x14ac:dyDescent="0.2"/>
    <row r="27543" spans="1:6" ht="12.75" customHeight="1" x14ac:dyDescent="0.2">
      <c r="A27543" s="80" t="s">
        <v>4871</v>
      </c>
      <c r="B27543" s="81" t="s">
        <v>4885</v>
      </c>
      <c r="C27543" s="82" t="s">
        <v>4870</v>
      </c>
      <c r="D27543" s="82" t="s">
        <v>4873</v>
      </c>
      <c r="E27543" s="82" t="s">
        <v>4874</v>
      </c>
      <c r="F27543" s="83" t="s">
        <v>4875</v>
      </c>
    </row>
    <row r="27544" spans="1:6" ht="409.6" hidden="1" customHeight="1" x14ac:dyDescent="0.2"/>
    <row r="27545" spans="1:6" ht="25.5" customHeight="1" thickBot="1" x14ac:dyDescent="0.25">
      <c r="A27545" s="84" t="s">
        <v>4947</v>
      </c>
      <c r="B27545" s="85" t="s">
        <v>4948</v>
      </c>
      <c r="C27545" s="86" t="s">
        <v>4888</v>
      </c>
      <c r="D27545" s="87">
        <v>5.1200000000000002E-2</v>
      </c>
      <c r="E27545" s="88">
        <v>198902</v>
      </c>
      <c r="F27545" s="89">
        <f>+D27545*E27545</f>
        <v>10183.7824</v>
      </c>
    </row>
    <row r="27546" spans="1:6" ht="409.6" hidden="1" customHeight="1" thickBot="1" x14ac:dyDescent="0.25"/>
    <row r="27547" spans="1:6" ht="13.5" customHeight="1" thickBot="1" x14ac:dyDescent="0.25">
      <c r="A27547" s="90" t="s">
        <v>4893</v>
      </c>
      <c r="B27547" s="91"/>
      <c r="C27547" s="92">
        <v>12.1323310420414</v>
      </c>
      <c r="D27547" s="91"/>
      <c r="E27547" s="93" t="s">
        <v>4884</v>
      </c>
      <c r="F27547" s="94">
        <v>10184</v>
      </c>
    </row>
    <row r="27548" spans="1:6" ht="0.2" customHeight="1" x14ac:dyDescent="0.2"/>
    <row r="27549" spans="1:6" ht="12.75" customHeight="1" x14ac:dyDescent="0.2">
      <c r="A27549" s="80" t="s">
        <v>4871</v>
      </c>
      <c r="B27549" s="81" t="s">
        <v>4894</v>
      </c>
      <c r="C27549" s="82" t="s">
        <v>4870</v>
      </c>
      <c r="D27549" s="82" t="s">
        <v>4873</v>
      </c>
      <c r="E27549" s="82" t="s">
        <v>4874</v>
      </c>
      <c r="F27549" s="83" t="s">
        <v>4875</v>
      </c>
    </row>
    <row r="27550" spans="1:6" ht="409.6" hidden="1" customHeight="1" x14ac:dyDescent="0.2"/>
    <row r="27551" spans="1:6" ht="25.5" customHeight="1" thickBot="1" x14ac:dyDescent="0.25">
      <c r="A27551" s="84" t="s">
        <v>4895</v>
      </c>
      <c r="B27551" s="85" t="s">
        <v>4896</v>
      </c>
      <c r="C27551" s="86" t="s">
        <v>4897</v>
      </c>
      <c r="D27551" s="87">
        <v>0.05</v>
      </c>
      <c r="E27551" s="88">
        <v>10184</v>
      </c>
      <c r="F27551" s="89">
        <f>+D27551*E27551</f>
        <v>509.20000000000005</v>
      </c>
    </row>
    <row r="27552" spans="1:6" ht="409.6" hidden="1" customHeight="1" thickBot="1" x14ac:dyDescent="0.25"/>
    <row r="27553" spans="1:6" ht="13.5" customHeight="1" thickBot="1" x14ac:dyDescent="0.25">
      <c r="A27553" s="90" t="s">
        <v>4898</v>
      </c>
      <c r="B27553" s="91"/>
      <c r="C27553" s="92">
        <v>0.60637828951287198</v>
      </c>
      <c r="D27553" s="91"/>
      <c r="E27553" s="93" t="s">
        <v>4884</v>
      </c>
      <c r="F27553" s="94">
        <v>509</v>
      </c>
    </row>
    <row r="27554" spans="1:6" ht="0.2" customHeight="1" thickBot="1" x14ac:dyDescent="0.25"/>
    <row r="27555" spans="1:6" ht="12.75" customHeight="1" thickBot="1" x14ac:dyDescent="0.3">
      <c r="A27555" s="157" t="s">
        <v>4909</v>
      </c>
      <c r="B27555" s="158"/>
      <c r="C27555" s="158"/>
      <c r="D27555" s="158"/>
      <c r="E27555" s="159">
        <v>83941</v>
      </c>
      <c r="F27555" s="160"/>
    </row>
    <row r="27556" spans="1:6" ht="12.75" customHeight="1" x14ac:dyDescent="0.2"/>
    <row r="27557" spans="1:6" ht="12.75" customHeight="1" x14ac:dyDescent="0.2"/>
    <row r="27558" spans="1:6" ht="409.6" hidden="1" customHeight="1" x14ac:dyDescent="0.2"/>
    <row r="27559" spans="1:6" ht="12.75" customHeight="1" x14ac:dyDescent="0.25">
      <c r="A27559" s="144" t="s">
        <v>4868</v>
      </c>
      <c r="B27559" s="145"/>
      <c r="C27559" s="145"/>
      <c r="D27559" s="145"/>
      <c r="E27559" s="146"/>
      <c r="F27559" s="147"/>
    </row>
    <row r="27560" spans="1:6" ht="12.75" customHeight="1" x14ac:dyDescent="0.2">
      <c r="A27560" s="138" t="s">
        <v>3749</v>
      </c>
      <c r="B27560" s="139"/>
      <c r="C27560" s="139"/>
      <c r="D27560" s="140"/>
      <c r="E27560" s="76" t="s">
        <v>4869</v>
      </c>
      <c r="F27560" s="77" t="s">
        <v>4870</v>
      </c>
    </row>
    <row r="27561" spans="1:6" ht="12.75" customHeight="1" x14ac:dyDescent="0.2">
      <c r="A27561" s="141"/>
      <c r="B27561" s="142"/>
      <c r="C27561" s="142"/>
      <c r="D27561" s="143"/>
      <c r="E27561" s="78" t="s">
        <v>3748</v>
      </c>
      <c r="F27561" s="79" t="s">
        <v>263</v>
      </c>
    </row>
    <row r="27562" spans="1:6" ht="409.6" hidden="1" customHeight="1" x14ac:dyDescent="0.2"/>
    <row r="27563" spans="1:6" ht="12.75" customHeight="1" x14ac:dyDescent="0.2">
      <c r="A27563" s="80" t="s">
        <v>4871</v>
      </c>
      <c r="B27563" s="81" t="s">
        <v>4872</v>
      </c>
      <c r="C27563" s="82" t="s">
        <v>4870</v>
      </c>
      <c r="D27563" s="82" t="s">
        <v>4873</v>
      </c>
      <c r="E27563" s="82" t="s">
        <v>4874</v>
      </c>
      <c r="F27563" s="83" t="s">
        <v>4875</v>
      </c>
    </row>
    <row r="27564" spans="1:6" ht="409.6" hidden="1" customHeight="1" x14ac:dyDescent="0.2"/>
    <row r="27565" spans="1:6" ht="25.5" customHeight="1" x14ac:dyDescent="0.2">
      <c r="A27565" s="84" t="s">
        <v>5981</v>
      </c>
      <c r="B27565" s="85" t="s">
        <v>5982</v>
      </c>
      <c r="C27565" s="86" t="s">
        <v>263</v>
      </c>
      <c r="D27565" s="87">
        <v>1</v>
      </c>
      <c r="E27565" s="88">
        <v>196400</v>
      </c>
      <c r="F27565" s="89">
        <f>+D27565*E27565</f>
        <v>196400</v>
      </c>
    </row>
    <row r="27566" spans="1:6" ht="409.6" hidden="1" customHeight="1" x14ac:dyDescent="0.2"/>
    <row r="27567" spans="1:6" ht="25.5" customHeight="1" x14ac:dyDescent="0.2">
      <c r="A27567" s="84" t="s">
        <v>5983</v>
      </c>
      <c r="B27567" s="85" t="s">
        <v>5984</v>
      </c>
      <c r="C27567" s="86" t="s">
        <v>263</v>
      </c>
      <c r="D27567" s="87">
        <v>1</v>
      </c>
      <c r="E27567" s="88">
        <v>128301</v>
      </c>
      <c r="F27567" s="89">
        <f>+D27567*E27567</f>
        <v>128301</v>
      </c>
    </row>
    <row r="27568" spans="1:6" ht="409.6" hidden="1" customHeight="1" x14ac:dyDescent="0.2"/>
    <row r="27569" spans="1:6" ht="25.5" customHeight="1" thickBot="1" x14ac:dyDescent="0.25">
      <c r="A27569" s="84" t="s">
        <v>5985</v>
      </c>
      <c r="B27569" s="85" t="s">
        <v>5986</v>
      </c>
      <c r="C27569" s="86" t="s">
        <v>9</v>
      </c>
      <c r="D27569" s="87">
        <v>2</v>
      </c>
      <c r="E27569" s="88">
        <v>7400</v>
      </c>
      <c r="F27569" s="89">
        <f>+D27569*E27569</f>
        <v>14800</v>
      </c>
    </row>
    <row r="27570" spans="1:6" ht="409.6" hidden="1" customHeight="1" thickBot="1" x14ac:dyDescent="0.25"/>
    <row r="27571" spans="1:6" ht="13.5" customHeight="1" thickBot="1" x14ac:dyDescent="0.25">
      <c r="A27571" s="90" t="s">
        <v>4883</v>
      </c>
      <c r="B27571" s="91"/>
      <c r="C27571" s="92">
        <v>83.767425793876001</v>
      </c>
      <c r="D27571" s="91"/>
      <c r="E27571" s="93" t="s">
        <v>4884</v>
      </c>
      <c r="F27571" s="94">
        <v>339501</v>
      </c>
    </row>
    <row r="27572" spans="1:6" ht="0.2" customHeight="1" x14ac:dyDescent="0.2"/>
    <row r="27573" spans="1:6" ht="12.75" customHeight="1" x14ac:dyDescent="0.2">
      <c r="A27573" s="80" t="s">
        <v>4871</v>
      </c>
      <c r="B27573" s="81" t="s">
        <v>4885</v>
      </c>
      <c r="C27573" s="82" t="s">
        <v>4870</v>
      </c>
      <c r="D27573" s="82" t="s">
        <v>4873</v>
      </c>
      <c r="E27573" s="82" t="s">
        <v>4874</v>
      </c>
      <c r="F27573" s="83" t="s">
        <v>4875</v>
      </c>
    </row>
    <row r="27574" spans="1:6" ht="409.6" hidden="1" customHeight="1" x14ac:dyDescent="0.2"/>
    <row r="27575" spans="1:6" ht="25.5" customHeight="1" thickBot="1" x14ac:dyDescent="0.25">
      <c r="A27575" s="84" t="s">
        <v>4947</v>
      </c>
      <c r="B27575" s="85" t="s">
        <v>4948</v>
      </c>
      <c r="C27575" s="86" t="s">
        <v>4888</v>
      </c>
      <c r="D27575" s="87">
        <v>0.31241000000000002</v>
      </c>
      <c r="E27575" s="88">
        <v>198902</v>
      </c>
      <c r="F27575" s="89">
        <f>+D27575*E27575</f>
        <v>62138.973820000007</v>
      </c>
    </row>
    <row r="27576" spans="1:6" ht="409.6" hidden="1" customHeight="1" thickBot="1" x14ac:dyDescent="0.25"/>
    <row r="27577" spans="1:6" ht="13.5" customHeight="1" thickBot="1" x14ac:dyDescent="0.25">
      <c r="A27577" s="90" t="s">
        <v>4893</v>
      </c>
      <c r="B27577" s="91"/>
      <c r="C27577" s="92">
        <v>15.331984504922399</v>
      </c>
      <c r="D27577" s="91"/>
      <c r="E27577" s="93" t="s">
        <v>4884</v>
      </c>
      <c r="F27577" s="94">
        <v>62139</v>
      </c>
    </row>
    <row r="27578" spans="1:6" ht="0.2" customHeight="1" x14ac:dyDescent="0.2"/>
    <row r="27579" spans="1:6" ht="12.75" customHeight="1" x14ac:dyDescent="0.2">
      <c r="A27579" s="80" t="s">
        <v>4871</v>
      </c>
      <c r="B27579" s="81" t="s">
        <v>4894</v>
      </c>
      <c r="C27579" s="82" t="s">
        <v>4870</v>
      </c>
      <c r="D27579" s="82" t="s">
        <v>4873</v>
      </c>
      <c r="E27579" s="82" t="s">
        <v>4874</v>
      </c>
      <c r="F27579" s="83" t="s">
        <v>4875</v>
      </c>
    </row>
    <row r="27580" spans="1:6" ht="409.6" hidden="1" customHeight="1" x14ac:dyDescent="0.2"/>
    <row r="27581" spans="1:6" ht="25.5" customHeight="1" thickBot="1" x14ac:dyDescent="0.25">
      <c r="A27581" s="84" t="s">
        <v>4895</v>
      </c>
      <c r="B27581" s="85" t="s">
        <v>4896</v>
      </c>
      <c r="C27581" s="86" t="s">
        <v>4897</v>
      </c>
      <c r="D27581" s="87">
        <v>0.05</v>
      </c>
      <c r="E27581" s="88">
        <v>62139</v>
      </c>
      <c r="F27581" s="89">
        <f>+D27581*E27581</f>
        <v>3106.9500000000003</v>
      </c>
    </row>
    <row r="27582" spans="1:6" ht="409.6" hidden="1" customHeight="1" thickBot="1" x14ac:dyDescent="0.25"/>
    <row r="27583" spans="1:6" ht="13.5" customHeight="1" thickBot="1" x14ac:dyDescent="0.25">
      <c r="A27583" s="90" t="s">
        <v>4898</v>
      </c>
      <c r="B27583" s="91"/>
      <c r="C27583" s="92">
        <v>0.76661156209134196</v>
      </c>
      <c r="D27583" s="91"/>
      <c r="E27583" s="93" t="s">
        <v>4884</v>
      </c>
      <c r="F27583" s="94">
        <v>3107</v>
      </c>
    </row>
    <row r="27584" spans="1:6" ht="0.2" customHeight="1" x14ac:dyDescent="0.2"/>
    <row r="27585" spans="1:6" ht="12.75" customHeight="1" x14ac:dyDescent="0.2">
      <c r="A27585" s="80" t="s">
        <v>4871</v>
      </c>
      <c r="B27585" s="81" t="s">
        <v>4899</v>
      </c>
      <c r="C27585" s="82" t="s">
        <v>4870</v>
      </c>
      <c r="D27585" s="82" t="s">
        <v>4873</v>
      </c>
      <c r="E27585" s="82" t="s">
        <v>4874</v>
      </c>
      <c r="F27585" s="83" t="s">
        <v>4875</v>
      </c>
    </row>
    <row r="27586" spans="1:6" ht="409.6" hidden="1" customHeight="1" x14ac:dyDescent="0.2"/>
    <row r="27587" spans="1:6" ht="25.5" customHeight="1" thickBot="1" x14ac:dyDescent="0.25">
      <c r="A27587" s="84" t="s">
        <v>5024</v>
      </c>
      <c r="B27587" s="85" t="s">
        <v>5025</v>
      </c>
      <c r="C27587" s="86" t="s">
        <v>109</v>
      </c>
      <c r="D27587" s="87">
        <v>0.02</v>
      </c>
      <c r="E27587" s="88">
        <v>27136</v>
      </c>
      <c r="F27587" s="89">
        <f>+D27587*E27587</f>
        <v>542.72</v>
      </c>
    </row>
    <row r="27588" spans="1:6" ht="409.6" hidden="1" customHeight="1" thickBot="1" x14ac:dyDescent="0.25"/>
    <row r="27589" spans="1:6" ht="13.5" customHeight="1" thickBot="1" x14ac:dyDescent="0.25">
      <c r="A27589" s="90" t="s">
        <v>4904</v>
      </c>
      <c r="B27589" s="91"/>
      <c r="C27589" s="92">
        <v>0.13397813911026701</v>
      </c>
      <c r="D27589" s="91"/>
      <c r="E27589" s="93" t="s">
        <v>4884</v>
      </c>
      <c r="F27589" s="94">
        <v>543</v>
      </c>
    </row>
    <row r="27590" spans="1:6" ht="0.2" customHeight="1" thickBot="1" x14ac:dyDescent="0.25"/>
    <row r="27591" spans="1:6" ht="12.75" customHeight="1" thickBot="1" x14ac:dyDescent="0.3">
      <c r="A27591" s="157" t="s">
        <v>4909</v>
      </c>
      <c r="B27591" s="158"/>
      <c r="C27591" s="158"/>
      <c r="D27591" s="158"/>
      <c r="E27591" s="159">
        <v>405290</v>
      </c>
      <c r="F27591" s="160"/>
    </row>
    <row r="27592" spans="1:6" ht="12.75" customHeight="1" x14ac:dyDescent="0.2"/>
    <row r="27593" spans="1:6" ht="12.75" customHeight="1" x14ac:dyDescent="0.2"/>
    <row r="27594" spans="1:6" ht="409.6" hidden="1" customHeight="1" x14ac:dyDescent="0.2"/>
    <row r="27595" spans="1:6" ht="12.75" customHeight="1" x14ac:dyDescent="0.25">
      <c r="A27595" s="144" t="s">
        <v>4868</v>
      </c>
      <c r="B27595" s="145"/>
      <c r="C27595" s="145"/>
      <c r="D27595" s="145"/>
      <c r="E27595" s="146"/>
      <c r="F27595" s="147"/>
    </row>
    <row r="27596" spans="1:6" ht="12.75" customHeight="1" x14ac:dyDescent="0.2">
      <c r="A27596" s="138" t="s">
        <v>3755</v>
      </c>
      <c r="B27596" s="139"/>
      <c r="C27596" s="139"/>
      <c r="D27596" s="140"/>
      <c r="E27596" s="76" t="s">
        <v>4869</v>
      </c>
      <c r="F27596" s="77" t="s">
        <v>4870</v>
      </c>
    </row>
    <row r="27597" spans="1:6" ht="12.75" customHeight="1" x14ac:dyDescent="0.2">
      <c r="A27597" s="141"/>
      <c r="B27597" s="142"/>
      <c r="C27597" s="142"/>
      <c r="D27597" s="143"/>
      <c r="E27597" s="78" t="s">
        <v>3754</v>
      </c>
      <c r="F27597" s="79" t="s">
        <v>263</v>
      </c>
    </row>
    <row r="27598" spans="1:6" ht="409.6" hidden="1" customHeight="1" x14ac:dyDescent="0.2"/>
    <row r="27599" spans="1:6" ht="12.75" customHeight="1" x14ac:dyDescent="0.2">
      <c r="A27599" s="80" t="s">
        <v>4871</v>
      </c>
      <c r="B27599" s="81" t="s">
        <v>4872</v>
      </c>
      <c r="C27599" s="82" t="s">
        <v>4870</v>
      </c>
      <c r="D27599" s="82" t="s">
        <v>4873</v>
      </c>
      <c r="E27599" s="82" t="s">
        <v>4874</v>
      </c>
      <c r="F27599" s="83" t="s">
        <v>4875</v>
      </c>
    </row>
    <row r="27600" spans="1:6" ht="409.6" hidden="1" customHeight="1" x14ac:dyDescent="0.2"/>
    <row r="27601" spans="1:6" ht="25.5" customHeight="1" x14ac:dyDescent="0.2">
      <c r="A27601" s="84" t="s">
        <v>5987</v>
      </c>
      <c r="B27601" s="85" t="s">
        <v>5988</v>
      </c>
      <c r="C27601" s="86" t="s">
        <v>263</v>
      </c>
      <c r="D27601" s="87">
        <v>1.05</v>
      </c>
      <c r="E27601" s="88">
        <v>4119</v>
      </c>
      <c r="F27601" s="89">
        <f>+D27601*E27601</f>
        <v>4324.95</v>
      </c>
    </row>
    <row r="27602" spans="1:6" ht="409.6" hidden="1" customHeight="1" x14ac:dyDescent="0.2"/>
    <row r="27603" spans="1:6" ht="25.5" customHeight="1" x14ac:dyDescent="0.2">
      <c r="A27603" s="84" t="s">
        <v>5989</v>
      </c>
      <c r="B27603" s="85" t="s">
        <v>5990</v>
      </c>
      <c r="C27603" s="86" t="s">
        <v>9</v>
      </c>
      <c r="D27603" s="87">
        <v>0.26250000000000001</v>
      </c>
      <c r="E27603" s="88">
        <v>436</v>
      </c>
      <c r="F27603" s="89">
        <f>+D27603*E27603</f>
        <v>114.45</v>
      </c>
    </row>
    <row r="27604" spans="1:6" ht="409.6" hidden="1" customHeight="1" x14ac:dyDescent="0.2"/>
    <row r="27605" spans="1:6" ht="25.5" customHeight="1" x14ac:dyDescent="0.2">
      <c r="A27605" s="84" t="s">
        <v>5991</v>
      </c>
      <c r="B27605" s="85" t="s">
        <v>5992</v>
      </c>
      <c r="C27605" s="86" t="s">
        <v>9</v>
      </c>
      <c r="D27605" s="87">
        <v>0.59514</v>
      </c>
      <c r="E27605" s="88">
        <v>676</v>
      </c>
      <c r="F27605" s="89">
        <f>+D27605*E27605</f>
        <v>402.31464</v>
      </c>
    </row>
    <row r="27606" spans="1:6" ht="409.6" hidden="1" customHeight="1" x14ac:dyDescent="0.2"/>
    <row r="27607" spans="1:6" ht="25.5" customHeight="1" x14ac:dyDescent="0.2">
      <c r="A27607" s="84" t="s">
        <v>5993</v>
      </c>
      <c r="B27607" s="85" t="s">
        <v>5994</v>
      </c>
      <c r="C27607" s="86" t="s">
        <v>9</v>
      </c>
      <c r="D27607" s="87">
        <v>9.5460000000000003E-2</v>
      </c>
      <c r="E27607" s="88">
        <v>804</v>
      </c>
      <c r="F27607" s="89">
        <f>+D27607*E27607</f>
        <v>76.749840000000006</v>
      </c>
    </row>
    <row r="27608" spans="1:6" ht="409.6" hidden="1" customHeight="1" x14ac:dyDescent="0.2"/>
    <row r="27609" spans="1:6" ht="25.5" customHeight="1" x14ac:dyDescent="0.2">
      <c r="A27609" s="84" t="s">
        <v>5995</v>
      </c>
      <c r="B27609" s="85" t="s">
        <v>5996</v>
      </c>
      <c r="C27609" s="86" t="s">
        <v>9</v>
      </c>
      <c r="D27609" s="87">
        <v>8.5000000000000006E-3</v>
      </c>
      <c r="E27609" s="88">
        <v>458</v>
      </c>
      <c r="F27609" s="89">
        <f>+D27609*E27609</f>
        <v>3.8930000000000002</v>
      </c>
    </row>
    <row r="27610" spans="1:6" ht="409.6" hidden="1" customHeight="1" x14ac:dyDescent="0.2"/>
    <row r="27611" spans="1:6" ht="25.5" customHeight="1" x14ac:dyDescent="0.2">
      <c r="A27611" s="84" t="s">
        <v>5997</v>
      </c>
      <c r="B27611" s="85" t="s">
        <v>5998</v>
      </c>
      <c r="C27611" s="86" t="s">
        <v>9</v>
      </c>
      <c r="D27611" s="87">
        <v>1.7000000000000001E-2</v>
      </c>
      <c r="E27611" s="88">
        <v>519</v>
      </c>
      <c r="F27611" s="89">
        <f>+D27611*E27611</f>
        <v>8.8230000000000004</v>
      </c>
    </row>
    <row r="27612" spans="1:6" ht="409.6" hidden="1" customHeight="1" x14ac:dyDescent="0.2"/>
    <row r="27613" spans="1:6" ht="25.5" customHeight="1" x14ac:dyDescent="0.2">
      <c r="A27613" s="84" t="s">
        <v>5999</v>
      </c>
      <c r="B27613" s="85" t="s">
        <v>6000</v>
      </c>
      <c r="C27613" s="86" t="s">
        <v>9</v>
      </c>
      <c r="D27613" s="87">
        <v>3.3999999999999998E-3</v>
      </c>
      <c r="E27613" s="88">
        <v>105565</v>
      </c>
      <c r="F27613" s="89">
        <f>+D27613*E27613</f>
        <v>358.92099999999999</v>
      </c>
    </row>
    <row r="27614" spans="1:6" ht="409.6" hidden="1" customHeight="1" x14ac:dyDescent="0.2"/>
    <row r="27615" spans="1:6" ht="25.5" customHeight="1" thickBot="1" x14ac:dyDescent="0.25">
      <c r="A27615" s="84" t="s">
        <v>6001</v>
      </c>
      <c r="B27615" s="85" t="s">
        <v>6002</v>
      </c>
      <c r="C27615" s="86" t="s">
        <v>9</v>
      </c>
      <c r="D27615" s="87">
        <v>3.3999999999999998E-3</v>
      </c>
      <c r="E27615" s="88">
        <v>50900</v>
      </c>
      <c r="F27615" s="89">
        <f>+D27615*E27615</f>
        <v>173.06</v>
      </c>
    </row>
    <row r="27616" spans="1:6" ht="409.6" hidden="1" customHeight="1" thickBot="1" x14ac:dyDescent="0.25"/>
    <row r="27617" spans="1:6" ht="13.5" customHeight="1" thickBot="1" x14ac:dyDescent="0.25">
      <c r="A27617" s="90" t="s">
        <v>4883</v>
      </c>
      <c r="B27617" s="91"/>
      <c r="C27617" s="92">
        <v>65.946402704007696</v>
      </c>
      <c r="D27617" s="91"/>
      <c r="E27617" s="93" t="s">
        <v>4884</v>
      </c>
      <c r="F27617" s="94">
        <v>5463</v>
      </c>
    </row>
    <row r="27618" spans="1:6" ht="0.2" customHeight="1" x14ac:dyDescent="0.2"/>
    <row r="27619" spans="1:6" ht="12.75" customHeight="1" x14ac:dyDescent="0.2">
      <c r="A27619" s="80" t="s">
        <v>4871</v>
      </c>
      <c r="B27619" s="81" t="s">
        <v>4885</v>
      </c>
      <c r="C27619" s="82" t="s">
        <v>4870</v>
      </c>
      <c r="D27619" s="82" t="s">
        <v>4873</v>
      </c>
      <c r="E27619" s="82" t="s">
        <v>4874</v>
      </c>
      <c r="F27619" s="83" t="s">
        <v>4875</v>
      </c>
    </row>
    <row r="27620" spans="1:6" ht="409.6" hidden="1" customHeight="1" x14ac:dyDescent="0.2"/>
    <row r="27621" spans="1:6" ht="25.5" customHeight="1" thickBot="1" x14ac:dyDescent="0.25">
      <c r="A27621" s="84" t="s">
        <v>6003</v>
      </c>
      <c r="B27621" s="85" t="s">
        <v>6004</v>
      </c>
      <c r="C27621" s="86" t="s">
        <v>4888</v>
      </c>
      <c r="D27621" s="87">
        <v>1.4579999999999999E-2</v>
      </c>
      <c r="E27621" s="88">
        <v>184277</v>
      </c>
      <c r="F27621" s="89">
        <f>+D27621*E27621</f>
        <v>2686.75866</v>
      </c>
    </row>
    <row r="27622" spans="1:6" ht="409.6" hidden="1" customHeight="1" thickBot="1" x14ac:dyDescent="0.25"/>
    <row r="27623" spans="1:6" ht="13.5" customHeight="1" thickBot="1" x14ac:dyDescent="0.25">
      <c r="A27623" s="90" t="s">
        <v>4893</v>
      </c>
      <c r="B27623" s="91"/>
      <c r="C27623" s="92">
        <v>32.436021245775002</v>
      </c>
      <c r="D27623" s="91"/>
      <c r="E27623" s="93" t="s">
        <v>4884</v>
      </c>
      <c r="F27623" s="94">
        <v>2687</v>
      </c>
    </row>
    <row r="27624" spans="1:6" ht="0.2" customHeight="1" x14ac:dyDescent="0.2"/>
    <row r="27625" spans="1:6" ht="12.75" customHeight="1" x14ac:dyDescent="0.2">
      <c r="A27625" s="80" t="s">
        <v>4871</v>
      </c>
      <c r="B27625" s="81" t="s">
        <v>4894</v>
      </c>
      <c r="C27625" s="82" t="s">
        <v>4870</v>
      </c>
      <c r="D27625" s="82" t="s">
        <v>4873</v>
      </c>
      <c r="E27625" s="82" t="s">
        <v>4874</v>
      </c>
      <c r="F27625" s="83" t="s">
        <v>4875</v>
      </c>
    </row>
    <row r="27626" spans="1:6" ht="409.6" hidden="1" customHeight="1" x14ac:dyDescent="0.2"/>
    <row r="27627" spans="1:6" ht="25.5" customHeight="1" thickBot="1" x14ac:dyDescent="0.25">
      <c r="A27627" s="84" t="s">
        <v>4895</v>
      </c>
      <c r="B27627" s="85" t="s">
        <v>4896</v>
      </c>
      <c r="C27627" s="86" t="s">
        <v>4897</v>
      </c>
      <c r="D27627" s="87">
        <v>0.05</v>
      </c>
      <c r="E27627" s="88">
        <v>2687</v>
      </c>
      <c r="F27627" s="89">
        <f>+D27627*E27627</f>
        <v>134.35</v>
      </c>
    </row>
    <row r="27628" spans="1:6" ht="409.6" hidden="1" customHeight="1" thickBot="1" x14ac:dyDescent="0.25"/>
    <row r="27629" spans="1:6" ht="13.5" customHeight="1" thickBot="1" x14ac:dyDescent="0.25">
      <c r="A27629" s="90" t="s">
        <v>4898</v>
      </c>
      <c r="B27629" s="91"/>
      <c r="C27629" s="92">
        <v>1.61757605021729</v>
      </c>
      <c r="D27629" s="91"/>
      <c r="E27629" s="93" t="s">
        <v>4884</v>
      </c>
      <c r="F27629" s="94">
        <v>134</v>
      </c>
    </row>
    <row r="27630" spans="1:6" ht="0.2" customHeight="1" thickBot="1" x14ac:dyDescent="0.25"/>
    <row r="27631" spans="1:6" ht="12.75" customHeight="1" thickBot="1" x14ac:dyDescent="0.3">
      <c r="A27631" s="157" t="s">
        <v>4909</v>
      </c>
      <c r="B27631" s="158"/>
      <c r="C27631" s="158"/>
      <c r="D27631" s="158"/>
      <c r="E27631" s="159">
        <v>8284</v>
      </c>
      <c r="F27631" s="160"/>
    </row>
    <row r="27632" spans="1:6" ht="12.75" customHeight="1" x14ac:dyDescent="0.2"/>
    <row r="27633" spans="1:6" ht="12.75" customHeight="1" x14ac:dyDescent="0.2"/>
    <row r="27634" spans="1:6" ht="409.6" hidden="1" customHeight="1" x14ac:dyDescent="0.2"/>
    <row r="27635" spans="1:6" ht="12.75" customHeight="1" x14ac:dyDescent="0.25">
      <c r="A27635" s="144" t="s">
        <v>4868</v>
      </c>
      <c r="B27635" s="145"/>
      <c r="C27635" s="145"/>
      <c r="D27635" s="145"/>
      <c r="E27635" s="146"/>
      <c r="F27635" s="147"/>
    </row>
    <row r="27636" spans="1:6" ht="12.75" customHeight="1" x14ac:dyDescent="0.2">
      <c r="A27636" s="138" t="s">
        <v>3757</v>
      </c>
      <c r="B27636" s="139"/>
      <c r="C27636" s="139"/>
      <c r="D27636" s="140"/>
      <c r="E27636" s="76" t="s">
        <v>4869</v>
      </c>
      <c r="F27636" s="77" t="s">
        <v>4870</v>
      </c>
    </row>
    <row r="27637" spans="1:6" ht="12.75" customHeight="1" x14ac:dyDescent="0.2">
      <c r="A27637" s="141"/>
      <c r="B27637" s="142"/>
      <c r="C27637" s="142"/>
      <c r="D27637" s="143"/>
      <c r="E27637" s="78" t="s">
        <v>3756</v>
      </c>
      <c r="F27637" s="79" t="s">
        <v>263</v>
      </c>
    </row>
    <row r="27638" spans="1:6" ht="409.6" hidden="1" customHeight="1" x14ac:dyDescent="0.2"/>
    <row r="27639" spans="1:6" ht="12.75" customHeight="1" x14ac:dyDescent="0.2">
      <c r="A27639" s="80" t="s">
        <v>4871</v>
      </c>
      <c r="B27639" s="81" t="s">
        <v>4872</v>
      </c>
      <c r="C27639" s="82" t="s">
        <v>4870</v>
      </c>
      <c r="D27639" s="82" t="s">
        <v>4873</v>
      </c>
      <c r="E27639" s="82" t="s">
        <v>4874</v>
      </c>
      <c r="F27639" s="83" t="s">
        <v>4875</v>
      </c>
    </row>
    <row r="27640" spans="1:6" ht="409.6" hidden="1" customHeight="1" x14ac:dyDescent="0.2"/>
    <row r="27641" spans="1:6" ht="25.5" customHeight="1" x14ac:dyDescent="0.2">
      <c r="A27641" s="84" t="s">
        <v>6005</v>
      </c>
      <c r="B27641" s="85" t="s">
        <v>6006</v>
      </c>
      <c r="C27641" s="86" t="s">
        <v>263</v>
      </c>
      <c r="D27641" s="87">
        <v>1.05</v>
      </c>
      <c r="E27641" s="88">
        <v>5451</v>
      </c>
      <c r="F27641" s="89">
        <f>+D27641*E27641</f>
        <v>5723.55</v>
      </c>
    </row>
    <row r="27642" spans="1:6" ht="409.6" hidden="1" customHeight="1" x14ac:dyDescent="0.2"/>
    <row r="27643" spans="1:6" ht="25.5" customHeight="1" x14ac:dyDescent="0.2">
      <c r="A27643" s="84" t="s">
        <v>6007</v>
      </c>
      <c r="B27643" s="85" t="s">
        <v>6008</v>
      </c>
      <c r="C27643" s="86" t="s">
        <v>9</v>
      </c>
      <c r="D27643" s="87">
        <v>0.21</v>
      </c>
      <c r="E27643" s="88">
        <v>681</v>
      </c>
      <c r="F27643" s="89">
        <f>+D27643*E27643</f>
        <v>143.01</v>
      </c>
    </row>
    <row r="27644" spans="1:6" ht="409.6" hidden="1" customHeight="1" x14ac:dyDescent="0.2"/>
    <row r="27645" spans="1:6" ht="25.5" customHeight="1" x14ac:dyDescent="0.2">
      <c r="A27645" s="84" t="s">
        <v>6009</v>
      </c>
      <c r="B27645" s="85" t="s">
        <v>6010</v>
      </c>
      <c r="C27645" s="86" t="s">
        <v>9</v>
      </c>
      <c r="D27645" s="87">
        <v>0.21</v>
      </c>
      <c r="E27645" s="88">
        <v>1076</v>
      </c>
      <c r="F27645" s="89">
        <f>+D27645*E27645</f>
        <v>225.95999999999998</v>
      </c>
    </row>
    <row r="27646" spans="1:6" ht="409.6" hidden="1" customHeight="1" x14ac:dyDescent="0.2"/>
    <row r="27647" spans="1:6" ht="25.5" customHeight="1" x14ac:dyDescent="0.2">
      <c r="A27647" s="84" t="s">
        <v>6011</v>
      </c>
      <c r="B27647" s="85" t="s">
        <v>6012</v>
      </c>
      <c r="C27647" s="86" t="s">
        <v>9</v>
      </c>
      <c r="D27647" s="87">
        <v>0.21</v>
      </c>
      <c r="E27647" s="88">
        <v>831</v>
      </c>
      <c r="F27647" s="89">
        <f>+D27647*E27647</f>
        <v>174.51</v>
      </c>
    </row>
    <row r="27648" spans="1:6" ht="409.6" hidden="1" customHeight="1" x14ac:dyDescent="0.2"/>
    <row r="27649" spans="1:6" ht="25.5" customHeight="1" x14ac:dyDescent="0.2">
      <c r="A27649" s="84" t="s">
        <v>6013</v>
      </c>
      <c r="B27649" s="85" t="s">
        <v>6014</v>
      </c>
      <c r="C27649" s="86" t="s">
        <v>9</v>
      </c>
      <c r="D27649" s="87">
        <v>0.21</v>
      </c>
      <c r="E27649" s="88">
        <v>2197</v>
      </c>
      <c r="F27649" s="89">
        <f>+D27649*E27649</f>
        <v>461.37</v>
      </c>
    </row>
    <row r="27650" spans="1:6" ht="409.6" hidden="1" customHeight="1" x14ac:dyDescent="0.2"/>
    <row r="27651" spans="1:6" ht="25.5" customHeight="1" x14ac:dyDescent="0.2">
      <c r="A27651" s="84" t="s">
        <v>6015</v>
      </c>
      <c r="B27651" s="85" t="s">
        <v>6016</v>
      </c>
      <c r="C27651" s="86" t="s">
        <v>9</v>
      </c>
      <c r="D27651" s="87">
        <v>0.105</v>
      </c>
      <c r="E27651" s="88">
        <v>1494</v>
      </c>
      <c r="F27651" s="89">
        <f>+D27651*E27651</f>
        <v>156.87</v>
      </c>
    </row>
    <row r="27652" spans="1:6" ht="409.6" hidden="1" customHeight="1" x14ac:dyDescent="0.2"/>
    <row r="27653" spans="1:6" ht="25.5" customHeight="1" x14ac:dyDescent="0.2">
      <c r="A27653" s="84" t="s">
        <v>6017</v>
      </c>
      <c r="B27653" s="85" t="s">
        <v>6018</v>
      </c>
      <c r="C27653" s="86" t="s">
        <v>9</v>
      </c>
      <c r="D27653" s="87">
        <v>0.315</v>
      </c>
      <c r="E27653" s="88">
        <v>655</v>
      </c>
      <c r="F27653" s="89">
        <f>+D27653*E27653</f>
        <v>206.32499999999999</v>
      </c>
    </row>
    <row r="27654" spans="1:6" ht="409.6" hidden="1" customHeight="1" x14ac:dyDescent="0.2"/>
    <row r="27655" spans="1:6" ht="25.5" customHeight="1" x14ac:dyDescent="0.2">
      <c r="A27655" s="84" t="s">
        <v>5999</v>
      </c>
      <c r="B27655" s="85" t="s">
        <v>6000</v>
      </c>
      <c r="C27655" s="86" t="s">
        <v>9</v>
      </c>
      <c r="D27655" s="87">
        <v>5.0000000000000001E-3</v>
      </c>
      <c r="E27655" s="88">
        <v>105565</v>
      </c>
      <c r="F27655" s="89">
        <f>+D27655*E27655</f>
        <v>527.82500000000005</v>
      </c>
    </row>
    <row r="27656" spans="1:6" ht="409.6" hidden="1" customHeight="1" x14ac:dyDescent="0.2"/>
    <row r="27657" spans="1:6" ht="25.5" customHeight="1" thickBot="1" x14ac:dyDescent="0.25">
      <c r="A27657" s="84" t="s">
        <v>6001</v>
      </c>
      <c r="B27657" s="85" t="s">
        <v>6002</v>
      </c>
      <c r="C27657" s="86" t="s">
        <v>9</v>
      </c>
      <c r="D27657" s="87">
        <v>5.0000000000000001E-3</v>
      </c>
      <c r="E27657" s="88">
        <v>50900</v>
      </c>
      <c r="F27657" s="89">
        <f>+D27657*E27657</f>
        <v>254.5</v>
      </c>
    </row>
    <row r="27658" spans="1:6" ht="409.6" hidden="1" customHeight="1" thickBot="1" x14ac:dyDescent="0.25"/>
    <row r="27659" spans="1:6" ht="13.5" customHeight="1" thickBot="1" x14ac:dyDescent="0.25">
      <c r="A27659" s="90" t="s">
        <v>4883</v>
      </c>
      <c r="B27659" s="91"/>
      <c r="C27659" s="92">
        <v>72.433774834437102</v>
      </c>
      <c r="D27659" s="91"/>
      <c r="E27659" s="93" t="s">
        <v>4884</v>
      </c>
      <c r="F27659" s="94">
        <v>7875</v>
      </c>
    </row>
    <row r="27660" spans="1:6" ht="0.2" customHeight="1" x14ac:dyDescent="0.2"/>
    <row r="27661" spans="1:6" ht="12.75" customHeight="1" x14ac:dyDescent="0.2">
      <c r="A27661" s="80" t="s">
        <v>4871</v>
      </c>
      <c r="B27661" s="81" t="s">
        <v>4885</v>
      </c>
      <c r="C27661" s="82" t="s">
        <v>4870</v>
      </c>
      <c r="D27661" s="82" t="s">
        <v>4873</v>
      </c>
      <c r="E27661" s="82" t="s">
        <v>4874</v>
      </c>
      <c r="F27661" s="83" t="s">
        <v>4875</v>
      </c>
    </row>
    <row r="27662" spans="1:6" ht="409.6" hidden="1" customHeight="1" x14ac:dyDescent="0.2"/>
    <row r="27663" spans="1:6" ht="25.5" customHeight="1" thickBot="1" x14ac:dyDescent="0.25">
      <c r="A27663" s="84" t="s">
        <v>6003</v>
      </c>
      <c r="B27663" s="85" t="s">
        <v>6004</v>
      </c>
      <c r="C27663" s="86" t="s">
        <v>4888</v>
      </c>
      <c r="D27663" s="87">
        <v>1.549E-2</v>
      </c>
      <c r="E27663" s="88">
        <v>184277</v>
      </c>
      <c r="F27663" s="89">
        <f>+D27663*E27663</f>
        <v>2854.45073</v>
      </c>
    </row>
    <row r="27664" spans="1:6" ht="409.6" hidden="1" customHeight="1" thickBot="1" x14ac:dyDescent="0.25"/>
    <row r="27665" spans="1:6" ht="13.5" customHeight="1" thickBot="1" x14ac:dyDescent="0.25">
      <c r="A27665" s="90" t="s">
        <v>4893</v>
      </c>
      <c r="B27665" s="91"/>
      <c r="C27665" s="92">
        <v>26.250919793966201</v>
      </c>
      <c r="D27665" s="91"/>
      <c r="E27665" s="93" t="s">
        <v>4884</v>
      </c>
      <c r="F27665" s="94">
        <v>2854</v>
      </c>
    </row>
    <row r="27666" spans="1:6" ht="0.2" customHeight="1" x14ac:dyDescent="0.2"/>
    <row r="27667" spans="1:6" ht="12.75" customHeight="1" x14ac:dyDescent="0.2">
      <c r="A27667" s="80" t="s">
        <v>4871</v>
      </c>
      <c r="B27667" s="81" t="s">
        <v>4894</v>
      </c>
      <c r="C27667" s="82" t="s">
        <v>4870</v>
      </c>
      <c r="D27667" s="82" t="s">
        <v>4873</v>
      </c>
      <c r="E27667" s="82" t="s">
        <v>4874</v>
      </c>
      <c r="F27667" s="83" t="s">
        <v>4875</v>
      </c>
    </row>
    <row r="27668" spans="1:6" ht="409.6" hidden="1" customHeight="1" x14ac:dyDescent="0.2"/>
    <row r="27669" spans="1:6" ht="25.5" customHeight="1" thickBot="1" x14ac:dyDescent="0.25">
      <c r="A27669" s="84" t="s">
        <v>4895</v>
      </c>
      <c r="B27669" s="85" t="s">
        <v>4896</v>
      </c>
      <c r="C27669" s="86" t="s">
        <v>4897</v>
      </c>
      <c r="D27669" s="87">
        <v>0.05</v>
      </c>
      <c r="E27669" s="88">
        <v>2854</v>
      </c>
      <c r="F27669" s="89">
        <f>+D27669*E27669</f>
        <v>142.70000000000002</v>
      </c>
    </row>
    <row r="27670" spans="1:6" ht="409.6" hidden="1" customHeight="1" thickBot="1" x14ac:dyDescent="0.25"/>
    <row r="27671" spans="1:6" ht="13.5" customHeight="1" thickBot="1" x14ac:dyDescent="0.25">
      <c r="A27671" s="90" t="s">
        <v>4898</v>
      </c>
      <c r="B27671" s="91"/>
      <c r="C27671" s="92">
        <v>1.31530537159676</v>
      </c>
      <c r="D27671" s="91"/>
      <c r="E27671" s="93" t="s">
        <v>4884</v>
      </c>
      <c r="F27671" s="94">
        <v>143</v>
      </c>
    </row>
    <row r="27672" spans="1:6" ht="0.2" customHeight="1" thickBot="1" x14ac:dyDescent="0.25"/>
    <row r="27673" spans="1:6" ht="12.75" customHeight="1" thickBot="1" x14ac:dyDescent="0.3">
      <c r="A27673" s="157" t="s">
        <v>4909</v>
      </c>
      <c r="B27673" s="158"/>
      <c r="C27673" s="158"/>
      <c r="D27673" s="158"/>
      <c r="E27673" s="159">
        <v>10872</v>
      </c>
      <c r="F27673" s="160"/>
    </row>
    <row r="27674" spans="1:6" ht="12.75" customHeight="1" x14ac:dyDescent="0.2"/>
    <row r="27675" spans="1:6" ht="12.75" customHeight="1" x14ac:dyDescent="0.2"/>
    <row r="27676" spans="1:6" ht="409.6" hidden="1" customHeight="1" x14ac:dyDescent="0.2"/>
    <row r="27677" spans="1:6" ht="12.75" customHeight="1" x14ac:dyDescent="0.25">
      <c r="A27677" s="144" t="s">
        <v>4868</v>
      </c>
      <c r="B27677" s="145"/>
      <c r="C27677" s="145"/>
      <c r="D27677" s="145"/>
      <c r="E27677" s="146"/>
      <c r="F27677" s="147"/>
    </row>
    <row r="27678" spans="1:6" ht="12.75" customHeight="1" x14ac:dyDescent="0.2">
      <c r="A27678" s="138" t="s">
        <v>3759</v>
      </c>
      <c r="B27678" s="139"/>
      <c r="C27678" s="139"/>
      <c r="D27678" s="140"/>
      <c r="E27678" s="76" t="s">
        <v>4869</v>
      </c>
      <c r="F27678" s="77" t="s">
        <v>4870</v>
      </c>
    </row>
    <row r="27679" spans="1:6" ht="12.75" customHeight="1" x14ac:dyDescent="0.2">
      <c r="A27679" s="141"/>
      <c r="B27679" s="142"/>
      <c r="C27679" s="142"/>
      <c r="D27679" s="143"/>
      <c r="E27679" s="78" t="s">
        <v>3758</v>
      </c>
      <c r="F27679" s="79" t="s">
        <v>263</v>
      </c>
    </row>
    <row r="27680" spans="1:6" ht="409.6" hidden="1" customHeight="1" x14ac:dyDescent="0.2"/>
    <row r="27681" spans="1:6" ht="12.75" customHeight="1" x14ac:dyDescent="0.2">
      <c r="A27681" s="80" t="s">
        <v>4871</v>
      </c>
      <c r="B27681" s="81" t="s">
        <v>4872</v>
      </c>
      <c r="C27681" s="82" t="s">
        <v>4870</v>
      </c>
      <c r="D27681" s="82" t="s">
        <v>4873</v>
      </c>
      <c r="E27681" s="82" t="s">
        <v>4874</v>
      </c>
      <c r="F27681" s="83" t="s">
        <v>4875</v>
      </c>
    </row>
    <row r="27682" spans="1:6" ht="409.6" hidden="1" customHeight="1" x14ac:dyDescent="0.2"/>
    <row r="27683" spans="1:6" ht="25.5" customHeight="1" x14ac:dyDescent="0.2">
      <c r="A27683" s="84" t="s">
        <v>6019</v>
      </c>
      <c r="B27683" s="85" t="s">
        <v>6020</v>
      </c>
      <c r="C27683" s="86" t="s">
        <v>263</v>
      </c>
      <c r="D27683" s="87">
        <v>1.05</v>
      </c>
      <c r="E27683" s="88">
        <v>7370</v>
      </c>
      <c r="F27683" s="89">
        <f>+D27683*E27683</f>
        <v>7738.5</v>
      </c>
    </row>
    <row r="27684" spans="1:6" ht="409.6" hidden="1" customHeight="1" x14ac:dyDescent="0.2"/>
    <row r="27685" spans="1:6" ht="25.5" customHeight="1" x14ac:dyDescent="0.2">
      <c r="A27685" s="84" t="s">
        <v>6021</v>
      </c>
      <c r="B27685" s="85" t="s">
        <v>6022</v>
      </c>
      <c r="C27685" s="86" t="s">
        <v>9</v>
      </c>
      <c r="D27685" s="87">
        <v>0.17609</v>
      </c>
      <c r="E27685" s="88">
        <v>1110</v>
      </c>
      <c r="F27685" s="89">
        <f>+D27685*E27685</f>
        <v>195.4599</v>
      </c>
    </row>
    <row r="27686" spans="1:6" ht="409.6" hidden="1" customHeight="1" x14ac:dyDescent="0.2"/>
    <row r="27687" spans="1:6" ht="25.5" customHeight="1" x14ac:dyDescent="0.2">
      <c r="A27687" s="84" t="s">
        <v>6023</v>
      </c>
      <c r="B27687" s="85" t="s">
        <v>6024</v>
      </c>
      <c r="C27687" s="86" t="s">
        <v>9</v>
      </c>
      <c r="D27687" s="87">
        <v>5.2170000000000001E-2</v>
      </c>
      <c r="E27687" s="88">
        <v>2093</v>
      </c>
      <c r="F27687" s="89">
        <f>+D27687*E27687</f>
        <v>109.19181</v>
      </c>
    </row>
    <row r="27688" spans="1:6" ht="409.6" hidden="1" customHeight="1" x14ac:dyDescent="0.2"/>
    <row r="27689" spans="1:6" ht="25.5" customHeight="1" x14ac:dyDescent="0.2">
      <c r="A27689" s="84" t="s">
        <v>6025</v>
      </c>
      <c r="B27689" s="85" t="s">
        <v>6026</v>
      </c>
      <c r="C27689" s="86" t="s">
        <v>9</v>
      </c>
      <c r="D27689" s="87">
        <v>4.5650000000000003E-2</v>
      </c>
      <c r="E27689" s="88">
        <v>1740</v>
      </c>
      <c r="F27689" s="89">
        <f>+D27689*E27689</f>
        <v>79.431000000000012</v>
      </c>
    </row>
    <row r="27690" spans="1:6" ht="409.6" hidden="1" customHeight="1" x14ac:dyDescent="0.2"/>
    <row r="27691" spans="1:6" ht="25.5" customHeight="1" x14ac:dyDescent="0.2">
      <c r="A27691" s="84" t="s">
        <v>6027</v>
      </c>
      <c r="B27691" s="85" t="s">
        <v>6028</v>
      </c>
      <c r="C27691" s="86" t="s">
        <v>9</v>
      </c>
      <c r="D27691" s="87">
        <v>8.8039999999999993E-2</v>
      </c>
      <c r="E27691" s="88">
        <v>4324</v>
      </c>
      <c r="F27691" s="89">
        <f>+D27691*E27691</f>
        <v>380.68495999999999</v>
      </c>
    </row>
    <row r="27692" spans="1:6" ht="409.6" hidden="1" customHeight="1" x14ac:dyDescent="0.2"/>
    <row r="27693" spans="1:6" ht="25.5" customHeight="1" x14ac:dyDescent="0.2">
      <c r="A27693" s="84" t="s">
        <v>6029</v>
      </c>
      <c r="B27693" s="85" t="s">
        <v>6030</v>
      </c>
      <c r="C27693" s="86" t="s">
        <v>9</v>
      </c>
      <c r="D27693" s="87">
        <v>9.7800000000000005E-3</v>
      </c>
      <c r="E27693" s="88">
        <v>2910</v>
      </c>
      <c r="F27693" s="89">
        <f>+D27693*E27693</f>
        <v>28.459800000000001</v>
      </c>
    </row>
    <row r="27694" spans="1:6" ht="409.6" hidden="1" customHeight="1" x14ac:dyDescent="0.2"/>
    <row r="27695" spans="1:6" ht="25.5" customHeight="1" x14ac:dyDescent="0.2">
      <c r="A27695" s="84" t="s">
        <v>6031</v>
      </c>
      <c r="B27695" s="85" t="s">
        <v>6032</v>
      </c>
      <c r="C27695" s="86" t="s">
        <v>9</v>
      </c>
      <c r="D27695" s="87">
        <v>4.8900000000000002E-3</v>
      </c>
      <c r="E27695" s="88">
        <v>1294</v>
      </c>
      <c r="F27695" s="89">
        <f>+D27695*E27695</f>
        <v>6.3276600000000007</v>
      </c>
    </row>
    <row r="27696" spans="1:6" ht="409.6" hidden="1" customHeight="1" x14ac:dyDescent="0.2"/>
    <row r="27697" spans="1:6" ht="25.5" customHeight="1" x14ac:dyDescent="0.2">
      <c r="A27697" s="84" t="s">
        <v>5999</v>
      </c>
      <c r="B27697" s="85" t="s">
        <v>6000</v>
      </c>
      <c r="C27697" s="86" t="s">
        <v>9</v>
      </c>
      <c r="D27697" s="87">
        <v>6.0000000000000001E-3</v>
      </c>
      <c r="E27697" s="88">
        <v>105565</v>
      </c>
      <c r="F27697" s="89">
        <f>+D27697*E27697</f>
        <v>633.39</v>
      </c>
    </row>
    <row r="27698" spans="1:6" ht="409.6" hidden="1" customHeight="1" x14ac:dyDescent="0.2"/>
    <row r="27699" spans="1:6" ht="25.5" customHeight="1" thickBot="1" x14ac:dyDescent="0.25">
      <c r="A27699" s="84" t="s">
        <v>6001</v>
      </c>
      <c r="B27699" s="85" t="s">
        <v>6002</v>
      </c>
      <c r="C27699" s="86" t="s">
        <v>9</v>
      </c>
      <c r="D27699" s="87">
        <v>6.0000000000000001E-3</v>
      </c>
      <c r="E27699" s="88">
        <v>50900</v>
      </c>
      <c r="F27699" s="89">
        <f>+D27699*E27699</f>
        <v>305.40000000000003</v>
      </c>
    </row>
    <row r="27700" spans="1:6" ht="409.6" hidden="1" customHeight="1" thickBot="1" x14ac:dyDescent="0.25"/>
    <row r="27701" spans="1:6" ht="13.5" customHeight="1" thickBot="1" x14ac:dyDescent="0.25">
      <c r="A27701" s="90" t="s">
        <v>4883</v>
      </c>
      <c r="B27701" s="91"/>
      <c r="C27701" s="92">
        <v>74.901185770750999</v>
      </c>
      <c r="D27701" s="91"/>
      <c r="E27701" s="93" t="s">
        <v>4884</v>
      </c>
      <c r="F27701" s="94">
        <v>9475</v>
      </c>
    </row>
    <row r="27702" spans="1:6" ht="0.2" customHeight="1" x14ac:dyDescent="0.2"/>
    <row r="27703" spans="1:6" ht="12.75" customHeight="1" x14ac:dyDescent="0.2">
      <c r="A27703" s="80" t="s">
        <v>4871</v>
      </c>
      <c r="B27703" s="81" t="s">
        <v>4885</v>
      </c>
      <c r="C27703" s="82" t="s">
        <v>4870</v>
      </c>
      <c r="D27703" s="82" t="s">
        <v>4873</v>
      </c>
      <c r="E27703" s="82" t="s">
        <v>4874</v>
      </c>
      <c r="F27703" s="83" t="s">
        <v>4875</v>
      </c>
    </row>
    <row r="27704" spans="1:6" ht="409.6" hidden="1" customHeight="1" x14ac:dyDescent="0.2"/>
    <row r="27705" spans="1:6" ht="25.5" customHeight="1" thickBot="1" x14ac:dyDescent="0.25">
      <c r="A27705" s="84" t="s">
        <v>6003</v>
      </c>
      <c r="B27705" s="85" t="s">
        <v>6004</v>
      </c>
      <c r="C27705" s="86" t="s">
        <v>4888</v>
      </c>
      <c r="D27705" s="87">
        <v>1.6410000000000001E-2</v>
      </c>
      <c r="E27705" s="88">
        <v>184277</v>
      </c>
      <c r="F27705" s="89">
        <f>+D27705*E27705</f>
        <v>3023.9855700000003</v>
      </c>
    </row>
    <row r="27706" spans="1:6" ht="409.6" hidden="1" customHeight="1" thickBot="1" x14ac:dyDescent="0.25"/>
    <row r="27707" spans="1:6" ht="13.5" customHeight="1" thickBot="1" x14ac:dyDescent="0.25">
      <c r="A27707" s="90" t="s">
        <v>4893</v>
      </c>
      <c r="B27707" s="91"/>
      <c r="C27707" s="92">
        <v>23.905138339920899</v>
      </c>
      <c r="D27707" s="91"/>
      <c r="E27707" s="93" t="s">
        <v>4884</v>
      </c>
      <c r="F27707" s="94">
        <v>3024</v>
      </c>
    </row>
    <row r="27708" spans="1:6" ht="0.2" customHeight="1" x14ac:dyDescent="0.2"/>
    <row r="27709" spans="1:6" ht="12.75" customHeight="1" x14ac:dyDescent="0.2">
      <c r="A27709" s="80" t="s">
        <v>4871</v>
      </c>
      <c r="B27709" s="81" t="s">
        <v>4894</v>
      </c>
      <c r="C27709" s="82" t="s">
        <v>4870</v>
      </c>
      <c r="D27709" s="82" t="s">
        <v>4873</v>
      </c>
      <c r="E27709" s="82" t="s">
        <v>4874</v>
      </c>
      <c r="F27709" s="83" t="s">
        <v>4875</v>
      </c>
    </row>
    <row r="27710" spans="1:6" ht="409.6" hidden="1" customHeight="1" x14ac:dyDescent="0.2"/>
    <row r="27711" spans="1:6" ht="25.5" customHeight="1" thickBot="1" x14ac:dyDescent="0.25">
      <c r="A27711" s="84" t="s">
        <v>4895</v>
      </c>
      <c r="B27711" s="85" t="s">
        <v>4896</v>
      </c>
      <c r="C27711" s="86" t="s">
        <v>4897</v>
      </c>
      <c r="D27711" s="87">
        <v>0.05</v>
      </c>
      <c r="E27711" s="88">
        <v>3024</v>
      </c>
      <c r="F27711" s="89">
        <f>+D27711*E27711</f>
        <v>151.20000000000002</v>
      </c>
    </row>
    <row r="27712" spans="1:6" ht="409.6" hidden="1" customHeight="1" thickBot="1" x14ac:dyDescent="0.25"/>
    <row r="27713" spans="1:6" ht="13.5" customHeight="1" thickBot="1" x14ac:dyDescent="0.25">
      <c r="A27713" s="90" t="s">
        <v>4898</v>
      </c>
      <c r="B27713" s="91"/>
      <c r="C27713" s="92">
        <v>1.1936758893280599</v>
      </c>
      <c r="D27713" s="91"/>
      <c r="E27713" s="93" t="s">
        <v>4884</v>
      </c>
      <c r="F27713" s="94">
        <v>151</v>
      </c>
    </row>
    <row r="27714" spans="1:6" ht="0.2" customHeight="1" thickBot="1" x14ac:dyDescent="0.25"/>
    <row r="27715" spans="1:6" ht="12.75" customHeight="1" thickBot="1" x14ac:dyDescent="0.3">
      <c r="A27715" s="157" t="s">
        <v>4909</v>
      </c>
      <c r="B27715" s="158"/>
      <c r="C27715" s="158"/>
      <c r="D27715" s="158"/>
      <c r="E27715" s="159">
        <v>12650</v>
      </c>
      <c r="F27715" s="160"/>
    </row>
    <row r="27716" spans="1:6" ht="12.75" customHeight="1" x14ac:dyDescent="0.2"/>
    <row r="27717" spans="1:6" ht="12.75" customHeight="1" x14ac:dyDescent="0.2"/>
    <row r="27718" spans="1:6" ht="409.6" hidden="1" customHeight="1" x14ac:dyDescent="0.2"/>
    <row r="27719" spans="1:6" ht="12.75" customHeight="1" x14ac:dyDescent="0.25">
      <c r="A27719" s="144" t="s">
        <v>4868</v>
      </c>
      <c r="B27719" s="145"/>
      <c r="C27719" s="145"/>
      <c r="D27719" s="145"/>
      <c r="E27719" s="146"/>
      <c r="F27719" s="147"/>
    </row>
    <row r="27720" spans="1:6" ht="12.75" customHeight="1" x14ac:dyDescent="0.2">
      <c r="A27720" s="138" t="s">
        <v>3761</v>
      </c>
      <c r="B27720" s="139"/>
      <c r="C27720" s="139"/>
      <c r="D27720" s="140"/>
      <c r="E27720" s="76" t="s">
        <v>4869</v>
      </c>
      <c r="F27720" s="77" t="s">
        <v>4870</v>
      </c>
    </row>
    <row r="27721" spans="1:6" ht="12.75" customHeight="1" x14ac:dyDescent="0.2">
      <c r="A27721" s="141"/>
      <c r="B27721" s="142"/>
      <c r="C27721" s="142"/>
      <c r="D27721" s="143"/>
      <c r="E27721" s="78" t="s">
        <v>3760</v>
      </c>
      <c r="F27721" s="79" t="s">
        <v>263</v>
      </c>
    </row>
    <row r="27722" spans="1:6" ht="409.6" hidden="1" customHeight="1" x14ac:dyDescent="0.2"/>
    <row r="27723" spans="1:6" ht="12.75" customHeight="1" x14ac:dyDescent="0.2">
      <c r="A27723" s="80" t="s">
        <v>4871</v>
      </c>
      <c r="B27723" s="81" t="s">
        <v>4872</v>
      </c>
      <c r="C27723" s="82" t="s">
        <v>4870</v>
      </c>
      <c r="D27723" s="82" t="s">
        <v>4873</v>
      </c>
      <c r="E27723" s="82" t="s">
        <v>4874</v>
      </c>
      <c r="F27723" s="83" t="s">
        <v>4875</v>
      </c>
    </row>
    <row r="27724" spans="1:6" ht="409.6" hidden="1" customHeight="1" x14ac:dyDescent="0.2"/>
    <row r="27725" spans="1:6" ht="25.5" customHeight="1" x14ac:dyDescent="0.2">
      <c r="A27725" s="84" t="s">
        <v>6033</v>
      </c>
      <c r="B27725" s="85" t="s">
        <v>6034</v>
      </c>
      <c r="C27725" s="86" t="s">
        <v>263</v>
      </c>
      <c r="D27725" s="87">
        <v>1.05</v>
      </c>
      <c r="E27725" s="88">
        <v>11878</v>
      </c>
      <c r="F27725" s="89">
        <f>+D27725*E27725</f>
        <v>12471.9</v>
      </c>
    </row>
    <row r="27726" spans="1:6" ht="409.6" hidden="1" customHeight="1" x14ac:dyDescent="0.2"/>
    <row r="27727" spans="1:6" ht="25.5" customHeight="1" x14ac:dyDescent="0.2">
      <c r="A27727" s="84" t="s">
        <v>6035</v>
      </c>
      <c r="B27727" s="85" t="s">
        <v>6036</v>
      </c>
      <c r="C27727" s="86" t="s">
        <v>9</v>
      </c>
      <c r="D27727" s="87">
        <v>0.19091</v>
      </c>
      <c r="E27727" s="88">
        <v>2770</v>
      </c>
      <c r="F27727" s="89">
        <f>+D27727*E27727</f>
        <v>528.82069999999999</v>
      </c>
    </row>
    <row r="27728" spans="1:6" ht="409.6" hidden="1" customHeight="1" x14ac:dyDescent="0.2"/>
    <row r="27729" spans="1:6" ht="25.5" customHeight="1" x14ac:dyDescent="0.2">
      <c r="A27729" s="84" t="s">
        <v>6037</v>
      </c>
      <c r="B27729" s="85" t="s">
        <v>6038</v>
      </c>
      <c r="C27729" s="86" t="s">
        <v>9</v>
      </c>
      <c r="D27729" s="87">
        <v>0.15909000000000001</v>
      </c>
      <c r="E27729" s="88">
        <v>6674</v>
      </c>
      <c r="F27729" s="89">
        <f>+D27729*E27729</f>
        <v>1061.76666</v>
      </c>
    </row>
    <row r="27730" spans="1:6" ht="409.6" hidden="1" customHeight="1" x14ac:dyDescent="0.2"/>
    <row r="27731" spans="1:6" ht="25.5" customHeight="1" x14ac:dyDescent="0.2">
      <c r="A27731" s="84" t="s">
        <v>6039</v>
      </c>
      <c r="B27731" s="85" t="s">
        <v>6040</v>
      </c>
      <c r="C27731" s="86" t="s">
        <v>9</v>
      </c>
      <c r="D27731" s="87">
        <v>0.31818000000000002</v>
      </c>
      <c r="E27731" s="88">
        <v>4283</v>
      </c>
      <c r="F27731" s="89">
        <f>+D27731*E27731</f>
        <v>1362.76494</v>
      </c>
    </row>
    <row r="27732" spans="1:6" ht="409.6" hidden="1" customHeight="1" x14ac:dyDescent="0.2"/>
    <row r="27733" spans="1:6" ht="25.5" customHeight="1" x14ac:dyDescent="0.2">
      <c r="A27733" s="84" t="s">
        <v>6041</v>
      </c>
      <c r="B27733" s="85" t="s">
        <v>6042</v>
      </c>
      <c r="C27733" s="86" t="s">
        <v>9</v>
      </c>
      <c r="D27733" s="87">
        <v>0.85909000000000002</v>
      </c>
      <c r="E27733" s="88">
        <v>9850</v>
      </c>
      <c r="F27733" s="89">
        <f>+D27733*E27733</f>
        <v>8462.0365000000002</v>
      </c>
    </row>
    <row r="27734" spans="1:6" ht="409.6" hidden="1" customHeight="1" x14ac:dyDescent="0.2"/>
    <row r="27735" spans="1:6" ht="25.5" customHeight="1" x14ac:dyDescent="0.2">
      <c r="A27735" s="84" t="s">
        <v>6043</v>
      </c>
      <c r="B27735" s="85" t="s">
        <v>6044</v>
      </c>
      <c r="C27735" s="86" t="s">
        <v>9</v>
      </c>
      <c r="D27735" s="87">
        <v>0.57272999999999996</v>
      </c>
      <c r="E27735" s="88">
        <v>3825</v>
      </c>
      <c r="F27735" s="89">
        <f>+D27735*E27735</f>
        <v>2190.6922500000001</v>
      </c>
    </row>
    <row r="27736" spans="1:6" ht="409.6" hidden="1" customHeight="1" x14ac:dyDescent="0.2"/>
    <row r="27737" spans="1:6" ht="25.5" customHeight="1" x14ac:dyDescent="0.2">
      <c r="A27737" s="84" t="s">
        <v>6045</v>
      </c>
      <c r="B27737" s="85" t="s">
        <v>6046</v>
      </c>
      <c r="C27737" s="86" t="s">
        <v>9</v>
      </c>
      <c r="D27737" s="87">
        <v>0.19091</v>
      </c>
      <c r="E27737" s="88">
        <v>3825</v>
      </c>
      <c r="F27737" s="89">
        <f>+D27737*E27737</f>
        <v>730.23074999999994</v>
      </c>
    </row>
    <row r="27738" spans="1:6" ht="409.6" hidden="1" customHeight="1" x14ac:dyDescent="0.2"/>
    <row r="27739" spans="1:6" ht="25.5" customHeight="1" x14ac:dyDescent="0.2">
      <c r="A27739" s="84" t="s">
        <v>6047</v>
      </c>
      <c r="B27739" s="85" t="s">
        <v>6048</v>
      </c>
      <c r="C27739" s="86" t="s">
        <v>9</v>
      </c>
      <c r="D27739" s="87">
        <v>0.25455</v>
      </c>
      <c r="E27739" s="88">
        <v>3825</v>
      </c>
      <c r="F27739" s="89">
        <f>+D27739*E27739</f>
        <v>973.65374999999995</v>
      </c>
    </row>
    <row r="27740" spans="1:6" ht="409.6" hidden="1" customHeight="1" x14ac:dyDescent="0.2"/>
    <row r="27741" spans="1:6" ht="25.5" customHeight="1" x14ac:dyDescent="0.2">
      <c r="A27741" s="84" t="s">
        <v>6049</v>
      </c>
      <c r="B27741" s="85" t="s">
        <v>6050</v>
      </c>
      <c r="C27741" s="86" t="s">
        <v>9</v>
      </c>
      <c r="D27741" s="87">
        <v>9.5460000000000003E-2</v>
      </c>
      <c r="E27741" s="88">
        <v>3825</v>
      </c>
      <c r="F27741" s="89">
        <f>+D27741*E27741</f>
        <v>365.1345</v>
      </c>
    </row>
    <row r="27742" spans="1:6" ht="409.6" hidden="1" customHeight="1" x14ac:dyDescent="0.2"/>
    <row r="27743" spans="1:6" ht="25.5" customHeight="1" x14ac:dyDescent="0.2">
      <c r="A27743" s="84" t="s">
        <v>5999</v>
      </c>
      <c r="B27743" s="85" t="s">
        <v>6000</v>
      </c>
      <c r="C27743" s="86" t="s">
        <v>9</v>
      </c>
      <c r="D27743" s="87">
        <v>0.01</v>
      </c>
      <c r="E27743" s="88">
        <v>105565</v>
      </c>
      <c r="F27743" s="89">
        <f>+D27743*E27743</f>
        <v>1055.6500000000001</v>
      </c>
    </row>
    <row r="27744" spans="1:6" ht="409.6" hidden="1" customHeight="1" x14ac:dyDescent="0.2"/>
    <row r="27745" spans="1:6" ht="25.5" customHeight="1" thickBot="1" x14ac:dyDescent="0.25">
      <c r="A27745" s="84" t="s">
        <v>6001</v>
      </c>
      <c r="B27745" s="85" t="s">
        <v>6002</v>
      </c>
      <c r="C27745" s="86" t="s">
        <v>9</v>
      </c>
      <c r="D27745" s="87">
        <v>0.01</v>
      </c>
      <c r="E27745" s="88">
        <v>50900</v>
      </c>
      <c r="F27745" s="89">
        <f>+D27745*E27745</f>
        <v>509</v>
      </c>
    </row>
    <row r="27746" spans="1:6" ht="409.6" hidden="1" customHeight="1" thickBot="1" x14ac:dyDescent="0.25"/>
    <row r="27747" spans="1:6" ht="13.5" customHeight="1" thickBot="1" x14ac:dyDescent="0.25">
      <c r="A27747" s="90" t="s">
        <v>4883</v>
      </c>
      <c r="B27747" s="91"/>
      <c r="C27747" s="92">
        <v>89.389290012033698</v>
      </c>
      <c r="D27747" s="91"/>
      <c r="E27747" s="93" t="s">
        <v>4884</v>
      </c>
      <c r="F27747" s="94">
        <v>29713</v>
      </c>
    </row>
    <row r="27748" spans="1:6" ht="0.2" customHeight="1" x14ac:dyDescent="0.2"/>
    <row r="27749" spans="1:6" ht="12.75" customHeight="1" x14ac:dyDescent="0.2">
      <c r="A27749" s="80" t="s">
        <v>4871</v>
      </c>
      <c r="B27749" s="81" t="s">
        <v>4885</v>
      </c>
      <c r="C27749" s="82" t="s">
        <v>4870</v>
      </c>
      <c r="D27749" s="82" t="s">
        <v>4873</v>
      </c>
      <c r="E27749" s="82" t="s">
        <v>4874</v>
      </c>
      <c r="F27749" s="83" t="s">
        <v>4875</v>
      </c>
    </row>
    <row r="27750" spans="1:6" ht="409.6" hidden="1" customHeight="1" x14ac:dyDescent="0.2"/>
    <row r="27751" spans="1:6" ht="25.5" customHeight="1" thickBot="1" x14ac:dyDescent="0.25">
      <c r="A27751" s="84" t="s">
        <v>6003</v>
      </c>
      <c r="B27751" s="85" t="s">
        <v>6004</v>
      </c>
      <c r="C27751" s="86" t="s">
        <v>4888</v>
      </c>
      <c r="D27751" s="87">
        <v>1.823E-2</v>
      </c>
      <c r="E27751" s="88">
        <v>184277</v>
      </c>
      <c r="F27751" s="89">
        <f>+D27751*E27751</f>
        <v>3359.3697099999999</v>
      </c>
    </row>
    <row r="27752" spans="1:6" ht="409.6" hidden="1" customHeight="1" thickBot="1" x14ac:dyDescent="0.25"/>
    <row r="27753" spans="1:6" ht="13.5" customHeight="1" thickBot="1" x14ac:dyDescent="0.25">
      <c r="A27753" s="90" t="s">
        <v>4893</v>
      </c>
      <c r="B27753" s="91"/>
      <c r="C27753" s="92">
        <v>10.1052948255114</v>
      </c>
      <c r="D27753" s="91"/>
      <c r="E27753" s="93" t="s">
        <v>4884</v>
      </c>
      <c r="F27753" s="94">
        <v>3359</v>
      </c>
    </row>
    <row r="27754" spans="1:6" ht="0.2" customHeight="1" x14ac:dyDescent="0.2"/>
    <row r="27755" spans="1:6" ht="12.75" customHeight="1" x14ac:dyDescent="0.2">
      <c r="A27755" s="80" t="s">
        <v>4871</v>
      </c>
      <c r="B27755" s="81" t="s">
        <v>4894</v>
      </c>
      <c r="C27755" s="82" t="s">
        <v>4870</v>
      </c>
      <c r="D27755" s="82" t="s">
        <v>4873</v>
      </c>
      <c r="E27755" s="82" t="s">
        <v>4874</v>
      </c>
      <c r="F27755" s="83" t="s">
        <v>4875</v>
      </c>
    </row>
    <row r="27756" spans="1:6" ht="409.6" hidden="1" customHeight="1" x14ac:dyDescent="0.2"/>
    <row r="27757" spans="1:6" ht="25.5" customHeight="1" thickBot="1" x14ac:dyDescent="0.25">
      <c r="A27757" s="84" t="s">
        <v>4895</v>
      </c>
      <c r="B27757" s="85" t="s">
        <v>4896</v>
      </c>
      <c r="C27757" s="86" t="s">
        <v>4897</v>
      </c>
      <c r="D27757" s="87">
        <v>0.05</v>
      </c>
      <c r="E27757" s="88">
        <v>3359</v>
      </c>
      <c r="F27757" s="89">
        <f>+D27757*E27757</f>
        <v>167.95000000000002</v>
      </c>
    </row>
    <row r="27758" spans="1:6" ht="409.6" hidden="1" customHeight="1" thickBot="1" x14ac:dyDescent="0.25"/>
    <row r="27759" spans="1:6" ht="13.5" customHeight="1" thickBot="1" x14ac:dyDescent="0.25">
      <c r="A27759" s="90" t="s">
        <v>4898</v>
      </c>
      <c r="B27759" s="91"/>
      <c r="C27759" s="92">
        <v>0.50541516245487395</v>
      </c>
      <c r="D27759" s="91"/>
      <c r="E27759" s="93" t="s">
        <v>4884</v>
      </c>
      <c r="F27759" s="94">
        <v>168</v>
      </c>
    </row>
    <row r="27760" spans="1:6" ht="0.2" customHeight="1" thickBot="1" x14ac:dyDescent="0.25"/>
    <row r="27761" spans="1:6" ht="12.75" customHeight="1" thickBot="1" x14ac:dyDescent="0.3">
      <c r="A27761" s="157" t="s">
        <v>4909</v>
      </c>
      <c r="B27761" s="158"/>
      <c r="C27761" s="158"/>
      <c r="D27761" s="158"/>
      <c r="E27761" s="159">
        <v>33240</v>
      </c>
      <c r="F27761" s="160"/>
    </row>
    <row r="27762" spans="1:6" ht="12.75" customHeight="1" x14ac:dyDescent="0.2"/>
    <row r="27763" spans="1:6" ht="12.75" customHeight="1" x14ac:dyDescent="0.2"/>
    <row r="27764" spans="1:6" ht="409.6" hidden="1" customHeight="1" x14ac:dyDescent="0.2"/>
    <row r="27765" spans="1:6" ht="12.75" customHeight="1" x14ac:dyDescent="0.25">
      <c r="A27765" s="144" t="s">
        <v>4868</v>
      </c>
      <c r="B27765" s="145"/>
      <c r="C27765" s="145"/>
      <c r="D27765" s="145"/>
      <c r="E27765" s="146"/>
      <c r="F27765" s="147"/>
    </row>
    <row r="27766" spans="1:6" ht="12.75" customHeight="1" x14ac:dyDescent="0.2">
      <c r="A27766" s="138" t="s">
        <v>3763</v>
      </c>
      <c r="B27766" s="139"/>
      <c r="C27766" s="139"/>
      <c r="D27766" s="140"/>
      <c r="E27766" s="76" t="s">
        <v>4869</v>
      </c>
      <c r="F27766" s="77" t="s">
        <v>4870</v>
      </c>
    </row>
    <row r="27767" spans="1:6" ht="12.75" customHeight="1" x14ac:dyDescent="0.2">
      <c r="A27767" s="141"/>
      <c r="B27767" s="142"/>
      <c r="C27767" s="142"/>
      <c r="D27767" s="143"/>
      <c r="E27767" s="78" t="s">
        <v>3762</v>
      </c>
      <c r="F27767" s="79" t="s">
        <v>263</v>
      </c>
    </row>
    <row r="27768" spans="1:6" ht="409.6" hidden="1" customHeight="1" x14ac:dyDescent="0.2"/>
    <row r="27769" spans="1:6" ht="12.75" customHeight="1" x14ac:dyDescent="0.2">
      <c r="A27769" s="80" t="s">
        <v>4871</v>
      </c>
      <c r="B27769" s="81" t="s">
        <v>4872</v>
      </c>
      <c r="C27769" s="82" t="s">
        <v>4870</v>
      </c>
      <c r="D27769" s="82" t="s">
        <v>4873</v>
      </c>
      <c r="E27769" s="82" t="s">
        <v>4874</v>
      </c>
      <c r="F27769" s="83" t="s">
        <v>4875</v>
      </c>
    </row>
    <row r="27770" spans="1:6" ht="409.6" hidden="1" customHeight="1" x14ac:dyDescent="0.2"/>
    <row r="27771" spans="1:6" ht="25.5" customHeight="1" x14ac:dyDescent="0.2">
      <c r="A27771" s="84" t="s">
        <v>6051</v>
      </c>
      <c r="B27771" s="85" t="s">
        <v>6052</v>
      </c>
      <c r="C27771" s="86" t="s">
        <v>263</v>
      </c>
      <c r="D27771" s="87">
        <v>1.05</v>
      </c>
      <c r="E27771" s="88">
        <v>9132</v>
      </c>
      <c r="F27771" s="89">
        <f>+D27771*E27771</f>
        <v>9588.6</v>
      </c>
    </row>
    <row r="27772" spans="1:6" ht="409.6" hidden="1" customHeight="1" x14ac:dyDescent="0.2"/>
    <row r="27773" spans="1:6" ht="25.5" customHeight="1" x14ac:dyDescent="0.2">
      <c r="A27773" s="84" t="s">
        <v>6053</v>
      </c>
      <c r="B27773" s="85" t="s">
        <v>6054</v>
      </c>
      <c r="C27773" s="86" t="s">
        <v>9</v>
      </c>
      <c r="D27773" s="87">
        <v>0.19089999999999999</v>
      </c>
      <c r="E27773" s="88">
        <v>2033</v>
      </c>
      <c r="F27773" s="89">
        <f>+D27773*E27773</f>
        <v>388.09969999999998</v>
      </c>
    </row>
    <row r="27774" spans="1:6" ht="409.6" hidden="1" customHeight="1" x14ac:dyDescent="0.2"/>
    <row r="27775" spans="1:6" ht="25.5" customHeight="1" x14ac:dyDescent="0.2">
      <c r="A27775" s="84" t="s">
        <v>6055</v>
      </c>
      <c r="B27775" s="85" t="s">
        <v>6056</v>
      </c>
      <c r="C27775" s="86" t="s">
        <v>9</v>
      </c>
      <c r="D27775" s="87">
        <v>0.15909999999999999</v>
      </c>
      <c r="E27775" s="88">
        <v>3575</v>
      </c>
      <c r="F27775" s="89">
        <f>+D27775*E27775</f>
        <v>568.78249999999991</v>
      </c>
    </row>
    <row r="27776" spans="1:6" ht="409.6" hidden="1" customHeight="1" x14ac:dyDescent="0.2"/>
    <row r="27777" spans="1:6" ht="25.5" customHeight="1" x14ac:dyDescent="0.2">
      <c r="A27777" s="84" t="s">
        <v>6057</v>
      </c>
      <c r="B27777" s="85" t="s">
        <v>6058</v>
      </c>
      <c r="C27777" s="86" t="s">
        <v>9</v>
      </c>
      <c r="D27777" s="87">
        <v>0.31819999999999998</v>
      </c>
      <c r="E27777" s="88">
        <v>3656</v>
      </c>
      <c r="F27777" s="89">
        <f>+D27777*E27777</f>
        <v>1163.3391999999999</v>
      </c>
    </row>
    <row r="27778" spans="1:6" ht="409.6" hidden="1" customHeight="1" x14ac:dyDescent="0.2"/>
    <row r="27779" spans="1:6" ht="25.5" customHeight="1" x14ac:dyDescent="0.2">
      <c r="A27779" s="84" t="s">
        <v>6059</v>
      </c>
      <c r="B27779" s="85" t="s">
        <v>6060</v>
      </c>
      <c r="C27779" s="86" t="s">
        <v>9</v>
      </c>
      <c r="D27779" s="87">
        <v>0.85909999999999997</v>
      </c>
      <c r="E27779" s="88">
        <v>7508</v>
      </c>
      <c r="F27779" s="89">
        <f>+D27779*E27779</f>
        <v>6450.1228000000001</v>
      </c>
    </row>
    <row r="27780" spans="1:6" ht="409.6" hidden="1" customHeight="1" x14ac:dyDescent="0.2"/>
    <row r="27781" spans="1:6" ht="25.5" customHeight="1" x14ac:dyDescent="0.2">
      <c r="A27781" s="84" t="s">
        <v>6061</v>
      </c>
      <c r="B27781" s="85" t="s">
        <v>6062</v>
      </c>
      <c r="C27781" s="86" t="s">
        <v>9</v>
      </c>
      <c r="D27781" s="87">
        <v>0.57269999999999999</v>
      </c>
      <c r="E27781" s="88">
        <v>2486</v>
      </c>
      <c r="F27781" s="89">
        <f>+D27781*E27781</f>
        <v>1423.7321999999999</v>
      </c>
    </row>
    <row r="27782" spans="1:6" ht="409.6" hidden="1" customHeight="1" x14ac:dyDescent="0.2"/>
    <row r="27783" spans="1:6" ht="25.5" customHeight="1" x14ac:dyDescent="0.2">
      <c r="A27783" s="84" t="s">
        <v>6045</v>
      </c>
      <c r="B27783" s="85" t="s">
        <v>6046</v>
      </c>
      <c r="C27783" s="86" t="s">
        <v>9</v>
      </c>
      <c r="D27783" s="87">
        <v>0.19091</v>
      </c>
      <c r="E27783" s="88">
        <v>3825</v>
      </c>
      <c r="F27783" s="89">
        <f>+D27783*E27783</f>
        <v>730.23074999999994</v>
      </c>
    </row>
    <row r="27784" spans="1:6" ht="409.6" hidden="1" customHeight="1" x14ac:dyDescent="0.2"/>
    <row r="27785" spans="1:6" ht="25.5" customHeight="1" x14ac:dyDescent="0.2">
      <c r="A27785" s="84" t="s">
        <v>6063</v>
      </c>
      <c r="B27785" s="85" t="s">
        <v>6064</v>
      </c>
      <c r="C27785" s="86" t="s">
        <v>9</v>
      </c>
      <c r="D27785" s="87">
        <v>0.2545</v>
      </c>
      <c r="E27785" s="88">
        <v>2486</v>
      </c>
      <c r="F27785" s="89">
        <f>+D27785*E27785</f>
        <v>632.68700000000001</v>
      </c>
    </row>
    <row r="27786" spans="1:6" ht="409.6" hidden="1" customHeight="1" x14ac:dyDescent="0.2"/>
    <row r="27787" spans="1:6" ht="25.5" customHeight="1" x14ac:dyDescent="0.2">
      <c r="A27787" s="84" t="s">
        <v>5999</v>
      </c>
      <c r="B27787" s="85" t="s">
        <v>6000</v>
      </c>
      <c r="C27787" s="86" t="s">
        <v>9</v>
      </c>
      <c r="D27787" s="87">
        <v>2.222E-2</v>
      </c>
      <c r="E27787" s="88">
        <v>105565</v>
      </c>
      <c r="F27787" s="89">
        <f>+D27787*E27787</f>
        <v>2345.6543000000001</v>
      </c>
    </row>
    <row r="27788" spans="1:6" ht="409.6" hidden="1" customHeight="1" x14ac:dyDescent="0.2"/>
    <row r="27789" spans="1:6" ht="25.5" customHeight="1" thickBot="1" x14ac:dyDescent="0.25">
      <c r="A27789" s="84" t="s">
        <v>6001</v>
      </c>
      <c r="B27789" s="85" t="s">
        <v>6002</v>
      </c>
      <c r="C27789" s="86" t="s">
        <v>9</v>
      </c>
      <c r="D27789" s="87">
        <v>0.01</v>
      </c>
      <c r="E27789" s="88">
        <v>50900</v>
      </c>
      <c r="F27789" s="89">
        <f>+D27789*E27789</f>
        <v>509</v>
      </c>
    </row>
    <row r="27790" spans="1:6" ht="409.6" hidden="1" customHeight="1" thickBot="1" x14ac:dyDescent="0.25"/>
    <row r="27791" spans="1:6" ht="13.5" customHeight="1" thickBot="1" x14ac:dyDescent="0.25">
      <c r="A27791" s="90" t="s">
        <v>4883</v>
      </c>
      <c r="B27791" s="91"/>
      <c r="C27791" s="92">
        <v>87.655139395278596</v>
      </c>
      <c r="D27791" s="91"/>
      <c r="E27791" s="93" t="s">
        <v>4884</v>
      </c>
      <c r="F27791" s="94">
        <v>23801</v>
      </c>
    </row>
    <row r="27792" spans="1:6" ht="0.2" customHeight="1" x14ac:dyDescent="0.2"/>
    <row r="27793" spans="1:6" ht="12.75" customHeight="1" x14ac:dyDescent="0.2">
      <c r="A27793" s="80" t="s">
        <v>4871</v>
      </c>
      <c r="B27793" s="81" t="s">
        <v>4885</v>
      </c>
      <c r="C27793" s="82" t="s">
        <v>4870</v>
      </c>
      <c r="D27793" s="82" t="s">
        <v>4873</v>
      </c>
      <c r="E27793" s="82" t="s">
        <v>4874</v>
      </c>
      <c r="F27793" s="83" t="s">
        <v>4875</v>
      </c>
    </row>
    <row r="27794" spans="1:6" ht="409.6" hidden="1" customHeight="1" x14ac:dyDescent="0.2"/>
    <row r="27795" spans="1:6" ht="25.5" customHeight="1" thickBot="1" x14ac:dyDescent="0.25">
      <c r="A27795" s="84" t="s">
        <v>6003</v>
      </c>
      <c r="B27795" s="85" t="s">
        <v>6004</v>
      </c>
      <c r="C27795" s="86" t="s">
        <v>4888</v>
      </c>
      <c r="D27795" s="87">
        <v>1.7319999999999999E-2</v>
      </c>
      <c r="E27795" s="88">
        <v>184277</v>
      </c>
      <c r="F27795" s="89">
        <f>+D27795*E27795</f>
        <v>3191.6776399999999</v>
      </c>
    </row>
    <row r="27796" spans="1:6" ht="409.6" hidden="1" customHeight="1" thickBot="1" x14ac:dyDescent="0.25"/>
    <row r="27797" spans="1:6" ht="13.5" customHeight="1" thickBot="1" x14ac:dyDescent="0.25">
      <c r="A27797" s="90" t="s">
        <v>4893</v>
      </c>
      <c r="B27797" s="91"/>
      <c r="C27797" s="92">
        <v>11.7556071152359</v>
      </c>
      <c r="D27797" s="91"/>
      <c r="E27797" s="93" t="s">
        <v>4884</v>
      </c>
      <c r="F27797" s="94">
        <v>3192</v>
      </c>
    </row>
    <row r="27798" spans="1:6" ht="0.2" customHeight="1" x14ac:dyDescent="0.2"/>
    <row r="27799" spans="1:6" ht="12.75" customHeight="1" x14ac:dyDescent="0.2">
      <c r="A27799" s="80" t="s">
        <v>4871</v>
      </c>
      <c r="B27799" s="81" t="s">
        <v>4894</v>
      </c>
      <c r="C27799" s="82" t="s">
        <v>4870</v>
      </c>
      <c r="D27799" s="82" t="s">
        <v>4873</v>
      </c>
      <c r="E27799" s="82" t="s">
        <v>4874</v>
      </c>
      <c r="F27799" s="83" t="s">
        <v>4875</v>
      </c>
    </row>
    <row r="27800" spans="1:6" ht="409.6" hidden="1" customHeight="1" x14ac:dyDescent="0.2"/>
    <row r="27801" spans="1:6" ht="25.5" customHeight="1" thickBot="1" x14ac:dyDescent="0.25">
      <c r="A27801" s="84" t="s">
        <v>4895</v>
      </c>
      <c r="B27801" s="85" t="s">
        <v>4896</v>
      </c>
      <c r="C27801" s="86" t="s">
        <v>4897</v>
      </c>
      <c r="D27801" s="87">
        <v>0.05</v>
      </c>
      <c r="E27801" s="88">
        <v>3192</v>
      </c>
      <c r="F27801" s="89">
        <f>+D27801*E27801</f>
        <v>159.60000000000002</v>
      </c>
    </row>
    <row r="27802" spans="1:6" ht="409.6" hidden="1" customHeight="1" thickBot="1" x14ac:dyDescent="0.25"/>
    <row r="27803" spans="1:6" ht="13.5" customHeight="1" thickBot="1" x14ac:dyDescent="0.25">
      <c r="A27803" s="90" t="s">
        <v>4898</v>
      </c>
      <c r="B27803" s="91"/>
      <c r="C27803" s="92">
        <v>0.58925348948550804</v>
      </c>
      <c r="D27803" s="91"/>
      <c r="E27803" s="93" t="s">
        <v>4884</v>
      </c>
      <c r="F27803" s="94">
        <v>160</v>
      </c>
    </row>
    <row r="27804" spans="1:6" ht="0.2" customHeight="1" thickBot="1" x14ac:dyDescent="0.25"/>
    <row r="27805" spans="1:6" ht="12.75" customHeight="1" thickBot="1" x14ac:dyDescent="0.3">
      <c r="A27805" s="157" t="s">
        <v>4909</v>
      </c>
      <c r="B27805" s="158"/>
      <c r="C27805" s="158"/>
      <c r="D27805" s="158"/>
      <c r="E27805" s="159">
        <v>27153</v>
      </c>
      <c r="F27805" s="160"/>
    </row>
    <row r="27806" spans="1:6" ht="12.75" customHeight="1" x14ac:dyDescent="0.2"/>
    <row r="27807" spans="1:6" ht="12.75" customHeight="1" x14ac:dyDescent="0.2"/>
    <row r="27808" spans="1:6" ht="409.6" hidden="1" customHeight="1" x14ac:dyDescent="0.2"/>
    <row r="27809" spans="1:6" ht="12.75" customHeight="1" x14ac:dyDescent="0.25">
      <c r="A27809" s="144" t="s">
        <v>4868</v>
      </c>
      <c r="B27809" s="145"/>
      <c r="C27809" s="145"/>
      <c r="D27809" s="145"/>
      <c r="E27809" s="146"/>
      <c r="F27809" s="147"/>
    </row>
    <row r="27810" spans="1:6" ht="12.75" customHeight="1" x14ac:dyDescent="0.2">
      <c r="A27810" s="138" t="s">
        <v>3765</v>
      </c>
      <c r="B27810" s="139"/>
      <c r="C27810" s="139"/>
      <c r="D27810" s="140"/>
      <c r="E27810" s="76" t="s">
        <v>4869</v>
      </c>
      <c r="F27810" s="77" t="s">
        <v>4870</v>
      </c>
    </row>
    <row r="27811" spans="1:6" ht="12.75" customHeight="1" x14ac:dyDescent="0.2">
      <c r="A27811" s="141"/>
      <c r="B27811" s="142"/>
      <c r="C27811" s="142"/>
      <c r="D27811" s="143"/>
      <c r="E27811" s="78" t="s">
        <v>3764</v>
      </c>
      <c r="F27811" s="79" t="s">
        <v>263</v>
      </c>
    </row>
    <row r="27812" spans="1:6" ht="409.6" hidden="1" customHeight="1" x14ac:dyDescent="0.2"/>
    <row r="27813" spans="1:6" ht="12.75" customHeight="1" x14ac:dyDescent="0.2">
      <c r="A27813" s="80" t="s">
        <v>4871</v>
      </c>
      <c r="B27813" s="81" t="s">
        <v>4872</v>
      </c>
      <c r="C27813" s="82" t="s">
        <v>4870</v>
      </c>
      <c r="D27813" s="82" t="s">
        <v>4873</v>
      </c>
      <c r="E27813" s="82" t="s">
        <v>4874</v>
      </c>
      <c r="F27813" s="83" t="s">
        <v>4875</v>
      </c>
    </row>
    <row r="27814" spans="1:6" ht="409.6" hidden="1" customHeight="1" x14ac:dyDescent="0.2"/>
    <row r="27815" spans="1:6" ht="25.5" customHeight="1" x14ac:dyDescent="0.2">
      <c r="A27815" s="84" t="s">
        <v>6065</v>
      </c>
      <c r="B27815" s="85" t="s">
        <v>6066</v>
      </c>
      <c r="C27815" s="86" t="s">
        <v>263</v>
      </c>
      <c r="D27815" s="87">
        <v>1.05</v>
      </c>
      <c r="E27815" s="88">
        <v>18185</v>
      </c>
      <c r="F27815" s="89">
        <f>+D27815*E27815</f>
        <v>19094.25</v>
      </c>
    </row>
    <row r="27816" spans="1:6" ht="409.6" hidden="1" customHeight="1" x14ac:dyDescent="0.2"/>
    <row r="27817" spans="1:6" ht="25.5" customHeight="1" x14ac:dyDescent="0.2">
      <c r="A27817" s="84" t="s">
        <v>6067</v>
      </c>
      <c r="B27817" s="85" t="s">
        <v>6068</v>
      </c>
      <c r="C27817" s="86" t="s">
        <v>9</v>
      </c>
      <c r="D27817" s="87">
        <v>0.1</v>
      </c>
      <c r="E27817" s="88">
        <v>6119</v>
      </c>
      <c r="F27817" s="89">
        <f>+D27817*E27817</f>
        <v>611.9</v>
      </c>
    </row>
    <row r="27818" spans="1:6" ht="409.6" hidden="1" customHeight="1" x14ac:dyDescent="0.2"/>
    <row r="27819" spans="1:6" ht="25.5" customHeight="1" x14ac:dyDescent="0.2">
      <c r="A27819" s="84" t="s">
        <v>6069</v>
      </c>
      <c r="B27819" s="85" t="s">
        <v>6070</v>
      </c>
      <c r="C27819" s="86" t="s">
        <v>9</v>
      </c>
      <c r="D27819" s="87">
        <v>0.08</v>
      </c>
      <c r="E27819" s="88">
        <v>12270</v>
      </c>
      <c r="F27819" s="89">
        <f>+D27819*E27819</f>
        <v>981.6</v>
      </c>
    </row>
    <row r="27820" spans="1:6" ht="409.6" hidden="1" customHeight="1" x14ac:dyDescent="0.2"/>
    <row r="27821" spans="1:6" ht="25.5" customHeight="1" x14ac:dyDescent="0.2">
      <c r="A27821" s="84" t="s">
        <v>6071</v>
      </c>
      <c r="B27821" s="85" t="s">
        <v>6072</v>
      </c>
      <c r="C27821" s="86" t="s">
        <v>9</v>
      </c>
      <c r="D27821" s="87">
        <v>0.14000000000000001</v>
      </c>
      <c r="E27821" s="88">
        <v>15671</v>
      </c>
      <c r="F27821" s="89">
        <f>+D27821*E27821</f>
        <v>2193.94</v>
      </c>
    </row>
    <row r="27822" spans="1:6" ht="409.6" hidden="1" customHeight="1" x14ac:dyDescent="0.2"/>
    <row r="27823" spans="1:6" ht="25.5" customHeight="1" x14ac:dyDescent="0.2">
      <c r="A27823" s="84" t="s">
        <v>6073</v>
      </c>
      <c r="B27823" s="85" t="s">
        <v>6074</v>
      </c>
      <c r="C27823" s="86" t="s">
        <v>9</v>
      </c>
      <c r="D27823" s="87">
        <v>0.04</v>
      </c>
      <c r="E27823" s="88">
        <v>5839</v>
      </c>
      <c r="F27823" s="89">
        <f>+D27823*E27823</f>
        <v>233.56</v>
      </c>
    </row>
    <row r="27824" spans="1:6" ht="409.6" hidden="1" customHeight="1" x14ac:dyDescent="0.2"/>
    <row r="27825" spans="1:6" ht="25.5" customHeight="1" x14ac:dyDescent="0.2">
      <c r="A27825" s="84" t="s">
        <v>6075</v>
      </c>
      <c r="B27825" s="85" t="s">
        <v>6076</v>
      </c>
      <c r="C27825" s="86" t="s">
        <v>9</v>
      </c>
      <c r="D27825" s="87">
        <v>0.04</v>
      </c>
      <c r="E27825" s="88">
        <v>5839</v>
      </c>
      <c r="F27825" s="89">
        <f>+D27825*E27825</f>
        <v>233.56</v>
      </c>
    </row>
    <row r="27826" spans="1:6" ht="409.6" hidden="1" customHeight="1" x14ac:dyDescent="0.2"/>
    <row r="27827" spans="1:6" ht="25.5" customHeight="1" x14ac:dyDescent="0.2">
      <c r="A27827" s="84" t="s">
        <v>6077</v>
      </c>
      <c r="B27827" s="85" t="s">
        <v>6078</v>
      </c>
      <c r="C27827" s="86" t="s">
        <v>9</v>
      </c>
      <c r="D27827" s="87">
        <v>0.04</v>
      </c>
      <c r="E27827" s="88">
        <v>5839</v>
      </c>
      <c r="F27827" s="89">
        <f>+D27827*E27827</f>
        <v>233.56</v>
      </c>
    </row>
    <row r="27828" spans="1:6" ht="409.6" hidden="1" customHeight="1" x14ac:dyDescent="0.2"/>
    <row r="27829" spans="1:6" ht="25.5" customHeight="1" x14ac:dyDescent="0.2">
      <c r="A27829" s="84" t="s">
        <v>6079</v>
      </c>
      <c r="B27829" s="85" t="s">
        <v>6080</v>
      </c>
      <c r="C27829" s="86" t="s">
        <v>9</v>
      </c>
      <c r="D27829" s="87">
        <v>0.04</v>
      </c>
      <c r="E27829" s="88">
        <v>5839</v>
      </c>
      <c r="F27829" s="89">
        <f>+D27829*E27829</f>
        <v>233.56</v>
      </c>
    </row>
    <row r="27830" spans="1:6" ht="409.6" hidden="1" customHeight="1" x14ac:dyDescent="0.2"/>
    <row r="27831" spans="1:6" ht="25.5" customHeight="1" x14ac:dyDescent="0.2">
      <c r="A27831" s="84" t="s">
        <v>6081</v>
      </c>
      <c r="B27831" s="85" t="s">
        <v>6082</v>
      </c>
      <c r="C27831" s="86" t="s">
        <v>9</v>
      </c>
      <c r="D27831" s="87">
        <v>0.18</v>
      </c>
      <c r="E27831" s="88">
        <v>4526</v>
      </c>
      <c r="F27831" s="89">
        <f>+D27831*E27831</f>
        <v>814.68</v>
      </c>
    </row>
    <row r="27832" spans="1:6" ht="409.6" hidden="1" customHeight="1" x14ac:dyDescent="0.2"/>
    <row r="27833" spans="1:6" ht="25.5" customHeight="1" x14ac:dyDescent="0.2">
      <c r="A27833" s="84" t="s">
        <v>6083</v>
      </c>
      <c r="B27833" s="85" t="s">
        <v>6084</v>
      </c>
      <c r="C27833" s="86" t="s">
        <v>9</v>
      </c>
      <c r="D27833" s="87">
        <v>0.06</v>
      </c>
      <c r="E27833" s="88">
        <v>13440</v>
      </c>
      <c r="F27833" s="89">
        <f>+D27833*E27833</f>
        <v>806.4</v>
      </c>
    </row>
    <row r="27834" spans="1:6" ht="409.6" hidden="1" customHeight="1" x14ac:dyDescent="0.2"/>
    <row r="27835" spans="1:6" ht="25.5" customHeight="1" x14ac:dyDescent="0.2">
      <c r="A27835" s="84" t="s">
        <v>5999</v>
      </c>
      <c r="B27835" s="85" t="s">
        <v>6000</v>
      </c>
      <c r="C27835" s="86" t="s">
        <v>9</v>
      </c>
      <c r="D27835" s="87">
        <v>2.7810000000000001E-2</v>
      </c>
      <c r="E27835" s="88">
        <v>105565</v>
      </c>
      <c r="F27835" s="89">
        <f>+D27835*E27835</f>
        <v>2935.7626500000001</v>
      </c>
    </row>
    <row r="27836" spans="1:6" ht="409.6" hidden="1" customHeight="1" x14ac:dyDescent="0.2"/>
    <row r="27837" spans="1:6" ht="25.5" customHeight="1" thickBot="1" x14ac:dyDescent="0.25">
      <c r="A27837" s="84" t="s">
        <v>6001</v>
      </c>
      <c r="B27837" s="85" t="s">
        <v>6002</v>
      </c>
      <c r="C27837" s="86" t="s">
        <v>9</v>
      </c>
      <c r="D27837" s="87">
        <v>2.299E-2</v>
      </c>
      <c r="E27837" s="88">
        <v>50900</v>
      </c>
      <c r="F27837" s="89">
        <f>+D27837*E27837</f>
        <v>1170.191</v>
      </c>
    </row>
    <row r="27838" spans="1:6" ht="409.6" hidden="1" customHeight="1" thickBot="1" x14ac:dyDescent="0.25"/>
    <row r="27839" spans="1:6" ht="13.5" customHeight="1" thickBot="1" x14ac:dyDescent="0.25">
      <c r="A27839" s="90" t="s">
        <v>4883</v>
      </c>
      <c r="B27839" s="91"/>
      <c r="C27839" s="92">
        <v>88.862487969201197</v>
      </c>
      <c r="D27839" s="91"/>
      <c r="E27839" s="93" t="s">
        <v>4884</v>
      </c>
      <c r="F27839" s="94">
        <v>29545</v>
      </c>
    </row>
    <row r="27840" spans="1:6" ht="0.2" customHeight="1" x14ac:dyDescent="0.2"/>
    <row r="27841" spans="1:6" ht="12.75" customHeight="1" x14ac:dyDescent="0.2">
      <c r="A27841" s="80" t="s">
        <v>4871</v>
      </c>
      <c r="B27841" s="81" t="s">
        <v>4885</v>
      </c>
      <c r="C27841" s="82" t="s">
        <v>4870</v>
      </c>
      <c r="D27841" s="82" t="s">
        <v>4873</v>
      </c>
      <c r="E27841" s="82" t="s">
        <v>4874</v>
      </c>
      <c r="F27841" s="83" t="s">
        <v>4875</v>
      </c>
    </row>
    <row r="27842" spans="1:6" ht="409.6" hidden="1" customHeight="1" x14ac:dyDescent="0.2"/>
    <row r="27843" spans="1:6" ht="25.5" customHeight="1" thickBot="1" x14ac:dyDescent="0.25">
      <c r="A27843" s="84" t="s">
        <v>6003</v>
      </c>
      <c r="B27843" s="85" t="s">
        <v>6004</v>
      </c>
      <c r="C27843" s="86" t="s">
        <v>4888</v>
      </c>
      <c r="D27843" s="87">
        <v>1.9140000000000001E-2</v>
      </c>
      <c r="E27843" s="88">
        <v>184277</v>
      </c>
      <c r="F27843" s="89">
        <f>+D27843*E27843</f>
        <v>3527.06178</v>
      </c>
    </row>
    <row r="27844" spans="1:6" ht="409.6" hidden="1" customHeight="1" thickBot="1" x14ac:dyDescent="0.25"/>
    <row r="27845" spans="1:6" ht="13.5" customHeight="1" thickBot="1" x14ac:dyDescent="0.25">
      <c r="A27845" s="90" t="s">
        <v>4893</v>
      </c>
      <c r="B27845" s="91"/>
      <c r="C27845" s="92">
        <v>10.6081568816169</v>
      </c>
      <c r="D27845" s="91"/>
      <c r="E27845" s="93" t="s">
        <v>4884</v>
      </c>
      <c r="F27845" s="94">
        <v>3527</v>
      </c>
    </row>
    <row r="27846" spans="1:6" ht="0.2" customHeight="1" x14ac:dyDescent="0.2"/>
    <row r="27847" spans="1:6" ht="12.75" customHeight="1" x14ac:dyDescent="0.2">
      <c r="A27847" s="80" t="s">
        <v>4871</v>
      </c>
      <c r="B27847" s="81" t="s">
        <v>4894</v>
      </c>
      <c r="C27847" s="82" t="s">
        <v>4870</v>
      </c>
      <c r="D27847" s="82" t="s">
        <v>4873</v>
      </c>
      <c r="E27847" s="82" t="s">
        <v>4874</v>
      </c>
      <c r="F27847" s="83" t="s">
        <v>4875</v>
      </c>
    </row>
    <row r="27848" spans="1:6" ht="409.6" hidden="1" customHeight="1" x14ac:dyDescent="0.2"/>
    <row r="27849" spans="1:6" ht="25.5" customHeight="1" thickBot="1" x14ac:dyDescent="0.25">
      <c r="A27849" s="84" t="s">
        <v>4895</v>
      </c>
      <c r="B27849" s="85" t="s">
        <v>4896</v>
      </c>
      <c r="C27849" s="86" t="s">
        <v>4897</v>
      </c>
      <c r="D27849" s="87">
        <v>0.05</v>
      </c>
      <c r="E27849" s="88">
        <v>3527</v>
      </c>
      <c r="F27849" s="89">
        <f>+D27849*E27849</f>
        <v>176.35000000000002</v>
      </c>
    </row>
    <row r="27850" spans="1:6" ht="409.6" hidden="1" customHeight="1" thickBot="1" x14ac:dyDescent="0.25"/>
    <row r="27851" spans="1:6" ht="13.5" customHeight="1" thickBot="1" x14ac:dyDescent="0.25">
      <c r="A27851" s="90" t="s">
        <v>4898</v>
      </c>
      <c r="B27851" s="91"/>
      <c r="C27851" s="92">
        <v>0.52935514918190596</v>
      </c>
      <c r="D27851" s="91"/>
      <c r="E27851" s="93" t="s">
        <v>4884</v>
      </c>
      <c r="F27851" s="94">
        <v>176</v>
      </c>
    </row>
    <row r="27852" spans="1:6" ht="0.2" customHeight="1" thickBot="1" x14ac:dyDescent="0.25"/>
    <row r="27853" spans="1:6" ht="12.75" customHeight="1" thickBot="1" x14ac:dyDescent="0.3">
      <c r="A27853" s="157" t="s">
        <v>4909</v>
      </c>
      <c r="B27853" s="158"/>
      <c r="C27853" s="158"/>
      <c r="D27853" s="158"/>
      <c r="E27853" s="159">
        <v>33248</v>
      </c>
      <c r="F27853" s="160"/>
    </row>
    <row r="27854" spans="1:6" ht="12.75" customHeight="1" x14ac:dyDescent="0.2"/>
    <row r="27855" spans="1:6" ht="12.75" customHeight="1" x14ac:dyDescent="0.2"/>
    <row r="27856" spans="1:6" ht="409.6" hidden="1" customHeight="1" x14ac:dyDescent="0.2"/>
    <row r="27857" spans="1:6" ht="12.75" customHeight="1" x14ac:dyDescent="0.25">
      <c r="A27857" s="144" t="s">
        <v>4868</v>
      </c>
      <c r="B27857" s="145"/>
      <c r="C27857" s="145"/>
      <c r="D27857" s="145"/>
      <c r="E27857" s="146"/>
      <c r="F27857" s="147"/>
    </row>
    <row r="27858" spans="1:6" ht="12.75" customHeight="1" x14ac:dyDescent="0.2">
      <c r="A27858" s="138" t="s">
        <v>3767</v>
      </c>
      <c r="B27858" s="139"/>
      <c r="C27858" s="139"/>
      <c r="D27858" s="140"/>
      <c r="E27858" s="76" t="s">
        <v>4869</v>
      </c>
      <c r="F27858" s="77" t="s">
        <v>4870</v>
      </c>
    </row>
    <row r="27859" spans="1:6" ht="12.75" customHeight="1" x14ac:dyDescent="0.2">
      <c r="A27859" s="141"/>
      <c r="B27859" s="142"/>
      <c r="C27859" s="142"/>
      <c r="D27859" s="143"/>
      <c r="E27859" s="78" t="s">
        <v>3766</v>
      </c>
      <c r="F27859" s="79" t="s">
        <v>263</v>
      </c>
    </row>
    <row r="27860" spans="1:6" ht="409.6" hidden="1" customHeight="1" x14ac:dyDescent="0.2"/>
    <row r="27861" spans="1:6" ht="12.75" customHeight="1" x14ac:dyDescent="0.2">
      <c r="A27861" s="80" t="s">
        <v>4871</v>
      </c>
      <c r="B27861" s="81" t="s">
        <v>4872</v>
      </c>
      <c r="C27861" s="82" t="s">
        <v>4870</v>
      </c>
      <c r="D27861" s="82" t="s">
        <v>4873</v>
      </c>
      <c r="E27861" s="82" t="s">
        <v>4874</v>
      </c>
      <c r="F27861" s="83" t="s">
        <v>4875</v>
      </c>
    </row>
    <row r="27862" spans="1:6" ht="409.6" hidden="1" customHeight="1" x14ac:dyDescent="0.2"/>
    <row r="27863" spans="1:6" ht="25.5" customHeight="1" x14ac:dyDescent="0.2">
      <c r="A27863" s="84" t="s">
        <v>6085</v>
      </c>
      <c r="B27863" s="85" t="s">
        <v>6086</v>
      </c>
      <c r="C27863" s="86" t="s">
        <v>263</v>
      </c>
      <c r="D27863" s="87">
        <v>1.05</v>
      </c>
      <c r="E27863" s="88">
        <v>29348</v>
      </c>
      <c r="F27863" s="89">
        <f>+D27863*E27863</f>
        <v>30815.4</v>
      </c>
    </row>
    <row r="27864" spans="1:6" ht="409.6" hidden="1" customHeight="1" x14ac:dyDescent="0.2"/>
    <row r="27865" spans="1:6" ht="25.5" customHeight="1" x14ac:dyDescent="0.2">
      <c r="A27865" s="84" t="s">
        <v>6087</v>
      </c>
      <c r="B27865" s="85" t="s">
        <v>6088</v>
      </c>
      <c r="C27865" s="86" t="s">
        <v>9</v>
      </c>
      <c r="D27865" s="87">
        <v>8.7499999999999994E-2</v>
      </c>
      <c r="E27865" s="88">
        <v>15909</v>
      </c>
      <c r="F27865" s="89">
        <f>+D27865*E27865</f>
        <v>1392.0374999999999</v>
      </c>
    </row>
    <row r="27866" spans="1:6" ht="409.6" hidden="1" customHeight="1" x14ac:dyDescent="0.2"/>
    <row r="27867" spans="1:6" ht="25.5" customHeight="1" x14ac:dyDescent="0.2">
      <c r="A27867" s="84" t="s">
        <v>6089</v>
      </c>
      <c r="B27867" s="85" t="s">
        <v>6090</v>
      </c>
      <c r="C27867" s="86" t="s">
        <v>9</v>
      </c>
      <c r="D27867" s="87">
        <v>8.7499999999999994E-2</v>
      </c>
      <c r="E27867" s="88">
        <v>35306</v>
      </c>
      <c r="F27867" s="89">
        <f>+D27867*E27867</f>
        <v>3089.2749999999996</v>
      </c>
    </row>
    <row r="27868" spans="1:6" ht="409.6" hidden="1" customHeight="1" x14ac:dyDescent="0.2"/>
    <row r="27869" spans="1:6" ht="25.5" customHeight="1" x14ac:dyDescent="0.2">
      <c r="A27869" s="84" t="s">
        <v>6091</v>
      </c>
      <c r="B27869" s="85" t="s">
        <v>6092</v>
      </c>
      <c r="C27869" s="86" t="s">
        <v>9</v>
      </c>
      <c r="D27869" s="87">
        <v>0.11667</v>
      </c>
      <c r="E27869" s="88">
        <v>37153</v>
      </c>
      <c r="F27869" s="89">
        <f>+D27869*E27869</f>
        <v>4334.6405100000002</v>
      </c>
    </row>
    <row r="27870" spans="1:6" ht="409.6" hidden="1" customHeight="1" x14ac:dyDescent="0.2"/>
    <row r="27871" spans="1:6" ht="25.5" customHeight="1" x14ac:dyDescent="0.2">
      <c r="A27871" s="84" t="s">
        <v>6093</v>
      </c>
      <c r="B27871" s="85" t="s">
        <v>6094</v>
      </c>
      <c r="C27871" s="86" t="s">
        <v>9</v>
      </c>
      <c r="D27871" s="87">
        <v>0.11667</v>
      </c>
      <c r="E27871" s="88">
        <v>14624</v>
      </c>
      <c r="F27871" s="89">
        <f>+D27871*E27871</f>
        <v>1706.18208</v>
      </c>
    </row>
    <row r="27872" spans="1:6" ht="409.6" hidden="1" customHeight="1" x14ac:dyDescent="0.2"/>
    <row r="27873" spans="1:6" ht="25.5" customHeight="1" x14ac:dyDescent="0.2">
      <c r="A27873" s="84" t="s">
        <v>6095</v>
      </c>
      <c r="B27873" s="85" t="s">
        <v>6096</v>
      </c>
      <c r="C27873" s="86" t="s">
        <v>9</v>
      </c>
      <c r="D27873" s="87">
        <v>0.17499999999999999</v>
      </c>
      <c r="E27873" s="88">
        <v>17859</v>
      </c>
      <c r="F27873" s="89">
        <f>+D27873*E27873</f>
        <v>3125.3249999999998</v>
      </c>
    </row>
    <row r="27874" spans="1:6" ht="409.6" hidden="1" customHeight="1" x14ac:dyDescent="0.2"/>
    <row r="27875" spans="1:6" ht="25.5" customHeight="1" x14ac:dyDescent="0.2">
      <c r="A27875" s="84" t="s">
        <v>5999</v>
      </c>
      <c r="B27875" s="85" t="s">
        <v>6000</v>
      </c>
      <c r="C27875" s="86" t="s">
        <v>9</v>
      </c>
      <c r="D27875" s="87">
        <v>2.1850000000000001E-2</v>
      </c>
      <c r="E27875" s="88">
        <v>105565</v>
      </c>
      <c r="F27875" s="89">
        <f>+D27875*E27875</f>
        <v>2306.5952500000003</v>
      </c>
    </row>
    <row r="27876" spans="1:6" ht="409.6" hidden="1" customHeight="1" x14ac:dyDescent="0.2"/>
    <row r="27877" spans="1:6" ht="25.5" customHeight="1" thickBot="1" x14ac:dyDescent="0.25">
      <c r="A27877" s="84" t="s">
        <v>6001</v>
      </c>
      <c r="B27877" s="85" t="s">
        <v>6002</v>
      </c>
      <c r="C27877" s="86" t="s">
        <v>9</v>
      </c>
      <c r="D27877" s="87">
        <v>2.1850000000000001E-2</v>
      </c>
      <c r="E27877" s="88">
        <v>50900</v>
      </c>
      <c r="F27877" s="89">
        <f>+D27877*E27877</f>
        <v>1112.165</v>
      </c>
    </row>
    <row r="27878" spans="1:6" ht="409.6" hidden="1" customHeight="1" thickBot="1" x14ac:dyDescent="0.25"/>
    <row r="27879" spans="1:6" ht="13.5" customHeight="1" thickBot="1" x14ac:dyDescent="0.25">
      <c r="A27879" s="90" t="s">
        <v>4883</v>
      </c>
      <c r="B27879" s="91"/>
      <c r="C27879" s="92">
        <v>92.504008809721597</v>
      </c>
      <c r="D27879" s="91"/>
      <c r="E27879" s="93" t="s">
        <v>4884</v>
      </c>
      <c r="F27879" s="94">
        <v>47881</v>
      </c>
    </row>
    <row r="27880" spans="1:6" ht="0.2" customHeight="1" x14ac:dyDescent="0.2"/>
    <row r="27881" spans="1:6" ht="12.75" customHeight="1" x14ac:dyDescent="0.2">
      <c r="A27881" s="80" t="s">
        <v>4871</v>
      </c>
      <c r="B27881" s="81" t="s">
        <v>4885</v>
      </c>
      <c r="C27881" s="82" t="s">
        <v>4870</v>
      </c>
      <c r="D27881" s="82" t="s">
        <v>4873</v>
      </c>
      <c r="E27881" s="82" t="s">
        <v>4874</v>
      </c>
      <c r="F27881" s="83" t="s">
        <v>4875</v>
      </c>
    </row>
    <row r="27882" spans="1:6" ht="409.6" hidden="1" customHeight="1" x14ac:dyDescent="0.2"/>
    <row r="27883" spans="1:6" ht="25.5" customHeight="1" thickBot="1" x14ac:dyDescent="0.25">
      <c r="A27883" s="84" t="s">
        <v>6003</v>
      </c>
      <c r="B27883" s="85" t="s">
        <v>6004</v>
      </c>
      <c r="C27883" s="86" t="s">
        <v>4888</v>
      </c>
      <c r="D27883" s="87">
        <v>2.0049999999999998E-2</v>
      </c>
      <c r="E27883" s="88">
        <v>184277</v>
      </c>
      <c r="F27883" s="89">
        <f>+D27883*E27883</f>
        <v>3694.7538499999996</v>
      </c>
    </row>
    <row r="27884" spans="1:6" ht="409.6" hidden="1" customHeight="1" thickBot="1" x14ac:dyDescent="0.25"/>
    <row r="27885" spans="1:6" ht="13.5" customHeight="1" thickBot="1" x14ac:dyDescent="0.25">
      <c r="A27885" s="90" t="s">
        <v>4893</v>
      </c>
      <c r="B27885" s="91"/>
      <c r="C27885" s="92">
        <v>7.1385792391955301</v>
      </c>
      <c r="D27885" s="91"/>
      <c r="E27885" s="93" t="s">
        <v>4884</v>
      </c>
      <c r="F27885" s="94">
        <v>3695</v>
      </c>
    </row>
    <row r="27886" spans="1:6" ht="0.2" customHeight="1" x14ac:dyDescent="0.2"/>
    <row r="27887" spans="1:6" ht="12.75" customHeight="1" x14ac:dyDescent="0.2">
      <c r="A27887" s="80" t="s">
        <v>4871</v>
      </c>
      <c r="B27887" s="81" t="s">
        <v>4894</v>
      </c>
      <c r="C27887" s="82" t="s">
        <v>4870</v>
      </c>
      <c r="D27887" s="82" t="s">
        <v>4873</v>
      </c>
      <c r="E27887" s="82" t="s">
        <v>4874</v>
      </c>
      <c r="F27887" s="83" t="s">
        <v>4875</v>
      </c>
    </row>
    <row r="27888" spans="1:6" ht="409.6" hidden="1" customHeight="1" x14ac:dyDescent="0.2"/>
    <row r="27889" spans="1:6" ht="25.5" customHeight="1" thickBot="1" x14ac:dyDescent="0.25">
      <c r="A27889" s="84" t="s">
        <v>4895</v>
      </c>
      <c r="B27889" s="85" t="s">
        <v>4896</v>
      </c>
      <c r="C27889" s="86" t="s">
        <v>4897</v>
      </c>
      <c r="D27889" s="87">
        <v>0.05</v>
      </c>
      <c r="E27889" s="88">
        <v>3695</v>
      </c>
      <c r="F27889" s="89">
        <f>+D27889*E27889</f>
        <v>184.75</v>
      </c>
    </row>
    <row r="27890" spans="1:6" ht="409.6" hidden="1" customHeight="1" thickBot="1" x14ac:dyDescent="0.25"/>
    <row r="27891" spans="1:6" ht="13.5" customHeight="1" thickBot="1" x14ac:dyDescent="0.25">
      <c r="A27891" s="90" t="s">
        <v>4898</v>
      </c>
      <c r="B27891" s="91"/>
      <c r="C27891" s="92">
        <v>0.357411951082862</v>
      </c>
      <c r="D27891" s="91"/>
      <c r="E27891" s="93" t="s">
        <v>4884</v>
      </c>
      <c r="F27891" s="94">
        <v>185</v>
      </c>
    </row>
    <row r="27892" spans="1:6" ht="0.2" customHeight="1" thickBot="1" x14ac:dyDescent="0.25"/>
    <row r="27893" spans="1:6" ht="12.75" customHeight="1" thickBot="1" x14ac:dyDescent="0.3">
      <c r="A27893" s="157" t="s">
        <v>4909</v>
      </c>
      <c r="B27893" s="158"/>
      <c r="C27893" s="158"/>
      <c r="D27893" s="158"/>
      <c r="E27893" s="159">
        <v>51761</v>
      </c>
      <c r="F27893" s="160"/>
    </row>
    <row r="27894" spans="1:6" ht="12.75" customHeight="1" x14ac:dyDescent="0.2"/>
    <row r="27895" spans="1:6" ht="12.75" customHeight="1" x14ac:dyDescent="0.2"/>
    <row r="27896" spans="1:6" ht="409.6" hidden="1" customHeight="1" x14ac:dyDescent="0.2"/>
    <row r="27897" spans="1:6" ht="12.75" customHeight="1" x14ac:dyDescent="0.25">
      <c r="A27897" s="144" t="s">
        <v>4868</v>
      </c>
      <c r="B27897" s="145"/>
      <c r="C27897" s="145"/>
      <c r="D27897" s="145"/>
      <c r="E27897" s="146"/>
      <c r="F27897" s="147"/>
    </row>
    <row r="27898" spans="1:6" ht="12.75" customHeight="1" x14ac:dyDescent="0.2">
      <c r="A27898" s="138" t="s">
        <v>3769</v>
      </c>
      <c r="B27898" s="139"/>
      <c r="C27898" s="139"/>
      <c r="D27898" s="140"/>
      <c r="E27898" s="76" t="s">
        <v>4869</v>
      </c>
      <c r="F27898" s="77" t="s">
        <v>4870</v>
      </c>
    </row>
    <row r="27899" spans="1:6" ht="12.75" customHeight="1" x14ac:dyDescent="0.2">
      <c r="A27899" s="141"/>
      <c r="B27899" s="142"/>
      <c r="C27899" s="142"/>
      <c r="D27899" s="143"/>
      <c r="E27899" s="78" t="s">
        <v>3768</v>
      </c>
      <c r="F27899" s="79" t="s">
        <v>263</v>
      </c>
    </row>
    <row r="27900" spans="1:6" ht="409.6" hidden="1" customHeight="1" x14ac:dyDescent="0.2"/>
    <row r="27901" spans="1:6" ht="12.75" customHeight="1" x14ac:dyDescent="0.2">
      <c r="A27901" s="80" t="s">
        <v>4871</v>
      </c>
      <c r="B27901" s="81" t="s">
        <v>4872</v>
      </c>
      <c r="C27901" s="82" t="s">
        <v>4870</v>
      </c>
      <c r="D27901" s="82" t="s">
        <v>4873</v>
      </c>
      <c r="E27901" s="82" t="s">
        <v>4874</v>
      </c>
      <c r="F27901" s="83" t="s">
        <v>4875</v>
      </c>
    </row>
    <row r="27902" spans="1:6" ht="409.6" hidden="1" customHeight="1" x14ac:dyDescent="0.2"/>
    <row r="27903" spans="1:6" ht="25.5" customHeight="1" x14ac:dyDescent="0.2">
      <c r="A27903" s="84" t="s">
        <v>6097</v>
      </c>
      <c r="B27903" s="85" t="s">
        <v>6098</v>
      </c>
      <c r="C27903" s="86" t="s">
        <v>263</v>
      </c>
      <c r="D27903" s="87">
        <v>1.05</v>
      </c>
      <c r="E27903" s="88">
        <v>39167</v>
      </c>
      <c r="F27903" s="89">
        <f>+D27903*E27903</f>
        <v>41125.35</v>
      </c>
    </row>
    <row r="27904" spans="1:6" ht="409.6" hidden="1" customHeight="1" x14ac:dyDescent="0.2"/>
    <row r="27905" spans="1:6" ht="25.5" customHeight="1" x14ac:dyDescent="0.2">
      <c r="A27905" s="84" t="s">
        <v>6099</v>
      </c>
      <c r="B27905" s="85" t="s">
        <v>6100</v>
      </c>
      <c r="C27905" s="86" t="s">
        <v>9</v>
      </c>
      <c r="D27905" s="87">
        <v>8.7499999999999994E-2</v>
      </c>
      <c r="E27905" s="88">
        <v>24053</v>
      </c>
      <c r="F27905" s="89">
        <f>+D27905*E27905</f>
        <v>2104.6374999999998</v>
      </c>
    </row>
    <row r="27906" spans="1:6" ht="409.6" hidden="1" customHeight="1" x14ac:dyDescent="0.2"/>
    <row r="27907" spans="1:6" ht="25.5" customHeight="1" x14ac:dyDescent="0.2">
      <c r="A27907" s="84" t="s">
        <v>6101</v>
      </c>
      <c r="B27907" s="85" t="s">
        <v>6102</v>
      </c>
      <c r="C27907" s="86" t="s">
        <v>9</v>
      </c>
      <c r="D27907" s="87">
        <v>8.7499999999999994E-2</v>
      </c>
      <c r="E27907" s="88">
        <v>45682</v>
      </c>
      <c r="F27907" s="89">
        <f>+D27907*E27907</f>
        <v>3997.1749999999997</v>
      </c>
    </row>
    <row r="27908" spans="1:6" ht="409.6" hidden="1" customHeight="1" x14ac:dyDescent="0.2"/>
    <row r="27909" spans="1:6" ht="25.5" customHeight="1" x14ac:dyDescent="0.2">
      <c r="A27909" s="84" t="s">
        <v>6103</v>
      </c>
      <c r="B27909" s="85" t="s">
        <v>6104</v>
      </c>
      <c r="C27909" s="86" t="s">
        <v>9</v>
      </c>
      <c r="D27909" s="87">
        <v>0.11667</v>
      </c>
      <c r="E27909" s="88">
        <v>59083</v>
      </c>
      <c r="F27909" s="89">
        <f>+D27909*E27909</f>
        <v>6893.2136099999998</v>
      </c>
    </row>
    <row r="27910" spans="1:6" ht="409.6" hidden="1" customHeight="1" x14ac:dyDescent="0.2"/>
    <row r="27911" spans="1:6" ht="25.5" customHeight="1" x14ac:dyDescent="0.2">
      <c r="A27911" s="84" t="s">
        <v>6105</v>
      </c>
      <c r="B27911" s="85" t="s">
        <v>6106</v>
      </c>
      <c r="C27911" s="86" t="s">
        <v>9</v>
      </c>
      <c r="D27911" s="87">
        <v>0.11667</v>
      </c>
      <c r="E27911" s="88">
        <v>20986</v>
      </c>
      <c r="F27911" s="89">
        <f>+D27911*E27911</f>
        <v>2448.4366199999999</v>
      </c>
    </row>
    <row r="27912" spans="1:6" ht="409.6" hidden="1" customHeight="1" x14ac:dyDescent="0.2"/>
    <row r="27913" spans="1:6" ht="25.5" customHeight="1" x14ac:dyDescent="0.2">
      <c r="A27913" s="84" t="s">
        <v>6107</v>
      </c>
      <c r="B27913" s="85" t="s">
        <v>6108</v>
      </c>
      <c r="C27913" s="86" t="s">
        <v>9</v>
      </c>
      <c r="D27913" s="87">
        <v>0.17499999999999999</v>
      </c>
      <c r="E27913" s="88">
        <v>22116</v>
      </c>
      <c r="F27913" s="89">
        <f>+D27913*E27913</f>
        <v>3870.2999999999997</v>
      </c>
    </row>
    <row r="27914" spans="1:6" ht="409.6" hidden="1" customHeight="1" x14ac:dyDescent="0.2"/>
    <row r="27915" spans="1:6" ht="25.5" customHeight="1" x14ac:dyDescent="0.2">
      <c r="A27915" s="84" t="s">
        <v>5999</v>
      </c>
      <c r="B27915" s="85" t="s">
        <v>6000</v>
      </c>
      <c r="C27915" s="86" t="s">
        <v>9</v>
      </c>
      <c r="D27915" s="87">
        <v>2.1850000000000001E-2</v>
      </c>
      <c r="E27915" s="88">
        <v>105565</v>
      </c>
      <c r="F27915" s="89">
        <f>+D27915*E27915</f>
        <v>2306.5952500000003</v>
      </c>
    </row>
    <row r="27916" spans="1:6" ht="409.6" hidden="1" customHeight="1" x14ac:dyDescent="0.2"/>
    <row r="27917" spans="1:6" ht="25.5" customHeight="1" thickBot="1" x14ac:dyDescent="0.25">
      <c r="A27917" s="84" t="s">
        <v>6001</v>
      </c>
      <c r="B27917" s="85" t="s">
        <v>6002</v>
      </c>
      <c r="C27917" s="86" t="s">
        <v>9</v>
      </c>
      <c r="D27917" s="87">
        <v>2.1850000000000001E-2</v>
      </c>
      <c r="E27917" s="88">
        <v>50900</v>
      </c>
      <c r="F27917" s="89">
        <f>+D27917*E27917</f>
        <v>1112.165</v>
      </c>
    </row>
    <row r="27918" spans="1:6" ht="409.6" hidden="1" customHeight="1" thickBot="1" x14ac:dyDescent="0.25"/>
    <row r="27919" spans="1:6" ht="13.5" customHeight="1" thickBot="1" x14ac:dyDescent="0.25">
      <c r="A27919" s="90" t="s">
        <v>4883</v>
      </c>
      <c r="B27919" s="91"/>
      <c r="C27919" s="92">
        <v>93.784605442876199</v>
      </c>
      <c r="D27919" s="91"/>
      <c r="E27919" s="93" t="s">
        <v>4884</v>
      </c>
      <c r="F27919" s="94">
        <v>63857</v>
      </c>
    </row>
    <row r="27920" spans="1:6" ht="0.2" customHeight="1" x14ac:dyDescent="0.2"/>
    <row r="27921" spans="1:6" ht="12.75" customHeight="1" x14ac:dyDescent="0.2">
      <c r="A27921" s="80" t="s">
        <v>4871</v>
      </c>
      <c r="B27921" s="81" t="s">
        <v>4885</v>
      </c>
      <c r="C27921" s="82" t="s">
        <v>4870</v>
      </c>
      <c r="D27921" s="82" t="s">
        <v>4873</v>
      </c>
      <c r="E27921" s="82" t="s">
        <v>4874</v>
      </c>
      <c r="F27921" s="83" t="s">
        <v>4875</v>
      </c>
    </row>
    <row r="27922" spans="1:6" ht="409.6" hidden="1" customHeight="1" x14ac:dyDescent="0.2"/>
    <row r="27923" spans="1:6" ht="25.5" customHeight="1" thickBot="1" x14ac:dyDescent="0.25">
      <c r="A27923" s="84" t="s">
        <v>6003</v>
      </c>
      <c r="B27923" s="85" t="s">
        <v>6004</v>
      </c>
      <c r="C27923" s="86" t="s">
        <v>4888</v>
      </c>
      <c r="D27923" s="87">
        <v>2.1870000000000001E-2</v>
      </c>
      <c r="E27923" s="88">
        <v>184277</v>
      </c>
      <c r="F27923" s="89">
        <f>+D27923*E27923</f>
        <v>4030.1379900000002</v>
      </c>
    </row>
    <row r="27924" spans="1:6" ht="409.6" hidden="1" customHeight="1" thickBot="1" x14ac:dyDescent="0.25"/>
    <row r="27925" spans="1:6" ht="13.5" customHeight="1" thickBot="1" x14ac:dyDescent="0.25">
      <c r="A27925" s="90" t="s">
        <v>4893</v>
      </c>
      <c r="B27925" s="91"/>
      <c r="C27925" s="92">
        <v>5.9187240229699398</v>
      </c>
      <c r="D27925" s="91"/>
      <c r="E27925" s="93" t="s">
        <v>4884</v>
      </c>
      <c r="F27925" s="94">
        <v>4030</v>
      </c>
    </row>
    <row r="27926" spans="1:6" ht="0.2" customHeight="1" x14ac:dyDescent="0.2"/>
    <row r="27927" spans="1:6" ht="12.75" customHeight="1" x14ac:dyDescent="0.2">
      <c r="A27927" s="80" t="s">
        <v>4871</v>
      </c>
      <c r="B27927" s="81" t="s">
        <v>4894</v>
      </c>
      <c r="C27927" s="82" t="s">
        <v>4870</v>
      </c>
      <c r="D27927" s="82" t="s">
        <v>4873</v>
      </c>
      <c r="E27927" s="82" t="s">
        <v>4874</v>
      </c>
      <c r="F27927" s="83" t="s">
        <v>4875</v>
      </c>
    </row>
    <row r="27928" spans="1:6" ht="409.6" hidden="1" customHeight="1" x14ac:dyDescent="0.2"/>
    <row r="27929" spans="1:6" ht="25.5" customHeight="1" thickBot="1" x14ac:dyDescent="0.25">
      <c r="A27929" s="84" t="s">
        <v>4895</v>
      </c>
      <c r="B27929" s="85" t="s">
        <v>4896</v>
      </c>
      <c r="C27929" s="86" t="s">
        <v>4897</v>
      </c>
      <c r="D27929" s="87">
        <v>0.05</v>
      </c>
      <c r="E27929" s="88">
        <v>4030</v>
      </c>
      <c r="F27929" s="89">
        <f>+D27929*E27929</f>
        <v>201.5</v>
      </c>
    </row>
    <row r="27930" spans="1:6" ht="409.6" hidden="1" customHeight="1" thickBot="1" x14ac:dyDescent="0.25"/>
    <row r="27931" spans="1:6" ht="13.5" customHeight="1" thickBot="1" x14ac:dyDescent="0.25">
      <c r="A27931" s="90" t="s">
        <v>4898</v>
      </c>
      <c r="B27931" s="91"/>
      <c r="C27931" s="92">
        <v>0.29667053415382799</v>
      </c>
      <c r="D27931" s="91"/>
      <c r="E27931" s="93" t="s">
        <v>4884</v>
      </c>
      <c r="F27931" s="94">
        <v>202</v>
      </c>
    </row>
    <row r="27932" spans="1:6" ht="0.2" customHeight="1" thickBot="1" x14ac:dyDescent="0.25"/>
    <row r="27933" spans="1:6" ht="12.75" customHeight="1" thickBot="1" x14ac:dyDescent="0.3">
      <c r="A27933" s="157" t="s">
        <v>4909</v>
      </c>
      <c r="B27933" s="158"/>
      <c r="C27933" s="158"/>
      <c r="D27933" s="158"/>
      <c r="E27933" s="159">
        <v>68089</v>
      </c>
      <c r="F27933" s="160"/>
    </row>
    <row r="27934" spans="1:6" ht="12.75" customHeight="1" x14ac:dyDescent="0.2"/>
    <row r="27935" spans="1:6" ht="12.75" customHeight="1" x14ac:dyDescent="0.2"/>
    <row r="27936" spans="1:6" ht="409.6" hidden="1" customHeight="1" x14ac:dyDescent="0.2"/>
    <row r="27937" spans="1:6" ht="12.75" customHeight="1" x14ac:dyDescent="0.25">
      <c r="A27937" s="144" t="s">
        <v>4868</v>
      </c>
      <c r="B27937" s="145"/>
      <c r="C27937" s="145"/>
      <c r="D27937" s="145"/>
      <c r="E27937" s="146"/>
      <c r="F27937" s="147"/>
    </row>
    <row r="27938" spans="1:6" ht="12.75" customHeight="1" x14ac:dyDescent="0.2">
      <c r="A27938" s="138" t="s">
        <v>3771</v>
      </c>
      <c r="B27938" s="139"/>
      <c r="C27938" s="139"/>
      <c r="D27938" s="140"/>
      <c r="E27938" s="76" t="s">
        <v>4869</v>
      </c>
      <c r="F27938" s="77" t="s">
        <v>4870</v>
      </c>
    </row>
    <row r="27939" spans="1:6" ht="12.75" customHeight="1" x14ac:dyDescent="0.2">
      <c r="A27939" s="141"/>
      <c r="B27939" s="142"/>
      <c r="C27939" s="142"/>
      <c r="D27939" s="143"/>
      <c r="E27939" s="78" t="s">
        <v>3770</v>
      </c>
      <c r="F27939" s="79" t="s">
        <v>9</v>
      </c>
    </row>
    <row r="27940" spans="1:6" ht="409.6" hidden="1" customHeight="1" x14ac:dyDescent="0.2"/>
    <row r="27941" spans="1:6" ht="12.75" customHeight="1" x14ac:dyDescent="0.2">
      <c r="A27941" s="80" t="s">
        <v>4871</v>
      </c>
      <c r="B27941" s="81" t="s">
        <v>4872</v>
      </c>
      <c r="C27941" s="82" t="s">
        <v>4870</v>
      </c>
      <c r="D27941" s="82" t="s">
        <v>4873</v>
      </c>
      <c r="E27941" s="82" t="s">
        <v>4874</v>
      </c>
      <c r="F27941" s="83" t="s">
        <v>4875</v>
      </c>
    </row>
    <row r="27942" spans="1:6" ht="409.6" hidden="1" customHeight="1" x14ac:dyDescent="0.2"/>
    <row r="27943" spans="1:6" ht="25.5" customHeight="1" x14ac:dyDescent="0.2">
      <c r="A27943" s="84" t="s">
        <v>6109</v>
      </c>
      <c r="B27943" s="85" t="s">
        <v>6110</v>
      </c>
      <c r="C27943" s="86" t="s">
        <v>9</v>
      </c>
      <c r="D27943" s="87">
        <v>2</v>
      </c>
      <c r="E27943" s="88">
        <v>910</v>
      </c>
      <c r="F27943" s="89">
        <f>+D27943*E27943</f>
        <v>1820</v>
      </c>
    </row>
    <row r="27944" spans="1:6" ht="409.6" hidden="1" customHeight="1" x14ac:dyDescent="0.2"/>
    <row r="27945" spans="1:6" ht="25.5" customHeight="1" x14ac:dyDescent="0.2">
      <c r="A27945" s="84" t="s">
        <v>6111</v>
      </c>
      <c r="B27945" s="85" t="s">
        <v>6112</v>
      </c>
      <c r="C27945" s="86" t="s">
        <v>9</v>
      </c>
      <c r="D27945" s="87">
        <v>1</v>
      </c>
      <c r="E27945" s="88">
        <v>1810</v>
      </c>
      <c r="F27945" s="89">
        <f>+D27945*E27945</f>
        <v>1810</v>
      </c>
    </row>
    <row r="27946" spans="1:6" ht="409.6" hidden="1" customHeight="1" x14ac:dyDescent="0.2"/>
    <row r="27947" spans="1:6" ht="25.5" customHeight="1" x14ac:dyDescent="0.2">
      <c r="A27947" s="84" t="s">
        <v>6113</v>
      </c>
      <c r="B27947" s="85" t="s">
        <v>6114</v>
      </c>
      <c r="C27947" s="86" t="s">
        <v>9</v>
      </c>
      <c r="D27947" s="87">
        <v>1</v>
      </c>
      <c r="E27947" s="88">
        <v>2210</v>
      </c>
      <c r="F27947" s="89">
        <f>+D27947*E27947</f>
        <v>2210</v>
      </c>
    </row>
    <row r="27948" spans="1:6" ht="409.6" hidden="1" customHeight="1" x14ac:dyDescent="0.2"/>
    <row r="27949" spans="1:6" ht="25.5" customHeight="1" x14ac:dyDescent="0.2">
      <c r="A27949" s="84" t="s">
        <v>6115</v>
      </c>
      <c r="B27949" s="85" t="s">
        <v>6116</v>
      </c>
      <c r="C27949" s="86" t="s">
        <v>9</v>
      </c>
      <c r="D27949" s="87">
        <v>1</v>
      </c>
      <c r="E27949" s="88">
        <v>2410</v>
      </c>
      <c r="F27949" s="89">
        <f>+D27949*E27949</f>
        <v>2410</v>
      </c>
    </row>
    <row r="27950" spans="1:6" ht="409.6" hidden="1" customHeight="1" x14ac:dyDescent="0.2"/>
    <row r="27951" spans="1:6" ht="25.5" customHeight="1" x14ac:dyDescent="0.2">
      <c r="A27951" s="84" t="s">
        <v>6117</v>
      </c>
      <c r="B27951" s="85" t="s">
        <v>6118</v>
      </c>
      <c r="C27951" s="86" t="s">
        <v>263</v>
      </c>
      <c r="D27951" s="87">
        <v>0.5</v>
      </c>
      <c r="E27951" s="88">
        <v>7733</v>
      </c>
      <c r="F27951" s="89">
        <f>+D27951*E27951</f>
        <v>3866.5</v>
      </c>
    </row>
    <row r="27952" spans="1:6" ht="409.6" hidden="1" customHeight="1" x14ac:dyDescent="0.2"/>
    <row r="27953" spans="1:6" ht="25.5" customHeight="1" x14ac:dyDescent="0.2">
      <c r="A27953" s="84" t="s">
        <v>5995</v>
      </c>
      <c r="B27953" s="85" t="s">
        <v>5996</v>
      </c>
      <c r="C27953" s="86" t="s">
        <v>9</v>
      </c>
      <c r="D27953" s="87">
        <v>1</v>
      </c>
      <c r="E27953" s="88">
        <v>458</v>
      </c>
      <c r="F27953" s="89">
        <f>+D27953*E27953</f>
        <v>458</v>
      </c>
    </row>
    <row r="27954" spans="1:6" ht="409.6" hidden="1" customHeight="1" x14ac:dyDescent="0.2"/>
    <row r="27955" spans="1:6" ht="25.5" customHeight="1" x14ac:dyDescent="0.2">
      <c r="A27955" s="84" t="s">
        <v>6119</v>
      </c>
      <c r="B27955" s="85" t="s">
        <v>6120</v>
      </c>
      <c r="C27955" s="86" t="s">
        <v>1212</v>
      </c>
      <c r="D27955" s="87">
        <v>0.2</v>
      </c>
      <c r="E27955" s="88">
        <v>28050</v>
      </c>
      <c r="F27955" s="89">
        <f>+D27955*E27955</f>
        <v>5610</v>
      </c>
    </row>
    <row r="27956" spans="1:6" ht="409.6" hidden="1" customHeight="1" x14ac:dyDescent="0.2"/>
    <row r="27957" spans="1:6" ht="25.5" customHeight="1" x14ac:dyDescent="0.2">
      <c r="A27957" s="84" t="s">
        <v>6121</v>
      </c>
      <c r="B27957" s="85" t="s">
        <v>6122</v>
      </c>
      <c r="C27957" s="86" t="s">
        <v>9</v>
      </c>
      <c r="D27957" s="87">
        <v>0.1</v>
      </c>
      <c r="E27957" s="88">
        <v>3040</v>
      </c>
      <c r="F27957" s="89">
        <f>+D27957*E27957</f>
        <v>304</v>
      </c>
    </row>
    <row r="27958" spans="1:6" ht="409.6" hidden="1" customHeight="1" x14ac:dyDescent="0.2"/>
    <row r="27959" spans="1:6" ht="25.5" customHeight="1" x14ac:dyDescent="0.2">
      <c r="A27959" s="84" t="s">
        <v>5044</v>
      </c>
      <c r="B27959" s="85" t="s">
        <v>5045</v>
      </c>
      <c r="C27959" s="86" t="s">
        <v>9</v>
      </c>
      <c r="D27959" s="87">
        <v>0.5</v>
      </c>
      <c r="E27959" s="88">
        <v>1958</v>
      </c>
      <c r="F27959" s="89">
        <f>+D27959*E27959</f>
        <v>979</v>
      </c>
    </row>
    <row r="27960" spans="1:6" ht="409.6" hidden="1" customHeight="1" x14ac:dyDescent="0.2"/>
    <row r="27961" spans="1:6" ht="25.5" customHeight="1" thickBot="1" x14ac:dyDescent="0.25">
      <c r="A27961" s="84" t="s">
        <v>6123</v>
      </c>
      <c r="B27961" s="85" t="s">
        <v>6124</v>
      </c>
      <c r="C27961" s="86" t="s">
        <v>9</v>
      </c>
      <c r="D27961" s="87">
        <v>1</v>
      </c>
      <c r="E27961" s="88">
        <v>530</v>
      </c>
      <c r="F27961" s="89">
        <f>+D27961*E27961</f>
        <v>530</v>
      </c>
    </row>
    <row r="27962" spans="1:6" ht="409.6" hidden="1" customHeight="1" thickBot="1" x14ac:dyDescent="0.25"/>
    <row r="27963" spans="1:6" ht="13.5" customHeight="1" thickBot="1" x14ac:dyDescent="0.25">
      <c r="A27963" s="90" t="s">
        <v>4883</v>
      </c>
      <c r="B27963" s="91"/>
      <c r="C27963" s="92">
        <v>58.3849118299661</v>
      </c>
      <c r="D27963" s="91"/>
      <c r="E27963" s="93" t="s">
        <v>4884</v>
      </c>
      <c r="F27963" s="94">
        <v>19998</v>
      </c>
    </row>
    <row r="27964" spans="1:6" ht="0.2" customHeight="1" x14ac:dyDescent="0.2"/>
    <row r="27965" spans="1:6" ht="12.75" customHeight="1" x14ac:dyDescent="0.2">
      <c r="A27965" s="80" t="s">
        <v>4871</v>
      </c>
      <c r="B27965" s="81" t="s">
        <v>4885</v>
      </c>
      <c r="C27965" s="82" t="s">
        <v>4870</v>
      </c>
      <c r="D27965" s="82" t="s">
        <v>4873</v>
      </c>
      <c r="E27965" s="82" t="s">
        <v>4874</v>
      </c>
      <c r="F27965" s="83" t="s">
        <v>4875</v>
      </c>
    </row>
    <row r="27966" spans="1:6" ht="409.6" hidden="1" customHeight="1" x14ac:dyDescent="0.2"/>
    <row r="27967" spans="1:6" ht="25.5" customHeight="1" thickBot="1" x14ac:dyDescent="0.25">
      <c r="A27967" s="84" t="s">
        <v>6003</v>
      </c>
      <c r="B27967" s="85" t="s">
        <v>6004</v>
      </c>
      <c r="C27967" s="86" t="s">
        <v>4888</v>
      </c>
      <c r="D27967" s="87">
        <v>7.2910000000000003E-2</v>
      </c>
      <c r="E27967" s="88">
        <v>184277</v>
      </c>
      <c r="F27967" s="89">
        <f>+D27967*E27967</f>
        <v>13435.63607</v>
      </c>
    </row>
    <row r="27968" spans="1:6" ht="409.6" hidden="1" customHeight="1" thickBot="1" x14ac:dyDescent="0.25"/>
    <row r="27969" spans="1:6" ht="13.5" customHeight="1" thickBot="1" x14ac:dyDescent="0.25">
      <c r="A27969" s="90" t="s">
        <v>4893</v>
      </c>
      <c r="B27969" s="91"/>
      <c r="C27969" s="92">
        <v>39.226906458017098</v>
      </c>
      <c r="D27969" s="91"/>
      <c r="E27969" s="93" t="s">
        <v>4884</v>
      </c>
      <c r="F27969" s="94">
        <v>13436</v>
      </c>
    </row>
    <row r="27970" spans="1:6" ht="0.2" customHeight="1" x14ac:dyDescent="0.2"/>
    <row r="27971" spans="1:6" ht="12.75" customHeight="1" x14ac:dyDescent="0.2">
      <c r="A27971" s="80" t="s">
        <v>4871</v>
      </c>
      <c r="B27971" s="81" t="s">
        <v>4894</v>
      </c>
      <c r="C27971" s="82" t="s">
        <v>4870</v>
      </c>
      <c r="D27971" s="82" t="s">
        <v>4873</v>
      </c>
      <c r="E27971" s="82" t="s">
        <v>4874</v>
      </c>
      <c r="F27971" s="83" t="s">
        <v>4875</v>
      </c>
    </row>
    <row r="27972" spans="1:6" ht="409.6" hidden="1" customHeight="1" x14ac:dyDescent="0.2"/>
    <row r="27973" spans="1:6" ht="25.5" customHeight="1" thickBot="1" x14ac:dyDescent="0.25">
      <c r="A27973" s="84" t="s">
        <v>4895</v>
      </c>
      <c r="B27973" s="85" t="s">
        <v>4896</v>
      </c>
      <c r="C27973" s="86" t="s">
        <v>4897</v>
      </c>
      <c r="D27973" s="87">
        <v>0.05</v>
      </c>
      <c r="E27973" s="88">
        <v>13436</v>
      </c>
      <c r="F27973" s="89">
        <f>+D27973*E27973</f>
        <v>671.80000000000007</v>
      </c>
    </row>
    <row r="27974" spans="1:6" ht="409.6" hidden="1" customHeight="1" thickBot="1" x14ac:dyDescent="0.25"/>
    <row r="27975" spans="1:6" ht="13.5" customHeight="1" thickBot="1" x14ac:dyDescent="0.25">
      <c r="A27975" s="90" t="s">
        <v>4898</v>
      </c>
      <c r="B27975" s="91"/>
      <c r="C27975" s="92">
        <v>1.9619292304099001</v>
      </c>
      <c r="D27975" s="91"/>
      <c r="E27975" s="93" t="s">
        <v>4884</v>
      </c>
      <c r="F27975" s="94">
        <v>672</v>
      </c>
    </row>
    <row r="27976" spans="1:6" ht="0.2" customHeight="1" x14ac:dyDescent="0.2"/>
    <row r="27977" spans="1:6" ht="12.75" customHeight="1" x14ac:dyDescent="0.2">
      <c r="A27977" s="80" t="s">
        <v>4871</v>
      </c>
      <c r="B27977" s="81" t="s">
        <v>4899</v>
      </c>
      <c r="C27977" s="82" t="s">
        <v>4870</v>
      </c>
      <c r="D27977" s="82" t="s">
        <v>4873</v>
      </c>
      <c r="E27977" s="82" t="s">
        <v>4874</v>
      </c>
      <c r="F27977" s="83" t="s">
        <v>4875</v>
      </c>
    </row>
    <row r="27978" spans="1:6" ht="409.6" hidden="1" customHeight="1" x14ac:dyDescent="0.2"/>
    <row r="27979" spans="1:6" ht="25.5" customHeight="1" thickBot="1" x14ac:dyDescent="0.25">
      <c r="A27979" s="84" t="s">
        <v>6125</v>
      </c>
      <c r="B27979" s="85" t="s">
        <v>6126</v>
      </c>
      <c r="C27979" s="86" t="s">
        <v>9</v>
      </c>
      <c r="D27979" s="87">
        <v>1E-3</v>
      </c>
      <c r="E27979" s="88">
        <v>146100</v>
      </c>
      <c r="F27979" s="89">
        <f>+D27979*E27979</f>
        <v>146.1</v>
      </c>
    </row>
    <row r="27980" spans="1:6" ht="409.6" hidden="1" customHeight="1" thickBot="1" x14ac:dyDescent="0.25"/>
    <row r="27981" spans="1:6" ht="13.5" customHeight="1" thickBot="1" x14ac:dyDescent="0.25">
      <c r="A27981" s="90" t="s">
        <v>4904</v>
      </c>
      <c r="B27981" s="91"/>
      <c r="C27981" s="92">
        <v>0.42625248160691298</v>
      </c>
      <c r="D27981" s="91"/>
      <c r="E27981" s="93" t="s">
        <v>4884</v>
      </c>
      <c r="F27981" s="94">
        <v>146</v>
      </c>
    </row>
    <row r="27982" spans="1:6" ht="0.2" customHeight="1" thickBot="1" x14ac:dyDescent="0.25"/>
    <row r="27983" spans="1:6" ht="12.75" customHeight="1" thickBot="1" x14ac:dyDescent="0.3">
      <c r="A27983" s="157" t="s">
        <v>4909</v>
      </c>
      <c r="B27983" s="158"/>
      <c r="C27983" s="158"/>
      <c r="D27983" s="158"/>
      <c r="E27983" s="159">
        <v>34252</v>
      </c>
      <c r="F27983" s="160"/>
    </row>
    <row r="27984" spans="1:6" ht="12.75" customHeight="1" x14ac:dyDescent="0.2"/>
    <row r="27985" spans="1:6" ht="12.75" customHeight="1" x14ac:dyDescent="0.2"/>
    <row r="27986" spans="1:6" ht="409.6" hidden="1" customHeight="1" x14ac:dyDescent="0.2"/>
    <row r="27987" spans="1:6" ht="12.75" customHeight="1" x14ac:dyDescent="0.25">
      <c r="A27987" s="144" t="s">
        <v>4868</v>
      </c>
      <c r="B27987" s="145"/>
      <c r="C27987" s="145"/>
      <c r="D27987" s="145"/>
      <c r="E27987" s="146"/>
      <c r="F27987" s="147"/>
    </row>
    <row r="27988" spans="1:6" ht="12.75" customHeight="1" x14ac:dyDescent="0.2">
      <c r="A27988" s="138" t="s">
        <v>3773</v>
      </c>
      <c r="B27988" s="139"/>
      <c r="C27988" s="139"/>
      <c r="D27988" s="140"/>
      <c r="E27988" s="76" t="s">
        <v>4869</v>
      </c>
      <c r="F27988" s="77" t="s">
        <v>4870</v>
      </c>
    </row>
    <row r="27989" spans="1:6" ht="12.75" customHeight="1" x14ac:dyDescent="0.2">
      <c r="A27989" s="141"/>
      <c r="B27989" s="142"/>
      <c r="C27989" s="142"/>
      <c r="D27989" s="143"/>
      <c r="E27989" s="78" t="s">
        <v>3772</v>
      </c>
      <c r="F27989" s="79" t="s">
        <v>9</v>
      </c>
    </row>
    <row r="27990" spans="1:6" ht="409.6" hidden="1" customHeight="1" x14ac:dyDescent="0.2"/>
    <row r="27991" spans="1:6" ht="12.75" customHeight="1" x14ac:dyDescent="0.2">
      <c r="A27991" s="80" t="s">
        <v>4871</v>
      </c>
      <c r="B27991" s="81" t="s">
        <v>4872</v>
      </c>
      <c r="C27991" s="82" t="s">
        <v>4870</v>
      </c>
      <c r="D27991" s="82" t="s">
        <v>4873</v>
      </c>
      <c r="E27991" s="82" t="s">
        <v>4874</v>
      </c>
      <c r="F27991" s="83" t="s">
        <v>4875</v>
      </c>
    </row>
    <row r="27992" spans="1:6" ht="409.6" hidden="1" customHeight="1" x14ac:dyDescent="0.2"/>
    <row r="27993" spans="1:6" ht="25.5" customHeight="1" x14ac:dyDescent="0.2">
      <c r="A27993" s="84" t="s">
        <v>6127</v>
      </c>
      <c r="B27993" s="85" t="s">
        <v>6128</v>
      </c>
      <c r="C27993" s="86" t="s">
        <v>9</v>
      </c>
      <c r="D27993" s="87">
        <v>2</v>
      </c>
      <c r="E27993" s="88">
        <v>1410</v>
      </c>
      <c r="F27993" s="89">
        <f>+D27993*E27993</f>
        <v>2820</v>
      </c>
    </row>
    <row r="27994" spans="1:6" ht="409.6" hidden="1" customHeight="1" x14ac:dyDescent="0.2"/>
    <row r="27995" spans="1:6" ht="25.5" customHeight="1" x14ac:dyDescent="0.2">
      <c r="A27995" s="84" t="s">
        <v>6129</v>
      </c>
      <c r="B27995" s="85" t="s">
        <v>6130</v>
      </c>
      <c r="C27995" s="86" t="s">
        <v>9</v>
      </c>
      <c r="D27995" s="87">
        <v>1</v>
      </c>
      <c r="E27995" s="88">
        <v>3810</v>
      </c>
      <c r="F27995" s="89">
        <f>+D27995*E27995</f>
        <v>3810</v>
      </c>
    </row>
    <row r="27996" spans="1:6" ht="409.6" hidden="1" customHeight="1" x14ac:dyDescent="0.2"/>
    <row r="27997" spans="1:6" ht="25.5" customHeight="1" x14ac:dyDescent="0.2">
      <c r="A27997" s="84" t="s">
        <v>6131</v>
      </c>
      <c r="B27997" s="85" t="s">
        <v>6132</v>
      </c>
      <c r="C27997" s="86" t="s">
        <v>9</v>
      </c>
      <c r="D27997" s="87">
        <v>1</v>
      </c>
      <c r="E27997" s="88">
        <v>3810</v>
      </c>
      <c r="F27997" s="89">
        <f>+D27997*E27997</f>
        <v>3810</v>
      </c>
    </row>
    <row r="27998" spans="1:6" ht="409.6" hidden="1" customHeight="1" x14ac:dyDescent="0.2"/>
    <row r="27999" spans="1:6" ht="25.5" customHeight="1" x14ac:dyDescent="0.2">
      <c r="A27999" s="84" t="s">
        <v>6133</v>
      </c>
      <c r="B27999" s="85" t="s">
        <v>6134</v>
      </c>
      <c r="C27999" s="86" t="s">
        <v>9</v>
      </c>
      <c r="D27999" s="87">
        <v>1</v>
      </c>
      <c r="E27999" s="88">
        <v>5310</v>
      </c>
      <c r="F27999" s="89">
        <f>+D27999*E27999</f>
        <v>5310</v>
      </c>
    </row>
    <row r="28000" spans="1:6" ht="409.6" hidden="1" customHeight="1" x14ac:dyDescent="0.2"/>
    <row r="28001" spans="1:6" ht="25.5" customHeight="1" x14ac:dyDescent="0.2">
      <c r="A28001" s="84" t="s">
        <v>6135</v>
      </c>
      <c r="B28001" s="85" t="s">
        <v>6136</v>
      </c>
      <c r="C28001" s="86" t="s">
        <v>263</v>
      </c>
      <c r="D28001" s="87">
        <v>0.5</v>
      </c>
      <c r="E28001" s="88">
        <v>16508</v>
      </c>
      <c r="F28001" s="89">
        <f>+D28001*E28001</f>
        <v>8254</v>
      </c>
    </row>
    <row r="28002" spans="1:6" ht="409.6" hidden="1" customHeight="1" x14ac:dyDescent="0.2"/>
    <row r="28003" spans="1:6" ht="25.5" customHeight="1" x14ac:dyDescent="0.2">
      <c r="A28003" s="84" t="s">
        <v>6011</v>
      </c>
      <c r="B28003" s="85" t="s">
        <v>6012</v>
      </c>
      <c r="C28003" s="86" t="s">
        <v>9</v>
      </c>
      <c r="D28003" s="87">
        <v>1</v>
      </c>
      <c r="E28003" s="88">
        <v>831</v>
      </c>
      <c r="F28003" s="89">
        <f>+D28003*E28003</f>
        <v>831</v>
      </c>
    </row>
    <row r="28004" spans="1:6" ht="409.6" hidden="1" customHeight="1" x14ac:dyDescent="0.2"/>
    <row r="28005" spans="1:6" ht="25.5" customHeight="1" x14ac:dyDescent="0.2">
      <c r="A28005" s="84" t="s">
        <v>6119</v>
      </c>
      <c r="B28005" s="85" t="s">
        <v>6120</v>
      </c>
      <c r="C28005" s="86" t="s">
        <v>1212</v>
      </c>
      <c r="D28005" s="87">
        <v>0.2</v>
      </c>
      <c r="E28005" s="88">
        <v>28050</v>
      </c>
      <c r="F28005" s="89">
        <f>+D28005*E28005</f>
        <v>5610</v>
      </c>
    </row>
    <row r="28006" spans="1:6" ht="409.6" hidden="1" customHeight="1" x14ac:dyDescent="0.2"/>
    <row r="28007" spans="1:6" ht="25.5" customHeight="1" x14ac:dyDescent="0.2">
      <c r="A28007" s="84" t="s">
        <v>6121</v>
      </c>
      <c r="B28007" s="85" t="s">
        <v>6122</v>
      </c>
      <c r="C28007" s="86" t="s">
        <v>9</v>
      </c>
      <c r="D28007" s="87">
        <v>0.1</v>
      </c>
      <c r="E28007" s="88">
        <v>3040</v>
      </c>
      <c r="F28007" s="89">
        <f>+D28007*E28007</f>
        <v>304</v>
      </c>
    </row>
    <row r="28008" spans="1:6" ht="409.6" hidden="1" customHeight="1" x14ac:dyDescent="0.2"/>
    <row r="28009" spans="1:6" ht="25.5" customHeight="1" x14ac:dyDescent="0.2">
      <c r="A28009" s="84" t="s">
        <v>5044</v>
      </c>
      <c r="B28009" s="85" t="s">
        <v>5045</v>
      </c>
      <c r="C28009" s="86" t="s">
        <v>9</v>
      </c>
      <c r="D28009" s="87">
        <v>0.5</v>
      </c>
      <c r="E28009" s="88">
        <v>1958</v>
      </c>
      <c r="F28009" s="89">
        <f>+D28009*E28009</f>
        <v>979</v>
      </c>
    </row>
    <row r="28010" spans="1:6" ht="409.6" hidden="1" customHeight="1" x14ac:dyDescent="0.2"/>
    <row r="28011" spans="1:6" ht="25.5" customHeight="1" thickBot="1" x14ac:dyDescent="0.25">
      <c r="A28011" s="84" t="s">
        <v>6137</v>
      </c>
      <c r="B28011" s="85" t="s">
        <v>6138</v>
      </c>
      <c r="C28011" s="86" t="s">
        <v>9</v>
      </c>
      <c r="D28011" s="87">
        <v>1</v>
      </c>
      <c r="E28011" s="88">
        <v>1533</v>
      </c>
      <c r="F28011" s="89">
        <f>+D28011*E28011</f>
        <v>1533</v>
      </c>
    </row>
    <row r="28012" spans="1:6" ht="409.6" hidden="1" customHeight="1" thickBot="1" x14ac:dyDescent="0.25"/>
    <row r="28013" spans="1:6" ht="13.5" customHeight="1" thickBot="1" x14ac:dyDescent="0.25">
      <c r="A28013" s="90" t="s">
        <v>4883</v>
      </c>
      <c r="B28013" s="91"/>
      <c r="C28013" s="92">
        <v>65.163982602562598</v>
      </c>
      <c r="D28013" s="91"/>
      <c r="E28013" s="93" t="s">
        <v>4884</v>
      </c>
      <c r="F28013" s="94">
        <v>33261</v>
      </c>
    </row>
    <row r="28014" spans="1:6" ht="0.2" customHeight="1" x14ac:dyDescent="0.2"/>
    <row r="28015" spans="1:6" ht="12.75" customHeight="1" x14ac:dyDescent="0.2">
      <c r="A28015" s="80" t="s">
        <v>4871</v>
      </c>
      <c r="B28015" s="81" t="s">
        <v>4885</v>
      </c>
      <c r="C28015" s="82" t="s">
        <v>4870</v>
      </c>
      <c r="D28015" s="82" t="s">
        <v>4873</v>
      </c>
      <c r="E28015" s="82" t="s">
        <v>4874</v>
      </c>
      <c r="F28015" s="83" t="s">
        <v>4875</v>
      </c>
    </row>
    <row r="28016" spans="1:6" ht="409.6" hidden="1" customHeight="1" x14ac:dyDescent="0.2"/>
    <row r="28017" spans="1:6" ht="25.5" customHeight="1" thickBot="1" x14ac:dyDescent="0.25">
      <c r="A28017" s="84" t="s">
        <v>6003</v>
      </c>
      <c r="B28017" s="85" t="s">
        <v>6004</v>
      </c>
      <c r="C28017" s="86" t="s">
        <v>4888</v>
      </c>
      <c r="D28017" s="87">
        <v>9.1139999999999999E-2</v>
      </c>
      <c r="E28017" s="88">
        <v>184277</v>
      </c>
      <c r="F28017" s="89">
        <f>+D28017*E28017</f>
        <v>16795.00578</v>
      </c>
    </row>
    <row r="28018" spans="1:6" ht="409.6" hidden="1" customHeight="1" thickBot="1" x14ac:dyDescent="0.25"/>
    <row r="28019" spans="1:6" ht="13.5" customHeight="1" thickBot="1" x14ac:dyDescent="0.25">
      <c r="A28019" s="90" t="s">
        <v>4893</v>
      </c>
      <c r="B28019" s="91"/>
      <c r="C28019" s="92">
        <v>32.904274910857701</v>
      </c>
      <c r="D28019" s="91"/>
      <c r="E28019" s="93" t="s">
        <v>4884</v>
      </c>
      <c r="F28019" s="94">
        <v>16795</v>
      </c>
    </row>
    <row r="28020" spans="1:6" ht="0.2" customHeight="1" x14ac:dyDescent="0.2"/>
    <row r="28021" spans="1:6" ht="12.75" customHeight="1" x14ac:dyDescent="0.2">
      <c r="A28021" s="80" t="s">
        <v>4871</v>
      </c>
      <c r="B28021" s="81" t="s">
        <v>4894</v>
      </c>
      <c r="C28021" s="82" t="s">
        <v>4870</v>
      </c>
      <c r="D28021" s="82" t="s">
        <v>4873</v>
      </c>
      <c r="E28021" s="82" t="s">
        <v>4874</v>
      </c>
      <c r="F28021" s="83" t="s">
        <v>4875</v>
      </c>
    </row>
    <row r="28022" spans="1:6" ht="409.6" hidden="1" customHeight="1" x14ac:dyDescent="0.2"/>
    <row r="28023" spans="1:6" ht="25.5" customHeight="1" thickBot="1" x14ac:dyDescent="0.25">
      <c r="A28023" s="84" t="s">
        <v>4895</v>
      </c>
      <c r="B28023" s="85" t="s">
        <v>4896</v>
      </c>
      <c r="C28023" s="86" t="s">
        <v>4897</v>
      </c>
      <c r="D28023" s="87">
        <v>0.05</v>
      </c>
      <c r="E28023" s="88">
        <v>16795</v>
      </c>
      <c r="F28023" s="89">
        <f>+D28023*E28023</f>
        <v>839.75</v>
      </c>
    </row>
    <row r="28024" spans="1:6" ht="409.6" hidden="1" customHeight="1" thickBot="1" x14ac:dyDescent="0.25"/>
    <row r="28025" spans="1:6" ht="13.5" customHeight="1" thickBot="1" x14ac:dyDescent="0.25">
      <c r="A28025" s="90" t="s">
        <v>4898</v>
      </c>
      <c r="B28025" s="91"/>
      <c r="C28025" s="92">
        <v>1.64570353826261</v>
      </c>
      <c r="D28025" s="91"/>
      <c r="E28025" s="93" t="s">
        <v>4884</v>
      </c>
      <c r="F28025" s="94">
        <v>840</v>
      </c>
    </row>
    <row r="28026" spans="1:6" ht="0.2" customHeight="1" x14ac:dyDescent="0.2"/>
    <row r="28027" spans="1:6" ht="12.75" customHeight="1" x14ac:dyDescent="0.2">
      <c r="A28027" s="80" t="s">
        <v>4871</v>
      </c>
      <c r="B28027" s="81" t="s">
        <v>4899</v>
      </c>
      <c r="C28027" s="82" t="s">
        <v>4870</v>
      </c>
      <c r="D28027" s="82" t="s">
        <v>4873</v>
      </c>
      <c r="E28027" s="82" t="s">
        <v>4874</v>
      </c>
      <c r="F28027" s="83" t="s">
        <v>4875</v>
      </c>
    </row>
    <row r="28028" spans="1:6" ht="409.6" hidden="1" customHeight="1" x14ac:dyDescent="0.2"/>
    <row r="28029" spans="1:6" ht="25.5" customHeight="1" thickBot="1" x14ac:dyDescent="0.25">
      <c r="A28029" s="84" t="s">
        <v>6125</v>
      </c>
      <c r="B28029" s="85" t="s">
        <v>6126</v>
      </c>
      <c r="C28029" s="86" t="s">
        <v>9</v>
      </c>
      <c r="D28029" s="87">
        <v>1E-3</v>
      </c>
      <c r="E28029" s="88">
        <v>146100</v>
      </c>
      <c r="F28029" s="89">
        <f>+D28029*E28029</f>
        <v>146.1</v>
      </c>
    </row>
    <row r="28030" spans="1:6" ht="409.6" hidden="1" customHeight="1" thickBot="1" x14ac:dyDescent="0.25"/>
    <row r="28031" spans="1:6" ht="13.5" customHeight="1" thickBot="1" x14ac:dyDescent="0.25">
      <c r="A28031" s="90" t="s">
        <v>4904</v>
      </c>
      <c r="B28031" s="91"/>
      <c r="C28031" s="92">
        <v>0.28603894831707199</v>
      </c>
      <c r="D28031" s="91"/>
      <c r="E28031" s="93" t="s">
        <v>4884</v>
      </c>
      <c r="F28031" s="94">
        <v>146</v>
      </c>
    </row>
    <row r="28032" spans="1:6" ht="0.2" customHeight="1" thickBot="1" x14ac:dyDescent="0.25"/>
    <row r="28033" spans="1:6" ht="12.75" customHeight="1" thickBot="1" x14ac:dyDescent="0.3">
      <c r="A28033" s="157" t="s">
        <v>4909</v>
      </c>
      <c r="B28033" s="158"/>
      <c r="C28033" s="158"/>
      <c r="D28033" s="158"/>
      <c r="E28033" s="159">
        <v>51042</v>
      </c>
      <c r="F28033" s="160"/>
    </row>
    <row r="28034" spans="1:6" ht="12.75" customHeight="1" x14ac:dyDescent="0.2"/>
    <row r="28035" spans="1:6" ht="12.75" customHeight="1" x14ac:dyDescent="0.2"/>
    <row r="28036" spans="1:6" ht="409.6" hidden="1" customHeight="1" x14ac:dyDescent="0.2"/>
    <row r="28037" spans="1:6" ht="12.75" customHeight="1" x14ac:dyDescent="0.25">
      <c r="A28037" s="144" t="s">
        <v>4868</v>
      </c>
      <c r="B28037" s="145"/>
      <c r="C28037" s="145"/>
      <c r="D28037" s="145"/>
      <c r="E28037" s="146"/>
      <c r="F28037" s="147"/>
    </row>
    <row r="28038" spans="1:6" ht="12.75" customHeight="1" x14ac:dyDescent="0.2">
      <c r="A28038" s="138" t="s">
        <v>3775</v>
      </c>
      <c r="B28038" s="139"/>
      <c r="C28038" s="139"/>
      <c r="D28038" s="140"/>
      <c r="E28038" s="76" t="s">
        <v>4869</v>
      </c>
      <c r="F28038" s="77" t="s">
        <v>4870</v>
      </c>
    </row>
    <row r="28039" spans="1:6" ht="12.75" customHeight="1" x14ac:dyDescent="0.2">
      <c r="A28039" s="141"/>
      <c r="B28039" s="142"/>
      <c r="C28039" s="142"/>
      <c r="D28039" s="143"/>
      <c r="E28039" s="78" t="s">
        <v>3774</v>
      </c>
      <c r="F28039" s="79" t="s">
        <v>9</v>
      </c>
    </row>
    <row r="28040" spans="1:6" ht="409.6" hidden="1" customHeight="1" x14ac:dyDescent="0.2"/>
    <row r="28041" spans="1:6" ht="12.75" customHeight="1" x14ac:dyDescent="0.2">
      <c r="A28041" s="80" t="s">
        <v>4871</v>
      </c>
      <c r="B28041" s="81" t="s">
        <v>4872</v>
      </c>
      <c r="C28041" s="82" t="s">
        <v>4870</v>
      </c>
      <c r="D28041" s="82" t="s">
        <v>4873</v>
      </c>
      <c r="E28041" s="82" t="s">
        <v>4874</v>
      </c>
      <c r="F28041" s="83" t="s">
        <v>4875</v>
      </c>
    </row>
    <row r="28042" spans="1:6" ht="409.6" hidden="1" customHeight="1" x14ac:dyDescent="0.2"/>
    <row r="28043" spans="1:6" ht="25.5" customHeight="1" x14ac:dyDescent="0.2">
      <c r="A28043" s="84" t="s">
        <v>6139</v>
      </c>
      <c r="B28043" s="85" t="s">
        <v>6140</v>
      </c>
      <c r="C28043" s="86" t="s">
        <v>9</v>
      </c>
      <c r="D28043" s="87">
        <v>1</v>
      </c>
      <c r="E28043" s="88">
        <v>5310</v>
      </c>
      <c r="F28043" s="89">
        <f>+D28043*E28043</f>
        <v>5310</v>
      </c>
    </row>
    <row r="28044" spans="1:6" ht="409.6" hidden="1" customHeight="1" x14ac:dyDescent="0.2"/>
    <row r="28045" spans="1:6" ht="25.5" customHeight="1" x14ac:dyDescent="0.2">
      <c r="A28045" s="84" t="s">
        <v>6141</v>
      </c>
      <c r="B28045" s="85" t="s">
        <v>6142</v>
      </c>
      <c r="C28045" s="86" t="s">
        <v>9</v>
      </c>
      <c r="D28045" s="87">
        <v>2</v>
      </c>
      <c r="E28045" s="88">
        <v>2330</v>
      </c>
      <c r="F28045" s="89">
        <f>+D28045*E28045</f>
        <v>4660</v>
      </c>
    </row>
    <row r="28046" spans="1:6" ht="409.6" hidden="1" customHeight="1" x14ac:dyDescent="0.2"/>
    <row r="28047" spans="1:6" ht="25.5" customHeight="1" x14ac:dyDescent="0.2">
      <c r="A28047" s="84" t="s">
        <v>6143</v>
      </c>
      <c r="B28047" s="85" t="s">
        <v>6144</v>
      </c>
      <c r="C28047" s="86" t="s">
        <v>9</v>
      </c>
      <c r="D28047" s="87">
        <v>1</v>
      </c>
      <c r="E28047" s="88">
        <v>10910</v>
      </c>
      <c r="F28047" s="89">
        <f>+D28047*E28047</f>
        <v>10910</v>
      </c>
    </row>
    <row r="28048" spans="1:6" ht="409.6" hidden="1" customHeight="1" x14ac:dyDescent="0.2"/>
    <row r="28049" spans="1:6" ht="25.5" customHeight="1" x14ac:dyDescent="0.2">
      <c r="A28049" s="84" t="s">
        <v>6145</v>
      </c>
      <c r="B28049" s="85" t="s">
        <v>6146</v>
      </c>
      <c r="C28049" s="86" t="s">
        <v>9</v>
      </c>
      <c r="D28049" s="87">
        <v>1</v>
      </c>
      <c r="E28049" s="88">
        <v>10443</v>
      </c>
      <c r="F28049" s="89">
        <f>+D28049*E28049</f>
        <v>10443</v>
      </c>
    </row>
    <row r="28050" spans="1:6" ht="409.6" hidden="1" customHeight="1" x14ac:dyDescent="0.2"/>
    <row r="28051" spans="1:6" ht="25.5" customHeight="1" x14ac:dyDescent="0.2">
      <c r="A28051" s="84" t="s">
        <v>6147</v>
      </c>
      <c r="B28051" s="85" t="s">
        <v>6148</v>
      </c>
      <c r="C28051" s="86" t="s">
        <v>9</v>
      </c>
      <c r="D28051" s="87">
        <v>1</v>
      </c>
      <c r="E28051" s="88">
        <v>10910</v>
      </c>
      <c r="F28051" s="89">
        <f>+D28051*E28051</f>
        <v>10910</v>
      </c>
    </row>
    <row r="28052" spans="1:6" ht="409.6" hidden="1" customHeight="1" x14ac:dyDescent="0.2"/>
    <row r="28053" spans="1:6" ht="25.5" customHeight="1" x14ac:dyDescent="0.2">
      <c r="A28053" s="84" t="s">
        <v>6149</v>
      </c>
      <c r="B28053" s="85" t="s">
        <v>6150</v>
      </c>
      <c r="C28053" s="86" t="s">
        <v>263</v>
      </c>
      <c r="D28053" s="87">
        <v>0.6</v>
      </c>
      <c r="E28053" s="88">
        <v>20150</v>
      </c>
      <c r="F28053" s="89">
        <f>+D28053*E28053</f>
        <v>12090</v>
      </c>
    </row>
    <row r="28054" spans="1:6" ht="409.6" hidden="1" customHeight="1" x14ac:dyDescent="0.2"/>
    <row r="28055" spans="1:6" ht="25.5" customHeight="1" x14ac:dyDescent="0.2">
      <c r="A28055" s="84" t="s">
        <v>6025</v>
      </c>
      <c r="B28055" s="85" t="s">
        <v>6026</v>
      </c>
      <c r="C28055" s="86" t="s">
        <v>9</v>
      </c>
      <c r="D28055" s="87">
        <v>1</v>
      </c>
      <c r="E28055" s="88">
        <v>1740</v>
      </c>
      <c r="F28055" s="89">
        <f>+D28055*E28055</f>
        <v>1740</v>
      </c>
    </row>
    <row r="28056" spans="1:6" ht="409.6" hidden="1" customHeight="1" x14ac:dyDescent="0.2"/>
    <row r="28057" spans="1:6" ht="25.5" customHeight="1" x14ac:dyDescent="0.2">
      <c r="A28057" s="84" t="s">
        <v>6119</v>
      </c>
      <c r="B28057" s="85" t="s">
        <v>6120</v>
      </c>
      <c r="C28057" s="86" t="s">
        <v>1212</v>
      </c>
      <c r="D28057" s="87">
        <v>0.25</v>
      </c>
      <c r="E28057" s="88">
        <v>28050</v>
      </c>
      <c r="F28057" s="89">
        <f>+D28057*E28057</f>
        <v>7012.5</v>
      </c>
    </row>
    <row r="28058" spans="1:6" ht="409.6" hidden="1" customHeight="1" x14ac:dyDescent="0.2"/>
    <row r="28059" spans="1:6" ht="25.5" customHeight="1" x14ac:dyDescent="0.2">
      <c r="A28059" s="84" t="s">
        <v>6121</v>
      </c>
      <c r="B28059" s="85" t="s">
        <v>6122</v>
      </c>
      <c r="C28059" s="86" t="s">
        <v>9</v>
      </c>
      <c r="D28059" s="87">
        <v>0.3</v>
      </c>
      <c r="E28059" s="88">
        <v>3040</v>
      </c>
      <c r="F28059" s="89">
        <f>+D28059*E28059</f>
        <v>912</v>
      </c>
    </row>
    <row r="28060" spans="1:6" ht="409.6" hidden="1" customHeight="1" x14ac:dyDescent="0.2"/>
    <row r="28061" spans="1:6" ht="25.5" customHeight="1" x14ac:dyDescent="0.2">
      <c r="A28061" s="84" t="s">
        <v>5044</v>
      </c>
      <c r="B28061" s="85" t="s">
        <v>5045</v>
      </c>
      <c r="C28061" s="86" t="s">
        <v>9</v>
      </c>
      <c r="D28061" s="87">
        <v>1</v>
      </c>
      <c r="E28061" s="88">
        <v>1958</v>
      </c>
      <c r="F28061" s="89">
        <f>+D28061*E28061</f>
        <v>1958</v>
      </c>
    </row>
    <row r="28062" spans="1:6" ht="409.6" hidden="1" customHeight="1" x14ac:dyDescent="0.2"/>
    <row r="28063" spans="1:6" ht="25.5" customHeight="1" thickBot="1" x14ac:dyDescent="0.25">
      <c r="A28063" s="84" t="s">
        <v>6151</v>
      </c>
      <c r="B28063" s="85" t="s">
        <v>6152</v>
      </c>
      <c r="C28063" s="86" t="s">
        <v>9</v>
      </c>
      <c r="D28063" s="87">
        <v>1</v>
      </c>
      <c r="E28063" s="88">
        <v>2177</v>
      </c>
      <c r="F28063" s="89">
        <f>+D28063*E28063</f>
        <v>2177</v>
      </c>
    </row>
    <row r="28064" spans="1:6" ht="409.6" hidden="1" customHeight="1" thickBot="1" x14ac:dyDescent="0.25"/>
    <row r="28065" spans="1:6" ht="13.5" customHeight="1" thickBot="1" x14ac:dyDescent="0.25">
      <c r="A28065" s="90" t="s">
        <v>4883</v>
      </c>
      <c r="B28065" s="91"/>
      <c r="C28065" s="92">
        <v>73.167928682670095</v>
      </c>
      <c r="D28065" s="91"/>
      <c r="E28065" s="93" t="s">
        <v>4884</v>
      </c>
      <c r="F28065" s="94">
        <v>68123</v>
      </c>
    </row>
    <row r="28066" spans="1:6" ht="0.2" customHeight="1" x14ac:dyDescent="0.2"/>
    <row r="28067" spans="1:6" ht="12.75" customHeight="1" x14ac:dyDescent="0.2">
      <c r="A28067" s="80" t="s">
        <v>4871</v>
      </c>
      <c r="B28067" s="81" t="s">
        <v>4885</v>
      </c>
      <c r="C28067" s="82" t="s">
        <v>4870</v>
      </c>
      <c r="D28067" s="82" t="s">
        <v>4873</v>
      </c>
      <c r="E28067" s="82" t="s">
        <v>4874</v>
      </c>
      <c r="F28067" s="83" t="s">
        <v>4875</v>
      </c>
    </row>
    <row r="28068" spans="1:6" ht="409.6" hidden="1" customHeight="1" x14ac:dyDescent="0.2"/>
    <row r="28069" spans="1:6" ht="25.5" customHeight="1" thickBot="1" x14ac:dyDescent="0.25">
      <c r="A28069" s="84" t="s">
        <v>6003</v>
      </c>
      <c r="B28069" s="85" t="s">
        <v>6004</v>
      </c>
      <c r="C28069" s="86" t="s">
        <v>4888</v>
      </c>
      <c r="D28069" s="87">
        <v>0.12759999999999999</v>
      </c>
      <c r="E28069" s="88">
        <v>184277</v>
      </c>
      <c r="F28069" s="89">
        <f>+D28069*E28069</f>
        <v>23513.745199999998</v>
      </c>
    </row>
    <row r="28070" spans="1:6" ht="409.6" hidden="1" customHeight="1" thickBot="1" x14ac:dyDescent="0.25"/>
    <row r="28071" spans="1:6" ht="13.5" customHeight="1" thickBot="1" x14ac:dyDescent="0.25">
      <c r="A28071" s="90" t="s">
        <v>4893</v>
      </c>
      <c r="B28071" s="91"/>
      <c r="C28071" s="92">
        <v>25.255356855163502</v>
      </c>
      <c r="D28071" s="91"/>
      <c r="E28071" s="93" t="s">
        <v>4884</v>
      </c>
      <c r="F28071" s="94">
        <v>23514</v>
      </c>
    </row>
    <row r="28072" spans="1:6" ht="0.2" customHeight="1" x14ac:dyDescent="0.2"/>
    <row r="28073" spans="1:6" ht="12.75" customHeight="1" x14ac:dyDescent="0.2">
      <c r="A28073" s="80" t="s">
        <v>4871</v>
      </c>
      <c r="B28073" s="81" t="s">
        <v>4894</v>
      </c>
      <c r="C28073" s="82" t="s">
        <v>4870</v>
      </c>
      <c r="D28073" s="82" t="s">
        <v>4873</v>
      </c>
      <c r="E28073" s="82" t="s">
        <v>4874</v>
      </c>
      <c r="F28073" s="83" t="s">
        <v>4875</v>
      </c>
    </row>
    <row r="28074" spans="1:6" ht="409.6" hidden="1" customHeight="1" x14ac:dyDescent="0.2"/>
    <row r="28075" spans="1:6" ht="25.5" customHeight="1" thickBot="1" x14ac:dyDescent="0.25">
      <c r="A28075" s="84" t="s">
        <v>4895</v>
      </c>
      <c r="B28075" s="85" t="s">
        <v>4896</v>
      </c>
      <c r="C28075" s="86" t="s">
        <v>4897</v>
      </c>
      <c r="D28075" s="87">
        <v>0.05</v>
      </c>
      <c r="E28075" s="88">
        <v>23514</v>
      </c>
      <c r="F28075" s="89">
        <f>+D28075*E28075</f>
        <v>1175.7</v>
      </c>
    </row>
    <row r="28076" spans="1:6" ht="409.6" hidden="1" customHeight="1" thickBot="1" x14ac:dyDescent="0.25"/>
    <row r="28077" spans="1:6" ht="13.5" customHeight="1" thickBot="1" x14ac:dyDescent="0.25">
      <c r="A28077" s="90" t="s">
        <v>4898</v>
      </c>
      <c r="B28077" s="91"/>
      <c r="C28077" s="92">
        <v>1.26309005961012</v>
      </c>
      <c r="D28077" s="91"/>
      <c r="E28077" s="93" t="s">
        <v>4884</v>
      </c>
      <c r="F28077" s="94">
        <v>1176</v>
      </c>
    </row>
    <row r="28078" spans="1:6" ht="0.2" customHeight="1" x14ac:dyDescent="0.2"/>
    <row r="28079" spans="1:6" ht="12.75" customHeight="1" x14ac:dyDescent="0.2">
      <c r="A28079" s="80" t="s">
        <v>4871</v>
      </c>
      <c r="B28079" s="81" t="s">
        <v>4899</v>
      </c>
      <c r="C28079" s="82" t="s">
        <v>4870</v>
      </c>
      <c r="D28079" s="82" t="s">
        <v>4873</v>
      </c>
      <c r="E28079" s="82" t="s">
        <v>4874</v>
      </c>
      <c r="F28079" s="83" t="s">
        <v>4875</v>
      </c>
    </row>
    <row r="28080" spans="1:6" ht="409.6" hidden="1" customHeight="1" x14ac:dyDescent="0.2"/>
    <row r="28081" spans="1:6" ht="25.5" customHeight="1" thickBot="1" x14ac:dyDescent="0.25">
      <c r="A28081" s="84" t="s">
        <v>6125</v>
      </c>
      <c r="B28081" s="85" t="s">
        <v>6126</v>
      </c>
      <c r="C28081" s="86" t="s">
        <v>9</v>
      </c>
      <c r="D28081" s="87">
        <v>2E-3</v>
      </c>
      <c r="E28081" s="88">
        <v>146100</v>
      </c>
      <c r="F28081" s="89">
        <f>+D28081*E28081</f>
        <v>292.2</v>
      </c>
    </row>
    <row r="28082" spans="1:6" ht="409.6" hidden="1" customHeight="1" thickBot="1" x14ac:dyDescent="0.25"/>
    <row r="28083" spans="1:6" ht="13.5" customHeight="1" thickBot="1" x14ac:dyDescent="0.25">
      <c r="A28083" s="90" t="s">
        <v>4904</v>
      </c>
      <c r="B28083" s="91"/>
      <c r="C28083" s="92">
        <v>0.31362440255625401</v>
      </c>
      <c r="D28083" s="91"/>
      <c r="E28083" s="93" t="s">
        <v>4884</v>
      </c>
      <c r="F28083" s="94">
        <v>292</v>
      </c>
    </row>
    <row r="28084" spans="1:6" ht="0.2" customHeight="1" thickBot="1" x14ac:dyDescent="0.25"/>
    <row r="28085" spans="1:6" ht="12.75" customHeight="1" thickBot="1" x14ac:dyDescent="0.3">
      <c r="A28085" s="157" t="s">
        <v>4909</v>
      </c>
      <c r="B28085" s="158"/>
      <c r="C28085" s="158"/>
      <c r="D28085" s="158"/>
      <c r="E28085" s="159">
        <v>93105</v>
      </c>
      <c r="F28085" s="160"/>
    </row>
    <row r="28086" spans="1:6" ht="12.75" customHeight="1" x14ac:dyDescent="0.2"/>
    <row r="28087" spans="1:6" ht="12.75" customHeight="1" x14ac:dyDescent="0.2"/>
    <row r="28088" spans="1:6" ht="409.6" hidden="1" customHeight="1" x14ac:dyDescent="0.2"/>
    <row r="28089" spans="1:6" ht="12.75" customHeight="1" x14ac:dyDescent="0.25">
      <c r="A28089" s="144" t="s">
        <v>4868</v>
      </c>
      <c r="B28089" s="145"/>
      <c r="C28089" s="145"/>
      <c r="D28089" s="145"/>
      <c r="E28089" s="146"/>
      <c r="F28089" s="147"/>
    </row>
    <row r="28090" spans="1:6" ht="12.75" customHeight="1" x14ac:dyDescent="0.2">
      <c r="A28090" s="138" t="s">
        <v>3777</v>
      </c>
      <c r="B28090" s="139"/>
      <c r="C28090" s="139"/>
      <c r="D28090" s="140"/>
      <c r="E28090" s="76" t="s">
        <v>4869</v>
      </c>
      <c r="F28090" s="77" t="s">
        <v>4870</v>
      </c>
    </row>
    <row r="28091" spans="1:6" ht="12.75" customHeight="1" x14ac:dyDescent="0.2">
      <c r="A28091" s="141"/>
      <c r="B28091" s="142"/>
      <c r="C28091" s="142"/>
      <c r="D28091" s="143"/>
      <c r="E28091" s="78" t="s">
        <v>3776</v>
      </c>
      <c r="F28091" s="79" t="s">
        <v>9</v>
      </c>
    </row>
    <row r="28092" spans="1:6" ht="409.6" hidden="1" customHeight="1" x14ac:dyDescent="0.2"/>
    <row r="28093" spans="1:6" ht="12.75" customHeight="1" x14ac:dyDescent="0.2">
      <c r="A28093" s="80" t="s">
        <v>4871</v>
      </c>
      <c r="B28093" s="81" t="s">
        <v>4872</v>
      </c>
      <c r="C28093" s="82" t="s">
        <v>4870</v>
      </c>
      <c r="D28093" s="82" t="s">
        <v>4873</v>
      </c>
      <c r="E28093" s="82" t="s">
        <v>4874</v>
      </c>
      <c r="F28093" s="83" t="s">
        <v>4875</v>
      </c>
    </row>
    <row r="28094" spans="1:6" ht="409.6" hidden="1" customHeight="1" x14ac:dyDescent="0.2"/>
    <row r="28095" spans="1:6" ht="25.5" customHeight="1" x14ac:dyDescent="0.2">
      <c r="A28095" s="84" t="s">
        <v>6153</v>
      </c>
      <c r="B28095" s="85" t="s">
        <v>6154</v>
      </c>
      <c r="C28095" s="86" t="s">
        <v>9</v>
      </c>
      <c r="D28095" s="87">
        <v>1</v>
      </c>
      <c r="E28095" s="88">
        <v>8140</v>
      </c>
      <c r="F28095" s="89">
        <f>+D28095*E28095</f>
        <v>8140</v>
      </c>
    </row>
    <row r="28096" spans="1:6" ht="409.6" hidden="1" customHeight="1" x14ac:dyDescent="0.2"/>
    <row r="28097" spans="1:6" ht="25.5" customHeight="1" x14ac:dyDescent="0.2">
      <c r="A28097" s="84" t="s">
        <v>6155</v>
      </c>
      <c r="B28097" s="85" t="s">
        <v>6156</v>
      </c>
      <c r="C28097" s="86" t="s">
        <v>9</v>
      </c>
      <c r="D28097" s="87">
        <v>2</v>
      </c>
      <c r="E28097" s="88">
        <v>3268</v>
      </c>
      <c r="F28097" s="89">
        <f>+D28097*E28097</f>
        <v>6536</v>
      </c>
    </row>
    <row r="28098" spans="1:6" ht="409.6" hidden="1" customHeight="1" x14ac:dyDescent="0.2"/>
    <row r="28099" spans="1:6" ht="25.5" customHeight="1" x14ac:dyDescent="0.2">
      <c r="A28099" s="84" t="s">
        <v>6157</v>
      </c>
      <c r="B28099" s="85" t="s">
        <v>6158</v>
      </c>
      <c r="C28099" s="86" t="s">
        <v>9</v>
      </c>
      <c r="D28099" s="87">
        <v>1</v>
      </c>
      <c r="E28099" s="88">
        <v>12350</v>
      </c>
      <c r="F28099" s="89">
        <f>+D28099*E28099</f>
        <v>12350</v>
      </c>
    </row>
    <row r="28100" spans="1:6" ht="409.6" hidden="1" customHeight="1" x14ac:dyDescent="0.2"/>
    <row r="28101" spans="1:6" ht="25.5" customHeight="1" x14ac:dyDescent="0.2">
      <c r="A28101" s="84" t="s">
        <v>6159</v>
      </c>
      <c r="B28101" s="85" t="s">
        <v>6160</v>
      </c>
      <c r="C28101" s="86" t="s">
        <v>9</v>
      </c>
      <c r="D28101" s="87">
        <v>1</v>
      </c>
      <c r="E28101" s="88">
        <v>14605</v>
      </c>
      <c r="F28101" s="89">
        <f>+D28101*E28101</f>
        <v>14605</v>
      </c>
    </row>
    <row r="28102" spans="1:6" ht="409.6" hidden="1" customHeight="1" x14ac:dyDescent="0.2"/>
    <row r="28103" spans="1:6" ht="25.5" customHeight="1" x14ac:dyDescent="0.2">
      <c r="A28103" s="84" t="s">
        <v>6057</v>
      </c>
      <c r="B28103" s="85" t="s">
        <v>6058</v>
      </c>
      <c r="C28103" s="86" t="s">
        <v>9</v>
      </c>
      <c r="D28103" s="87">
        <v>1</v>
      </c>
      <c r="E28103" s="88">
        <v>3656</v>
      </c>
      <c r="F28103" s="89">
        <f>+D28103*E28103</f>
        <v>3656</v>
      </c>
    </row>
    <row r="28104" spans="1:6" ht="409.6" hidden="1" customHeight="1" x14ac:dyDescent="0.2"/>
    <row r="28105" spans="1:6" ht="25.5" customHeight="1" x14ac:dyDescent="0.2">
      <c r="A28105" s="84" t="s">
        <v>6161</v>
      </c>
      <c r="B28105" s="85" t="s">
        <v>6162</v>
      </c>
      <c r="C28105" s="86" t="s">
        <v>9</v>
      </c>
      <c r="D28105" s="87">
        <v>1</v>
      </c>
      <c r="E28105" s="88">
        <v>18721</v>
      </c>
      <c r="F28105" s="89">
        <f>+D28105*E28105</f>
        <v>18721</v>
      </c>
    </row>
    <row r="28106" spans="1:6" ht="409.6" hidden="1" customHeight="1" x14ac:dyDescent="0.2"/>
    <row r="28107" spans="1:6" ht="25.5" customHeight="1" x14ac:dyDescent="0.2">
      <c r="A28107" s="84" t="s">
        <v>6163</v>
      </c>
      <c r="B28107" s="85" t="s">
        <v>6164</v>
      </c>
      <c r="C28107" s="86" t="s">
        <v>263</v>
      </c>
      <c r="D28107" s="87">
        <v>0.6</v>
      </c>
      <c r="E28107" s="88">
        <v>32630</v>
      </c>
      <c r="F28107" s="89">
        <f>+D28107*E28107</f>
        <v>19578</v>
      </c>
    </row>
    <row r="28108" spans="1:6" ht="409.6" hidden="1" customHeight="1" x14ac:dyDescent="0.2"/>
    <row r="28109" spans="1:6" ht="25.5" customHeight="1" x14ac:dyDescent="0.2">
      <c r="A28109" s="84" t="s">
        <v>6119</v>
      </c>
      <c r="B28109" s="85" t="s">
        <v>6120</v>
      </c>
      <c r="C28109" s="86" t="s">
        <v>1212</v>
      </c>
      <c r="D28109" s="87">
        <v>0.3</v>
      </c>
      <c r="E28109" s="88">
        <v>28050</v>
      </c>
      <c r="F28109" s="89">
        <f>+D28109*E28109</f>
        <v>8415</v>
      </c>
    </row>
    <row r="28110" spans="1:6" ht="409.6" hidden="1" customHeight="1" x14ac:dyDescent="0.2"/>
    <row r="28111" spans="1:6" ht="25.5" customHeight="1" x14ac:dyDescent="0.2">
      <c r="A28111" s="84" t="s">
        <v>6121</v>
      </c>
      <c r="B28111" s="85" t="s">
        <v>6122</v>
      </c>
      <c r="C28111" s="86" t="s">
        <v>9</v>
      </c>
      <c r="D28111" s="87">
        <v>0.3</v>
      </c>
      <c r="E28111" s="88">
        <v>3040</v>
      </c>
      <c r="F28111" s="89">
        <f>+D28111*E28111</f>
        <v>912</v>
      </c>
    </row>
    <row r="28112" spans="1:6" ht="409.6" hidden="1" customHeight="1" x14ac:dyDescent="0.2"/>
    <row r="28113" spans="1:6" ht="25.5" customHeight="1" x14ac:dyDescent="0.2">
      <c r="A28113" s="84" t="s">
        <v>5044</v>
      </c>
      <c r="B28113" s="85" t="s">
        <v>5045</v>
      </c>
      <c r="C28113" s="86" t="s">
        <v>9</v>
      </c>
      <c r="D28113" s="87">
        <v>1</v>
      </c>
      <c r="E28113" s="88">
        <v>1958</v>
      </c>
      <c r="F28113" s="89">
        <f>+D28113*E28113</f>
        <v>1958</v>
      </c>
    </row>
    <row r="28114" spans="1:6" ht="409.6" hidden="1" customHeight="1" x14ac:dyDescent="0.2"/>
    <row r="28115" spans="1:6" ht="25.5" customHeight="1" thickBot="1" x14ac:dyDescent="0.25">
      <c r="A28115" s="84" t="s">
        <v>6165</v>
      </c>
      <c r="B28115" s="85" t="s">
        <v>6166</v>
      </c>
      <c r="C28115" s="86" t="s">
        <v>9</v>
      </c>
      <c r="D28115" s="87">
        <v>1</v>
      </c>
      <c r="E28115" s="88">
        <v>3855</v>
      </c>
      <c r="F28115" s="89">
        <f>+D28115*E28115</f>
        <v>3855</v>
      </c>
    </row>
    <row r="28116" spans="1:6" ht="409.6" hidden="1" customHeight="1" thickBot="1" x14ac:dyDescent="0.25"/>
    <row r="28117" spans="1:6" ht="13.5" customHeight="1" thickBot="1" x14ac:dyDescent="0.25">
      <c r="A28117" s="90" t="s">
        <v>4883</v>
      </c>
      <c r="B28117" s="91"/>
      <c r="C28117" s="92">
        <v>76.489683972387297</v>
      </c>
      <c r="D28117" s="91"/>
      <c r="E28117" s="93" t="s">
        <v>4884</v>
      </c>
      <c r="F28117" s="94">
        <v>98726</v>
      </c>
    </row>
    <row r="28118" spans="1:6" ht="0.2" customHeight="1" x14ac:dyDescent="0.2"/>
    <row r="28119" spans="1:6" ht="12.75" customHeight="1" x14ac:dyDescent="0.2">
      <c r="A28119" s="80" t="s">
        <v>4871</v>
      </c>
      <c r="B28119" s="81" t="s">
        <v>4885</v>
      </c>
      <c r="C28119" s="82" t="s">
        <v>4870</v>
      </c>
      <c r="D28119" s="82" t="s">
        <v>4873</v>
      </c>
      <c r="E28119" s="82" t="s">
        <v>4874</v>
      </c>
      <c r="F28119" s="83" t="s">
        <v>4875</v>
      </c>
    </row>
    <row r="28120" spans="1:6" ht="409.6" hidden="1" customHeight="1" x14ac:dyDescent="0.2"/>
    <row r="28121" spans="1:6" ht="25.5" customHeight="1" thickBot="1" x14ac:dyDescent="0.25">
      <c r="A28121" s="84" t="s">
        <v>6003</v>
      </c>
      <c r="B28121" s="85" t="s">
        <v>6004</v>
      </c>
      <c r="C28121" s="86" t="s">
        <v>4888</v>
      </c>
      <c r="D28121" s="87">
        <v>0.15493999999999999</v>
      </c>
      <c r="E28121" s="88">
        <v>184277</v>
      </c>
      <c r="F28121" s="89">
        <f>+D28121*E28121</f>
        <v>28551.878379999998</v>
      </c>
    </row>
    <row r="28122" spans="1:6" ht="409.6" hidden="1" customHeight="1" thickBot="1" x14ac:dyDescent="0.25"/>
    <row r="28123" spans="1:6" ht="13.5" customHeight="1" thickBot="1" x14ac:dyDescent="0.25">
      <c r="A28123" s="90" t="s">
        <v>4893</v>
      </c>
      <c r="B28123" s="91"/>
      <c r="C28123" s="92">
        <v>22.121158122273801</v>
      </c>
      <c r="D28123" s="91"/>
      <c r="E28123" s="93" t="s">
        <v>4884</v>
      </c>
      <c r="F28123" s="94">
        <v>28552</v>
      </c>
    </row>
    <row r="28124" spans="1:6" ht="0.2" customHeight="1" x14ac:dyDescent="0.2"/>
    <row r="28125" spans="1:6" ht="12.75" customHeight="1" x14ac:dyDescent="0.2">
      <c r="A28125" s="80" t="s">
        <v>4871</v>
      </c>
      <c r="B28125" s="81" t="s">
        <v>4894</v>
      </c>
      <c r="C28125" s="82" t="s">
        <v>4870</v>
      </c>
      <c r="D28125" s="82" t="s">
        <v>4873</v>
      </c>
      <c r="E28125" s="82" t="s">
        <v>4874</v>
      </c>
      <c r="F28125" s="83" t="s">
        <v>4875</v>
      </c>
    </row>
    <row r="28126" spans="1:6" ht="409.6" hidden="1" customHeight="1" x14ac:dyDescent="0.2"/>
    <row r="28127" spans="1:6" ht="25.5" customHeight="1" thickBot="1" x14ac:dyDescent="0.25">
      <c r="A28127" s="84" t="s">
        <v>4895</v>
      </c>
      <c r="B28127" s="85" t="s">
        <v>4896</v>
      </c>
      <c r="C28127" s="86" t="s">
        <v>4897</v>
      </c>
      <c r="D28127" s="87">
        <v>0.05</v>
      </c>
      <c r="E28127" s="88">
        <v>28552</v>
      </c>
      <c r="F28127" s="89">
        <f>+D28127*E28127</f>
        <v>1427.6000000000001</v>
      </c>
    </row>
    <row r="28128" spans="1:6" ht="409.6" hidden="1" customHeight="1" thickBot="1" x14ac:dyDescent="0.25"/>
    <row r="28129" spans="1:6" ht="13.5" customHeight="1" thickBot="1" x14ac:dyDescent="0.25">
      <c r="A28129" s="90" t="s">
        <v>4898</v>
      </c>
      <c r="B28129" s="91"/>
      <c r="C28129" s="92">
        <v>1.1063678130641299</v>
      </c>
      <c r="D28129" s="91"/>
      <c r="E28129" s="93" t="s">
        <v>4884</v>
      </c>
      <c r="F28129" s="94">
        <v>1428</v>
      </c>
    </row>
    <row r="28130" spans="1:6" ht="0.2" customHeight="1" x14ac:dyDescent="0.2"/>
    <row r="28131" spans="1:6" ht="12.75" customHeight="1" x14ac:dyDescent="0.2">
      <c r="A28131" s="80" t="s">
        <v>4871</v>
      </c>
      <c r="B28131" s="81" t="s">
        <v>4899</v>
      </c>
      <c r="C28131" s="82" t="s">
        <v>4870</v>
      </c>
      <c r="D28131" s="82" t="s">
        <v>4873</v>
      </c>
      <c r="E28131" s="82" t="s">
        <v>4874</v>
      </c>
      <c r="F28131" s="83" t="s">
        <v>4875</v>
      </c>
    </row>
    <row r="28132" spans="1:6" ht="409.6" hidden="1" customHeight="1" x14ac:dyDescent="0.2"/>
    <row r="28133" spans="1:6" ht="25.5" customHeight="1" thickBot="1" x14ac:dyDescent="0.25">
      <c r="A28133" s="84" t="s">
        <v>6125</v>
      </c>
      <c r="B28133" s="85" t="s">
        <v>6126</v>
      </c>
      <c r="C28133" s="86" t="s">
        <v>9</v>
      </c>
      <c r="D28133" s="87">
        <v>2.5000000000000001E-3</v>
      </c>
      <c r="E28133" s="88">
        <v>146100</v>
      </c>
      <c r="F28133" s="89">
        <f>+D28133*E28133</f>
        <v>365.25</v>
      </c>
    </row>
    <row r="28134" spans="1:6" ht="409.6" hidden="1" customHeight="1" thickBot="1" x14ac:dyDescent="0.25"/>
    <row r="28135" spans="1:6" ht="13.5" customHeight="1" thickBot="1" x14ac:dyDescent="0.25">
      <c r="A28135" s="90" t="s">
        <v>4904</v>
      </c>
      <c r="B28135" s="91"/>
      <c r="C28135" s="92">
        <v>0.28279009227479401</v>
      </c>
      <c r="D28135" s="91"/>
      <c r="E28135" s="93" t="s">
        <v>4884</v>
      </c>
      <c r="F28135" s="94">
        <v>365</v>
      </c>
    </row>
    <row r="28136" spans="1:6" ht="0.2" customHeight="1" thickBot="1" x14ac:dyDescent="0.25"/>
    <row r="28137" spans="1:6" ht="12.75" customHeight="1" thickBot="1" x14ac:dyDescent="0.3">
      <c r="A28137" s="157" t="s">
        <v>4909</v>
      </c>
      <c r="B28137" s="158"/>
      <c r="C28137" s="158"/>
      <c r="D28137" s="158"/>
      <c r="E28137" s="159">
        <v>129071</v>
      </c>
      <c r="F28137" s="160"/>
    </row>
    <row r="28138" spans="1:6" ht="12.75" customHeight="1" x14ac:dyDescent="0.2"/>
    <row r="28139" spans="1:6" ht="12.75" customHeight="1" x14ac:dyDescent="0.2"/>
    <row r="28140" spans="1:6" ht="409.6" hidden="1" customHeight="1" x14ac:dyDescent="0.2"/>
    <row r="28141" spans="1:6" ht="12.75" customHeight="1" x14ac:dyDescent="0.25">
      <c r="A28141" s="144" t="s">
        <v>4868</v>
      </c>
      <c r="B28141" s="145"/>
      <c r="C28141" s="145"/>
      <c r="D28141" s="145"/>
      <c r="E28141" s="146"/>
      <c r="F28141" s="147"/>
    </row>
    <row r="28142" spans="1:6" ht="12.75" customHeight="1" x14ac:dyDescent="0.2">
      <c r="A28142" s="138" t="s">
        <v>3779</v>
      </c>
      <c r="B28142" s="139"/>
      <c r="C28142" s="139"/>
      <c r="D28142" s="140"/>
      <c r="E28142" s="76" t="s">
        <v>4869</v>
      </c>
      <c r="F28142" s="77" t="s">
        <v>4870</v>
      </c>
    </row>
    <row r="28143" spans="1:6" ht="12.75" customHeight="1" x14ac:dyDescent="0.2">
      <c r="A28143" s="141"/>
      <c r="B28143" s="142"/>
      <c r="C28143" s="142"/>
      <c r="D28143" s="143"/>
      <c r="E28143" s="78" t="s">
        <v>3778</v>
      </c>
      <c r="F28143" s="79" t="s">
        <v>9</v>
      </c>
    </row>
    <row r="28144" spans="1:6" ht="409.6" hidden="1" customHeight="1" x14ac:dyDescent="0.2"/>
    <row r="28145" spans="1:6" ht="12.75" customHeight="1" x14ac:dyDescent="0.2">
      <c r="A28145" s="80" t="s">
        <v>4871</v>
      </c>
      <c r="B28145" s="81" t="s">
        <v>4872</v>
      </c>
      <c r="C28145" s="82" t="s">
        <v>4870</v>
      </c>
      <c r="D28145" s="82" t="s">
        <v>4873</v>
      </c>
      <c r="E28145" s="82" t="s">
        <v>4874</v>
      </c>
      <c r="F28145" s="83" t="s">
        <v>4875</v>
      </c>
    </row>
    <row r="28146" spans="1:6" ht="409.6" hidden="1" customHeight="1" x14ac:dyDescent="0.2"/>
    <row r="28147" spans="1:6" ht="25.5" customHeight="1" x14ac:dyDescent="0.2">
      <c r="A28147" s="84" t="s">
        <v>6167</v>
      </c>
      <c r="B28147" s="85" t="s">
        <v>6168</v>
      </c>
      <c r="C28147" s="86" t="s">
        <v>9</v>
      </c>
      <c r="D28147" s="87">
        <v>1</v>
      </c>
      <c r="E28147" s="88">
        <v>30100</v>
      </c>
      <c r="F28147" s="89">
        <f>+D28147*E28147</f>
        <v>30100</v>
      </c>
    </row>
    <row r="28148" spans="1:6" ht="409.6" hidden="1" customHeight="1" x14ac:dyDescent="0.2"/>
    <row r="28149" spans="1:6" ht="25.5" customHeight="1" x14ac:dyDescent="0.2">
      <c r="A28149" s="84" t="s">
        <v>5044</v>
      </c>
      <c r="B28149" s="85" t="s">
        <v>5045</v>
      </c>
      <c r="C28149" s="86" t="s">
        <v>9</v>
      </c>
      <c r="D28149" s="87">
        <v>0.5</v>
      </c>
      <c r="E28149" s="88">
        <v>1958</v>
      </c>
      <c r="F28149" s="89">
        <f>+D28149*E28149</f>
        <v>979</v>
      </c>
    </row>
    <row r="28150" spans="1:6" ht="409.6" hidden="1" customHeight="1" x14ac:dyDescent="0.2"/>
    <row r="28151" spans="1:6" ht="25.5" customHeight="1" x14ac:dyDescent="0.2">
      <c r="A28151" s="84" t="s">
        <v>6169</v>
      </c>
      <c r="B28151" s="85" t="s">
        <v>6170</v>
      </c>
      <c r="C28151" s="86" t="s">
        <v>9</v>
      </c>
      <c r="D28151" s="87">
        <v>7.0000000000000007E-2</v>
      </c>
      <c r="E28151" s="88">
        <v>9500</v>
      </c>
      <c r="F28151" s="89">
        <f>+D28151*E28151</f>
        <v>665.00000000000011</v>
      </c>
    </row>
    <row r="28152" spans="1:6" ht="409.6" hidden="1" customHeight="1" x14ac:dyDescent="0.2"/>
    <row r="28153" spans="1:6" ht="25.5" customHeight="1" thickBot="1" x14ac:dyDescent="0.25">
      <c r="A28153" s="84" t="s">
        <v>5995</v>
      </c>
      <c r="B28153" s="85" t="s">
        <v>5996</v>
      </c>
      <c r="C28153" s="86" t="s">
        <v>9</v>
      </c>
      <c r="D28153" s="87">
        <v>2</v>
      </c>
      <c r="E28153" s="88">
        <v>458</v>
      </c>
      <c r="F28153" s="89">
        <f>+D28153*E28153</f>
        <v>916</v>
      </c>
    </row>
    <row r="28154" spans="1:6" ht="409.6" hidden="1" customHeight="1" thickBot="1" x14ac:dyDescent="0.25"/>
    <row r="28155" spans="1:6" ht="13.5" customHeight="1" thickBot="1" x14ac:dyDescent="0.25">
      <c r="A28155" s="90" t="s">
        <v>4883</v>
      </c>
      <c r="B28155" s="91"/>
      <c r="C28155" s="92">
        <v>67.574277911114805</v>
      </c>
      <c r="D28155" s="91"/>
      <c r="E28155" s="93" t="s">
        <v>4884</v>
      </c>
      <c r="F28155" s="94">
        <v>32660</v>
      </c>
    </row>
    <row r="28156" spans="1:6" ht="0.2" customHeight="1" x14ac:dyDescent="0.2"/>
    <row r="28157" spans="1:6" ht="12.75" customHeight="1" x14ac:dyDescent="0.2">
      <c r="A28157" s="80" t="s">
        <v>4871</v>
      </c>
      <c r="B28157" s="81" t="s">
        <v>4885</v>
      </c>
      <c r="C28157" s="82" t="s">
        <v>4870</v>
      </c>
      <c r="D28157" s="82" t="s">
        <v>4873</v>
      </c>
      <c r="E28157" s="82" t="s">
        <v>4874</v>
      </c>
      <c r="F28157" s="83" t="s">
        <v>4875</v>
      </c>
    </row>
    <row r="28158" spans="1:6" ht="409.6" hidden="1" customHeight="1" x14ac:dyDescent="0.2"/>
    <row r="28159" spans="1:6" ht="25.5" customHeight="1" thickBot="1" x14ac:dyDescent="0.25">
      <c r="A28159" s="84" t="s">
        <v>6003</v>
      </c>
      <c r="B28159" s="85" t="s">
        <v>6004</v>
      </c>
      <c r="C28159" s="86" t="s">
        <v>4888</v>
      </c>
      <c r="D28159" s="87">
        <v>8.1000000000000003E-2</v>
      </c>
      <c r="E28159" s="88">
        <v>184277</v>
      </c>
      <c r="F28159" s="89">
        <f>+D28159*E28159</f>
        <v>14926.437</v>
      </c>
    </row>
    <row r="28160" spans="1:6" ht="409.6" hidden="1" customHeight="1" thickBot="1" x14ac:dyDescent="0.25"/>
    <row r="28161" spans="1:6" ht="13.5" customHeight="1" thickBot="1" x14ac:dyDescent="0.25">
      <c r="A28161" s="90" t="s">
        <v>4893</v>
      </c>
      <c r="B28161" s="91"/>
      <c r="C28161" s="92">
        <v>30.882231233965101</v>
      </c>
      <c r="D28161" s="91"/>
      <c r="E28161" s="93" t="s">
        <v>4884</v>
      </c>
      <c r="F28161" s="94">
        <v>14926</v>
      </c>
    </row>
    <row r="28162" spans="1:6" ht="0.2" customHeight="1" x14ac:dyDescent="0.2"/>
    <row r="28163" spans="1:6" ht="12.75" customHeight="1" x14ac:dyDescent="0.2">
      <c r="A28163" s="80" t="s">
        <v>4871</v>
      </c>
      <c r="B28163" s="81" t="s">
        <v>4894</v>
      </c>
      <c r="C28163" s="82" t="s">
        <v>4870</v>
      </c>
      <c r="D28163" s="82" t="s">
        <v>4873</v>
      </c>
      <c r="E28163" s="82" t="s">
        <v>4874</v>
      </c>
      <c r="F28163" s="83" t="s">
        <v>4875</v>
      </c>
    </row>
    <row r="28164" spans="1:6" ht="409.6" hidden="1" customHeight="1" x14ac:dyDescent="0.2"/>
    <row r="28165" spans="1:6" ht="25.5" customHeight="1" thickBot="1" x14ac:dyDescent="0.25">
      <c r="A28165" s="84" t="s">
        <v>4895</v>
      </c>
      <c r="B28165" s="85" t="s">
        <v>4896</v>
      </c>
      <c r="C28165" s="86" t="s">
        <v>4897</v>
      </c>
      <c r="D28165" s="87">
        <v>0.05</v>
      </c>
      <c r="E28165" s="88">
        <v>14926</v>
      </c>
      <c r="F28165" s="89">
        <f>+D28165*E28165</f>
        <v>746.30000000000007</v>
      </c>
    </row>
    <row r="28166" spans="1:6" ht="409.6" hidden="1" customHeight="1" thickBot="1" x14ac:dyDescent="0.25"/>
    <row r="28167" spans="1:6" ht="13.5" customHeight="1" thickBot="1" x14ac:dyDescent="0.25">
      <c r="A28167" s="90" t="s">
        <v>4898</v>
      </c>
      <c r="B28167" s="91"/>
      <c r="C28167" s="92">
        <v>1.54349085492014</v>
      </c>
      <c r="D28167" s="91"/>
      <c r="E28167" s="93" t="s">
        <v>4884</v>
      </c>
      <c r="F28167" s="94">
        <v>746</v>
      </c>
    </row>
    <row r="28168" spans="1:6" ht="0.2" customHeight="1" thickBot="1" x14ac:dyDescent="0.25"/>
    <row r="28169" spans="1:6" ht="12.75" customHeight="1" thickBot="1" x14ac:dyDescent="0.3">
      <c r="A28169" s="157" t="s">
        <v>4909</v>
      </c>
      <c r="B28169" s="158"/>
      <c r="C28169" s="158"/>
      <c r="D28169" s="158"/>
      <c r="E28169" s="159">
        <v>48332</v>
      </c>
      <c r="F28169" s="160"/>
    </row>
    <row r="28170" spans="1:6" ht="12.75" customHeight="1" x14ac:dyDescent="0.2"/>
    <row r="28171" spans="1:6" ht="12.75" customHeight="1" x14ac:dyDescent="0.2"/>
    <row r="28172" spans="1:6" ht="409.6" hidden="1" customHeight="1" x14ac:dyDescent="0.2"/>
    <row r="28173" spans="1:6" ht="12.75" customHeight="1" x14ac:dyDescent="0.25">
      <c r="A28173" s="144" t="s">
        <v>4868</v>
      </c>
      <c r="B28173" s="145"/>
      <c r="C28173" s="145"/>
      <c r="D28173" s="145"/>
      <c r="E28173" s="146"/>
      <c r="F28173" s="147"/>
    </row>
    <row r="28174" spans="1:6" ht="12.75" customHeight="1" x14ac:dyDescent="0.2">
      <c r="A28174" s="138" t="s">
        <v>3781</v>
      </c>
      <c r="B28174" s="139"/>
      <c r="C28174" s="139"/>
      <c r="D28174" s="140"/>
      <c r="E28174" s="76" t="s">
        <v>4869</v>
      </c>
      <c r="F28174" s="77" t="s">
        <v>4870</v>
      </c>
    </row>
    <row r="28175" spans="1:6" ht="12.75" customHeight="1" x14ac:dyDescent="0.2">
      <c r="A28175" s="141"/>
      <c r="B28175" s="142"/>
      <c r="C28175" s="142"/>
      <c r="D28175" s="143"/>
      <c r="E28175" s="78" t="s">
        <v>3780</v>
      </c>
      <c r="F28175" s="79" t="s">
        <v>9</v>
      </c>
    </row>
    <row r="28176" spans="1:6" ht="409.6" hidden="1" customHeight="1" x14ac:dyDescent="0.2"/>
    <row r="28177" spans="1:6" ht="12.75" customHeight="1" x14ac:dyDescent="0.2">
      <c r="A28177" s="80" t="s">
        <v>4871</v>
      </c>
      <c r="B28177" s="81" t="s">
        <v>4872</v>
      </c>
      <c r="C28177" s="82" t="s">
        <v>4870</v>
      </c>
      <c r="D28177" s="82" t="s">
        <v>4873</v>
      </c>
      <c r="E28177" s="82" t="s">
        <v>4874</v>
      </c>
      <c r="F28177" s="83" t="s">
        <v>4875</v>
      </c>
    </row>
    <row r="28178" spans="1:6" ht="409.6" hidden="1" customHeight="1" x14ac:dyDescent="0.2"/>
    <row r="28179" spans="1:6" ht="25.5" customHeight="1" x14ac:dyDescent="0.2">
      <c r="A28179" s="84" t="s">
        <v>6171</v>
      </c>
      <c r="B28179" s="85" t="s">
        <v>6172</v>
      </c>
      <c r="C28179" s="86" t="s">
        <v>9</v>
      </c>
      <c r="D28179" s="87">
        <v>1</v>
      </c>
      <c r="E28179" s="88">
        <v>36600</v>
      </c>
      <c r="F28179" s="89">
        <f>+D28179*E28179</f>
        <v>36600</v>
      </c>
    </row>
    <row r="28180" spans="1:6" ht="409.6" hidden="1" customHeight="1" x14ac:dyDescent="0.2"/>
    <row r="28181" spans="1:6" ht="25.5" customHeight="1" x14ac:dyDescent="0.2">
      <c r="A28181" s="84" t="s">
        <v>5044</v>
      </c>
      <c r="B28181" s="85" t="s">
        <v>5045</v>
      </c>
      <c r="C28181" s="86" t="s">
        <v>9</v>
      </c>
      <c r="D28181" s="87">
        <v>0.8</v>
      </c>
      <c r="E28181" s="88">
        <v>1958</v>
      </c>
      <c r="F28181" s="89">
        <f>+D28181*E28181</f>
        <v>1566.4</v>
      </c>
    </row>
    <row r="28182" spans="1:6" ht="409.6" hidden="1" customHeight="1" x14ac:dyDescent="0.2"/>
    <row r="28183" spans="1:6" ht="25.5" customHeight="1" x14ac:dyDescent="0.2">
      <c r="A28183" s="84" t="s">
        <v>6169</v>
      </c>
      <c r="B28183" s="85" t="s">
        <v>6170</v>
      </c>
      <c r="C28183" s="86" t="s">
        <v>9</v>
      </c>
      <c r="D28183" s="87">
        <v>0.1</v>
      </c>
      <c r="E28183" s="88">
        <v>9500</v>
      </c>
      <c r="F28183" s="89">
        <f>+D28183*E28183</f>
        <v>950</v>
      </c>
    </row>
    <row r="28184" spans="1:6" ht="409.6" hidden="1" customHeight="1" x14ac:dyDescent="0.2"/>
    <row r="28185" spans="1:6" ht="25.5" customHeight="1" thickBot="1" x14ac:dyDescent="0.25">
      <c r="A28185" s="84" t="s">
        <v>6011</v>
      </c>
      <c r="B28185" s="85" t="s">
        <v>6012</v>
      </c>
      <c r="C28185" s="86" t="s">
        <v>9</v>
      </c>
      <c r="D28185" s="87">
        <v>2</v>
      </c>
      <c r="E28185" s="88">
        <v>831</v>
      </c>
      <c r="F28185" s="89">
        <f>+D28185*E28185</f>
        <v>1662</v>
      </c>
    </row>
    <row r="28186" spans="1:6" ht="409.6" hidden="1" customHeight="1" thickBot="1" x14ac:dyDescent="0.25"/>
    <row r="28187" spans="1:6" ht="13.5" customHeight="1" thickBot="1" x14ac:dyDescent="0.25">
      <c r="A28187" s="90" t="s">
        <v>4883</v>
      </c>
      <c r="B28187" s="91"/>
      <c r="C28187" s="92">
        <v>70.074924388232105</v>
      </c>
      <c r="D28187" s="91"/>
      <c r="E28187" s="93" t="s">
        <v>4884</v>
      </c>
      <c r="F28187" s="94">
        <v>40778</v>
      </c>
    </row>
    <row r="28188" spans="1:6" ht="0.2" customHeight="1" x14ac:dyDescent="0.2"/>
    <row r="28189" spans="1:6" ht="12.75" customHeight="1" x14ac:dyDescent="0.2">
      <c r="A28189" s="80" t="s">
        <v>4871</v>
      </c>
      <c r="B28189" s="81" t="s">
        <v>4885</v>
      </c>
      <c r="C28189" s="82" t="s">
        <v>4870</v>
      </c>
      <c r="D28189" s="82" t="s">
        <v>4873</v>
      </c>
      <c r="E28189" s="82" t="s">
        <v>4874</v>
      </c>
      <c r="F28189" s="83" t="s">
        <v>4875</v>
      </c>
    </row>
    <row r="28190" spans="1:6" ht="409.6" hidden="1" customHeight="1" x14ac:dyDescent="0.2"/>
    <row r="28191" spans="1:6" ht="25.5" customHeight="1" thickBot="1" x14ac:dyDescent="0.25">
      <c r="A28191" s="84" t="s">
        <v>6003</v>
      </c>
      <c r="B28191" s="85" t="s">
        <v>6004</v>
      </c>
      <c r="C28191" s="86" t="s">
        <v>4888</v>
      </c>
      <c r="D28191" s="87">
        <v>0.09</v>
      </c>
      <c r="E28191" s="88">
        <v>184277</v>
      </c>
      <c r="F28191" s="89">
        <f>+D28191*E28191</f>
        <v>16584.93</v>
      </c>
    </row>
    <row r="28192" spans="1:6" ht="409.6" hidden="1" customHeight="1" thickBot="1" x14ac:dyDescent="0.25"/>
    <row r="28193" spans="1:6" ht="13.5" customHeight="1" thickBot="1" x14ac:dyDescent="0.25">
      <c r="A28193" s="90" t="s">
        <v>4893</v>
      </c>
      <c r="B28193" s="91"/>
      <c r="C28193" s="92">
        <v>28.500481165796</v>
      </c>
      <c r="D28193" s="91"/>
      <c r="E28193" s="93" t="s">
        <v>4884</v>
      </c>
      <c r="F28193" s="94">
        <v>16585</v>
      </c>
    </row>
    <row r="28194" spans="1:6" ht="0.2" customHeight="1" x14ac:dyDescent="0.2"/>
    <row r="28195" spans="1:6" ht="12.75" customHeight="1" x14ac:dyDescent="0.2">
      <c r="A28195" s="80" t="s">
        <v>4871</v>
      </c>
      <c r="B28195" s="81" t="s">
        <v>4894</v>
      </c>
      <c r="C28195" s="82" t="s">
        <v>4870</v>
      </c>
      <c r="D28195" s="82" t="s">
        <v>4873</v>
      </c>
      <c r="E28195" s="82" t="s">
        <v>4874</v>
      </c>
      <c r="F28195" s="83" t="s">
        <v>4875</v>
      </c>
    </row>
    <row r="28196" spans="1:6" ht="409.6" hidden="1" customHeight="1" x14ac:dyDescent="0.2"/>
    <row r="28197" spans="1:6" ht="25.5" customHeight="1" thickBot="1" x14ac:dyDescent="0.25">
      <c r="A28197" s="84" t="s">
        <v>4895</v>
      </c>
      <c r="B28197" s="85" t="s">
        <v>4896</v>
      </c>
      <c r="C28197" s="86" t="s">
        <v>4897</v>
      </c>
      <c r="D28197" s="87">
        <v>0.05</v>
      </c>
      <c r="E28197" s="88">
        <v>16585</v>
      </c>
      <c r="F28197" s="89">
        <f>+D28197*E28197</f>
        <v>829.25</v>
      </c>
    </row>
    <row r="28198" spans="1:6" ht="409.6" hidden="1" customHeight="1" thickBot="1" x14ac:dyDescent="0.25"/>
    <row r="28199" spans="1:6" ht="13.5" customHeight="1" thickBot="1" x14ac:dyDescent="0.25">
      <c r="A28199" s="90" t="s">
        <v>4898</v>
      </c>
      <c r="B28199" s="91"/>
      <c r="C28199" s="92">
        <v>1.4245944459719599</v>
      </c>
      <c r="D28199" s="91"/>
      <c r="E28199" s="93" t="s">
        <v>4884</v>
      </c>
      <c r="F28199" s="94">
        <v>829</v>
      </c>
    </row>
    <row r="28200" spans="1:6" ht="0.2" customHeight="1" thickBot="1" x14ac:dyDescent="0.25"/>
    <row r="28201" spans="1:6" ht="12.75" customHeight="1" thickBot="1" x14ac:dyDescent="0.3">
      <c r="A28201" s="157" t="s">
        <v>4909</v>
      </c>
      <c r="B28201" s="158"/>
      <c r="C28201" s="158"/>
      <c r="D28201" s="158"/>
      <c r="E28201" s="159">
        <v>58192</v>
      </c>
      <c r="F28201" s="160"/>
    </row>
    <row r="28202" spans="1:6" ht="12.75" customHeight="1" x14ac:dyDescent="0.2"/>
    <row r="28203" spans="1:6" ht="12.75" customHeight="1" x14ac:dyDescent="0.2"/>
    <row r="28204" spans="1:6" ht="409.6" hidden="1" customHeight="1" x14ac:dyDescent="0.2"/>
    <row r="28205" spans="1:6" ht="12.75" customHeight="1" x14ac:dyDescent="0.25">
      <c r="A28205" s="144" t="s">
        <v>4868</v>
      </c>
      <c r="B28205" s="145"/>
      <c r="C28205" s="145"/>
      <c r="D28205" s="145"/>
      <c r="E28205" s="146"/>
      <c r="F28205" s="147"/>
    </row>
    <row r="28206" spans="1:6" ht="12.75" customHeight="1" x14ac:dyDescent="0.2">
      <c r="A28206" s="138" t="s">
        <v>3783</v>
      </c>
      <c r="B28206" s="139"/>
      <c r="C28206" s="139"/>
      <c r="D28206" s="140"/>
      <c r="E28206" s="76" t="s">
        <v>4869</v>
      </c>
      <c r="F28206" s="77" t="s">
        <v>4870</v>
      </c>
    </row>
    <row r="28207" spans="1:6" ht="12.75" customHeight="1" x14ac:dyDescent="0.2">
      <c r="A28207" s="141"/>
      <c r="B28207" s="142"/>
      <c r="C28207" s="142"/>
      <c r="D28207" s="143"/>
      <c r="E28207" s="78" t="s">
        <v>3782</v>
      </c>
      <c r="F28207" s="79" t="s">
        <v>9</v>
      </c>
    </row>
    <row r="28208" spans="1:6" ht="409.6" hidden="1" customHeight="1" x14ac:dyDescent="0.2"/>
    <row r="28209" spans="1:6" ht="12.75" customHeight="1" x14ac:dyDescent="0.2">
      <c r="A28209" s="80" t="s">
        <v>4871</v>
      </c>
      <c r="B28209" s="81" t="s">
        <v>4872</v>
      </c>
      <c r="C28209" s="82" t="s">
        <v>4870</v>
      </c>
      <c r="D28209" s="82" t="s">
        <v>4873</v>
      </c>
      <c r="E28209" s="82" t="s">
        <v>4874</v>
      </c>
      <c r="F28209" s="83" t="s">
        <v>4875</v>
      </c>
    </row>
    <row r="28210" spans="1:6" ht="409.6" hidden="1" customHeight="1" x14ac:dyDescent="0.2"/>
    <row r="28211" spans="1:6" ht="25.5" customHeight="1" x14ac:dyDescent="0.2">
      <c r="A28211" s="84" t="s">
        <v>6173</v>
      </c>
      <c r="B28211" s="85" t="s">
        <v>6174</v>
      </c>
      <c r="C28211" s="86" t="s">
        <v>9</v>
      </c>
      <c r="D28211" s="87">
        <v>1</v>
      </c>
      <c r="E28211" s="88">
        <v>65100</v>
      </c>
      <c r="F28211" s="89">
        <f>+D28211*E28211</f>
        <v>65100</v>
      </c>
    </row>
    <row r="28212" spans="1:6" ht="409.6" hidden="1" customHeight="1" x14ac:dyDescent="0.2"/>
    <row r="28213" spans="1:6" ht="25.5" customHeight="1" x14ac:dyDescent="0.2">
      <c r="A28213" s="84" t="s">
        <v>5044</v>
      </c>
      <c r="B28213" s="85" t="s">
        <v>5045</v>
      </c>
      <c r="C28213" s="86" t="s">
        <v>9</v>
      </c>
      <c r="D28213" s="87">
        <v>0.8</v>
      </c>
      <c r="E28213" s="88">
        <v>1958</v>
      </c>
      <c r="F28213" s="89">
        <f>+D28213*E28213</f>
        <v>1566.4</v>
      </c>
    </row>
    <row r="28214" spans="1:6" ht="409.6" hidden="1" customHeight="1" x14ac:dyDescent="0.2"/>
    <row r="28215" spans="1:6" ht="25.5" customHeight="1" x14ac:dyDescent="0.2">
      <c r="A28215" s="84" t="s">
        <v>6169</v>
      </c>
      <c r="B28215" s="85" t="s">
        <v>6170</v>
      </c>
      <c r="C28215" s="86" t="s">
        <v>9</v>
      </c>
      <c r="D28215" s="87">
        <v>0.13</v>
      </c>
      <c r="E28215" s="88">
        <v>9500</v>
      </c>
      <c r="F28215" s="89">
        <f>+D28215*E28215</f>
        <v>1235</v>
      </c>
    </row>
    <row r="28216" spans="1:6" ht="409.6" hidden="1" customHeight="1" x14ac:dyDescent="0.2"/>
    <row r="28217" spans="1:6" ht="25.5" customHeight="1" thickBot="1" x14ac:dyDescent="0.25">
      <c r="A28217" s="84" t="s">
        <v>6025</v>
      </c>
      <c r="B28217" s="85" t="s">
        <v>6026</v>
      </c>
      <c r="C28217" s="86" t="s">
        <v>9</v>
      </c>
      <c r="D28217" s="87">
        <v>2</v>
      </c>
      <c r="E28217" s="88">
        <v>1740</v>
      </c>
      <c r="F28217" s="89">
        <f>+D28217*E28217</f>
        <v>3480</v>
      </c>
    </row>
    <row r="28218" spans="1:6" ht="409.6" hidden="1" customHeight="1" x14ac:dyDescent="0.2"/>
    <row r="28219" spans="1:6" ht="13.5" customHeight="1" thickBot="1" x14ac:dyDescent="0.25">
      <c r="A28219" s="90" t="s">
        <v>4883</v>
      </c>
      <c r="B28219" s="91"/>
      <c r="C28219" s="92">
        <v>75.455602536997901</v>
      </c>
      <c r="D28219" s="91"/>
      <c r="E28219" s="93" t="s">
        <v>4884</v>
      </c>
      <c r="F28219" s="94">
        <v>71381</v>
      </c>
    </row>
    <row r="28220" spans="1:6" ht="0.2" customHeight="1" x14ac:dyDescent="0.2"/>
    <row r="28221" spans="1:6" ht="12.75" customHeight="1" x14ac:dyDescent="0.2">
      <c r="A28221" s="80" t="s">
        <v>4871</v>
      </c>
      <c r="B28221" s="81" t="s">
        <v>4885</v>
      </c>
      <c r="C28221" s="82" t="s">
        <v>4870</v>
      </c>
      <c r="D28221" s="82" t="s">
        <v>4873</v>
      </c>
      <c r="E28221" s="82" t="s">
        <v>4874</v>
      </c>
      <c r="F28221" s="83" t="s">
        <v>4875</v>
      </c>
    </row>
    <row r="28222" spans="1:6" ht="409.6" hidden="1" customHeight="1" x14ac:dyDescent="0.2"/>
    <row r="28223" spans="1:6" ht="25.5" customHeight="1" thickBot="1" x14ac:dyDescent="0.25">
      <c r="A28223" s="84" t="s">
        <v>6003</v>
      </c>
      <c r="B28223" s="85" t="s">
        <v>6004</v>
      </c>
      <c r="C28223" s="86" t="s">
        <v>4888</v>
      </c>
      <c r="D28223" s="87">
        <v>0.12</v>
      </c>
      <c r="E28223" s="88">
        <v>184277</v>
      </c>
      <c r="F28223" s="89">
        <f>+D28223*E28223</f>
        <v>22113.239999999998</v>
      </c>
    </row>
    <row r="28224" spans="1:6" ht="409.6" hidden="1" customHeight="1" thickBot="1" x14ac:dyDescent="0.25"/>
    <row r="28225" spans="1:6" ht="13.5" customHeight="1" thickBot="1" x14ac:dyDescent="0.25">
      <c r="A28225" s="90" t="s">
        <v>4893</v>
      </c>
      <c r="B28225" s="91"/>
      <c r="C28225" s="92">
        <v>23.375264270613101</v>
      </c>
      <c r="D28225" s="91"/>
      <c r="E28225" s="93" t="s">
        <v>4884</v>
      </c>
      <c r="F28225" s="94">
        <v>22113</v>
      </c>
    </row>
    <row r="28226" spans="1:6" ht="0.2" customHeight="1" x14ac:dyDescent="0.2"/>
    <row r="28227" spans="1:6" ht="12.75" customHeight="1" x14ac:dyDescent="0.2">
      <c r="A28227" s="80" t="s">
        <v>4871</v>
      </c>
      <c r="B28227" s="81" t="s">
        <v>4894</v>
      </c>
      <c r="C28227" s="82" t="s">
        <v>4870</v>
      </c>
      <c r="D28227" s="82" t="s">
        <v>4873</v>
      </c>
      <c r="E28227" s="82" t="s">
        <v>4874</v>
      </c>
      <c r="F28227" s="83" t="s">
        <v>4875</v>
      </c>
    </row>
    <row r="28228" spans="1:6" ht="409.6" hidden="1" customHeight="1" x14ac:dyDescent="0.2"/>
    <row r="28229" spans="1:6" ht="25.5" customHeight="1" thickBot="1" x14ac:dyDescent="0.25">
      <c r="A28229" s="84" t="s">
        <v>4895</v>
      </c>
      <c r="B28229" s="85" t="s">
        <v>4896</v>
      </c>
      <c r="C28229" s="86" t="s">
        <v>4897</v>
      </c>
      <c r="D28229" s="87">
        <v>0.05</v>
      </c>
      <c r="E28229" s="88">
        <v>22113</v>
      </c>
      <c r="F28229" s="89">
        <f>+D28229*E28229</f>
        <v>1105.6500000000001</v>
      </c>
    </row>
    <row r="28230" spans="1:6" ht="409.6" hidden="1" customHeight="1" thickBot="1" x14ac:dyDescent="0.25"/>
    <row r="28231" spans="1:6" ht="13.5" customHeight="1" thickBot="1" x14ac:dyDescent="0.25">
      <c r="A28231" s="90" t="s">
        <v>4898</v>
      </c>
      <c r="B28231" s="91"/>
      <c r="C28231" s="92">
        <v>1.16913319238901</v>
      </c>
      <c r="D28231" s="91"/>
      <c r="E28231" s="93" t="s">
        <v>4884</v>
      </c>
      <c r="F28231" s="94">
        <v>1106</v>
      </c>
    </row>
    <row r="28232" spans="1:6" ht="0.2" customHeight="1" thickBot="1" x14ac:dyDescent="0.25"/>
    <row r="28233" spans="1:6" ht="12.75" customHeight="1" thickBot="1" x14ac:dyDescent="0.3">
      <c r="A28233" s="157" t="s">
        <v>4909</v>
      </c>
      <c r="B28233" s="158"/>
      <c r="C28233" s="158"/>
      <c r="D28233" s="158"/>
      <c r="E28233" s="159">
        <v>94600</v>
      </c>
      <c r="F28233" s="160"/>
    </row>
    <row r="28234" spans="1:6" ht="12.75" customHeight="1" x14ac:dyDescent="0.2"/>
    <row r="28235" spans="1:6" ht="12.75" customHeight="1" x14ac:dyDescent="0.2"/>
    <row r="28236" spans="1:6" ht="409.6" hidden="1" customHeight="1" x14ac:dyDescent="0.2"/>
    <row r="28237" spans="1:6" ht="12.75" customHeight="1" x14ac:dyDescent="0.25">
      <c r="A28237" s="144" t="s">
        <v>4868</v>
      </c>
      <c r="B28237" s="145"/>
      <c r="C28237" s="145"/>
      <c r="D28237" s="145"/>
      <c r="E28237" s="146"/>
      <c r="F28237" s="147"/>
    </row>
    <row r="28238" spans="1:6" ht="12.75" customHeight="1" x14ac:dyDescent="0.2">
      <c r="A28238" s="138" t="s">
        <v>3785</v>
      </c>
      <c r="B28238" s="139"/>
      <c r="C28238" s="139"/>
      <c r="D28238" s="140"/>
      <c r="E28238" s="76" t="s">
        <v>4869</v>
      </c>
      <c r="F28238" s="77" t="s">
        <v>4870</v>
      </c>
    </row>
    <row r="28239" spans="1:6" ht="12.75" customHeight="1" x14ac:dyDescent="0.2">
      <c r="A28239" s="141"/>
      <c r="B28239" s="142"/>
      <c r="C28239" s="142"/>
      <c r="D28239" s="143"/>
      <c r="E28239" s="78" t="s">
        <v>3784</v>
      </c>
      <c r="F28239" s="79" t="s">
        <v>9</v>
      </c>
    </row>
    <row r="28240" spans="1:6" ht="409.6" hidden="1" customHeight="1" x14ac:dyDescent="0.2"/>
    <row r="28241" spans="1:6" ht="12.75" customHeight="1" x14ac:dyDescent="0.2">
      <c r="A28241" s="80" t="s">
        <v>4871</v>
      </c>
      <c r="B28241" s="81" t="s">
        <v>4872</v>
      </c>
      <c r="C28241" s="82" t="s">
        <v>4870</v>
      </c>
      <c r="D28241" s="82" t="s">
        <v>4873</v>
      </c>
      <c r="E28241" s="82" t="s">
        <v>4874</v>
      </c>
      <c r="F28241" s="83" t="s">
        <v>4875</v>
      </c>
    </row>
    <row r="28242" spans="1:6" ht="409.6" hidden="1" customHeight="1" x14ac:dyDescent="0.2"/>
    <row r="28243" spans="1:6" ht="25.5" customHeight="1" x14ac:dyDescent="0.2">
      <c r="A28243" s="84" t="s">
        <v>6175</v>
      </c>
      <c r="B28243" s="85" t="s">
        <v>6176</v>
      </c>
      <c r="C28243" s="86" t="s">
        <v>9</v>
      </c>
      <c r="D28243" s="87">
        <v>1</v>
      </c>
      <c r="E28243" s="88">
        <v>90100</v>
      </c>
      <c r="F28243" s="89">
        <f>+D28243*E28243</f>
        <v>90100</v>
      </c>
    </row>
    <row r="28244" spans="1:6" ht="409.6" hidden="1" customHeight="1" x14ac:dyDescent="0.2"/>
    <row r="28245" spans="1:6" ht="25.5" customHeight="1" x14ac:dyDescent="0.2">
      <c r="A28245" s="84" t="s">
        <v>5044</v>
      </c>
      <c r="B28245" s="85" t="s">
        <v>5045</v>
      </c>
      <c r="C28245" s="86" t="s">
        <v>9</v>
      </c>
      <c r="D28245" s="87">
        <v>1</v>
      </c>
      <c r="E28245" s="88">
        <v>1958</v>
      </c>
      <c r="F28245" s="89">
        <f>+D28245*E28245</f>
        <v>1958</v>
      </c>
    </row>
    <row r="28246" spans="1:6" ht="409.6" hidden="1" customHeight="1" x14ac:dyDescent="0.2"/>
    <row r="28247" spans="1:6" ht="25.5" customHeight="1" x14ac:dyDescent="0.2">
      <c r="A28247" s="84" t="s">
        <v>6169</v>
      </c>
      <c r="B28247" s="85" t="s">
        <v>6170</v>
      </c>
      <c r="C28247" s="86" t="s">
        <v>9</v>
      </c>
      <c r="D28247" s="87">
        <v>0.18</v>
      </c>
      <c r="E28247" s="88">
        <v>9500</v>
      </c>
      <c r="F28247" s="89">
        <f>+D28247*E28247</f>
        <v>1710</v>
      </c>
    </row>
    <row r="28248" spans="1:6" ht="409.6" hidden="1" customHeight="1" x14ac:dyDescent="0.2"/>
    <row r="28249" spans="1:6" ht="25.5" customHeight="1" thickBot="1" x14ac:dyDescent="0.25">
      <c r="A28249" s="84" t="s">
        <v>6039</v>
      </c>
      <c r="B28249" s="85" t="s">
        <v>6040</v>
      </c>
      <c r="C28249" s="86" t="s">
        <v>9</v>
      </c>
      <c r="D28249" s="87">
        <v>2</v>
      </c>
      <c r="E28249" s="88">
        <v>4283</v>
      </c>
      <c r="F28249" s="89">
        <f>+D28249*E28249</f>
        <v>8566</v>
      </c>
    </row>
    <row r="28250" spans="1:6" ht="409.6" hidden="1" customHeight="1" x14ac:dyDescent="0.2"/>
    <row r="28251" spans="1:6" ht="13.5" customHeight="1" thickBot="1" x14ac:dyDescent="0.25">
      <c r="A28251" s="90" t="s">
        <v>4883</v>
      </c>
      <c r="B28251" s="91"/>
      <c r="C28251" s="92">
        <v>76.651810793603204</v>
      </c>
      <c r="D28251" s="91"/>
      <c r="E28251" s="93" t="s">
        <v>4884</v>
      </c>
      <c r="F28251" s="94">
        <v>102334</v>
      </c>
    </row>
    <row r="28252" spans="1:6" ht="0.2" customHeight="1" x14ac:dyDescent="0.2"/>
    <row r="28253" spans="1:6" ht="12.75" customHeight="1" x14ac:dyDescent="0.2">
      <c r="A28253" s="80" t="s">
        <v>4871</v>
      </c>
      <c r="B28253" s="81" t="s">
        <v>4885</v>
      </c>
      <c r="C28253" s="82" t="s">
        <v>4870</v>
      </c>
      <c r="D28253" s="82" t="s">
        <v>4873</v>
      </c>
      <c r="E28253" s="82" t="s">
        <v>4874</v>
      </c>
      <c r="F28253" s="83" t="s">
        <v>4875</v>
      </c>
    </row>
    <row r="28254" spans="1:6" ht="409.6" hidden="1" customHeight="1" x14ac:dyDescent="0.2"/>
    <row r="28255" spans="1:6" ht="25.5" customHeight="1" thickBot="1" x14ac:dyDescent="0.25">
      <c r="A28255" s="84" t="s">
        <v>6003</v>
      </c>
      <c r="B28255" s="85" t="s">
        <v>6004</v>
      </c>
      <c r="C28255" s="86" t="s">
        <v>4888</v>
      </c>
      <c r="D28255" s="87">
        <v>0.16109999999999999</v>
      </c>
      <c r="E28255" s="88">
        <v>184277</v>
      </c>
      <c r="F28255" s="89">
        <f>+D28255*E28255</f>
        <v>29687.024699999998</v>
      </c>
    </row>
    <row r="28256" spans="1:6" ht="409.6" hidden="1" customHeight="1" thickBot="1" x14ac:dyDescent="0.25"/>
    <row r="28257" spans="1:6" ht="13.5" customHeight="1" thickBot="1" x14ac:dyDescent="0.25">
      <c r="A28257" s="90" t="s">
        <v>4893</v>
      </c>
      <c r="B28257" s="91"/>
      <c r="C28257" s="92">
        <v>22.236620351297699</v>
      </c>
      <c r="D28257" s="91"/>
      <c r="E28257" s="93" t="s">
        <v>4884</v>
      </c>
      <c r="F28257" s="94">
        <v>29687</v>
      </c>
    </row>
    <row r="28258" spans="1:6" ht="0.2" customHeight="1" x14ac:dyDescent="0.2"/>
    <row r="28259" spans="1:6" ht="12.75" customHeight="1" x14ac:dyDescent="0.2">
      <c r="A28259" s="80" t="s">
        <v>4871</v>
      </c>
      <c r="B28259" s="81" t="s">
        <v>4894</v>
      </c>
      <c r="C28259" s="82" t="s">
        <v>4870</v>
      </c>
      <c r="D28259" s="82" t="s">
        <v>4873</v>
      </c>
      <c r="E28259" s="82" t="s">
        <v>4874</v>
      </c>
      <c r="F28259" s="83" t="s">
        <v>4875</v>
      </c>
    </row>
    <row r="28260" spans="1:6" ht="409.6" hidden="1" customHeight="1" x14ac:dyDescent="0.2"/>
    <row r="28261" spans="1:6" ht="25.5" customHeight="1" thickBot="1" x14ac:dyDescent="0.25">
      <c r="A28261" s="84" t="s">
        <v>4895</v>
      </c>
      <c r="B28261" s="85" t="s">
        <v>4896</v>
      </c>
      <c r="C28261" s="86" t="s">
        <v>4897</v>
      </c>
      <c r="D28261" s="87">
        <v>0.05</v>
      </c>
      <c r="E28261" s="88">
        <v>29687</v>
      </c>
      <c r="F28261" s="89">
        <f>+D28261*E28261</f>
        <v>1484.3500000000001</v>
      </c>
    </row>
    <row r="28262" spans="1:6" ht="409.6" hidden="1" customHeight="1" thickBot="1" x14ac:dyDescent="0.25"/>
    <row r="28263" spans="1:6" ht="13.5" customHeight="1" thickBot="1" x14ac:dyDescent="0.25">
      <c r="A28263" s="90" t="s">
        <v>4898</v>
      </c>
      <c r="B28263" s="91"/>
      <c r="C28263" s="92">
        <v>1.1115688550990599</v>
      </c>
      <c r="D28263" s="91"/>
      <c r="E28263" s="93" t="s">
        <v>4884</v>
      </c>
      <c r="F28263" s="94">
        <v>1484</v>
      </c>
    </row>
    <row r="28264" spans="1:6" ht="0.2" customHeight="1" thickBot="1" x14ac:dyDescent="0.25"/>
    <row r="28265" spans="1:6" ht="12.75" customHeight="1" thickBot="1" x14ac:dyDescent="0.3">
      <c r="A28265" s="157" t="s">
        <v>4909</v>
      </c>
      <c r="B28265" s="158"/>
      <c r="C28265" s="158"/>
      <c r="D28265" s="158"/>
      <c r="E28265" s="159">
        <v>133505</v>
      </c>
      <c r="F28265" s="160"/>
    </row>
    <row r="28266" spans="1:6" ht="12.75" customHeight="1" x14ac:dyDescent="0.2"/>
    <row r="28267" spans="1:6" ht="12.75" customHeight="1" x14ac:dyDescent="0.2"/>
    <row r="28268" spans="1:6" ht="409.6" hidden="1" customHeight="1" x14ac:dyDescent="0.2"/>
    <row r="28269" spans="1:6" ht="12.75" customHeight="1" x14ac:dyDescent="0.25">
      <c r="A28269" s="144" t="s">
        <v>4868</v>
      </c>
      <c r="B28269" s="145"/>
      <c r="C28269" s="145"/>
      <c r="D28269" s="145"/>
      <c r="E28269" s="146"/>
      <c r="F28269" s="147"/>
    </row>
    <row r="28270" spans="1:6" ht="12.75" customHeight="1" x14ac:dyDescent="0.2">
      <c r="A28270" s="138" t="s">
        <v>3787</v>
      </c>
      <c r="B28270" s="139"/>
      <c r="C28270" s="139"/>
      <c r="D28270" s="140"/>
      <c r="E28270" s="76" t="s">
        <v>4869</v>
      </c>
      <c r="F28270" s="77" t="s">
        <v>4870</v>
      </c>
    </row>
    <row r="28271" spans="1:6" ht="12.75" customHeight="1" x14ac:dyDescent="0.2">
      <c r="A28271" s="141"/>
      <c r="B28271" s="142"/>
      <c r="C28271" s="142"/>
      <c r="D28271" s="143"/>
      <c r="E28271" s="78" t="s">
        <v>3786</v>
      </c>
      <c r="F28271" s="79" t="s">
        <v>9</v>
      </c>
    </row>
    <row r="28272" spans="1:6" ht="409.6" hidden="1" customHeight="1" x14ac:dyDescent="0.2"/>
    <row r="28273" spans="1:6" ht="12.75" customHeight="1" x14ac:dyDescent="0.2">
      <c r="A28273" s="80" t="s">
        <v>4871</v>
      </c>
      <c r="B28273" s="81" t="s">
        <v>4872</v>
      </c>
      <c r="C28273" s="82" t="s">
        <v>4870</v>
      </c>
      <c r="D28273" s="82" t="s">
        <v>4873</v>
      </c>
      <c r="E28273" s="82" t="s">
        <v>4874</v>
      </c>
      <c r="F28273" s="83" t="s">
        <v>4875</v>
      </c>
    </row>
    <row r="28274" spans="1:6" ht="409.6" hidden="1" customHeight="1" x14ac:dyDescent="0.2"/>
    <row r="28275" spans="1:6" ht="25.5" customHeight="1" x14ac:dyDescent="0.2">
      <c r="A28275" s="84" t="s">
        <v>6177</v>
      </c>
      <c r="B28275" s="85" t="s">
        <v>6178</v>
      </c>
      <c r="C28275" s="86" t="s">
        <v>9</v>
      </c>
      <c r="D28275" s="87">
        <v>1</v>
      </c>
      <c r="E28275" s="88">
        <v>75000</v>
      </c>
      <c r="F28275" s="89">
        <f>+D28275*E28275</f>
        <v>75000</v>
      </c>
    </row>
    <row r="28276" spans="1:6" ht="409.6" hidden="1" customHeight="1" x14ac:dyDescent="0.2"/>
    <row r="28277" spans="1:6" ht="25.5" customHeight="1" x14ac:dyDescent="0.2">
      <c r="A28277" s="84" t="s">
        <v>5044</v>
      </c>
      <c r="B28277" s="85" t="s">
        <v>5045</v>
      </c>
      <c r="C28277" s="86" t="s">
        <v>9</v>
      </c>
      <c r="D28277" s="87">
        <v>1</v>
      </c>
      <c r="E28277" s="88">
        <v>1958</v>
      </c>
      <c r="F28277" s="89">
        <f>+D28277*E28277</f>
        <v>1958</v>
      </c>
    </row>
    <row r="28278" spans="1:6" ht="409.6" hidden="1" customHeight="1" x14ac:dyDescent="0.2"/>
    <row r="28279" spans="1:6" ht="25.5" customHeight="1" x14ac:dyDescent="0.2">
      <c r="A28279" s="84" t="s">
        <v>6169</v>
      </c>
      <c r="B28279" s="85" t="s">
        <v>6170</v>
      </c>
      <c r="C28279" s="86" t="s">
        <v>9</v>
      </c>
      <c r="D28279" s="87">
        <v>0.18</v>
      </c>
      <c r="E28279" s="88">
        <v>9500</v>
      </c>
      <c r="F28279" s="89">
        <f>+D28279*E28279</f>
        <v>1710</v>
      </c>
    </row>
    <row r="28280" spans="1:6" ht="409.6" hidden="1" customHeight="1" x14ac:dyDescent="0.2"/>
    <row r="28281" spans="1:6" ht="25.5" customHeight="1" thickBot="1" x14ac:dyDescent="0.25">
      <c r="A28281" s="84" t="s">
        <v>6057</v>
      </c>
      <c r="B28281" s="85" t="s">
        <v>6058</v>
      </c>
      <c r="C28281" s="86" t="s">
        <v>9</v>
      </c>
      <c r="D28281" s="87">
        <v>2</v>
      </c>
      <c r="E28281" s="88">
        <v>3656</v>
      </c>
      <c r="F28281" s="89">
        <f>+D28281*E28281</f>
        <v>7312</v>
      </c>
    </row>
    <row r="28282" spans="1:6" ht="409.6" hidden="1" customHeight="1" thickBot="1" x14ac:dyDescent="0.25"/>
    <row r="28283" spans="1:6" ht="13.5" customHeight="1" thickBot="1" x14ac:dyDescent="0.25">
      <c r="A28283" s="90" t="s">
        <v>4883</v>
      </c>
      <c r="B28283" s="91"/>
      <c r="C28283" s="92">
        <v>73.392459304658104</v>
      </c>
      <c r="D28283" s="91"/>
      <c r="E28283" s="93" t="s">
        <v>4884</v>
      </c>
      <c r="F28283" s="94">
        <v>85980</v>
      </c>
    </row>
    <row r="28284" spans="1:6" ht="0.2" customHeight="1" x14ac:dyDescent="0.2"/>
    <row r="28285" spans="1:6" ht="12.75" customHeight="1" x14ac:dyDescent="0.2">
      <c r="A28285" s="80" t="s">
        <v>4871</v>
      </c>
      <c r="B28285" s="81" t="s">
        <v>4885</v>
      </c>
      <c r="C28285" s="82" t="s">
        <v>4870</v>
      </c>
      <c r="D28285" s="82" t="s">
        <v>4873</v>
      </c>
      <c r="E28285" s="82" t="s">
        <v>4874</v>
      </c>
      <c r="F28285" s="83" t="s">
        <v>4875</v>
      </c>
    </row>
    <row r="28286" spans="1:6" ht="409.6" hidden="1" customHeight="1" x14ac:dyDescent="0.2"/>
    <row r="28287" spans="1:6" ht="25.5" customHeight="1" thickBot="1" x14ac:dyDescent="0.25">
      <c r="A28287" s="84" t="s">
        <v>6003</v>
      </c>
      <c r="B28287" s="85" t="s">
        <v>6004</v>
      </c>
      <c r="C28287" s="86" t="s">
        <v>4888</v>
      </c>
      <c r="D28287" s="87">
        <v>0.16109999999999999</v>
      </c>
      <c r="E28287" s="88">
        <v>184277</v>
      </c>
      <c r="F28287" s="89">
        <f>+D28287*E28287</f>
        <v>29687.024699999998</v>
      </c>
    </row>
    <row r="28288" spans="1:6" ht="409.6" hidden="1" customHeight="1" x14ac:dyDescent="0.2"/>
    <row r="28289" spans="1:6" ht="13.5" customHeight="1" thickBot="1" x14ac:dyDescent="0.25">
      <c r="A28289" s="90" t="s">
        <v>4893</v>
      </c>
      <c r="B28289" s="91"/>
      <c r="C28289" s="92">
        <v>25.3407994810117</v>
      </c>
      <c r="D28289" s="91"/>
      <c r="E28289" s="93" t="s">
        <v>4884</v>
      </c>
      <c r="F28289" s="94">
        <v>29687</v>
      </c>
    </row>
    <row r="28290" spans="1:6" ht="0.2" customHeight="1" x14ac:dyDescent="0.2"/>
    <row r="28291" spans="1:6" ht="12.75" customHeight="1" x14ac:dyDescent="0.2">
      <c r="A28291" s="80" t="s">
        <v>4871</v>
      </c>
      <c r="B28291" s="81" t="s">
        <v>4894</v>
      </c>
      <c r="C28291" s="82" t="s">
        <v>4870</v>
      </c>
      <c r="D28291" s="82" t="s">
        <v>4873</v>
      </c>
      <c r="E28291" s="82" t="s">
        <v>4874</v>
      </c>
      <c r="F28291" s="83" t="s">
        <v>4875</v>
      </c>
    </row>
    <row r="28292" spans="1:6" ht="409.6" hidden="1" customHeight="1" x14ac:dyDescent="0.2"/>
    <row r="28293" spans="1:6" ht="25.5" customHeight="1" thickBot="1" x14ac:dyDescent="0.25">
      <c r="A28293" s="84" t="s">
        <v>4895</v>
      </c>
      <c r="B28293" s="85" t="s">
        <v>4896</v>
      </c>
      <c r="C28293" s="86" t="s">
        <v>4897</v>
      </c>
      <c r="D28293" s="87">
        <v>0.05</v>
      </c>
      <c r="E28293" s="88">
        <v>29687</v>
      </c>
      <c r="F28293" s="89">
        <f>+D28293*E28293</f>
        <v>1484.3500000000001</v>
      </c>
    </row>
    <row r="28294" spans="1:6" ht="409.6" hidden="1" customHeight="1" thickBot="1" x14ac:dyDescent="0.25"/>
    <row r="28295" spans="1:6" ht="13.5" customHeight="1" thickBot="1" x14ac:dyDescent="0.25">
      <c r="A28295" s="90" t="s">
        <v>4898</v>
      </c>
      <c r="B28295" s="91"/>
      <c r="C28295" s="92">
        <v>1.2667412143302199</v>
      </c>
      <c r="D28295" s="91"/>
      <c r="E28295" s="93" t="s">
        <v>4884</v>
      </c>
      <c r="F28295" s="94">
        <v>1484</v>
      </c>
    </row>
    <row r="28296" spans="1:6" ht="0.2" customHeight="1" thickBot="1" x14ac:dyDescent="0.25"/>
    <row r="28297" spans="1:6" ht="12.75" customHeight="1" thickBot="1" x14ac:dyDescent="0.3">
      <c r="A28297" s="157" t="s">
        <v>4909</v>
      </c>
      <c r="B28297" s="158"/>
      <c r="C28297" s="158"/>
      <c r="D28297" s="158"/>
      <c r="E28297" s="159">
        <v>117151</v>
      </c>
      <c r="F28297" s="160"/>
    </row>
    <row r="28298" spans="1:6" ht="12.75" customHeight="1" x14ac:dyDescent="0.2"/>
    <row r="28299" spans="1:6" ht="12.75" customHeight="1" x14ac:dyDescent="0.2"/>
    <row r="28300" spans="1:6" ht="409.6" hidden="1" customHeight="1" x14ac:dyDescent="0.2"/>
    <row r="28301" spans="1:6" ht="12.75" customHeight="1" x14ac:dyDescent="0.25">
      <c r="A28301" s="144" t="s">
        <v>4868</v>
      </c>
      <c r="B28301" s="145"/>
      <c r="C28301" s="145"/>
      <c r="D28301" s="145"/>
      <c r="E28301" s="146"/>
      <c r="F28301" s="147"/>
    </row>
    <row r="28302" spans="1:6" ht="12.75" customHeight="1" x14ac:dyDescent="0.2">
      <c r="A28302" s="138" t="s">
        <v>3789</v>
      </c>
      <c r="B28302" s="139"/>
      <c r="C28302" s="139"/>
      <c r="D28302" s="140"/>
      <c r="E28302" s="76" t="s">
        <v>4869</v>
      </c>
      <c r="F28302" s="77" t="s">
        <v>4870</v>
      </c>
    </row>
    <row r="28303" spans="1:6" ht="12.75" customHeight="1" x14ac:dyDescent="0.2">
      <c r="A28303" s="141"/>
      <c r="B28303" s="142"/>
      <c r="C28303" s="142"/>
      <c r="D28303" s="143"/>
      <c r="E28303" s="78" t="s">
        <v>3788</v>
      </c>
      <c r="F28303" s="79" t="s">
        <v>9</v>
      </c>
    </row>
    <row r="28304" spans="1:6" ht="409.6" hidden="1" customHeight="1" x14ac:dyDescent="0.2"/>
    <row r="28305" spans="1:6" ht="12.75" customHeight="1" x14ac:dyDescent="0.2">
      <c r="A28305" s="80" t="s">
        <v>4871</v>
      </c>
      <c r="B28305" s="81" t="s">
        <v>4872</v>
      </c>
      <c r="C28305" s="82" t="s">
        <v>4870</v>
      </c>
      <c r="D28305" s="82" t="s">
        <v>4873</v>
      </c>
      <c r="E28305" s="82" t="s">
        <v>4874</v>
      </c>
      <c r="F28305" s="83" t="s">
        <v>4875</v>
      </c>
    </row>
    <row r="28306" spans="1:6" ht="409.6" hidden="1" customHeight="1" x14ac:dyDescent="0.2"/>
    <row r="28307" spans="1:6" ht="25.5" customHeight="1" x14ac:dyDescent="0.2">
      <c r="A28307" s="84" t="s">
        <v>6179</v>
      </c>
      <c r="B28307" s="85" t="s">
        <v>6180</v>
      </c>
      <c r="C28307" s="86" t="s">
        <v>9</v>
      </c>
      <c r="D28307" s="87">
        <v>1</v>
      </c>
      <c r="E28307" s="88">
        <v>171000</v>
      </c>
      <c r="F28307" s="89">
        <f>+D28307*E28307</f>
        <v>171000</v>
      </c>
    </row>
    <row r="28308" spans="1:6" ht="409.6" hidden="1" customHeight="1" x14ac:dyDescent="0.2"/>
    <row r="28309" spans="1:6" ht="25.5" customHeight="1" x14ac:dyDescent="0.2">
      <c r="A28309" s="84" t="s">
        <v>5044</v>
      </c>
      <c r="B28309" s="85" t="s">
        <v>5045</v>
      </c>
      <c r="C28309" s="86" t="s">
        <v>9</v>
      </c>
      <c r="D28309" s="87">
        <v>1.5</v>
      </c>
      <c r="E28309" s="88">
        <v>1958</v>
      </c>
      <c r="F28309" s="89">
        <f>+D28309*E28309</f>
        <v>2937</v>
      </c>
    </row>
    <row r="28310" spans="1:6" ht="409.6" hidden="1" customHeight="1" x14ac:dyDescent="0.2"/>
    <row r="28311" spans="1:6" ht="25.5" customHeight="1" x14ac:dyDescent="0.2">
      <c r="A28311" s="84" t="s">
        <v>6169</v>
      </c>
      <c r="B28311" s="85" t="s">
        <v>6170</v>
      </c>
      <c r="C28311" s="86" t="s">
        <v>9</v>
      </c>
      <c r="D28311" s="87">
        <v>0.2</v>
      </c>
      <c r="E28311" s="88">
        <v>9500</v>
      </c>
      <c r="F28311" s="89">
        <f>+D28311*E28311</f>
        <v>1900</v>
      </c>
    </row>
    <row r="28312" spans="1:6" ht="409.6" hidden="1" customHeight="1" x14ac:dyDescent="0.2"/>
    <row r="28313" spans="1:6" ht="25.5" customHeight="1" thickBot="1" x14ac:dyDescent="0.25">
      <c r="A28313" s="84" t="s">
        <v>6067</v>
      </c>
      <c r="B28313" s="85" t="s">
        <v>6068</v>
      </c>
      <c r="C28313" s="86" t="s">
        <v>9</v>
      </c>
      <c r="D28313" s="87">
        <v>2</v>
      </c>
      <c r="E28313" s="88">
        <v>6119</v>
      </c>
      <c r="F28313" s="89">
        <f>+D28313*E28313</f>
        <v>12238</v>
      </c>
    </row>
    <row r="28314" spans="1:6" ht="409.6" hidden="1" customHeight="1" thickBot="1" x14ac:dyDescent="0.25"/>
    <row r="28315" spans="1:6" ht="13.5" customHeight="1" thickBot="1" x14ac:dyDescent="0.25">
      <c r="A28315" s="90" t="s">
        <v>4883</v>
      </c>
      <c r="B28315" s="91"/>
      <c r="C28315" s="92">
        <v>85.866056712915395</v>
      </c>
      <c r="D28315" s="91"/>
      <c r="E28315" s="93" t="s">
        <v>4884</v>
      </c>
      <c r="F28315" s="94">
        <v>188075</v>
      </c>
    </row>
    <row r="28316" spans="1:6" ht="0.2" customHeight="1" x14ac:dyDescent="0.2"/>
    <row r="28317" spans="1:6" ht="12.75" customHeight="1" x14ac:dyDescent="0.2">
      <c r="A28317" s="80" t="s">
        <v>4871</v>
      </c>
      <c r="B28317" s="81" t="s">
        <v>4885</v>
      </c>
      <c r="C28317" s="82" t="s">
        <v>4870</v>
      </c>
      <c r="D28317" s="82" t="s">
        <v>4873</v>
      </c>
      <c r="E28317" s="82" t="s">
        <v>4874</v>
      </c>
      <c r="F28317" s="83" t="s">
        <v>4875</v>
      </c>
    </row>
    <row r="28318" spans="1:6" ht="409.6" hidden="1" customHeight="1" x14ac:dyDescent="0.2"/>
    <row r="28319" spans="1:6" ht="25.5" customHeight="1" thickBot="1" x14ac:dyDescent="0.25">
      <c r="A28319" s="84" t="s">
        <v>6003</v>
      </c>
      <c r="B28319" s="85" t="s">
        <v>6004</v>
      </c>
      <c r="C28319" s="86" t="s">
        <v>4888</v>
      </c>
      <c r="D28319" s="87">
        <v>0.16</v>
      </c>
      <c r="E28319" s="88">
        <v>184277</v>
      </c>
      <c r="F28319" s="89">
        <f>+D28319*E28319</f>
        <v>29484.32</v>
      </c>
    </row>
    <row r="28320" spans="1:6" ht="409.6" hidden="1" customHeight="1" thickBot="1" x14ac:dyDescent="0.25"/>
    <row r="28321" spans="1:6" ht="13.5" customHeight="1" thickBot="1" x14ac:dyDescent="0.25">
      <c r="A28321" s="90" t="s">
        <v>4893</v>
      </c>
      <c r="B28321" s="91"/>
      <c r="C28321" s="92">
        <v>13.4609853309775</v>
      </c>
      <c r="D28321" s="91"/>
      <c r="E28321" s="93" t="s">
        <v>4884</v>
      </c>
      <c r="F28321" s="94">
        <v>29484</v>
      </c>
    </row>
    <row r="28322" spans="1:6" ht="0.2" customHeight="1" x14ac:dyDescent="0.2"/>
    <row r="28323" spans="1:6" ht="12.75" customHeight="1" x14ac:dyDescent="0.2">
      <c r="A28323" s="80" t="s">
        <v>4871</v>
      </c>
      <c r="B28323" s="81" t="s">
        <v>4894</v>
      </c>
      <c r="C28323" s="82" t="s">
        <v>4870</v>
      </c>
      <c r="D28323" s="82" t="s">
        <v>4873</v>
      </c>
      <c r="E28323" s="82" t="s">
        <v>4874</v>
      </c>
      <c r="F28323" s="83" t="s">
        <v>4875</v>
      </c>
    </row>
    <row r="28324" spans="1:6" ht="409.6" hidden="1" customHeight="1" x14ac:dyDescent="0.2"/>
    <row r="28325" spans="1:6" ht="25.5" customHeight="1" thickBot="1" x14ac:dyDescent="0.25">
      <c r="A28325" s="84" t="s">
        <v>4895</v>
      </c>
      <c r="B28325" s="85" t="s">
        <v>4896</v>
      </c>
      <c r="C28325" s="86" t="s">
        <v>4897</v>
      </c>
      <c r="D28325" s="87">
        <v>0.05</v>
      </c>
      <c r="E28325" s="88">
        <v>29484</v>
      </c>
      <c r="F28325" s="89">
        <f>+D28325*E28325</f>
        <v>1474.2</v>
      </c>
    </row>
    <row r="28326" spans="1:6" ht="409.6" hidden="1" customHeight="1" thickBot="1" x14ac:dyDescent="0.25"/>
    <row r="28327" spans="1:6" ht="13.5" customHeight="1" thickBot="1" x14ac:dyDescent="0.25">
      <c r="A28327" s="90" t="s">
        <v>4898</v>
      </c>
      <c r="B28327" s="91"/>
      <c r="C28327" s="92">
        <v>0.67295795610707099</v>
      </c>
      <c r="D28327" s="91"/>
      <c r="E28327" s="93" t="s">
        <v>4884</v>
      </c>
      <c r="F28327" s="94">
        <v>1474</v>
      </c>
    </row>
    <row r="28328" spans="1:6" ht="0.2" customHeight="1" thickBot="1" x14ac:dyDescent="0.25"/>
    <row r="28329" spans="1:6" ht="12.75" customHeight="1" thickBot="1" x14ac:dyDescent="0.3">
      <c r="A28329" s="157" t="s">
        <v>4909</v>
      </c>
      <c r="B28329" s="158"/>
      <c r="C28329" s="158"/>
      <c r="D28329" s="158"/>
      <c r="E28329" s="159">
        <v>219033</v>
      </c>
      <c r="F28329" s="160"/>
    </row>
    <row r="28330" spans="1:6" ht="12.75" customHeight="1" x14ac:dyDescent="0.2"/>
    <row r="28331" spans="1:6" ht="12.75" customHeight="1" x14ac:dyDescent="0.2"/>
    <row r="28332" spans="1:6" ht="409.6" hidden="1" customHeight="1" x14ac:dyDescent="0.2"/>
    <row r="28333" spans="1:6" ht="12.75" customHeight="1" x14ac:dyDescent="0.25">
      <c r="A28333" s="144" t="s">
        <v>4868</v>
      </c>
      <c r="B28333" s="145"/>
      <c r="C28333" s="145"/>
      <c r="D28333" s="145"/>
      <c r="E28333" s="146"/>
      <c r="F28333" s="147"/>
    </row>
    <row r="28334" spans="1:6" ht="12.75" customHeight="1" x14ac:dyDescent="0.2">
      <c r="A28334" s="138" t="s">
        <v>3791</v>
      </c>
      <c r="B28334" s="139"/>
      <c r="C28334" s="139"/>
      <c r="D28334" s="140"/>
      <c r="E28334" s="76" t="s">
        <v>4869</v>
      </c>
      <c r="F28334" s="77" t="s">
        <v>4870</v>
      </c>
    </row>
    <row r="28335" spans="1:6" ht="12.75" customHeight="1" x14ac:dyDescent="0.2">
      <c r="A28335" s="141"/>
      <c r="B28335" s="142"/>
      <c r="C28335" s="142"/>
      <c r="D28335" s="143"/>
      <c r="E28335" s="78" t="s">
        <v>3790</v>
      </c>
      <c r="F28335" s="79" t="s">
        <v>9</v>
      </c>
    </row>
    <row r="28336" spans="1:6" ht="409.6" hidden="1" customHeight="1" x14ac:dyDescent="0.2"/>
    <row r="28337" spans="1:6" ht="12.75" customHeight="1" x14ac:dyDescent="0.2">
      <c r="A28337" s="80" t="s">
        <v>4871</v>
      </c>
      <c r="B28337" s="81" t="s">
        <v>4872</v>
      </c>
      <c r="C28337" s="82" t="s">
        <v>4870</v>
      </c>
      <c r="D28337" s="82" t="s">
        <v>4873</v>
      </c>
      <c r="E28337" s="82" t="s">
        <v>4874</v>
      </c>
      <c r="F28337" s="83" t="s">
        <v>4875</v>
      </c>
    </row>
    <row r="28338" spans="1:6" ht="409.6" hidden="1" customHeight="1" x14ac:dyDescent="0.2"/>
    <row r="28339" spans="1:6" ht="25.5" customHeight="1" x14ac:dyDescent="0.2">
      <c r="A28339" s="84" t="s">
        <v>6181</v>
      </c>
      <c r="B28339" s="85" t="s">
        <v>6182</v>
      </c>
      <c r="C28339" s="86" t="s">
        <v>9</v>
      </c>
      <c r="D28339" s="87">
        <v>1</v>
      </c>
      <c r="E28339" s="88">
        <v>57679</v>
      </c>
      <c r="F28339" s="89">
        <f>+D28339*E28339</f>
        <v>57679</v>
      </c>
    </row>
    <row r="28340" spans="1:6" ht="409.6" hidden="1" customHeight="1" x14ac:dyDescent="0.2"/>
    <row r="28341" spans="1:6" ht="25.5" customHeight="1" thickBot="1" x14ac:dyDescent="0.25">
      <c r="A28341" s="84" t="s">
        <v>5044</v>
      </c>
      <c r="B28341" s="85" t="s">
        <v>5045</v>
      </c>
      <c r="C28341" s="86" t="s">
        <v>9</v>
      </c>
      <c r="D28341" s="87">
        <v>0.5</v>
      </c>
      <c r="E28341" s="88">
        <v>1958</v>
      </c>
      <c r="F28341" s="89">
        <f>+D28341*E28341</f>
        <v>979</v>
      </c>
    </row>
    <row r="28342" spans="1:6" ht="409.6" hidden="1" customHeight="1" thickBot="1" x14ac:dyDescent="0.25"/>
    <row r="28343" spans="1:6" ht="13.5" customHeight="1" thickBot="1" x14ac:dyDescent="0.25">
      <c r="A28343" s="90" t="s">
        <v>4883</v>
      </c>
      <c r="B28343" s="91"/>
      <c r="C28343" s="92">
        <v>71.489683245786196</v>
      </c>
      <c r="D28343" s="91"/>
      <c r="E28343" s="93" t="s">
        <v>4884</v>
      </c>
      <c r="F28343" s="94">
        <v>58658</v>
      </c>
    </row>
    <row r="28344" spans="1:6" ht="0.2" customHeight="1" x14ac:dyDescent="0.2"/>
    <row r="28345" spans="1:6" ht="12.75" customHeight="1" x14ac:dyDescent="0.2">
      <c r="A28345" s="80" t="s">
        <v>4871</v>
      </c>
      <c r="B28345" s="81" t="s">
        <v>4885</v>
      </c>
      <c r="C28345" s="82" t="s">
        <v>4870</v>
      </c>
      <c r="D28345" s="82" t="s">
        <v>4873</v>
      </c>
      <c r="E28345" s="82" t="s">
        <v>4874</v>
      </c>
      <c r="F28345" s="83" t="s">
        <v>4875</v>
      </c>
    </row>
    <row r="28346" spans="1:6" ht="409.6" hidden="1" customHeight="1" x14ac:dyDescent="0.2"/>
    <row r="28347" spans="1:6" ht="25.5" customHeight="1" thickBot="1" x14ac:dyDescent="0.25">
      <c r="A28347" s="84" t="s">
        <v>6003</v>
      </c>
      <c r="B28347" s="85" t="s">
        <v>6004</v>
      </c>
      <c r="C28347" s="86" t="s">
        <v>4888</v>
      </c>
      <c r="D28347" s="87">
        <v>0.12089999999999999</v>
      </c>
      <c r="E28347" s="88">
        <v>184277</v>
      </c>
      <c r="F28347" s="89">
        <f>+D28347*E28347</f>
        <v>22279.0893</v>
      </c>
    </row>
    <row r="28348" spans="1:6" ht="409.6" hidden="1" customHeight="1" thickBot="1" x14ac:dyDescent="0.25"/>
    <row r="28349" spans="1:6" ht="13.5" customHeight="1" thickBot="1" x14ac:dyDescent="0.25">
      <c r="A28349" s="90" t="s">
        <v>4893</v>
      </c>
      <c r="B28349" s="91"/>
      <c r="C28349" s="92">
        <v>27.152624587146999</v>
      </c>
      <c r="D28349" s="91"/>
      <c r="E28349" s="93" t="s">
        <v>4884</v>
      </c>
      <c r="F28349" s="94">
        <v>22279</v>
      </c>
    </row>
    <row r="28350" spans="1:6" ht="0.2" customHeight="1" x14ac:dyDescent="0.2"/>
    <row r="28351" spans="1:6" ht="12.75" customHeight="1" x14ac:dyDescent="0.2">
      <c r="A28351" s="80" t="s">
        <v>4871</v>
      </c>
      <c r="B28351" s="81" t="s">
        <v>4894</v>
      </c>
      <c r="C28351" s="82" t="s">
        <v>4870</v>
      </c>
      <c r="D28351" s="82" t="s">
        <v>4873</v>
      </c>
      <c r="E28351" s="82" t="s">
        <v>4874</v>
      </c>
      <c r="F28351" s="83" t="s">
        <v>4875</v>
      </c>
    </row>
    <row r="28352" spans="1:6" ht="409.6" hidden="1" customHeight="1" x14ac:dyDescent="0.2"/>
    <row r="28353" spans="1:6" ht="25.5" customHeight="1" thickBot="1" x14ac:dyDescent="0.25">
      <c r="A28353" s="84" t="s">
        <v>4895</v>
      </c>
      <c r="B28353" s="85" t="s">
        <v>4896</v>
      </c>
      <c r="C28353" s="86" t="s">
        <v>4897</v>
      </c>
      <c r="D28353" s="87">
        <v>0.05</v>
      </c>
      <c r="E28353" s="88">
        <v>22279</v>
      </c>
      <c r="F28353" s="89">
        <f>+D28353*E28353</f>
        <v>1113.95</v>
      </c>
    </row>
    <row r="28354" spans="1:6" ht="409.6" hidden="1" customHeight="1" thickBot="1" x14ac:dyDescent="0.25"/>
    <row r="28355" spans="1:6" ht="13.5" customHeight="1" thickBot="1" x14ac:dyDescent="0.25">
      <c r="A28355" s="90" t="s">
        <v>4898</v>
      </c>
      <c r="B28355" s="91"/>
      <c r="C28355" s="92">
        <v>1.3576921670668201</v>
      </c>
      <c r="D28355" s="91"/>
      <c r="E28355" s="93" t="s">
        <v>4884</v>
      </c>
      <c r="F28355" s="94">
        <v>1114</v>
      </c>
    </row>
    <row r="28356" spans="1:6" ht="0.2" customHeight="1" thickBot="1" x14ac:dyDescent="0.25"/>
    <row r="28357" spans="1:6" ht="12.75" customHeight="1" thickBot="1" x14ac:dyDescent="0.3">
      <c r="A28357" s="157" t="s">
        <v>4909</v>
      </c>
      <c r="B28357" s="158"/>
      <c r="C28357" s="158"/>
      <c r="D28357" s="158"/>
      <c r="E28357" s="159">
        <v>82051</v>
      </c>
      <c r="F28357" s="160"/>
    </row>
    <row r="28358" spans="1:6" ht="12.75" customHeight="1" x14ac:dyDescent="0.2"/>
    <row r="28359" spans="1:6" ht="12.75" customHeight="1" x14ac:dyDescent="0.2"/>
    <row r="28360" spans="1:6" ht="409.6" hidden="1" customHeight="1" x14ac:dyDescent="0.2"/>
    <row r="28361" spans="1:6" ht="12.75" customHeight="1" x14ac:dyDescent="0.25">
      <c r="A28361" s="144" t="s">
        <v>4868</v>
      </c>
      <c r="B28361" s="145"/>
      <c r="C28361" s="145"/>
      <c r="D28361" s="145"/>
      <c r="E28361" s="146"/>
      <c r="F28361" s="147"/>
    </row>
    <row r="28362" spans="1:6" ht="12.75" customHeight="1" x14ac:dyDescent="0.2">
      <c r="A28362" s="138" t="s">
        <v>3793</v>
      </c>
      <c r="B28362" s="139"/>
      <c r="C28362" s="139"/>
      <c r="D28362" s="140"/>
      <c r="E28362" s="76" t="s">
        <v>4869</v>
      </c>
      <c r="F28362" s="77" t="s">
        <v>4870</v>
      </c>
    </row>
    <row r="28363" spans="1:6" ht="12.75" customHeight="1" x14ac:dyDescent="0.2">
      <c r="A28363" s="141"/>
      <c r="B28363" s="142"/>
      <c r="C28363" s="142"/>
      <c r="D28363" s="143"/>
      <c r="E28363" s="78" t="s">
        <v>3792</v>
      </c>
      <c r="F28363" s="79" t="s">
        <v>9</v>
      </c>
    </row>
    <row r="28364" spans="1:6" ht="409.6" hidden="1" customHeight="1" x14ac:dyDescent="0.2"/>
    <row r="28365" spans="1:6" ht="12.75" customHeight="1" x14ac:dyDescent="0.2">
      <c r="A28365" s="80" t="s">
        <v>4871</v>
      </c>
      <c r="B28365" s="81" t="s">
        <v>4872</v>
      </c>
      <c r="C28365" s="82" t="s">
        <v>4870</v>
      </c>
      <c r="D28365" s="82" t="s">
        <v>4873</v>
      </c>
      <c r="E28365" s="82" t="s">
        <v>4874</v>
      </c>
      <c r="F28365" s="83" t="s">
        <v>4875</v>
      </c>
    </row>
    <row r="28366" spans="1:6" ht="409.6" hidden="1" customHeight="1" x14ac:dyDescent="0.2"/>
    <row r="28367" spans="1:6" ht="25.5" customHeight="1" x14ac:dyDescent="0.2">
      <c r="A28367" s="84" t="s">
        <v>6183</v>
      </c>
      <c r="B28367" s="85" t="s">
        <v>6184</v>
      </c>
      <c r="C28367" s="86" t="s">
        <v>9</v>
      </c>
      <c r="D28367" s="87">
        <v>1</v>
      </c>
      <c r="E28367" s="88">
        <v>93000</v>
      </c>
      <c r="F28367" s="89">
        <f>+D28367*E28367</f>
        <v>93000</v>
      </c>
    </row>
    <row r="28368" spans="1:6" ht="409.6" hidden="1" customHeight="1" x14ac:dyDescent="0.2"/>
    <row r="28369" spans="1:6" ht="25.5" customHeight="1" thickBot="1" x14ac:dyDescent="0.25">
      <c r="A28369" s="84" t="s">
        <v>5044</v>
      </c>
      <c r="B28369" s="85" t="s">
        <v>5045</v>
      </c>
      <c r="C28369" s="86" t="s">
        <v>9</v>
      </c>
      <c r="D28369" s="87">
        <v>0.8</v>
      </c>
      <c r="E28369" s="88">
        <v>1958</v>
      </c>
      <c r="F28369" s="89">
        <f>+D28369*E28369</f>
        <v>1566.4</v>
      </c>
    </row>
    <row r="28370" spans="1:6" ht="409.6" hidden="1" customHeight="1" thickBot="1" x14ac:dyDescent="0.25"/>
    <row r="28371" spans="1:6" ht="13.5" customHeight="1" thickBot="1" x14ac:dyDescent="0.25">
      <c r="A28371" s="90" t="s">
        <v>4883</v>
      </c>
      <c r="B28371" s="91"/>
      <c r="C28371" s="92">
        <v>80.168533134394195</v>
      </c>
      <c r="D28371" s="91"/>
      <c r="E28371" s="93" t="s">
        <v>4884</v>
      </c>
      <c r="F28371" s="94">
        <v>94566</v>
      </c>
    </row>
    <row r="28372" spans="1:6" ht="0.2" customHeight="1" x14ac:dyDescent="0.2"/>
    <row r="28373" spans="1:6" ht="12.75" customHeight="1" x14ac:dyDescent="0.2">
      <c r="A28373" s="80" t="s">
        <v>4871</v>
      </c>
      <c r="B28373" s="81" t="s">
        <v>4885</v>
      </c>
      <c r="C28373" s="82" t="s">
        <v>4870</v>
      </c>
      <c r="D28373" s="82" t="s">
        <v>4873</v>
      </c>
      <c r="E28373" s="82" t="s">
        <v>4874</v>
      </c>
      <c r="F28373" s="83" t="s">
        <v>4875</v>
      </c>
    </row>
    <row r="28374" spans="1:6" ht="409.6" hidden="1" customHeight="1" x14ac:dyDescent="0.2"/>
    <row r="28375" spans="1:6" ht="25.5" customHeight="1" thickBot="1" x14ac:dyDescent="0.25">
      <c r="A28375" s="84" t="s">
        <v>6003</v>
      </c>
      <c r="B28375" s="85" t="s">
        <v>6004</v>
      </c>
      <c r="C28375" s="86" t="s">
        <v>4888</v>
      </c>
      <c r="D28375" s="87">
        <v>0.12089999999999999</v>
      </c>
      <c r="E28375" s="88">
        <v>184277</v>
      </c>
      <c r="F28375" s="89">
        <f>+D28375*E28375</f>
        <v>22279.0893</v>
      </c>
    </row>
    <row r="28376" spans="1:6" ht="409.6" hidden="1" customHeight="1" thickBot="1" x14ac:dyDescent="0.25"/>
    <row r="28377" spans="1:6" ht="13.5" customHeight="1" thickBot="1" x14ac:dyDescent="0.25">
      <c r="A28377" s="90" t="s">
        <v>4893</v>
      </c>
      <c r="B28377" s="91"/>
      <c r="C28377" s="92">
        <v>18.887070931425299</v>
      </c>
      <c r="D28377" s="91"/>
      <c r="E28377" s="93" t="s">
        <v>4884</v>
      </c>
      <c r="F28377" s="94">
        <v>22279</v>
      </c>
    </row>
    <row r="28378" spans="1:6" ht="0.2" customHeight="1" x14ac:dyDescent="0.2"/>
    <row r="28379" spans="1:6" ht="12.75" customHeight="1" x14ac:dyDescent="0.2">
      <c r="A28379" s="80" t="s">
        <v>4871</v>
      </c>
      <c r="B28379" s="81" t="s">
        <v>4894</v>
      </c>
      <c r="C28379" s="82" t="s">
        <v>4870</v>
      </c>
      <c r="D28379" s="82" t="s">
        <v>4873</v>
      </c>
      <c r="E28379" s="82" t="s">
        <v>4874</v>
      </c>
      <c r="F28379" s="83" t="s">
        <v>4875</v>
      </c>
    </row>
    <row r="28380" spans="1:6" ht="409.6" hidden="1" customHeight="1" x14ac:dyDescent="0.2"/>
    <row r="28381" spans="1:6" ht="25.5" customHeight="1" thickBot="1" x14ac:dyDescent="0.25">
      <c r="A28381" s="84" t="s">
        <v>4895</v>
      </c>
      <c r="B28381" s="85" t="s">
        <v>4896</v>
      </c>
      <c r="C28381" s="86" t="s">
        <v>4897</v>
      </c>
      <c r="D28381" s="87">
        <v>0.05</v>
      </c>
      <c r="E28381" s="88">
        <v>22279</v>
      </c>
      <c r="F28381" s="89">
        <f>+D28381*E28381</f>
        <v>1113.95</v>
      </c>
    </row>
    <row r="28382" spans="1:6" ht="409.6" hidden="1" customHeight="1" thickBot="1" x14ac:dyDescent="0.25"/>
    <row r="28383" spans="1:6" ht="13.5" customHeight="1" thickBot="1" x14ac:dyDescent="0.25">
      <c r="A28383" s="90" t="s">
        <v>4898</v>
      </c>
      <c r="B28383" s="91"/>
      <c r="C28383" s="92">
        <v>0.94439593418052004</v>
      </c>
      <c r="D28383" s="91"/>
      <c r="E28383" s="93" t="s">
        <v>4884</v>
      </c>
      <c r="F28383" s="94">
        <v>1114</v>
      </c>
    </row>
    <row r="28384" spans="1:6" ht="0.2" customHeight="1" thickBot="1" x14ac:dyDescent="0.25"/>
    <row r="28385" spans="1:6" ht="12.75" customHeight="1" thickBot="1" x14ac:dyDescent="0.3">
      <c r="A28385" s="157" t="s">
        <v>4909</v>
      </c>
      <c r="B28385" s="158"/>
      <c r="C28385" s="158"/>
      <c r="D28385" s="158"/>
      <c r="E28385" s="159">
        <v>117959</v>
      </c>
      <c r="F28385" s="160"/>
    </row>
    <row r="28386" spans="1:6" ht="12.75" customHeight="1" x14ac:dyDescent="0.2"/>
    <row r="28387" spans="1:6" ht="12.75" customHeight="1" x14ac:dyDescent="0.2"/>
    <row r="28388" spans="1:6" ht="409.6" hidden="1" customHeight="1" x14ac:dyDescent="0.2"/>
    <row r="28389" spans="1:6" ht="12.75" customHeight="1" x14ac:dyDescent="0.25">
      <c r="A28389" s="144" t="s">
        <v>4868</v>
      </c>
      <c r="B28389" s="145"/>
      <c r="C28389" s="145"/>
      <c r="D28389" s="145"/>
      <c r="E28389" s="146"/>
      <c r="F28389" s="147"/>
    </row>
    <row r="28390" spans="1:6" ht="12.75" customHeight="1" x14ac:dyDescent="0.2">
      <c r="A28390" s="138" t="s">
        <v>3795</v>
      </c>
      <c r="B28390" s="139"/>
      <c r="C28390" s="139"/>
      <c r="D28390" s="140"/>
      <c r="E28390" s="76" t="s">
        <v>4869</v>
      </c>
      <c r="F28390" s="77" t="s">
        <v>4870</v>
      </c>
    </row>
    <row r="28391" spans="1:6" ht="12.75" customHeight="1" x14ac:dyDescent="0.2">
      <c r="A28391" s="141"/>
      <c r="B28391" s="142"/>
      <c r="C28391" s="142"/>
      <c r="D28391" s="143"/>
      <c r="E28391" s="78" t="s">
        <v>3794</v>
      </c>
      <c r="F28391" s="79" t="s">
        <v>9</v>
      </c>
    </row>
    <row r="28392" spans="1:6" ht="409.6" hidden="1" customHeight="1" x14ac:dyDescent="0.2"/>
    <row r="28393" spans="1:6" ht="12.75" customHeight="1" x14ac:dyDescent="0.2">
      <c r="A28393" s="80" t="s">
        <v>4871</v>
      </c>
      <c r="B28393" s="81" t="s">
        <v>4872</v>
      </c>
      <c r="C28393" s="82" t="s">
        <v>4870</v>
      </c>
      <c r="D28393" s="82" t="s">
        <v>4873</v>
      </c>
      <c r="E28393" s="82" t="s">
        <v>4874</v>
      </c>
      <c r="F28393" s="83" t="s">
        <v>4875</v>
      </c>
    </row>
    <row r="28394" spans="1:6" ht="409.6" hidden="1" customHeight="1" x14ac:dyDescent="0.2"/>
    <row r="28395" spans="1:6" ht="25.5" customHeight="1" x14ac:dyDescent="0.2">
      <c r="A28395" s="84" t="s">
        <v>6185</v>
      </c>
      <c r="B28395" s="85" t="s">
        <v>6186</v>
      </c>
      <c r="C28395" s="86" t="s">
        <v>9</v>
      </c>
      <c r="D28395" s="87">
        <v>1</v>
      </c>
      <c r="E28395" s="88">
        <v>202100</v>
      </c>
      <c r="F28395" s="89">
        <f>+D28395*E28395</f>
        <v>202100</v>
      </c>
    </row>
    <row r="28396" spans="1:6" ht="409.6" hidden="1" customHeight="1" x14ac:dyDescent="0.2"/>
    <row r="28397" spans="1:6" ht="25.5" customHeight="1" thickBot="1" x14ac:dyDescent="0.25">
      <c r="A28397" s="84" t="s">
        <v>5044</v>
      </c>
      <c r="B28397" s="85" t="s">
        <v>5045</v>
      </c>
      <c r="C28397" s="86" t="s">
        <v>9</v>
      </c>
      <c r="D28397" s="87">
        <v>0.8</v>
      </c>
      <c r="E28397" s="88">
        <v>1958</v>
      </c>
      <c r="F28397" s="89">
        <f>+D28397*E28397</f>
        <v>1566.4</v>
      </c>
    </row>
    <row r="28398" spans="1:6" ht="409.6" hidden="1" customHeight="1" thickBot="1" x14ac:dyDescent="0.25"/>
    <row r="28399" spans="1:6" ht="13.5" customHeight="1" thickBot="1" x14ac:dyDescent="0.25">
      <c r="A28399" s="90" t="s">
        <v>4883</v>
      </c>
      <c r="B28399" s="91"/>
      <c r="C28399" s="92">
        <v>89.697391426897894</v>
      </c>
      <c r="D28399" s="91"/>
      <c r="E28399" s="93" t="s">
        <v>4884</v>
      </c>
      <c r="F28399" s="94">
        <v>203666</v>
      </c>
    </row>
    <row r="28400" spans="1:6" ht="0.2" customHeight="1" x14ac:dyDescent="0.2"/>
    <row r="28401" spans="1:6" ht="12.75" customHeight="1" x14ac:dyDescent="0.2">
      <c r="A28401" s="80" t="s">
        <v>4871</v>
      </c>
      <c r="B28401" s="81" t="s">
        <v>4885</v>
      </c>
      <c r="C28401" s="82" t="s">
        <v>4870</v>
      </c>
      <c r="D28401" s="82" t="s">
        <v>4873</v>
      </c>
      <c r="E28401" s="82" t="s">
        <v>4874</v>
      </c>
      <c r="F28401" s="83" t="s">
        <v>4875</v>
      </c>
    </row>
    <row r="28402" spans="1:6" ht="409.6" hidden="1" customHeight="1" x14ac:dyDescent="0.2"/>
    <row r="28403" spans="1:6" ht="25.5" customHeight="1" thickBot="1" x14ac:dyDescent="0.25">
      <c r="A28403" s="84" t="s">
        <v>6003</v>
      </c>
      <c r="B28403" s="85" t="s">
        <v>6004</v>
      </c>
      <c r="C28403" s="86" t="s">
        <v>4888</v>
      </c>
      <c r="D28403" s="87">
        <v>0.12089999999999999</v>
      </c>
      <c r="E28403" s="88">
        <v>184277</v>
      </c>
      <c r="F28403" s="89">
        <f>+D28403*E28403</f>
        <v>22279.0893</v>
      </c>
    </row>
    <row r="28404" spans="1:6" ht="409.6" hidden="1" customHeight="1" thickBot="1" x14ac:dyDescent="0.25"/>
    <row r="28405" spans="1:6" ht="13.5" customHeight="1" thickBot="1" x14ac:dyDescent="0.25">
      <c r="A28405" s="90" t="s">
        <v>4893</v>
      </c>
      <c r="B28405" s="91"/>
      <c r="C28405" s="92">
        <v>9.8119871927560691</v>
      </c>
      <c r="D28405" s="91"/>
      <c r="E28405" s="93" t="s">
        <v>4884</v>
      </c>
      <c r="F28405" s="94">
        <v>22279</v>
      </c>
    </row>
    <row r="28406" spans="1:6" ht="0.2" customHeight="1" x14ac:dyDescent="0.2"/>
    <row r="28407" spans="1:6" ht="12.75" customHeight="1" x14ac:dyDescent="0.2">
      <c r="A28407" s="80" t="s">
        <v>4871</v>
      </c>
      <c r="B28407" s="81" t="s">
        <v>4894</v>
      </c>
      <c r="C28407" s="82" t="s">
        <v>4870</v>
      </c>
      <c r="D28407" s="82" t="s">
        <v>4873</v>
      </c>
      <c r="E28407" s="82" t="s">
        <v>4874</v>
      </c>
      <c r="F28407" s="83" t="s">
        <v>4875</v>
      </c>
    </row>
    <row r="28408" spans="1:6" ht="409.6" hidden="1" customHeight="1" x14ac:dyDescent="0.2"/>
    <row r="28409" spans="1:6" ht="25.5" customHeight="1" thickBot="1" x14ac:dyDescent="0.25">
      <c r="A28409" s="84" t="s">
        <v>4895</v>
      </c>
      <c r="B28409" s="85" t="s">
        <v>4896</v>
      </c>
      <c r="C28409" s="86" t="s">
        <v>4897</v>
      </c>
      <c r="D28409" s="87">
        <v>0.05</v>
      </c>
      <c r="E28409" s="88">
        <v>22279</v>
      </c>
      <c r="F28409" s="89">
        <f>+D28409*E28409</f>
        <v>1113.95</v>
      </c>
    </row>
    <row r="28410" spans="1:6" ht="409.6" hidden="1" customHeight="1" thickBot="1" x14ac:dyDescent="0.25"/>
    <row r="28411" spans="1:6" ht="13.5" customHeight="1" thickBot="1" x14ac:dyDescent="0.25">
      <c r="A28411" s="90" t="s">
        <v>4898</v>
      </c>
      <c r="B28411" s="91"/>
      <c r="C28411" s="92">
        <v>0.490621380346077</v>
      </c>
      <c r="D28411" s="91"/>
      <c r="E28411" s="93" t="s">
        <v>4884</v>
      </c>
      <c r="F28411" s="94">
        <v>1114</v>
      </c>
    </row>
    <row r="28412" spans="1:6" ht="0.2" customHeight="1" thickBot="1" x14ac:dyDescent="0.25"/>
    <row r="28413" spans="1:6" ht="12.75" customHeight="1" thickBot="1" x14ac:dyDescent="0.3">
      <c r="A28413" s="157" t="s">
        <v>4909</v>
      </c>
      <c r="B28413" s="158"/>
      <c r="C28413" s="158"/>
      <c r="D28413" s="158"/>
      <c r="E28413" s="159">
        <v>227059</v>
      </c>
      <c r="F28413" s="160"/>
    </row>
    <row r="28414" spans="1:6" ht="12.75" customHeight="1" x14ac:dyDescent="0.2"/>
    <row r="28415" spans="1:6" ht="12.75" customHeight="1" x14ac:dyDescent="0.2"/>
    <row r="28416" spans="1:6" ht="409.6" hidden="1" customHeight="1" x14ac:dyDescent="0.2"/>
    <row r="28417" spans="1:6" ht="12.75" customHeight="1" x14ac:dyDescent="0.25">
      <c r="A28417" s="144" t="s">
        <v>4868</v>
      </c>
      <c r="B28417" s="145"/>
      <c r="C28417" s="145"/>
      <c r="D28417" s="145"/>
      <c r="E28417" s="146"/>
      <c r="F28417" s="147"/>
    </row>
    <row r="28418" spans="1:6" ht="12.75" customHeight="1" x14ac:dyDescent="0.2">
      <c r="A28418" s="138" t="s">
        <v>3797</v>
      </c>
      <c r="B28418" s="139"/>
      <c r="C28418" s="139"/>
      <c r="D28418" s="140"/>
      <c r="E28418" s="76" t="s">
        <v>4869</v>
      </c>
      <c r="F28418" s="77" t="s">
        <v>4870</v>
      </c>
    </row>
    <row r="28419" spans="1:6" ht="12.75" customHeight="1" x14ac:dyDescent="0.2">
      <c r="A28419" s="141"/>
      <c r="B28419" s="142"/>
      <c r="C28419" s="142"/>
      <c r="D28419" s="143"/>
      <c r="E28419" s="78" t="s">
        <v>3796</v>
      </c>
      <c r="F28419" s="79" t="s">
        <v>9</v>
      </c>
    </row>
    <row r="28420" spans="1:6" ht="409.6" hidden="1" customHeight="1" x14ac:dyDescent="0.2"/>
    <row r="28421" spans="1:6" ht="12.75" customHeight="1" x14ac:dyDescent="0.2">
      <c r="A28421" s="80" t="s">
        <v>4871</v>
      </c>
      <c r="B28421" s="81" t="s">
        <v>4872</v>
      </c>
      <c r="C28421" s="82" t="s">
        <v>4870</v>
      </c>
      <c r="D28421" s="82" t="s">
        <v>4873</v>
      </c>
      <c r="E28421" s="82" t="s">
        <v>4874</v>
      </c>
      <c r="F28421" s="83" t="s">
        <v>4875</v>
      </c>
    </row>
    <row r="28422" spans="1:6" ht="409.6" hidden="1" customHeight="1" x14ac:dyDescent="0.2"/>
    <row r="28423" spans="1:6" ht="25.5" customHeight="1" x14ac:dyDescent="0.2">
      <c r="A28423" s="84" t="s">
        <v>6187</v>
      </c>
      <c r="B28423" s="85" t="s">
        <v>6188</v>
      </c>
      <c r="C28423" s="86" t="s">
        <v>9</v>
      </c>
      <c r="D28423" s="87">
        <v>1</v>
      </c>
      <c r="E28423" s="88">
        <v>813200</v>
      </c>
      <c r="F28423" s="89">
        <f>+D28423*E28423</f>
        <v>813200</v>
      </c>
    </row>
    <row r="28424" spans="1:6" ht="409.6" hidden="1" customHeight="1" x14ac:dyDescent="0.2"/>
    <row r="28425" spans="1:6" ht="25.5" customHeight="1" x14ac:dyDescent="0.2">
      <c r="A28425" s="84" t="s">
        <v>5044</v>
      </c>
      <c r="B28425" s="85" t="s">
        <v>5045</v>
      </c>
      <c r="C28425" s="86" t="s">
        <v>9</v>
      </c>
      <c r="D28425" s="87">
        <v>2</v>
      </c>
      <c r="E28425" s="88">
        <v>1958</v>
      </c>
      <c r="F28425" s="89">
        <f>+D28425*E28425</f>
        <v>3916</v>
      </c>
    </row>
    <row r="28426" spans="1:6" ht="409.6" hidden="1" customHeight="1" x14ac:dyDescent="0.2"/>
    <row r="28427" spans="1:6" ht="25.5" customHeight="1" thickBot="1" x14ac:dyDescent="0.25">
      <c r="A28427" s="84" t="s">
        <v>6189</v>
      </c>
      <c r="B28427" s="85" t="s">
        <v>6190</v>
      </c>
      <c r="C28427" s="86" t="s">
        <v>9</v>
      </c>
      <c r="D28427" s="87">
        <v>1</v>
      </c>
      <c r="E28427" s="88">
        <v>19770</v>
      </c>
      <c r="F28427" s="89">
        <f>+D28427*E28427</f>
        <v>19770</v>
      </c>
    </row>
    <row r="28428" spans="1:6" ht="409.6" hidden="1" customHeight="1" thickBot="1" x14ac:dyDescent="0.25"/>
    <row r="28429" spans="1:6" ht="13.5" customHeight="1" thickBot="1" x14ac:dyDescent="0.25">
      <c r="A28429" s="90" t="s">
        <v>4883</v>
      </c>
      <c r="B28429" s="91"/>
      <c r="C28429" s="92">
        <v>81.221339373840806</v>
      </c>
      <c r="D28429" s="91"/>
      <c r="E28429" s="93" t="s">
        <v>4884</v>
      </c>
      <c r="F28429" s="94">
        <v>836886</v>
      </c>
    </row>
    <row r="28430" spans="1:6" ht="0.2" customHeight="1" x14ac:dyDescent="0.2"/>
    <row r="28431" spans="1:6" ht="12.75" customHeight="1" x14ac:dyDescent="0.2">
      <c r="A28431" s="80" t="s">
        <v>4871</v>
      </c>
      <c r="B28431" s="81" t="s">
        <v>4885</v>
      </c>
      <c r="C28431" s="82" t="s">
        <v>4870</v>
      </c>
      <c r="D28431" s="82" t="s">
        <v>4873</v>
      </c>
      <c r="E28431" s="82" t="s">
        <v>4874</v>
      </c>
      <c r="F28431" s="83" t="s">
        <v>4875</v>
      </c>
    </row>
    <row r="28432" spans="1:6" ht="409.6" hidden="1" customHeight="1" x14ac:dyDescent="0.2"/>
    <row r="28433" spans="1:6" ht="25.5" customHeight="1" thickBot="1" x14ac:dyDescent="0.25">
      <c r="A28433" s="84" t="s">
        <v>6003</v>
      </c>
      <c r="B28433" s="85" t="s">
        <v>6004</v>
      </c>
      <c r="C28433" s="86" t="s">
        <v>4888</v>
      </c>
      <c r="D28433" s="87">
        <v>1</v>
      </c>
      <c r="E28433" s="88">
        <v>184277</v>
      </c>
      <c r="F28433" s="89">
        <f>+D28433*E28433</f>
        <v>184277</v>
      </c>
    </row>
    <row r="28434" spans="1:6" ht="409.6" hidden="1" customHeight="1" thickBot="1" x14ac:dyDescent="0.25"/>
    <row r="28435" spans="1:6" ht="13.5" customHeight="1" thickBot="1" x14ac:dyDescent="0.25">
      <c r="A28435" s="90" t="s">
        <v>4893</v>
      </c>
      <c r="B28435" s="91"/>
      <c r="C28435" s="92">
        <v>17.884424827029299</v>
      </c>
      <c r="D28435" s="91"/>
      <c r="E28435" s="93" t="s">
        <v>4884</v>
      </c>
      <c r="F28435" s="94">
        <v>184277</v>
      </c>
    </row>
    <row r="28436" spans="1:6" ht="0.2" customHeight="1" x14ac:dyDescent="0.2"/>
    <row r="28437" spans="1:6" ht="12.75" customHeight="1" x14ac:dyDescent="0.2">
      <c r="A28437" s="80" t="s">
        <v>4871</v>
      </c>
      <c r="B28437" s="81" t="s">
        <v>4894</v>
      </c>
      <c r="C28437" s="82" t="s">
        <v>4870</v>
      </c>
      <c r="D28437" s="82" t="s">
        <v>4873</v>
      </c>
      <c r="E28437" s="82" t="s">
        <v>4874</v>
      </c>
      <c r="F28437" s="83" t="s">
        <v>4875</v>
      </c>
    </row>
    <row r="28438" spans="1:6" ht="409.6" hidden="1" customHeight="1" x14ac:dyDescent="0.2"/>
    <row r="28439" spans="1:6" ht="25.5" customHeight="1" thickBot="1" x14ac:dyDescent="0.25">
      <c r="A28439" s="84" t="s">
        <v>4895</v>
      </c>
      <c r="B28439" s="85" t="s">
        <v>4896</v>
      </c>
      <c r="C28439" s="86" t="s">
        <v>4897</v>
      </c>
      <c r="D28439" s="87">
        <v>0.05</v>
      </c>
      <c r="E28439" s="88">
        <v>184277</v>
      </c>
      <c r="F28439" s="89">
        <f>+D28439*E28439</f>
        <v>9213.85</v>
      </c>
    </row>
    <row r="28440" spans="1:6" ht="409.6" hidden="1" customHeight="1" thickBot="1" x14ac:dyDescent="0.25"/>
    <row r="28441" spans="1:6" ht="13.5" customHeight="1" thickBot="1" x14ac:dyDescent="0.25">
      <c r="A28441" s="90" t="s">
        <v>4898</v>
      </c>
      <c r="B28441" s="91"/>
      <c r="C28441" s="92">
        <v>0.89423579912983298</v>
      </c>
      <c r="D28441" s="91"/>
      <c r="E28441" s="93" t="s">
        <v>4884</v>
      </c>
      <c r="F28441" s="94">
        <v>9214</v>
      </c>
    </row>
    <row r="28442" spans="1:6" ht="0.2" customHeight="1" thickBot="1" x14ac:dyDescent="0.25"/>
    <row r="28443" spans="1:6" ht="12.75" customHeight="1" thickBot="1" x14ac:dyDescent="0.3">
      <c r="A28443" s="157" t="s">
        <v>4909</v>
      </c>
      <c r="B28443" s="158"/>
      <c r="C28443" s="158"/>
      <c r="D28443" s="158"/>
      <c r="E28443" s="159">
        <v>1030377</v>
      </c>
      <c r="F28443" s="160"/>
    </row>
    <row r="28444" spans="1:6" ht="12.75" customHeight="1" x14ac:dyDescent="0.2"/>
    <row r="28445" spans="1:6" ht="12.75" customHeight="1" x14ac:dyDescent="0.2"/>
    <row r="28446" spans="1:6" ht="409.6" hidden="1" customHeight="1" x14ac:dyDescent="0.2"/>
    <row r="28447" spans="1:6" ht="12.75" customHeight="1" x14ac:dyDescent="0.25">
      <c r="A28447" s="144" t="s">
        <v>4868</v>
      </c>
      <c r="B28447" s="145"/>
      <c r="C28447" s="145"/>
      <c r="D28447" s="145"/>
      <c r="E28447" s="146"/>
      <c r="F28447" s="147"/>
    </row>
    <row r="28448" spans="1:6" ht="12.75" customHeight="1" x14ac:dyDescent="0.2">
      <c r="A28448" s="138" t="s">
        <v>3799</v>
      </c>
      <c r="B28448" s="139"/>
      <c r="C28448" s="139"/>
      <c r="D28448" s="140"/>
      <c r="E28448" s="76" t="s">
        <v>4869</v>
      </c>
      <c r="F28448" s="77" t="s">
        <v>4870</v>
      </c>
    </row>
    <row r="28449" spans="1:6" ht="12.75" customHeight="1" x14ac:dyDescent="0.2">
      <c r="A28449" s="141"/>
      <c r="B28449" s="142"/>
      <c r="C28449" s="142"/>
      <c r="D28449" s="143"/>
      <c r="E28449" s="78" t="s">
        <v>3798</v>
      </c>
      <c r="F28449" s="79" t="s">
        <v>9</v>
      </c>
    </row>
    <row r="28450" spans="1:6" ht="409.6" hidden="1" customHeight="1" x14ac:dyDescent="0.2"/>
    <row r="28451" spans="1:6" ht="12.75" customHeight="1" x14ac:dyDescent="0.2">
      <c r="A28451" s="80" t="s">
        <v>4871</v>
      </c>
      <c r="B28451" s="81" t="s">
        <v>4872</v>
      </c>
      <c r="C28451" s="82" t="s">
        <v>4870</v>
      </c>
      <c r="D28451" s="82" t="s">
        <v>4873</v>
      </c>
      <c r="E28451" s="82" t="s">
        <v>4874</v>
      </c>
      <c r="F28451" s="83" t="s">
        <v>4875</v>
      </c>
    </row>
    <row r="28452" spans="1:6" ht="409.6" hidden="1" customHeight="1" x14ac:dyDescent="0.2"/>
    <row r="28453" spans="1:6" ht="25.5" customHeight="1" thickBot="1" x14ac:dyDescent="0.25">
      <c r="A28453" s="84" t="s">
        <v>6191</v>
      </c>
      <c r="B28453" s="85" t="s">
        <v>6192</v>
      </c>
      <c r="C28453" s="86" t="s">
        <v>9</v>
      </c>
      <c r="D28453" s="87">
        <v>1</v>
      </c>
      <c r="E28453" s="88">
        <v>170920</v>
      </c>
      <c r="F28453" s="89">
        <f>+D28453*E28453</f>
        <v>170920</v>
      </c>
    </row>
    <row r="28454" spans="1:6" ht="409.6" hidden="1" customHeight="1" thickBot="1" x14ac:dyDescent="0.25"/>
    <row r="28455" spans="1:6" ht="13.5" customHeight="1" thickBot="1" x14ac:dyDescent="0.25">
      <c r="A28455" s="90" t="s">
        <v>4883</v>
      </c>
      <c r="B28455" s="91"/>
      <c r="C28455" s="92">
        <v>78.516401990013193</v>
      </c>
      <c r="D28455" s="91"/>
      <c r="E28455" s="93" t="s">
        <v>4884</v>
      </c>
      <c r="F28455" s="94">
        <v>170920</v>
      </c>
    </row>
    <row r="28456" spans="1:6" ht="0.2" customHeight="1" x14ac:dyDescent="0.2"/>
    <row r="28457" spans="1:6" ht="12.75" customHeight="1" x14ac:dyDescent="0.2">
      <c r="A28457" s="80" t="s">
        <v>4871</v>
      </c>
      <c r="B28457" s="81" t="s">
        <v>4885</v>
      </c>
      <c r="C28457" s="82" t="s">
        <v>4870</v>
      </c>
      <c r="D28457" s="82" t="s">
        <v>4873</v>
      </c>
      <c r="E28457" s="82" t="s">
        <v>4874</v>
      </c>
      <c r="F28457" s="83" t="s">
        <v>4875</v>
      </c>
    </row>
    <row r="28458" spans="1:6" ht="409.6" hidden="1" customHeight="1" x14ac:dyDescent="0.2"/>
    <row r="28459" spans="1:6" ht="25.5" customHeight="1" thickBot="1" x14ac:dyDescent="0.25">
      <c r="A28459" s="84" t="s">
        <v>6003</v>
      </c>
      <c r="B28459" s="85" t="s">
        <v>6004</v>
      </c>
      <c r="C28459" s="86" t="s">
        <v>4888</v>
      </c>
      <c r="D28459" s="87">
        <v>0.2417</v>
      </c>
      <c r="E28459" s="88">
        <v>184277</v>
      </c>
      <c r="F28459" s="89">
        <f>+D28459*E28459</f>
        <v>44539.750899999999</v>
      </c>
    </row>
    <row r="28460" spans="1:6" ht="409.6" hidden="1" customHeight="1" thickBot="1" x14ac:dyDescent="0.25"/>
    <row r="28461" spans="1:6" ht="13.5" customHeight="1" thickBot="1" x14ac:dyDescent="0.25">
      <c r="A28461" s="90" t="s">
        <v>4893</v>
      </c>
      <c r="B28461" s="91"/>
      <c r="C28461" s="92">
        <v>20.4605695333208</v>
      </c>
      <c r="D28461" s="91"/>
      <c r="E28461" s="93" t="s">
        <v>4884</v>
      </c>
      <c r="F28461" s="94">
        <v>44540</v>
      </c>
    </row>
    <row r="28462" spans="1:6" ht="0.2" customHeight="1" x14ac:dyDescent="0.2"/>
    <row r="28463" spans="1:6" ht="12.75" customHeight="1" x14ac:dyDescent="0.2">
      <c r="A28463" s="80" t="s">
        <v>4871</v>
      </c>
      <c r="B28463" s="81" t="s">
        <v>4894</v>
      </c>
      <c r="C28463" s="82" t="s">
        <v>4870</v>
      </c>
      <c r="D28463" s="82" t="s">
        <v>4873</v>
      </c>
      <c r="E28463" s="82" t="s">
        <v>4874</v>
      </c>
      <c r="F28463" s="83" t="s">
        <v>4875</v>
      </c>
    </row>
    <row r="28464" spans="1:6" ht="409.6" hidden="1" customHeight="1" x14ac:dyDescent="0.2"/>
    <row r="28465" spans="1:6" ht="25.5" customHeight="1" thickBot="1" x14ac:dyDescent="0.25">
      <c r="A28465" s="84" t="s">
        <v>4895</v>
      </c>
      <c r="B28465" s="85" t="s">
        <v>4896</v>
      </c>
      <c r="C28465" s="86" t="s">
        <v>4897</v>
      </c>
      <c r="D28465" s="87">
        <v>0.05</v>
      </c>
      <c r="E28465" s="88">
        <v>44540</v>
      </c>
      <c r="F28465" s="89">
        <f>+D28465*E28465</f>
        <v>2227</v>
      </c>
    </row>
    <row r="28466" spans="1:6" ht="409.6" hidden="1" customHeight="1" thickBot="1" x14ac:dyDescent="0.25"/>
    <row r="28467" spans="1:6" ht="13.5" customHeight="1" thickBot="1" x14ac:dyDescent="0.25">
      <c r="A28467" s="90" t="s">
        <v>4898</v>
      </c>
      <c r="B28467" s="91"/>
      <c r="C28467" s="92">
        <v>1.02302847666604</v>
      </c>
      <c r="D28467" s="91"/>
      <c r="E28467" s="93" t="s">
        <v>4884</v>
      </c>
      <c r="F28467" s="94">
        <v>2227</v>
      </c>
    </row>
    <row r="28468" spans="1:6" ht="0.2" customHeight="1" thickBot="1" x14ac:dyDescent="0.25"/>
    <row r="28469" spans="1:6" ht="12.75" customHeight="1" thickBot="1" x14ac:dyDescent="0.3">
      <c r="A28469" s="157" t="s">
        <v>4909</v>
      </c>
      <c r="B28469" s="158"/>
      <c r="C28469" s="158"/>
      <c r="D28469" s="158"/>
      <c r="E28469" s="159">
        <v>217687</v>
      </c>
      <c r="F28469" s="160"/>
    </row>
    <row r="28470" spans="1:6" ht="12.75" customHeight="1" x14ac:dyDescent="0.2"/>
    <row r="28471" spans="1:6" ht="12.75" customHeight="1" x14ac:dyDescent="0.2"/>
    <row r="28472" spans="1:6" ht="409.6" hidden="1" customHeight="1" x14ac:dyDescent="0.2"/>
    <row r="28473" spans="1:6" ht="12.75" customHeight="1" x14ac:dyDescent="0.25">
      <c r="A28473" s="144" t="s">
        <v>4868</v>
      </c>
      <c r="B28473" s="145"/>
      <c r="C28473" s="145"/>
      <c r="D28473" s="145"/>
      <c r="E28473" s="146"/>
      <c r="F28473" s="147"/>
    </row>
    <row r="28474" spans="1:6" ht="12.75" customHeight="1" x14ac:dyDescent="0.2">
      <c r="A28474" s="138" t="s">
        <v>3801</v>
      </c>
      <c r="B28474" s="139"/>
      <c r="C28474" s="139"/>
      <c r="D28474" s="140"/>
      <c r="E28474" s="76" t="s">
        <v>4869</v>
      </c>
      <c r="F28474" s="77" t="s">
        <v>4870</v>
      </c>
    </row>
    <row r="28475" spans="1:6" ht="12.75" customHeight="1" x14ac:dyDescent="0.2">
      <c r="A28475" s="141"/>
      <c r="B28475" s="142"/>
      <c r="C28475" s="142"/>
      <c r="D28475" s="143"/>
      <c r="E28475" s="78" t="s">
        <v>3800</v>
      </c>
      <c r="F28475" s="79" t="s">
        <v>9</v>
      </c>
    </row>
    <row r="28476" spans="1:6" ht="409.6" hidden="1" customHeight="1" x14ac:dyDescent="0.2"/>
    <row r="28477" spans="1:6" ht="12.75" customHeight="1" x14ac:dyDescent="0.2">
      <c r="A28477" s="80" t="s">
        <v>4871</v>
      </c>
      <c r="B28477" s="81" t="s">
        <v>4872</v>
      </c>
      <c r="C28477" s="82" t="s">
        <v>4870</v>
      </c>
      <c r="D28477" s="82" t="s">
        <v>4873</v>
      </c>
      <c r="E28477" s="82" t="s">
        <v>4874</v>
      </c>
      <c r="F28477" s="83" t="s">
        <v>4875</v>
      </c>
    </row>
    <row r="28478" spans="1:6" ht="409.6" hidden="1" customHeight="1" x14ac:dyDescent="0.2"/>
    <row r="28479" spans="1:6" ht="25.5" customHeight="1" thickBot="1" x14ac:dyDescent="0.25">
      <c r="A28479" s="84" t="s">
        <v>6193</v>
      </c>
      <c r="B28479" s="85" t="s">
        <v>6194</v>
      </c>
      <c r="C28479" s="86" t="s">
        <v>9</v>
      </c>
      <c r="D28479" s="87">
        <v>1</v>
      </c>
      <c r="E28479" s="88">
        <v>986000</v>
      </c>
      <c r="F28479" s="89">
        <f>+D28479*E28479</f>
        <v>986000</v>
      </c>
    </row>
    <row r="28480" spans="1:6" ht="409.6" hidden="1" customHeight="1" thickBot="1" x14ac:dyDescent="0.25"/>
    <row r="28481" spans="1:6" ht="13.5" customHeight="1" thickBot="1" x14ac:dyDescent="0.25">
      <c r="A28481" s="90" t="s">
        <v>4883</v>
      </c>
      <c r="B28481" s="91"/>
      <c r="C28481" s="92">
        <v>95.471679478527093</v>
      </c>
      <c r="D28481" s="91"/>
      <c r="E28481" s="93" t="s">
        <v>4884</v>
      </c>
      <c r="F28481" s="94">
        <v>986000</v>
      </c>
    </row>
    <row r="28482" spans="1:6" ht="0.2" customHeight="1" x14ac:dyDescent="0.2"/>
    <row r="28483" spans="1:6" ht="12.75" customHeight="1" x14ac:dyDescent="0.2">
      <c r="A28483" s="80" t="s">
        <v>4871</v>
      </c>
      <c r="B28483" s="81" t="s">
        <v>4885</v>
      </c>
      <c r="C28483" s="82" t="s">
        <v>4870</v>
      </c>
      <c r="D28483" s="82" t="s">
        <v>4873</v>
      </c>
      <c r="E28483" s="82" t="s">
        <v>4874</v>
      </c>
      <c r="F28483" s="83" t="s">
        <v>4875</v>
      </c>
    </row>
    <row r="28484" spans="1:6" ht="409.6" hidden="1" customHeight="1" x14ac:dyDescent="0.2"/>
    <row r="28485" spans="1:6" ht="25.5" customHeight="1" thickBot="1" x14ac:dyDescent="0.25">
      <c r="A28485" s="84" t="s">
        <v>6003</v>
      </c>
      <c r="B28485" s="85" t="s">
        <v>6004</v>
      </c>
      <c r="C28485" s="86" t="s">
        <v>4888</v>
      </c>
      <c r="D28485" s="87">
        <v>0.2417</v>
      </c>
      <c r="E28485" s="88">
        <v>184277</v>
      </c>
      <c r="F28485" s="89">
        <f>+D28485*E28485</f>
        <v>44539.750899999999</v>
      </c>
    </row>
    <row r="28486" spans="1:6" ht="409.6" hidden="1" customHeight="1" thickBot="1" x14ac:dyDescent="0.25"/>
    <row r="28487" spans="1:6" ht="13.5" customHeight="1" thickBot="1" x14ac:dyDescent="0.25">
      <c r="A28487" s="90" t="s">
        <v>4893</v>
      </c>
      <c r="B28487" s="91"/>
      <c r="C28487" s="92">
        <v>4.3126862109265698</v>
      </c>
      <c r="D28487" s="91"/>
      <c r="E28487" s="93" t="s">
        <v>4884</v>
      </c>
      <c r="F28487" s="94">
        <v>44540</v>
      </c>
    </row>
    <row r="28488" spans="1:6" ht="0.2" customHeight="1" x14ac:dyDescent="0.2"/>
    <row r="28489" spans="1:6" ht="12.75" customHeight="1" x14ac:dyDescent="0.2">
      <c r="A28489" s="80" t="s">
        <v>4871</v>
      </c>
      <c r="B28489" s="81" t="s">
        <v>4894</v>
      </c>
      <c r="C28489" s="82" t="s">
        <v>4870</v>
      </c>
      <c r="D28489" s="82" t="s">
        <v>4873</v>
      </c>
      <c r="E28489" s="82" t="s">
        <v>4874</v>
      </c>
      <c r="F28489" s="83" t="s">
        <v>4875</v>
      </c>
    </row>
    <row r="28490" spans="1:6" ht="409.6" hidden="1" customHeight="1" x14ac:dyDescent="0.2"/>
    <row r="28491" spans="1:6" ht="25.5" customHeight="1" thickBot="1" x14ac:dyDescent="0.25">
      <c r="A28491" s="84" t="s">
        <v>4895</v>
      </c>
      <c r="B28491" s="85" t="s">
        <v>4896</v>
      </c>
      <c r="C28491" s="86" t="s">
        <v>4897</v>
      </c>
      <c r="D28491" s="87">
        <v>0.05</v>
      </c>
      <c r="E28491" s="88">
        <v>44540</v>
      </c>
      <c r="F28491" s="89">
        <f>+D28491*E28491</f>
        <v>2227</v>
      </c>
    </row>
    <row r="28492" spans="1:6" ht="409.6" hidden="1" customHeight="1" thickBot="1" x14ac:dyDescent="0.25"/>
    <row r="28493" spans="1:6" ht="13.5" customHeight="1" thickBot="1" x14ac:dyDescent="0.25">
      <c r="A28493" s="90" t="s">
        <v>4898</v>
      </c>
      <c r="B28493" s="91"/>
      <c r="C28493" s="92">
        <v>0.21563431054632801</v>
      </c>
      <c r="D28493" s="91"/>
      <c r="E28493" s="93" t="s">
        <v>4884</v>
      </c>
      <c r="F28493" s="94">
        <v>2227</v>
      </c>
    </row>
    <row r="28494" spans="1:6" ht="0.2" customHeight="1" thickBot="1" x14ac:dyDescent="0.25"/>
    <row r="28495" spans="1:6" ht="12.75" customHeight="1" thickBot="1" x14ac:dyDescent="0.3">
      <c r="A28495" s="157" t="s">
        <v>4909</v>
      </c>
      <c r="B28495" s="158"/>
      <c r="C28495" s="158"/>
      <c r="D28495" s="158"/>
      <c r="E28495" s="159">
        <v>1032767</v>
      </c>
      <c r="F28495" s="160"/>
    </row>
    <row r="28496" spans="1:6" ht="12.75" customHeight="1" x14ac:dyDescent="0.2"/>
    <row r="28497" spans="1:6" ht="12.75" customHeight="1" x14ac:dyDescent="0.2"/>
    <row r="28498" spans="1:6" ht="409.6" hidden="1" customHeight="1" x14ac:dyDescent="0.2"/>
    <row r="28499" spans="1:6" ht="12.75" customHeight="1" x14ac:dyDescent="0.25">
      <c r="A28499" s="144" t="s">
        <v>4868</v>
      </c>
      <c r="B28499" s="145"/>
      <c r="C28499" s="145"/>
      <c r="D28499" s="145"/>
      <c r="E28499" s="146"/>
      <c r="F28499" s="147"/>
    </row>
    <row r="28500" spans="1:6" ht="12.75" customHeight="1" x14ac:dyDescent="0.2">
      <c r="A28500" s="138" t="s">
        <v>3803</v>
      </c>
      <c r="B28500" s="139"/>
      <c r="C28500" s="139"/>
      <c r="D28500" s="140"/>
      <c r="E28500" s="76" t="s">
        <v>4869</v>
      </c>
      <c r="F28500" s="77" t="s">
        <v>4870</v>
      </c>
    </row>
    <row r="28501" spans="1:6" ht="12.75" customHeight="1" x14ac:dyDescent="0.2">
      <c r="A28501" s="141"/>
      <c r="B28501" s="142"/>
      <c r="C28501" s="142"/>
      <c r="D28501" s="143"/>
      <c r="E28501" s="78" t="s">
        <v>3802</v>
      </c>
      <c r="F28501" s="79" t="s">
        <v>9</v>
      </c>
    </row>
    <row r="28502" spans="1:6" ht="409.6" hidden="1" customHeight="1" x14ac:dyDescent="0.2"/>
    <row r="28503" spans="1:6" ht="12.75" customHeight="1" x14ac:dyDescent="0.2">
      <c r="A28503" s="80" t="s">
        <v>4871</v>
      </c>
      <c r="B28503" s="81" t="s">
        <v>4872</v>
      </c>
      <c r="C28503" s="82" t="s">
        <v>4870</v>
      </c>
      <c r="D28503" s="82" t="s">
        <v>4873</v>
      </c>
      <c r="E28503" s="82" t="s">
        <v>4874</v>
      </c>
      <c r="F28503" s="83" t="s">
        <v>4875</v>
      </c>
    </row>
    <row r="28504" spans="1:6" ht="409.6" hidden="1" customHeight="1" x14ac:dyDescent="0.2"/>
    <row r="28505" spans="1:6" ht="25.5" customHeight="1" x14ac:dyDescent="0.2">
      <c r="A28505" s="84" t="s">
        <v>6195</v>
      </c>
      <c r="B28505" s="85" t="s">
        <v>6196</v>
      </c>
      <c r="C28505" s="86" t="s">
        <v>9</v>
      </c>
      <c r="D28505" s="87">
        <v>1</v>
      </c>
      <c r="E28505" s="88">
        <v>26170</v>
      </c>
      <c r="F28505" s="89">
        <f>+D28505*E28505</f>
        <v>26170</v>
      </c>
    </row>
    <row r="28506" spans="1:6" ht="409.6" hidden="1" customHeight="1" x14ac:dyDescent="0.2"/>
    <row r="28507" spans="1:6" ht="25.5" customHeight="1" thickBot="1" x14ac:dyDescent="0.25">
      <c r="A28507" s="84" t="s">
        <v>5044</v>
      </c>
      <c r="B28507" s="85" t="s">
        <v>5045</v>
      </c>
      <c r="C28507" s="86" t="s">
        <v>9</v>
      </c>
      <c r="D28507" s="87">
        <v>0.5</v>
      </c>
      <c r="E28507" s="88">
        <v>1958</v>
      </c>
      <c r="F28507" s="89">
        <f>+D28507*E28507</f>
        <v>979</v>
      </c>
    </row>
    <row r="28508" spans="1:6" ht="409.6" hidden="1" customHeight="1" thickBot="1" x14ac:dyDescent="0.25"/>
    <row r="28509" spans="1:6" ht="13.5" customHeight="1" thickBot="1" x14ac:dyDescent="0.25">
      <c r="A28509" s="90" t="s">
        <v>4883</v>
      </c>
      <c r="B28509" s="91"/>
      <c r="C28509" s="92">
        <v>66.716634310569404</v>
      </c>
      <c r="D28509" s="91"/>
      <c r="E28509" s="93" t="s">
        <v>4884</v>
      </c>
      <c r="F28509" s="94">
        <v>27149</v>
      </c>
    </row>
    <row r="28510" spans="1:6" ht="0.2" customHeight="1" x14ac:dyDescent="0.2"/>
    <row r="28511" spans="1:6" ht="12.75" customHeight="1" x14ac:dyDescent="0.2">
      <c r="A28511" s="80" t="s">
        <v>4871</v>
      </c>
      <c r="B28511" s="81" t="s">
        <v>4885</v>
      </c>
      <c r="C28511" s="82" t="s">
        <v>4870</v>
      </c>
      <c r="D28511" s="82" t="s">
        <v>4873</v>
      </c>
      <c r="E28511" s="82" t="s">
        <v>4874</v>
      </c>
      <c r="F28511" s="83" t="s">
        <v>4875</v>
      </c>
    </row>
    <row r="28512" spans="1:6" ht="409.6" hidden="1" customHeight="1" x14ac:dyDescent="0.2"/>
    <row r="28513" spans="1:6" ht="25.5" customHeight="1" thickBot="1" x14ac:dyDescent="0.25">
      <c r="A28513" s="84" t="s">
        <v>6003</v>
      </c>
      <c r="B28513" s="85" t="s">
        <v>6004</v>
      </c>
      <c r="C28513" s="86" t="s">
        <v>4888</v>
      </c>
      <c r="D28513" s="87">
        <v>7.0000000000000007E-2</v>
      </c>
      <c r="E28513" s="88">
        <v>184277</v>
      </c>
      <c r="F28513" s="89">
        <f>+D28513*E28513</f>
        <v>12899.390000000001</v>
      </c>
    </row>
    <row r="28514" spans="1:6" ht="409.6" hidden="1" customHeight="1" thickBot="1" x14ac:dyDescent="0.25"/>
    <row r="28515" spans="1:6" ht="13.5" customHeight="1" thickBot="1" x14ac:dyDescent="0.25">
      <c r="A28515" s="90" t="s">
        <v>4893</v>
      </c>
      <c r="B28515" s="91"/>
      <c r="C28515" s="92">
        <v>31.698326493500101</v>
      </c>
      <c r="D28515" s="91"/>
      <c r="E28515" s="93" t="s">
        <v>4884</v>
      </c>
      <c r="F28515" s="94">
        <v>12899</v>
      </c>
    </row>
    <row r="28516" spans="1:6" ht="0.2" customHeight="1" x14ac:dyDescent="0.2"/>
    <row r="28517" spans="1:6" ht="12.75" customHeight="1" x14ac:dyDescent="0.2">
      <c r="A28517" s="80" t="s">
        <v>4871</v>
      </c>
      <c r="B28517" s="81" t="s">
        <v>4894</v>
      </c>
      <c r="C28517" s="82" t="s">
        <v>4870</v>
      </c>
      <c r="D28517" s="82" t="s">
        <v>4873</v>
      </c>
      <c r="E28517" s="82" t="s">
        <v>4874</v>
      </c>
      <c r="F28517" s="83" t="s">
        <v>4875</v>
      </c>
    </row>
    <row r="28518" spans="1:6" ht="409.6" hidden="1" customHeight="1" x14ac:dyDescent="0.2"/>
    <row r="28519" spans="1:6" ht="25.5" customHeight="1" thickBot="1" x14ac:dyDescent="0.25">
      <c r="A28519" s="84" t="s">
        <v>4895</v>
      </c>
      <c r="B28519" s="85" t="s">
        <v>4896</v>
      </c>
      <c r="C28519" s="86" t="s">
        <v>4897</v>
      </c>
      <c r="D28519" s="87">
        <v>0.05</v>
      </c>
      <c r="E28519" s="88">
        <v>12899</v>
      </c>
      <c r="F28519" s="89">
        <f>+D28519*E28519</f>
        <v>644.95000000000005</v>
      </c>
    </row>
    <row r="28520" spans="1:6" ht="409.6" hidden="1" customHeight="1" thickBot="1" x14ac:dyDescent="0.25"/>
    <row r="28521" spans="1:6" ht="13.5" customHeight="1" thickBot="1" x14ac:dyDescent="0.25">
      <c r="A28521" s="90" t="s">
        <v>4898</v>
      </c>
      <c r="B28521" s="91"/>
      <c r="C28521" s="92">
        <v>1.5850391959304999</v>
      </c>
      <c r="D28521" s="91"/>
      <c r="E28521" s="93" t="s">
        <v>4884</v>
      </c>
      <c r="F28521" s="94">
        <v>645</v>
      </c>
    </row>
    <row r="28522" spans="1:6" ht="0.2" customHeight="1" thickBot="1" x14ac:dyDescent="0.25"/>
    <row r="28523" spans="1:6" ht="12.75" customHeight="1" thickBot="1" x14ac:dyDescent="0.3">
      <c r="A28523" s="157" t="s">
        <v>4909</v>
      </c>
      <c r="B28523" s="158"/>
      <c r="C28523" s="158"/>
      <c r="D28523" s="158"/>
      <c r="E28523" s="159">
        <v>40693</v>
      </c>
      <c r="F28523" s="160"/>
    </row>
    <row r="28524" spans="1:6" ht="12.75" customHeight="1" x14ac:dyDescent="0.2"/>
    <row r="28525" spans="1:6" ht="12.75" customHeight="1" x14ac:dyDescent="0.2"/>
    <row r="28526" spans="1:6" ht="409.6" hidden="1" customHeight="1" x14ac:dyDescent="0.2"/>
    <row r="28527" spans="1:6" ht="12.75" customHeight="1" x14ac:dyDescent="0.25">
      <c r="A28527" s="144" t="s">
        <v>4868</v>
      </c>
      <c r="B28527" s="145"/>
      <c r="C28527" s="145"/>
      <c r="D28527" s="145"/>
      <c r="E28527" s="146"/>
      <c r="F28527" s="147"/>
    </row>
    <row r="28528" spans="1:6" ht="12.75" customHeight="1" x14ac:dyDescent="0.2">
      <c r="A28528" s="138" t="s">
        <v>3805</v>
      </c>
      <c r="B28528" s="139"/>
      <c r="C28528" s="139"/>
      <c r="D28528" s="140"/>
      <c r="E28528" s="76" t="s">
        <v>4869</v>
      </c>
      <c r="F28528" s="77" t="s">
        <v>4870</v>
      </c>
    </row>
    <row r="28529" spans="1:6" ht="12.75" customHeight="1" x14ac:dyDescent="0.2">
      <c r="A28529" s="141"/>
      <c r="B28529" s="142"/>
      <c r="C28529" s="142"/>
      <c r="D28529" s="143"/>
      <c r="E28529" s="78" t="s">
        <v>3804</v>
      </c>
      <c r="F28529" s="79" t="s">
        <v>263</v>
      </c>
    </row>
    <row r="28530" spans="1:6" ht="409.6" hidden="1" customHeight="1" x14ac:dyDescent="0.2"/>
    <row r="28531" spans="1:6" ht="12.75" customHeight="1" x14ac:dyDescent="0.2">
      <c r="A28531" s="80" t="s">
        <v>4871</v>
      </c>
      <c r="B28531" s="81" t="s">
        <v>4872</v>
      </c>
      <c r="C28531" s="82" t="s">
        <v>4870</v>
      </c>
      <c r="D28531" s="82" t="s">
        <v>4873</v>
      </c>
      <c r="E28531" s="82" t="s">
        <v>4874</v>
      </c>
      <c r="F28531" s="83" t="s">
        <v>4875</v>
      </c>
    </row>
    <row r="28532" spans="1:6" ht="409.6" hidden="1" customHeight="1" x14ac:dyDescent="0.2"/>
    <row r="28533" spans="1:6" ht="25.5" customHeight="1" x14ac:dyDescent="0.2">
      <c r="A28533" s="84" t="s">
        <v>6197</v>
      </c>
      <c r="B28533" s="85" t="s">
        <v>6198</v>
      </c>
      <c r="C28533" s="86" t="s">
        <v>263</v>
      </c>
      <c r="D28533" s="87">
        <v>1.05</v>
      </c>
      <c r="E28533" s="88">
        <v>7403</v>
      </c>
      <c r="F28533" s="89">
        <f>+D28533*E28533</f>
        <v>7773.1500000000005</v>
      </c>
    </row>
    <row r="28534" spans="1:6" ht="409.6" hidden="1" customHeight="1" x14ac:dyDescent="0.2"/>
    <row r="28535" spans="1:6" ht="25.5" customHeight="1" x14ac:dyDescent="0.2">
      <c r="A28535" s="84" t="s">
        <v>6199</v>
      </c>
      <c r="B28535" s="85" t="s">
        <v>6200</v>
      </c>
      <c r="C28535" s="86" t="s">
        <v>9</v>
      </c>
      <c r="D28535" s="87">
        <v>0.17499999999999999</v>
      </c>
      <c r="E28535" s="88">
        <v>1195</v>
      </c>
      <c r="F28535" s="89">
        <f>+D28535*E28535</f>
        <v>209.125</v>
      </c>
    </row>
    <row r="28536" spans="1:6" ht="409.6" hidden="1" customHeight="1" x14ac:dyDescent="0.2"/>
    <row r="28537" spans="1:6" ht="25.5" customHeight="1" x14ac:dyDescent="0.2">
      <c r="A28537" s="84" t="s">
        <v>6201</v>
      </c>
      <c r="B28537" s="85" t="s">
        <v>6202</v>
      </c>
      <c r="C28537" s="86" t="s">
        <v>9</v>
      </c>
      <c r="D28537" s="87">
        <v>0.61</v>
      </c>
      <c r="E28537" s="88">
        <v>1457</v>
      </c>
      <c r="F28537" s="89">
        <f>+D28537*E28537</f>
        <v>888.77</v>
      </c>
    </row>
    <row r="28538" spans="1:6" ht="409.6" hidden="1" customHeight="1" x14ac:dyDescent="0.2"/>
    <row r="28539" spans="1:6" ht="25.5" customHeight="1" x14ac:dyDescent="0.2">
      <c r="A28539" s="84" t="s">
        <v>6203</v>
      </c>
      <c r="B28539" s="85" t="s">
        <v>6204</v>
      </c>
      <c r="C28539" s="86" t="s">
        <v>9</v>
      </c>
      <c r="D28539" s="87">
        <v>0.35</v>
      </c>
      <c r="E28539" s="88">
        <v>2175</v>
      </c>
      <c r="F28539" s="89">
        <f>+D28539*E28539</f>
        <v>761.25</v>
      </c>
    </row>
    <row r="28540" spans="1:6" ht="409.6" hidden="1" customHeight="1" x14ac:dyDescent="0.2"/>
    <row r="28541" spans="1:6" ht="25.5" customHeight="1" x14ac:dyDescent="0.2">
      <c r="A28541" s="84" t="s">
        <v>6205</v>
      </c>
      <c r="B28541" s="85" t="s">
        <v>6206</v>
      </c>
      <c r="C28541" s="86" t="s">
        <v>9</v>
      </c>
      <c r="D28541" s="87">
        <v>0.61</v>
      </c>
      <c r="E28541" s="88">
        <v>1641</v>
      </c>
      <c r="F28541" s="89">
        <f>+D28541*E28541</f>
        <v>1001.01</v>
      </c>
    </row>
    <row r="28542" spans="1:6" ht="409.6" hidden="1" customHeight="1" x14ac:dyDescent="0.2"/>
    <row r="28543" spans="1:6" ht="25.5" customHeight="1" x14ac:dyDescent="0.2">
      <c r="A28543" s="84" t="s">
        <v>6207</v>
      </c>
      <c r="B28543" s="85" t="s">
        <v>6208</v>
      </c>
      <c r="C28543" s="86" t="s">
        <v>9</v>
      </c>
      <c r="D28543" s="87">
        <v>0.2</v>
      </c>
      <c r="E28543" s="88">
        <v>1780</v>
      </c>
      <c r="F28543" s="89">
        <f>+D28543*E28543</f>
        <v>356</v>
      </c>
    </row>
    <row r="28544" spans="1:6" ht="409.6" hidden="1" customHeight="1" x14ac:dyDescent="0.2"/>
    <row r="28545" spans="1:6" ht="25.5" customHeight="1" x14ac:dyDescent="0.2">
      <c r="A28545" s="84" t="s">
        <v>6209</v>
      </c>
      <c r="B28545" s="85" t="s">
        <v>6210</v>
      </c>
      <c r="C28545" s="86" t="s">
        <v>9</v>
      </c>
      <c r="D28545" s="87">
        <v>0.2</v>
      </c>
      <c r="E28545" s="88">
        <v>1657</v>
      </c>
      <c r="F28545" s="89">
        <f>+D28545*E28545</f>
        <v>331.40000000000003</v>
      </c>
    </row>
    <row r="28546" spans="1:6" ht="409.6" hidden="1" customHeight="1" x14ac:dyDescent="0.2"/>
    <row r="28547" spans="1:6" ht="25.5" customHeight="1" x14ac:dyDescent="0.2">
      <c r="A28547" s="84" t="s">
        <v>5036</v>
      </c>
      <c r="B28547" s="85" t="s">
        <v>5037</v>
      </c>
      <c r="C28547" s="86" t="s">
        <v>9</v>
      </c>
      <c r="D28547" s="87">
        <v>0.2</v>
      </c>
      <c r="E28547" s="88">
        <v>1560</v>
      </c>
      <c r="F28547" s="89">
        <f>+D28547*E28547</f>
        <v>312</v>
      </c>
    </row>
    <row r="28548" spans="1:6" ht="409.6" hidden="1" customHeight="1" x14ac:dyDescent="0.2"/>
    <row r="28549" spans="1:6" ht="25.5" customHeight="1" x14ac:dyDescent="0.2">
      <c r="A28549" s="84" t="s">
        <v>6211</v>
      </c>
      <c r="B28549" s="85" t="s">
        <v>6212</v>
      </c>
      <c r="C28549" s="86" t="s">
        <v>9</v>
      </c>
      <c r="D28549" s="87">
        <v>1.043E-2</v>
      </c>
      <c r="E28549" s="88">
        <v>101061</v>
      </c>
      <c r="F28549" s="89">
        <f>+D28549*E28549</f>
        <v>1054.0662299999999</v>
      </c>
    </row>
    <row r="28550" spans="1:6" ht="409.6" hidden="1" customHeight="1" x14ac:dyDescent="0.2"/>
    <row r="28551" spans="1:6" ht="25.5" customHeight="1" thickBot="1" x14ac:dyDescent="0.25">
      <c r="A28551" s="84" t="s">
        <v>6001</v>
      </c>
      <c r="B28551" s="85" t="s">
        <v>6002</v>
      </c>
      <c r="C28551" s="86" t="s">
        <v>9</v>
      </c>
      <c r="D28551" s="87">
        <v>1.043E-2</v>
      </c>
      <c r="E28551" s="88">
        <v>50900</v>
      </c>
      <c r="F28551" s="89">
        <f>+D28551*E28551</f>
        <v>530.88700000000006</v>
      </c>
    </row>
    <row r="28552" spans="1:6" ht="409.6" hidden="1" customHeight="1" thickBot="1" x14ac:dyDescent="0.25"/>
    <row r="28553" spans="1:6" ht="13.5" customHeight="1" thickBot="1" x14ac:dyDescent="0.25">
      <c r="A28553" s="90" t="s">
        <v>4883</v>
      </c>
      <c r="B28553" s="91"/>
      <c r="C28553" s="92">
        <v>82.410525003117598</v>
      </c>
      <c r="D28553" s="91"/>
      <c r="E28553" s="93" t="s">
        <v>4884</v>
      </c>
      <c r="F28553" s="94">
        <v>13217</v>
      </c>
    </row>
    <row r="28554" spans="1:6" ht="0.2" customHeight="1" x14ac:dyDescent="0.2"/>
    <row r="28555" spans="1:6" ht="12.75" customHeight="1" x14ac:dyDescent="0.2">
      <c r="A28555" s="80" t="s">
        <v>4871</v>
      </c>
      <c r="B28555" s="81" t="s">
        <v>4885</v>
      </c>
      <c r="C28555" s="82" t="s">
        <v>4870</v>
      </c>
      <c r="D28555" s="82" t="s">
        <v>4873</v>
      </c>
      <c r="E28555" s="82" t="s">
        <v>4874</v>
      </c>
      <c r="F28555" s="83" t="s">
        <v>4875</v>
      </c>
    </row>
    <row r="28556" spans="1:6" ht="409.6" hidden="1" customHeight="1" x14ac:dyDescent="0.2"/>
    <row r="28557" spans="1:6" ht="25.5" customHeight="1" thickBot="1" x14ac:dyDescent="0.25">
      <c r="A28557" s="84" t="s">
        <v>6003</v>
      </c>
      <c r="B28557" s="85" t="s">
        <v>6004</v>
      </c>
      <c r="C28557" s="86" t="s">
        <v>4888</v>
      </c>
      <c r="D28557" s="87">
        <v>1.4579999999999999E-2</v>
      </c>
      <c r="E28557" s="88">
        <v>184277</v>
      </c>
      <c r="F28557" s="89">
        <f>+D28557*E28557</f>
        <v>2686.75866</v>
      </c>
    </row>
    <row r="28558" spans="1:6" ht="409.6" hidden="1" customHeight="1" thickBot="1" x14ac:dyDescent="0.25"/>
    <row r="28559" spans="1:6" ht="13.5" customHeight="1" thickBot="1" x14ac:dyDescent="0.25">
      <c r="A28559" s="90" t="s">
        <v>4893</v>
      </c>
      <c r="B28559" s="91"/>
      <c r="C28559" s="92">
        <v>16.753959346551898</v>
      </c>
      <c r="D28559" s="91"/>
      <c r="E28559" s="93" t="s">
        <v>4884</v>
      </c>
      <c r="F28559" s="94">
        <v>2687</v>
      </c>
    </row>
    <row r="28560" spans="1:6" ht="0.2" customHeight="1" x14ac:dyDescent="0.2"/>
    <row r="28561" spans="1:6" ht="12.75" customHeight="1" x14ac:dyDescent="0.2">
      <c r="A28561" s="80" t="s">
        <v>4871</v>
      </c>
      <c r="B28561" s="81" t="s">
        <v>4894</v>
      </c>
      <c r="C28561" s="82" t="s">
        <v>4870</v>
      </c>
      <c r="D28561" s="82" t="s">
        <v>4873</v>
      </c>
      <c r="E28561" s="82" t="s">
        <v>4874</v>
      </c>
      <c r="F28561" s="83" t="s">
        <v>4875</v>
      </c>
    </row>
    <row r="28562" spans="1:6" ht="409.6" hidden="1" customHeight="1" x14ac:dyDescent="0.2"/>
    <row r="28563" spans="1:6" ht="25.5" customHeight="1" thickBot="1" x14ac:dyDescent="0.25">
      <c r="A28563" s="84" t="s">
        <v>4895</v>
      </c>
      <c r="B28563" s="85" t="s">
        <v>4896</v>
      </c>
      <c r="C28563" s="86" t="s">
        <v>4897</v>
      </c>
      <c r="D28563" s="87">
        <v>0.05</v>
      </c>
      <c r="E28563" s="88">
        <v>2687</v>
      </c>
      <c r="F28563" s="89">
        <f>+D28563*E28563</f>
        <v>134.35</v>
      </c>
    </row>
    <row r="28564" spans="1:6" ht="409.6" hidden="1" customHeight="1" thickBot="1" x14ac:dyDescent="0.25"/>
    <row r="28565" spans="1:6" ht="13.5" customHeight="1" thickBot="1" x14ac:dyDescent="0.25">
      <c r="A28565" s="90" t="s">
        <v>4898</v>
      </c>
      <c r="B28565" s="91"/>
      <c r="C28565" s="92">
        <v>0.83551565033046504</v>
      </c>
      <c r="D28565" s="91"/>
      <c r="E28565" s="93" t="s">
        <v>4884</v>
      </c>
      <c r="F28565" s="94">
        <v>134</v>
      </c>
    </row>
    <row r="28566" spans="1:6" ht="0.2" customHeight="1" thickBot="1" x14ac:dyDescent="0.25"/>
    <row r="28567" spans="1:6" ht="12.75" customHeight="1" thickBot="1" x14ac:dyDescent="0.3">
      <c r="A28567" s="157" t="s">
        <v>4909</v>
      </c>
      <c r="B28567" s="158"/>
      <c r="C28567" s="158"/>
      <c r="D28567" s="158"/>
      <c r="E28567" s="159">
        <v>16038</v>
      </c>
      <c r="F28567" s="160"/>
    </row>
    <row r="28568" spans="1:6" ht="12.75" customHeight="1" x14ac:dyDescent="0.2"/>
    <row r="28569" spans="1:6" ht="12.75" customHeight="1" x14ac:dyDescent="0.2"/>
    <row r="28570" spans="1:6" ht="409.6" hidden="1" customHeight="1" x14ac:dyDescent="0.2"/>
    <row r="28571" spans="1:6" ht="12.75" customHeight="1" x14ac:dyDescent="0.25">
      <c r="A28571" s="144" t="s">
        <v>4868</v>
      </c>
      <c r="B28571" s="145"/>
      <c r="C28571" s="145"/>
      <c r="D28571" s="145"/>
      <c r="E28571" s="146"/>
      <c r="F28571" s="147"/>
    </row>
    <row r="28572" spans="1:6" ht="12.75" customHeight="1" x14ac:dyDescent="0.2">
      <c r="A28572" s="138" t="s">
        <v>3807</v>
      </c>
      <c r="B28572" s="139"/>
      <c r="C28572" s="139"/>
      <c r="D28572" s="140"/>
      <c r="E28572" s="76" t="s">
        <v>4869</v>
      </c>
      <c r="F28572" s="77" t="s">
        <v>4870</v>
      </c>
    </row>
    <row r="28573" spans="1:6" ht="12.75" customHeight="1" x14ac:dyDescent="0.2">
      <c r="A28573" s="141"/>
      <c r="B28573" s="142"/>
      <c r="C28573" s="142"/>
      <c r="D28573" s="143"/>
      <c r="E28573" s="78" t="s">
        <v>3806</v>
      </c>
      <c r="F28573" s="79" t="s">
        <v>263</v>
      </c>
    </row>
    <row r="28574" spans="1:6" ht="409.6" hidden="1" customHeight="1" x14ac:dyDescent="0.2"/>
    <row r="28575" spans="1:6" ht="12.75" customHeight="1" x14ac:dyDescent="0.2">
      <c r="A28575" s="80" t="s">
        <v>4871</v>
      </c>
      <c r="B28575" s="81" t="s">
        <v>4872</v>
      </c>
      <c r="C28575" s="82" t="s">
        <v>4870</v>
      </c>
      <c r="D28575" s="82" t="s">
        <v>4873</v>
      </c>
      <c r="E28575" s="82" t="s">
        <v>4874</v>
      </c>
      <c r="F28575" s="83" t="s">
        <v>4875</v>
      </c>
    </row>
    <row r="28576" spans="1:6" ht="409.6" hidden="1" customHeight="1" x14ac:dyDescent="0.2"/>
    <row r="28577" spans="1:6" ht="25.5" customHeight="1" x14ac:dyDescent="0.2">
      <c r="A28577" s="84" t="s">
        <v>6213</v>
      </c>
      <c r="B28577" s="85" t="s">
        <v>6214</v>
      </c>
      <c r="C28577" s="86" t="s">
        <v>263</v>
      </c>
      <c r="D28577" s="87">
        <v>1.05</v>
      </c>
      <c r="E28577" s="88">
        <v>12100</v>
      </c>
      <c r="F28577" s="89">
        <f>+D28577*E28577</f>
        <v>12705</v>
      </c>
    </row>
    <row r="28578" spans="1:6" ht="409.6" hidden="1" customHeight="1" x14ac:dyDescent="0.2"/>
    <row r="28579" spans="1:6" ht="25.5" customHeight="1" x14ac:dyDescent="0.2">
      <c r="A28579" s="84" t="s">
        <v>6215</v>
      </c>
      <c r="B28579" s="85" t="s">
        <v>6216</v>
      </c>
      <c r="C28579" s="86" t="s">
        <v>9</v>
      </c>
      <c r="D28579" s="87">
        <v>0.17499999999999999</v>
      </c>
      <c r="E28579" s="88">
        <v>1760</v>
      </c>
      <c r="F28579" s="89">
        <f>+D28579*E28579</f>
        <v>308</v>
      </c>
    </row>
    <row r="28580" spans="1:6" ht="409.6" hidden="1" customHeight="1" x14ac:dyDescent="0.2"/>
    <row r="28581" spans="1:6" ht="25.5" customHeight="1" x14ac:dyDescent="0.2">
      <c r="A28581" s="84" t="s">
        <v>6217</v>
      </c>
      <c r="B28581" s="85" t="s">
        <v>6218</v>
      </c>
      <c r="C28581" s="86" t="s">
        <v>9</v>
      </c>
      <c r="D28581" s="87">
        <v>0.2</v>
      </c>
      <c r="E28581" s="88">
        <v>2633</v>
      </c>
      <c r="F28581" s="89">
        <f>+D28581*E28581</f>
        <v>526.6</v>
      </c>
    </row>
    <row r="28582" spans="1:6" ht="409.6" hidden="1" customHeight="1" x14ac:dyDescent="0.2"/>
    <row r="28583" spans="1:6" ht="25.5" customHeight="1" x14ac:dyDescent="0.2">
      <c r="A28583" s="84" t="s">
        <v>6219</v>
      </c>
      <c r="B28583" s="85" t="s">
        <v>6220</v>
      </c>
      <c r="C28583" s="86" t="s">
        <v>9</v>
      </c>
      <c r="D28583" s="87">
        <v>0.15</v>
      </c>
      <c r="E28583" s="88">
        <v>2960</v>
      </c>
      <c r="F28583" s="89">
        <f>+D28583*E28583</f>
        <v>444</v>
      </c>
    </row>
    <row r="28584" spans="1:6" ht="409.6" hidden="1" customHeight="1" x14ac:dyDescent="0.2"/>
    <row r="28585" spans="1:6" ht="25.5" customHeight="1" x14ac:dyDescent="0.2">
      <c r="A28585" s="84" t="s">
        <v>6221</v>
      </c>
      <c r="B28585" s="85" t="s">
        <v>6222</v>
      </c>
      <c r="C28585" s="86" t="s">
        <v>9</v>
      </c>
      <c r="D28585" s="87">
        <v>0.52500000000000002</v>
      </c>
      <c r="E28585" s="88">
        <v>3440</v>
      </c>
      <c r="F28585" s="89">
        <f>+D28585*E28585</f>
        <v>1806</v>
      </c>
    </row>
    <row r="28586" spans="1:6" ht="409.6" hidden="1" customHeight="1" x14ac:dyDescent="0.2"/>
    <row r="28587" spans="1:6" ht="25.5" customHeight="1" x14ac:dyDescent="0.2">
      <c r="A28587" s="84" t="s">
        <v>6223</v>
      </c>
      <c r="B28587" s="85" t="s">
        <v>6224</v>
      </c>
      <c r="C28587" s="86" t="s">
        <v>9</v>
      </c>
      <c r="D28587" s="87">
        <v>0.7</v>
      </c>
      <c r="E28587" s="88">
        <v>1562</v>
      </c>
      <c r="F28587" s="89">
        <f>+D28587*E28587</f>
        <v>1093.3999999999999</v>
      </c>
    </row>
    <row r="28588" spans="1:6" ht="409.6" hidden="1" customHeight="1" x14ac:dyDescent="0.2"/>
    <row r="28589" spans="1:6" ht="25.5" customHeight="1" x14ac:dyDescent="0.2">
      <c r="A28589" s="84" t="s">
        <v>6225</v>
      </c>
      <c r="B28589" s="85" t="s">
        <v>6226</v>
      </c>
      <c r="C28589" s="86" t="s">
        <v>9</v>
      </c>
      <c r="D28589" s="87">
        <v>0.35</v>
      </c>
      <c r="E28589" s="88">
        <v>2183</v>
      </c>
      <c r="F28589" s="89">
        <f>+D28589*E28589</f>
        <v>764.05</v>
      </c>
    </row>
    <row r="28590" spans="1:6" ht="409.6" hidden="1" customHeight="1" x14ac:dyDescent="0.2"/>
    <row r="28591" spans="1:6" ht="25.5" customHeight="1" x14ac:dyDescent="0.2">
      <c r="A28591" s="84" t="s">
        <v>6227</v>
      </c>
      <c r="B28591" s="85" t="s">
        <v>6228</v>
      </c>
      <c r="C28591" s="86" t="s">
        <v>9</v>
      </c>
      <c r="D28591" s="87">
        <v>0.2</v>
      </c>
      <c r="E28591" s="88">
        <v>2018</v>
      </c>
      <c r="F28591" s="89">
        <f>+D28591*E28591</f>
        <v>403.6</v>
      </c>
    </row>
    <row r="28592" spans="1:6" ht="409.6" hidden="1" customHeight="1" x14ac:dyDescent="0.2"/>
    <row r="28593" spans="1:6" ht="25.5" customHeight="1" x14ac:dyDescent="0.2">
      <c r="A28593" s="84" t="s">
        <v>6229</v>
      </c>
      <c r="B28593" s="85" t="s">
        <v>6230</v>
      </c>
      <c r="C28593" s="86" t="s">
        <v>9</v>
      </c>
      <c r="D28593" s="87">
        <v>0.2</v>
      </c>
      <c r="E28593" s="88">
        <v>1560</v>
      </c>
      <c r="F28593" s="89">
        <f>+D28593*E28593</f>
        <v>312</v>
      </c>
    </row>
    <row r="28594" spans="1:6" ht="409.6" hidden="1" customHeight="1" x14ac:dyDescent="0.2"/>
    <row r="28595" spans="1:6" ht="25.5" customHeight="1" x14ac:dyDescent="0.2">
      <c r="A28595" s="84" t="s">
        <v>6211</v>
      </c>
      <c r="B28595" s="85" t="s">
        <v>6212</v>
      </c>
      <c r="C28595" s="86" t="s">
        <v>9</v>
      </c>
      <c r="D28595" s="87">
        <v>1.489E-2</v>
      </c>
      <c r="E28595" s="88">
        <v>101061</v>
      </c>
      <c r="F28595" s="89">
        <f>+D28595*E28595</f>
        <v>1504.79829</v>
      </c>
    </row>
    <row r="28596" spans="1:6" ht="409.6" hidden="1" customHeight="1" x14ac:dyDescent="0.2"/>
    <row r="28597" spans="1:6" ht="25.5" customHeight="1" thickBot="1" x14ac:dyDescent="0.25">
      <c r="A28597" s="84" t="s">
        <v>6001</v>
      </c>
      <c r="B28597" s="85" t="s">
        <v>6002</v>
      </c>
      <c r="C28597" s="86" t="s">
        <v>9</v>
      </c>
      <c r="D28597" s="87">
        <v>1.489E-2</v>
      </c>
      <c r="E28597" s="88">
        <v>50900</v>
      </c>
      <c r="F28597" s="89">
        <f>+D28597*E28597</f>
        <v>757.90100000000007</v>
      </c>
    </row>
    <row r="28598" spans="1:6" ht="409.6" hidden="1" customHeight="1" thickBot="1" x14ac:dyDescent="0.25"/>
    <row r="28599" spans="1:6" ht="13.5" customHeight="1" thickBot="1" x14ac:dyDescent="0.25">
      <c r="A28599" s="90" t="s">
        <v>4883</v>
      </c>
      <c r="B28599" s="91"/>
      <c r="C28599" s="92">
        <v>87.313211700461395</v>
      </c>
      <c r="D28599" s="91"/>
      <c r="E28599" s="93" t="s">
        <v>4884</v>
      </c>
      <c r="F28599" s="94">
        <v>20626</v>
      </c>
    </row>
    <row r="28600" spans="1:6" ht="0.2" customHeight="1" x14ac:dyDescent="0.2"/>
    <row r="28601" spans="1:6" ht="12.75" customHeight="1" x14ac:dyDescent="0.2">
      <c r="A28601" s="80" t="s">
        <v>4871</v>
      </c>
      <c r="B28601" s="81" t="s">
        <v>4885</v>
      </c>
      <c r="C28601" s="82" t="s">
        <v>4870</v>
      </c>
      <c r="D28601" s="82" t="s">
        <v>4873</v>
      </c>
      <c r="E28601" s="82" t="s">
        <v>4874</v>
      </c>
      <c r="F28601" s="83" t="s">
        <v>4875</v>
      </c>
    </row>
    <row r="28602" spans="1:6" ht="409.6" hidden="1" customHeight="1" x14ac:dyDescent="0.2"/>
    <row r="28603" spans="1:6" ht="25.5" customHeight="1" thickBot="1" x14ac:dyDescent="0.25">
      <c r="A28603" s="84" t="s">
        <v>6003</v>
      </c>
      <c r="B28603" s="85" t="s">
        <v>6004</v>
      </c>
      <c r="C28603" s="86" t="s">
        <v>4888</v>
      </c>
      <c r="D28603" s="87">
        <v>1.549E-2</v>
      </c>
      <c r="E28603" s="88">
        <v>184277</v>
      </c>
      <c r="F28603" s="89">
        <f>+D28603*E28603</f>
        <v>2854.45073</v>
      </c>
    </row>
    <row r="28604" spans="1:6" ht="409.6" hidden="1" customHeight="1" thickBot="1" x14ac:dyDescent="0.25"/>
    <row r="28605" spans="1:6" ht="13.5" customHeight="1" thickBot="1" x14ac:dyDescent="0.25">
      <c r="A28605" s="90" t="s">
        <v>4893</v>
      </c>
      <c r="B28605" s="91"/>
      <c r="C28605" s="92">
        <v>12.0814460483427</v>
      </c>
      <c r="D28605" s="91"/>
      <c r="E28605" s="93" t="s">
        <v>4884</v>
      </c>
      <c r="F28605" s="94">
        <v>2854</v>
      </c>
    </row>
    <row r="28606" spans="1:6" ht="0.2" customHeight="1" x14ac:dyDescent="0.2"/>
    <row r="28607" spans="1:6" ht="12.75" customHeight="1" x14ac:dyDescent="0.2">
      <c r="A28607" s="80" t="s">
        <v>4871</v>
      </c>
      <c r="B28607" s="81" t="s">
        <v>4894</v>
      </c>
      <c r="C28607" s="82" t="s">
        <v>4870</v>
      </c>
      <c r="D28607" s="82" t="s">
        <v>4873</v>
      </c>
      <c r="E28607" s="82" t="s">
        <v>4874</v>
      </c>
      <c r="F28607" s="83" t="s">
        <v>4875</v>
      </c>
    </row>
    <row r="28608" spans="1:6" ht="409.6" hidden="1" customHeight="1" x14ac:dyDescent="0.2"/>
    <row r="28609" spans="1:6" ht="25.5" customHeight="1" thickBot="1" x14ac:dyDescent="0.25">
      <c r="A28609" s="84" t="s">
        <v>4895</v>
      </c>
      <c r="B28609" s="85" t="s">
        <v>4896</v>
      </c>
      <c r="C28609" s="86" t="s">
        <v>4897</v>
      </c>
      <c r="D28609" s="87">
        <v>0.05</v>
      </c>
      <c r="E28609" s="88">
        <v>2854</v>
      </c>
      <c r="F28609" s="89">
        <f>+D28609*E28609</f>
        <v>142.70000000000002</v>
      </c>
    </row>
    <row r="28610" spans="1:6" ht="409.6" hidden="1" customHeight="1" thickBot="1" x14ac:dyDescent="0.25"/>
    <row r="28611" spans="1:6" ht="13.5" customHeight="1" thickBot="1" x14ac:dyDescent="0.25">
      <c r="A28611" s="90" t="s">
        <v>4898</v>
      </c>
      <c r="B28611" s="91"/>
      <c r="C28611" s="92">
        <v>0.60534225119586804</v>
      </c>
      <c r="D28611" s="91"/>
      <c r="E28611" s="93" t="s">
        <v>4884</v>
      </c>
      <c r="F28611" s="94">
        <v>143</v>
      </c>
    </row>
    <row r="28612" spans="1:6" ht="0.2" customHeight="1" thickBot="1" x14ac:dyDescent="0.25"/>
    <row r="28613" spans="1:6" ht="12.75" customHeight="1" thickBot="1" x14ac:dyDescent="0.3">
      <c r="A28613" s="157" t="s">
        <v>4909</v>
      </c>
      <c r="B28613" s="158"/>
      <c r="C28613" s="158"/>
      <c r="D28613" s="158"/>
      <c r="E28613" s="159">
        <v>23623</v>
      </c>
      <c r="F28613" s="160"/>
    </row>
    <row r="28614" spans="1:6" ht="12.75" customHeight="1" x14ac:dyDescent="0.2"/>
    <row r="28615" spans="1:6" ht="12.75" customHeight="1" x14ac:dyDescent="0.2"/>
    <row r="28616" spans="1:6" ht="409.6" hidden="1" customHeight="1" x14ac:dyDescent="0.2"/>
    <row r="28617" spans="1:6" ht="12.75" customHeight="1" x14ac:dyDescent="0.25">
      <c r="A28617" s="144" t="s">
        <v>4868</v>
      </c>
      <c r="B28617" s="145"/>
      <c r="C28617" s="145"/>
      <c r="D28617" s="145"/>
      <c r="E28617" s="146"/>
      <c r="F28617" s="147"/>
    </row>
    <row r="28618" spans="1:6" ht="12.75" customHeight="1" x14ac:dyDescent="0.2">
      <c r="A28618" s="138" t="s">
        <v>3809</v>
      </c>
      <c r="B28618" s="139"/>
      <c r="C28618" s="139"/>
      <c r="D28618" s="140"/>
      <c r="E28618" s="76" t="s">
        <v>4869</v>
      </c>
      <c r="F28618" s="77" t="s">
        <v>4870</v>
      </c>
    </row>
    <row r="28619" spans="1:6" ht="12.75" customHeight="1" x14ac:dyDescent="0.2">
      <c r="A28619" s="141"/>
      <c r="B28619" s="142"/>
      <c r="C28619" s="142"/>
      <c r="D28619" s="143"/>
      <c r="E28619" s="78" t="s">
        <v>3808</v>
      </c>
      <c r="F28619" s="79" t="s">
        <v>263</v>
      </c>
    </row>
    <row r="28620" spans="1:6" ht="409.6" hidden="1" customHeight="1" x14ac:dyDescent="0.2"/>
    <row r="28621" spans="1:6" ht="12.75" customHeight="1" x14ac:dyDescent="0.2">
      <c r="A28621" s="80" t="s">
        <v>4871</v>
      </c>
      <c r="B28621" s="81" t="s">
        <v>4872</v>
      </c>
      <c r="C28621" s="82" t="s">
        <v>4870</v>
      </c>
      <c r="D28621" s="82" t="s">
        <v>4873</v>
      </c>
      <c r="E28621" s="82" t="s">
        <v>4874</v>
      </c>
      <c r="F28621" s="83" t="s">
        <v>4875</v>
      </c>
    </row>
    <row r="28622" spans="1:6" ht="409.6" hidden="1" customHeight="1" x14ac:dyDescent="0.2"/>
    <row r="28623" spans="1:6" ht="25.5" customHeight="1" x14ac:dyDescent="0.2">
      <c r="A28623" s="84" t="s">
        <v>6231</v>
      </c>
      <c r="B28623" s="85" t="s">
        <v>6232</v>
      </c>
      <c r="C28623" s="86" t="s">
        <v>263</v>
      </c>
      <c r="D28623" s="87">
        <v>1.05</v>
      </c>
      <c r="E28623" s="88">
        <v>20505</v>
      </c>
      <c r="F28623" s="89">
        <f>+D28623*E28623</f>
        <v>21530.25</v>
      </c>
    </row>
    <row r="28624" spans="1:6" ht="409.6" hidden="1" customHeight="1" x14ac:dyDescent="0.2"/>
    <row r="28625" spans="1:6" ht="25.5" customHeight="1" x14ac:dyDescent="0.2">
      <c r="A28625" s="84" t="s">
        <v>6233</v>
      </c>
      <c r="B28625" s="85" t="s">
        <v>6234</v>
      </c>
      <c r="C28625" s="86" t="s">
        <v>9</v>
      </c>
      <c r="D28625" s="87">
        <v>0.17499999999999999</v>
      </c>
      <c r="E28625" s="88">
        <v>7728</v>
      </c>
      <c r="F28625" s="89">
        <f>+D28625*E28625</f>
        <v>1352.3999999999999</v>
      </c>
    </row>
    <row r="28626" spans="1:6" ht="409.6" hidden="1" customHeight="1" x14ac:dyDescent="0.2"/>
    <row r="28627" spans="1:6" ht="25.5" customHeight="1" x14ac:dyDescent="0.2">
      <c r="A28627" s="84" t="s">
        <v>6235</v>
      </c>
      <c r="B28627" s="85" t="s">
        <v>6236</v>
      </c>
      <c r="C28627" s="86" t="s">
        <v>9</v>
      </c>
      <c r="D28627" s="87">
        <v>0.61</v>
      </c>
      <c r="E28627" s="88">
        <v>7733</v>
      </c>
      <c r="F28627" s="89">
        <f>+D28627*E28627</f>
        <v>4717.13</v>
      </c>
    </row>
    <row r="28628" spans="1:6" ht="409.6" hidden="1" customHeight="1" x14ac:dyDescent="0.2"/>
    <row r="28629" spans="1:6" ht="25.5" customHeight="1" x14ac:dyDescent="0.2">
      <c r="A28629" s="84" t="s">
        <v>6237</v>
      </c>
      <c r="B28629" s="85" t="s">
        <v>6238</v>
      </c>
      <c r="C28629" s="86" t="s">
        <v>9</v>
      </c>
      <c r="D28629" s="87">
        <v>0.35</v>
      </c>
      <c r="E28629" s="88">
        <v>19684</v>
      </c>
      <c r="F28629" s="89">
        <f>+D28629*E28629</f>
        <v>6889.4</v>
      </c>
    </row>
    <row r="28630" spans="1:6" ht="409.6" hidden="1" customHeight="1" x14ac:dyDescent="0.2"/>
    <row r="28631" spans="1:6" ht="25.5" customHeight="1" x14ac:dyDescent="0.2">
      <c r="A28631" s="84" t="s">
        <v>6239</v>
      </c>
      <c r="B28631" s="85" t="s">
        <v>6240</v>
      </c>
      <c r="C28631" s="86" t="s">
        <v>9</v>
      </c>
      <c r="D28631" s="87">
        <v>0.61</v>
      </c>
      <c r="E28631" s="88">
        <v>7769</v>
      </c>
      <c r="F28631" s="89">
        <f>+D28631*E28631</f>
        <v>4739.09</v>
      </c>
    </row>
    <row r="28632" spans="1:6" ht="409.6" hidden="1" customHeight="1" x14ac:dyDescent="0.2"/>
    <row r="28633" spans="1:6" ht="25.5" customHeight="1" x14ac:dyDescent="0.2">
      <c r="A28633" s="84" t="s">
        <v>6241</v>
      </c>
      <c r="B28633" s="85" t="s">
        <v>6242</v>
      </c>
      <c r="C28633" s="86" t="s">
        <v>9</v>
      </c>
      <c r="D28633" s="87">
        <v>0.2</v>
      </c>
      <c r="E28633" s="88">
        <v>13195</v>
      </c>
      <c r="F28633" s="89">
        <f>+D28633*E28633</f>
        <v>2639</v>
      </c>
    </row>
    <row r="28634" spans="1:6" ht="409.6" hidden="1" customHeight="1" x14ac:dyDescent="0.2"/>
    <row r="28635" spans="1:6" ht="25.5" customHeight="1" x14ac:dyDescent="0.2">
      <c r="A28635" s="84" t="s">
        <v>6243</v>
      </c>
      <c r="B28635" s="85" t="s">
        <v>6244</v>
      </c>
      <c r="C28635" s="86" t="s">
        <v>9</v>
      </c>
      <c r="D28635" s="87">
        <v>0.05</v>
      </c>
      <c r="E28635" s="88">
        <v>27721</v>
      </c>
      <c r="F28635" s="89">
        <f>+D28635*E28635</f>
        <v>1386.0500000000002</v>
      </c>
    </row>
    <row r="28636" spans="1:6" ht="409.6" hidden="1" customHeight="1" x14ac:dyDescent="0.2"/>
    <row r="28637" spans="1:6" ht="25.5" customHeight="1" x14ac:dyDescent="0.2">
      <c r="A28637" s="84" t="s">
        <v>6245</v>
      </c>
      <c r="B28637" s="85" t="s">
        <v>6246</v>
      </c>
      <c r="C28637" s="86" t="s">
        <v>9</v>
      </c>
      <c r="D28637" s="87">
        <v>0.2</v>
      </c>
      <c r="E28637" s="88">
        <v>5622</v>
      </c>
      <c r="F28637" s="89">
        <f>+D28637*E28637</f>
        <v>1124.4000000000001</v>
      </c>
    </row>
    <row r="28638" spans="1:6" ht="409.6" hidden="1" customHeight="1" x14ac:dyDescent="0.2"/>
    <row r="28639" spans="1:6" ht="25.5" customHeight="1" x14ac:dyDescent="0.2">
      <c r="A28639" s="84" t="s">
        <v>6211</v>
      </c>
      <c r="B28639" s="85" t="s">
        <v>6212</v>
      </c>
      <c r="C28639" s="86" t="s">
        <v>9</v>
      </c>
      <c r="D28639" s="87">
        <v>1.043E-2</v>
      </c>
      <c r="E28639" s="88">
        <v>101061</v>
      </c>
      <c r="F28639" s="89">
        <f>+D28639*E28639</f>
        <v>1054.0662299999999</v>
      </c>
    </row>
    <row r="28640" spans="1:6" ht="409.6" hidden="1" customHeight="1" x14ac:dyDescent="0.2"/>
    <row r="28641" spans="1:6" ht="25.5" customHeight="1" thickBot="1" x14ac:dyDescent="0.25">
      <c r="A28641" s="84" t="s">
        <v>6001</v>
      </c>
      <c r="B28641" s="85" t="s">
        <v>6002</v>
      </c>
      <c r="C28641" s="86" t="s">
        <v>9</v>
      </c>
      <c r="D28641" s="87">
        <v>1.043E-2</v>
      </c>
      <c r="E28641" s="88">
        <v>50900</v>
      </c>
      <c r="F28641" s="89">
        <f>+D28641*E28641</f>
        <v>530.88700000000006</v>
      </c>
    </row>
    <row r="28642" spans="1:6" ht="409.6" hidden="1" customHeight="1" thickBot="1" x14ac:dyDescent="0.25"/>
    <row r="28643" spans="1:6" ht="13.5" customHeight="1" thickBot="1" x14ac:dyDescent="0.25">
      <c r="A28643" s="90" t="s">
        <v>4883</v>
      </c>
      <c r="B28643" s="91"/>
      <c r="C28643" s="92">
        <v>93.538342559426894</v>
      </c>
      <c r="D28643" s="91"/>
      <c r="E28643" s="93" t="s">
        <v>4884</v>
      </c>
      <c r="F28643" s="94">
        <v>45961</v>
      </c>
    </row>
    <row r="28644" spans="1:6" ht="0.2" customHeight="1" x14ac:dyDescent="0.2"/>
    <row r="28645" spans="1:6" ht="12.75" customHeight="1" x14ac:dyDescent="0.2">
      <c r="A28645" s="80" t="s">
        <v>4871</v>
      </c>
      <c r="B28645" s="81" t="s">
        <v>4885</v>
      </c>
      <c r="C28645" s="82" t="s">
        <v>4870</v>
      </c>
      <c r="D28645" s="82" t="s">
        <v>4873</v>
      </c>
      <c r="E28645" s="82" t="s">
        <v>4874</v>
      </c>
      <c r="F28645" s="83" t="s">
        <v>4875</v>
      </c>
    </row>
    <row r="28646" spans="1:6" ht="409.6" hidden="1" customHeight="1" x14ac:dyDescent="0.2"/>
    <row r="28647" spans="1:6" ht="25.5" customHeight="1" thickBot="1" x14ac:dyDescent="0.25">
      <c r="A28647" s="84" t="s">
        <v>6003</v>
      </c>
      <c r="B28647" s="85" t="s">
        <v>6004</v>
      </c>
      <c r="C28647" s="86" t="s">
        <v>4888</v>
      </c>
      <c r="D28647" s="87">
        <v>1.6410000000000001E-2</v>
      </c>
      <c r="E28647" s="88">
        <v>184277</v>
      </c>
      <c r="F28647" s="89">
        <f>+D28647*E28647</f>
        <v>3023.9855700000003</v>
      </c>
    </row>
    <row r="28648" spans="1:6" ht="409.6" hidden="1" customHeight="1" thickBot="1" x14ac:dyDescent="0.25"/>
    <row r="28649" spans="1:6" ht="13.5" customHeight="1" thickBot="1" x14ac:dyDescent="0.25">
      <c r="A28649" s="90" t="s">
        <v>4893</v>
      </c>
      <c r="B28649" s="91"/>
      <c r="C28649" s="92">
        <v>6.1543471182025398</v>
      </c>
      <c r="D28649" s="91"/>
      <c r="E28649" s="93" t="s">
        <v>4884</v>
      </c>
      <c r="F28649" s="94">
        <v>3024</v>
      </c>
    </row>
    <row r="28650" spans="1:6" ht="0.2" customHeight="1" x14ac:dyDescent="0.2"/>
    <row r="28651" spans="1:6" ht="12.75" customHeight="1" x14ac:dyDescent="0.2">
      <c r="A28651" s="80" t="s">
        <v>4871</v>
      </c>
      <c r="B28651" s="81" t="s">
        <v>4894</v>
      </c>
      <c r="C28651" s="82" t="s">
        <v>4870</v>
      </c>
      <c r="D28651" s="82" t="s">
        <v>4873</v>
      </c>
      <c r="E28651" s="82" t="s">
        <v>4874</v>
      </c>
      <c r="F28651" s="83" t="s">
        <v>4875</v>
      </c>
    </row>
    <row r="28652" spans="1:6" ht="409.6" hidden="1" customHeight="1" x14ac:dyDescent="0.2"/>
    <row r="28653" spans="1:6" ht="25.5" customHeight="1" thickBot="1" x14ac:dyDescent="0.25">
      <c r="A28653" s="84" t="s">
        <v>4895</v>
      </c>
      <c r="B28653" s="85" t="s">
        <v>4896</v>
      </c>
      <c r="C28653" s="86" t="s">
        <v>4897</v>
      </c>
      <c r="D28653" s="87">
        <v>0.05</v>
      </c>
      <c r="E28653" s="88">
        <v>3024</v>
      </c>
      <c r="F28653" s="89">
        <f>+D28653*E28653</f>
        <v>151.20000000000002</v>
      </c>
    </row>
    <row r="28654" spans="1:6" ht="409.6" hidden="1" customHeight="1" thickBot="1" x14ac:dyDescent="0.25"/>
    <row r="28655" spans="1:6" ht="13.5" customHeight="1" thickBot="1" x14ac:dyDescent="0.25">
      <c r="A28655" s="90" t="s">
        <v>4898</v>
      </c>
      <c r="B28655" s="91"/>
      <c r="C28655" s="92">
        <v>0.30731032237056299</v>
      </c>
      <c r="D28655" s="91"/>
      <c r="E28655" s="93" t="s">
        <v>4884</v>
      </c>
      <c r="F28655" s="94">
        <v>151</v>
      </c>
    </row>
    <row r="28656" spans="1:6" ht="0.2" customHeight="1" thickBot="1" x14ac:dyDescent="0.25"/>
    <row r="28657" spans="1:6" ht="12.75" customHeight="1" thickBot="1" x14ac:dyDescent="0.3">
      <c r="A28657" s="157" t="s">
        <v>4909</v>
      </c>
      <c r="B28657" s="158"/>
      <c r="C28657" s="158"/>
      <c r="D28657" s="158"/>
      <c r="E28657" s="159">
        <v>49136</v>
      </c>
      <c r="F28657" s="160"/>
    </row>
    <row r="28658" spans="1:6" ht="12.75" customHeight="1" x14ac:dyDescent="0.2"/>
    <row r="28659" spans="1:6" ht="12.75" customHeight="1" x14ac:dyDescent="0.2"/>
    <row r="28660" spans="1:6" ht="409.6" hidden="1" customHeight="1" x14ac:dyDescent="0.2"/>
    <row r="28661" spans="1:6" ht="12.75" customHeight="1" x14ac:dyDescent="0.25">
      <c r="A28661" s="144" t="s">
        <v>4868</v>
      </c>
      <c r="B28661" s="145"/>
      <c r="C28661" s="145"/>
      <c r="D28661" s="145"/>
      <c r="E28661" s="146"/>
      <c r="F28661" s="147"/>
    </row>
    <row r="28662" spans="1:6" ht="12.75" customHeight="1" x14ac:dyDescent="0.2">
      <c r="A28662" s="138" t="s">
        <v>3811</v>
      </c>
      <c r="B28662" s="139"/>
      <c r="C28662" s="139"/>
      <c r="D28662" s="140"/>
      <c r="E28662" s="76" t="s">
        <v>4869</v>
      </c>
      <c r="F28662" s="77" t="s">
        <v>4870</v>
      </c>
    </row>
    <row r="28663" spans="1:6" ht="12.75" customHeight="1" x14ac:dyDescent="0.2">
      <c r="A28663" s="141"/>
      <c r="B28663" s="142"/>
      <c r="C28663" s="142"/>
      <c r="D28663" s="143"/>
      <c r="E28663" s="78" t="s">
        <v>3810</v>
      </c>
      <c r="F28663" s="79" t="s">
        <v>263</v>
      </c>
    </row>
    <row r="28664" spans="1:6" ht="409.6" hidden="1" customHeight="1" x14ac:dyDescent="0.2"/>
    <row r="28665" spans="1:6" ht="12.75" customHeight="1" x14ac:dyDescent="0.2">
      <c r="A28665" s="80" t="s">
        <v>4871</v>
      </c>
      <c r="B28665" s="81" t="s">
        <v>4872</v>
      </c>
      <c r="C28665" s="82" t="s">
        <v>4870</v>
      </c>
      <c r="D28665" s="82" t="s">
        <v>4873</v>
      </c>
      <c r="E28665" s="82" t="s">
        <v>4874</v>
      </c>
      <c r="F28665" s="83" t="s">
        <v>4875</v>
      </c>
    </row>
    <row r="28666" spans="1:6" ht="409.6" hidden="1" customHeight="1" x14ac:dyDescent="0.2"/>
    <row r="28667" spans="1:6" ht="25.5" customHeight="1" x14ac:dyDescent="0.2">
      <c r="A28667" s="84" t="s">
        <v>6135</v>
      </c>
      <c r="B28667" s="85" t="s">
        <v>6136</v>
      </c>
      <c r="C28667" s="86" t="s">
        <v>263</v>
      </c>
      <c r="D28667" s="87">
        <v>1.05</v>
      </c>
      <c r="E28667" s="88">
        <v>16508</v>
      </c>
      <c r="F28667" s="89">
        <f>+D28667*E28667</f>
        <v>17333.400000000001</v>
      </c>
    </row>
    <row r="28668" spans="1:6" ht="409.6" hidden="1" customHeight="1" x14ac:dyDescent="0.2"/>
    <row r="28669" spans="1:6" ht="25.5" customHeight="1" x14ac:dyDescent="0.2">
      <c r="A28669" s="84" t="s">
        <v>6247</v>
      </c>
      <c r="B28669" s="85" t="s">
        <v>6248</v>
      </c>
      <c r="C28669" s="86" t="s">
        <v>9</v>
      </c>
      <c r="D28669" s="87">
        <v>0.121</v>
      </c>
      <c r="E28669" s="88">
        <v>3010</v>
      </c>
      <c r="F28669" s="89">
        <f>+D28669*E28669</f>
        <v>364.21</v>
      </c>
    </row>
    <row r="28670" spans="1:6" ht="409.6" hidden="1" customHeight="1" x14ac:dyDescent="0.2"/>
    <row r="28671" spans="1:6" ht="25.5" customHeight="1" x14ac:dyDescent="0.2">
      <c r="A28671" s="84" t="s">
        <v>6249</v>
      </c>
      <c r="B28671" s="85" t="s">
        <v>6250</v>
      </c>
      <c r="C28671" s="86" t="s">
        <v>9</v>
      </c>
      <c r="D28671" s="87">
        <v>8.7999999999999995E-2</v>
      </c>
      <c r="E28671" s="88">
        <v>2110</v>
      </c>
      <c r="F28671" s="89">
        <f>+D28671*E28671</f>
        <v>185.67999999999998</v>
      </c>
    </row>
    <row r="28672" spans="1:6" ht="409.6" hidden="1" customHeight="1" x14ac:dyDescent="0.2"/>
    <row r="28673" spans="1:6" ht="25.5" customHeight="1" x14ac:dyDescent="0.2">
      <c r="A28673" s="84" t="s">
        <v>6129</v>
      </c>
      <c r="B28673" s="85" t="s">
        <v>6130</v>
      </c>
      <c r="C28673" s="86" t="s">
        <v>9</v>
      </c>
      <c r="D28673" s="87">
        <v>0.11</v>
      </c>
      <c r="E28673" s="88">
        <v>3810</v>
      </c>
      <c r="F28673" s="89">
        <f>+D28673*E28673</f>
        <v>419.1</v>
      </c>
    </row>
    <row r="28674" spans="1:6" ht="409.6" hidden="1" customHeight="1" x14ac:dyDescent="0.2"/>
    <row r="28675" spans="1:6" ht="25.5" customHeight="1" x14ac:dyDescent="0.2">
      <c r="A28675" s="84" t="s">
        <v>6251</v>
      </c>
      <c r="B28675" s="85" t="s">
        <v>6252</v>
      </c>
      <c r="C28675" s="86" t="s">
        <v>9</v>
      </c>
      <c r="D28675" s="87">
        <v>0.11</v>
      </c>
      <c r="E28675" s="88">
        <v>1510</v>
      </c>
      <c r="F28675" s="89">
        <f>+D28675*E28675</f>
        <v>166.1</v>
      </c>
    </row>
    <row r="28676" spans="1:6" ht="409.6" hidden="1" customHeight="1" x14ac:dyDescent="0.2"/>
    <row r="28677" spans="1:6" ht="25.5" customHeight="1" x14ac:dyDescent="0.2">
      <c r="A28677" s="84" t="s">
        <v>6253</v>
      </c>
      <c r="B28677" s="85" t="s">
        <v>6254</v>
      </c>
      <c r="C28677" s="86" t="s">
        <v>9</v>
      </c>
      <c r="D28677" s="87">
        <v>0.16500000000000001</v>
      </c>
      <c r="E28677" s="88">
        <v>2950</v>
      </c>
      <c r="F28677" s="89">
        <f>+D28677*E28677</f>
        <v>486.75</v>
      </c>
    </row>
    <row r="28678" spans="1:6" ht="409.6" hidden="1" customHeight="1" x14ac:dyDescent="0.2"/>
    <row r="28679" spans="1:6" ht="25.5" customHeight="1" x14ac:dyDescent="0.2">
      <c r="A28679" s="84" t="s">
        <v>6255</v>
      </c>
      <c r="B28679" s="85" t="s">
        <v>6256</v>
      </c>
      <c r="C28679" s="86" t="s">
        <v>9</v>
      </c>
      <c r="D28679" s="87">
        <v>0.35859999999999997</v>
      </c>
      <c r="E28679" s="88">
        <v>2138</v>
      </c>
      <c r="F28679" s="89">
        <f>+D28679*E28679</f>
        <v>766.68679999999995</v>
      </c>
    </row>
    <row r="28680" spans="1:6" ht="409.6" hidden="1" customHeight="1" x14ac:dyDescent="0.2"/>
    <row r="28681" spans="1:6" ht="25.5" customHeight="1" x14ac:dyDescent="0.2">
      <c r="A28681" s="84" t="s">
        <v>6257</v>
      </c>
      <c r="B28681" s="85" t="s">
        <v>6258</v>
      </c>
      <c r="C28681" s="86" t="s">
        <v>9</v>
      </c>
      <c r="D28681" s="87">
        <v>0.11</v>
      </c>
      <c r="E28681" s="88">
        <v>958</v>
      </c>
      <c r="F28681" s="89">
        <f>+D28681*E28681</f>
        <v>105.38</v>
      </c>
    </row>
    <row r="28682" spans="1:6" ht="409.6" hidden="1" customHeight="1" x14ac:dyDescent="0.2"/>
    <row r="28683" spans="1:6" ht="25.5" customHeight="1" x14ac:dyDescent="0.2">
      <c r="A28683" s="84" t="s">
        <v>5450</v>
      </c>
      <c r="B28683" s="85" t="s">
        <v>5451</v>
      </c>
      <c r="C28683" s="86" t="s">
        <v>7</v>
      </c>
      <c r="D28683" s="87">
        <v>1.2E-2</v>
      </c>
      <c r="E28683" s="88">
        <v>15900</v>
      </c>
      <c r="F28683" s="89">
        <f>+D28683*E28683</f>
        <v>190.8</v>
      </c>
    </row>
    <row r="28684" spans="1:6" ht="409.6" hidden="1" customHeight="1" x14ac:dyDescent="0.2"/>
    <row r="28685" spans="1:6" ht="25.5" customHeight="1" x14ac:dyDescent="0.2">
      <c r="A28685" s="84" t="s">
        <v>6259</v>
      </c>
      <c r="B28685" s="85" t="s">
        <v>6260</v>
      </c>
      <c r="C28685" s="86" t="s">
        <v>9</v>
      </c>
      <c r="D28685" s="87">
        <v>2.4199999999999999E-2</v>
      </c>
      <c r="E28685" s="88">
        <v>4960</v>
      </c>
      <c r="F28685" s="89">
        <f>+D28685*E28685</f>
        <v>120.032</v>
      </c>
    </row>
    <row r="28686" spans="1:6" ht="409.6" hidden="1" customHeight="1" x14ac:dyDescent="0.2"/>
    <row r="28687" spans="1:6" ht="25.5" customHeight="1" x14ac:dyDescent="0.2">
      <c r="A28687" s="84" t="s">
        <v>5674</v>
      </c>
      <c r="B28687" s="85" t="s">
        <v>5675</v>
      </c>
      <c r="C28687" s="86" t="s">
        <v>9</v>
      </c>
      <c r="D28687" s="87">
        <v>6.3E-2</v>
      </c>
      <c r="E28687" s="88">
        <v>1310</v>
      </c>
      <c r="F28687" s="89">
        <f>+D28687*E28687</f>
        <v>82.53</v>
      </c>
    </row>
    <row r="28688" spans="1:6" ht="409.6" hidden="1" customHeight="1" x14ac:dyDescent="0.2"/>
    <row r="28689" spans="1:6" ht="25.5" customHeight="1" x14ac:dyDescent="0.2">
      <c r="A28689" s="84" t="s">
        <v>6121</v>
      </c>
      <c r="B28689" s="85" t="s">
        <v>6122</v>
      </c>
      <c r="C28689" s="86" t="s">
        <v>9</v>
      </c>
      <c r="D28689" s="87">
        <v>6.3E-2</v>
      </c>
      <c r="E28689" s="88">
        <v>3040</v>
      </c>
      <c r="F28689" s="89">
        <f>+D28689*E28689</f>
        <v>191.52</v>
      </c>
    </row>
    <row r="28690" spans="1:6" ht="409.6" hidden="1" customHeight="1" x14ac:dyDescent="0.2"/>
    <row r="28691" spans="1:6" ht="25.5" customHeight="1" x14ac:dyDescent="0.2">
      <c r="A28691" s="84" t="s">
        <v>6261</v>
      </c>
      <c r="B28691" s="85" t="s">
        <v>6262</v>
      </c>
      <c r="C28691" s="86" t="s">
        <v>9</v>
      </c>
      <c r="D28691" s="87">
        <v>1.2E-2</v>
      </c>
      <c r="E28691" s="88">
        <v>45000</v>
      </c>
      <c r="F28691" s="89">
        <f>+D28691*E28691</f>
        <v>540</v>
      </c>
    </row>
    <row r="28692" spans="1:6" ht="409.6" hidden="1" customHeight="1" x14ac:dyDescent="0.2"/>
    <row r="28693" spans="1:6" ht="25.5" customHeight="1" x14ac:dyDescent="0.2">
      <c r="A28693" s="84" t="s">
        <v>5698</v>
      </c>
      <c r="B28693" s="85" t="s">
        <v>5699</v>
      </c>
      <c r="C28693" s="86" t="s">
        <v>9</v>
      </c>
      <c r="D28693" s="87">
        <v>2.1999999999999999E-2</v>
      </c>
      <c r="E28693" s="88">
        <v>6450</v>
      </c>
      <c r="F28693" s="89">
        <f>+D28693*E28693</f>
        <v>141.9</v>
      </c>
    </row>
    <row r="28694" spans="1:6" ht="409.6" hidden="1" customHeight="1" x14ac:dyDescent="0.2"/>
    <row r="28695" spans="1:6" ht="25.5" customHeight="1" thickBot="1" x14ac:dyDescent="0.25">
      <c r="A28695" s="84" t="s">
        <v>6119</v>
      </c>
      <c r="B28695" s="85" t="s">
        <v>6120</v>
      </c>
      <c r="C28695" s="86" t="s">
        <v>1212</v>
      </c>
      <c r="D28695" s="87">
        <v>0.1</v>
      </c>
      <c r="E28695" s="88">
        <v>28050</v>
      </c>
      <c r="F28695" s="89">
        <f>+D28695*E28695</f>
        <v>2805</v>
      </c>
    </row>
    <row r="28696" spans="1:6" ht="409.6" hidden="1" customHeight="1" thickBot="1" x14ac:dyDescent="0.25"/>
    <row r="28697" spans="1:6" ht="13.5" customHeight="1" thickBot="1" x14ac:dyDescent="0.25">
      <c r="A28697" s="90" t="s">
        <v>4883</v>
      </c>
      <c r="B28697" s="91"/>
      <c r="C28697" s="92">
        <v>80.255204835460006</v>
      </c>
      <c r="D28697" s="91"/>
      <c r="E28697" s="93" t="s">
        <v>4884</v>
      </c>
      <c r="F28697" s="94">
        <v>23900</v>
      </c>
    </row>
    <row r="28698" spans="1:6" ht="0.2" customHeight="1" x14ac:dyDescent="0.2"/>
    <row r="28699" spans="1:6" ht="12.75" customHeight="1" x14ac:dyDescent="0.2">
      <c r="A28699" s="80" t="s">
        <v>4871</v>
      </c>
      <c r="B28699" s="81" t="s">
        <v>4885</v>
      </c>
      <c r="C28699" s="82" t="s">
        <v>4870</v>
      </c>
      <c r="D28699" s="82" t="s">
        <v>4873</v>
      </c>
      <c r="E28699" s="82" t="s">
        <v>4874</v>
      </c>
      <c r="F28699" s="83" t="s">
        <v>4875</v>
      </c>
    </row>
    <row r="28700" spans="1:6" ht="409.6" hidden="1" customHeight="1" x14ac:dyDescent="0.2"/>
    <row r="28701" spans="1:6" ht="25.5" customHeight="1" thickBot="1" x14ac:dyDescent="0.25">
      <c r="A28701" s="84" t="s">
        <v>6003</v>
      </c>
      <c r="B28701" s="85" t="s">
        <v>6004</v>
      </c>
      <c r="C28701" s="86" t="s">
        <v>4888</v>
      </c>
      <c r="D28701" s="87">
        <v>3.039E-2</v>
      </c>
      <c r="E28701" s="88">
        <v>184277</v>
      </c>
      <c r="F28701" s="89">
        <f>+D28701*E28701</f>
        <v>5600.17803</v>
      </c>
    </row>
    <row r="28702" spans="1:6" ht="409.6" hidden="1" customHeight="1" thickBot="1" x14ac:dyDescent="0.25"/>
    <row r="28703" spans="1:6" ht="13.5" customHeight="1" thickBot="1" x14ac:dyDescent="0.25">
      <c r="A28703" s="90" t="s">
        <v>4893</v>
      </c>
      <c r="B28703" s="91"/>
      <c r="C28703" s="92">
        <v>18.804566823371399</v>
      </c>
      <c r="D28703" s="91"/>
      <c r="E28703" s="93" t="s">
        <v>4884</v>
      </c>
      <c r="F28703" s="94">
        <v>5600</v>
      </c>
    </row>
    <row r="28704" spans="1:6" ht="0.2" customHeight="1" x14ac:dyDescent="0.2"/>
    <row r="28705" spans="1:6" ht="12.75" customHeight="1" x14ac:dyDescent="0.2">
      <c r="A28705" s="80" t="s">
        <v>4871</v>
      </c>
      <c r="B28705" s="81" t="s">
        <v>4894</v>
      </c>
      <c r="C28705" s="82" t="s">
        <v>4870</v>
      </c>
      <c r="D28705" s="82" t="s">
        <v>4873</v>
      </c>
      <c r="E28705" s="82" t="s">
        <v>4874</v>
      </c>
      <c r="F28705" s="83" t="s">
        <v>4875</v>
      </c>
    </row>
    <row r="28706" spans="1:6" ht="409.6" hidden="1" customHeight="1" x14ac:dyDescent="0.2"/>
    <row r="28707" spans="1:6" ht="25.5" customHeight="1" thickBot="1" x14ac:dyDescent="0.25">
      <c r="A28707" s="84" t="s">
        <v>4895</v>
      </c>
      <c r="B28707" s="85" t="s">
        <v>4896</v>
      </c>
      <c r="C28707" s="86" t="s">
        <v>4897</v>
      </c>
      <c r="D28707" s="87">
        <v>0.05</v>
      </c>
      <c r="E28707" s="88">
        <v>5600</v>
      </c>
      <c r="F28707" s="89">
        <f>+D28707*E28707</f>
        <v>280</v>
      </c>
    </row>
    <row r="28708" spans="1:6" ht="409.6" hidden="1" customHeight="1" thickBot="1" x14ac:dyDescent="0.25"/>
    <row r="28709" spans="1:6" ht="13.5" customHeight="1" thickBot="1" x14ac:dyDescent="0.25">
      <c r="A28709" s="90" t="s">
        <v>4898</v>
      </c>
      <c r="B28709" s="91"/>
      <c r="C28709" s="92">
        <v>0.94022834116856902</v>
      </c>
      <c r="D28709" s="91"/>
      <c r="E28709" s="93" t="s">
        <v>4884</v>
      </c>
      <c r="F28709" s="94">
        <v>280</v>
      </c>
    </row>
    <row r="28710" spans="1:6" ht="0.2" customHeight="1" x14ac:dyDescent="0.2"/>
    <row r="28711" spans="1:6" ht="12.75" customHeight="1" thickBot="1" x14ac:dyDescent="0.3">
      <c r="A28711" s="157" t="s">
        <v>4909</v>
      </c>
      <c r="B28711" s="158"/>
      <c r="C28711" s="158"/>
      <c r="D28711" s="158"/>
      <c r="E28711" s="159">
        <v>29780</v>
      </c>
      <c r="F28711" s="160"/>
    </row>
    <row r="28712" spans="1:6" ht="12.75" customHeight="1" x14ac:dyDescent="0.2"/>
    <row r="28713" spans="1:6" ht="12.75" customHeight="1" x14ac:dyDescent="0.2"/>
    <row r="28714" spans="1:6" ht="409.6" hidden="1" customHeight="1" x14ac:dyDescent="0.2"/>
    <row r="28715" spans="1:6" ht="12.75" customHeight="1" x14ac:dyDescent="0.25">
      <c r="A28715" s="144" t="s">
        <v>4868</v>
      </c>
      <c r="B28715" s="145"/>
      <c r="C28715" s="145"/>
      <c r="D28715" s="145"/>
      <c r="E28715" s="146"/>
      <c r="F28715" s="147"/>
    </row>
    <row r="28716" spans="1:6" ht="12.75" customHeight="1" x14ac:dyDescent="0.2">
      <c r="A28716" s="138" t="s">
        <v>3813</v>
      </c>
      <c r="B28716" s="139"/>
      <c r="C28716" s="139"/>
      <c r="D28716" s="140"/>
      <c r="E28716" s="76" t="s">
        <v>4869</v>
      </c>
      <c r="F28716" s="77" t="s">
        <v>4870</v>
      </c>
    </row>
    <row r="28717" spans="1:6" ht="12.75" customHeight="1" x14ac:dyDescent="0.2">
      <c r="A28717" s="141"/>
      <c r="B28717" s="142"/>
      <c r="C28717" s="142"/>
      <c r="D28717" s="143"/>
      <c r="E28717" s="78" t="s">
        <v>3812</v>
      </c>
      <c r="F28717" s="79" t="s">
        <v>263</v>
      </c>
    </row>
    <row r="28718" spans="1:6" ht="409.6" hidden="1" customHeight="1" x14ac:dyDescent="0.2"/>
    <row r="28719" spans="1:6" ht="12.75" customHeight="1" x14ac:dyDescent="0.2">
      <c r="A28719" s="80" t="s">
        <v>4871</v>
      </c>
      <c r="B28719" s="81" t="s">
        <v>4872</v>
      </c>
      <c r="C28719" s="82" t="s">
        <v>4870</v>
      </c>
      <c r="D28719" s="82" t="s">
        <v>4873</v>
      </c>
      <c r="E28719" s="82" t="s">
        <v>4874</v>
      </c>
      <c r="F28719" s="83" t="s">
        <v>4875</v>
      </c>
    </row>
    <row r="28720" spans="1:6" ht="409.6" hidden="1" customHeight="1" x14ac:dyDescent="0.2"/>
    <row r="28721" spans="1:6" ht="25.5" customHeight="1" x14ac:dyDescent="0.2">
      <c r="A28721" s="84" t="s">
        <v>6117</v>
      </c>
      <c r="B28721" s="85" t="s">
        <v>6118</v>
      </c>
      <c r="C28721" s="86" t="s">
        <v>263</v>
      </c>
      <c r="D28721" s="87">
        <v>1.05</v>
      </c>
      <c r="E28721" s="88">
        <v>7733</v>
      </c>
      <c r="F28721" s="89">
        <f>+D28721*E28721</f>
        <v>8119.6500000000005</v>
      </c>
    </row>
    <row r="28722" spans="1:6" ht="409.6" hidden="1" customHeight="1" x14ac:dyDescent="0.2"/>
    <row r="28723" spans="1:6" ht="25.5" customHeight="1" x14ac:dyDescent="0.2">
      <c r="A28723" s="84" t="s">
        <v>6263</v>
      </c>
      <c r="B28723" s="85" t="s">
        <v>6264</v>
      </c>
      <c r="C28723" s="86" t="s">
        <v>9</v>
      </c>
      <c r="D28723" s="87">
        <v>0.77</v>
      </c>
      <c r="E28723" s="88">
        <v>1110</v>
      </c>
      <c r="F28723" s="89">
        <f>+D28723*E28723</f>
        <v>854.7</v>
      </c>
    </row>
    <row r="28724" spans="1:6" ht="409.6" hidden="1" customHeight="1" x14ac:dyDescent="0.2"/>
    <row r="28725" spans="1:6" ht="25.5" customHeight="1" x14ac:dyDescent="0.2">
      <c r="A28725" s="84" t="s">
        <v>6265</v>
      </c>
      <c r="B28725" s="85" t="s">
        <v>6266</v>
      </c>
      <c r="C28725" s="86" t="s">
        <v>9</v>
      </c>
      <c r="D28725" s="87">
        <v>0.121</v>
      </c>
      <c r="E28725" s="88">
        <v>1810</v>
      </c>
      <c r="F28725" s="89">
        <f>+D28725*E28725</f>
        <v>219.01</v>
      </c>
    </row>
    <row r="28726" spans="1:6" ht="409.6" hidden="1" customHeight="1" x14ac:dyDescent="0.2"/>
    <row r="28727" spans="1:6" ht="25.5" customHeight="1" x14ac:dyDescent="0.2">
      <c r="A28727" s="84" t="s">
        <v>6267</v>
      </c>
      <c r="B28727" s="85" t="s">
        <v>6268</v>
      </c>
      <c r="C28727" s="86" t="s">
        <v>9</v>
      </c>
      <c r="D28727" s="87">
        <v>8.7999999999999995E-2</v>
      </c>
      <c r="E28727" s="88">
        <v>1110</v>
      </c>
      <c r="F28727" s="89">
        <f>+D28727*E28727</f>
        <v>97.679999999999993</v>
      </c>
    </row>
    <row r="28728" spans="1:6" ht="409.6" hidden="1" customHeight="1" x14ac:dyDescent="0.2"/>
    <row r="28729" spans="1:6" ht="25.5" customHeight="1" x14ac:dyDescent="0.2">
      <c r="A28729" s="84" t="s">
        <v>6111</v>
      </c>
      <c r="B28729" s="85" t="s">
        <v>6112</v>
      </c>
      <c r="C28729" s="86" t="s">
        <v>9</v>
      </c>
      <c r="D28729" s="87">
        <v>0.32450000000000001</v>
      </c>
      <c r="E28729" s="88">
        <v>1810</v>
      </c>
      <c r="F28729" s="89">
        <f>+D28729*E28729</f>
        <v>587.34500000000003</v>
      </c>
    </row>
    <row r="28730" spans="1:6" ht="409.6" hidden="1" customHeight="1" x14ac:dyDescent="0.2"/>
    <row r="28731" spans="1:6" ht="25.5" customHeight="1" x14ac:dyDescent="0.2">
      <c r="A28731" s="84" t="s">
        <v>6269</v>
      </c>
      <c r="B28731" s="85" t="s">
        <v>6270</v>
      </c>
      <c r="C28731" s="86" t="s">
        <v>9</v>
      </c>
      <c r="D28731" s="87">
        <v>0.36299999999999999</v>
      </c>
      <c r="E28731" s="88">
        <v>610</v>
      </c>
      <c r="F28731" s="89">
        <f>+D28731*E28731</f>
        <v>221.43</v>
      </c>
    </row>
    <row r="28732" spans="1:6" ht="409.6" hidden="1" customHeight="1" x14ac:dyDescent="0.2"/>
    <row r="28733" spans="1:6" ht="25.5" customHeight="1" x14ac:dyDescent="0.2">
      <c r="A28733" s="84" t="s">
        <v>6271</v>
      </c>
      <c r="B28733" s="85" t="s">
        <v>6272</v>
      </c>
      <c r="C28733" s="86" t="s">
        <v>9</v>
      </c>
      <c r="D28733" s="87">
        <v>0.80300000000000005</v>
      </c>
      <c r="E28733" s="88">
        <v>2095</v>
      </c>
      <c r="F28733" s="89">
        <f>+D28733*E28733</f>
        <v>1682.2850000000001</v>
      </c>
    </row>
    <row r="28734" spans="1:6" ht="409.6" hidden="1" customHeight="1" x14ac:dyDescent="0.2"/>
    <row r="28735" spans="1:6" ht="25.5" customHeight="1" x14ac:dyDescent="0.2">
      <c r="A28735" s="84" t="s">
        <v>6273</v>
      </c>
      <c r="B28735" s="85" t="s">
        <v>6274</v>
      </c>
      <c r="C28735" s="86" t="s">
        <v>9</v>
      </c>
      <c r="D28735" s="87">
        <v>0.38500000000000001</v>
      </c>
      <c r="E28735" s="88">
        <v>3295</v>
      </c>
      <c r="F28735" s="89">
        <f>+D28735*E28735</f>
        <v>1268.575</v>
      </c>
    </row>
    <row r="28736" spans="1:6" ht="409.6" hidden="1" customHeight="1" x14ac:dyDescent="0.2"/>
    <row r="28737" spans="1:6" ht="25.5" customHeight="1" x14ac:dyDescent="0.2">
      <c r="A28737" s="84" t="s">
        <v>6275</v>
      </c>
      <c r="B28737" s="85" t="s">
        <v>6276</v>
      </c>
      <c r="C28737" s="86" t="s">
        <v>9</v>
      </c>
      <c r="D28737" s="87">
        <v>8.6900000000000005E-2</v>
      </c>
      <c r="E28737" s="88">
        <v>9950</v>
      </c>
      <c r="F28737" s="89">
        <f>+D28737*E28737</f>
        <v>864.65500000000009</v>
      </c>
    </row>
    <row r="28738" spans="1:6" ht="409.6" hidden="1" customHeight="1" x14ac:dyDescent="0.2"/>
    <row r="28739" spans="1:6" ht="25.5" customHeight="1" x14ac:dyDescent="0.2">
      <c r="A28739" s="84" t="s">
        <v>5450</v>
      </c>
      <c r="B28739" s="85" t="s">
        <v>5451</v>
      </c>
      <c r="C28739" s="86" t="s">
        <v>7</v>
      </c>
      <c r="D28739" s="87">
        <v>1.0999999999999999E-2</v>
      </c>
      <c r="E28739" s="88">
        <v>15900</v>
      </c>
      <c r="F28739" s="89">
        <f>+D28739*E28739</f>
        <v>174.89999999999998</v>
      </c>
    </row>
    <row r="28740" spans="1:6" ht="409.6" hidden="1" customHeight="1" x14ac:dyDescent="0.2"/>
    <row r="28741" spans="1:6" ht="25.5" customHeight="1" x14ac:dyDescent="0.2">
      <c r="A28741" s="84" t="s">
        <v>6259</v>
      </c>
      <c r="B28741" s="85" t="s">
        <v>6260</v>
      </c>
      <c r="C28741" s="86" t="s">
        <v>9</v>
      </c>
      <c r="D28741" s="87">
        <v>1.0999999999999999E-2</v>
      </c>
      <c r="E28741" s="88">
        <v>4960</v>
      </c>
      <c r="F28741" s="89">
        <f>+D28741*E28741</f>
        <v>54.559999999999995</v>
      </c>
    </row>
    <row r="28742" spans="1:6" ht="409.6" hidden="1" customHeight="1" x14ac:dyDescent="0.2"/>
    <row r="28743" spans="1:6" ht="25.5" customHeight="1" x14ac:dyDescent="0.2">
      <c r="A28743" s="84" t="s">
        <v>5674</v>
      </c>
      <c r="B28743" s="85" t="s">
        <v>5675</v>
      </c>
      <c r="C28743" s="86" t="s">
        <v>9</v>
      </c>
      <c r="D28743" s="87">
        <v>6.0499999999999998E-2</v>
      </c>
      <c r="E28743" s="88">
        <v>1310</v>
      </c>
      <c r="F28743" s="89">
        <f>+D28743*E28743</f>
        <v>79.254999999999995</v>
      </c>
    </row>
    <row r="28744" spans="1:6" ht="409.6" hidden="1" customHeight="1" x14ac:dyDescent="0.2"/>
    <row r="28745" spans="1:6" ht="25.5" customHeight="1" x14ac:dyDescent="0.2">
      <c r="A28745" s="84" t="s">
        <v>5698</v>
      </c>
      <c r="B28745" s="85" t="s">
        <v>5699</v>
      </c>
      <c r="C28745" s="86" t="s">
        <v>9</v>
      </c>
      <c r="D28745" s="87">
        <v>2.1999999999999999E-2</v>
      </c>
      <c r="E28745" s="88">
        <v>6450</v>
      </c>
      <c r="F28745" s="89">
        <f>+D28745*E28745</f>
        <v>141.9</v>
      </c>
    </row>
    <row r="28746" spans="1:6" ht="409.6" hidden="1" customHeight="1" x14ac:dyDescent="0.2"/>
    <row r="28747" spans="1:6" ht="25.5" customHeight="1" x14ac:dyDescent="0.2">
      <c r="A28747" s="84" t="s">
        <v>6261</v>
      </c>
      <c r="B28747" s="85" t="s">
        <v>6262</v>
      </c>
      <c r="C28747" s="86" t="s">
        <v>9</v>
      </c>
      <c r="D28747" s="87">
        <v>1.2E-2</v>
      </c>
      <c r="E28747" s="88">
        <v>45000</v>
      </c>
      <c r="F28747" s="89">
        <f>+D28747*E28747</f>
        <v>540</v>
      </c>
    </row>
    <row r="28748" spans="1:6" ht="409.6" hidden="1" customHeight="1" x14ac:dyDescent="0.2"/>
    <row r="28749" spans="1:6" ht="25.5" customHeight="1" x14ac:dyDescent="0.2">
      <c r="A28749" s="84" t="s">
        <v>6121</v>
      </c>
      <c r="B28749" s="85" t="s">
        <v>6122</v>
      </c>
      <c r="C28749" s="86" t="s">
        <v>9</v>
      </c>
      <c r="D28749" s="87">
        <v>6.0499999999999998E-2</v>
      </c>
      <c r="E28749" s="88">
        <v>3040</v>
      </c>
      <c r="F28749" s="89">
        <f>+D28749*E28749</f>
        <v>183.92</v>
      </c>
    </row>
    <row r="28750" spans="1:6" ht="409.6" hidden="1" customHeight="1" x14ac:dyDescent="0.2"/>
    <row r="28751" spans="1:6" ht="25.5" customHeight="1" thickBot="1" x14ac:dyDescent="0.25">
      <c r="A28751" s="84" t="s">
        <v>6119</v>
      </c>
      <c r="B28751" s="85" t="s">
        <v>6120</v>
      </c>
      <c r="C28751" s="86" t="s">
        <v>1212</v>
      </c>
      <c r="D28751" s="87">
        <v>7.0000000000000007E-2</v>
      </c>
      <c r="E28751" s="88">
        <v>28050</v>
      </c>
      <c r="F28751" s="89">
        <f>+D28751*E28751</f>
        <v>1963.5000000000002</v>
      </c>
    </row>
    <row r="28752" spans="1:6" ht="409.6" hidden="1" customHeight="1" thickBot="1" x14ac:dyDescent="0.25"/>
    <row r="28753" spans="1:6" ht="13.5" customHeight="1" thickBot="1" x14ac:dyDescent="0.25">
      <c r="A28753" s="90" t="s">
        <v>4883</v>
      </c>
      <c r="B28753" s="91"/>
      <c r="C28753" s="92">
        <v>78.381359437474103</v>
      </c>
      <c r="D28753" s="91"/>
      <c r="E28753" s="93" t="s">
        <v>4884</v>
      </c>
      <c r="F28753" s="94">
        <v>17055</v>
      </c>
    </row>
    <row r="28754" spans="1:6" ht="0.2" customHeight="1" x14ac:dyDescent="0.2"/>
    <row r="28755" spans="1:6" ht="12.75" customHeight="1" x14ac:dyDescent="0.2">
      <c r="A28755" s="80" t="s">
        <v>4871</v>
      </c>
      <c r="B28755" s="81" t="s">
        <v>4885</v>
      </c>
      <c r="C28755" s="82" t="s">
        <v>4870</v>
      </c>
      <c r="D28755" s="82" t="s">
        <v>4873</v>
      </c>
      <c r="E28755" s="82" t="s">
        <v>4874</v>
      </c>
      <c r="F28755" s="83" t="s">
        <v>4875</v>
      </c>
    </row>
    <row r="28756" spans="1:6" ht="409.6" hidden="1" customHeight="1" x14ac:dyDescent="0.2"/>
    <row r="28757" spans="1:6" ht="25.5" customHeight="1" thickBot="1" x14ac:dyDescent="0.25">
      <c r="A28757" s="84" t="s">
        <v>6003</v>
      </c>
      <c r="B28757" s="85" t="s">
        <v>6004</v>
      </c>
      <c r="C28757" s="86" t="s">
        <v>4888</v>
      </c>
      <c r="D28757" s="87">
        <v>2.4309999999999998E-2</v>
      </c>
      <c r="E28757" s="88">
        <v>184277</v>
      </c>
      <c r="F28757" s="89">
        <f>+D28757*E28757</f>
        <v>4479.77387</v>
      </c>
    </row>
    <row r="28758" spans="1:6" ht="409.6" hidden="1" customHeight="1" thickBot="1" x14ac:dyDescent="0.25"/>
    <row r="28759" spans="1:6" ht="13.5" customHeight="1" thickBot="1" x14ac:dyDescent="0.25">
      <c r="A28759" s="90" t="s">
        <v>4893</v>
      </c>
      <c r="B28759" s="91"/>
      <c r="C28759" s="92">
        <v>20.589181488119898</v>
      </c>
      <c r="D28759" s="91"/>
      <c r="E28759" s="93" t="s">
        <v>4884</v>
      </c>
      <c r="F28759" s="94">
        <v>4480</v>
      </c>
    </row>
    <row r="28760" spans="1:6" ht="0.2" customHeight="1" x14ac:dyDescent="0.2"/>
    <row r="28761" spans="1:6" ht="12.75" customHeight="1" x14ac:dyDescent="0.2">
      <c r="A28761" s="80" t="s">
        <v>4871</v>
      </c>
      <c r="B28761" s="81" t="s">
        <v>4894</v>
      </c>
      <c r="C28761" s="82" t="s">
        <v>4870</v>
      </c>
      <c r="D28761" s="82" t="s">
        <v>4873</v>
      </c>
      <c r="E28761" s="82" t="s">
        <v>4874</v>
      </c>
      <c r="F28761" s="83" t="s">
        <v>4875</v>
      </c>
    </row>
    <row r="28762" spans="1:6" ht="409.6" hidden="1" customHeight="1" x14ac:dyDescent="0.2"/>
    <row r="28763" spans="1:6" ht="25.5" customHeight="1" thickBot="1" x14ac:dyDescent="0.25">
      <c r="A28763" s="84" t="s">
        <v>4895</v>
      </c>
      <c r="B28763" s="85" t="s">
        <v>4896</v>
      </c>
      <c r="C28763" s="86" t="s">
        <v>4897</v>
      </c>
      <c r="D28763" s="87">
        <v>0.05</v>
      </c>
      <c r="E28763" s="88">
        <v>4480</v>
      </c>
      <c r="F28763" s="89">
        <f>+D28763*E28763</f>
        <v>224</v>
      </c>
    </row>
    <row r="28764" spans="1:6" ht="409.6" hidden="1" customHeight="1" thickBot="1" x14ac:dyDescent="0.25"/>
    <row r="28765" spans="1:6" ht="13.5" customHeight="1" thickBot="1" x14ac:dyDescent="0.25">
      <c r="A28765" s="90" t="s">
        <v>4898</v>
      </c>
      <c r="B28765" s="91"/>
      <c r="C28765" s="92">
        <v>1.0294590744059899</v>
      </c>
      <c r="D28765" s="91"/>
      <c r="E28765" s="93" t="s">
        <v>4884</v>
      </c>
      <c r="F28765" s="94">
        <v>224</v>
      </c>
    </row>
    <row r="28766" spans="1:6" ht="0.2" customHeight="1" thickBot="1" x14ac:dyDescent="0.25"/>
    <row r="28767" spans="1:6" ht="12.75" customHeight="1" thickBot="1" x14ac:dyDescent="0.3">
      <c r="A28767" s="157" t="s">
        <v>4909</v>
      </c>
      <c r="B28767" s="158"/>
      <c r="C28767" s="158"/>
      <c r="D28767" s="158"/>
      <c r="E28767" s="159">
        <v>21759</v>
      </c>
      <c r="F28767" s="160"/>
    </row>
    <row r="28768" spans="1:6" ht="12.75" customHeight="1" x14ac:dyDescent="0.2"/>
    <row r="28769" spans="1:6" ht="12.75" customHeight="1" x14ac:dyDescent="0.2"/>
    <row r="28770" spans="1:6" ht="409.6" hidden="1" customHeight="1" x14ac:dyDescent="0.2"/>
    <row r="28771" spans="1:6" ht="12.75" customHeight="1" x14ac:dyDescent="0.25">
      <c r="A28771" s="144" t="s">
        <v>4868</v>
      </c>
      <c r="B28771" s="145"/>
      <c r="C28771" s="145"/>
      <c r="D28771" s="145"/>
      <c r="E28771" s="146"/>
      <c r="F28771" s="147"/>
    </row>
    <row r="28772" spans="1:6" ht="12.75" customHeight="1" x14ac:dyDescent="0.2">
      <c r="A28772" s="138" t="s">
        <v>3815</v>
      </c>
      <c r="B28772" s="139"/>
      <c r="C28772" s="139"/>
      <c r="D28772" s="140"/>
      <c r="E28772" s="76" t="s">
        <v>4869</v>
      </c>
      <c r="F28772" s="77" t="s">
        <v>4870</v>
      </c>
    </row>
    <row r="28773" spans="1:6" ht="12.75" customHeight="1" x14ac:dyDescent="0.2">
      <c r="A28773" s="141"/>
      <c r="B28773" s="142"/>
      <c r="C28773" s="142"/>
      <c r="D28773" s="143"/>
      <c r="E28773" s="78" t="s">
        <v>3814</v>
      </c>
      <c r="F28773" s="79" t="s">
        <v>263</v>
      </c>
    </row>
    <row r="28774" spans="1:6" ht="409.6" hidden="1" customHeight="1" x14ac:dyDescent="0.2"/>
    <row r="28775" spans="1:6" ht="12.75" customHeight="1" x14ac:dyDescent="0.2">
      <c r="A28775" s="80" t="s">
        <v>4871</v>
      </c>
      <c r="B28775" s="81" t="s">
        <v>4872</v>
      </c>
      <c r="C28775" s="82" t="s">
        <v>4870</v>
      </c>
      <c r="D28775" s="82" t="s">
        <v>4873</v>
      </c>
      <c r="E28775" s="82" t="s">
        <v>4874</v>
      </c>
      <c r="F28775" s="83" t="s">
        <v>4875</v>
      </c>
    </row>
    <row r="28776" spans="1:6" ht="409.6" hidden="1" customHeight="1" x14ac:dyDescent="0.2"/>
    <row r="28777" spans="1:6" ht="25.5" customHeight="1" x14ac:dyDescent="0.2">
      <c r="A28777" s="84" t="s">
        <v>6277</v>
      </c>
      <c r="B28777" s="85" t="s">
        <v>6278</v>
      </c>
      <c r="C28777" s="86" t="s">
        <v>263</v>
      </c>
      <c r="D28777" s="87">
        <v>1.05</v>
      </c>
      <c r="E28777" s="88">
        <v>44578</v>
      </c>
      <c r="F28777" s="89">
        <f>+D28777*E28777</f>
        <v>46806.9</v>
      </c>
    </row>
    <row r="28778" spans="1:6" ht="409.6" hidden="1" customHeight="1" x14ac:dyDescent="0.2"/>
    <row r="28779" spans="1:6" ht="25.5" customHeight="1" x14ac:dyDescent="0.2">
      <c r="A28779" s="84" t="s">
        <v>6279</v>
      </c>
      <c r="B28779" s="85" t="s">
        <v>6280</v>
      </c>
      <c r="C28779" s="86" t="s">
        <v>9</v>
      </c>
      <c r="D28779" s="87">
        <v>0.121</v>
      </c>
      <c r="E28779" s="88">
        <v>11040</v>
      </c>
      <c r="F28779" s="89">
        <f>+D28779*E28779</f>
        <v>1335.84</v>
      </c>
    </row>
    <row r="28780" spans="1:6" ht="409.6" hidden="1" customHeight="1" x14ac:dyDescent="0.2"/>
    <row r="28781" spans="1:6" ht="25.5" customHeight="1" x14ac:dyDescent="0.2">
      <c r="A28781" s="84" t="s">
        <v>6281</v>
      </c>
      <c r="B28781" s="85" t="s">
        <v>6282</v>
      </c>
      <c r="C28781" s="86" t="s">
        <v>9</v>
      </c>
      <c r="D28781" s="87">
        <v>8.7999999999999995E-2</v>
      </c>
      <c r="E28781" s="88">
        <v>10460</v>
      </c>
      <c r="F28781" s="89">
        <f>+D28781*E28781</f>
        <v>920.4799999999999</v>
      </c>
    </row>
    <row r="28782" spans="1:6" ht="409.6" hidden="1" customHeight="1" x14ac:dyDescent="0.2"/>
    <row r="28783" spans="1:6" ht="25.5" customHeight="1" x14ac:dyDescent="0.2">
      <c r="A28783" s="84" t="s">
        <v>6283</v>
      </c>
      <c r="B28783" s="85" t="s">
        <v>6284</v>
      </c>
      <c r="C28783" s="86" t="s">
        <v>9</v>
      </c>
      <c r="D28783" s="87">
        <v>0.11</v>
      </c>
      <c r="E28783" s="88">
        <v>20184</v>
      </c>
      <c r="F28783" s="89">
        <f>+D28783*E28783</f>
        <v>2220.2400000000002</v>
      </c>
    </row>
    <row r="28784" spans="1:6" ht="409.6" hidden="1" customHeight="1" x14ac:dyDescent="0.2"/>
    <row r="28785" spans="1:6" ht="25.5" customHeight="1" x14ac:dyDescent="0.2">
      <c r="A28785" s="84" t="s">
        <v>6285</v>
      </c>
      <c r="B28785" s="85" t="s">
        <v>6286</v>
      </c>
      <c r="C28785" s="86" t="s">
        <v>9</v>
      </c>
      <c r="D28785" s="87">
        <v>0.11</v>
      </c>
      <c r="E28785" s="88">
        <v>6786</v>
      </c>
      <c r="F28785" s="89">
        <f>+D28785*E28785</f>
        <v>746.46</v>
      </c>
    </row>
    <row r="28786" spans="1:6" ht="409.6" hidden="1" customHeight="1" x14ac:dyDescent="0.2"/>
    <row r="28787" spans="1:6" ht="25.5" customHeight="1" x14ac:dyDescent="0.2">
      <c r="A28787" s="84" t="s">
        <v>6287</v>
      </c>
      <c r="B28787" s="85" t="s">
        <v>6288</v>
      </c>
      <c r="C28787" s="86" t="s">
        <v>9</v>
      </c>
      <c r="D28787" s="87">
        <v>0.16500000000000001</v>
      </c>
      <c r="E28787" s="88">
        <v>17400</v>
      </c>
      <c r="F28787" s="89">
        <f>+D28787*E28787</f>
        <v>2871</v>
      </c>
    </row>
    <row r="28788" spans="1:6" ht="409.6" hidden="1" customHeight="1" x14ac:dyDescent="0.2"/>
    <row r="28789" spans="1:6" ht="25.5" customHeight="1" x14ac:dyDescent="0.2">
      <c r="A28789" s="84" t="s">
        <v>6289</v>
      </c>
      <c r="B28789" s="85" t="s">
        <v>6290</v>
      </c>
      <c r="C28789" s="86" t="s">
        <v>9</v>
      </c>
      <c r="D28789" s="87">
        <v>0.35859999999999997</v>
      </c>
      <c r="E28789" s="88">
        <v>13920</v>
      </c>
      <c r="F28789" s="89">
        <f>+D28789*E28789</f>
        <v>4991.7119999999995</v>
      </c>
    </row>
    <row r="28790" spans="1:6" ht="409.6" hidden="1" customHeight="1" x14ac:dyDescent="0.2"/>
    <row r="28791" spans="1:6" ht="25.5" customHeight="1" x14ac:dyDescent="0.2">
      <c r="A28791" s="84" t="s">
        <v>6291</v>
      </c>
      <c r="B28791" s="85" t="s">
        <v>6292</v>
      </c>
      <c r="C28791" s="86" t="s">
        <v>9</v>
      </c>
      <c r="D28791" s="87">
        <v>0.11</v>
      </c>
      <c r="E28791" s="88">
        <v>1589</v>
      </c>
      <c r="F28791" s="89">
        <f>+D28791*E28791</f>
        <v>174.79</v>
      </c>
    </row>
    <row r="28792" spans="1:6" ht="409.6" hidden="1" customHeight="1" x14ac:dyDescent="0.2"/>
    <row r="28793" spans="1:6" ht="25.5" customHeight="1" x14ac:dyDescent="0.2">
      <c r="A28793" s="84" t="s">
        <v>6293</v>
      </c>
      <c r="B28793" s="85" t="s">
        <v>6294</v>
      </c>
      <c r="C28793" s="86" t="s">
        <v>9</v>
      </c>
      <c r="D28793" s="87">
        <v>0.11</v>
      </c>
      <c r="E28793" s="88">
        <v>4776</v>
      </c>
      <c r="F28793" s="89">
        <f>+D28793*E28793</f>
        <v>525.36</v>
      </c>
    </row>
    <row r="28794" spans="1:6" ht="409.6" hidden="1" customHeight="1" x14ac:dyDescent="0.2"/>
    <row r="28795" spans="1:6" ht="25.5" customHeight="1" x14ac:dyDescent="0.2">
      <c r="A28795" s="84" t="s">
        <v>6295</v>
      </c>
      <c r="B28795" s="85" t="s">
        <v>6296</v>
      </c>
      <c r="C28795" s="86" t="s">
        <v>9</v>
      </c>
      <c r="D28795" s="87">
        <v>0.11</v>
      </c>
      <c r="E28795" s="88">
        <v>10593</v>
      </c>
      <c r="F28795" s="89">
        <f>+D28795*E28795</f>
        <v>1165.23</v>
      </c>
    </row>
    <row r="28796" spans="1:6" ht="409.6" hidden="1" customHeight="1" x14ac:dyDescent="0.2"/>
    <row r="28797" spans="1:6" ht="25.5" customHeight="1" x14ac:dyDescent="0.2">
      <c r="A28797" s="84" t="s">
        <v>5450</v>
      </c>
      <c r="B28797" s="85" t="s">
        <v>5451</v>
      </c>
      <c r="C28797" s="86" t="s">
        <v>7</v>
      </c>
      <c r="D28797" s="87">
        <v>1.2E-2</v>
      </c>
      <c r="E28797" s="88">
        <v>15900</v>
      </c>
      <c r="F28797" s="89">
        <f>+D28797*E28797</f>
        <v>190.8</v>
      </c>
    </row>
    <row r="28798" spans="1:6" ht="409.6" hidden="1" customHeight="1" x14ac:dyDescent="0.2"/>
    <row r="28799" spans="1:6" ht="25.5" customHeight="1" x14ac:dyDescent="0.2">
      <c r="A28799" s="84" t="s">
        <v>6259</v>
      </c>
      <c r="B28799" s="85" t="s">
        <v>6260</v>
      </c>
      <c r="C28799" s="86" t="s">
        <v>9</v>
      </c>
      <c r="D28799" s="87">
        <v>2.4199999999999999E-2</v>
      </c>
      <c r="E28799" s="88">
        <v>4960</v>
      </c>
      <c r="F28799" s="89">
        <f>+D28799*E28799</f>
        <v>120.032</v>
      </c>
    </row>
    <row r="28800" spans="1:6" ht="409.6" hidden="1" customHeight="1" x14ac:dyDescent="0.2"/>
    <row r="28801" spans="1:6" ht="25.5" customHeight="1" x14ac:dyDescent="0.2">
      <c r="A28801" s="84" t="s">
        <v>5674</v>
      </c>
      <c r="B28801" s="85" t="s">
        <v>5675</v>
      </c>
      <c r="C28801" s="86" t="s">
        <v>9</v>
      </c>
      <c r="D28801" s="87">
        <v>6.3E-2</v>
      </c>
      <c r="E28801" s="88">
        <v>1310</v>
      </c>
      <c r="F28801" s="89">
        <f>+D28801*E28801</f>
        <v>82.53</v>
      </c>
    </row>
    <row r="28802" spans="1:6" ht="409.6" hidden="1" customHeight="1" x14ac:dyDescent="0.2"/>
    <row r="28803" spans="1:6" ht="25.5" customHeight="1" x14ac:dyDescent="0.2">
      <c r="A28803" s="84" t="s">
        <v>6121</v>
      </c>
      <c r="B28803" s="85" t="s">
        <v>6122</v>
      </c>
      <c r="C28803" s="86" t="s">
        <v>9</v>
      </c>
      <c r="D28803" s="87">
        <v>6.3E-2</v>
      </c>
      <c r="E28803" s="88">
        <v>3040</v>
      </c>
      <c r="F28803" s="89">
        <f>+D28803*E28803</f>
        <v>191.52</v>
      </c>
    </row>
    <row r="28804" spans="1:6" ht="409.6" hidden="1" customHeight="1" x14ac:dyDescent="0.2"/>
    <row r="28805" spans="1:6" ht="25.5" customHeight="1" x14ac:dyDescent="0.2">
      <c r="A28805" s="84" t="s">
        <v>6261</v>
      </c>
      <c r="B28805" s="85" t="s">
        <v>6262</v>
      </c>
      <c r="C28805" s="86" t="s">
        <v>9</v>
      </c>
      <c r="D28805" s="87">
        <v>1.2E-2</v>
      </c>
      <c r="E28805" s="88">
        <v>45000</v>
      </c>
      <c r="F28805" s="89">
        <f>+D28805*E28805</f>
        <v>540</v>
      </c>
    </row>
    <row r="28806" spans="1:6" ht="409.6" hidden="1" customHeight="1" x14ac:dyDescent="0.2"/>
    <row r="28807" spans="1:6" ht="25.5" customHeight="1" x14ac:dyDescent="0.2">
      <c r="A28807" s="84" t="s">
        <v>5698</v>
      </c>
      <c r="B28807" s="85" t="s">
        <v>5699</v>
      </c>
      <c r="C28807" s="86" t="s">
        <v>9</v>
      </c>
      <c r="D28807" s="87">
        <v>2.1999999999999999E-2</v>
      </c>
      <c r="E28807" s="88">
        <v>6450</v>
      </c>
      <c r="F28807" s="89">
        <f>+D28807*E28807</f>
        <v>141.9</v>
      </c>
    </row>
    <row r="28808" spans="1:6" ht="409.6" hidden="1" customHeight="1" x14ac:dyDescent="0.2"/>
    <row r="28809" spans="1:6" ht="25.5" customHeight="1" thickBot="1" x14ac:dyDescent="0.25">
      <c r="A28809" s="84" t="s">
        <v>6119</v>
      </c>
      <c r="B28809" s="85" t="s">
        <v>6120</v>
      </c>
      <c r="C28809" s="86" t="s">
        <v>1212</v>
      </c>
      <c r="D28809" s="87">
        <v>0.2</v>
      </c>
      <c r="E28809" s="88">
        <v>28050</v>
      </c>
      <c r="F28809" s="89">
        <f>+D28809*E28809</f>
        <v>5610</v>
      </c>
    </row>
    <row r="28810" spans="1:6" ht="409.6" hidden="1" customHeight="1" thickBot="1" x14ac:dyDescent="0.25"/>
    <row r="28811" spans="1:6" ht="13.5" customHeight="1" thickBot="1" x14ac:dyDescent="0.25">
      <c r="A28811" s="90" t="s">
        <v>4883</v>
      </c>
      <c r="B28811" s="91"/>
      <c r="C28811" s="92">
        <v>85.375410488605795</v>
      </c>
      <c r="D28811" s="91"/>
      <c r="E28811" s="93" t="s">
        <v>4884</v>
      </c>
      <c r="F28811" s="94">
        <v>68635</v>
      </c>
    </row>
    <row r="28812" spans="1:6" ht="0.2" customHeight="1" x14ac:dyDescent="0.2"/>
    <row r="28813" spans="1:6" ht="12.75" customHeight="1" x14ac:dyDescent="0.2">
      <c r="A28813" s="80" t="s">
        <v>4871</v>
      </c>
      <c r="B28813" s="81" t="s">
        <v>4885</v>
      </c>
      <c r="C28813" s="82" t="s">
        <v>4870</v>
      </c>
      <c r="D28813" s="82" t="s">
        <v>4873</v>
      </c>
      <c r="E28813" s="82" t="s">
        <v>4874</v>
      </c>
      <c r="F28813" s="83" t="s">
        <v>4875</v>
      </c>
    </row>
    <row r="28814" spans="1:6" ht="409.6" hidden="1" customHeight="1" x14ac:dyDescent="0.2"/>
    <row r="28815" spans="1:6" ht="25.5" customHeight="1" thickBot="1" x14ac:dyDescent="0.25">
      <c r="A28815" s="84" t="s">
        <v>6003</v>
      </c>
      <c r="B28815" s="85" t="s">
        <v>6004</v>
      </c>
      <c r="C28815" s="86" t="s">
        <v>4888</v>
      </c>
      <c r="D28815" s="87">
        <v>6.0760000000000002E-2</v>
      </c>
      <c r="E28815" s="88">
        <v>184277</v>
      </c>
      <c r="F28815" s="89">
        <f>+D28815*E28815</f>
        <v>11196.67052</v>
      </c>
    </row>
    <row r="28816" spans="1:6" ht="409.6" hidden="1" customHeight="1" thickBot="1" x14ac:dyDescent="0.25"/>
    <row r="28817" spans="1:6" ht="13.5" customHeight="1" thickBot="1" x14ac:dyDescent="0.25">
      <c r="A28817" s="90" t="s">
        <v>4893</v>
      </c>
      <c r="B28817" s="91"/>
      <c r="C28817" s="92">
        <v>13.9280027863469</v>
      </c>
      <c r="D28817" s="91"/>
      <c r="E28817" s="93" t="s">
        <v>4884</v>
      </c>
      <c r="F28817" s="94">
        <v>11197</v>
      </c>
    </row>
    <row r="28818" spans="1:6" ht="0.2" customHeight="1" x14ac:dyDescent="0.2"/>
    <row r="28819" spans="1:6" ht="12.75" customHeight="1" x14ac:dyDescent="0.2">
      <c r="A28819" s="80" t="s">
        <v>4871</v>
      </c>
      <c r="B28819" s="81" t="s">
        <v>4894</v>
      </c>
      <c r="C28819" s="82" t="s">
        <v>4870</v>
      </c>
      <c r="D28819" s="82" t="s">
        <v>4873</v>
      </c>
      <c r="E28819" s="82" t="s">
        <v>4874</v>
      </c>
      <c r="F28819" s="83" t="s">
        <v>4875</v>
      </c>
    </row>
    <row r="28820" spans="1:6" ht="409.6" hidden="1" customHeight="1" x14ac:dyDescent="0.2"/>
    <row r="28821" spans="1:6" ht="25.5" customHeight="1" thickBot="1" x14ac:dyDescent="0.25">
      <c r="A28821" s="84" t="s">
        <v>4895</v>
      </c>
      <c r="B28821" s="85" t="s">
        <v>4896</v>
      </c>
      <c r="C28821" s="86" t="s">
        <v>4897</v>
      </c>
      <c r="D28821" s="87">
        <v>0.05</v>
      </c>
      <c r="E28821" s="88">
        <v>11197</v>
      </c>
      <c r="F28821" s="89">
        <f>+D28821*E28821</f>
        <v>559.85</v>
      </c>
    </row>
    <row r="28822" spans="1:6" ht="409.6" hidden="1" customHeight="1" thickBot="1" x14ac:dyDescent="0.25"/>
    <row r="28823" spans="1:6" ht="13.5" customHeight="1" thickBot="1" x14ac:dyDescent="0.25">
      <c r="A28823" s="90" t="s">
        <v>4898</v>
      </c>
      <c r="B28823" s="91"/>
      <c r="C28823" s="92">
        <v>0.69658672504726804</v>
      </c>
      <c r="D28823" s="91"/>
      <c r="E28823" s="93" t="s">
        <v>4884</v>
      </c>
      <c r="F28823" s="94">
        <v>560</v>
      </c>
    </row>
    <row r="28824" spans="1:6" ht="0.2" customHeight="1" thickBot="1" x14ac:dyDescent="0.25"/>
    <row r="28825" spans="1:6" ht="12.75" customHeight="1" thickBot="1" x14ac:dyDescent="0.3">
      <c r="A28825" s="157" t="s">
        <v>4909</v>
      </c>
      <c r="B28825" s="158"/>
      <c r="C28825" s="158"/>
      <c r="D28825" s="158"/>
      <c r="E28825" s="159">
        <v>80392</v>
      </c>
      <c r="F28825" s="160"/>
    </row>
    <row r="28826" spans="1:6" ht="12.75" customHeight="1" x14ac:dyDescent="0.2"/>
    <row r="28827" spans="1:6" ht="12.75" customHeight="1" x14ac:dyDescent="0.2"/>
    <row r="28828" spans="1:6" ht="409.6" hidden="1" customHeight="1" x14ac:dyDescent="0.2"/>
    <row r="28829" spans="1:6" ht="12.75" customHeight="1" x14ac:dyDescent="0.25">
      <c r="A28829" s="144" t="s">
        <v>4868</v>
      </c>
      <c r="B28829" s="145"/>
      <c r="C28829" s="145"/>
      <c r="D28829" s="145"/>
      <c r="E28829" s="146"/>
      <c r="F28829" s="147"/>
    </row>
    <row r="28830" spans="1:6" ht="12.75" customHeight="1" x14ac:dyDescent="0.2">
      <c r="A28830" s="138" t="s">
        <v>3817</v>
      </c>
      <c r="B28830" s="139"/>
      <c r="C28830" s="139"/>
      <c r="D28830" s="140"/>
      <c r="E28830" s="76" t="s">
        <v>4869</v>
      </c>
      <c r="F28830" s="77" t="s">
        <v>4870</v>
      </c>
    </row>
    <row r="28831" spans="1:6" ht="12.75" customHeight="1" x14ac:dyDescent="0.2">
      <c r="A28831" s="141"/>
      <c r="B28831" s="142"/>
      <c r="C28831" s="142"/>
      <c r="D28831" s="143"/>
      <c r="E28831" s="78" t="s">
        <v>3816</v>
      </c>
      <c r="F28831" s="79" t="s">
        <v>263</v>
      </c>
    </row>
    <row r="28832" spans="1:6" ht="409.6" hidden="1" customHeight="1" x14ac:dyDescent="0.2"/>
    <row r="28833" spans="1:6" ht="12.75" customHeight="1" x14ac:dyDescent="0.2">
      <c r="A28833" s="80" t="s">
        <v>4871</v>
      </c>
      <c r="B28833" s="81" t="s">
        <v>4872</v>
      </c>
      <c r="C28833" s="82" t="s">
        <v>4870</v>
      </c>
      <c r="D28833" s="82" t="s">
        <v>4873</v>
      </c>
      <c r="E28833" s="82" t="s">
        <v>4874</v>
      </c>
      <c r="F28833" s="83" t="s">
        <v>4875</v>
      </c>
    </row>
    <row r="28834" spans="1:6" ht="409.6" hidden="1" customHeight="1" x14ac:dyDescent="0.2"/>
    <row r="28835" spans="1:6" ht="25.5" customHeight="1" x14ac:dyDescent="0.2">
      <c r="A28835" s="84" t="s">
        <v>6149</v>
      </c>
      <c r="B28835" s="85" t="s">
        <v>6150</v>
      </c>
      <c r="C28835" s="86" t="s">
        <v>263</v>
      </c>
      <c r="D28835" s="87">
        <v>1.05</v>
      </c>
      <c r="E28835" s="88">
        <v>20150</v>
      </c>
      <c r="F28835" s="89">
        <f>+D28835*E28835</f>
        <v>21157.5</v>
      </c>
    </row>
    <row r="28836" spans="1:6" ht="409.6" hidden="1" customHeight="1" x14ac:dyDescent="0.2"/>
    <row r="28837" spans="1:6" ht="25.5" customHeight="1" x14ac:dyDescent="0.2">
      <c r="A28837" s="84" t="s">
        <v>6297</v>
      </c>
      <c r="B28837" s="85" t="s">
        <v>6298</v>
      </c>
      <c r="C28837" s="86" t="s">
        <v>9</v>
      </c>
      <c r="D28837" s="87">
        <v>0.121</v>
      </c>
      <c r="E28837" s="88">
        <v>5762</v>
      </c>
      <c r="F28837" s="89">
        <f>+D28837*E28837</f>
        <v>697.202</v>
      </c>
    </row>
    <row r="28838" spans="1:6" ht="409.6" hidden="1" customHeight="1" x14ac:dyDescent="0.2"/>
    <row r="28839" spans="1:6" ht="25.5" customHeight="1" x14ac:dyDescent="0.2">
      <c r="A28839" s="84" t="s">
        <v>6139</v>
      </c>
      <c r="B28839" s="85" t="s">
        <v>6140</v>
      </c>
      <c r="C28839" s="86" t="s">
        <v>9</v>
      </c>
      <c r="D28839" s="87">
        <v>8.7999999999999995E-2</v>
      </c>
      <c r="E28839" s="88">
        <v>5310</v>
      </c>
      <c r="F28839" s="89">
        <f>+D28839*E28839</f>
        <v>467.28</v>
      </c>
    </row>
    <row r="28840" spans="1:6" ht="409.6" hidden="1" customHeight="1" x14ac:dyDescent="0.2"/>
    <row r="28841" spans="1:6" ht="25.5" customHeight="1" x14ac:dyDescent="0.2">
      <c r="A28841" s="84" t="s">
        <v>6143</v>
      </c>
      <c r="B28841" s="85" t="s">
        <v>6144</v>
      </c>
      <c r="C28841" s="86" t="s">
        <v>9</v>
      </c>
      <c r="D28841" s="87">
        <v>0.11</v>
      </c>
      <c r="E28841" s="88">
        <v>10910</v>
      </c>
      <c r="F28841" s="89">
        <f>+D28841*E28841</f>
        <v>1200.0999999999999</v>
      </c>
    </row>
    <row r="28842" spans="1:6" ht="409.6" hidden="1" customHeight="1" x14ac:dyDescent="0.2"/>
    <row r="28843" spans="1:6" ht="25.5" customHeight="1" x14ac:dyDescent="0.2">
      <c r="A28843" s="84" t="s">
        <v>6299</v>
      </c>
      <c r="B28843" s="85" t="s">
        <v>6300</v>
      </c>
      <c r="C28843" s="86" t="s">
        <v>9</v>
      </c>
      <c r="D28843" s="87">
        <v>0.11</v>
      </c>
      <c r="E28843" s="88">
        <v>2910</v>
      </c>
      <c r="F28843" s="89">
        <f>+D28843*E28843</f>
        <v>320.10000000000002</v>
      </c>
    </row>
    <row r="28844" spans="1:6" ht="409.6" hidden="1" customHeight="1" x14ac:dyDescent="0.2"/>
    <row r="28845" spans="1:6" ht="25.5" customHeight="1" x14ac:dyDescent="0.2">
      <c r="A28845" s="84" t="s">
        <v>6301</v>
      </c>
      <c r="B28845" s="85" t="s">
        <v>6302</v>
      </c>
      <c r="C28845" s="86" t="s">
        <v>9</v>
      </c>
      <c r="D28845" s="87">
        <v>0.16500000000000001</v>
      </c>
      <c r="E28845" s="88">
        <v>7540</v>
      </c>
      <c r="F28845" s="89">
        <f>+D28845*E28845</f>
        <v>1244.1000000000001</v>
      </c>
    </row>
    <row r="28846" spans="1:6" ht="409.6" hidden="1" customHeight="1" x14ac:dyDescent="0.2"/>
    <row r="28847" spans="1:6" ht="25.5" customHeight="1" x14ac:dyDescent="0.2">
      <c r="A28847" s="84" t="s">
        <v>6303</v>
      </c>
      <c r="B28847" s="85" t="s">
        <v>6304</v>
      </c>
      <c r="C28847" s="86" t="s">
        <v>9</v>
      </c>
      <c r="D28847" s="87">
        <v>0.35859999999999997</v>
      </c>
      <c r="E28847" s="88">
        <v>7540</v>
      </c>
      <c r="F28847" s="89">
        <f>+D28847*E28847</f>
        <v>2703.8439999999996</v>
      </c>
    </row>
    <row r="28848" spans="1:6" ht="409.6" hidden="1" customHeight="1" x14ac:dyDescent="0.2"/>
    <row r="28849" spans="1:6" ht="25.5" customHeight="1" x14ac:dyDescent="0.2">
      <c r="A28849" s="84" t="s">
        <v>6305</v>
      </c>
      <c r="B28849" s="85" t="s">
        <v>6306</v>
      </c>
      <c r="C28849" s="86" t="s">
        <v>9</v>
      </c>
      <c r="D28849" s="87">
        <v>0.11</v>
      </c>
      <c r="E28849" s="88">
        <v>1160</v>
      </c>
      <c r="F28849" s="89">
        <f>+D28849*E28849</f>
        <v>127.6</v>
      </c>
    </row>
    <row r="28850" spans="1:6" ht="409.6" hidden="1" customHeight="1" x14ac:dyDescent="0.2"/>
    <row r="28851" spans="1:6" ht="25.5" customHeight="1" x14ac:dyDescent="0.2">
      <c r="A28851" s="84" t="s">
        <v>6307</v>
      </c>
      <c r="B28851" s="85" t="s">
        <v>6308</v>
      </c>
      <c r="C28851" s="86" t="s">
        <v>9</v>
      </c>
      <c r="D28851" s="87">
        <v>0.11</v>
      </c>
      <c r="E28851" s="88">
        <v>4885</v>
      </c>
      <c r="F28851" s="89">
        <f>+D28851*E28851</f>
        <v>537.35</v>
      </c>
    </row>
    <row r="28852" spans="1:6" ht="409.6" hidden="1" customHeight="1" x14ac:dyDescent="0.2"/>
    <row r="28853" spans="1:6" ht="25.5" customHeight="1" x14ac:dyDescent="0.2">
      <c r="A28853" s="84" t="s">
        <v>5450</v>
      </c>
      <c r="B28853" s="85" t="s">
        <v>5451</v>
      </c>
      <c r="C28853" s="86" t="s">
        <v>7</v>
      </c>
      <c r="D28853" s="87">
        <v>1.2E-2</v>
      </c>
      <c r="E28853" s="88">
        <v>15900</v>
      </c>
      <c r="F28853" s="89">
        <f>+D28853*E28853</f>
        <v>190.8</v>
      </c>
    </row>
    <row r="28854" spans="1:6" ht="409.6" hidden="1" customHeight="1" x14ac:dyDescent="0.2"/>
    <row r="28855" spans="1:6" ht="25.5" customHeight="1" x14ac:dyDescent="0.2">
      <c r="A28855" s="84" t="s">
        <v>6259</v>
      </c>
      <c r="B28855" s="85" t="s">
        <v>6260</v>
      </c>
      <c r="C28855" s="86" t="s">
        <v>9</v>
      </c>
      <c r="D28855" s="87">
        <v>2.4199999999999999E-2</v>
      </c>
      <c r="E28855" s="88">
        <v>4960</v>
      </c>
      <c r="F28855" s="89">
        <f>+D28855*E28855</f>
        <v>120.032</v>
      </c>
    </row>
    <row r="28856" spans="1:6" ht="409.6" hidden="1" customHeight="1" x14ac:dyDescent="0.2"/>
    <row r="28857" spans="1:6" ht="25.5" customHeight="1" x14ac:dyDescent="0.2">
      <c r="A28857" s="84" t="s">
        <v>5674</v>
      </c>
      <c r="B28857" s="85" t="s">
        <v>5675</v>
      </c>
      <c r="C28857" s="86" t="s">
        <v>9</v>
      </c>
      <c r="D28857" s="87">
        <v>6.3E-2</v>
      </c>
      <c r="E28857" s="88">
        <v>1310</v>
      </c>
      <c r="F28857" s="89">
        <f>+D28857*E28857</f>
        <v>82.53</v>
      </c>
    </row>
    <row r="28858" spans="1:6" ht="409.6" hidden="1" customHeight="1" x14ac:dyDescent="0.2"/>
    <row r="28859" spans="1:6" ht="25.5" customHeight="1" x14ac:dyDescent="0.2">
      <c r="A28859" s="84" t="s">
        <v>6121</v>
      </c>
      <c r="B28859" s="85" t="s">
        <v>6122</v>
      </c>
      <c r="C28859" s="86" t="s">
        <v>9</v>
      </c>
      <c r="D28859" s="87">
        <v>6.3E-2</v>
      </c>
      <c r="E28859" s="88">
        <v>3040</v>
      </c>
      <c r="F28859" s="89">
        <f>+D28859*E28859</f>
        <v>191.52</v>
      </c>
    </row>
    <row r="28860" spans="1:6" ht="409.6" hidden="1" customHeight="1" x14ac:dyDescent="0.2"/>
    <row r="28861" spans="1:6" ht="25.5" customHeight="1" x14ac:dyDescent="0.2">
      <c r="A28861" s="84" t="s">
        <v>6261</v>
      </c>
      <c r="B28861" s="85" t="s">
        <v>6262</v>
      </c>
      <c r="C28861" s="86" t="s">
        <v>9</v>
      </c>
      <c r="D28861" s="87">
        <v>1.2E-2</v>
      </c>
      <c r="E28861" s="88">
        <v>45000</v>
      </c>
      <c r="F28861" s="89">
        <f>+D28861*E28861</f>
        <v>540</v>
      </c>
    </row>
    <row r="28862" spans="1:6" ht="409.6" hidden="1" customHeight="1" x14ac:dyDescent="0.2"/>
    <row r="28863" spans="1:6" ht="25.5" customHeight="1" x14ac:dyDescent="0.2">
      <c r="A28863" s="84" t="s">
        <v>5698</v>
      </c>
      <c r="B28863" s="85" t="s">
        <v>5699</v>
      </c>
      <c r="C28863" s="86" t="s">
        <v>9</v>
      </c>
      <c r="D28863" s="87">
        <v>2.1999999999999999E-2</v>
      </c>
      <c r="E28863" s="88">
        <v>6450</v>
      </c>
      <c r="F28863" s="89">
        <f>+D28863*E28863</f>
        <v>141.9</v>
      </c>
    </row>
    <row r="28864" spans="1:6" ht="409.6" hidden="1" customHeight="1" x14ac:dyDescent="0.2"/>
    <row r="28865" spans="1:6" ht="25.5" customHeight="1" thickBot="1" x14ac:dyDescent="0.25">
      <c r="A28865" s="84" t="s">
        <v>6119</v>
      </c>
      <c r="B28865" s="85" t="s">
        <v>6120</v>
      </c>
      <c r="C28865" s="86" t="s">
        <v>1212</v>
      </c>
      <c r="D28865" s="87">
        <v>0.15</v>
      </c>
      <c r="E28865" s="88">
        <v>28050</v>
      </c>
      <c r="F28865" s="89">
        <f>+D28865*E28865</f>
        <v>4207.5</v>
      </c>
    </row>
    <row r="28866" spans="1:6" ht="409.6" hidden="1" customHeight="1" thickBot="1" x14ac:dyDescent="0.25"/>
    <row r="28867" spans="1:6" ht="13.5" customHeight="1" thickBot="1" x14ac:dyDescent="0.25">
      <c r="A28867" s="90" t="s">
        <v>4883</v>
      </c>
      <c r="B28867" s="91"/>
      <c r="C28867" s="92">
        <v>80.481499051233399</v>
      </c>
      <c r="D28867" s="91"/>
      <c r="E28867" s="93" t="s">
        <v>4884</v>
      </c>
      <c r="F28867" s="94">
        <v>33931</v>
      </c>
    </row>
    <row r="28868" spans="1:6" ht="0.2" customHeight="1" x14ac:dyDescent="0.2"/>
    <row r="28869" spans="1:6" ht="12.75" customHeight="1" x14ac:dyDescent="0.2">
      <c r="A28869" s="80" t="s">
        <v>4871</v>
      </c>
      <c r="B28869" s="81" t="s">
        <v>4885</v>
      </c>
      <c r="C28869" s="82" t="s">
        <v>4870</v>
      </c>
      <c r="D28869" s="82" t="s">
        <v>4873</v>
      </c>
      <c r="E28869" s="82" t="s">
        <v>4874</v>
      </c>
      <c r="F28869" s="83" t="s">
        <v>4875</v>
      </c>
    </row>
    <row r="28870" spans="1:6" ht="409.6" hidden="1" customHeight="1" x14ac:dyDescent="0.2"/>
    <row r="28871" spans="1:6" ht="25.5" customHeight="1" thickBot="1" x14ac:dyDescent="0.25">
      <c r="A28871" s="84" t="s">
        <v>6003</v>
      </c>
      <c r="B28871" s="85" t="s">
        <v>6004</v>
      </c>
      <c r="C28871" s="86" t="s">
        <v>4888</v>
      </c>
      <c r="D28871" s="87">
        <v>4.2529999999999998E-2</v>
      </c>
      <c r="E28871" s="88">
        <v>184277</v>
      </c>
      <c r="F28871" s="89">
        <f>+D28871*E28871</f>
        <v>7837.3008099999997</v>
      </c>
    </row>
    <row r="28872" spans="1:6" ht="409.6" hidden="1" customHeight="1" thickBot="1" x14ac:dyDescent="0.25"/>
    <row r="28873" spans="1:6" ht="13.5" customHeight="1" thickBot="1" x14ac:dyDescent="0.25">
      <c r="A28873" s="90" t="s">
        <v>4893</v>
      </c>
      <c r="B28873" s="91"/>
      <c r="C28873" s="92">
        <v>18.588709677419399</v>
      </c>
      <c r="D28873" s="91"/>
      <c r="E28873" s="93" t="s">
        <v>4884</v>
      </c>
      <c r="F28873" s="94">
        <v>7837</v>
      </c>
    </row>
    <row r="28874" spans="1:6" ht="0.2" customHeight="1" x14ac:dyDescent="0.2"/>
    <row r="28875" spans="1:6" ht="12.75" customHeight="1" x14ac:dyDescent="0.2">
      <c r="A28875" s="80" t="s">
        <v>4871</v>
      </c>
      <c r="B28875" s="81" t="s">
        <v>4894</v>
      </c>
      <c r="C28875" s="82" t="s">
        <v>4870</v>
      </c>
      <c r="D28875" s="82" t="s">
        <v>4873</v>
      </c>
      <c r="E28875" s="82" t="s">
        <v>4874</v>
      </c>
      <c r="F28875" s="83" t="s">
        <v>4875</v>
      </c>
    </row>
    <row r="28876" spans="1:6" ht="409.6" hidden="1" customHeight="1" x14ac:dyDescent="0.2"/>
    <row r="28877" spans="1:6" ht="25.5" customHeight="1" thickBot="1" x14ac:dyDescent="0.25">
      <c r="A28877" s="84" t="s">
        <v>4895</v>
      </c>
      <c r="B28877" s="85" t="s">
        <v>4896</v>
      </c>
      <c r="C28877" s="86" t="s">
        <v>4897</v>
      </c>
      <c r="D28877" s="87">
        <v>0.05</v>
      </c>
      <c r="E28877" s="88">
        <v>7837</v>
      </c>
      <c r="F28877" s="89">
        <f>+D28877*E28877</f>
        <v>391.85</v>
      </c>
    </row>
    <row r="28878" spans="1:6" ht="409.6" hidden="1" customHeight="1" thickBot="1" x14ac:dyDescent="0.25"/>
    <row r="28879" spans="1:6" ht="13.5" customHeight="1" thickBot="1" x14ac:dyDescent="0.25">
      <c r="A28879" s="90" t="s">
        <v>4898</v>
      </c>
      <c r="B28879" s="91"/>
      <c r="C28879" s="92">
        <v>0.92979127134724804</v>
      </c>
      <c r="D28879" s="91"/>
      <c r="E28879" s="93" t="s">
        <v>4884</v>
      </c>
      <c r="F28879" s="94">
        <v>392</v>
      </c>
    </row>
    <row r="28880" spans="1:6" ht="0.2" customHeight="1" thickBot="1" x14ac:dyDescent="0.25"/>
    <row r="28881" spans="1:6" ht="12.75" customHeight="1" thickBot="1" x14ac:dyDescent="0.3">
      <c r="A28881" s="157" t="s">
        <v>4909</v>
      </c>
      <c r="B28881" s="158"/>
      <c r="C28881" s="158"/>
      <c r="D28881" s="158"/>
      <c r="E28881" s="159">
        <v>42160</v>
      </c>
      <c r="F28881" s="160"/>
    </row>
    <row r="28882" spans="1:6" ht="12.75" customHeight="1" x14ac:dyDescent="0.2"/>
    <row r="28883" spans="1:6" ht="12.75" customHeight="1" x14ac:dyDescent="0.2"/>
    <row r="28884" spans="1:6" ht="409.6" hidden="1" customHeight="1" x14ac:dyDescent="0.2"/>
    <row r="28885" spans="1:6" ht="12.75" customHeight="1" x14ac:dyDescent="0.25">
      <c r="A28885" s="144" t="s">
        <v>4868</v>
      </c>
      <c r="B28885" s="145"/>
      <c r="C28885" s="145"/>
      <c r="D28885" s="145"/>
      <c r="E28885" s="146"/>
      <c r="F28885" s="147"/>
    </row>
    <row r="28886" spans="1:6" ht="12.75" customHeight="1" x14ac:dyDescent="0.2">
      <c r="A28886" s="138" t="s">
        <v>3819</v>
      </c>
      <c r="B28886" s="139"/>
      <c r="C28886" s="139"/>
      <c r="D28886" s="140"/>
      <c r="E28886" s="76" t="s">
        <v>4869</v>
      </c>
      <c r="F28886" s="77" t="s">
        <v>4870</v>
      </c>
    </row>
    <row r="28887" spans="1:6" ht="12.75" customHeight="1" x14ac:dyDescent="0.2">
      <c r="A28887" s="141"/>
      <c r="B28887" s="142"/>
      <c r="C28887" s="142"/>
      <c r="D28887" s="143"/>
      <c r="E28887" s="78" t="s">
        <v>3818</v>
      </c>
      <c r="F28887" s="79" t="s">
        <v>9</v>
      </c>
    </row>
    <row r="28888" spans="1:6" ht="409.6" hidden="1" customHeight="1" x14ac:dyDescent="0.2"/>
    <row r="28889" spans="1:6" ht="12.75" customHeight="1" x14ac:dyDescent="0.2">
      <c r="A28889" s="80" t="s">
        <v>4871</v>
      </c>
      <c r="B28889" s="81" t="s">
        <v>4872</v>
      </c>
      <c r="C28889" s="82" t="s">
        <v>4870</v>
      </c>
      <c r="D28889" s="82" t="s">
        <v>4873</v>
      </c>
      <c r="E28889" s="82" t="s">
        <v>4874</v>
      </c>
      <c r="F28889" s="83" t="s">
        <v>4875</v>
      </c>
    </row>
    <row r="28890" spans="1:6" ht="409.6" hidden="1" customHeight="1" x14ac:dyDescent="0.2"/>
    <row r="28891" spans="1:6" ht="25.5" customHeight="1" x14ac:dyDescent="0.2">
      <c r="A28891" s="84" t="s">
        <v>6309</v>
      </c>
      <c r="B28891" s="85" t="s">
        <v>6310</v>
      </c>
      <c r="C28891" s="86" t="s">
        <v>9</v>
      </c>
      <c r="D28891" s="87">
        <v>1</v>
      </c>
      <c r="E28891" s="88">
        <v>33292</v>
      </c>
      <c r="F28891" s="89">
        <f>+D28891*E28891</f>
        <v>33292</v>
      </c>
    </row>
    <row r="28892" spans="1:6" ht="409.6" hidden="1" customHeight="1" x14ac:dyDescent="0.2"/>
    <row r="28893" spans="1:6" ht="25.5" customHeight="1" x14ac:dyDescent="0.2">
      <c r="A28893" s="84" t="s">
        <v>6311</v>
      </c>
      <c r="B28893" s="85" t="s">
        <v>6312</v>
      </c>
      <c r="C28893" s="86" t="s">
        <v>9</v>
      </c>
      <c r="D28893" s="87">
        <v>2</v>
      </c>
      <c r="E28893" s="88">
        <v>4872</v>
      </c>
      <c r="F28893" s="89">
        <f>+D28893*E28893</f>
        <v>9744</v>
      </c>
    </row>
    <row r="28894" spans="1:6" ht="409.6" hidden="1" customHeight="1" x14ac:dyDescent="0.2"/>
    <row r="28895" spans="1:6" ht="25.5" customHeight="1" x14ac:dyDescent="0.2">
      <c r="A28895" s="84" t="s">
        <v>6113</v>
      </c>
      <c r="B28895" s="85" t="s">
        <v>6114</v>
      </c>
      <c r="C28895" s="86" t="s">
        <v>9</v>
      </c>
      <c r="D28895" s="87">
        <v>5</v>
      </c>
      <c r="E28895" s="88">
        <v>2210</v>
      </c>
      <c r="F28895" s="89">
        <f>+D28895*E28895</f>
        <v>11050</v>
      </c>
    </row>
    <row r="28896" spans="1:6" ht="409.6" hidden="1" customHeight="1" x14ac:dyDescent="0.2"/>
    <row r="28897" spans="1:6" ht="25.5" customHeight="1" x14ac:dyDescent="0.2">
      <c r="A28897" s="84" t="s">
        <v>6313</v>
      </c>
      <c r="B28897" s="85" t="s">
        <v>6314</v>
      </c>
      <c r="C28897" s="86" t="s">
        <v>9</v>
      </c>
      <c r="D28897" s="87">
        <v>1</v>
      </c>
      <c r="E28897" s="88">
        <v>116000</v>
      </c>
      <c r="F28897" s="89">
        <f>+D28897*E28897</f>
        <v>116000</v>
      </c>
    </row>
    <row r="28898" spans="1:6" ht="409.6" hidden="1" customHeight="1" x14ac:dyDescent="0.2"/>
    <row r="28899" spans="1:6" ht="25.5" customHeight="1" x14ac:dyDescent="0.2">
      <c r="A28899" s="84" t="s">
        <v>6167</v>
      </c>
      <c r="B28899" s="85" t="s">
        <v>6168</v>
      </c>
      <c r="C28899" s="86" t="s">
        <v>9</v>
      </c>
      <c r="D28899" s="87">
        <v>1</v>
      </c>
      <c r="E28899" s="88">
        <v>30100</v>
      </c>
      <c r="F28899" s="89">
        <f>+D28899*E28899</f>
        <v>30100</v>
      </c>
    </row>
    <row r="28900" spans="1:6" ht="409.6" hidden="1" customHeight="1" x14ac:dyDescent="0.2"/>
    <row r="28901" spans="1:6" ht="25.5" customHeight="1" x14ac:dyDescent="0.2">
      <c r="A28901" s="84" t="s">
        <v>6315</v>
      </c>
      <c r="B28901" s="85" t="s">
        <v>6316</v>
      </c>
      <c r="C28901" s="86" t="s">
        <v>9</v>
      </c>
      <c r="D28901" s="87">
        <v>1</v>
      </c>
      <c r="E28901" s="88">
        <v>33640</v>
      </c>
      <c r="F28901" s="89">
        <f>+D28901*E28901</f>
        <v>33640</v>
      </c>
    </row>
    <row r="28902" spans="1:6" ht="409.6" hidden="1" customHeight="1" x14ac:dyDescent="0.2"/>
    <row r="28903" spans="1:6" ht="25.5" customHeight="1" x14ac:dyDescent="0.2">
      <c r="A28903" s="84" t="s">
        <v>6119</v>
      </c>
      <c r="B28903" s="85" t="s">
        <v>6120</v>
      </c>
      <c r="C28903" s="86" t="s">
        <v>1212</v>
      </c>
      <c r="D28903" s="87">
        <v>0.3</v>
      </c>
      <c r="E28903" s="88">
        <v>28050</v>
      </c>
      <c r="F28903" s="89">
        <f>+D28903*E28903</f>
        <v>8415</v>
      </c>
    </row>
    <row r="28904" spans="1:6" ht="409.6" hidden="1" customHeight="1" x14ac:dyDescent="0.2"/>
    <row r="28905" spans="1:6" ht="25.5" customHeight="1" x14ac:dyDescent="0.2">
      <c r="A28905" s="84" t="s">
        <v>6121</v>
      </c>
      <c r="B28905" s="85" t="s">
        <v>6122</v>
      </c>
      <c r="C28905" s="86" t="s">
        <v>9</v>
      </c>
      <c r="D28905" s="87">
        <v>0.3</v>
      </c>
      <c r="E28905" s="88">
        <v>3040</v>
      </c>
      <c r="F28905" s="89">
        <f>+D28905*E28905</f>
        <v>912</v>
      </c>
    </row>
    <row r="28906" spans="1:6" ht="409.6" hidden="1" customHeight="1" x14ac:dyDescent="0.2"/>
    <row r="28907" spans="1:6" ht="25.5" customHeight="1" x14ac:dyDescent="0.2">
      <c r="A28907" s="84" t="s">
        <v>6317</v>
      </c>
      <c r="B28907" s="85" t="s">
        <v>6318</v>
      </c>
      <c r="C28907" s="86" t="s">
        <v>9</v>
      </c>
      <c r="D28907" s="87">
        <v>1</v>
      </c>
      <c r="E28907" s="88">
        <v>55680</v>
      </c>
      <c r="F28907" s="89">
        <f>+D28907*E28907</f>
        <v>55680</v>
      </c>
    </row>
    <row r="28908" spans="1:6" ht="409.6" hidden="1" customHeight="1" x14ac:dyDescent="0.2"/>
    <row r="28909" spans="1:6" ht="25.5" customHeight="1" x14ac:dyDescent="0.2">
      <c r="A28909" s="84" t="s">
        <v>4931</v>
      </c>
      <c r="B28909" s="85" t="s">
        <v>4932</v>
      </c>
      <c r="C28909" s="86" t="s">
        <v>106</v>
      </c>
      <c r="D28909" s="87">
        <v>2.5999999999999999E-2</v>
      </c>
      <c r="E28909" s="88">
        <v>376410</v>
      </c>
      <c r="F28909" s="89">
        <f>+D28909*E28909</f>
        <v>9786.66</v>
      </c>
    </row>
    <row r="28910" spans="1:6" ht="409.6" hidden="1" customHeight="1" x14ac:dyDescent="0.2"/>
    <row r="28911" spans="1:6" ht="25.5" customHeight="1" x14ac:dyDescent="0.2">
      <c r="A28911" s="84" t="s">
        <v>5438</v>
      </c>
      <c r="B28911" s="85" t="s">
        <v>5439</v>
      </c>
      <c r="C28911" s="86" t="s">
        <v>106</v>
      </c>
      <c r="D28911" s="87">
        <v>2.6249999999999999E-2</v>
      </c>
      <c r="E28911" s="88">
        <v>107489</v>
      </c>
      <c r="F28911" s="89">
        <f>+D28911*E28911</f>
        <v>2821.5862499999998</v>
      </c>
    </row>
    <row r="28912" spans="1:6" ht="409.6" hidden="1" customHeight="1" x14ac:dyDescent="0.2"/>
    <row r="28913" spans="1:6" ht="25.5" customHeight="1" x14ac:dyDescent="0.2">
      <c r="A28913" s="84" t="s">
        <v>5565</v>
      </c>
      <c r="B28913" s="85" t="s">
        <v>5566</v>
      </c>
      <c r="C28913" s="86" t="s">
        <v>9</v>
      </c>
      <c r="D28913" s="87">
        <v>8</v>
      </c>
      <c r="E28913" s="88">
        <v>2270</v>
      </c>
      <c r="F28913" s="89">
        <f>+D28913*E28913</f>
        <v>18160</v>
      </c>
    </row>
    <row r="28914" spans="1:6" ht="409.6" hidden="1" customHeight="1" x14ac:dyDescent="0.2"/>
    <row r="28915" spans="1:6" ht="25.5" customHeight="1" thickBot="1" x14ac:dyDescent="0.25">
      <c r="A28915" s="84" t="s">
        <v>6319</v>
      </c>
      <c r="B28915" s="85" t="s">
        <v>6320</v>
      </c>
      <c r="C28915" s="86" t="s">
        <v>9</v>
      </c>
      <c r="D28915" s="87">
        <v>1</v>
      </c>
      <c r="E28915" s="88">
        <v>20000</v>
      </c>
      <c r="F28915" s="89">
        <f>+D28915*E28915</f>
        <v>20000</v>
      </c>
    </row>
    <row r="28916" spans="1:6" ht="409.6" hidden="1" customHeight="1" thickBot="1" x14ac:dyDescent="0.25"/>
    <row r="28917" spans="1:6" ht="13.5" customHeight="1" thickBot="1" x14ac:dyDescent="0.25">
      <c r="A28917" s="90" t="s">
        <v>4883</v>
      </c>
      <c r="B28917" s="91"/>
      <c r="C28917" s="92">
        <v>45.193499722713099</v>
      </c>
      <c r="D28917" s="91"/>
      <c r="E28917" s="93" t="s">
        <v>4884</v>
      </c>
      <c r="F28917" s="94">
        <v>349602</v>
      </c>
    </row>
    <row r="28918" spans="1:6" ht="0.2" customHeight="1" x14ac:dyDescent="0.2"/>
    <row r="28919" spans="1:6" ht="12.75" customHeight="1" x14ac:dyDescent="0.2">
      <c r="A28919" s="80" t="s">
        <v>4871</v>
      </c>
      <c r="B28919" s="81" t="s">
        <v>4885</v>
      </c>
      <c r="C28919" s="82" t="s">
        <v>4870</v>
      </c>
      <c r="D28919" s="82" t="s">
        <v>4873</v>
      </c>
      <c r="E28919" s="82" t="s">
        <v>4874</v>
      </c>
      <c r="F28919" s="83" t="s">
        <v>4875</v>
      </c>
    </row>
    <row r="28920" spans="1:6" ht="409.6" hidden="1" customHeight="1" x14ac:dyDescent="0.2"/>
    <row r="28921" spans="1:6" ht="25.5" customHeight="1" x14ac:dyDescent="0.2">
      <c r="A28921" s="84" t="s">
        <v>6003</v>
      </c>
      <c r="B28921" s="85" t="s">
        <v>6004</v>
      </c>
      <c r="C28921" s="86" t="s">
        <v>4888</v>
      </c>
      <c r="D28921" s="87">
        <v>1</v>
      </c>
      <c r="E28921" s="88">
        <v>184277</v>
      </c>
      <c r="F28921" s="89">
        <f>+D28921*E28921</f>
        <v>184277</v>
      </c>
    </row>
    <row r="28922" spans="1:6" ht="409.6" hidden="1" customHeight="1" x14ac:dyDescent="0.2"/>
    <row r="28923" spans="1:6" ht="25.5" customHeight="1" thickBot="1" x14ac:dyDescent="0.25">
      <c r="A28923" s="84" t="s">
        <v>6321</v>
      </c>
      <c r="B28923" s="85" t="s">
        <v>6322</v>
      </c>
      <c r="C28923" s="86" t="s">
        <v>9</v>
      </c>
      <c r="D28923" s="87">
        <v>1</v>
      </c>
      <c r="E28923" s="88">
        <v>212772</v>
      </c>
      <c r="F28923" s="89">
        <f>+D28923*E28923</f>
        <v>212772</v>
      </c>
    </row>
    <row r="28924" spans="1:6" ht="409.6" hidden="1" customHeight="1" thickBot="1" x14ac:dyDescent="0.25"/>
    <row r="28925" spans="1:6" ht="13.5" customHeight="1" thickBot="1" x14ac:dyDescent="0.25">
      <c r="A28925" s="90" t="s">
        <v>4893</v>
      </c>
      <c r="B28925" s="91"/>
      <c r="C28925" s="92">
        <v>51.3270343745274</v>
      </c>
      <c r="D28925" s="91"/>
      <c r="E28925" s="93" t="s">
        <v>4884</v>
      </c>
      <c r="F28925" s="94">
        <v>397049</v>
      </c>
    </row>
    <row r="28926" spans="1:6" ht="0.2" customHeight="1" x14ac:dyDescent="0.2"/>
    <row r="28927" spans="1:6" ht="12.75" customHeight="1" x14ac:dyDescent="0.2">
      <c r="A28927" s="80" t="s">
        <v>4871</v>
      </c>
      <c r="B28927" s="81" t="s">
        <v>4894</v>
      </c>
      <c r="C28927" s="82" t="s">
        <v>4870</v>
      </c>
      <c r="D28927" s="82" t="s">
        <v>4873</v>
      </c>
      <c r="E28927" s="82" t="s">
        <v>4874</v>
      </c>
      <c r="F28927" s="83" t="s">
        <v>4875</v>
      </c>
    </row>
    <row r="28928" spans="1:6" ht="409.6" hidden="1" customHeight="1" x14ac:dyDescent="0.2"/>
    <row r="28929" spans="1:6" ht="25.5" customHeight="1" thickBot="1" x14ac:dyDescent="0.25">
      <c r="A28929" s="84" t="s">
        <v>4895</v>
      </c>
      <c r="B28929" s="85" t="s">
        <v>4896</v>
      </c>
      <c r="C28929" s="86" t="s">
        <v>4897</v>
      </c>
      <c r="D28929" s="87">
        <v>0.05</v>
      </c>
      <c r="E28929" s="88">
        <v>397049</v>
      </c>
      <c r="F28929" s="89">
        <f>+D28929*E28929</f>
        <v>19852.45</v>
      </c>
    </row>
    <row r="28930" spans="1:6" ht="409.6" hidden="1" customHeight="1" thickBot="1" x14ac:dyDescent="0.25"/>
    <row r="28931" spans="1:6" ht="13.5" customHeight="1" thickBot="1" x14ac:dyDescent="0.25">
      <c r="A28931" s="90" t="s">
        <v>4898</v>
      </c>
      <c r="B28931" s="91"/>
      <c r="C28931" s="92">
        <v>2.5662935466481902</v>
      </c>
      <c r="D28931" s="91"/>
      <c r="E28931" s="93" t="s">
        <v>4884</v>
      </c>
      <c r="F28931" s="94">
        <v>19852</v>
      </c>
    </row>
    <row r="28932" spans="1:6" ht="0.2" customHeight="1" x14ac:dyDescent="0.2"/>
    <row r="28933" spans="1:6" ht="12.75" customHeight="1" x14ac:dyDescent="0.2">
      <c r="A28933" s="80" t="s">
        <v>4871</v>
      </c>
      <c r="B28933" s="81" t="s">
        <v>4905</v>
      </c>
      <c r="C28933" s="82" t="s">
        <v>4870</v>
      </c>
      <c r="D28933" s="82" t="s">
        <v>4873</v>
      </c>
      <c r="E28933" s="82" t="s">
        <v>4874</v>
      </c>
      <c r="F28933" s="83" t="s">
        <v>4875</v>
      </c>
    </row>
    <row r="28934" spans="1:6" ht="409.6" hidden="1" customHeight="1" x14ac:dyDescent="0.2"/>
    <row r="28935" spans="1:6" ht="25.5" customHeight="1" thickBot="1" x14ac:dyDescent="0.25">
      <c r="A28935" s="84" t="s">
        <v>4920</v>
      </c>
      <c r="B28935" s="85" t="s">
        <v>4921</v>
      </c>
      <c r="C28935" s="86" t="s">
        <v>106</v>
      </c>
      <c r="D28935" s="87">
        <v>0.5</v>
      </c>
      <c r="E28935" s="88">
        <v>14128</v>
      </c>
      <c r="F28935" s="89">
        <f>+D28935*E28935</f>
        <v>7064</v>
      </c>
    </row>
    <row r="28936" spans="1:6" ht="409.6" hidden="1" customHeight="1" thickBot="1" x14ac:dyDescent="0.25"/>
    <row r="28937" spans="1:6" ht="13.5" customHeight="1" thickBot="1" x14ac:dyDescent="0.25">
      <c r="A28937" s="90" t="s">
        <v>4908</v>
      </c>
      <c r="B28937" s="91"/>
      <c r="C28937" s="92">
        <v>0.91317235611136505</v>
      </c>
      <c r="D28937" s="91"/>
      <c r="E28937" s="93" t="s">
        <v>4884</v>
      </c>
      <c r="F28937" s="94">
        <v>7064</v>
      </c>
    </row>
    <row r="28938" spans="1:6" ht="0.2" customHeight="1" thickBot="1" x14ac:dyDescent="0.25"/>
    <row r="28939" spans="1:6" ht="12.75" customHeight="1" thickBot="1" x14ac:dyDescent="0.3">
      <c r="A28939" s="157" t="s">
        <v>4909</v>
      </c>
      <c r="B28939" s="158"/>
      <c r="C28939" s="158"/>
      <c r="D28939" s="158"/>
      <c r="E28939" s="159">
        <v>773567</v>
      </c>
      <c r="F28939" s="160"/>
    </row>
    <row r="28940" spans="1:6" ht="12.75" customHeight="1" x14ac:dyDescent="0.2"/>
    <row r="28941" spans="1:6" ht="12.75" customHeight="1" x14ac:dyDescent="0.2"/>
    <row r="28942" spans="1:6" ht="409.6" hidden="1" customHeight="1" x14ac:dyDescent="0.2"/>
    <row r="28943" spans="1:6" ht="12.75" customHeight="1" x14ac:dyDescent="0.25">
      <c r="A28943" s="144" t="s">
        <v>4868</v>
      </c>
      <c r="B28943" s="145"/>
      <c r="C28943" s="145"/>
      <c r="D28943" s="145"/>
      <c r="E28943" s="146"/>
      <c r="F28943" s="147"/>
    </row>
    <row r="28944" spans="1:6" ht="12.75" customHeight="1" x14ac:dyDescent="0.2">
      <c r="A28944" s="138" t="s">
        <v>3821</v>
      </c>
      <c r="B28944" s="139"/>
      <c r="C28944" s="139"/>
      <c r="D28944" s="140"/>
      <c r="E28944" s="76" t="s">
        <v>4869</v>
      </c>
      <c r="F28944" s="77" t="s">
        <v>4870</v>
      </c>
    </row>
    <row r="28945" spans="1:6" ht="12.75" customHeight="1" x14ac:dyDescent="0.2">
      <c r="A28945" s="141"/>
      <c r="B28945" s="142"/>
      <c r="C28945" s="142"/>
      <c r="D28945" s="143"/>
      <c r="E28945" s="78" t="s">
        <v>3820</v>
      </c>
      <c r="F28945" s="79" t="s">
        <v>9</v>
      </c>
    </row>
    <row r="28946" spans="1:6" ht="409.6" hidden="1" customHeight="1" x14ac:dyDescent="0.2"/>
    <row r="28947" spans="1:6" ht="12.75" customHeight="1" x14ac:dyDescent="0.2">
      <c r="A28947" s="80" t="s">
        <v>4871</v>
      </c>
      <c r="B28947" s="81" t="s">
        <v>4872</v>
      </c>
      <c r="C28947" s="82" t="s">
        <v>4870</v>
      </c>
      <c r="D28947" s="82" t="s">
        <v>4873</v>
      </c>
      <c r="E28947" s="82" t="s">
        <v>4874</v>
      </c>
      <c r="F28947" s="83" t="s">
        <v>4875</v>
      </c>
    </row>
    <row r="28948" spans="1:6" ht="409.6" hidden="1" customHeight="1" x14ac:dyDescent="0.2"/>
    <row r="28949" spans="1:6" ht="25.5" customHeight="1" x14ac:dyDescent="0.2">
      <c r="A28949" s="84" t="s">
        <v>6323</v>
      </c>
      <c r="B28949" s="85" t="s">
        <v>6324</v>
      </c>
      <c r="C28949" s="86" t="s">
        <v>9</v>
      </c>
      <c r="D28949" s="87">
        <v>1</v>
      </c>
      <c r="E28949" s="88">
        <v>110400</v>
      </c>
      <c r="F28949" s="89">
        <f>+D28949*E28949</f>
        <v>110400</v>
      </c>
    </row>
    <row r="28950" spans="1:6" ht="409.6" hidden="1" customHeight="1" x14ac:dyDescent="0.2"/>
    <row r="28951" spans="1:6" ht="25.5" customHeight="1" x14ac:dyDescent="0.2">
      <c r="A28951" s="84" t="s">
        <v>6139</v>
      </c>
      <c r="B28951" s="85" t="s">
        <v>6140</v>
      </c>
      <c r="C28951" s="86" t="s">
        <v>9</v>
      </c>
      <c r="D28951" s="87">
        <v>2</v>
      </c>
      <c r="E28951" s="88">
        <v>5310</v>
      </c>
      <c r="F28951" s="89">
        <f>+D28951*E28951</f>
        <v>10620</v>
      </c>
    </row>
    <row r="28952" spans="1:6" ht="409.6" hidden="1" customHeight="1" x14ac:dyDescent="0.2"/>
    <row r="28953" spans="1:6" ht="25.5" customHeight="1" x14ac:dyDescent="0.2">
      <c r="A28953" s="84" t="s">
        <v>6297</v>
      </c>
      <c r="B28953" s="85" t="s">
        <v>6298</v>
      </c>
      <c r="C28953" s="86" t="s">
        <v>9</v>
      </c>
      <c r="D28953" s="87">
        <v>2</v>
      </c>
      <c r="E28953" s="88">
        <v>5762</v>
      </c>
      <c r="F28953" s="89">
        <f>+D28953*E28953</f>
        <v>11524</v>
      </c>
    </row>
    <row r="28954" spans="1:6" ht="409.6" hidden="1" customHeight="1" x14ac:dyDescent="0.2"/>
    <row r="28955" spans="1:6" ht="25.5" customHeight="1" x14ac:dyDescent="0.2">
      <c r="A28955" s="84" t="s">
        <v>6325</v>
      </c>
      <c r="B28955" s="85" t="s">
        <v>6326</v>
      </c>
      <c r="C28955" s="86" t="s">
        <v>9</v>
      </c>
      <c r="D28955" s="87">
        <v>1</v>
      </c>
      <c r="E28955" s="88">
        <v>110300</v>
      </c>
      <c r="F28955" s="89">
        <f>+D28955*E28955</f>
        <v>110300</v>
      </c>
    </row>
    <row r="28956" spans="1:6" ht="409.6" hidden="1" customHeight="1" x14ac:dyDescent="0.2"/>
    <row r="28957" spans="1:6" ht="25.5" customHeight="1" x14ac:dyDescent="0.2">
      <c r="A28957" s="84" t="s">
        <v>6327</v>
      </c>
      <c r="B28957" s="85" t="s">
        <v>6328</v>
      </c>
      <c r="C28957" s="86" t="s">
        <v>9</v>
      </c>
      <c r="D28957" s="87">
        <v>1</v>
      </c>
      <c r="E28957" s="88">
        <v>16550</v>
      </c>
      <c r="F28957" s="89">
        <f>+D28957*E28957</f>
        <v>16550</v>
      </c>
    </row>
    <row r="28958" spans="1:6" ht="409.6" hidden="1" customHeight="1" x14ac:dyDescent="0.2"/>
    <row r="28959" spans="1:6" ht="25.5" customHeight="1" x14ac:dyDescent="0.2">
      <c r="A28959" s="84" t="s">
        <v>6145</v>
      </c>
      <c r="B28959" s="85" t="s">
        <v>6146</v>
      </c>
      <c r="C28959" s="86" t="s">
        <v>9</v>
      </c>
      <c r="D28959" s="87">
        <v>10</v>
      </c>
      <c r="E28959" s="88">
        <v>10443</v>
      </c>
      <c r="F28959" s="89">
        <f>+D28959*E28959</f>
        <v>104430</v>
      </c>
    </row>
    <row r="28960" spans="1:6" ht="409.6" hidden="1" customHeight="1" x14ac:dyDescent="0.2"/>
    <row r="28961" spans="1:6" ht="25.5" customHeight="1" x14ac:dyDescent="0.2">
      <c r="A28961" s="84" t="s">
        <v>6329</v>
      </c>
      <c r="B28961" s="85" t="s">
        <v>6330</v>
      </c>
      <c r="C28961" s="86" t="s">
        <v>9</v>
      </c>
      <c r="D28961" s="87">
        <v>1</v>
      </c>
      <c r="E28961" s="88">
        <v>42440</v>
      </c>
      <c r="F28961" s="89">
        <f>+D28961*E28961</f>
        <v>42440</v>
      </c>
    </row>
    <row r="28962" spans="1:6" ht="409.6" hidden="1" customHeight="1" x14ac:dyDescent="0.2"/>
    <row r="28963" spans="1:6" ht="25.5" customHeight="1" x14ac:dyDescent="0.2">
      <c r="A28963" s="84" t="s">
        <v>6331</v>
      </c>
      <c r="B28963" s="85" t="s">
        <v>6332</v>
      </c>
      <c r="C28963" s="86" t="s">
        <v>9</v>
      </c>
      <c r="D28963" s="87">
        <v>1</v>
      </c>
      <c r="E28963" s="88">
        <v>449300</v>
      </c>
      <c r="F28963" s="89">
        <f>+D28963*E28963</f>
        <v>449300</v>
      </c>
    </row>
    <row r="28964" spans="1:6" ht="409.6" hidden="1" customHeight="1" x14ac:dyDescent="0.2"/>
    <row r="28965" spans="1:6" ht="25.5" customHeight="1" x14ac:dyDescent="0.2">
      <c r="A28965" s="84" t="s">
        <v>6333</v>
      </c>
      <c r="B28965" s="85" t="s">
        <v>6334</v>
      </c>
      <c r="C28965" s="86" t="s">
        <v>9</v>
      </c>
      <c r="D28965" s="87">
        <v>0.5</v>
      </c>
      <c r="E28965" s="88">
        <v>224712</v>
      </c>
      <c r="F28965" s="89">
        <f>+D28965*E28965</f>
        <v>112356</v>
      </c>
    </row>
    <row r="28966" spans="1:6" ht="409.6" hidden="1" customHeight="1" x14ac:dyDescent="0.2"/>
    <row r="28967" spans="1:6" ht="25.5" customHeight="1" x14ac:dyDescent="0.2">
      <c r="A28967" s="84" t="s">
        <v>6335</v>
      </c>
      <c r="B28967" s="85" t="s">
        <v>6336</v>
      </c>
      <c r="C28967" s="86" t="s">
        <v>9</v>
      </c>
      <c r="D28967" s="87">
        <v>0.5</v>
      </c>
      <c r="E28967" s="88">
        <v>232600</v>
      </c>
      <c r="F28967" s="89">
        <f>+D28967*E28967</f>
        <v>116300</v>
      </c>
    </row>
    <row r="28968" spans="1:6" ht="409.6" hidden="1" customHeight="1" x14ac:dyDescent="0.2"/>
    <row r="28969" spans="1:6" ht="25.5" customHeight="1" x14ac:dyDescent="0.2">
      <c r="A28969" s="84" t="s">
        <v>6173</v>
      </c>
      <c r="B28969" s="85" t="s">
        <v>6174</v>
      </c>
      <c r="C28969" s="86" t="s">
        <v>9</v>
      </c>
      <c r="D28969" s="87">
        <v>1</v>
      </c>
      <c r="E28969" s="88">
        <v>65100</v>
      </c>
      <c r="F28969" s="89">
        <f>+D28969*E28969</f>
        <v>65100</v>
      </c>
    </row>
    <row r="28970" spans="1:6" ht="409.6" hidden="1" customHeight="1" x14ac:dyDescent="0.2"/>
    <row r="28971" spans="1:6" ht="25.5" customHeight="1" x14ac:dyDescent="0.2">
      <c r="A28971" s="84" t="s">
        <v>6337</v>
      </c>
      <c r="B28971" s="85" t="s">
        <v>6338</v>
      </c>
      <c r="C28971" s="86" t="s">
        <v>9</v>
      </c>
      <c r="D28971" s="87">
        <v>1</v>
      </c>
      <c r="E28971" s="88">
        <v>52210</v>
      </c>
      <c r="F28971" s="89">
        <f>+D28971*E28971</f>
        <v>52210</v>
      </c>
    </row>
    <row r="28972" spans="1:6" ht="409.6" hidden="1" customHeight="1" x14ac:dyDescent="0.2"/>
    <row r="28973" spans="1:6" ht="25.5" customHeight="1" x14ac:dyDescent="0.2">
      <c r="A28973" s="84" t="s">
        <v>6119</v>
      </c>
      <c r="B28973" s="85" t="s">
        <v>6120</v>
      </c>
      <c r="C28973" s="86" t="s">
        <v>1212</v>
      </c>
      <c r="D28973" s="87">
        <v>0.6</v>
      </c>
      <c r="E28973" s="88">
        <v>28050</v>
      </c>
      <c r="F28973" s="89">
        <f>+D28973*E28973</f>
        <v>16830</v>
      </c>
    </row>
    <row r="28974" spans="1:6" ht="409.6" hidden="1" customHeight="1" x14ac:dyDescent="0.2"/>
    <row r="28975" spans="1:6" ht="25.5" customHeight="1" x14ac:dyDescent="0.2">
      <c r="A28975" s="84" t="s">
        <v>6121</v>
      </c>
      <c r="B28975" s="85" t="s">
        <v>6122</v>
      </c>
      <c r="C28975" s="86" t="s">
        <v>9</v>
      </c>
      <c r="D28975" s="87">
        <v>1</v>
      </c>
      <c r="E28975" s="88">
        <v>3040</v>
      </c>
      <c r="F28975" s="89">
        <f>+D28975*E28975</f>
        <v>3040</v>
      </c>
    </row>
    <row r="28976" spans="1:6" ht="409.6" hidden="1" customHeight="1" x14ac:dyDescent="0.2"/>
    <row r="28977" spans="1:6" ht="25.5" customHeight="1" x14ac:dyDescent="0.2">
      <c r="A28977" s="84" t="s">
        <v>6339</v>
      </c>
      <c r="B28977" s="85" t="s">
        <v>6340</v>
      </c>
      <c r="C28977" s="86" t="s">
        <v>9</v>
      </c>
      <c r="D28977" s="87">
        <v>1</v>
      </c>
      <c r="E28977" s="88">
        <v>601700</v>
      </c>
      <c r="F28977" s="89">
        <f>+D28977*E28977</f>
        <v>601700</v>
      </c>
    </row>
    <row r="28978" spans="1:6" ht="409.6" hidden="1" customHeight="1" x14ac:dyDescent="0.2"/>
    <row r="28979" spans="1:6" ht="25.5" customHeight="1" x14ac:dyDescent="0.2">
      <c r="A28979" s="84" t="s">
        <v>267</v>
      </c>
      <c r="B28979" s="85" t="s">
        <v>5006</v>
      </c>
      <c r="C28979" s="86" t="s">
        <v>5007</v>
      </c>
      <c r="D28979" s="87">
        <v>2</v>
      </c>
      <c r="E28979" s="88">
        <v>29141</v>
      </c>
      <c r="F28979" s="89">
        <f>+D28979*E28979</f>
        <v>58282</v>
      </c>
    </row>
    <row r="28980" spans="1:6" ht="409.6" hidden="1" customHeight="1" x14ac:dyDescent="0.2"/>
    <row r="28981" spans="1:6" ht="25.5" customHeight="1" x14ac:dyDescent="0.2">
      <c r="A28981" s="84" t="s">
        <v>6341</v>
      </c>
      <c r="B28981" s="85" t="s">
        <v>6342</v>
      </c>
      <c r="C28981" s="86" t="s">
        <v>106</v>
      </c>
      <c r="D28981" s="87">
        <v>0.25</v>
      </c>
      <c r="E28981" s="88">
        <v>103707</v>
      </c>
      <c r="F28981" s="89">
        <f>+D28981*E28981</f>
        <v>25926.75</v>
      </c>
    </row>
    <row r="28982" spans="1:6" ht="409.6" hidden="1" customHeight="1" x14ac:dyDescent="0.2"/>
    <row r="28983" spans="1:6" ht="25.5" customHeight="1" x14ac:dyDescent="0.2">
      <c r="A28983" s="84" t="s">
        <v>5438</v>
      </c>
      <c r="B28983" s="85" t="s">
        <v>5439</v>
      </c>
      <c r="C28983" s="86" t="s">
        <v>106</v>
      </c>
      <c r="D28983" s="87">
        <v>0.25</v>
      </c>
      <c r="E28983" s="88">
        <v>107489</v>
      </c>
      <c r="F28983" s="89">
        <f>+D28983*E28983</f>
        <v>26872.25</v>
      </c>
    </row>
    <row r="28984" spans="1:6" ht="409.6" hidden="1" customHeight="1" x14ac:dyDescent="0.2"/>
    <row r="28985" spans="1:6" ht="25.5" customHeight="1" thickBot="1" x14ac:dyDescent="0.25">
      <c r="A28985" s="84" t="s">
        <v>5561</v>
      </c>
      <c r="B28985" s="85" t="s">
        <v>5562</v>
      </c>
      <c r="C28985" s="86" t="s">
        <v>9</v>
      </c>
      <c r="D28985" s="87">
        <v>40</v>
      </c>
      <c r="E28985" s="88">
        <v>2845</v>
      </c>
      <c r="F28985" s="89">
        <f>+D28985*E28985</f>
        <v>113800</v>
      </c>
    </row>
    <row r="28986" spans="1:6" ht="409.6" hidden="1" customHeight="1" thickBot="1" x14ac:dyDescent="0.25"/>
    <row r="28987" spans="1:6" ht="13.5" customHeight="1" thickBot="1" x14ac:dyDescent="0.25">
      <c r="A28987" s="90" t="s">
        <v>4883</v>
      </c>
      <c r="B28987" s="91"/>
      <c r="C28987" s="92">
        <v>87.5872566202125</v>
      </c>
      <c r="D28987" s="91"/>
      <c r="E28987" s="93" t="s">
        <v>4884</v>
      </c>
      <c r="F28987" s="94">
        <v>2047981</v>
      </c>
    </row>
    <row r="28988" spans="1:6" ht="0.2" customHeight="1" x14ac:dyDescent="0.2"/>
    <row r="28989" spans="1:6" ht="12.75" customHeight="1" x14ac:dyDescent="0.2">
      <c r="A28989" s="80" t="s">
        <v>4871</v>
      </c>
      <c r="B28989" s="81" t="s">
        <v>4885</v>
      </c>
      <c r="C28989" s="82" t="s">
        <v>4870</v>
      </c>
      <c r="D28989" s="82" t="s">
        <v>4873</v>
      </c>
      <c r="E28989" s="82" t="s">
        <v>4874</v>
      </c>
      <c r="F28989" s="83" t="s">
        <v>4875</v>
      </c>
    </row>
    <row r="28990" spans="1:6" ht="409.6" hidden="1" customHeight="1" x14ac:dyDescent="0.2"/>
    <row r="28991" spans="1:6" ht="25.5" customHeight="1" thickBot="1" x14ac:dyDescent="0.25">
      <c r="A28991" s="84" t="s">
        <v>6003</v>
      </c>
      <c r="B28991" s="85" t="s">
        <v>6004</v>
      </c>
      <c r="C28991" s="86" t="s">
        <v>4888</v>
      </c>
      <c r="D28991" s="87">
        <v>1.5</v>
      </c>
      <c r="E28991" s="88">
        <v>184277</v>
      </c>
      <c r="F28991" s="89">
        <f>+D28991*E28991</f>
        <v>276415.5</v>
      </c>
    </row>
    <row r="28992" spans="1:6" ht="409.6" hidden="1" customHeight="1" thickBot="1" x14ac:dyDescent="0.25"/>
    <row r="28993" spans="1:6" ht="13.5" customHeight="1" thickBot="1" x14ac:dyDescent="0.25">
      <c r="A28993" s="90" t="s">
        <v>4893</v>
      </c>
      <c r="B28993" s="91"/>
      <c r="C28993" s="92">
        <v>11.8216522154906</v>
      </c>
      <c r="D28993" s="91"/>
      <c r="E28993" s="93" t="s">
        <v>4884</v>
      </c>
      <c r="F28993" s="94">
        <v>276416</v>
      </c>
    </row>
    <row r="28994" spans="1:6" ht="0.2" customHeight="1" x14ac:dyDescent="0.2"/>
    <row r="28995" spans="1:6" ht="12.75" customHeight="1" x14ac:dyDescent="0.2">
      <c r="A28995" s="80" t="s">
        <v>4871</v>
      </c>
      <c r="B28995" s="81" t="s">
        <v>4894</v>
      </c>
      <c r="C28995" s="82" t="s">
        <v>4870</v>
      </c>
      <c r="D28995" s="82" t="s">
        <v>4873</v>
      </c>
      <c r="E28995" s="82" t="s">
        <v>4874</v>
      </c>
      <c r="F28995" s="83" t="s">
        <v>4875</v>
      </c>
    </row>
    <row r="28996" spans="1:6" ht="409.6" hidden="1" customHeight="1" x14ac:dyDescent="0.2"/>
    <row r="28997" spans="1:6" ht="25.5" customHeight="1" thickBot="1" x14ac:dyDescent="0.25">
      <c r="A28997" s="84" t="s">
        <v>4895</v>
      </c>
      <c r="B28997" s="85" t="s">
        <v>4896</v>
      </c>
      <c r="C28997" s="86" t="s">
        <v>4897</v>
      </c>
      <c r="D28997" s="87">
        <v>0.05</v>
      </c>
      <c r="E28997" s="88">
        <v>276416</v>
      </c>
      <c r="F28997" s="89">
        <f>+D28997*E28997</f>
        <v>13820.800000000001</v>
      </c>
    </row>
    <row r="28998" spans="1:6" ht="409.6" hidden="1" customHeight="1" thickBot="1" x14ac:dyDescent="0.25"/>
    <row r="28999" spans="1:6" ht="13.5" customHeight="1" thickBot="1" x14ac:dyDescent="0.25">
      <c r="A28999" s="90" t="s">
        <v>4898</v>
      </c>
      <c r="B28999" s="91"/>
      <c r="C28999" s="92">
        <v>0.591091164296913</v>
      </c>
      <c r="D28999" s="91"/>
      <c r="E28999" s="93" t="s">
        <v>4884</v>
      </c>
      <c r="F28999" s="94">
        <v>13821</v>
      </c>
    </row>
    <row r="29000" spans="1:6" ht="0.2" customHeight="1" thickBot="1" x14ac:dyDescent="0.25"/>
    <row r="29001" spans="1:6" ht="12.75" customHeight="1" thickBot="1" x14ac:dyDescent="0.3">
      <c r="A29001" s="157" t="s">
        <v>4909</v>
      </c>
      <c r="B29001" s="158"/>
      <c r="C29001" s="158"/>
      <c r="D29001" s="158"/>
      <c r="E29001" s="159">
        <v>2338218</v>
      </c>
      <c r="F29001" s="160"/>
    </row>
    <row r="29002" spans="1:6" ht="12.75" customHeight="1" x14ac:dyDescent="0.2"/>
    <row r="29003" spans="1:6" ht="12.75" customHeight="1" x14ac:dyDescent="0.2"/>
    <row r="29004" spans="1:6" ht="409.6" hidden="1" customHeight="1" x14ac:dyDescent="0.2"/>
    <row r="29005" spans="1:6" ht="12.75" customHeight="1" x14ac:dyDescent="0.25">
      <c r="A29005" s="144" t="s">
        <v>4868</v>
      </c>
      <c r="B29005" s="145"/>
      <c r="C29005" s="145"/>
      <c r="D29005" s="145"/>
      <c r="E29005" s="146"/>
      <c r="F29005" s="147"/>
    </row>
    <row r="29006" spans="1:6" ht="12.75" customHeight="1" x14ac:dyDescent="0.2">
      <c r="A29006" s="138" t="s">
        <v>3823</v>
      </c>
      <c r="B29006" s="139"/>
      <c r="C29006" s="139"/>
      <c r="D29006" s="140"/>
      <c r="E29006" s="76" t="s">
        <v>4869</v>
      </c>
      <c r="F29006" s="77" t="s">
        <v>4870</v>
      </c>
    </row>
    <row r="29007" spans="1:6" ht="12.75" customHeight="1" x14ac:dyDescent="0.2">
      <c r="A29007" s="141"/>
      <c r="B29007" s="142"/>
      <c r="C29007" s="142"/>
      <c r="D29007" s="143"/>
      <c r="E29007" s="78" t="s">
        <v>3822</v>
      </c>
      <c r="F29007" s="79" t="s">
        <v>9</v>
      </c>
    </row>
    <row r="29008" spans="1:6" ht="409.6" hidden="1" customHeight="1" x14ac:dyDescent="0.2"/>
    <row r="29009" spans="1:6" ht="12.75" customHeight="1" x14ac:dyDescent="0.2">
      <c r="A29009" s="80" t="s">
        <v>4871</v>
      </c>
      <c r="B29009" s="81" t="s">
        <v>4872</v>
      </c>
      <c r="C29009" s="82" t="s">
        <v>4870</v>
      </c>
      <c r="D29009" s="82" t="s">
        <v>4873</v>
      </c>
      <c r="E29009" s="82" t="s">
        <v>4874</v>
      </c>
      <c r="F29009" s="83" t="s">
        <v>4875</v>
      </c>
    </row>
    <row r="29010" spans="1:6" ht="409.6" hidden="1" customHeight="1" x14ac:dyDescent="0.2"/>
    <row r="29011" spans="1:6" ht="25.5" customHeight="1" x14ac:dyDescent="0.2">
      <c r="A29011" s="84" t="s">
        <v>6343</v>
      </c>
      <c r="B29011" s="85" t="s">
        <v>6344</v>
      </c>
      <c r="C29011" s="86" t="s">
        <v>9</v>
      </c>
      <c r="D29011" s="87">
        <v>1</v>
      </c>
      <c r="E29011" s="88">
        <v>371200</v>
      </c>
      <c r="F29011" s="89">
        <f>+D29011*E29011</f>
        <v>371200</v>
      </c>
    </row>
    <row r="29012" spans="1:6" ht="409.6" hidden="1" customHeight="1" x14ac:dyDescent="0.2"/>
    <row r="29013" spans="1:6" ht="25.5" customHeight="1" x14ac:dyDescent="0.2">
      <c r="A29013" s="84" t="s">
        <v>6345</v>
      </c>
      <c r="B29013" s="85" t="s">
        <v>6346</v>
      </c>
      <c r="C29013" s="86" t="s">
        <v>263</v>
      </c>
      <c r="D29013" s="87">
        <v>1</v>
      </c>
      <c r="E29013" s="88">
        <v>10481</v>
      </c>
      <c r="F29013" s="89">
        <f>+D29013*E29013</f>
        <v>10481</v>
      </c>
    </row>
    <row r="29014" spans="1:6" ht="409.6" hidden="1" customHeight="1" x14ac:dyDescent="0.2"/>
    <row r="29015" spans="1:6" ht="25.5" customHeight="1" x14ac:dyDescent="0.2">
      <c r="A29015" s="84" t="s">
        <v>6281</v>
      </c>
      <c r="B29015" s="85" t="s">
        <v>6282</v>
      </c>
      <c r="C29015" s="86" t="s">
        <v>9</v>
      </c>
      <c r="D29015" s="87">
        <v>2</v>
      </c>
      <c r="E29015" s="88">
        <v>10460</v>
      </c>
      <c r="F29015" s="89">
        <f>+D29015*E29015</f>
        <v>20920</v>
      </c>
    </row>
    <row r="29016" spans="1:6" ht="409.6" hidden="1" customHeight="1" x14ac:dyDescent="0.2"/>
    <row r="29017" spans="1:6" ht="25.5" customHeight="1" x14ac:dyDescent="0.2">
      <c r="A29017" s="84" t="s">
        <v>6279</v>
      </c>
      <c r="B29017" s="85" t="s">
        <v>6280</v>
      </c>
      <c r="C29017" s="86" t="s">
        <v>9</v>
      </c>
      <c r="D29017" s="87">
        <v>2</v>
      </c>
      <c r="E29017" s="88">
        <v>11040</v>
      </c>
      <c r="F29017" s="89">
        <f>+D29017*E29017</f>
        <v>22080</v>
      </c>
    </row>
    <row r="29018" spans="1:6" ht="409.6" hidden="1" customHeight="1" x14ac:dyDescent="0.2"/>
    <row r="29019" spans="1:6" ht="25.5" customHeight="1" x14ac:dyDescent="0.2">
      <c r="A29019" s="84" t="s">
        <v>6347</v>
      </c>
      <c r="B29019" s="85" t="s">
        <v>6348</v>
      </c>
      <c r="C29019" s="86" t="s">
        <v>9</v>
      </c>
      <c r="D29019" s="87">
        <v>1</v>
      </c>
      <c r="E29019" s="88">
        <v>324900</v>
      </c>
      <c r="F29019" s="89">
        <f>+D29019*E29019</f>
        <v>324900</v>
      </c>
    </row>
    <row r="29020" spans="1:6" ht="409.6" hidden="1" customHeight="1" x14ac:dyDescent="0.2"/>
    <row r="29021" spans="1:6" ht="25.5" customHeight="1" x14ac:dyDescent="0.2">
      <c r="A29021" s="84" t="s">
        <v>6349</v>
      </c>
      <c r="B29021" s="85" t="s">
        <v>6350</v>
      </c>
      <c r="C29021" s="86" t="s">
        <v>9</v>
      </c>
      <c r="D29021" s="87">
        <v>1</v>
      </c>
      <c r="E29021" s="88">
        <v>37550</v>
      </c>
      <c r="F29021" s="89">
        <f>+D29021*E29021</f>
        <v>37550</v>
      </c>
    </row>
    <row r="29022" spans="1:6" ht="409.6" hidden="1" customHeight="1" x14ac:dyDescent="0.2"/>
    <row r="29023" spans="1:6" ht="25.5" customHeight="1" x14ac:dyDescent="0.2">
      <c r="A29023" s="84" t="s">
        <v>6351</v>
      </c>
      <c r="B29023" s="85" t="s">
        <v>6352</v>
      </c>
      <c r="C29023" s="86" t="s">
        <v>9</v>
      </c>
      <c r="D29023" s="87">
        <v>10</v>
      </c>
      <c r="E29023" s="88">
        <v>20372</v>
      </c>
      <c r="F29023" s="89">
        <f>+D29023*E29023</f>
        <v>203720</v>
      </c>
    </row>
    <row r="29024" spans="1:6" ht="409.6" hidden="1" customHeight="1" x14ac:dyDescent="0.2"/>
    <row r="29025" spans="1:6" ht="25.5" customHeight="1" x14ac:dyDescent="0.2">
      <c r="A29025" s="84" t="s">
        <v>6295</v>
      </c>
      <c r="B29025" s="85" t="s">
        <v>6296</v>
      </c>
      <c r="C29025" s="86" t="s">
        <v>9</v>
      </c>
      <c r="D29025" s="87">
        <v>2</v>
      </c>
      <c r="E29025" s="88">
        <v>10593</v>
      </c>
      <c r="F29025" s="89">
        <f>+D29025*E29025</f>
        <v>21186</v>
      </c>
    </row>
    <row r="29026" spans="1:6" ht="409.6" hidden="1" customHeight="1" x14ac:dyDescent="0.2"/>
    <row r="29027" spans="1:6" ht="25.5" customHeight="1" x14ac:dyDescent="0.2">
      <c r="A29027" s="84" t="s">
        <v>6353</v>
      </c>
      <c r="B29027" s="85" t="s">
        <v>6354</v>
      </c>
      <c r="C29027" s="86" t="s">
        <v>9</v>
      </c>
      <c r="D29027" s="87">
        <v>1</v>
      </c>
      <c r="E29027" s="88">
        <v>63900</v>
      </c>
      <c r="F29027" s="89">
        <f>+D29027*E29027</f>
        <v>63900</v>
      </c>
    </row>
    <row r="29028" spans="1:6" ht="409.6" hidden="1" customHeight="1" x14ac:dyDescent="0.2"/>
    <row r="29029" spans="1:6" ht="25.5" customHeight="1" x14ac:dyDescent="0.2">
      <c r="A29029" s="84" t="s">
        <v>6331</v>
      </c>
      <c r="B29029" s="85" t="s">
        <v>6332</v>
      </c>
      <c r="C29029" s="86" t="s">
        <v>9</v>
      </c>
      <c r="D29029" s="87">
        <v>1</v>
      </c>
      <c r="E29029" s="88">
        <v>449300</v>
      </c>
      <c r="F29029" s="89">
        <f>+D29029*E29029</f>
        <v>449300</v>
      </c>
    </row>
    <row r="29030" spans="1:6" ht="409.6" hidden="1" customHeight="1" x14ac:dyDescent="0.2"/>
    <row r="29031" spans="1:6" ht="25.5" customHeight="1" x14ac:dyDescent="0.2">
      <c r="A29031" s="84" t="s">
        <v>6333</v>
      </c>
      <c r="B29031" s="85" t="s">
        <v>6334</v>
      </c>
      <c r="C29031" s="86" t="s">
        <v>9</v>
      </c>
      <c r="D29031" s="87">
        <v>0.5</v>
      </c>
      <c r="E29031" s="88">
        <v>224712</v>
      </c>
      <c r="F29031" s="89">
        <f>+D29031*E29031</f>
        <v>112356</v>
      </c>
    </row>
    <row r="29032" spans="1:6" ht="409.6" hidden="1" customHeight="1" x14ac:dyDescent="0.2"/>
    <row r="29033" spans="1:6" ht="25.5" customHeight="1" x14ac:dyDescent="0.2">
      <c r="A29033" s="84" t="s">
        <v>6335</v>
      </c>
      <c r="B29033" s="85" t="s">
        <v>6336</v>
      </c>
      <c r="C29033" s="86" t="s">
        <v>9</v>
      </c>
      <c r="D29033" s="87">
        <v>0.5</v>
      </c>
      <c r="E29033" s="88">
        <v>232600</v>
      </c>
      <c r="F29033" s="89">
        <f>+D29033*E29033</f>
        <v>116300</v>
      </c>
    </row>
    <row r="29034" spans="1:6" ht="409.6" hidden="1" customHeight="1" x14ac:dyDescent="0.2"/>
    <row r="29035" spans="1:6" ht="25.5" customHeight="1" x14ac:dyDescent="0.2">
      <c r="A29035" s="84" t="s">
        <v>6175</v>
      </c>
      <c r="B29035" s="85" t="s">
        <v>6176</v>
      </c>
      <c r="C29035" s="86" t="s">
        <v>9</v>
      </c>
      <c r="D29035" s="87">
        <v>1</v>
      </c>
      <c r="E29035" s="88">
        <v>90100</v>
      </c>
      <c r="F29035" s="89">
        <f>+D29035*E29035</f>
        <v>90100</v>
      </c>
    </row>
    <row r="29036" spans="1:6" ht="409.6" hidden="1" customHeight="1" x14ac:dyDescent="0.2"/>
    <row r="29037" spans="1:6" ht="25.5" customHeight="1" x14ac:dyDescent="0.2">
      <c r="A29037" s="84" t="s">
        <v>6355</v>
      </c>
      <c r="B29037" s="85" t="s">
        <v>6356</v>
      </c>
      <c r="C29037" s="86" t="s">
        <v>9</v>
      </c>
      <c r="D29037" s="87">
        <v>1</v>
      </c>
      <c r="E29037" s="88">
        <v>104420</v>
      </c>
      <c r="F29037" s="89">
        <f>+D29037*E29037</f>
        <v>104420</v>
      </c>
    </row>
    <row r="29038" spans="1:6" ht="409.6" hidden="1" customHeight="1" x14ac:dyDescent="0.2"/>
    <row r="29039" spans="1:6" ht="25.5" customHeight="1" x14ac:dyDescent="0.2">
      <c r="A29039" s="84" t="s">
        <v>6357</v>
      </c>
      <c r="B29039" s="85" t="s">
        <v>6358</v>
      </c>
      <c r="C29039" s="86" t="s">
        <v>9</v>
      </c>
      <c r="D29039" s="87">
        <v>1</v>
      </c>
      <c r="E29039" s="88">
        <v>717000</v>
      </c>
      <c r="F29039" s="89">
        <f>+D29039*E29039</f>
        <v>717000</v>
      </c>
    </row>
    <row r="29040" spans="1:6" ht="409.6" hidden="1" customHeight="1" x14ac:dyDescent="0.2"/>
    <row r="29041" spans="1:6" ht="25.5" customHeight="1" x14ac:dyDescent="0.2">
      <c r="A29041" s="84" t="s">
        <v>6119</v>
      </c>
      <c r="B29041" s="85" t="s">
        <v>6120</v>
      </c>
      <c r="C29041" s="86" t="s">
        <v>1212</v>
      </c>
      <c r="D29041" s="87">
        <v>1</v>
      </c>
      <c r="E29041" s="88">
        <v>28050</v>
      </c>
      <c r="F29041" s="89">
        <f>+D29041*E29041</f>
        <v>28050</v>
      </c>
    </row>
    <row r="29042" spans="1:6" ht="409.6" hidden="1" customHeight="1" x14ac:dyDescent="0.2"/>
    <row r="29043" spans="1:6" ht="25.5" customHeight="1" x14ac:dyDescent="0.2">
      <c r="A29043" s="84" t="s">
        <v>6121</v>
      </c>
      <c r="B29043" s="85" t="s">
        <v>6122</v>
      </c>
      <c r="C29043" s="86" t="s">
        <v>9</v>
      </c>
      <c r="D29043" s="87">
        <v>2</v>
      </c>
      <c r="E29043" s="88">
        <v>3040</v>
      </c>
      <c r="F29043" s="89">
        <f>+D29043*E29043</f>
        <v>6080</v>
      </c>
    </row>
    <row r="29044" spans="1:6" ht="409.6" hidden="1" customHeight="1" x14ac:dyDescent="0.2"/>
    <row r="29045" spans="1:6" ht="25.5" customHeight="1" x14ac:dyDescent="0.2">
      <c r="A29045" s="84" t="s">
        <v>267</v>
      </c>
      <c r="B29045" s="85" t="s">
        <v>5006</v>
      </c>
      <c r="C29045" s="86" t="s">
        <v>5007</v>
      </c>
      <c r="D29045" s="87">
        <v>2</v>
      </c>
      <c r="E29045" s="88">
        <v>29141</v>
      </c>
      <c r="F29045" s="89">
        <f>+D29045*E29045</f>
        <v>58282</v>
      </c>
    </row>
    <row r="29046" spans="1:6" ht="409.6" hidden="1" customHeight="1" x14ac:dyDescent="0.2"/>
    <row r="29047" spans="1:6" ht="25.5" customHeight="1" x14ac:dyDescent="0.2">
      <c r="A29047" s="84" t="s">
        <v>6341</v>
      </c>
      <c r="B29047" s="85" t="s">
        <v>6342</v>
      </c>
      <c r="C29047" s="86" t="s">
        <v>106</v>
      </c>
      <c r="D29047" s="87">
        <v>0.25</v>
      </c>
      <c r="E29047" s="88">
        <v>103707</v>
      </c>
      <c r="F29047" s="89">
        <f>+D29047*E29047</f>
        <v>25926.75</v>
      </c>
    </row>
    <row r="29048" spans="1:6" ht="409.6" hidden="1" customHeight="1" x14ac:dyDescent="0.2"/>
    <row r="29049" spans="1:6" ht="25.5" customHeight="1" x14ac:dyDescent="0.2">
      <c r="A29049" s="84" t="s">
        <v>5438</v>
      </c>
      <c r="B29049" s="85" t="s">
        <v>5439</v>
      </c>
      <c r="C29049" s="86" t="s">
        <v>106</v>
      </c>
      <c r="D29049" s="87">
        <v>0.25</v>
      </c>
      <c r="E29049" s="88">
        <v>107489</v>
      </c>
      <c r="F29049" s="89">
        <f>+D29049*E29049</f>
        <v>26872.25</v>
      </c>
    </row>
    <row r="29050" spans="1:6" ht="409.6" hidden="1" customHeight="1" x14ac:dyDescent="0.2"/>
    <row r="29051" spans="1:6" ht="25.5" customHeight="1" thickBot="1" x14ac:dyDescent="0.25">
      <c r="A29051" s="84" t="s">
        <v>5561</v>
      </c>
      <c r="B29051" s="85" t="s">
        <v>5562</v>
      </c>
      <c r="C29051" s="86" t="s">
        <v>9</v>
      </c>
      <c r="D29051" s="87">
        <v>40</v>
      </c>
      <c r="E29051" s="88">
        <v>2845</v>
      </c>
      <c r="F29051" s="89">
        <f>+D29051*E29051</f>
        <v>113800</v>
      </c>
    </row>
    <row r="29052" spans="1:6" ht="409.6" hidden="1" customHeight="1" thickBot="1" x14ac:dyDescent="0.25"/>
    <row r="29053" spans="1:6" ht="13.5" customHeight="1" thickBot="1" x14ac:dyDescent="0.25">
      <c r="A29053" s="90" t="s">
        <v>4883</v>
      </c>
      <c r="B29053" s="91"/>
      <c r="C29053" s="92">
        <v>88.313664950779199</v>
      </c>
      <c r="D29053" s="91"/>
      <c r="E29053" s="93" t="s">
        <v>4884</v>
      </c>
      <c r="F29053" s="94">
        <v>2924424</v>
      </c>
    </row>
    <row r="29054" spans="1:6" ht="0.2" customHeight="1" x14ac:dyDescent="0.2"/>
    <row r="29055" spans="1:6" ht="12.75" customHeight="1" x14ac:dyDescent="0.2">
      <c r="A29055" s="80" t="s">
        <v>4871</v>
      </c>
      <c r="B29055" s="81" t="s">
        <v>4885</v>
      </c>
      <c r="C29055" s="82" t="s">
        <v>4870</v>
      </c>
      <c r="D29055" s="82" t="s">
        <v>4873</v>
      </c>
      <c r="E29055" s="82" t="s">
        <v>4874</v>
      </c>
      <c r="F29055" s="83" t="s">
        <v>4875</v>
      </c>
    </row>
    <row r="29056" spans="1:6" ht="409.6" hidden="1" customHeight="1" x14ac:dyDescent="0.2"/>
    <row r="29057" spans="1:6" ht="25.5" customHeight="1" thickBot="1" x14ac:dyDescent="0.25">
      <c r="A29057" s="84" t="s">
        <v>6003</v>
      </c>
      <c r="B29057" s="85" t="s">
        <v>6004</v>
      </c>
      <c r="C29057" s="86" t="s">
        <v>4888</v>
      </c>
      <c r="D29057" s="87">
        <v>2</v>
      </c>
      <c r="E29057" s="88">
        <v>184277</v>
      </c>
      <c r="F29057" s="89">
        <f>+D29057*E29057</f>
        <v>368554</v>
      </c>
    </row>
    <row r="29058" spans="1:6" ht="409.6" hidden="1" customHeight="1" thickBot="1" x14ac:dyDescent="0.25"/>
    <row r="29059" spans="1:6" ht="13.5" customHeight="1" thickBot="1" x14ac:dyDescent="0.25">
      <c r="A29059" s="90" t="s">
        <v>4893</v>
      </c>
      <c r="B29059" s="91"/>
      <c r="C29059" s="92">
        <v>11.1298342758333</v>
      </c>
      <c r="D29059" s="91"/>
      <c r="E29059" s="93" t="s">
        <v>4884</v>
      </c>
      <c r="F29059" s="94">
        <v>368554</v>
      </c>
    </row>
    <row r="29060" spans="1:6" ht="0.2" customHeight="1" x14ac:dyDescent="0.2"/>
    <row r="29061" spans="1:6" ht="12.75" customHeight="1" x14ac:dyDescent="0.2">
      <c r="A29061" s="80" t="s">
        <v>4871</v>
      </c>
      <c r="B29061" s="81" t="s">
        <v>4894</v>
      </c>
      <c r="C29061" s="82" t="s">
        <v>4870</v>
      </c>
      <c r="D29061" s="82" t="s">
        <v>4873</v>
      </c>
      <c r="E29061" s="82" t="s">
        <v>4874</v>
      </c>
      <c r="F29061" s="83" t="s">
        <v>4875</v>
      </c>
    </row>
    <row r="29062" spans="1:6" ht="409.6" hidden="1" customHeight="1" x14ac:dyDescent="0.2"/>
    <row r="29063" spans="1:6" ht="25.5" customHeight="1" thickBot="1" x14ac:dyDescent="0.25">
      <c r="A29063" s="84" t="s">
        <v>4895</v>
      </c>
      <c r="B29063" s="85" t="s">
        <v>4896</v>
      </c>
      <c r="C29063" s="86" t="s">
        <v>4897</v>
      </c>
      <c r="D29063" s="87">
        <v>0.05</v>
      </c>
      <c r="E29063" s="88">
        <v>368554</v>
      </c>
      <c r="F29063" s="89">
        <f>+D29063*E29063</f>
        <v>18427.7</v>
      </c>
    </row>
    <row r="29064" spans="1:6" ht="409.6" hidden="1" customHeight="1" thickBot="1" x14ac:dyDescent="0.25"/>
    <row r="29065" spans="1:6" ht="13.5" customHeight="1" thickBot="1" x14ac:dyDescent="0.25">
      <c r="A29065" s="90" t="s">
        <v>4898</v>
      </c>
      <c r="B29065" s="91"/>
      <c r="C29065" s="92">
        <v>0.55650077338749804</v>
      </c>
      <c r="D29065" s="91"/>
      <c r="E29065" s="93" t="s">
        <v>4884</v>
      </c>
      <c r="F29065" s="94">
        <v>18428</v>
      </c>
    </row>
    <row r="29066" spans="1:6" ht="0.2" customHeight="1" thickBot="1" x14ac:dyDescent="0.25"/>
    <row r="29067" spans="1:6" ht="12.75" customHeight="1" thickBot="1" x14ac:dyDescent="0.3">
      <c r="A29067" s="157" t="s">
        <v>4909</v>
      </c>
      <c r="B29067" s="158"/>
      <c r="C29067" s="158"/>
      <c r="D29067" s="158"/>
      <c r="E29067" s="159">
        <v>3311406</v>
      </c>
      <c r="F29067" s="160"/>
    </row>
    <row r="29068" spans="1:6" ht="12.75" customHeight="1" x14ac:dyDescent="0.2"/>
    <row r="29069" spans="1:6" ht="12.75" customHeight="1" x14ac:dyDescent="0.2"/>
    <row r="29070" spans="1:6" ht="409.6" hidden="1" customHeight="1" x14ac:dyDescent="0.2"/>
    <row r="29071" spans="1:6" ht="12.75" customHeight="1" x14ac:dyDescent="0.25">
      <c r="A29071" s="144" t="s">
        <v>4868</v>
      </c>
      <c r="B29071" s="145"/>
      <c r="C29071" s="145"/>
      <c r="D29071" s="145"/>
      <c r="E29071" s="146"/>
      <c r="F29071" s="147"/>
    </row>
    <row r="29072" spans="1:6" ht="12.75" customHeight="1" x14ac:dyDescent="0.2">
      <c r="A29072" s="138" t="s">
        <v>3825</v>
      </c>
      <c r="B29072" s="139"/>
      <c r="C29072" s="139"/>
      <c r="D29072" s="140"/>
      <c r="E29072" s="76" t="s">
        <v>4869</v>
      </c>
      <c r="F29072" s="77" t="s">
        <v>4870</v>
      </c>
    </row>
    <row r="29073" spans="1:6" ht="12.75" customHeight="1" x14ac:dyDescent="0.2">
      <c r="A29073" s="141"/>
      <c r="B29073" s="142"/>
      <c r="C29073" s="142"/>
      <c r="D29073" s="143"/>
      <c r="E29073" s="78" t="s">
        <v>3824</v>
      </c>
      <c r="F29073" s="79" t="s">
        <v>9</v>
      </c>
    </row>
    <row r="29074" spans="1:6" ht="409.6" hidden="1" customHeight="1" x14ac:dyDescent="0.2"/>
    <row r="29075" spans="1:6" ht="12.75" customHeight="1" x14ac:dyDescent="0.2">
      <c r="A29075" s="80" t="s">
        <v>4871</v>
      </c>
      <c r="B29075" s="81" t="s">
        <v>4872</v>
      </c>
      <c r="C29075" s="82" t="s">
        <v>4870</v>
      </c>
      <c r="D29075" s="82" t="s">
        <v>4873</v>
      </c>
      <c r="E29075" s="82" t="s">
        <v>4874</v>
      </c>
      <c r="F29075" s="83" t="s">
        <v>4875</v>
      </c>
    </row>
    <row r="29076" spans="1:6" ht="409.6" hidden="1" customHeight="1" x14ac:dyDescent="0.2"/>
    <row r="29077" spans="1:6" ht="25.5" customHeight="1" x14ac:dyDescent="0.2">
      <c r="A29077" s="84" t="s">
        <v>6343</v>
      </c>
      <c r="B29077" s="85" t="s">
        <v>6344</v>
      </c>
      <c r="C29077" s="86" t="s">
        <v>9</v>
      </c>
      <c r="D29077" s="87">
        <v>1</v>
      </c>
      <c r="E29077" s="88">
        <v>371200</v>
      </c>
      <c r="F29077" s="89">
        <f>+D29077*E29077</f>
        <v>371200</v>
      </c>
    </row>
    <row r="29078" spans="1:6" ht="409.6" hidden="1" customHeight="1" x14ac:dyDescent="0.2"/>
    <row r="29079" spans="1:6" ht="25.5" customHeight="1" x14ac:dyDescent="0.2">
      <c r="A29079" s="84" t="s">
        <v>6345</v>
      </c>
      <c r="B29079" s="85" t="s">
        <v>6346</v>
      </c>
      <c r="C29079" s="86" t="s">
        <v>263</v>
      </c>
      <c r="D29079" s="87">
        <v>1</v>
      </c>
      <c r="E29079" s="88">
        <v>10481</v>
      </c>
      <c r="F29079" s="89">
        <f>+D29079*E29079</f>
        <v>10481</v>
      </c>
    </row>
    <row r="29080" spans="1:6" ht="409.6" hidden="1" customHeight="1" x14ac:dyDescent="0.2"/>
    <row r="29081" spans="1:6" ht="25.5" customHeight="1" x14ac:dyDescent="0.2">
      <c r="A29081" s="84" t="s">
        <v>6281</v>
      </c>
      <c r="B29081" s="85" t="s">
        <v>6282</v>
      </c>
      <c r="C29081" s="86" t="s">
        <v>9</v>
      </c>
      <c r="D29081" s="87">
        <v>2</v>
      </c>
      <c r="E29081" s="88">
        <v>10460</v>
      </c>
      <c r="F29081" s="89">
        <f>+D29081*E29081</f>
        <v>20920</v>
      </c>
    </row>
    <row r="29082" spans="1:6" ht="409.6" hidden="1" customHeight="1" x14ac:dyDescent="0.2"/>
    <row r="29083" spans="1:6" ht="25.5" customHeight="1" x14ac:dyDescent="0.2">
      <c r="A29083" s="84" t="s">
        <v>6279</v>
      </c>
      <c r="B29083" s="85" t="s">
        <v>6280</v>
      </c>
      <c r="C29083" s="86" t="s">
        <v>9</v>
      </c>
      <c r="D29083" s="87">
        <v>2</v>
      </c>
      <c r="E29083" s="88">
        <v>11040</v>
      </c>
      <c r="F29083" s="89">
        <f>+D29083*E29083</f>
        <v>22080</v>
      </c>
    </row>
    <row r="29084" spans="1:6" ht="409.6" hidden="1" customHeight="1" x14ac:dyDescent="0.2"/>
    <row r="29085" spans="1:6" ht="25.5" customHeight="1" x14ac:dyDescent="0.2">
      <c r="A29085" s="84" t="s">
        <v>6347</v>
      </c>
      <c r="B29085" s="85" t="s">
        <v>6348</v>
      </c>
      <c r="C29085" s="86" t="s">
        <v>9</v>
      </c>
      <c r="D29085" s="87">
        <v>1</v>
      </c>
      <c r="E29085" s="88">
        <v>324900</v>
      </c>
      <c r="F29085" s="89">
        <f>+D29085*E29085</f>
        <v>324900</v>
      </c>
    </row>
    <row r="29086" spans="1:6" ht="409.6" hidden="1" customHeight="1" x14ac:dyDescent="0.2"/>
    <row r="29087" spans="1:6" ht="25.5" customHeight="1" x14ac:dyDescent="0.2">
      <c r="A29087" s="84" t="s">
        <v>6349</v>
      </c>
      <c r="B29087" s="85" t="s">
        <v>6350</v>
      </c>
      <c r="C29087" s="86" t="s">
        <v>9</v>
      </c>
      <c r="D29087" s="87">
        <v>1</v>
      </c>
      <c r="E29087" s="88">
        <v>37550</v>
      </c>
      <c r="F29087" s="89">
        <f>+D29087*E29087</f>
        <v>37550</v>
      </c>
    </row>
    <row r="29088" spans="1:6" ht="409.6" hidden="1" customHeight="1" x14ac:dyDescent="0.2"/>
    <row r="29089" spans="1:6" ht="25.5" customHeight="1" x14ac:dyDescent="0.2">
      <c r="A29089" s="84" t="s">
        <v>6351</v>
      </c>
      <c r="B29089" s="85" t="s">
        <v>6352</v>
      </c>
      <c r="C29089" s="86" t="s">
        <v>9</v>
      </c>
      <c r="D29089" s="87">
        <v>10</v>
      </c>
      <c r="E29089" s="88">
        <v>20372</v>
      </c>
      <c r="F29089" s="89">
        <f>+D29089*E29089</f>
        <v>203720</v>
      </c>
    </row>
    <row r="29090" spans="1:6" ht="409.6" hidden="1" customHeight="1" x14ac:dyDescent="0.2"/>
    <row r="29091" spans="1:6" ht="25.5" customHeight="1" x14ac:dyDescent="0.2">
      <c r="A29091" s="84" t="s">
        <v>6353</v>
      </c>
      <c r="B29091" s="85" t="s">
        <v>6354</v>
      </c>
      <c r="C29091" s="86" t="s">
        <v>9</v>
      </c>
      <c r="D29091" s="87">
        <v>1</v>
      </c>
      <c r="E29091" s="88">
        <v>63900</v>
      </c>
      <c r="F29091" s="89">
        <f>+D29091*E29091</f>
        <v>63900</v>
      </c>
    </row>
    <row r="29092" spans="1:6" ht="409.6" hidden="1" customHeight="1" x14ac:dyDescent="0.2"/>
    <row r="29093" spans="1:6" ht="25.5" customHeight="1" x14ac:dyDescent="0.2">
      <c r="A29093" s="84" t="s">
        <v>6359</v>
      </c>
      <c r="B29093" s="85" t="s">
        <v>6360</v>
      </c>
      <c r="C29093" s="86" t="s">
        <v>9</v>
      </c>
      <c r="D29093" s="87">
        <v>1</v>
      </c>
      <c r="E29093" s="88">
        <v>912000</v>
      </c>
      <c r="F29093" s="89">
        <f>+D29093*E29093</f>
        <v>912000</v>
      </c>
    </row>
    <row r="29094" spans="1:6" ht="409.6" hidden="1" customHeight="1" x14ac:dyDescent="0.2"/>
    <row r="29095" spans="1:6" ht="25.5" customHeight="1" x14ac:dyDescent="0.2">
      <c r="A29095" s="84" t="s">
        <v>6333</v>
      </c>
      <c r="B29095" s="85" t="s">
        <v>6334</v>
      </c>
      <c r="C29095" s="86" t="s">
        <v>9</v>
      </c>
      <c r="D29095" s="87">
        <v>0.5</v>
      </c>
      <c r="E29095" s="88">
        <v>224712</v>
      </c>
      <c r="F29095" s="89">
        <f>+D29095*E29095</f>
        <v>112356</v>
      </c>
    </row>
    <row r="29096" spans="1:6" ht="409.6" hidden="1" customHeight="1" x14ac:dyDescent="0.2"/>
    <row r="29097" spans="1:6" ht="25.5" customHeight="1" x14ac:dyDescent="0.2">
      <c r="A29097" s="84" t="s">
        <v>6335</v>
      </c>
      <c r="B29097" s="85" t="s">
        <v>6336</v>
      </c>
      <c r="C29097" s="86" t="s">
        <v>9</v>
      </c>
      <c r="D29097" s="87">
        <v>0.5</v>
      </c>
      <c r="E29097" s="88">
        <v>232600</v>
      </c>
      <c r="F29097" s="89">
        <f>+D29097*E29097</f>
        <v>116300</v>
      </c>
    </row>
    <row r="29098" spans="1:6" ht="409.6" hidden="1" customHeight="1" x14ac:dyDescent="0.2"/>
    <row r="29099" spans="1:6" ht="25.5" customHeight="1" x14ac:dyDescent="0.2">
      <c r="A29099" s="84" t="s">
        <v>6175</v>
      </c>
      <c r="B29099" s="85" t="s">
        <v>6176</v>
      </c>
      <c r="C29099" s="86" t="s">
        <v>9</v>
      </c>
      <c r="D29099" s="87">
        <v>1</v>
      </c>
      <c r="E29099" s="88">
        <v>90100</v>
      </c>
      <c r="F29099" s="89">
        <f>+D29099*E29099</f>
        <v>90100</v>
      </c>
    </row>
    <row r="29100" spans="1:6" ht="409.6" hidden="1" customHeight="1" x14ac:dyDescent="0.2"/>
    <row r="29101" spans="1:6" ht="25.5" customHeight="1" x14ac:dyDescent="0.2">
      <c r="A29101" s="84" t="s">
        <v>6355</v>
      </c>
      <c r="B29101" s="85" t="s">
        <v>6356</v>
      </c>
      <c r="C29101" s="86" t="s">
        <v>9</v>
      </c>
      <c r="D29101" s="87">
        <v>1</v>
      </c>
      <c r="E29101" s="88">
        <v>104420</v>
      </c>
      <c r="F29101" s="89">
        <f>+D29101*E29101</f>
        <v>104420</v>
      </c>
    </row>
    <row r="29102" spans="1:6" ht="409.6" hidden="1" customHeight="1" x14ac:dyDescent="0.2"/>
    <row r="29103" spans="1:6" ht="25.5" customHeight="1" x14ac:dyDescent="0.2">
      <c r="A29103" s="84" t="s">
        <v>6357</v>
      </c>
      <c r="B29103" s="85" t="s">
        <v>6358</v>
      </c>
      <c r="C29103" s="86" t="s">
        <v>9</v>
      </c>
      <c r="D29103" s="87">
        <v>1</v>
      </c>
      <c r="E29103" s="88">
        <v>717000</v>
      </c>
      <c r="F29103" s="89">
        <f>+D29103*E29103</f>
        <v>717000</v>
      </c>
    </row>
    <row r="29104" spans="1:6" ht="409.6" hidden="1" customHeight="1" x14ac:dyDescent="0.2"/>
    <row r="29105" spans="1:6" ht="25.5" customHeight="1" x14ac:dyDescent="0.2">
      <c r="A29105" s="84" t="s">
        <v>6119</v>
      </c>
      <c r="B29105" s="85" t="s">
        <v>6120</v>
      </c>
      <c r="C29105" s="86" t="s">
        <v>1212</v>
      </c>
      <c r="D29105" s="87">
        <v>1</v>
      </c>
      <c r="E29105" s="88">
        <v>28050</v>
      </c>
      <c r="F29105" s="89">
        <f>+D29105*E29105</f>
        <v>28050</v>
      </c>
    </row>
    <row r="29106" spans="1:6" ht="409.6" hidden="1" customHeight="1" x14ac:dyDescent="0.2"/>
    <row r="29107" spans="1:6" ht="25.5" customHeight="1" x14ac:dyDescent="0.2">
      <c r="A29107" s="84" t="s">
        <v>6121</v>
      </c>
      <c r="B29107" s="85" t="s">
        <v>6122</v>
      </c>
      <c r="C29107" s="86" t="s">
        <v>9</v>
      </c>
      <c r="D29107" s="87">
        <v>2</v>
      </c>
      <c r="E29107" s="88">
        <v>3040</v>
      </c>
      <c r="F29107" s="89">
        <f>+D29107*E29107</f>
        <v>6080</v>
      </c>
    </row>
    <row r="29108" spans="1:6" ht="409.6" hidden="1" customHeight="1" x14ac:dyDescent="0.2"/>
    <row r="29109" spans="1:6" ht="25.5" customHeight="1" x14ac:dyDescent="0.2">
      <c r="A29109" s="84" t="s">
        <v>267</v>
      </c>
      <c r="B29109" s="85" t="s">
        <v>5006</v>
      </c>
      <c r="C29109" s="86" t="s">
        <v>5007</v>
      </c>
      <c r="D29109" s="87">
        <v>2</v>
      </c>
      <c r="E29109" s="88">
        <v>29141</v>
      </c>
      <c r="F29109" s="89">
        <f>+D29109*E29109</f>
        <v>58282</v>
      </c>
    </row>
    <row r="29110" spans="1:6" ht="409.6" hidden="1" customHeight="1" x14ac:dyDescent="0.2"/>
    <row r="29111" spans="1:6" ht="25.5" customHeight="1" x14ac:dyDescent="0.2">
      <c r="A29111" s="84" t="s">
        <v>6341</v>
      </c>
      <c r="B29111" s="85" t="s">
        <v>6342</v>
      </c>
      <c r="C29111" s="86" t="s">
        <v>106</v>
      </c>
      <c r="D29111" s="87">
        <v>0.25</v>
      </c>
      <c r="E29111" s="88">
        <v>103707</v>
      </c>
      <c r="F29111" s="89">
        <f>+D29111*E29111</f>
        <v>25926.75</v>
      </c>
    </row>
    <row r="29112" spans="1:6" ht="409.6" hidden="1" customHeight="1" x14ac:dyDescent="0.2"/>
    <row r="29113" spans="1:6" ht="25.5" customHeight="1" x14ac:dyDescent="0.2">
      <c r="A29113" s="84" t="s">
        <v>5438</v>
      </c>
      <c r="B29113" s="85" t="s">
        <v>5439</v>
      </c>
      <c r="C29113" s="86" t="s">
        <v>106</v>
      </c>
      <c r="D29113" s="87">
        <v>0.25</v>
      </c>
      <c r="E29113" s="88">
        <v>107489</v>
      </c>
      <c r="F29113" s="89">
        <f>+D29113*E29113</f>
        <v>26872.25</v>
      </c>
    </row>
    <row r="29114" spans="1:6" ht="409.6" hidden="1" customHeight="1" x14ac:dyDescent="0.2"/>
    <row r="29115" spans="1:6" ht="25.5" customHeight="1" thickBot="1" x14ac:dyDescent="0.25">
      <c r="A29115" s="84" t="s">
        <v>5561</v>
      </c>
      <c r="B29115" s="85" t="s">
        <v>5562</v>
      </c>
      <c r="C29115" s="86" t="s">
        <v>9</v>
      </c>
      <c r="D29115" s="87">
        <v>40</v>
      </c>
      <c r="E29115" s="88">
        <v>2845</v>
      </c>
      <c r="F29115" s="89">
        <f>+D29115*E29115</f>
        <v>113800</v>
      </c>
    </row>
    <row r="29116" spans="1:6" ht="409.6" hidden="1" customHeight="1" thickBot="1" x14ac:dyDescent="0.25"/>
    <row r="29117" spans="1:6" ht="13.5" customHeight="1" thickBot="1" x14ac:dyDescent="0.25">
      <c r="A29117" s="90" t="s">
        <v>4883</v>
      </c>
      <c r="B29117" s="91"/>
      <c r="C29117" s="92">
        <v>89.6885092141586</v>
      </c>
      <c r="D29117" s="91"/>
      <c r="E29117" s="93" t="s">
        <v>4884</v>
      </c>
      <c r="F29117" s="94">
        <v>3365938</v>
      </c>
    </row>
    <row r="29118" spans="1:6" ht="0.2" customHeight="1" x14ac:dyDescent="0.2"/>
    <row r="29119" spans="1:6" ht="12.75" customHeight="1" x14ac:dyDescent="0.2">
      <c r="A29119" s="80" t="s">
        <v>4871</v>
      </c>
      <c r="B29119" s="81" t="s">
        <v>4885</v>
      </c>
      <c r="C29119" s="82" t="s">
        <v>4870</v>
      </c>
      <c r="D29119" s="82" t="s">
        <v>4873</v>
      </c>
      <c r="E29119" s="82" t="s">
        <v>4874</v>
      </c>
      <c r="F29119" s="83" t="s">
        <v>4875</v>
      </c>
    </row>
    <row r="29120" spans="1:6" ht="409.6" hidden="1" customHeight="1" x14ac:dyDescent="0.2"/>
    <row r="29121" spans="1:6" ht="25.5" customHeight="1" thickBot="1" x14ac:dyDescent="0.25">
      <c r="A29121" s="84" t="s">
        <v>6003</v>
      </c>
      <c r="B29121" s="85" t="s">
        <v>6004</v>
      </c>
      <c r="C29121" s="86" t="s">
        <v>4888</v>
      </c>
      <c r="D29121" s="87">
        <v>2</v>
      </c>
      <c r="E29121" s="88">
        <v>184277</v>
      </c>
      <c r="F29121" s="89">
        <f>+D29121*E29121</f>
        <v>368554</v>
      </c>
    </row>
    <row r="29122" spans="1:6" ht="409.6" hidden="1" customHeight="1" thickBot="1" x14ac:dyDescent="0.25"/>
    <row r="29123" spans="1:6" ht="13.5" customHeight="1" thickBot="1" x14ac:dyDescent="0.25">
      <c r="A29123" s="90" t="s">
        <v>4893</v>
      </c>
      <c r="B29123" s="91"/>
      <c r="C29123" s="92">
        <v>9.8204598019675409</v>
      </c>
      <c r="D29123" s="91"/>
      <c r="E29123" s="93" t="s">
        <v>4884</v>
      </c>
      <c r="F29123" s="94">
        <v>368554</v>
      </c>
    </row>
    <row r="29124" spans="1:6" ht="0.2" customHeight="1" x14ac:dyDescent="0.2"/>
    <row r="29125" spans="1:6" ht="12.75" customHeight="1" x14ac:dyDescent="0.2">
      <c r="A29125" s="80" t="s">
        <v>4871</v>
      </c>
      <c r="B29125" s="81" t="s">
        <v>4894</v>
      </c>
      <c r="C29125" s="82" t="s">
        <v>4870</v>
      </c>
      <c r="D29125" s="82" t="s">
        <v>4873</v>
      </c>
      <c r="E29125" s="82" t="s">
        <v>4874</v>
      </c>
      <c r="F29125" s="83" t="s">
        <v>4875</v>
      </c>
    </row>
    <row r="29126" spans="1:6" ht="409.6" hidden="1" customHeight="1" x14ac:dyDescent="0.2"/>
    <row r="29127" spans="1:6" ht="25.5" customHeight="1" thickBot="1" x14ac:dyDescent="0.25">
      <c r="A29127" s="84" t="s">
        <v>4895</v>
      </c>
      <c r="B29127" s="85" t="s">
        <v>4896</v>
      </c>
      <c r="C29127" s="86" t="s">
        <v>4897</v>
      </c>
      <c r="D29127" s="87">
        <v>0.05</v>
      </c>
      <c r="E29127" s="88">
        <v>368554</v>
      </c>
      <c r="F29127" s="89">
        <f>+D29127*E29127</f>
        <v>18427.7</v>
      </c>
    </row>
    <row r="29128" spans="1:6" ht="409.6" hidden="1" customHeight="1" thickBot="1" x14ac:dyDescent="0.25"/>
    <row r="29129" spans="1:6" ht="13.5" customHeight="1" thickBot="1" x14ac:dyDescent="0.25">
      <c r="A29129" s="90" t="s">
        <v>4898</v>
      </c>
      <c r="B29129" s="91"/>
      <c r="C29129" s="92">
        <v>0.49103098387388999</v>
      </c>
      <c r="D29129" s="91"/>
      <c r="E29129" s="93" t="s">
        <v>4884</v>
      </c>
      <c r="F29129" s="94">
        <v>18428</v>
      </c>
    </row>
    <row r="29130" spans="1:6" ht="0.2" customHeight="1" thickBot="1" x14ac:dyDescent="0.25"/>
    <row r="29131" spans="1:6" ht="12.75" customHeight="1" thickBot="1" x14ac:dyDescent="0.3">
      <c r="A29131" s="157" t="s">
        <v>4909</v>
      </c>
      <c r="B29131" s="158"/>
      <c r="C29131" s="158"/>
      <c r="D29131" s="158"/>
      <c r="E29131" s="159">
        <v>3752920</v>
      </c>
      <c r="F29131" s="160"/>
    </row>
    <row r="29132" spans="1:6" ht="12.75" customHeight="1" x14ac:dyDescent="0.2"/>
    <row r="29133" spans="1:6" ht="12.75" customHeight="1" x14ac:dyDescent="0.2"/>
    <row r="29134" spans="1:6" ht="409.6" hidden="1" customHeight="1" x14ac:dyDescent="0.2"/>
    <row r="29135" spans="1:6" ht="12.75" customHeight="1" x14ac:dyDescent="0.25">
      <c r="A29135" s="144" t="s">
        <v>4868</v>
      </c>
      <c r="B29135" s="145"/>
      <c r="C29135" s="145"/>
      <c r="D29135" s="145"/>
      <c r="E29135" s="146"/>
      <c r="F29135" s="147"/>
    </row>
    <row r="29136" spans="1:6" ht="12.75" customHeight="1" x14ac:dyDescent="0.2">
      <c r="A29136" s="138" t="s">
        <v>3827</v>
      </c>
      <c r="B29136" s="139"/>
      <c r="C29136" s="139"/>
      <c r="D29136" s="140"/>
      <c r="E29136" s="76" t="s">
        <v>4869</v>
      </c>
      <c r="F29136" s="77" t="s">
        <v>4870</v>
      </c>
    </row>
    <row r="29137" spans="1:6" ht="12.75" customHeight="1" x14ac:dyDescent="0.2">
      <c r="A29137" s="141"/>
      <c r="B29137" s="142"/>
      <c r="C29137" s="142"/>
      <c r="D29137" s="143"/>
      <c r="E29137" s="78" t="s">
        <v>3826</v>
      </c>
      <c r="F29137" s="79" t="s">
        <v>9</v>
      </c>
    </row>
    <row r="29138" spans="1:6" ht="409.6" hidden="1" customHeight="1" x14ac:dyDescent="0.2"/>
    <row r="29139" spans="1:6" ht="12.75" customHeight="1" x14ac:dyDescent="0.2">
      <c r="A29139" s="80" t="s">
        <v>4871</v>
      </c>
      <c r="B29139" s="81" t="s">
        <v>4872</v>
      </c>
      <c r="C29139" s="82" t="s">
        <v>4870</v>
      </c>
      <c r="D29139" s="82" t="s">
        <v>4873</v>
      </c>
      <c r="E29139" s="82" t="s">
        <v>4874</v>
      </c>
      <c r="F29139" s="83" t="s">
        <v>4875</v>
      </c>
    </row>
    <row r="29140" spans="1:6" ht="409.6" hidden="1" customHeight="1" x14ac:dyDescent="0.2"/>
    <row r="29141" spans="1:6" ht="25.5" customHeight="1" x14ac:dyDescent="0.2">
      <c r="A29141" s="84" t="s">
        <v>6343</v>
      </c>
      <c r="B29141" s="85" t="s">
        <v>6344</v>
      </c>
      <c r="C29141" s="86" t="s">
        <v>9</v>
      </c>
      <c r="D29141" s="87">
        <v>1</v>
      </c>
      <c r="E29141" s="88">
        <v>371200</v>
      </c>
      <c r="F29141" s="89">
        <f>+D29141*E29141</f>
        <v>371200</v>
      </c>
    </row>
    <row r="29142" spans="1:6" ht="409.6" hidden="1" customHeight="1" x14ac:dyDescent="0.2"/>
    <row r="29143" spans="1:6" ht="25.5" customHeight="1" x14ac:dyDescent="0.2">
      <c r="A29143" s="84" t="s">
        <v>6361</v>
      </c>
      <c r="B29143" s="85" t="s">
        <v>6362</v>
      </c>
      <c r="C29143" s="86" t="s">
        <v>9</v>
      </c>
      <c r="D29143" s="87">
        <v>1</v>
      </c>
      <c r="E29143" s="88">
        <v>1498856</v>
      </c>
      <c r="F29143" s="89">
        <f>+D29143*E29143</f>
        <v>1498856</v>
      </c>
    </row>
    <row r="29144" spans="1:6" ht="409.6" hidden="1" customHeight="1" x14ac:dyDescent="0.2"/>
    <row r="29145" spans="1:6" ht="25.5" customHeight="1" x14ac:dyDescent="0.2">
      <c r="A29145" s="84" t="s">
        <v>6281</v>
      </c>
      <c r="B29145" s="85" t="s">
        <v>6282</v>
      </c>
      <c r="C29145" s="86" t="s">
        <v>9</v>
      </c>
      <c r="D29145" s="87">
        <v>2</v>
      </c>
      <c r="E29145" s="88">
        <v>10460</v>
      </c>
      <c r="F29145" s="89">
        <f>+D29145*E29145</f>
        <v>20920</v>
      </c>
    </row>
    <row r="29146" spans="1:6" ht="409.6" hidden="1" customHeight="1" x14ac:dyDescent="0.2"/>
    <row r="29147" spans="1:6" ht="25.5" customHeight="1" x14ac:dyDescent="0.2">
      <c r="A29147" s="84" t="s">
        <v>6279</v>
      </c>
      <c r="B29147" s="85" t="s">
        <v>6280</v>
      </c>
      <c r="C29147" s="86" t="s">
        <v>9</v>
      </c>
      <c r="D29147" s="87">
        <v>4</v>
      </c>
      <c r="E29147" s="88">
        <v>11040</v>
      </c>
      <c r="F29147" s="89">
        <f>+D29147*E29147</f>
        <v>44160</v>
      </c>
    </row>
    <row r="29148" spans="1:6" ht="409.6" hidden="1" customHeight="1" x14ac:dyDescent="0.2"/>
    <row r="29149" spans="1:6" ht="25.5" customHeight="1" x14ac:dyDescent="0.2">
      <c r="A29149" s="84" t="s">
        <v>6363</v>
      </c>
      <c r="B29149" s="85" t="s">
        <v>6364</v>
      </c>
      <c r="C29149" s="86" t="s">
        <v>9</v>
      </c>
      <c r="D29149" s="87">
        <v>2</v>
      </c>
      <c r="E29149" s="88">
        <v>22640</v>
      </c>
      <c r="F29149" s="89">
        <f>+D29149*E29149</f>
        <v>45280</v>
      </c>
    </row>
    <row r="29150" spans="1:6" ht="409.6" hidden="1" customHeight="1" x14ac:dyDescent="0.2"/>
    <row r="29151" spans="1:6" ht="25.5" customHeight="1" x14ac:dyDescent="0.2">
      <c r="A29151" s="84" t="s">
        <v>6347</v>
      </c>
      <c r="B29151" s="85" t="s">
        <v>6348</v>
      </c>
      <c r="C29151" s="86" t="s">
        <v>9</v>
      </c>
      <c r="D29151" s="87">
        <v>1</v>
      </c>
      <c r="E29151" s="88">
        <v>324900</v>
      </c>
      <c r="F29151" s="89">
        <f>+D29151*E29151</f>
        <v>324900</v>
      </c>
    </row>
    <row r="29152" spans="1:6" ht="409.6" hidden="1" customHeight="1" x14ac:dyDescent="0.2"/>
    <row r="29153" spans="1:6" ht="25.5" customHeight="1" x14ac:dyDescent="0.2">
      <c r="A29153" s="84" t="s">
        <v>6349</v>
      </c>
      <c r="B29153" s="85" t="s">
        <v>6350</v>
      </c>
      <c r="C29153" s="86" t="s">
        <v>9</v>
      </c>
      <c r="D29153" s="87">
        <v>2</v>
      </c>
      <c r="E29153" s="88">
        <v>37550</v>
      </c>
      <c r="F29153" s="89">
        <f>+D29153*E29153</f>
        <v>75100</v>
      </c>
    </row>
    <row r="29154" spans="1:6" ht="409.6" hidden="1" customHeight="1" x14ac:dyDescent="0.2"/>
    <row r="29155" spans="1:6" ht="25.5" customHeight="1" x14ac:dyDescent="0.2">
      <c r="A29155" s="84" t="s">
        <v>6351</v>
      </c>
      <c r="B29155" s="85" t="s">
        <v>6352</v>
      </c>
      <c r="C29155" s="86" t="s">
        <v>9</v>
      </c>
      <c r="D29155" s="87">
        <v>10</v>
      </c>
      <c r="E29155" s="88">
        <v>20372</v>
      </c>
      <c r="F29155" s="89">
        <f>+D29155*E29155</f>
        <v>203720</v>
      </c>
    </row>
    <row r="29156" spans="1:6" ht="409.6" hidden="1" customHeight="1" x14ac:dyDescent="0.2"/>
    <row r="29157" spans="1:6" ht="25.5" customHeight="1" x14ac:dyDescent="0.2">
      <c r="A29157" s="84" t="s">
        <v>6365</v>
      </c>
      <c r="B29157" s="85" t="s">
        <v>6366</v>
      </c>
      <c r="C29157" s="86" t="s">
        <v>9</v>
      </c>
      <c r="D29157" s="87">
        <v>6</v>
      </c>
      <c r="E29157" s="88">
        <v>22922</v>
      </c>
      <c r="F29157" s="89">
        <f>+D29157*E29157</f>
        <v>137532</v>
      </c>
    </row>
    <row r="29158" spans="1:6" ht="409.6" hidden="1" customHeight="1" x14ac:dyDescent="0.2"/>
    <row r="29159" spans="1:6" ht="25.5" customHeight="1" x14ac:dyDescent="0.2">
      <c r="A29159" s="84" t="s">
        <v>6367</v>
      </c>
      <c r="B29159" s="85" t="s">
        <v>6368</v>
      </c>
      <c r="C29159" s="86" t="s">
        <v>9</v>
      </c>
      <c r="D29159" s="87">
        <v>4</v>
      </c>
      <c r="E29159" s="88">
        <v>34020</v>
      </c>
      <c r="F29159" s="89">
        <f>+D29159*E29159</f>
        <v>136080</v>
      </c>
    </row>
    <row r="29160" spans="1:6" ht="409.6" hidden="1" customHeight="1" x14ac:dyDescent="0.2"/>
    <row r="29161" spans="1:6" ht="25.5" customHeight="1" x14ac:dyDescent="0.2">
      <c r="A29161" s="84" t="s">
        <v>6369</v>
      </c>
      <c r="B29161" s="85" t="s">
        <v>6370</v>
      </c>
      <c r="C29161" s="86" t="s">
        <v>9</v>
      </c>
      <c r="D29161" s="87">
        <v>1</v>
      </c>
      <c r="E29161" s="88">
        <v>23947</v>
      </c>
      <c r="F29161" s="89">
        <f>+D29161*E29161</f>
        <v>23947</v>
      </c>
    </row>
    <row r="29162" spans="1:6" ht="409.6" hidden="1" customHeight="1" x14ac:dyDescent="0.2"/>
    <row r="29163" spans="1:6" ht="25.5" customHeight="1" x14ac:dyDescent="0.2">
      <c r="A29163" s="84" t="s">
        <v>6353</v>
      </c>
      <c r="B29163" s="85" t="s">
        <v>6354</v>
      </c>
      <c r="C29163" s="86" t="s">
        <v>9</v>
      </c>
      <c r="D29163" s="87">
        <v>1</v>
      </c>
      <c r="E29163" s="88">
        <v>63900</v>
      </c>
      <c r="F29163" s="89">
        <f>+D29163*E29163</f>
        <v>63900</v>
      </c>
    </row>
    <row r="29164" spans="1:6" ht="409.6" hidden="1" customHeight="1" x14ac:dyDescent="0.2"/>
    <row r="29165" spans="1:6" ht="25.5" customHeight="1" x14ac:dyDescent="0.2">
      <c r="A29165" s="84" t="s">
        <v>6359</v>
      </c>
      <c r="B29165" s="85" t="s">
        <v>6360</v>
      </c>
      <c r="C29165" s="86" t="s">
        <v>9</v>
      </c>
      <c r="D29165" s="87">
        <v>1</v>
      </c>
      <c r="E29165" s="88">
        <v>912000</v>
      </c>
      <c r="F29165" s="89">
        <f>+D29165*E29165</f>
        <v>912000</v>
      </c>
    </row>
    <row r="29166" spans="1:6" ht="409.6" hidden="1" customHeight="1" x14ac:dyDescent="0.2"/>
    <row r="29167" spans="1:6" ht="25.5" customHeight="1" x14ac:dyDescent="0.2">
      <c r="A29167" s="84" t="s">
        <v>6175</v>
      </c>
      <c r="B29167" s="85" t="s">
        <v>6176</v>
      </c>
      <c r="C29167" s="86" t="s">
        <v>9</v>
      </c>
      <c r="D29167" s="87">
        <v>1</v>
      </c>
      <c r="E29167" s="88">
        <v>90100</v>
      </c>
      <c r="F29167" s="89">
        <f>+D29167*E29167</f>
        <v>90100</v>
      </c>
    </row>
    <row r="29168" spans="1:6" ht="409.6" hidden="1" customHeight="1" x14ac:dyDescent="0.2"/>
    <row r="29169" spans="1:6" ht="25.5" customHeight="1" x14ac:dyDescent="0.2">
      <c r="A29169" s="84" t="s">
        <v>6355</v>
      </c>
      <c r="B29169" s="85" t="s">
        <v>6356</v>
      </c>
      <c r="C29169" s="86" t="s">
        <v>9</v>
      </c>
      <c r="D29169" s="87">
        <v>1</v>
      </c>
      <c r="E29169" s="88">
        <v>104420</v>
      </c>
      <c r="F29169" s="89">
        <f>+D29169*E29169</f>
        <v>104420</v>
      </c>
    </row>
    <row r="29170" spans="1:6" ht="409.6" hidden="1" customHeight="1" x14ac:dyDescent="0.2"/>
    <row r="29171" spans="1:6" ht="25.5" customHeight="1" x14ac:dyDescent="0.2">
      <c r="A29171" s="84" t="s">
        <v>6357</v>
      </c>
      <c r="B29171" s="85" t="s">
        <v>6358</v>
      </c>
      <c r="C29171" s="86" t="s">
        <v>9</v>
      </c>
      <c r="D29171" s="87">
        <v>1</v>
      </c>
      <c r="E29171" s="88">
        <v>717000</v>
      </c>
      <c r="F29171" s="89">
        <f>+D29171*E29171</f>
        <v>717000</v>
      </c>
    </row>
    <row r="29172" spans="1:6" ht="409.6" hidden="1" customHeight="1" x14ac:dyDescent="0.2"/>
    <row r="29173" spans="1:6" ht="25.5" customHeight="1" x14ac:dyDescent="0.2">
      <c r="A29173" s="84" t="s">
        <v>6119</v>
      </c>
      <c r="B29173" s="85" t="s">
        <v>6120</v>
      </c>
      <c r="C29173" s="86" t="s">
        <v>1212</v>
      </c>
      <c r="D29173" s="87">
        <v>1</v>
      </c>
      <c r="E29173" s="88">
        <v>28050</v>
      </c>
      <c r="F29173" s="89">
        <f>+D29173*E29173</f>
        <v>28050</v>
      </c>
    </row>
    <row r="29174" spans="1:6" ht="409.6" hidden="1" customHeight="1" x14ac:dyDescent="0.2"/>
    <row r="29175" spans="1:6" ht="25.5" customHeight="1" x14ac:dyDescent="0.2">
      <c r="A29175" s="84" t="s">
        <v>6121</v>
      </c>
      <c r="B29175" s="85" t="s">
        <v>6122</v>
      </c>
      <c r="C29175" s="86" t="s">
        <v>9</v>
      </c>
      <c r="D29175" s="87">
        <v>2</v>
      </c>
      <c r="E29175" s="88">
        <v>3040</v>
      </c>
      <c r="F29175" s="89">
        <f>+D29175*E29175</f>
        <v>6080</v>
      </c>
    </row>
    <row r="29176" spans="1:6" ht="409.6" hidden="1" customHeight="1" x14ac:dyDescent="0.2"/>
    <row r="29177" spans="1:6" ht="25.5" customHeight="1" x14ac:dyDescent="0.2">
      <c r="A29177" s="84" t="s">
        <v>267</v>
      </c>
      <c r="B29177" s="85" t="s">
        <v>5006</v>
      </c>
      <c r="C29177" s="86" t="s">
        <v>5007</v>
      </c>
      <c r="D29177" s="87">
        <v>2</v>
      </c>
      <c r="E29177" s="88">
        <v>29141</v>
      </c>
      <c r="F29177" s="89">
        <f>+D29177*E29177</f>
        <v>58282</v>
      </c>
    </row>
    <row r="29178" spans="1:6" ht="409.6" hidden="1" customHeight="1" x14ac:dyDescent="0.2"/>
    <row r="29179" spans="1:6" ht="25.5" customHeight="1" x14ac:dyDescent="0.2">
      <c r="A29179" s="84" t="s">
        <v>6341</v>
      </c>
      <c r="B29179" s="85" t="s">
        <v>6342</v>
      </c>
      <c r="C29179" s="86" t="s">
        <v>106</v>
      </c>
      <c r="D29179" s="87">
        <v>0.25</v>
      </c>
      <c r="E29179" s="88">
        <v>103707</v>
      </c>
      <c r="F29179" s="89">
        <f>+D29179*E29179</f>
        <v>25926.75</v>
      </c>
    </row>
    <row r="29180" spans="1:6" ht="409.6" hidden="1" customHeight="1" x14ac:dyDescent="0.2"/>
    <row r="29181" spans="1:6" ht="25.5" customHeight="1" x14ac:dyDescent="0.2">
      <c r="A29181" s="84" t="s">
        <v>5438</v>
      </c>
      <c r="B29181" s="85" t="s">
        <v>5439</v>
      </c>
      <c r="C29181" s="86" t="s">
        <v>106</v>
      </c>
      <c r="D29181" s="87">
        <v>0.25</v>
      </c>
      <c r="E29181" s="88">
        <v>107489</v>
      </c>
      <c r="F29181" s="89">
        <f>+D29181*E29181</f>
        <v>26872.25</v>
      </c>
    </row>
    <row r="29182" spans="1:6" ht="409.6" hidden="1" customHeight="1" x14ac:dyDescent="0.2"/>
    <row r="29183" spans="1:6" ht="25.5" customHeight="1" x14ac:dyDescent="0.2">
      <c r="A29183" s="84" t="s">
        <v>5561</v>
      </c>
      <c r="B29183" s="85" t="s">
        <v>5562</v>
      </c>
      <c r="C29183" s="86" t="s">
        <v>9</v>
      </c>
      <c r="D29183" s="87">
        <v>40</v>
      </c>
      <c r="E29183" s="88">
        <v>2845</v>
      </c>
      <c r="F29183" s="89">
        <f>+D29183*E29183</f>
        <v>113800</v>
      </c>
    </row>
    <row r="29184" spans="1:6" ht="409.6" hidden="1" customHeight="1" x14ac:dyDescent="0.2"/>
    <row r="29185" spans="1:6" ht="25.5" customHeight="1" x14ac:dyDescent="0.2">
      <c r="A29185" s="84" t="s">
        <v>6371</v>
      </c>
      <c r="B29185" s="85" t="s">
        <v>6372</v>
      </c>
      <c r="C29185" s="86" t="s">
        <v>263</v>
      </c>
      <c r="D29185" s="87">
        <v>1</v>
      </c>
      <c r="E29185" s="88">
        <v>80240</v>
      </c>
      <c r="F29185" s="89">
        <f>+D29185*E29185</f>
        <v>80240</v>
      </c>
    </row>
    <row r="29186" spans="1:6" ht="409.6" hidden="1" customHeight="1" x14ac:dyDescent="0.2"/>
    <row r="29187" spans="1:6" ht="25.5" customHeight="1" x14ac:dyDescent="0.2">
      <c r="A29187" s="84" t="s">
        <v>6277</v>
      </c>
      <c r="B29187" s="85" t="s">
        <v>6278</v>
      </c>
      <c r="C29187" s="86" t="s">
        <v>263</v>
      </c>
      <c r="D29187" s="87">
        <v>6</v>
      </c>
      <c r="E29187" s="88">
        <v>44578</v>
      </c>
      <c r="F29187" s="89">
        <f>+D29187*E29187</f>
        <v>267468</v>
      </c>
    </row>
    <row r="29188" spans="1:6" ht="409.6" hidden="1" customHeight="1" x14ac:dyDescent="0.2"/>
    <row r="29189" spans="1:6" ht="25.5" customHeight="1" x14ac:dyDescent="0.2">
      <c r="A29189" s="84" t="s">
        <v>6373</v>
      </c>
      <c r="B29189" s="85" t="s">
        <v>6374</v>
      </c>
      <c r="C29189" s="86" t="s">
        <v>263</v>
      </c>
      <c r="D29189" s="87">
        <v>6</v>
      </c>
      <c r="E29189" s="88">
        <v>800</v>
      </c>
      <c r="F29189" s="89">
        <f>+D29189*E29189</f>
        <v>4800</v>
      </c>
    </row>
    <row r="29190" spans="1:6" ht="409.6" hidden="1" customHeight="1" x14ac:dyDescent="0.2"/>
    <row r="29191" spans="1:6" ht="25.5" customHeight="1" thickBot="1" x14ac:dyDescent="0.25">
      <c r="A29191" s="84" t="s">
        <v>5044</v>
      </c>
      <c r="B29191" s="85" t="s">
        <v>5045</v>
      </c>
      <c r="C29191" s="86" t="s">
        <v>9</v>
      </c>
      <c r="D29191" s="87">
        <v>4</v>
      </c>
      <c r="E29191" s="88">
        <v>1958</v>
      </c>
      <c r="F29191" s="89">
        <f>+D29191*E29191</f>
        <v>7832</v>
      </c>
    </row>
    <row r="29192" spans="1:6" ht="409.6" hidden="1" customHeight="1" thickBot="1" x14ac:dyDescent="0.25"/>
    <row r="29193" spans="1:6" ht="13.5" customHeight="1" thickBot="1" x14ac:dyDescent="0.25">
      <c r="A29193" s="90" t="s">
        <v>4883</v>
      </c>
      <c r="B29193" s="91"/>
      <c r="C29193" s="92">
        <v>59.939016101822602</v>
      </c>
      <c r="D29193" s="91"/>
      <c r="E29193" s="93" t="s">
        <v>4884</v>
      </c>
      <c r="F29193" s="94">
        <v>5388466</v>
      </c>
    </row>
    <row r="29194" spans="1:6" ht="0.2" customHeight="1" x14ac:dyDescent="0.2"/>
    <row r="29195" spans="1:6" ht="12.75" customHeight="1" x14ac:dyDescent="0.2">
      <c r="A29195" s="80" t="s">
        <v>4871</v>
      </c>
      <c r="B29195" s="81" t="s">
        <v>4885</v>
      </c>
      <c r="C29195" s="82" t="s">
        <v>4870</v>
      </c>
      <c r="D29195" s="82" t="s">
        <v>4873</v>
      </c>
      <c r="E29195" s="82" t="s">
        <v>4874</v>
      </c>
      <c r="F29195" s="83" t="s">
        <v>4875</v>
      </c>
    </row>
    <row r="29196" spans="1:6" ht="409.6" hidden="1" customHeight="1" x14ac:dyDescent="0.2"/>
    <row r="29197" spans="1:6" ht="25.5" customHeight="1" thickBot="1" x14ac:dyDescent="0.25">
      <c r="A29197" s="84" t="s">
        <v>6003</v>
      </c>
      <c r="B29197" s="85" t="s">
        <v>6004</v>
      </c>
      <c r="C29197" s="86" t="s">
        <v>4888</v>
      </c>
      <c r="D29197" s="87">
        <v>9.4802900000000001</v>
      </c>
      <c r="E29197" s="88">
        <v>184277</v>
      </c>
      <c r="F29197" s="89">
        <f>+D29197*E29197</f>
        <v>1746999.4003300001</v>
      </c>
    </row>
    <row r="29198" spans="1:6" ht="409.6" hidden="1" customHeight="1" thickBot="1" x14ac:dyDescent="0.25"/>
    <row r="29199" spans="1:6" ht="13.5" customHeight="1" thickBot="1" x14ac:dyDescent="0.25">
      <c r="A29199" s="90" t="s">
        <v>4893</v>
      </c>
      <c r="B29199" s="91"/>
      <c r="C29199" s="92">
        <v>19.432877778363601</v>
      </c>
      <c r="D29199" s="91"/>
      <c r="E29199" s="93" t="s">
        <v>4884</v>
      </c>
      <c r="F29199" s="94">
        <v>1746999</v>
      </c>
    </row>
    <row r="29200" spans="1:6" ht="0.2" customHeight="1" x14ac:dyDescent="0.2"/>
    <row r="29201" spans="1:6" ht="12.75" customHeight="1" x14ac:dyDescent="0.2">
      <c r="A29201" s="80" t="s">
        <v>4871</v>
      </c>
      <c r="B29201" s="81" t="s">
        <v>4894</v>
      </c>
      <c r="C29201" s="82" t="s">
        <v>4870</v>
      </c>
      <c r="D29201" s="82" t="s">
        <v>4873</v>
      </c>
      <c r="E29201" s="82" t="s">
        <v>4874</v>
      </c>
      <c r="F29201" s="83" t="s">
        <v>4875</v>
      </c>
    </row>
    <row r="29202" spans="1:6" ht="409.6" hidden="1" customHeight="1" x14ac:dyDescent="0.2"/>
    <row r="29203" spans="1:6" ht="25.5" customHeight="1" thickBot="1" x14ac:dyDescent="0.25">
      <c r="A29203" s="84" t="s">
        <v>4895</v>
      </c>
      <c r="B29203" s="85" t="s">
        <v>4896</v>
      </c>
      <c r="C29203" s="86" t="s">
        <v>4897</v>
      </c>
      <c r="D29203" s="87">
        <v>0.05</v>
      </c>
      <c r="E29203" s="88">
        <v>1746999</v>
      </c>
      <c r="F29203" s="89">
        <f>+D29203*E29203</f>
        <v>87349.950000000012</v>
      </c>
    </row>
    <row r="29204" spans="1:6" ht="409.6" hidden="1" customHeight="1" thickBot="1" x14ac:dyDescent="0.25"/>
    <row r="29205" spans="1:6" ht="13.5" customHeight="1" thickBot="1" x14ac:dyDescent="0.25">
      <c r="A29205" s="90" t="s">
        <v>4898</v>
      </c>
      <c r="B29205" s="91"/>
      <c r="C29205" s="92">
        <v>0.97164444509702796</v>
      </c>
      <c r="D29205" s="91"/>
      <c r="E29205" s="93" t="s">
        <v>4884</v>
      </c>
      <c r="F29205" s="94">
        <v>87350</v>
      </c>
    </row>
    <row r="29206" spans="1:6" ht="0.2" customHeight="1" x14ac:dyDescent="0.2"/>
    <row r="29207" spans="1:6" ht="12.75" customHeight="1" x14ac:dyDescent="0.2">
      <c r="A29207" s="80" t="s">
        <v>4871</v>
      </c>
      <c r="B29207" s="81" t="s">
        <v>4937</v>
      </c>
      <c r="C29207" s="82" t="s">
        <v>4870</v>
      </c>
      <c r="D29207" s="82" t="s">
        <v>4873</v>
      </c>
      <c r="E29207" s="82" t="s">
        <v>4874</v>
      </c>
      <c r="F29207" s="83" t="s">
        <v>4875</v>
      </c>
    </row>
    <row r="29208" spans="1:6" ht="409.6" hidden="1" customHeight="1" x14ac:dyDescent="0.2"/>
    <row r="29209" spans="1:6" ht="25.5" customHeight="1" x14ac:dyDescent="0.2">
      <c r="A29209" s="84" t="s">
        <v>2618</v>
      </c>
      <c r="B29209" s="85" t="s">
        <v>2619</v>
      </c>
      <c r="C29209" s="86" t="s">
        <v>106</v>
      </c>
      <c r="D29209" s="87">
        <v>4</v>
      </c>
      <c r="E29209" s="88">
        <v>76154</v>
      </c>
      <c r="F29209" s="89">
        <f>+D29209*E29209</f>
        <v>304616</v>
      </c>
    </row>
    <row r="29210" spans="1:6" ht="409.6" hidden="1" customHeight="1" x14ac:dyDescent="0.2"/>
    <row r="29211" spans="1:6" ht="25.5" customHeight="1" x14ac:dyDescent="0.2">
      <c r="A29211" s="84" t="s">
        <v>2750</v>
      </c>
      <c r="B29211" s="85" t="s">
        <v>2751</v>
      </c>
      <c r="C29211" s="86" t="s">
        <v>106</v>
      </c>
      <c r="D29211" s="87">
        <v>4</v>
      </c>
      <c r="E29211" s="88">
        <v>76790</v>
      </c>
      <c r="F29211" s="89">
        <f>+D29211*E29211</f>
        <v>307160</v>
      </c>
    </row>
    <row r="29212" spans="1:6" ht="409.6" hidden="1" customHeight="1" x14ac:dyDescent="0.2"/>
    <row r="29213" spans="1:6" ht="25.5" customHeight="1" x14ac:dyDescent="0.2">
      <c r="A29213" s="84" t="s">
        <v>2586</v>
      </c>
      <c r="B29213" s="85" t="s">
        <v>2587</v>
      </c>
      <c r="C29213" s="86" t="s">
        <v>117</v>
      </c>
      <c r="D29213" s="87">
        <v>4</v>
      </c>
      <c r="E29213" s="88">
        <v>22736</v>
      </c>
      <c r="F29213" s="89">
        <f>+D29213*E29213</f>
        <v>90944</v>
      </c>
    </row>
    <row r="29214" spans="1:6" ht="409.6" hidden="1" customHeight="1" x14ac:dyDescent="0.2"/>
    <row r="29215" spans="1:6" ht="25.5" customHeight="1" x14ac:dyDescent="0.2">
      <c r="A29215" s="111" t="s">
        <v>4697</v>
      </c>
      <c r="B29215" s="85" t="s">
        <v>3855</v>
      </c>
      <c r="C29215" s="86" t="s">
        <v>106</v>
      </c>
      <c r="D29215" s="87">
        <v>1</v>
      </c>
      <c r="E29215" s="88">
        <v>801863</v>
      </c>
      <c r="F29215" s="89">
        <f>+D29215*E29215</f>
        <v>801863</v>
      </c>
    </row>
    <row r="29216" spans="1:6" ht="409.6" hidden="1" customHeight="1" x14ac:dyDescent="0.2"/>
    <row r="29217" spans="1:6" ht="25.5" customHeight="1" x14ac:dyDescent="0.2">
      <c r="A29217" s="111" t="s">
        <v>4695</v>
      </c>
      <c r="B29217" s="85" t="s">
        <v>3854</v>
      </c>
      <c r="C29217" s="86" t="s">
        <v>106</v>
      </c>
      <c r="D29217" s="87">
        <v>1</v>
      </c>
      <c r="E29217" s="88">
        <v>135362</v>
      </c>
      <c r="F29217" s="89">
        <f>+D29217*E29217</f>
        <v>135362</v>
      </c>
    </row>
    <row r="29218" spans="1:6" ht="409.6" hidden="1" customHeight="1" x14ac:dyDescent="0.2"/>
    <row r="29219" spans="1:6" ht="25.5" customHeight="1" thickBot="1" x14ac:dyDescent="0.25">
      <c r="A29219" s="111" t="s">
        <v>8968</v>
      </c>
      <c r="B29219" s="85" t="s">
        <v>3856</v>
      </c>
      <c r="C29219" s="86" t="s">
        <v>106</v>
      </c>
      <c r="D29219" s="87">
        <v>1</v>
      </c>
      <c r="E29219" s="88">
        <v>127154</v>
      </c>
      <c r="F29219" s="89">
        <f>+D29219*E29219</f>
        <v>127154</v>
      </c>
    </row>
    <row r="29220" spans="1:6" ht="409.6" hidden="1" customHeight="1" thickBot="1" x14ac:dyDescent="0.25"/>
    <row r="29221" spans="1:6" ht="13.5" customHeight="1" thickBot="1" x14ac:dyDescent="0.25">
      <c r="A29221" s="90" t="s">
        <v>4938</v>
      </c>
      <c r="B29221" s="91"/>
      <c r="C29221" s="92">
        <v>19.656461674716802</v>
      </c>
      <c r="D29221" s="91"/>
      <c r="E29221" s="93" t="s">
        <v>4884</v>
      </c>
      <c r="F29221" s="94">
        <v>1767099</v>
      </c>
    </row>
    <row r="29222" spans="1:6" ht="0.2" customHeight="1" thickBot="1" x14ac:dyDescent="0.25"/>
    <row r="29223" spans="1:6" ht="12.75" customHeight="1" thickBot="1" x14ac:dyDescent="0.3">
      <c r="A29223" s="157" t="s">
        <v>4909</v>
      </c>
      <c r="B29223" s="158"/>
      <c r="C29223" s="158"/>
      <c r="D29223" s="158"/>
      <c r="E29223" s="159">
        <v>8989914</v>
      </c>
      <c r="F29223" s="160"/>
    </row>
    <row r="29224" spans="1:6" ht="12.75" customHeight="1" x14ac:dyDescent="0.2"/>
    <row r="29225" spans="1:6" ht="12.75" customHeight="1" x14ac:dyDescent="0.2"/>
    <row r="29226" spans="1:6" ht="409.6" hidden="1" customHeight="1" x14ac:dyDescent="0.2"/>
    <row r="29227" spans="1:6" ht="12.75" customHeight="1" x14ac:dyDescent="0.25">
      <c r="A29227" s="144" t="s">
        <v>4868</v>
      </c>
      <c r="B29227" s="145"/>
      <c r="C29227" s="145"/>
      <c r="D29227" s="145"/>
      <c r="E29227" s="146"/>
      <c r="F29227" s="147"/>
    </row>
    <row r="29228" spans="1:6" ht="12.75" customHeight="1" x14ac:dyDescent="0.2">
      <c r="A29228" s="138" t="s">
        <v>3829</v>
      </c>
      <c r="B29228" s="139"/>
      <c r="C29228" s="139"/>
      <c r="D29228" s="140"/>
      <c r="E29228" s="76" t="s">
        <v>4869</v>
      </c>
      <c r="F29228" s="77" t="s">
        <v>4870</v>
      </c>
    </row>
    <row r="29229" spans="1:6" ht="12.75" customHeight="1" x14ac:dyDescent="0.2">
      <c r="A29229" s="141"/>
      <c r="B29229" s="142"/>
      <c r="C29229" s="142"/>
      <c r="D29229" s="143"/>
      <c r="E29229" s="78" t="s">
        <v>3828</v>
      </c>
      <c r="F29229" s="79" t="s">
        <v>9</v>
      </c>
    </row>
    <row r="29230" spans="1:6" ht="409.6" hidden="1" customHeight="1" x14ac:dyDescent="0.2"/>
    <row r="29231" spans="1:6" ht="12.75" customHeight="1" x14ac:dyDescent="0.2">
      <c r="A29231" s="80" t="s">
        <v>4871</v>
      </c>
      <c r="B29231" s="81" t="s">
        <v>4872</v>
      </c>
      <c r="C29231" s="82" t="s">
        <v>4870</v>
      </c>
      <c r="D29231" s="82" t="s">
        <v>4873</v>
      </c>
      <c r="E29231" s="82" t="s">
        <v>4874</v>
      </c>
      <c r="F29231" s="83" t="s">
        <v>4875</v>
      </c>
    </row>
    <row r="29232" spans="1:6" ht="409.6" hidden="1" customHeight="1" x14ac:dyDescent="0.2"/>
    <row r="29233" spans="1:6" ht="25.5" customHeight="1" x14ac:dyDescent="0.2">
      <c r="A29233" s="84" t="s">
        <v>6331</v>
      </c>
      <c r="B29233" s="85" t="s">
        <v>6332</v>
      </c>
      <c r="C29233" s="86" t="s">
        <v>9</v>
      </c>
      <c r="D29233" s="87">
        <v>1</v>
      </c>
      <c r="E29233" s="88">
        <v>449300</v>
      </c>
      <c r="F29233" s="89">
        <f>+D29233*E29233</f>
        <v>449300</v>
      </c>
    </row>
    <row r="29234" spans="1:6" ht="409.6" hidden="1" customHeight="1" x14ac:dyDescent="0.2"/>
    <row r="29235" spans="1:6" ht="25.5" customHeight="1" x14ac:dyDescent="0.2">
      <c r="A29235" s="84" t="s">
        <v>6277</v>
      </c>
      <c r="B29235" s="85" t="s">
        <v>6278</v>
      </c>
      <c r="C29235" s="86" t="s">
        <v>263</v>
      </c>
      <c r="D29235" s="87">
        <v>7</v>
      </c>
      <c r="E29235" s="88">
        <v>44578</v>
      </c>
      <c r="F29235" s="89">
        <f>+D29235*E29235</f>
        <v>312046</v>
      </c>
    </row>
    <row r="29236" spans="1:6" ht="409.6" hidden="1" customHeight="1" x14ac:dyDescent="0.2"/>
    <row r="29237" spans="1:6" ht="25.5" customHeight="1" x14ac:dyDescent="0.2">
      <c r="A29237" s="84" t="s">
        <v>6375</v>
      </c>
      <c r="B29237" s="85" t="s">
        <v>6376</v>
      </c>
      <c r="C29237" s="86" t="s">
        <v>9</v>
      </c>
      <c r="D29237" s="87">
        <v>1</v>
      </c>
      <c r="E29237" s="88">
        <v>76180</v>
      </c>
      <c r="F29237" s="89">
        <f>+D29237*E29237</f>
        <v>76180</v>
      </c>
    </row>
    <row r="29238" spans="1:6" ht="409.6" hidden="1" customHeight="1" x14ac:dyDescent="0.2"/>
    <row r="29239" spans="1:6" ht="25.5" customHeight="1" x14ac:dyDescent="0.2">
      <c r="A29239" s="84" t="s">
        <v>6377</v>
      </c>
      <c r="B29239" s="85" t="s">
        <v>6378</v>
      </c>
      <c r="C29239" s="86" t="s">
        <v>9</v>
      </c>
      <c r="D29239" s="87">
        <v>1</v>
      </c>
      <c r="E29239" s="88">
        <v>69800</v>
      </c>
      <c r="F29239" s="89">
        <f>+D29239*E29239</f>
        <v>69800</v>
      </c>
    </row>
    <row r="29240" spans="1:6" ht="409.6" hidden="1" customHeight="1" x14ac:dyDescent="0.2"/>
    <row r="29241" spans="1:6" ht="25.5" customHeight="1" x14ac:dyDescent="0.2">
      <c r="A29241" s="84" t="s">
        <v>6379</v>
      </c>
      <c r="B29241" s="85" t="s">
        <v>6380</v>
      </c>
      <c r="C29241" s="86" t="s">
        <v>263</v>
      </c>
      <c r="D29241" s="87">
        <v>7</v>
      </c>
      <c r="E29241" s="88">
        <v>72120</v>
      </c>
      <c r="F29241" s="89">
        <f>+D29241*E29241</f>
        <v>504840</v>
      </c>
    </row>
    <row r="29242" spans="1:6" ht="409.6" hidden="1" customHeight="1" x14ac:dyDescent="0.2"/>
    <row r="29243" spans="1:6" ht="25.5" customHeight="1" x14ac:dyDescent="0.2">
      <c r="A29243" s="84" t="s">
        <v>6333</v>
      </c>
      <c r="B29243" s="85" t="s">
        <v>6334</v>
      </c>
      <c r="C29243" s="86" t="s">
        <v>9</v>
      </c>
      <c r="D29243" s="87">
        <v>0.25</v>
      </c>
      <c r="E29243" s="88">
        <v>224712</v>
      </c>
      <c r="F29243" s="89">
        <f>+D29243*E29243</f>
        <v>56178</v>
      </c>
    </row>
    <row r="29244" spans="1:6" ht="409.6" hidden="1" customHeight="1" x14ac:dyDescent="0.2"/>
    <row r="29245" spans="1:6" ht="25.5" customHeight="1" x14ac:dyDescent="0.2">
      <c r="A29245" s="84" t="s">
        <v>6179</v>
      </c>
      <c r="B29245" s="85" t="s">
        <v>6180</v>
      </c>
      <c r="C29245" s="86" t="s">
        <v>9</v>
      </c>
      <c r="D29245" s="87">
        <v>1</v>
      </c>
      <c r="E29245" s="88">
        <v>171000</v>
      </c>
      <c r="F29245" s="89">
        <f>+D29245*E29245</f>
        <v>171000</v>
      </c>
    </row>
    <row r="29246" spans="1:6" ht="409.6" hidden="1" customHeight="1" x14ac:dyDescent="0.2"/>
    <row r="29247" spans="1:6" ht="25.5" customHeight="1" x14ac:dyDescent="0.2">
      <c r="A29247" s="84" t="s">
        <v>6191</v>
      </c>
      <c r="B29247" s="85" t="s">
        <v>6192</v>
      </c>
      <c r="C29247" s="86" t="s">
        <v>9</v>
      </c>
      <c r="D29247" s="87">
        <v>1</v>
      </c>
      <c r="E29247" s="88">
        <v>170920</v>
      </c>
      <c r="F29247" s="89">
        <f>+D29247*E29247</f>
        <v>170920</v>
      </c>
    </row>
    <row r="29248" spans="1:6" ht="409.6" hidden="1" customHeight="1" x14ac:dyDescent="0.2"/>
    <row r="29249" spans="1:6" ht="25.5" customHeight="1" x14ac:dyDescent="0.2">
      <c r="A29249" s="84" t="s">
        <v>5466</v>
      </c>
      <c r="B29249" s="85" t="s">
        <v>5467</v>
      </c>
      <c r="C29249" s="86" t="s">
        <v>263</v>
      </c>
      <c r="D29249" s="87">
        <v>1</v>
      </c>
      <c r="E29249" s="88">
        <v>9554</v>
      </c>
      <c r="F29249" s="89">
        <f>+D29249*E29249</f>
        <v>9554</v>
      </c>
    </row>
    <row r="29250" spans="1:6" ht="409.6" hidden="1" customHeight="1" x14ac:dyDescent="0.2"/>
    <row r="29251" spans="1:6" ht="25.5" customHeight="1" x14ac:dyDescent="0.2">
      <c r="A29251" s="84" t="s">
        <v>6381</v>
      </c>
      <c r="B29251" s="85" t="s">
        <v>6382</v>
      </c>
      <c r="C29251" s="86" t="s">
        <v>9</v>
      </c>
      <c r="D29251" s="87">
        <v>0.75</v>
      </c>
      <c r="E29251" s="88">
        <v>1595694</v>
      </c>
      <c r="F29251" s="89">
        <f>+D29251*E29251</f>
        <v>1196770.5</v>
      </c>
    </row>
    <row r="29252" spans="1:6" ht="409.6" hidden="1" customHeight="1" x14ac:dyDescent="0.2"/>
    <row r="29253" spans="1:6" ht="25.5" customHeight="1" x14ac:dyDescent="0.2">
      <c r="A29253" s="84" t="s">
        <v>6383</v>
      </c>
      <c r="B29253" s="85" t="s">
        <v>6384</v>
      </c>
      <c r="C29253" s="86" t="s">
        <v>9</v>
      </c>
      <c r="D29253" s="87">
        <v>1</v>
      </c>
      <c r="E29253" s="88">
        <v>838260</v>
      </c>
      <c r="F29253" s="89">
        <f>+D29253*E29253</f>
        <v>838260</v>
      </c>
    </row>
    <row r="29254" spans="1:6" ht="409.6" hidden="1" customHeight="1" x14ac:dyDescent="0.2"/>
    <row r="29255" spans="1:6" ht="25.5" customHeight="1" x14ac:dyDescent="0.2">
      <c r="A29255" s="84" t="s">
        <v>267</v>
      </c>
      <c r="B29255" s="85" t="s">
        <v>5006</v>
      </c>
      <c r="C29255" s="86" t="s">
        <v>5007</v>
      </c>
      <c r="D29255" s="87">
        <v>2</v>
      </c>
      <c r="E29255" s="88">
        <v>29141</v>
      </c>
      <c r="F29255" s="89">
        <f>+D29255*E29255</f>
        <v>58282</v>
      </c>
    </row>
    <row r="29256" spans="1:6" ht="409.6" hidden="1" customHeight="1" x14ac:dyDescent="0.2"/>
    <row r="29257" spans="1:6" ht="25.5" customHeight="1" x14ac:dyDescent="0.2">
      <c r="A29257" s="84" t="s">
        <v>6341</v>
      </c>
      <c r="B29257" s="85" t="s">
        <v>6342</v>
      </c>
      <c r="C29257" s="86" t="s">
        <v>106</v>
      </c>
      <c r="D29257" s="87">
        <v>0.25</v>
      </c>
      <c r="E29257" s="88">
        <v>103707</v>
      </c>
      <c r="F29257" s="89">
        <f>+D29257*E29257</f>
        <v>25926.75</v>
      </c>
    </row>
    <row r="29258" spans="1:6" ht="409.6" hidden="1" customHeight="1" x14ac:dyDescent="0.2"/>
    <row r="29259" spans="1:6" ht="25.5" customHeight="1" x14ac:dyDescent="0.2">
      <c r="A29259" s="84" t="s">
        <v>6385</v>
      </c>
      <c r="B29259" s="85" t="s">
        <v>6386</v>
      </c>
      <c r="C29259" s="86" t="s">
        <v>4655</v>
      </c>
      <c r="D29259" s="87">
        <v>1</v>
      </c>
      <c r="E29259" s="88">
        <v>1300000</v>
      </c>
      <c r="F29259" s="89">
        <f>+D29259*E29259</f>
        <v>1300000</v>
      </c>
    </row>
    <row r="29260" spans="1:6" ht="409.6" hidden="1" customHeight="1" x14ac:dyDescent="0.2"/>
    <row r="29261" spans="1:6" ht="25.5" customHeight="1" x14ac:dyDescent="0.2">
      <c r="A29261" s="84" t="s">
        <v>5438</v>
      </c>
      <c r="B29261" s="85" t="s">
        <v>5439</v>
      </c>
      <c r="C29261" s="86" t="s">
        <v>106</v>
      </c>
      <c r="D29261" s="87">
        <v>0.25</v>
      </c>
      <c r="E29261" s="88">
        <v>107489</v>
      </c>
      <c r="F29261" s="89">
        <f>+D29261*E29261</f>
        <v>26872.25</v>
      </c>
    </row>
    <row r="29262" spans="1:6" ht="409.6" hidden="1" customHeight="1" x14ac:dyDescent="0.2"/>
    <row r="29263" spans="1:6" ht="25.5" customHeight="1" thickBot="1" x14ac:dyDescent="0.25">
      <c r="A29263" s="84" t="s">
        <v>5561</v>
      </c>
      <c r="B29263" s="85" t="s">
        <v>5562</v>
      </c>
      <c r="C29263" s="86" t="s">
        <v>9</v>
      </c>
      <c r="D29263" s="87">
        <v>40</v>
      </c>
      <c r="E29263" s="88">
        <v>2845</v>
      </c>
      <c r="F29263" s="89">
        <f>+D29263*E29263</f>
        <v>113800</v>
      </c>
    </row>
    <row r="29264" spans="1:6" ht="409.6" hidden="1" customHeight="1" thickBot="1" x14ac:dyDescent="0.25"/>
    <row r="29265" spans="1:6" ht="13.5" customHeight="1" thickBot="1" x14ac:dyDescent="0.25">
      <c r="A29265" s="90" t="s">
        <v>4883</v>
      </c>
      <c r="B29265" s="91"/>
      <c r="C29265" s="92">
        <v>95.5420471816701</v>
      </c>
      <c r="D29265" s="91"/>
      <c r="E29265" s="93" t="s">
        <v>4884</v>
      </c>
      <c r="F29265" s="94">
        <v>5379730</v>
      </c>
    </row>
    <row r="29266" spans="1:6" ht="0.2" customHeight="1" x14ac:dyDescent="0.2"/>
    <row r="29267" spans="1:6" ht="12.75" customHeight="1" x14ac:dyDescent="0.2">
      <c r="A29267" s="80" t="s">
        <v>4871</v>
      </c>
      <c r="B29267" s="81" t="s">
        <v>4885</v>
      </c>
      <c r="C29267" s="82" t="s">
        <v>4870</v>
      </c>
      <c r="D29267" s="82" t="s">
        <v>4873</v>
      </c>
      <c r="E29267" s="82" t="s">
        <v>4874</v>
      </c>
      <c r="F29267" s="83" t="s">
        <v>4875</v>
      </c>
    </row>
    <row r="29268" spans="1:6" ht="409.6" hidden="1" customHeight="1" x14ac:dyDescent="0.2"/>
    <row r="29269" spans="1:6" ht="25.5" customHeight="1" thickBot="1" x14ac:dyDescent="0.25">
      <c r="A29269" s="84" t="s">
        <v>6003</v>
      </c>
      <c r="B29269" s="85" t="s">
        <v>6004</v>
      </c>
      <c r="C29269" s="86" t="s">
        <v>4888</v>
      </c>
      <c r="D29269" s="87">
        <v>1.2972999999999999</v>
      </c>
      <c r="E29269" s="88">
        <v>184277</v>
      </c>
      <c r="F29269" s="89">
        <f>+D29269*E29269</f>
        <v>239062.55209999997</v>
      </c>
    </row>
    <row r="29270" spans="1:6" ht="409.6" hidden="1" customHeight="1" thickBot="1" x14ac:dyDescent="0.25"/>
    <row r="29271" spans="1:6" ht="13.5" customHeight="1" thickBot="1" x14ac:dyDescent="0.25">
      <c r="A29271" s="90" t="s">
        <v>4893</v>
      </c>
      <c r="B29271" s="91"/>
      <c r="C29271" s="92">
        <v>4.24567188788129</v>
      </c>
      <c r="D29271" s="91"/>
      <c r="E29271" s="93" t="s">
        <v>4884</v>
      </c>
      <c r="F29271" s="94">
        <v>239063</v>
      </c>
    </row>
    <row r="29272" spans="1:6" ht="0.2" customHeight="1" x14ac:dyDescent="0.2"/>
    <row r="29273" spans="1:6" ht="12.75" customHeight="1" x14ac:dyDescent="0.2">
      <c r="A29273" s="80" t="s">
        <v>4871</v>
      </c>
      <c r="B29273" s="81" t="s">
        <v>4894</v>
      </c>
      <c r="C29273" s="82" t="s">
        <v>4870</v>
      </c>
      <c r="D29273" s="82" t="s">
        <v>4873</v>
      </c>
      <c r="E29273" s="82" t="s">
        <v>4874</v>
      </c>
      <c r="F29273" s="83" t="s">
        <v>4875</v>
      </c>
    </row>
    <row r="29274" spans="1:6" ht="409.6" hidden="1" customHeight="1" x14ac:dyDescent="0.2"/>
    <row r="29275" spans="1:6" ht="25.5" customHeight="1" thickBot="1" x14ac:dyDescent="0.25">
      <c r="A29275" s="84" t="s">
        <v>4895</v>
      </c>
      <c r="B29275" s="85" t="s">
        <v>4896</v>
      </c>
      <c r="C29275" s="86" t="s">
        <v>4897</v>
      </c>
      <c r="D29275" s="87">
        <v>0.05</v>
      </c>
      <c r="E29275" s="88">
        <v>239063</v>
      </c>
      <c r="F29275" s="89">
        <f>+D29275*E29275</f>
        <v>11953.150000000001</v>
      </c>
    </row>
    <row r="29276" spans="1:6" ht="409.6" hidden="1" customHeight="1" thickBot="1" x14ac:dyDescent="0.25"/>
    <row r="29277" spans="1:6" ht="13.5" customHeight="1" thickBot="1" x14ac:dyDescent="0.25">
      <c r="A29277" s="90" t="s">
        <v>4898</v>
      </c>
      <c r="B29277" s="91"/>
      <c r="C29277" s="92">
        <v>0.21228093044864699</v>
      </c>
      <c r="D29277" s="91"/>
      <c r="E29277" s="93" t="s">
        <v>4884</v>
      </c>
      <c r="F29277" s="94">
        <v>11953</v>
      </c>
    </row>
    <row r="29278" spans="1:6" ht="0.2" customHeight="1" thickBot="1" x14ac:dyDescent="0.25"/>
    <row r="29279" spans="1:6" ht="12.75" customHeight="1" thickBot="1" x14ac:dyDescent="0.3">
      <c r="A29279" s="157" t="s">
        <v>4909</v>
      </c>
      <c r="B29279" s="158"/>
      <c r="C29279" s="158"/>
      <c r="D29279" s="158"/>
      <c r="E29279" s="159">
        <v>5630746</v>
      </c>
      <c r="F29279" s="160"/>
    </row>
    <row r="29280" spans="1:6" ht="12.75" customHeight="1" x14ac:dyDescent="0.2"/>
    <row r="29281" spans="1:6" ht="12.75" customHeight="1" x14ac:dyDescent="0.2"/>
    <row r="29282" spans="1:6" ht="409.6" hidden="1" customHeight="1" x14ac:dyDescent="0.2"/>
    <row r="29283" spans="1:6" ht="12.75" customHeight="1" x14ac:dyDescent="0.25">
      <c r="A29283" s="144" t="s">
        <v>4868</v>
      </c>
      <c r="B29283" s="145"/>
      <c r="C29283" s="145"/>
      <c r="D29283" s="145"/>
      <c r="E29283" s="146"/>
      <c r="F29283" s="147"/>
    </row>
    <row r="29284" spans="1:6" ht="12.75" customHeight="1" x14ac:dyDescent="0.2">
      <c r="A29284" s="138" t="s">
        <v>3831</v>
      </c>
      <c r="B29284" s="139"/>
      <c r="C29284" s="139"/>
      <c r="D29284" s="140"/>
      <c r="E29284" s="76" t="s">
        <v>4869</v>
      </c>
      <c r="F29284" s="77" t="s">
        <v>4870</v>
      </c>
    </row>
    <row r="29285" spans="1:6" ht="12.75" customHeight="1" x14ac:dyDescent="0.2">
      <c r="A29285" s="141"/>
      <c r="B29285" s="142"/>
      <c r="C29285" s="142"/>
      <c r="D29285" s="143"/>
      <c r="E29285" s="78" t="s">
        <v>3830</v>
      </c>
      <c r="F29285" s="79" t="s">
        <v>9</v>
      </c>
    </row>
    <row r="29286" spans="1:6" ht="409.6" hidden="1" customHeight="1" x14ac:dyDescent="0.2"/>
    <row r="29287" spans="1:6" ht="12.75" customHeight="1" x14ac:dyDescent="0.2">
      <c r="A29287" s="80" t="s">
        <v>4871</v>
      </c>
      <c r="B29287" s="81" t="s">
        <v>4872</v>
      </c>
      <c r="C29287" s="82" t="s">
        <v>4870</v>
      </c>
      <c r="D29287" s="82" t="s">
        <v>4873</v>
      </c>
      <c r="E29287" s="82" t="s">
        <v>4874</v>
      </c>
      <c r="F29287" s="83" t="s">
        <v>4875</v>
      </c>
    </row>
    <row r="29288" spans="1:6" ht="409.6" hidden="1" customHeight="1" x14ac:dyDescent="0.2"/>
    <row r="29289" spans="1:6" ht="25.5" customHeight="1" x14ac:dyDescent="0.2">
      <c r="A29289" s="84" t="s">
        <v>6379</v>
      </c>
      <c r="B29289" s="85" t="s">
        <v>6380</v>
      </c>
      <c r="C29289" s="86" t="s">
        <v>263</v>
      </c>
      <c r="D29289" s="87">
        <v>10</v>
      </c>
      <c r="E29289" s="88">
        <v>72120</v>
      </c>
      <c r="F29289" s="89">
        <f>+D29289*E29289</f>
        <v>721200</v>
      </c>
    </row>
    <row r="29290" spans="1:6" ht="409.6" hidden="1" customHeight="1" x14ac:dyDescent="0.2"/>
    <row r="29291" spans="1:6" ht="25.5" customHeight="1" x14ac:dyDescent="0.2">
      <c r="A29291" s="84" t="s">
        <v>6333</v>
      </c>
      <c r="B29291" s="85" t="s">
        <v>6334</v>
      </c>
      <c r="C29291" s="86" t="s">
        <v>9</v>
      </c>
      <c r="D29291" s="87">
        <v>0.25</v>
      </c>
      <c r="E29291" s="88">
        <v>224712</v>
      </c>
      <c r="F29291" s="89">
        <f>+D29291*E29291</f>
        <v>56178</v>
      </c>
    </row>
    <row r="29292" spans="1:6" ht="409.6" hidden="1" customHeight="1" x14ac:dyDescent="0.2"/>
    <row r="29293" spans="1:6" ht="25.5" customHeight="1" x14ac:dyDescent="0.2">
      <c r="A29293" s="84" t="s">
        <v>6179</v>
      </c>
      <c r="B29293" s="85" t="s">
        <v>6180</v>
      </c>
      <c r="C29293" s="86" t="s">
        <v>9</v>
      </c>
      <c r="D29293" s="87">
        <v>1</v>
      </c>
      <c r="E29293" s="88">
        <v>171000</v>
      </c>
      <c r="F29293" s="89">
        <f>+D29293*E29293</f>
        <v>171000</v>
      </c>
    </row>
    <row r="29294" spans="1:6" ht="409.6" hidden="1" customHeight="1" x14ac:dyDescent="0.2"/>
    <row r="29295" spans="1:6" ht="25.5" customHeight="1" x14ac:dyDescent="0.2">
      <c r="A29295" s="84" t="s">
        <v>6191</v>
      </c>
      <c r="B29295" s="85" t="s">
        <v>6192</v>
      </c>
      <c r="C29295" s="86" t="s">
        <v>9</v>
      </c>
      <c r="D29295" s="87">
        <v>1</v>
      </c>
      <c r="E29295" s="88">
        <v>170920</v>
      </c>
      <c r="F29295" s="89">
        <f>+D29295*E29295</f>
        <v>170920</v>
      </c>
    </row>
    <row r="29296" spans="1:6" ht="409.6" hidden="1" customHeight="1" x14ac:dyDescent="0.2"/>
    <row r="29297" spans="1:6" ht="25.5" customHeight="1" x14ac:dyDescent="0.2">
      <c r="A29297" s="84" t="s">
        <v>6381</v>
      </c>
      <c r="B29297" s="85" t="s">
        <v>6382</v>
      </c>
      <c r="C29297" s="86" t="s">
        <v>9</v>
      </c>
      <c r="D29297" s="87">
        <v>0.75</v>
      </c>
      <c r="E29297" s="88">
        <v>1595694</v>
      </c>
      <c r="F29297" s="89">
        <f>+D29297*E29297</f>
        <v>1196770.5</v>
      </c>
    </row>
    <row r="29298" spans="1:6" ht="409.6" hidden="1" customHeight="1" x14ac:dyDescent="0.2"/>
    <row r="29299" spans="1:6" ht="25.5" customHeight="1" thickBot="1" x14ac:dyDescent="0.25">
      <c r="A29299" s="84" t="s">
        <v>6385</v>
      </c>
      <c r="B29299" s="85" t="s">
        <v>6386</v>
      </c>
      <c r="C29299" s="86" t="s">
        <v>4655</v>
      </c>
      <c r="D29299" s="87">
        <v>1</v>
      </c>
      <c r="E29299" s="88">
        <v>1300000</v>
      </c>
      <c r="F29299" s="89">
        <f>+D29299*E29299</f>
        <v>1300000</v>
      </c>
    </row>
    <row r="29300" spans="1:6" ht="409.6" hidden="1" customHeight="1" x14ac:dyDescent="0.2"/>
    <row r="29301" spans="1:6" ht="13.5" customHeight="1" thickBot="1" x14ac:dyDescent="0.25">
      <c r="A29301" s="90" t="s">
        <v>4883</v>
      </c>
      <c r="B29301" s="91"/>
      <c r="C29301" s="92">
        <v>93.508909165430794</v>
      </c>
      <c r="D29301" s="91"/>
      <c r="E29301" s="93" t="s">
        <v>4884</v>
      </c>
      <c r="F29301" s="94">
        <v>3616069</v>
      </c>
    </row>
    <row r="29302" spans="1:6" ht="0.2" customHeight="1" x14ac:dyDescent="0.2"/>
    <row r="29303" spans="1:6" ht="12.75" customHeight="1" x14ac:dyDescent="0.2">
      <c r="A29303" s="80" t="s">
        <v>4871</v>
      </c>
      <c r="B29303" s="81" t="s">
        <v>4885</v>
      </c>
      <c r="C29303" s="82" t="s">
        <v>4870</v>
      </c>
      <c r="D29303" s="82" t="s">
        <v>4873</v>
      </c>
      <c r="E29303" s="82" t="s">
        <v>4874</v>
      </c>
      <c r="F29303" s="83" t="s">
        <v>4875</v>
      </c>
    </row>
    <row r="29304" spans="1:6" ht="409.6" hidden="1" customHeight="1" x14ac:dyDescent="0.2"/>
    <row r="29305" spans="1:6" ht="25.5" customHeight="1" thickBot="1" x14ac:dyDescent="0.25">
      <c r="A29305" s="84" t="s">
        <v>6003</v>
      </c>
      <c r="B29305" s="85" t="s">
        <v>6004</v>
      </c>
      <c r="C29305" s="86" t="s">
        <v>4888</v>
      </c>
      <c r="D29305" s="87">
        <v>1.2972999999999999</v>
      </c>
      <c r="E29305" s="88">
        <v>184277</v>
      </c>
      <c r="F29305" s="89">
        <f>+D29305*E29305</f>
        <v>239062.55209999997</v>
      </c>
    </row>
    <row r="29306" spans="1:6" ht="409.6" hidden="1" customHeight="1" thickBot="1" x14ac:dyDescent="0.25"/>
    <row r="29307" spans="1:6" ht="13.5" customHeight="1" thickBot="1" x14ac:dyDescent="0.25">
      <c r="A29307" s="90" t="s">
        <v>4893</v>
      </c>
      <c r="B29307" s="91"/>
      <c r="C29307" s="92">
        <v>6.1819949651998902</v>
      </c>
      <c r="D29307" s="91"/>
      <c r="E29307" s="93" t="s">
        <v>4884</v>
      </c>
      <c r="F29307" s="94">
        <v>239063</v>
      </c>
    </row>
    <row r="29308" spans="1:6" ht="0.2" customHeight="1" x14ac:dyDescent="0.2"/>
    <row r="29309" spans="1:6" ht="12.75" customHeight="1" x14ac:dyDescent="0.2">
      <c r="A29309" s="80" t="s">
        <v>4871</v>
      </c>
      <c r="B29309" s="81" t="s">
        <v>4894</v>
      </c>
      <c r="C29309" s="82" t="s">
        <v>4870</v>
      </c>
      <c r="D29309" s="82" t="s">
        <v>4873</v>
      </c>
      <c r="E29309" s="82" t="s">
        <v>4874</v>
      </c>
      <c r="F29309" s="83" t="s">
        <v>4875</v>
      </c>
    </row>
    <row r="29310" spans="1:6" ht="409.6" hidden="1" customHeight="1" x14ac:dyDescent="0.2"/>
    <row r="29311" spans="1:6" ht="25.5" customHeight="1" thickBot="1" x14ac:dyDescent="0.25">
      <c r="A29311" s="84" t="s">
        <v>4895</v>
      </c>
      <c r="B29311" s="85" t="s">
        <v>4896</v>
      </c>
      <c r="C29311" s="86" t="s">
        <v>4897</v>
      </c>
      <c r="D29311" s="87">
        <v>0.05</v>
      </c>
      <c r="E29311" s="88">
        <v>239063</v>
      </c>
      <c r="F29311" s="89">
        <f>+D29311*E29311</f>
        <v>11953.150000000001</v>
      </c>
    </row>
    <row r="29312" spans="1:6" ht="409.6" hidden="1" customHeight="1" thickBot="1" x14ac:dyDescent="0.25"/>
    <row r="29313" spans="1:6" ht="13.5" customHeight="1" thickBot="1" x14ac:dyDescent="0.25">
      <c r="A29313" s="90" t="s">
        <v>4898</v>
      </c>
      <c r="B29313" s="91"/>
      <c r="C29313" s="92">
        <v>0.309095869369305</v>
      </c>
      <c r="D29313" s="91"/>
      <c r="E29313" s="93" t="s">
        <v>4884</v>
      </c>
      <c r="F29313" s="94">
        <v>11953</v>
      </c>
    </row>
    <row r="29314" spans="1:6" ht="0.2" customHeight="1" thickBot="1" x14ac:dyDescent="0.25"/>
    <row r="29315" spans="1:6" ht="12.75" customHeight="1" thickBot="1" x14ac:dyDescent="0.3">
      <c r="A29315" s="157" t="s">
        <v>4909</v>
      </c>
      <c r="B29315" s="158"/>
      <c r="C29315" s="158"/>
      <c r="D29315" s="158"/>
      <c r="E29315" s="159">
        <v>3867085</v>
      </c>
      <c r="F29315" s="160"/>
    </row>
    <row r="29316" spans="1:6" ht="12.75" customHeight="1" x14ac:dyDescent="0.2"/>
    <row r="29317" spans="1:6" ht="12.75" customHeight="1" x14ac:dyDescent="0.2"/>
    <row r="29318" spans="1:6" ht="409.6" hidden="1" customHeight="1" x14ac:dyDescent="0.2"/>
    <row r="29319" spans="1:6" ht="12.75" customHeight="1" x14ac:dyDescent="0.25">
      <c r="A29319" s="144" t="s">
        <v>4868</v>
      </c>
      <c r="B29319" s="145"/>
      <c r="C29319" s="145"/>
      <c r="D29319" s="145"/>
      <c r="E29319" s="146"/>
      <c r="F29319" s="147"/>
    </row>
    <row r="29320" spans="1:6" ht="12.75" customHeight="1" x14ac:dyDescent="0.2">
      <c r="A29320" s="138" t="s">
        <v>3833</v>
      </c>
      <c r="B29320" s="139"/>
      <c r="C29320" s="139"/>
      <c r="D29320" s="140"/>
      <c r="E29320" s="76" t="s">
        <v>4869</v>
      </c>
      <c r="F29320" s="77" t="s">
        <v>4870</v>
      </c>
    </row>
    <row r="29321" spans="1:6" ht="12.75" customHeight="1" x14ac:dyDescent="0.2">
      <c r="A29321" s="141"/>
      <c r="B29321" s="142"/>
      <c r="C29321" s="142"/>
      <c r="D29321" s="143"/>
      <c r="E29321" s="78" t="s">
        <v>3832</v>
      </c>
      <c r="F29321" s="79" t="s">
        <v>263</v>
      </c>
    </row>
    <row r="29322" spans="1:6" ht="409.6" hidden="1" customHeight="1" x14ac:dyDescent="0.2"/>
    <row r="29323" spans="1:6" ht="12.75" customHeight="1" x14ac:dyDescent="0.2">
      <c r="A29323" s="80" t="s">
        <v>4871</v>
      </c>
      <c r="B29323" s="81" t="s">
        <v>4872</v>
      </c>
      <c r="C29323" s="82" t="s">
        <v>4870</v>
      </c>
      <c r="D29323" s="82" t="s">
        <v>4873</v>
      </c>
      <c r="E29323" s="82" t="s">
        <v>4874</v>
      </c>
      <c r="F29323" s="83" t="s">
        <v>4875</v>
      </c>
    </row>
    <row r="29324" spans="1:6" ht="409.6" hidden="1" customHeight="1" x14ac:dyDescent="0.2"/>
    <row r="29325" spans="1:6" ht="25.5" customHeight="1" x14ac:dyDescent="0.2">
      <c r="A29325" s="84" t="s">
        <v>6387</v>
      </c>
      <c r="B29325" s="85" t="s">
        <v>6388</v>
      </c>
      <c r="C29325" s="86" t="s">
        <v>263</v>
      </c>
      <c r="D29325" s="87">
        <v>1</v>
      </c>
      <c r="E29325" s="88">
        <v>17500</v>
      </c>
      <c r="F29325" s="89">
        <f>+D29325*E29325</f>
        <v>17500</v>
      </c>
    </row>
    <row r="29326" spans="1:6" ht="409.6" hidden="1" customHeight="1" x14ac:dyDescent="0.2"/>
    <row r="29327" spans="1:6" ht="25.5" customHeight="1" thickBot="1" x14ac:dyDescent="0.25">
      <c r="A29327" s="84" t="s">
        <v>4931</v>
      </c>
      <c r="B29327" s="85" t="s">
        <v>4932</v>
      </c>
      <c r="C29327" s="86" t="s">
        <v>106</v>
      </c>
      <c r="D29327" s="87">
        <v>0.03</v>
      </c>
      <c r="E29327" s="88">
        <v>376410</v>
      </c>
      <c r="F29327" s="89">
        <f>+D29327*E29327</f>
        <v>11292.3</v>
      </c>
    </row>
    <row r="29328" spans="1:6" ht="409.6" hidden="1" customHeight="1" thickBot="1" x14ac:dyDescent="0.25"/>
    <row r="29329" spans="1:6" ht="13.5" customHeight="1" thickBot="1" x14ac:dyDescent="0.25">
      <c r="A29329" s="90" t="s">
        <v>4883</v>
      </c>
      <c r="B29329" s="91"/>
      <c r="C29329" s="92">
        <v>35.517615711043099</v>
      </c>
      <c r="D29329" s="91"/>
      <c r="E29329" s="93" t="s">
        <v>4884</v>
      </c>
      <c r="F29329" s="94">
        <v>28792</v>
      </c>
    </row>
    <row r="29330" spans="1:6" ht="0.2" customHeight="1" x14ac:dyDescent="0.2"/>
    <row r="29331" spans="1:6" ht="12.75" customHeight="1" x14ac:dyDescent="0.2">
      <c r="A29331" s="80" t="s">
        <v>4871</v>
      </c>
      <c r="B29331" s="81" t="s">
        <v>4885</v>
      </c>
      <c r="C29331" s="82" t="s">
        <v>4870</v>
      </c>
      <c r="D29331" s="82" t="s">
        <v>4873</v>
      </c>
      <c r="E29331" s="82" t="s">
        <v>4874</v>
      </c>
      <c r="F29331" s="83" t="s">
        <v>4875</v>
      </c>
    </row>
    <row r="29332" spans="1:6" ht="409.6" hidden="1" customHeight="1" x14ac:dyDescent="0.2"/>
    <row r="29333" spans="1:6" ht="25.5" customHeight="1" thickBot="1" x14ac:dyDescent="0.25">
      <c r="A29333" s="84" t="s">
        <v>6003</v>
      </c>
      <c r="B29333" s="85" t="s">
        <v>6004</v>
      </c>
      <c r="C29333" s="86" t="s">
        <v>4888</v>
      </c>
      <c r="D29333" s="87">
        <v>0.26650000000000001</v>
      </c>
      <c r="E29333" s="88">
        <v>184277</v>
      </c>
      <c r="F29333" s="89">
        <f>+D29333*E29333</f>
        <v>49109.820500000002</v>
      </c>
    </row>
    <row r="29334" spans="1:6" ht="409.6" hidden="1" customHeight="1" thickBot="1" x14ac:dyDescent="0.25"/>
    <row r="29335" spans="1:6" ht="13.5" customHeight="1" thickBot="1" x14ac:dyDescent="0.25">
      <c r="A29335" s="90" t="s">
        <v>4893</v>
      </c>
      <c r="B29335" s="91"/>
      <c r="C29335" s="92">
        <v>60.581762557978898</v>
      </c>
      <c r="D29335" s="91"/>
      <c r="E29335" s="93" t="s">
        <v>4884</v>
      </c>
      <c r="F29335" s="94">
        <v>49110</v>
      </c>
    </row>
    <row r="29336" spans="1:6" ht="0.2" customHeight="1" x14ac:dyDescent="0.2"/>
    <row r="29337" spans="1:6" ht="12.75" customHeight="1" x14ac:dyDescent="0.2">
      <c r="A29337" s="80" t="s">
        <v>4871</v>
      </c>
      <c r="B29337" s="81" t="s">
        <v>4894</v>
      </c>
      <c r="C29337" s="82" t="s">
        <v>4870</v>
      </c>
      <c r="D29337" s="82" t="s">
        <v>4873</v>
      </c>
      <c r="E29337" s="82" t="s">
        <v>4874</v>
      </c>
      <c r="F29337" s="83" t="s">
        <v>4875</v>
      </c>
    </row>
    <row r="29338" spans="1:6" ht="409.6" hidden="1" customHeight="1" x14ac:dyDescent="0.2"/>
    <row r="29339" spans="1:6" ht="25.5" customHeight="1" thickBot="1" x14ac:dyDescent="0.25">
      <c r="A29339" s="84" t="s">
        <v>4895</v>
      </c>
      <c r="B29339" s="85" t="s">
        <v>4896</v>
      </c>
      <c r="C29339" s="86" t="s">
        <v>4897</v>
      </c>
      <c r="D29339" s="87">
        <v>0.05</v>
      </c>
      <c r="E29339" s="88">
        <v>49110</v>
      </c>
      <c r="F29339" s="89">
        <f>+D29339*E29339</f>
        <v>2455.5</v>
      </c>
    </row>
    <row r="29340" spans="1:6" ht="409.6" hidden="1" customHeight="1" thickBot="1" x14ac:dyDescent="0.25"/>
    <row r="29341" spans="1:6" ht="13.5" customHeight="1" thickBot="1" x14ac:dyDescent="0.25">
      <c r="A29341" s="90" t="s">
        <v>4898</v>
      </c>
      <c r="B29341" s="91"/>
      <c r="C29341" s="92">
        <v>3.0297049245041001</v>
      </c>
      <c r="D29341" s="91"/>
      <c r="E29341" s="93" t="s">
        <v>4884</v>
      </c>
      <c r="F29341" s="94">
        <v>2456</v>
      </c>
    </row>
    <row r="29342" spans="1:6" ht="0.2" customHeight="1" x14ac:dyDescent="0.2"/>
    <row r="29343" spans="1:6" ht="12.75" customHeight="1" x14ac:dyDescent="0.2">
      <c r="A29343" s="80" t="s">
        <v>4871</v>
      </c>
      <c r="B29343" s="81" t="s">
        <v>4905</v>
      </c>
      <c r="C29343" s="82" t="s">
        <v>4870</v>
      </c>
      <c r="D29343" s="82" t="s">
        <v>4873</v>
      </c>
      <c r="E29343" s="82" t="s">
        <v>4874</v>
      </c>
      <c r="F29343" s="83" t="s">
        <v>4875</v>
      </c>
    </row>
    <row r="29344" spans="1:6" ht="409.6" hidden="1" customHeight="1" x14ac:dyDescent="0.2"/>
    <row r="29345" spans="1:6" ht="25.5" customHeight="1" thickBot="1" x14ac:dyDescent="0.25">
      <c r="A29345" s="84" t="s">
        <v>4920</v>
      </c>
      <c r="B29345" s="85" t="s">
        <v>4921</v>
      </c>
      <c r="C29345" s="86" t="s">
        <v>106</v>
      </c>
      <c r="D29345" s="87">
        <v>0.05</v>
      </c>
      <c r="E29345" s="88">
        <v>14128</v>
      </c>
      <c r="F29345" s="89">
        <f>+D29345*E29345</f>
        <v>706.40000000000009</v>
      </c>
    </row>
    <row r="29346" spans="1:6" ht="409.6" hidden="1" customHeight="1" x14ac:dyDescent="0.2"/>
    <row r="29347" spans="1:6" ht="13.5" customHeight="1" thickBot="1" x14ac:dyDescent="0.25">
      <c r="A29347" s="90" t="s">
        <v>4908</v>
      </c>
      <c r="B29347" s="91"/>
      <c r="C29347" s="92">
        <v>0.87091680647389702</v>
      </c>
      <c r="D29347" s="91"/>
      <c r="E29347" s="93" t="s">
        <v>4884</v>
      </c>
      <c r="F29347" s="94">
        <v>706</v>
      </c>
    </row>
    <row r="29348" spans="1:6" ht="0.2" customHeight="1" thickBot="1" x14ac:dyDescent="0.25"/>
    <row r="29349" spans="1:6" ht="12.75" customHeight="1" thickBot="1" x14ac:dyDescent="0.3">
      <c r="A29349" s="157" t="s">
        <v>4909</v>
      </c>
      <c r="B29349" s="158"/>
      <c r="C29349" s="158"/>
      <c r="D29349" s="158"/>
      <c r="E29349" s="159">
        <v>81064</v>
      </c>
      <c r="F29349" s="160"/>
    </row>
    <row r="29350" spans="1:6" ht="12.75" customHeight="1" x14ac:dyDescent="0.2"/>
    <row r="29351" spans="1:6" ht="12.75" customHeight="1" x14ac:dyDescent="0.2"/>
    <row r="29352" spans="1:6" ht="409.6" hidden="1" customHeight="1" x14ac:dyDescent="0.2"/>
    <row r="29353" spans="1:6" ht="12.75" customHeight="1" x14ac:dyDescent="0.25">
      <c r="A29353" s="144" t="s">
        <v>4868</v>
      </c>
      <c r="B29353" s="145"/>
      <c r="C29353" s="145"/>
      <c r="D29353" s="145"/>
      <c r="E29353" s="146"/>
      <c r="F29353" s="147"/>
    </row>
    <row r="29354" spans="1:6" ht="12.75" customHeight="1" x14ac:dyDescent="0.2">
      <c r="A29354" s="138" t="s">
        <v>3835</v>
      </c>
      <c r="B29354" s="139"/>
      <c r="C29354" s="139"/>
      <c r="D29354" s="140"/>
      <c r="E29354" s="76" t="s">
        <v>4869</v>
      </c>
      <c r="F29354" s="77" t="s">
        <v>4870</v>
      </c>
    </row>
    <row r="29355" spans="1:6" ht="12.75" customHeight="1" x14ac:dyDescent="0.2">
      <c r="A29355" s="141"/>
      <c r="B29355" s="142"/>
      <c r="C29355" s="142"/>
      <c r="D29355" s="143"/>
      <c r="E29355" s="78" t="s">
        <v>3834</v>
      </c>
      <c r="F29355" s="79" t="s">
        <v>263</v>
      </c>
    </row>
    <row r="29356" spans="1:6" ht="409.6" hidden="1" customHeight="1" x14ac:dyDescent="0.2"/>
    <row r="29357" spans="1:6" ht="12.75" customHeight="1" x14ac:dyDescent="0.2">
      <c r="A29357" s="80" t="s">
        <v>4871</v>
      </c>
      <c r="B29357" s="81" t="s">
        <v>4872</v>
      </c>
      <c r="C29357" s="82" t="s">
        <v>4870</v>
      </c>
      <c r="D29357" s="82" t="s">
        <v>4873</v>
      </c>
      <c r="E29357" s="82" t="s">
        <v>4874</v>
      </c>
      <c r="F29357" s="83" t="s">
        <v>4875</v>
      </c>
    </row>
    <row r="29358" spans="1:6" ht="409.6" hidden="1" customHeight="1" x14ac:dyDescent="0.2"/>
    <row r="29359" spans="1:6" ht="25.5" customHeight="1" x14ac:dyDescent="0.2">
      <c r="A29359" s="84" t="s">
        <v>6389</v>
      </c>
      <c r="B29359" s="85" t="s">
        <v>6390</v>
      </c>
      <c r="C29359" s="86" t="s">
        <v>263</v>
      </c>
      <c r="D29359" s="87">
        <v>1</v>
      </c>
      <c r="E29359" s="88">
        <v>40750</v>
      </c>
      <c r="F29359" s="89">
        <f>+D29359*E29359</f>
        <v>40750</v>
      </c>
    </row>
    <row r="29360" spans="1:6" ht="409.6" hidden="1" customHeight="1" x14ac:dyDescent="0.2"/>
    <row r="29361" spans="1:6" ht="25.5" customHeight="1" x14ac:dyDescent="0.2">
      <c r="A29361" s="84" t="s">
        <v>267</v>
      </c>
      <c r="B29361" s="85" t="s">
        <v>5006</v>
      </c>
      <c r="C29361" s="86" t="s">
        <v>5007</v>
      </c>
      <c r="D29361" s="87">
        <v>0.5</v>
      </c>
      <c r="E29361" s="88">
        <v>29141</v>
      </c>
      <c r="F29361" s="89">
        <f>+D29361*E29361</f>
        <v>14570.5</v>
      </c>
    </row>
    <row r="29362" spans="1:6" ht="409.6" hidden="1" customHeight="1" x14ac:dyDescent="0.2"/>
    <row r="29363" spans="1:6" ht="25.5" customHeight="1" x14ac:dyDescent="0.2">
      <c r="A29363" s="84" t="s">
        <v>6341</v>
      </c>
      <c r="B29363" s="85" t="s">
        <v>6342</v>
      </c>
      <c r="C29363" s="86" t="s">
        <v>106</v>
      </c>
      <c r="D29363" s="87">
        <v>0.1</v>
      </c>
      <c r="E29363" s="88">
        <v>103707</v>
      </c>
      <c r="F29363" s="89">
        <f>+D29363*E29363</f>
        <v>10370.700000000001</v>
      </c>
    </row>
    <row r="29364" spans="1:6" ht="409.6" hidden="1" customHeight="1" x14ac:dyDescent="0.2"/>
    <row r="29365" spans="1:6" ht="25.5" customHeight="1" thickBot="1" x14ac:dyDescent="0.25">
      <c r="A29365" s="84" t="s">
        <v>5438</v>
      </c>
      <c r="B29365" s="85" t="s">
        <v>5439</v>
      </c>
      <c r="C29365" s="86" t="s">
        <v>106</v>
      </c>
      <c r="D29365" s="87">
        <v>0.1</v>
      </c>
      <c r="E29365" s="88">
        <v>107489</v>
      </c>
      <c r="F29365" s="89">
        <f>+D29365*E29365</f>
        <v>10748.900000000001</v>
      </c>
    </row>
    <row r="29366" spans="1:6" ht="409.6" hidden="1" customHeight="1" thickBot="1" x14ac:dyDescent="0.25"/>
    <row r="29367" spans="1:6" ht="13.5" customHeight="1" thickBot="1" x14ac:dyDescent="0.25">
      <c r="A29367" s="90" t="s">
        <v>4883</v>
      </c>
      <c r="B29367" s="91"/>
      <c r="C29367" s="92">
        <v>79.800605491178601</v>
      </c>
      <c r="D29367" s="91"/>
      <c r="E29367" s="93" t="s">
        <v>4884</v>
      </c>
      <c r="F29367" s="94">
        <v>76441</v>
      </c>
    </row>
    <row r="29368" spans="1:6" ht="0.2" customHeight="1" x14ac:dyDescent="0.2"/>
    <row r="29369" spans="1:6" ht="12.75" customHeight="1" x14ac:dyDescent="0.2">
      <c r="A29369" s="80" t="s">
        <v>4871</v>
      </c>
      <c r="B29369" s="81" t="s">
        <v>4885</v>
      </c>
      <c r="C29369" s="82" t="s">
        <v>4870</v>
      </c>
      <c r="D29369" s="82" t="s">
        <v>4873</v>
      </c>
      <c r="E29369" s="82" t="s">
        <v>4874</v>
      </c>
      <c r="F29369" s="83" t="s">
        <v>4875</v>
      </c>
    </row>
    <row r="29370" spans="1:6" ht="409.6" hidden="1" customHeight="1" x14ac:dyDescent="0.2"/>
    <row r="29371" spans="1:6" ht="25.5" customHeight="1" thickBot="1" x14ac:dyDescent="0.25">
      <c r="A29371" s="84" t="s">
        <v>6003</v>
      </c>
      <c r="B29371" s="85" t="s">
        <v>6004</v>
      </c>
      <c r="C29371" s="86" t="s">
        <v>4888</v>
      </c>
      <c r="D29371" s="87">
        <v>0.1</v>
      </c>
      <c r="E29371" s="88">
        <v>184277</v>
      </c>
      <c r="F29371" s="89">
        <f>+D29371*E29371</f>
        <v>18427.7</v>
      </c>
    </row>
    <row r="29372" spans="1:6" ht="409.6" hidden="1" customHeight="1" thickBot="1" x14ac:dyDescent="0.25"/>
    <row r="29373" spans="1:6" ht="13.5" customHeight="1" thickBot="1" x14ac:dyDescent="0.25">
      <c r="A29373" s="90" t="s">
        <v>4893</v>
      </c>
      <c r="B29373" s="91"/>
      <c r="C29373" s="92">
        <v>19.237916275185299</v>
      </c>
      <c r="D29373" s="91"/>
      <c r="E29373" s="93" t="s">
        <v>4884</v>
      </c>
      <c r="F29373" s="94">
        <v>18428</v>
      </c>
    </row>
    <row r="29374" spans="1:6" ht="0.2" customHeight="1" x14ac:dyDescent="0.2"/>
    <row r="29375" spans="1:6" ht="12.75" customHeight="1" x14ac:dyDescent="0.2">
      <c r="A29375" s="80" t="s">
        <v>4871</v>
      </c>
      <c r="B29375" s="81" t="s">
        <v>4894</v>
      </c>
      <c r="C29375" s="82" t="s">
        <v>4870</v>
      </c>
      <c r="D29375" s="82" t="s">
        <v>4873</v>
      </c>
      <c r="E29375" s="82" t="s">
        <v>4874</v>
      </c>
      <c r="F29375" s="83" t="s">
        <v>4875</v>
      </c>
    </row>
    <row r="29376" spans="1:6" ht="409.6" hidden="1" customHeight="1" x14ac:dyDescent="0.2"/>
    <row r="29377" spans="1:6" ht="25.5" customHeight="1" thickBot="1" x14ac:dyDescent="0.25">
      <c r="A29377" s="84" t="s">
        <v>4895</v>
      </c>
      <c r="B29377" s="85" t="s">
        <v>4896</v>
      </c>
      <c r="C29377" s="86" t="s">
        <v>4897</v>
      </c>
      <c r="D29377" s="87">
        <v>0.05</v>
      </c>
      <c r="E29377" s="88">
        <v>18428</v>
      </c>
      <c r="F29377" s="89">
        <f>+D29377*E29377</f>
        <v>921.40000000000009</v>
      </c>
    </row>
    <row r="29378" spans="1:6" ht="409.6" hidden="1" customHeight="1" thickBot="1" x14ac:dyDescent="0.25"/>
    <row r="29379" spans="1:6" ht="13.5" customHeight="1" thickBot="1" x14ac:dyDescent="0.25">
      <c r="A29379" s="90" t="s">
        <v>4898</v>
      </c>
      <c r="B29379" s="91"/>
      <c r="C29379" s="92">
        <v>0.96147823363607898</v>
      </c>
      <c r="D29379" s="91"/>
      <c r="E29379" s="93" t="s">
        <v>4884</v>
      </c>
      <c r="F29379" s="94">
        <v>921</v>
      </c>
    </row>
    <row r="29380" spans="1:6" ht="0.2" customHeight="1" thickBot="1" x14ac:dyDescent="0.25"/>
    <row r="29381" spans="1:6" ht="12.75" customHeight="1" thickBot="1" x14ac:dyDescent="0.3">
      <c r="A29381" s="157" t="s">
        <v>4909</v>
      </c>
      <c r="B29381" s="158"/>
      <c r="C29381" s="158"/>
      <c r="D29381" s="158"/>
      <c r="E29381" s="159">
        <v>95790</v>
      </c>
      <c r="F29381" s="160"/>
    </row>
    <row r="29382" spans="1:6" ht="12.75" customHeight="1" x14ac:dyDescent="0.2"/>
    <row r="29383" spans="1:6" ht="12.75" customHeight="1" x14ac:dyDescent="0.2"/>
    <row r="29384" spans="1:6" ht="409.6" hidden="1" customHeight="1" x14ac:dyDescent="0.2"/>
    <row r="29385" spans="1:6" ht="12.75" customHeight="1" x14ac:dyDescent="0.25">
      <c r="A29385" s="144" t="s">
        <v>4868</v>
      </c>
      <c r="B29385" s="145"/>
      <c r="C29385" s="145"/>
      <c r="D29385" s="145"/>
      <c r="E29385" s="146"/>
      <c r="F29385" s="147"/>
    </row>
    <row r="29386" spans="1:6" ht="12.75" customHeight="1" x14ac:dyDescent="0.2">
      <c r="A29386" s="138" t="s">
        <v>3837</v>
      </c>
      <c r="B29386" s="139"/>
      <c r="C29386" s="139"/>
      <c r="D29386" s="140"/>
      <c r="E29386" s="76" t="s">
        <v>4869</v>
      </c>
      <c r="F29386" s="77" t="s">
        <v>4870</v>
      </c>
    </row>
    <row r="29387" spans="1:6" ht="12.75" customHeight="1" x14ac:dyDescent="0.2">
      <c r="A29387" s="141"/>
      <c r="B29387" s="142"/>
      <c r="C29387" s="142"/>
      <c r="D29387" s="143"/>
      <c r="E29387" s="78" t="s">
        <v>3836</v>
      </c>
      <c r="F29387" s="79" t="s">
        <v>263</v>
      </c>
    </row>
    <row r="29388" spans="1:6" ht="409.6" hidden="1" customHeight="1" x14ac:dyDescent="0.2"/>
    <row r="29389" spans="1:6" ht="12.75" customHeight="1" x14ac:dyDescent="0.2">
      <c r="A29389" s="80" t="s">
        <v>4871</v>
      </c>
      <c r="B29389" s="81" t="s">
        <v>4872</v>
      </c>
      <c r="C29389" s="82" t="s">
        <v>4870</v>
      </c>
      <c r="D29389" s="82" t="s">
        <v>4873</v>
      </c>
      <c r="E29389" s="82" t="s">
        <v>4874</v>
      </c>
      <c r="F29389" s="83" t="s">
        <v>4875</v>
      </c>
    </row>
    <row r="29390" spans="1:6" ht="409.6" hidden="1" customHeight="1" x14ac:dyDescent="0.2"/>
    <row r="29391" spans="1:6" ht="25.5" customHeight="1" x14ac:dyDescent="0.2">
      <c r="A29391" s="84" t="s">
        <v>6391</v>
      </c>
      <c r="B29391" s="85" t="s">
        <v>6392</v>
      </c>
      <c r="C29391" s="86" t="s">
        <v>263</v>
      </c>
      <c r="D29391" s="87">
        <v>1</v>
      </c>
      <c r="E29391" s="88">
        <v>69750</v>
      </c>
      <c r="F29391" s="89">
        <f>+D29391*E29391</f>
        <v>69750</v>
      </c>
    </row>
    <row r="29392" spans="1:6" ht="409.6" hidden="1" customHeight="1" x14ac:dyDescent="0.2"/>
    <row r="29393" spans="1:6" ht="25.5" customHeight="1" x14ac:dyDescent="0.2">
      <c r="A29393" s="84" t="s">
        <v>267</v>
      </c>
      <c r="B29393" s="85" t="s">
        <v>5006</v>
      </c>
      <c r="C29393" s="86" t="s">
        <v>5007</v>
      </c>
      <c r="D29393" s="87">
        <v>0.5</v>
      </c>
      <c r="E29393" s="88">
        <v>29141</v>
      </c>
      <c r="F29393" s="89">
        <f>+D29393*E29393</f>
        <v>14570.5</v>
      </c>
    </row>
    <row r="29394" spans="1:6" ht="409.6" hidden="1" customHeight="1" x14ac:dyDescent="0.2"/>
    <row r="29395" spans="1:6" ht="25.5" customHeight="1" x14ac:dyDescent="0.2">
      <c r="A29395" s="84" t="s">
        <v>6341</v>
      </c>
      <c r="B29395" s="85" t="s">
        <v>6342</v>
      </c>
      <c r="C29395" s="86" t="s">
        <v>106</v>
      </c>
      <c r="D29395" s="87">
        <v>0.1</v>
      </c>
      <c r="E29395" s="88">
        <v>103707</v>
      </c>
      <c r="F29395" s="89">
        <f>+D29395*E29395</f>
        <v>10370.700000000001</v>
      </c>
    </row>
    <row r="29396" spans="1:6" ht="409.6" hidden="1" customHeight="1" x14ac:dyDescent="0.2"/>
    <row r="29397" spans="1:6" ht="25.5" customHeight="1" thickBot="1" x14ac:dyDescent="0.25">
      <c r="A29397" s="84" t="s">
        <v>5438</v>
      </c>
      <c r="B29397" s="85" t="s">
        <v>5439</v>
      </c>
      <c r="C29397" s="86" t="s">
        <v>106</v>
      </c>
      <c r="D29397" s="87">
        <v>0.1</v>
      </c>
      <c r="E29397" s="88">
        <v>107489</v>
      </c>
      <c r="F29397" s="89">
        <f>+D29397*E29397</f>
        <v>10748.900000000001</v>
      </c>
    </row>
    <row r="29398" spans="1:6" ht="409.6" hidden="1" customHeight="1" thickBot="1" x14ac:dyDescent="0.25"/>
    <row r="29399" spans="1:6" ht="13.5" customHeight="1" thickBot="1" x14ac:dyDescent="0.25">
      <c r="A29399" s="90" t="s">
        <v>4883</v>
      </c>
      <c r="B29399" s="91"/>
      <c r="C29399" s="92">
        <v>84.494751181985706</v>
      </c>
      <c r="D29399" s="91"/>
      <c r="E29399" s="93" t="s">
        <v>4884</v>
      </c>
      <c r="F29399" s="94">
        <v>105441</v>
      </c>
    </row>
    <row r="29400" spans="1:6" ht="0.2" customHeight="1" x14ac:dyDescent="0.2"/>
    <row r="29401" spans="1:6" ht="12.75" customHeight="1" x14ac:dyDescent="0.2">
      <c r="A29401" s="80" t="s">
        <v>4871</v>
      </c>
      <c r="B29401" s="81" t="s">
        <v>4885</v>
      </c>
      <c r="C29401" s="82" t="s">
        <v>4870</v>
      </c>
      <c r="D29401" s="82" t="s">
        <v>4873</v>
      </c>
      <c r="E29401" s="82" t="s">
        <v>4874</v>
      </c>
      <c r="F29401" s="83" t="s">
        <v>4875</v>
      </c>
    </row>
    <row r="29402" spans="1:6" ht="409.6" hidden="1" customHeight="1" x14ac:dyDescent="0.2"/>
    <row r="29403" spans="1:6" ht="25.5" customHeight="1" thickBot="1" x14ac:dyDescent="0.25">
      <c r="A29403" s="84" t="s">
        <v>6003</v>
      </c>
      <c r="B29403" s="85" t="s">
        <v>6004</v>
      </c>
      <c r="C29403" s="86" t="s">
        <v>4888</v>
      </c>
      <c r="D29403" s="87">
        <v>0.1</v>
      </c>
      <c r="E29403" s="88">
        <v>184277</v>
      </c>
      <c r="F29403" s="89">
        <f>+D29403*E29403</f>
        <v>18427.7</v>
      </c>
    </row>
    <row r="29404" spans="1:6" ht="409.6" hidden="1" customHeight="1" thickBot="1" x14ac:dyDescent="0.25"/>
    <row r="29405" spans="1:6" ht="13.5" customHeight="1" thickBot="1" x14ac:dyDescent="0.25">
      <c r="A29405" s="90" t="s">
        <v>4893</v>
      </c>
      <c r="B29405" s="91"/>
      <c r="C29405" s="92">
        <v>14.7672089109704</v>
      </c>
      <c r="D29405" s="91"/>
      <c r="E29405" s="93" t="s">
        <v>4884</v>
      </c>
      <c r="F29405" s="94">
        <v>18428</v>
      </c>
    </row>
    <row r="29406" spans="1:6" ht="0.2" customHeight="1" x14ac:dyDescent="0.2"/>
    <row r="29407" spans="1:6" ht="12.75" customHeight="1" x14ac:dyDescent="0.2">
      <c r="A29407" s="80" t="s">
        <v>4871</v>
      </c>
      <c r="B29407" s="81" t="s">
        <v>4894</v>
      </c>
      <c r="C29407" s="82" t="s">
        <v>4870</v>
      </c>
      <c r="D29407" s="82" t="s">
        <v>4873</v>
      </c>
      <c r="E29407" s="82" t="s">
        <v>4874</v>
      </c>
      <c r="F29407" s="83" t="s">
        <v>4875</v>
      </c>
    </row>
    <row r="29408" spans="1:6" ht="409.6" hidden="1" customHeight="1" x14ac:dyDescent="0.2"/>
    <row r="29409" spans="1:6" ht="25.5" customHeight="1" thickBot="1" x14ac:dyDescent="0.25">
      <c r="A29409" s="84" t="s">
        <v>4895</v>
      </c>
      <c r="B29409" s="85" t="s">
        <v>4896</v>
      </c>
      <c r="C29409" s="86" t="s">
        <v>4897</v>
      </c>
      <c r="D29409" s="87">
        <v>0.05</v>
      </c>
      <c r="E29409" s="88">
        <v>18428</v>
      </c>
      <c r="F29409" s="89">
        <f>+D29409*E29409</f>
        <v>921.40000000000009</v>
      </c>
    </row>
    <row r="29410" spans="1:6" ht="409.6" hidden="1" customHeight="1" thickBot="1" x14ac:dyDescent="0.25"/>
    <row r="29411" spans="1:6" ht="13.5" customHeight="1" thickBot="1" x14ac:dyDescent="0.25">
      <c r="A29411" s="90" t="s">
        <v>4898</v>
      </c>
      <c r="B29411" s="91"/>
      <c r="C29411" s="92">
        <v>0.73803990704383404</v>
      </c>
      <c r="D29411" s="91"/>
      <c r="E29411" s="93" t="s">
        <v>4884</v>
      </c>
      <c r="F29411" s="94">
        <v>921</v>
      </c>
    </row>
    <row r="29412" spans="1:6" ht="0.2" customHeight="1" thickBot="1" x14ac:dyDescent="0.25"/>
    <row r="29413" spans="1:6" ht="12.75" customHeight="1" thickBot="1" x14ac:dyDescent="0.3">
      <c r="A29413" s="157" t="s">
        <v>4909</v>
      </c>
      <c r="B29413" s="158"/>
      <c r="C29413" s="158"/>
      <c r="D29413" s="158"/>
      <c r="E29413" s="159">
        <v>124790</v>
      </c>
      <c r="F29413" s="160"/>
    </row>
    <row r="29414" spans="1:6" ht="12.75" customHeight="1" x14ac:dyDescent="0.2"/>
    <row r="29415" spans="1:6" ht="12.75" customHeight="1" x14ac:dyDescent="0.2"/>
    <row r="29416" spans="1:6" ht="409.6" hidden="1" customHeight="1" x14ac:dyDescent="0.2"/>
    <row r="29417" spans="1:6" ht="12.75" customHeight="1" x14ac:dyDescent="0.25">
      <c r="A29417" s="144" t="s">
        <v>4868</v>
      </c>
      <c r="B29417" s="145"/>
      <c r="C29417" s="145"/>
      <c r="D29417" s="145"/>
      <c r="E29417" s="146"/>
      <c r="F29417" s="147"/>
    </row>
    <row r="29418" spans="1:6" ht="12.75" customHeight="1" x14ac:dyDescent="0.2">
      <c r="A29418" s="138" t="s">
        <v>3839</v>
      </c>
      <c r="B29418" s="139"/>
      <c r="C29418" s="139"/>
      <c r="D29418" s="140"/>
      <c r="E29418" s="76" t="s">
        <v>4869</v>
      </c>
      <c r="F29418" s="77" t="s">
        <v>4870</v>
      </c>
    </row>
    <row r="29419" spans="1:6" ht="12.75" customHeight="1" x14ac:dyDescent="0.2">
      <c r="A29419" s="141"/>
      <c r="B29419" s="142"/>
      <c r="C29419" s="142"/>
      <c r="D29419" s="143"/>
      <c r="E29419" s="78" t="s">
        <v>3838</v>
      </c>
      <c r="F29419" s="79" t="s">
        <v>263</v>
      </c>
    </row>
    <row r="29420" spans="1:6" ht="409.6" hidden="1" customHeight="1" x14ac:dyDescent="0.2"/>
    <row r="29421" spans="1:6" ht="12.75" customHeight="1" x14ac:dyDescent="0.2">
      <c r="A29421" s="80" t="s">
        <v>4871</v>
      </c>
      <c r="B29421" s="81" t="s">
        <v>4872</v>
      </c>
      <c r="C29421" s="82" t="s">
        <v>4870</v>
      </c>
      <c r="D29421" s="82" t="s">
        <v>4873</v>
      </c>
      <c r="E29421" s="82" t="s">
        <v>4874</v>
      </c>
      <c r="F29421" s="83" t="s">
        <v>4875</v>
      </c>
    </row>
    <row r="29422" spans="1:6" ht="409.6" hidden="1" customHeight="1" x14ac:dyDescent="0.2"/>
    <row r="29423" spans="1:6" ht="25.5" customHeight="1" x14ac:dyDescent="0.2">
      <c r="A29423" s="84" t="s">
        <v>6379</v>
      </c>
      <c r="B29423" s="85" t="s">
        <v>6380</v>
      </c>
      <c r="C29423" s="86" t="s">
        <v>263</v>
      </c>
      <c r="D29423" s="87">
        <v>1</v>
      </c>
      <c r="E29423" s="88">
        <v>72120</v>
      </c>
      <c r="F29423" s="89">
        <f>+D29423*E29423</f>
        <v>72120</v>
      </c>
    </row>
    <row r="29424" spans="1:6" ht="409.6" hidden="1" customHeight="1" x14ac:dyDescent="0.2"/>
    <row r="29425" spans="1:6" ht="25.5" customHeight="1" x14ac:dyDescent="0.2">
      <c r="A29425" s="84" t="s">
        <v>267</v>
      </c>
      <c r="B29425" s="85" t="s">
        <v>5006</v>
      </c>
      <c r="C29425" s="86" t="s">
        <v>5007</v>
      </c>
      <c r="D29425" s="87">
        <v>0.5</v>
      </c>
      <c r="E29425" s="88">
        <v>29141</v>
      </c>
      <c r="F29425" s="89">
        <f>+D29425*E29425</f>
        <v>14570.5</v>
      </c>
    </row>
    <row r="29426" spans="1:6" ht="409.6" hidden="1" customHeight="1" x14ac:dyDescent="0.2"/>
    <row r="29427" spans="1:6" ht="25.5" customHeight="1" x14ac:dyDescent="0.2">
      <c r="A29427" s="84" t="s">
        <v>6341</v>
      </c>
      <c r="B29427" s="85" t="s">
        <v>6342</v>
      </c>
      <c r="C29427" s="86" t="s">
        <v>106</v>
      </c>
      <c r="D29427" s="87">
        <v>0.1</v>
      </c>
      <c r="E29427" s="88">
        <v>103707</v>
      </c>
      <c r="F29427" s="89">
        <f>+D29427*E29427</f>
        <v>10370.700000000001</v>
      </c>
    </row>
    <row r="29428" spans="1:6" ht="409.6" hidden="1" customHeight="1" x14ac:dyDescent="0.2"/>
    <row r="29429" spans="1:6" ht="25.5" customHeight="1" thickBot="1" x14ac:dyDescent="0.25">
      <c r="A29429" s="84" t="s">
        <v>5438</v>
      </c>
      <c r="B29429" s="85" t="s">
        <v>5439</v>
      </c>
      <c r="C29429" s="86" t="s">
        <v>106</v>
      </c>
      <c r="D29429" s="87">
        <v>0.1</v>
      </c>
      <c r="E29429" s="88">
        <v>107489</v>
      </c>
      <c r="F29429" s="89">
        <f>+D29429*E29429</f>
        <v>10748.900000000001</v>
      </c>
    </row>
    <row r="29430" spans="1:6" ht="409.6" hidden="1" customHeight="1" thickBot="1" x14ac:dyDescent="0.25"/>
    <row r="29431" spans="1:6" ht="13.5" customHeight="1" thickBot="1" x14ac:dyDescent="0.25">
      <c r="A29431" s="90" t="s">
        <v>4883</v>
      </c>
      <c r="B29431" s="91"/>
      <c r="C29431" s="92">
        <v>84.783737024221494</v>
      </c>
      <c r="D29431" s="91"/>
      <c r="E29431" s="93" t="s">
        <v>4884</v>
      </c>
      <c r="F29431" s="94">
        <v>107811</v>
      </c>
    </row>
    <row r="29432" spans="1:6" ht="0.2" customHeight="1" x14ac:dyDescent="0.2"/>
    <row r="29433" spans="1:6" ht="12.75" customHeight="1" x14ac:dyDescent="0.2">
      <c r="A29433" s="80" t="s">
        <v>4871</v>
      </c>
      <c r="B29433" s="81" t="s">
        <v>4885</v>
      </c>
      <c r="C29433" s="82" t="s">
        <v>4870</v>
      </c>
      <c r="D29433" s="82" t="s">
        <v>4873</v>
      </c>
      <c r="E29433" s="82" t="s">
        <v>4874</v>
      </c>
      <c r="F29433" s="83" t="s">
        <v>4875</v>
      </c>
    </row>
    <row r="29434" spans="1:6" ht="409.6" hidden="1" customHeight="1" x14ac:dyDescent="0.2"/>
    <row r="29435" spans="1:6" ht="25.5" customHeight="1" thickBot="1" x14ac:dyDescent="0.25">
      <c r="A29435" s="84" t="s">
        <v>6003</v>
      </c>
      <c r="B29435" s="85" t="s">
        <v>6004</v>
      </c>
      <c r="C29435" s="86" t="s">
        <v>4888</v>
      </c>
      <c r="D29435" s="87">
        <v>0.1</v>
      </c>
      <c r="E29435" s="88">
        <v>184277</v>
      </c>
      <c r="F29435" s="89">
        <f>+D29435*E29435</f>
        <v>18427.7</v>
      </c>
    </row>
    <row r="29436" spans="1:6" ht="409.6" hidden="1" customHeight="1" thickBot="1" x14ac:dyDescent="0.25"/>
    <row r="29437" spans="1:6" ht="13.5" customHeight="1" thickBot="1" x14ac:dyDescent="0.25">
      <c r="A29437" s="90" t="s">
        <v>4893</v>
      </c>
      <c r="B29437" s="91"/>
      <c r="C29437" s="92">
        <v>14.491978609625701</v>
      </c>
      <c r="D29437" s="91"/>
      <c r="E29437" s="93" t="s">
        <v>4884</v>
      </c>
      <c r="F29437" s="94">
        <v>18428</v>
      </c>
    </row>
    <row r="29438" spans="1:6" ht="0.2" customHeight="1" x14ac:dyDescent="0.2"/>
    <row r="29439" spans="1:6" ht="12.75" customHeight="1" x14ac:dyDescent="0.2">
      <c r="A29439" s="80" t="s">
        <v>4871</v>
      </c>
      <c r="B29439" s="81" t="s">
        <v>4894</v>
      </c>
      <c r="C29439" s="82" t="s">
        <v>4870</v>
      </c>
      <c r="D29439" s="82" t="s">
        <v>4873</v>
      </c>
      <c r="E29439" s="82" t="s">
        <v>4874</v>
      </c>
      <c r="F29439" s="83" t="s">
        <v>4875</v>
      </c>
    </row>
    <row r="29440" spans="1:6" ht="409.6" hidden="1" customHeight="1" x14ac:dyDescent="0.2"/>
    <row r="29441" spans="1:6" ht="25.5" customHeight="1" thickBot="1" x14ac:dyDescent="0.25">
      <c r="A29441" s="84" t="s">
        <v>4895</v>
      </c>
      <c r="B29441" s="85" t="s">
        <v>4896</v>
      </c>
      <c r="C29441" s="86" t="s">
        <v>4897</v>
      </c>
      <c r="D29441" s="87">
        <v>0.05</v>
      </c>
      <c r="E29441" s="88">
        <v>18428</v>
      </c>
      <c r="F29441" s="89">
        <f>+D29441*E29441</f>
        <v>921.40000000000009</v>
      </c>
    </row>
    <row r="29442" spans="1:6" ht="409.6" hidden="1" customHeight="1" thickBot="1" x14ac:dyDescent="0.25"/>
    <row r="29443" spans="1:6" ht="13.5" customHeight="1" thickBot="1" x14ac:dyDescent="0.25">
      <c r="A29443" s="90" t="s">
        <v>4898</v>
      </c>
      <c r="B29443" s="91"/>
      <c r="C29443" s="92">
        <v>0.72428436615287795</v>
      </c>
      <c r="D29443" s="91"/>
      <c r="E29443" s="93" t="s">
        <v>4884</v>
      </c>
      <c r="F29443" s="94">
        <v>921</v>
      </c>
    </row>
    <row r="29444" spans="1:6" ht="0.2" customHeight="1" thickBot="1" x14ac:dyDescent="0.25"/>
    <row r="29445" spans="1:6" ht="12.75" customHeight="1" thickBot="1" x14ac:dyDescent="0.3">
      <c r="A29445" s="157" t="s">
        <v>4909</v>
      </c>
      <c r="B29445" s="158"/>
      <c r="C29445" s="158"/>
      <c r="D29445" s="158"/>
      <c r="E29445" s="159">
        <v>127160</v>
      </c>
      <c r="F29445" s="160"/>
    </row>
    <row r="29446" spans="1:6" ht="12.75" customHeight="1" x14ac:dyDescent="0.2"/>
    <row r="29447" spans="1:6" ht="12.75" customHeight="1" x14ac:dyDescent="0.2"/>
    <row r="29448" spans="1:6" ht="409.6" hidden="1" customHeight="1" x14ac:dyDescent="0.2"/>
    <row r="29449" spans="1:6" ht="12.75" customHeight="1" x14ac:dyDescent="0.25">
      <c r="A29449" s="144" t="s">
        <v>4868</v>
      </c>
      <c r="B29449" s="145"/>
      <c r="C29449" s="145"/>
      <c r="D29449" s="145"/>
      <c r="E29449" s="146"/>
      <c r="F29449" s="147"/>
    </row>
    <row r="29450" spans="1:6" ht="12.75" customHeight="1" x14ac:dyDescent="0.2">
      <c r="A29450" s="138" t="s">
        <v>3841</v>
      </c>
      <c r="B29450" s="139"/>
      <c r="C29450" s="139"/>
      <c r="D29450" s="140"/>
      <c r="E29450" s="76" t="s">
        <v>4869</v>
      </c>
      <c r="F29450" s="77" t="s">
        <v>4870</v>
      </c>
    </row>
    <row r="29451" spans="1:6" ht="12.75" customHeight="1" x14ac:dyDescent="0.2">
      <c r="A29451" s="141"/>
      <c r="B29451" s="142"/>
      <c r="C29451" s="142"/>
      <c r="D29451" s="143"/>
      <c r="E29451" s="78" t="s">
        <v>3840</v>
      </c>
      <c r="F29451" s="79" t="s">
        <v>9</v>
      </c>
    </row>
    <row r="29452" spans="1:6" ht="409.6" hidden="1" customHeight="1" x14ac:dyDescent="0.2"/>
    <row r="29453" spans="1:6" ht="12.75" customHeight="1" x14ac:dyDescent="0.2">
      <c r="A29453" s="80" t="s">
        <v>4871</v>
      </c>
      <c r="B29453" s="81" t="s">
        <v>4872</v>
      </c>
      <c r="C29453" s="82" t="s">
        <v>4870</v>
      </c>
      <c r="D29453" s="82" t="s">
        <v>4873</v>
      </c>
      <c r="E29453" s="82" t="s">
        <v>4874</v>
      </c>
      <c r="F29453" s="83" t="s">
        <v>4875</v>
      </c>
    </row>
    <row r="29454" spans="1:6" ht="409.6" hidden="1" customHeight="1" x14ac:dyDescent="0.2"/>
    <row r="29455" spans="1:6" ht="25.5" customHeight="1" thickBot="1" x14ac:dyDescent="0.25">
      <c r="A29455" s="84" t="s">
        <v>6393</v>
      </c>
      <c r="B29455" s="85" t="s">
        <v>6394</v>
      </c>
      <c r="C29455" s="86" t="s">
        <v>9</v>
      </c>
      <c r="D29455" s="87">
        <v>1</v>
      </c>
      <c r="E29455" s="88">
        <v>4008000</v>
      </c>
      <c r="F29455" s="89">
        <f>+D29455*E29455</f>
        <v>4008000</v>
      </c>
    </row>
    <row r="29456" spans="1:6" ht="409.6" hidden="1" customHeight="1" thickBot="1" x14ac:dyDescent="0.25"/>
    <row r="29457" spans="1:6" ht="13.5" customHeight="1" thickBot="1" x14ac:dyDescent="0.25">
      <c r="A29457" s="90" t="s">
        <v>4883</v>
      </c>
      <c r="B29457" s="91"/>
      <c r="C29457" s="92">
        <v>94.140483061876907</v>
      </c>
      <c r="D29457" s="91"/>
      <c r="E29457" s="93" t="s">
        <v>4884</v>
      </c>
      <c r="F29457" s="94">
        <v>4008000</v>
      </c>
    </row>
    <row r="29458" spans="1:6" ht="0.2" customHeight="1" x14ac:dyDescent="0.2"/>
    <row r="29459" spans="1:6" ht="12.75" customHeight="1" x14ac:dyDescent="0.2">
      <c r="A29459" s="80" t="s">
        <v>4871</v>
      </c>
      <c r="B29459" s="81" t="s">
        <v>4885</v>
      </c>
      <c r="C29459" s="82" t="s">
        <v>4870</v>
      </c>
      <c r="D29459" s="82" t="s">
        <v>4873</v>
      </c>
      <c r="E29459" s="82" t="s">
        <v>4874</v>
      </c>
      <c r="F29459" s="83" t="s">
        <v>4875</v>
      </c>
    </row>
    <row r="29460" spans="1:6" ht="409.6" hidden="1" customHeight="1" x14ac:dyDescent="0.2"/>
    <row r="29461" spans="1:6" ht="25.5" customHeight="1" thickBot="1" x14ac:dyDescent="0.25">
      <c r="A29461" s="84" t="s">
        <v>6003</v>
      </c>
      <c r="B29461" s="85" t="s">
        <v>6004</v>
      </c>
      <c r="C29461" s="86" t="s">
        <v>4888</v>
      </c>
      <c r="D29461" s="87">
        <v>1.2892999999999999</v>
      </c>
      <c r="E29461" s="88">
        <v>184277</v>
      </c>
      <c r="F29461" s="89">
        <f>+D29461*E29461</f>
        <v>237588.33609999999</v>
      </c>
    </row>
    <row r="29462" spans="1:6" ht="409.6" hidden="1" customHeight="1" thickBot="1" x14ac:dyDescent="0.25"/>
    <row r="29463" spans="1:6" ht="13.5" customHeight="1" thickBot="1" x14ac:dyDescent="0.25">
      <c r="A29463" s="90" t="s">
        <v>4893</v>
      </c>
      <c r="B29463" s="91"/>
      <c r="C29463" s="92">
        <v>5.5805012698865299</v>
      </c>
      <c r="D29463" s="91"/>
      <c r="E29463" s="93" t="s">
        <v>4884</v>
      </c>
      <c r="F29463" s="94">
        <v>237588</v>
      </c>
    </row>
    <row r="29464" spans="1:6" ht="0.2" customHeight="1" x14ac:dyDescent="0.2"/>
    <row r="29465" spans="1:6" ht="12.75" customHeight="1" x14ac:dyDescent="0.2">
      <c r="A29465" s="80" t="s">
        <v>4871</v>
      </c>
      <c r="B29465" s="81" t="s">
        <v>4894</v>
      </c>
      <c r="C29465" s="82" t="s">
        <v>4870</v>
      </c>
      <c r="D29465" s="82" t="s">
        <v>4873</v>
      </c>
      <c r="E29465" s="82" t="s">
        <v>4874</v>
      </c>
      <c r="F29465" s="83" t="s">
        <v>4875</v>
      </c>
    </row>
    <row r="29466" spans="1:6" ht="409.6" hidden="1" customHeight="1" x14ac:dyDescent="0.2"/>
    <row r="29467" spans="1:6" ht="25.5" customHeight="1" thickBot="1" x14ac:dyDescent="0.25">
      <c r="A29467" s="84" t="s">
        <v>4895</v>
      </c>
      <c r="B29467" s="85" t="s">
        <v>4896</v>
      </c>
      <c r="C29467" s="86" t="s">
        <v>4897</v>
      </c>
      <c r="D29467" s="87">
        <v>0.05</v>
      </c>
      <c r="E29467" s="88">
        <v>237588</v>
      </c>
      <c r="F29467" s="89">
        <f>+D29467*E29467</f>
        <v>11879.400000000001</v>
      </c>
    </row>
    <row r="29468" spans="1:6" ht="409.6" hidden="1" customHeight="1" thickBot="1" x14ac:dyDescent="0.25"/>
    <row r="29469" spans="1:6" ht="13.5" customHeight="1" thickBot="1" x14ac:dyDescent="0.25">
      <c r="A29469" s="90" t="s">
        <v>4898</v>
      </c>
      <c r="B29469" s="91"/>
      <c r="C29469" s="92">
        <v>0.27901566823653601</v>
      </c>
      <c r="D29469" s="91"/>
      <c r="E29469" s="93" t="s">
        <v>4884</v>
      </c>
      <c r="F29469" s="94">
        <v>11879</v>
      </c>
    </row>
    <row r="29470" spans="1:6" ht="0.2" customHeight="1" thickBot="1" x14ac:dyDescent="0.25"/>
    <row r="29471" spans="1:6" ht="12.75" customHeight="1" thickBot="1" x14ac:dyDescent="0.3">
      <c r="A29471" s="157" t="s">
        <v>4909</v>
      </c>
      <c r="B29471" s="158"/>
      <c r="C29471" s="158"/>
      <c r="D29471" s="158"/>
      <c r="E29471" s="159">
        <v>4257467</v>
      </c>
      <c r="F29471" s="160"/>
    </row>
    <row r="29472" spans="1:6" ht="12.75" customHeight="1" x14ac:dyDescent="0.2"/>
    <row r="29473" spans="1:6" ht="12.75" customHeight="1" x14ac:dyDescent="0.2"/>
    <row r="29474" spans="1:6" ht="409.6" hidden="1" customHeight="1" x14ac:dyDescent="0.2"/>
    <row r="29475" spans="1:6" ht="12.75" customHeight="1" x14ac:dyDescent="0.25">
      <c r="A29475" s="144" t="s">
        <v>4868</v>
      </c>
      <c r="B29475" s="145"/>
      <c r="C29475" s="145"/>
      <c r="D29475" s="145"/>
      <c r="E29475" s="146"/>
      <c r="F29475" s="147"/>
    </row>
    <row r="29476" spans="1:6" ht="12.75" customHeight="1" x14ac:dyDescent="0.2">
      <c r="A29476" s="138" t="s">
        <v>3843</v>
      </c>
      <c r="B29476" s="139"/>
      <c r="C29476" s="139"/>
      <c r="D29476" s="140"/>
      <c r="E29476" s="76" t="s">
        <v>4869</v>
      </c>
      <c r="F29476" s="77" t="s">
        <v>4870</v>
      </c>
    </row>
    <row r="29477" spans="1:6" ht="12.75" customHeight="1" x14ac:dyDescent="0.2">
      <c r="A29477" s="141"/>
      <c r="B29477" s="142"/>
      <c r="C29477" s="142"/>
      <c r="D29477" s="143"/>
      <c r="E29477" s="78" t="s">
        <v>3842</v>
      </c>
      <c r="F29477" s="79" t="s">
        <v>9</v>
      </c>
    </row>
    <row r="29478" spans="1:6" ht="409.6" hidden="1" customHeight="1" x14ac:dyDescent="0.2"/>
    <row r="29479" spans="1:6" ht="12.75" customHeight="1" x14ac:dyDescent="0.2">
      <c r="A29479" s="80" t="s">
        <v>4871</v>
      </c>
      <c r="B29479" s="81" t="s">
        <v>4872</v>
      </c>
      <c r="C29479" s="82" t="s">
        <v>4870</v>
      </c>
      <c r="D29479" s="82" t="s">
        <v>4873</v>
      </c>
      <c r="E29479" s="82" t="s">
        <v>4874</v>
      </c>
      <c r="F29479" s="83" t="s">
        <v>4875</v>
      </c>
    </row>
    <row r="29480" spans="1:6" ht="409.6" hidden="1" customHeight="1" x14ac:dyDescent="0.2"/>
    <row r="29481" spans="1:6" ht="25.5" customHeight="1" thickBot="1" x14ac:dyDescent="0.25">
      <c r="A29481" s="84" t="s">
        <v>6395</v>
      </c>
      <c r="B29481" s="85" t="s">
        <v>6396</v>
      </c>
      <c r="C29481" s="86" t="s">
        <v>9</v>
      </c>
      <c r="D29481" s="87">
        <v>1</v>
      </c>
      <c r="E29481" s="88">
        <v>2273600</v>
      </c>
      <c r="F29481" s="89">
        <f>+D29481*E29481</f>
        <v>2273600</v>
      </c>
    </row>
    <row r="29482" spans="1:6" ht="409.6" hidden="1" customHeight="1" thickBot="1" x14ac:dyDescent="0.25"/>
    <row r="29483" spans="1:6" ht="13.5" customHeight="1" thickBot="1" x14ac:dyDescent="0.25">
      <c r="A29483" s="90" t="s">
        <v>4883</v>
      </c>
      <c r="B29483" s="91"/>
      <c r="C29483" s="92">
        <v>92.157119457693298</v>
      </c>
      <c r="D29483" s="91"/>
      <c r="E29483" s="93" t="s">
        <v>4884</v>
      </c>
      <c r="F29483" s="94">
        <v>2273600</v>
      </c>
    </row>
    <row r="29484" spans="1:6" ht="0.2" customHeight="1" x14ac:dyDescent="0.2"/>
    <row r="29485" spans="1:6" ht="12.75" customHeight="1" x14ac:dyDescent="0.2">
      <c r="A29485" s="80" t="s">
        <v>4871</v>
      </c>
      <c r="B29485" s="81" t="s">
        <v>4885</v>
      </c>
      <c r="C29485" s="82" t="s">
        <v>4870</v>
      </c>
      <c r="D29485" s="82" t="s">
        <v>4873</v>
      </c>
      <c r="E29485" s="82" t="s">
        <v>4874</v>
      </c>
      <c r="F29485" s="83" t="s">
        <v>4875</v>
      </c>
    </row>
    <row r="29486" spans="1:6" ht="409.6" hidden="1" customHeight="1" x14ac:dyDescent="0.2"/>
    <row r="29487" spans="1:6" ht="25.5" customHeight="1" thickBot="1" x14ac:dyDescent="0.25">
      <c r="A29487" s="84" t="s">
        <v>6003</v>
      </c>
      <c r="B29487" s="85" t="s">
        <v>6004</v>
      </c>
      <c r="C29487" s="86" t="s">
        <v>4888</v>
      </c>
      <c r="D29487" s="87">
        <v>1</v>
      </c>
      <c r="E29487" s="88">
        <v>184277</v>
      </c>
      <c r="F29487" s="89">
        <f>+D29487*E29487</f>
        <v>184277</v>
      </c>
    </row>
    <row r="29488" spans="1:6" ht="409.6" hidden="1" customHeight="1" thickBot="1" x14ac:dyDescent="0.25"/>
    <row r="29489" spans="1:6" ht="13.5" customHeight="1" thickBot="1" x14ac:dyDescent="0.25">
      <c r="A29489" s="90" t="s">
        <v>4893</v>
      </c>
      <c r="B29489" s="91"/>
      <c r="C29489" s="92">
        <v>7.46940424978244</v>
      </c>
      <c r="D29489" s="91"/>
      <c r="E29489" s="93" t="s">
        <v>4884</v>
      </c>
      <c r="F29489" s="94">
        <v>184277</v>
      </c>
    </row>
    <row r="29490" spans="1:6" ht="0.2" customHeight="1" x14ac:dyDescent="0.2"/>
    <row r="29491" spans="1:6" ht="12.75" customHeight="1" x14ac:dyDescent="0.2">
      <c r="A29491" s="80" t="s">
        <v>4871</v>
      </c>
      <c r="B29491" s="81" t="s">
        <v>4894</v>
      </c>
      <c r="C29491" s="82" t="s">
        <v>4870</v>
      </c>
      <c r="D29491" s="82" t="s">
        <v>4873</v>
      </c>
      <c r="E29491" s="82" t="s">
        <v>4874</v>
      </c>
      <c r="F29491" s="83" t="s">
        <v>4875</v>
      </c>
    </row>
    <row r="29492" spans="1:6" ht="409.6" hidden="1" customHeight="1" x14ac:dyDescent="0.2"/>
    <row r="29493" spans="1:6" ht="25.5" customHeight="1" thickBot="1" x14ac:dyDescent="0.25">
      <c r="A29493" s="84" t="s">
        <v>4895</v>
      </c>
      <c r="B29493" s="85" t="s">
        <v>4896</v>
      </c>
      <c r="C29493" s="86" t="s">
        <v>4897</v>
      </c>
      <c r="D29493" s="87">
        <v>0.05</v>
      </c>
      <c r="E29493" s="88">
        <v>184277</v>
      </c>
      <c r="F29493" s="89">
        <f>+D29493*E29493</f>
        <v>9213.85</v>
      </c>
    </row>
    <row r="29494" spans="1:6" ht="409.6" hidden="1" customHeight="1" thickBot="1" x14ac:dyDescent="0.25"/>
    <row r="29495" spans="1:6" ht="13.5" customHeight="1" thickBot="1" x14ac:dyDescent="0.25">
      <c r="A29495" s="90" t="s">
        <v>4898</v>
      </c>
      <c r="B29495" s="91"/>
      <c r="C29495" s="92">
        <v>0.373476292524273</v>
      </c>
      <c r="D29495" s="91"/>
      <c r="E29495" s="93" t="s">
        <v>4884</v>
      </c>
      <c r="F29495" s="94">
        <v>9214</v>
      </c>
    </row>
    <row r="29496" spans="1:6" ht="0.2" customHeight="1" thickBot="1" x14ac:dyDescent="0.25"/>
    <row r="29497" spans="1:6" ht="12.75" customHeight="1" thickBot="1" x14ac:dyDescent="0.3">
      <c r="A29497" s="157" t="s">
        <v>4909</v>
      </c>
      <c r="B29497" s="158"/>
      <c r="C29497" s="158"/>
      <c r="D29497" s="158"/>
      <c r="E29497" s="159">
        <v>2467091</v>
      </c>
      <c r="F29497" s="160"/>
    </row>
    <row r="29498" spans="1:6" ht="12.75" customHeight="1" x14ac:dyDescent="0.2"/>
    <row r="29499" spans="1:6" ht="12.75" customHeight="1" x14ac:dyDescent="0.2"/>
    <row r="29500" spans="1:6" ht="409.6" hidden="1" customHeight="1" x14ac:dyDescent="0.2"/>
    <row r="29501" spans="1:6" ht="12.75" customHeight="1" x14ac:dyDescent="0.25">
      <c r="A29501" s="144" t="s">
        <v>4868</v>
      </c>
      <c r="B29501" s="145"/>
      <c r="C29501" s="145"/>
      <c r="D29501" s="145"/>
      <c r="E29501" s="146"/>
      <c r="F29501" s="147"/>
    </row>
    <row r="29502" spans="1:6" ht="12.75" customHeight="1" x14ac:dyDescent="0.2">
      <c r="A29502" s="138" t="s">
        <v>3845</v>
      </c>
      <c r="B29502" s="139"/>
      <c r="C29502" s="139"/>
      <c r="D29502" s="140"/>
      <c r="E29502" s="76" t="s">
        <v>4869</v>
      </c>
      <c r="F29502" s="77" t="s">
        <v>4870</v>
      </c>
    </row>
    <row r="29503" spans="1:6" ht="12.75" customHeight="1" x14ac:dyDescent="0.2">
      <c r="A29503" s="141"/>
      <c r="B29503" s="142"/>
      <c r="C29503" s="142"/>
      <c r="D29503" s="143"/>
      <c r="E29503" s="78" t="s">
        <v>3844</v>
      </c>
      <c r="F29503" s="79" t="s">
        <v>9</v>
      </c>
    </row>
    <row r="29504" spans="1:6" ht="409.6" hidden="1" customHeight="1" x14ac:dyDescent="0.2"/>
    <row r="29505" spans="1:6" ht="12.75" customHeight="1" x14ac:dyDescent="0.2">
      <c r="A29505" s="80" t="s">
        <v>4871</v>
      </c>
      <c r="B29505" s="81" t="s">
        <v>4872</v>
      </c>
      <c r="C29505" s="82" t="s">
        <v>4870</v>
      </c>
      <c r="D29505" s="82" t="s">
        <v>4873</v>
      </c>
      <c r="E29505" s="82" t="s">
        <v>4874</v>
      </c>
      <c r="F29505" s="83" t="s">
        <v>4875</v>
      </c>
    </row>
    <row r="29506" spans="1:6" ht="409.6" hidden="1" customHeight="1" x14ac:dyDescent="0.2"/>
    <row r="29507" spans="1:6" ht="25.5" customHeight="1" thickBot="1" x14ac:dyDescent="0.25">
      <c r="A29507" s="84" t="s">
        <v>6395</v>
      </c>
      <c r="B29507" s="85" t="s">
        <v>6396</v>
      </c>
      <c r="C29507" s="86" t="s">
        <v>9</v>
      </c>
      <c r="D29507" s="87">
        <v>1</v>
      </c>
      <c r="E29507" s="88">
        <v>2273600</v>
      </c>
      <c r="F29507" s="89">
        <f>+D29507*E29507</f>
        <v>2273600</v>
      </c>
    </row>
    <row r="29508" spans="1:6" ht="409.6" hidden="1" customHeight="1" thickBot="1" x14ac:dyDescent="0.25"/>
    <row r="29509" spans="1:6" ht="13.5" customHeight="1" thickBot="1" x14ac:dyDescent="0.25">
      <c r="A29509" s="90" t="s">
        <v>4883</v>
      </c>
      <c r="B29509" s="91"/>
      <c r="C29509" s="92">
        <v>92.157119457693298</v>
      </c>
      <c r="D29509" s="91"/>
      <c r="E29509" s="93" t="s">
        <v>4884</v>
      </c>
      <c r="F29509" s="94">
        <v>2273600</v>
      </c>
    </row>
    <row r="29510" spans="1:6" ht="0.2" customHeight="1" x14ac:dyDescent="0.2"/>
    <row r="29511" spans="1:6" ht="12.75" customHeight="1" x14ac:dyDescent="0.2">
      <c r="A29511" s="80" t="s">
        <v>4871</v>
      </c>
      <c r="B29511" s="81" t="s">
        <v>4885</v>
      </c>
      <c r="C29511" s="82" t="s">
        <v>4870</v>
      </c>
      <c r="D29511" s="82" t="s">
        <v>4873</v>
      </c>
      <c r="E29511" s="82" t="s">
        <v>4874</v>
      </c>
      <c r="F29511" s="83" t="s">
        <v>4875</v>
      </c>
    </row>
    <row r="29512" spans="1:6" ht="409.6" hidden="1" customHeight="1" x14ac:dyDescent="0.2"/>
    <row r="29513" spans="1:6" ht="25.5" customHeight="1" thickBot="1" x14ac:dyDescent="0.25">
      <c r="A29513" s="84" t="s">
        <v>6003</v>
      </c>
      <c r="B29513" s="85" t="s">
        <v>6004</v>
      </c>
      <c r="C29513" s="86" t="s">
        <v>4888</v>
      </c>
      <c r="D29513" s="87">
        <v>1</v>
      </c>
      <c r="E29513" s="88">
        <v>184277</v>
      </c>
      <c r="F29513" s="89">
        <f>+D29513*E29513</f>
        <v>184277</v>
      </c>
    </row>
    <row r="29514" spans="1:6" ht="409.6" hidden="1" customHeight="1" thickBot="1" x14ac:dyDescent="0.25"/>
    <row r="29515" spans="1:6" ht="13.5" customHeight="1" thickBot="1" x14ac:dyDescent="0.25">
      <c r="A29515" s="90" t="s">
        <v>4893</v>
      </c>
      <c r="B29515" s="91"/>
      <c r="C29515" s="92">
        <v>7.46940424978244</v>
      </c>
      <c r="D29515" s="91"/>
      <c r="E29515" s="93" t="s">
        <v>4884</v>
      </c>
      <c r="F29515" s="94">
        <v>184277</v>
      </c>
    </row>
    <row r="29516" spans="1:6" ht="0.2" customHeight="1" x14ac:dyDescent="0.2"/>
    <row r="29517" spans="1:6" ht="12.75" customHeight="1" x14ac:dyDescent="0.2">
      <c r="A29517" s="80" t="s">
        <v>4871</v>
      </c>
      <c r="B29517" s="81" t="s">
        <v>4894</v>
      </c>
      <c r="C29517" s="82" t="s">
        <v>4870</v>
      </c>
      <c r="D29517" s="82" t="s">
        <v>4873</v>
      </c>
      <c r="E29517" s="82" t="s">
        <v>4874</v>
      </c>
      <c r="F29517" s="83" t="s">
        <v>4875</v>
      </c>
    </row>
    <row r="29518" spans="1:6" ht="409.6" hidden="1" customHeight="1" x14ac:dyDescent="0.2"/>
    <row r="29519" spans="1:6" ht="25.5" customHeight="1" thickBot="1" x14ac:dyDescent="0.25">
      <c r="A29519" s="84" t="s">
        <v>4895</v>
      </c>
      <c r="B29519" s="85" t="s">
        <v>4896</v>
      </c>
      <c r="C29519" s="86" t="s">
        <v>4897</v>
      </c>
      <c r="D29519" s="87">
        <v>0.05</v>
      </c>
      <c r="E29519" s="88">
        <v>184277</v>
      </c>
      <c r="F29519" s="89">
        <f>+D29519*E29519</f>
        <v>9213.85</v>
      </c>
    </row>
    <row r="29520" spans="1:6" ht="409.6" hidden="1" customHeight="1" thickBot="1" x14ac:dyDescent="0.25"/>
    <row r="29521" spans="1:6" ht="13.5" customHeight="1" thickBot="1" x14ac:dyDescent="0.25">
      <c r="A29521" s="90" t="s">
        <v>4898</v>
      </c>
      <c r="B29521" s="91"/>
      <c r="C29521" s="92">
        <v>0.373476292524273</v>
      </c>
      <c r="D29521" s="91"/>
      <c r="E29521" s="93" t="s">
        <v>4884</v>
      </c>
      <c r="F29521" s="94">
        <v>9214</v>
      </c>
    </row>
    <row r="29522" spans="1:6" ht="0.2" customHeight="1" thickBot="1" x14ac:dyDescent="0.25"/>
    <row r="29523" spans="1:6" ht="12.75" customHeight="1" thickBot="1" x14ac:dyDescent="0.3">
      <c r="A29523" s="157" t="s">
        <v>4909</v>
      </c>
      <c r="B29523" s="158"/>
      <c r="C29523" s="158"/>
      <c r="D29523" s="158"/>
      <c r="E29523" s="159">
        <v>2467091</v>
      </c>
      <c r="F29523" s="160"/>
    </row>
    <row r="29524" spans="1:6" ht="12.75" customHeight="1" x14ac:dyDescent="0.2"/>
    <row r="29525" spans="1:6" ht="12.75" customHeight="1" x14ac:dyDescent="0.2"/>
    <row r="29526" spans="1:6" ht="409.6" hidden="1" customHeight="1" x14ac:dyDescent="0.2"/>
    <row r="29527" spans="1:6" ht="12.75" customHeight="1" x14ac:dyDescent="0.25">
      <c r="A29527" s="144" t="s">
        <v>4868</v>
      </c>
      <c r="B29527" s="145"/>
      <c r="C29527" s="145"/>
      <c r="D29527" s="145"/>
      <c r="E29527" s="146"/>
      <c r="F29527" s="147"/>
    </row>
    <row r="29528" spans="1:6" ht="12.75" customHeight="1" x14ac:dyDescent="0.2">
      <c r="A29528" s="138" t="s">
        <v>3847</v>
      </c>
      <c r="B29528" s="139"/>
      <c r="C29528" s="139"/>
      <c r="D29528" s="140"/>
      <c r="E29528" s="76" t="s">
        <v>4869</v>
      </c>
      <c r="F29528" s="77" t="s">
        <v>4870</v>
      </c>
    </row>
    <row r="29529" spans="1:6" ht="12.75" customHeight="1" x14ac:dyDescent="0.2">
      <c r="A29529" s="141"/>
      <c r="B29529" s="142"/>
      <c r="C29529" s="142"/>
      <c r="D29529" s="143"/>
      <c r="E29529" s="78" t="s">
        <v>3846</v>
      </c>
      <c r="F29529" s="79" t="s">
        <v>9</v>
      </c>
    </row>
    <row r="29530" spans="1:6" ht="409.6" hidden="1" customHeight="1" x14ac:dyDescent="0.2"/>
    <row r="29531" spans="1:6" ht="12.75" customHeight="1" x14ac:dyDescent="0.2">
      <c r="A29531" s="80" t="s">
        <v>4871</v>
      </c>
      <c r="B29531" s="81" t="s">
        <v>4872</v>
      </c>
      <c r="C29531" s="82" t="s">
        <v>4870</v>
      </c>
      <c r="D29531" s="82" t="s">
        <v>4873</v>
      </c>
      <c r="E29531" s="82" t="s">
        <v>4874</v>
      </c>
      <c r="F29531" s="83" t="s">
        <v>4875</v>
      </c>
    </row>
    <row r="29532" spans="1:6" ht="409.6" hidden="1" customHeight="1" x14ac:dyDescent="0.2"/>
    <row r="29533" spans="1:6" ht="25.5" customHeight="1" thickBot="1" x14ac:dyDescent="0.25">
      <c r="A29533" s="84" t="s">
        <v>6397</v>
      </c>
      <c r="B29533" s="85" t="s">
        <v>6398</v>
      </c>
      <c r="C29533" s="86" t="s">
        <v>9</v>
      </c>
      <c r="D29533" s="87">
        <v>1</v>
      </c>
      <c r="E29533" s="88">
        <v>3080000</v>
      </c>
      <c r="F29533" s="89">
        <f>+D29533*E29533</f>
        <v>3080000</v>
      </c>
    </row>
    <row r="29534" spans="1:6" ht="409.6" hidden="1" customHeight="1" thickBot="1" x14ac:dyDescent="0.25"/>
    <row r="29535" spans="1:6" ht="13.5" customHeight="1" thickBot="1" x14ac:dyDescent="0.25">
      <c r="A29535" s="90" t="s">
        <v>4883</v>
      </c>
      <c r="B29535" s="91"/>
      <c r="C29535" s="92">
        <v>88.838072998360005</v>
      </c>
      <c r="D29535" s="91"/>
      <c r="E29535" s="93" t="s">
        <v>4884</v>
      </c>
      <c r="F29535" s="94">
        <v>3080000</v>
      </c>
    </row>
    <row r="29536" spans="1:6" ht="0.2" customHeight="1" x14ac:dyDescent="0.2"/>
    <row r="29537" spans="1:6" ht="12.75" customHeight="1" x14ac:dyDescent="0.2">
      <c r="A29537" s="80" t="s">
        <v>4871</v>
      </c>
      <c r="B29537" s="81" t="s">
        <v>4885</v>
      </c>
      <c r="C29537" s="82" t="s">
        <v>4870</v>
      </c>
      <c r="D29537" s="82" t="s">
        <v>4873</v>
      </c>
      <c r="E29537" s="82" t="s">
        <v>4874</v>
      </c>
      <c r="F29537" s="83" t="s">
        <v>4875</v>
      </c>
    </row>
    <row r="29538" spans="1:6" ht="409.6" hidden="1" customHeight="1" x14ac:dyDescent="0.2"/>
    <row r="29539" spans="1:6" ht="25.5" customHeight="1" thickBot="1" x14ac:dyDescent="0.25">
      <c r="A29539" s="84" t="s">
        <v>4912</v>
      </c>
      <c r="B29539" s="85" t="s">
        <v>4913</v>
      </c>
      <c r="C29539" s="86" t="s">
        <v>4888</v>
      </c>
      <c r="D29539" s="87">
        <v>2</v>
      </c>
      <c r="E29539" s="88">
        <v>184277</v>
      </c>
      <c r="F29539" s="89">
        <f>+D29539*E29539</f>
        <v>368554</v>
      </c>
    </row>
    <row r="29540" spans="1:6" ht="409.6" hidden="1" customHeight="1" thickBot="1" x14ac:dyDescent="0.25"/>
    <row r="29541" spans="1:6" ht="13.5" customHeight="1" thickBot="1" x14ac:dyDescent="0.25">
      <c r="A29541" s="90" t="s">
        <v>4893</v>
      </c>
      <c r="B29541" s="91"/>
      <c r="C29541" s="92">
        <v>10.630398427219999</v>
      </c>
      <c r="D29541" s="91"/>
      <c r="E29541" s="93" t="s">
        <v>4884</v>
      </c>
      <c r="F29541" s="94">
        <v>368554</v>
      </c>
    </row>
    <row r="29542" spans="1:6" ht="0.2" customHeight="1" x14ac:dyDescent="0.2"/>
    <row r="29543" spans="1:6" ht="12.75" customHeight="1" x14ac:dyDescent="0.2">
      <c r="A29543" s="80" t="s">
        <v>4871</v>
      </c>
      <c r="B29543" s="81" t="s">
        <v>4894</v>
      </c>
      <c r="C29543" s="82" t="s">
        <v>4870</v>
      </c>
      <c r="D29543" s="82" t="s">
        <v>4873</v>
      </c>
      <c r="E29543" s="82" t="s">
        <v>4874</v>
      </c>
      <c r="F29543" s="83" t="s">
        <v>4875</v>
      </c>
    </row>
    <row r="29544" spans="1:6" ht="409.6" hidden="1" customHeight="1" x14ac:dyDescent="0.2"/>
    <row r="29545" spans="1:6" ht="25.5" customHeight="1" thickBot="1" x14ac:dyDescent="0.25">
      <c r="A29545" s="84" t="s">
        <v>4895</v>
      </c>
      <c r="B29545" s="85" t="s">
        <v>4896</v>
      </c>
      <c r="C29545" s="86" t="s">
        <v>4897</v>
      </c>
      <c r="D29545" s="87">
        <v>0.05</v>
      </c>
      <c r="E29545" s="88">
        <v>368554</v>
      </c>
      <c r="F29545" s="89">
        <f>+D29545*E29545</f>
        <v>18427.7</v>
      </c>
    </row>
    <row r="29546" spans="1:6" ht="409.6" hidden="1" customHeight="1" thickBot="1" x14ac:dyDescent="0.25"/>
    <row r="29547" spans="1:6" ht="13.5" customHeight="1" thickBot="1" x14ac:dyDescent="0.25">
      <c r="A29547" s="90" t="s">
        <v>4898</v>
      </c>
      <c r="B29547" s="91"/>
      <c r="C29547" s="92">
        <v>0.53152857442005796</v>
      </c>
      <c r="D29547" s="91"/>
      <c r="E29547" s="93" t="s">
        <v>4884</v>
      </c>
      <c r="F29547" s="94">
        <v>18428</v>
      </c>
    </row>
    <row r="29548" spans="1:6" ht="0.2" customHeight="1" thickBot="1" x14ac:dyDescent="0.25"/>
    <row r="29549" spans="1:6" ht="12.75" customHeight="1" thickBot="1" x14ac:dyDescent="0.3">
      <c r="A29549" s="157" t="s">
        <v>4909</v>
      </c>
      <c r="B29549" s="158"/>
      <c r="C29549" s="158"/>
      <c r="D29549" s="158"/>
      <c r="E29549" s="159">
        <v>3466982</v>
      </c>
      <c r="F29549" s="160"/>
    </row>
    <row r="29550" spans="1:6" ht="12.75" customHeight="1" x14ac:dyDescent="0.2"/>
    <row r="29551" spans="1:6" ht="12.75" customHeight="1" x14ac:dyDescent="0.2"/>
    <row r="29552" spans="1:6" ht="409.6" hidden="1" customHeight="1" x14ac:dyDescent="0.2"/>
    <row r="29553" spans="1:6" ht="12.75" customHeight="1" x14ac:dyDescent="0.25">
      <c r="A29553" s="144" t="s">
        <v>4868</v>
      </c>
      <c r="B29553" s="145"/>
      <c r="C29553" s="145"/>
      <c r="D29553" s="145"/>
      <c r="E29553" s="146"/>
      <c r="F29553" s="147"/>
    </row>
    <row r="29554" spans="1:6" ht="12.75" customHeight="1" x14ac:dyDescent="0.2">
      <c r="A29554" s="138" t="s">
        <v>3849</v>
      </c>
      <c r="B29554" s="139"/>
      <c r="C29554" s="139"/>
      <c r="D29554" s="140"/>
      <c r="E29554" s="76" t="s">
        <v>4869</v>
      </c>
      <c r="F29554" s="77" t="s">
        <v>4870</v>
      </c>
    </row>
    <row r="29555" spans="1:6" ht="12.75" customHeight="1" x14ac:dyDescent="0.2">
      <c r="A29555" s="141"/>
      <c r="B29555" s="142"/>
      <c r="C29555" s="142"/>
      <c r="D29555" s="143"/>
      <c r="E29555" s="78" t="s">
        <v>3848</v>
      </c>
      <c r="F29555" s="79" t="s">
        <v>9</v>
      </c>
    </row>
    <row r="29556" spans="1:6" ht="409.6" hidden="1" customHeight="1" x14ac:dyDescent="0.2"/>
    <row r="29557" spans="1:6" ht="12.75" customHeight="1" x14ac:dyDescent="0.2">
      <c r="A29557" s="80" t="s">
        <v>4871</v>
      </c>
      <c r="B29557" s="81" t="s">
        <v>4872</v>
      </c>
      <c r="C29557" s="82" t="s">
        <v>4870</v>
      </c>
      <c r="D29557" s="82" t="s">
        <v>4873</v>
      </c>
      <c r="E29557" s="82" t="s">
        <v>4874</v>
      </c>
      <c r="F29557" s="83" t="s">
        <v>4875</v>
      </c>
    </row>
    <row r="29558" spans="1:6" ht="409.6" hidden="1" customHeight="1" x14ac:dyDescent="0.2"/>
    <row r="29559" spans="1:6" ht="25.5" customHeight="1" thickBot="1" x14ac:dyDescent="0.25">
      <c r="A29559" s="84" t="s">
        <v>6399</v>
      </c>
      <c r="B29559" s="85" t="s">
        <v>6400</v>
      </c>
      <c r="C29559" s="86" t="s">
        <v>9</v>
      </c>
      <c r="D29559" s="87">
        <v>1</v>
      </c>
      <c r="E29559" s="88">
        <v>3580000</v>
      </c>
      <c r="F29559" s="89">
        <f>+D29559*E29559</f>
        <v>3580000</v>
      </c>
    </row>
    <row r="29560" spans="1:6" ht="409.6" hidden="1" customHeight="1" thickBot="1" x14ac:dyDescent="0.25"/>
    <row r="29561" spans="1:6" ht="13.5" customHeight="1" thickBot="1" x14ac:dyDescent="0.25">
      <c r="A29561" s="90" t="s">
        <v>4883</v>
      </c>
      <c r="B29561" s="91"/>
      <c r="C29561" s="92">
        <v>88.096447400022797</v>
      </c>
      <c r="D29561" s="91"/>
      <c r="E29561" s="93" t="s">
        <v>4884</v>
      </c>
      <c r="F29561" s="94">
        <v>3580000</v>
      </c>
    </row>
    <row r="29562" spans="1:6" ht="0.2" customHeight="1" x14ac:dyDescent="0.2"/>
    <row r="29563" spans="1:6" ht="12.75" customHeight="1" x14ac:dyDescent="0.2">
      <c r="A29563" s="80" t="s">
        <v>4871</v>
      </c>
      <c r="B29563" s="81" t="s">
        <v>4885</v>
      </c>
      <c r="C29563" s="82" t="s">
        <v>4870</v>
      </c>
      <c r="D29563" s="82" t="s">
        <v>4873</v>
      </c>
      <c r="E29563" s="82" t="s">
        <v>4874</v>
      </c>
      <c r="F29563" s="83" t="s">
        <v>4875</v>
      </c>
    </row>
    <row r="29564" spans="1:6" ht="409.6" hidden="1" customHeight="1" x14ac:dyDescent="0.2"/>
    <row r="29565" spans="1:6" ht="25.5" customHeight="1" thickBot="1" x14ac:dyDescent="0.25">
      <c r="A29565" s="84" t="s">
        <v>4912</v>
      </c>
      <c r="B29565" s="85" t="s">
        <v>4913</v>
      </c>
      <c r="C29565" s="86" t="s">
        <v>4888</v>
      </c>
      <c r="D29565" s="87">
        <v>2.5</v>
      </c>
      <c r="E29565" s="88">
        <v>184277</v>
      </c>
      <c r="F29565" s="89">
        <f>+D29565*E29565</f>
        <v>460692.5</v>
      </c>
    </row>
    <row r="29566" spans="1:6" ht="409.6" hidden="1" customHeight="1" x14ac:dyDescent="0.2"/>
    <row r="29567" spans="1:6" ht="13.5" customHeight="1" thickBot="1" x14ac:dyDescent="0.25">
      <c r="A29567" s="90" t="s">
        <v>4893</v>
      </c>
      <c r="B29567" s="91"/>
      <c r="C29567" s="92">
        <v>11.3367085592343</v>
      </c>
      <c r="D29567" s="91"/>
      <c r="E29567" s="93" t="s">
        <v>4884</v>
      </c>
      <c r="F29567" s="94">
        <v>460693</v>
      </c>
    </row>
    <row r="29568" spans="1:6" ht="0.2" customHeight="1" x14ac:dyDescent="0.2"/>
    <row r="29569" spans="1:6" ht="12.75" customHeight="1" x14ac:dyDescent="0.2">
      <c r="A29569" s="80" t="s">
        <v>4871</v>
      </c>
      <c r="B29569" s="81" t="s">
        <v>4894</v>
      </c>
      <c r="C29569" s="82" t="s">
        <v>4870</v>
      </c>
      <c r="D29569" s="82" t="s">
        <v>4873</v>
      </c>
      <c r="E29569" s="82" t="s">
        <v>4874</v>
      </c>
      <c r="F29569" s="83" t="s">
        <v>4875</v>
      </c>
    </row>
    <row r="29570" spans="1:6" ht="409.6" hidden="1" customHeight="1" x14ac:dyDescent="0.2"/>
    <row r="29571" spans="1:6" ht="25.5" customHeight="1" thickBot="1" x14ac:dyDescent="0.25">
      <c r="A29571" s="84" t="s">
        <v>4895</v>
      </c>
      <c r="B29571" s="85" t="s">
        <v>4896</v>
      </c>
      <c r="C29571" s="86" t="s">
        <v>4897</v>
      </c>
      <c r="D29571" s="87">
        <v>0.05</v>
      </c>
      <c r="E29571" s="88">
        <v>460693</v>
      </c>
      <c r="F29571" s="89">
        <f>+D29571*E29571</f>
        <v>23034.65</v>
      </c>
    </row>
    <row r="29572" spans="1:6" ht="409.6" hidden="1" customHeight="1" thickBot="1" x14ac:dyDescent="0.25"/>
    <row r="29573" spans="1:6" ht="13.5" customHeight="1" thickBot="1" x14ac:dyDescent="0.25">
      <c r="A29573" s="90" t="s">
        <v>4898</v>
      </c>
      <c r="B29573" s="91"/>
      <c r="C29573" s="92">
        <v>0.56684404074288397</v>
      </c>
      <c r="D29573" s="91"/>
      <c r="E29573" s="93" t="s">
        <v>4884</v>
      </c>
      <c r="F29573" s="94">
        <v>23035</v>
      </c>
    </row>
    <row r="29574" spans="1:6" ht="0.2" customHeight="1" thickBot="1" x14ac:dyDescent="0.25"/>
    <row r="29575" spans="1:6" ht="12.75" customHeight="1" thickBot="1" x14ac:dyDescent="0.3">
      <c r="A29575" s="157" t="s">
        <v>4909</v>
      </c>
      <c r="B29575" s="158"/>
      <c r="C29575" s="158"/>
      <c r="D29575" s="158"/>
      <c r="E29575" s="159">
        <v>4063728</v>
      </c>
      <c r="F29575" s="160"/>
    </row>
    <row r="29576" spans="1:6" ht="12.75" customHeight="1" x14ac:dyDescent="0.2"/>
    <row r="29577" spans="1:6" ht="12.75" customHeight="1" x14ac:dyDescent="0.2"/>
    <row r="29578" spans="1:6" ht="409.6" hidden="1" customHeight="1" x14ac:dyDescent="0.2"/>
    <row r="29579" spans="1:6" ht="12.75" customHeight="1" x14ac:dyDescent="0.25">
      <c r="A29579" s="144" t="s">
        <v>4868</v>
      </c>
      <c r="B29579" s="145"/>
      <c r="C29579" s="145"/>
      <c r="D29579" s="145"/>
      <c r="E29579" s="146"/>
      <c r="F29579" s="147"/>
    </row>
    <row r="29580" spans="1:6" ht="12.75" customHeight="1" x14ac:dyDescent="0.2">
      <c r="A29580" s="138" t="s">
        <v>3851</v>
      </c>
      <c r="B29580" s="139"/>
      <c r="C29580" s="139"/>
      <c r="D29580" s="140"/>
      <c r="E29580" s="76" t="s">
        <v>4869</v>
      </c>
      <c r="F29580" s="77" t="s">
        <v>4870</v>
      </c>
    </row>
    <row r="29581" spans="1:6" ht="12.75" customHeight="1" x14ac:dyDescent="0.2">
      <c r="A29581" s="141"/>
      <c r="B29581" s="142"/>
      <c r="C29581" s="142"/>
      <c r="D29581" s="143"/>
      <c r="E29581" s="78" t="s">
        <v>3850</v>
      </c>
      <c r="F29581" s="79" t="s">
        <v>9</v>
      </c>
    </row>
    <row r="29582" spans="1:6" ht="409.6" hidden="1" customHeight="1" x14ac:dyDescent="0.2"/>
    <row r="29583" spans="1:6" ht="12.75" customHeight="1" x14ac:dyDescent="0.2">
      <c r="A29583" s="80" t="s">
        <v>4871</v>
      </c>
      <c r="B29583" s="81" t="s">
        <v>4872</v>
      </c>
      <c r="C29583" s="82" t="s">
        <v>4870</v>
      </c>
      <c r="D29583" s="82" t="s">
        <v>4873</v>
      </c>
      <c r="E29583" s="82" t="s">
        <v>4874</v>
      </c>
      <c r="F29583" s="83" t="s">
        <v>4875</v>
      </c>
    </row>
    <row r="29584" spans="1:6" ht="409.6" hidden="1" customHeight="1" x14ac:dyDescent="0.2"/>
    <row r="29585" spans="1:6" ht="25.5" customHeight="1" x14ac:dyDescent="0.2">
      <c r="A29585" s="84" t="s">
        <v>5987</v>
      </c>
      <c r="B29585" s="85" t="s">
        <v>5988</v>
      </c>
      <c r="C29585" s="86" t="s">
        <v>263</v>
      </c>
      <c r="D29585" s="87">
        <v>2</v>
      </c>
      <c r="E29585" s="88">
        <v>4119</v>
      </c>
      <c r="F29585" s="89">
        <f>+D29585*E29585</f>
        <v>8238</v>
      </c>
    </row>
    <row r="29586" spans="1:6" ht="409.6" hidden="1" customHeight="1" x14ac:dyDescent="0.2"/>
    <row r="29587" spans="1:6" ht="25.5" customHeight="1" x14ac:dyDescent="0.2">
      <c r="A29587" s="84" t="s">
        <v>5991</v>
      </c>
      <c r="B29587" s="85" t="s">
        <v>5992</v>
      </c>
      <c r="C29587" s="86" t="s">
        <v>9</v>
      </c>
      <c r="D29587" s="87">
        <v>2</v>
      </c>
      <c r="E29587" s="88">
        <v>676</v>
      </c>
      <c r="F29587" s="89">
        <f>+D29587*E29587</f>
        <v>1352</v>
      </c>
    </row>
    <row r="29588" spans="1:6" ht="409.6" hidden="1" customHeight="1" x14ac:dyDescent="0.2"/>
    <row r="29589" spans="1:6" ht="25.5" customHeight="1" x14ac:dyDescent="0.2">
      <c r="A29589" s="84" t="s">
        <v>5993</v>
      </c>
      <c r="B29589" s="85" t="s">
        <v>5994</v>
      </c>
      <c r="C29589" s="86" t="s">
        <v>9</v>
      </c>
      <c r="D29589" s="87">
        <v>1</v>
      </c>
      <c r="E29589" s="88">
        <v>804</v>
      </c>
      <c r="F29589" s="89">
        <f>+D29589*E29589</f>
        <v>804</v>
      </c>
    </row>
    <row r="29590" spans="1:6" ht="409.6" hidden="1" customHeight="1" x14ac:dyDescent="0.2"/>
    <row r="29591" spans="1:6" ht="25.5" customHeight="1" x14ac:dyDescent="0.2">
      <c r="A29591" s="84" t="s">
        <v>5989</v>
      </c>
      <c r="B29591" s="85" t="s">
        <v>5990</v>
      </c>
      <c r="C29591" s="86" t="s">
        <v>9</v>
      </c>
      <c r="D29591" s="87">
        <v>1</v>
      </c>
      <c r="E29591" s="88">
        <v>436</v>
      </c>
      <c r="F29591" s="89">
        <f>+D29591*E29591</f>
        <v>436</v>
      </c>
    </row>
    <row r="29592" spans="1:6" ht="409.6" hidden="1" customHeight="1" x14ac:dyDescent="0.2"/>
    <row r="29593" spans="1:6" ht="25.5" customHeight="1" x14ac:dyDescent="0.2">
      <c r="A29593" s="84" t="s">
        <v>6123</v>
      </c>
      <c r="B29593" s="85" t="s">
        <v>6124</v>
      </c>
      <c r="C29593" s="86" t="s">
        <v>9</v>
      </c>
      <c r="D29593" s="87">
        <v>1</v>
      </c>
      <c r="E29593" s="88">
        <v>530</v>
      </c>
      <c r="F29593" s="89">
        <f>+D29593*E29593</f>
        <v>530</v>
      </c>
    </row>
    <row r="29594" spans="1:6" ht="409.6" hidden="1" customHeight="1" x14ac:dyDescent="0.2"/>
    <row r="29595" spans="1:6" ht="25.5" customHeight="1" x14ac:dyDescent="0.2">
      <c r="A29595" s="84" t="s">
        <v>5995</v>
      </c>
      <c r="B29595" s="85" t="s">
        <v>5996</v>
      </c>
      <c r="C29595" s="86" t="s">
        <v>9</v>
      </c>
      <c r="D29595" s="87">
        <v>1</v>
      </c>
      <c r="E29595" s="88">
        <v>458</v>
      </c>
      <c r="F29595" s="89">
        <f>+D29595*E29595</f>
        <v>458</v>
      </c>
    </row>
    <row r="29596" spans="1:6" ht="409.6" hidden="1" customHeight="1" x14ac:dyDescent="0.2"/>
    <row r="29597" spans="1:6" ht="25.5" customHeight="1" x14ac:dyDescent="0.2">
      <c r="A29597" s="84" t="s">
        <v>5997</v>
      </c>
      <c r="B29597" s="85" t="s">
        <v>5998</v>
      </c>
      <c r="C29597" s="86" t="s">
        <v>9</v>
      </c>
      <c r="D29597" s="87">
        <v>1</v>
      </c>
      <c r="E29597" s="88">
        <v>519</v>
      </c>
      <c r="F29597" s="89">
        <f>+D29597*E29597</f>
        <v>519</v>
      </c>
    </row>
    <row r="29598" spans="1:6" ht="409.6" hidden="1" customHeight="1" x14ac:dyDescent="0.2"/>
    <row r="29599" spans="1:6" ht="25.5" customHeight="1" x14ac:dyDescent="0.2">
      <c r="A29599" s="84" t="s">
        <v>5999</v>
      </c>
      <c r="B29599" s="85" t="s">
        <v>6000</v>
      </c>
      <c r="C29599" s="86" t="s">
        <v>9</v>
      </c>
      <c r="D29599" s="87">
        <v>6.4599999999999996E-3</v>
      </c>
      <c r="E29599" s="88">
        <v>105565</v>
      </c>
      <c r="F29599" s="89">
        <f>+D29599*E29599</f>
        <v>681.94989999999996</v>
      </c>
    </row>
    <row r="29600" spans="1:6" ht="409.6" hidden="1" customHeight="1" x14ac:dyDescent="0.2"/>
    <row r="29601" spans="1:6" ht="25.5" customHeight="1" thickBot="1" x14ac:dyDescent="0.25">
      <c r="A29601" s="84" t="s">
        <v>6001</v>
      </c>
      <c r="B29601" s="85" t="s">
        <v>6002</v>
      </c>
      <c r="C29601" s="86" t="s">
        <v>9</v>
      </c>
      <c r="D29601" s="87">
        <v>1.9959999999999999E-2</v>
      </c>
      <c r="E29601" s="88">
        <v>50900</v>
      </c>
      <c r="F29601" s="89">
        <f>+D29601*E29601</f>
        <v>1015.9639999999999</v>
      </c>
    </row>
    <row r="29602" spans="1:6" ht="409.6" hidden="1" customHeight="1" thickBot="1" x14ac:dyDescent="0.25"/>
    <row r="29603" spans="1:6" ht="13.5" customHeight="1" thickBot="1" x14ac:dyDescent="0.25">
      <c r="A29603" s="90" t="s">
        <v>4883</v>
      </c>
      <c r="B29603" s="91"/>
      <c r="C29603" s="92">
        <v>43.856633960377501</v>
      </c>
      <c r="D29603" s="91"/>
      <c r="E29603" s="93" t="s">
        <v>4884</v>
      </c>
      <c r="F29603" s="94">
        <v>14035</v>
      </c>
    </row>
    <row r="29604" spans="1:6" ht="0.2" customHeight="1" x14ac:dyDescent="0.2"/>
    <row r="29605" spans="1:6" ht="12.75" customHeight="1" x14ac:dyDescent="0.2">
      <c r="A29605" s="80" t="s">
        <v>4871</v>
      </c>
      <c r="B29605" s="81" t="s">
        <v>4885</v>
      </c>
      <c r="C29605" s="82" t="s">
        <v>4870</v>
      </c>
      <c r="D29605" s="82" t="s">
        <v>4873</v>
      </c>
      <c r="E29605" s="82" t="s">
        <v>4874</v>
      </c>
      <c r="F29605" s="83" t="s">
        <v>4875</v>
      </c>
    </row>
    <row r="29606" spans="1:6" ht="409.6" hidden="1" customHeight="1" x14ac:dyDescent="0.2"/>
    <row r="29607" spans="1:6" ht="25.5" customHeight="1" thickBot="1" x14ac:dyDescent="0.25">
      <c r="A29607" s="84" t="s">
        <v>6003</v>
      </c>
      <c r="B29607" s="85" t="s">
        <v>6004</v>
      </c>
      <c r="C29607" s="86" t="s">
        <v>4888</v>
      </c>
      <c r="D29607" s="87">
        <v>8.5319999999999993E-2</v>
      </c>
      <c r="E29607" s="88">
        <v>184277</v>
      </c>
      <c r="F29607" s="89">
        <f>+D29607*E29607</f>
        <v>15722.513639999999</v>
      </c>
    </row>
    <row r="29608" spans="1:6" ht="409.6" hidden="1" customHeight="1" thickBot="1" x14ac:dyDescent="0.25"/>
    <row r="29609" spans="1:6" ht="13.5" customHeight="1" thickBot="1" x14ac:dyDescent="0.25">
      <c r="A29609" s="90" t="s">
        <v>4893</v>
      </c>
      <c r="B29609" s="91"/>
      <c r="C29609" s="92">
        <v>49.131304293481698</v>
      </c>
      <c r="D29609" s="91"/>
      <c r="E29609" s="93" t="s">
        <v>4884</v>
      </c>
      <c r="F29609" s="94">
        <v>15723</v>
      </c>
    </row>
    <row r="29610" spans="1:6" ht="0.2" customHeight="1" x14ac:dyDescent="0.2"/>
    <row r="29611" spans="1:6" ht="12.75" customHeight="1" x14ac:dyDescent="0.2">
      <c r="A29611" s="80" t="s">
        <v>4871</v>
      </c>
      <c r="B29611" s="81" t="s">
        <v>4894</v>
      </c>
      <c r="C29611" s="82" t="s">
        <v>4870</v>
      </c>
      <c r="D29611" s="82" t="s">
        <v>4873</v>
      </c>
      <c r="E29611" s="82" t="s">
        <v>4874</v>
      </c>
      <c r="F29611" s="83" t="s">
        <v>4875</v>
      </c>
    </row>
    <row r="29612" spans="1:6" ht="409.6" hidden="1" customHeight="1" x14ac:dyDescent="0.2"/>
    <row r="29613" spans="1:6" ht="25.5" customHeight="1" thickBot="1" x14ac:dyDescent="0.25">
      <c r="A29613" s="84" t="s">
        <v>4895</v>
      </c>
      <c r="B29613" s="85" t="s">
        <v>4896</v>
      </c>
      <c r="C29613" s="86" t="s">
        <v>4897</v>
      </c>
      <c r="D29613" s="87">
        <v>0.05</v>
      </c>
      <c r="E29613" s="88">
        <v>15723</v>
      </c>
      <c r="F29613" s="89">
        <f>+D29613*E29613</f>
        <v>786.15000000000009</v>
      </c>
    </row>
    <row r="29614" spans="1:6" ht="409.6" hidden="1" customHeight="1" thickBot="1" x14ac:dyDescent="0.25"/>
    <row r="29615" spans="1:6" ht="13.5" customHeight="1" thickBot="1" x14ac:dyDescent="0.25">
      <c r="A29615" s="90" t="s">
        <v>4898</v>
      </c>
      <c r="B29615" s="91"/>
      <c r="C29615" s="92">
        <v>2.4560964939691301</v>
      </c>
      <c r="D29615" s="91"/>
      <c r="E29615" s="93" t="s">
        <v>4884</v>
      </c>
      <c r="F29615" s="94">
        <v>786</v>
      </c>
    </row>
    <row r="29616" spans="1:6" ht="0.2" customHeight="1" x14ac:dyDescent="0.2"/>
    <row r="29617" spans="1:6" ht="12.75" customHeight="1" x14ac:dyDescent="0.2">
      <c r="A29617" s="80" t="s">
        <v>4871</v>
      </c>
      <c r="B29617" s="81" t="s">
        <v>4899</v>
      </c>
      <c r="C29617" s="82" t="s">
        <v>4870</v>
      </c>
      <c r="D29617" s="82" t="s">
        <v>4873</v>
      </c>
      <c r="E29617" s="82" t="s">
        <v>4874</v>
      </c>
      <c r="F29617" s="83" t="s">
        <v>4875</v>
      </c>
    </row>
    <row r="29618" spans="1:6" ht="409.6" hidden="1" customHeight="1" x14ac:dyDescent="0.2"/>
    <row r="29619" spans="1:6" ht="25.5" customHeight="1" thickBot="1" x14ac:dyDescent="0.25">
      <c r="A29619" s="84" t="s">
        <v>6401</v>
      </c>
      <c r="B29619" s="85" t="s">
        <v>6402</v>
      </c>
      <c r="C29619" s="86" t="s">
        <v>109</v>
      </c>
      <c r="D29619" s="87">
        <v>9.6670000000000006E-2</v>
      </c>
      <c r="E29619" s="88">
        <v>15080</v>
      </c>
      <c r="F29619" s="89">
        <f>+D29619*E29619</f>
        <v>1457.7836</v>
      </c>
    </row>
    <row r="29620" spans="1:6" ht="409.6" hidden="1" customHeight="1" thickBot="1" x14ac:dyDescent="0.25"/>
    <row r="29621" spans="1:6" ht="13.5" customHeight="1" thickBot="1" x14ac:dyDescent="0.25">
      <c r="A29621" s="90" t="s">
        <v>4904</v>
      </c>
      <c r="B29621" s="91"/>
      <c r="C29621" s="92">
        <v>4.55596525217174</v>
      </c>
      <c r="D29621" s="91"/>
      <c r="E29621" s="93" t="s">
        <v>4884</v>
      </c>
      <c r="F29621" s="94">
        <v>1458</v>
      </c>
    </row>
    <row r="29622" spans="1:6" ht="0.2" customHeight="1" thickBot="1" x14ac:dyDescent="0.25"/>
    <row r="29623" spans="1:6" ht="12.75" customHeight="1" thickBot="1" x14ac:dyDescent="0.3">
      <c r="A29623" s="157" t="s">
        <v>4909</v>
      </c>
      <c r="B29623" s="158"/>
      <c r="C29623" s="158"/>
      <c r="D29623" s="158"/>
      <c r="E29623" s="159">
        <v>32002</v>
      </c>
      <c r="F29623" s="160"/>
    </row>
    <row r="29624" spans="1:6" ht="12.75" customHeight="1" x14ac:dyDescent="0.2"/>
    <row r="29625" spans="1:6" ht="12.75" customHeight="1" x14ac:dyDescent="0.2"/>
    <row r="29626" spans="1:6" ht="409.6" hidden="1" customHeight="1" x14ac:dyDescent="0.2"/>
    <row r="29627" spans="1:6" ht="12.75" customHeight="1" x14ac:dyDescent="0.25">
      <c r="A29627" s="144" t="s">
        <v>4868</v>
      </c>
      <c r="B29627" s="145"/>
      <c r="C29627" s="145"/>
      <c r="D29627" s="145"/>
      <c r="E29627" s="146"/>
      <c r="F29627" s="147"/>
    </row>
    <row r="29628" spans="1:6" ht="12.75" customHeight="1" x14ac:dyDescent="0.2">
      <c r="A29628" s="138" t="s">
        <v>3853</v>
      </c>
      <c r="B29628" s="139"/>
      <c r="C29628" s="139"/>
      <c r="D29628" s="140"/>
      <c r="E29628" s="76" t="s">
        <v>4869</v>
      </c>
      <c r="F29628" s="77" t="s">
        <v>4870</v>
      </c>
    </row>
    <row r="29629" spans="1:6" ht="12.75" customHeight="1" x14ac:dyDescent="0.2">
      <c r="A29629" s="141"/>
      <c r="B29629" s="142"/>
      <c r="C29629" s="142"/>
      <c r="D29629" s="143"/>
      <c r="E29629" s="78" t="s">
        <v>3852</v>
      </c>
      <c r="F29629" s="79" t="s">
        <v>9</v>
      </c>
    </row>
    <row r="29630" spans="1:6" ht="409.6" hidden="1" customHeight="1" x14ac:dyDescent="0.2"/>
    <row r="29631" spans="1:6" ht="12.75" customHeight="1" x14ac:dyDescent="0.2">
      <c r="A29631" s="80" t="s">
        <v>4871</v>
      </c>
      <c r="B29631" s="81" t="s">
        <v>4872</v>
      </c>
      <c r="C29631" s="82" t="s">
        <v>4870</v>
      </c>
      <c r="D29631" s="82" t="s">
        <v>4873</v>
      </c>
      <c r="E29631" s="82" t="s">
        <v>4874</v>
      </c>
      <c r="F29631" s="83" t="s">
        <v>4875</v>
      </c>
    </row>
    <row r="29632" spans="1:6" ht="409.6" hidden="1" customHeight="1" x14ac:dyDescent="0.2"/>
    <row r="29633" spans="1:6" ht="25.5" customHeight="1" x14ac:dyDescent="0.2">
      <c r="A29633" s="84" t="s">
        <v>6113</v>
      </c>
      <c r="B29633" s="85" t="s">
        <v>6114</v>
      </c>
      <c r="C29633" s="86" t="s">
        <v>9</v>
      </c>
      <c r="D29633" s="87">
        <v>5</v>
      </c>
      <c r="E29633" s="88">
        <v>2210</v>
      </c>
      <c r="F29633" s="89">
        <f>+D29633*E29633</f>
        <v>11050</v>
      </c>
    </row>
    <row r="29634" spans="1:6" ht="409.6" hidden="1" customHeight="1" x14ac:dyDescent="0.2"/>
    <row r="29635" spans="1:6" ht="25.5" customHeight="1" x14ac:dyDescent="0.2">
      <c r="A29635" s="84" t="s">
        <v>6309</v>
      </c>
      <c r="B29635" s="85" t="s">
        <v>6310</v>
      </c>
      <c r="C29635" s="86" t="s">
        <v>9</v>
      </c>
      <c r="D29635" s="87">
        <v>1</v>
      </c>
      <c r="E29635" s="88">
        <v>33292</v>
      </c>
      <c r="F29635" s="89">
        <f>+D29635*E29635</f>
        <v>33292</v>
      </c>
    </row>
    <row r="29636" spans="1:6" ht="409.6" hidden="1" customHeight="1" x14ac:dyDescent="0.2"/>
    <row r="29637" spans="1:6" ht="25.5" customHeight="1" x14ac:dyDescent="0.2">
      <c r="A29637" s="84" t="s">
        <v>6311</v>
      </c>
      <c r="B29637" s="85" t="s">
        <v>6312</v>
      </c>
      <c r="C29637" s="86" t="s">
        <v>9</v>
      </c>
      <c r="D29637" s="87">
        <v>2</v>
      </c>
      <c r="E29637" s="88">
        <v>4872</v>
      </c>
      <c r="F29637" s="89">
        <f>+D29637*E29637</f>
        <v>9744</v>
      </c>
    </row>
    <row r="29638" spans="1:6" ht="409.6" hidden="1" customHeight="1" x14ac:dyDescent="0.2"/>
    <row r="29639" spans="1:6" ht="25.5" customHeight="1" x14ac:dyDescent="0.2">
      <c r="A29639" s="84" t="s">
        <v>6167</v>
      </c>
      <c r="B29639" s="85" t="s">
        <v>6168</v>
      </c>
      <c r="C29639" s="86" t="s">
        <v>9</v>
      </c>
      <c r="D29639" s="87">
        <v>1</v>
      </c>
      <c r="E29639" s="88">
        <v>30100</v>
      </c>
      <c r="F29639" s="89">
        <f>+D29639*E29639</f>
        <v>30100</v>
      </c>
    </row>
    <row r="29640" spans="1:6" ht="409.6" hidden="1" customHeight="1" x14ac:dyDescent="0.2"/>
    <row r="29641" spans="1:6" ht="25.5" customHeight="1" x14ac:dyDescent="0.2">
      <c r="A29641" s="84" t="s">
        <v>6315</v>
      </c>
      <c r="B29641" s="85" t="s">
        <v>6316</v>
      </c>
      <c r="C29641" s="86" t="s">
        <v>9</v>
      </c>
      <c r="D29641" s="87">
        <v>1</v>
      </c>
      <c r="E29641" s="88">
        <v>33640</v>
      </c>
      <c r="F29641" s="89">
        <f>+D29641*E29641</f>
        <v>33640</v>
      </c>
    </row>
    <row r="29642" spans="1:6" ht="409.6" hidden="1" customHeight="1" x14ac:dyDescent="0.2"/>
    <row r="29643" spans="1:6" ht="25.5" customHeight="1" x14ac:dyDescent="0.2">
      <c r="A29643" s="84" t="s">
        <v>6119</v>
      </c>
      <c r="B29643" s="85" t="s">
        <v>6120</v>
      </c>
      <c r="C29643" s="86" t="s">
        <v>1212</v>
      </c>
      <c r="D29643" s="87">
        <v>0.3</v>
      </c>
      <c r="E29643" s="88">
        <v>28050</v>
      </c>
      <c r="F29643" s="89">
        <f>+D29643*E29643</f>
        <v>8415</v>
      </c>
    </row>
    <row r="29644" spans="1:6" ht="409.6" hidden="1" customHeight="1" x14ac:dyDescent="0.2"/>
    <row r="29645" spans="1:6" ht="25.5" customHeight="1" x14ac:dyDescent="0.2">
      <c r="A29645" s="84" t="s">
        <v>6121</v>
      </c>
      <c r="B29645" s="85" t="s">
        <v>6122</v>
      </c>
      <c r="C29645" s="86" t="s">
        <v>9</v>
      </c>
      <c r="D29645" s="87">
        <v>0.3</v>
      </c>
      <c r="E29645" s="88">
        <v>3040</v>
      </c>
      <c r="F29645" s="89">
        <f>+D29645*E29645</f>
        <v>912</v>
      </c>
    </row>
    <row r="29646" spans="1:6" ht="409.6" hidden="1" customHeight="1" x14ac:dyDescent="0.2"/>
    <row r="29647" spans="1:6" ht="25.5" customHeight="1" x14ac:dyDescent="0.2">
      <c r="A29647" s="84" t="s">
        <v>4931</v>
      </c>
      <c r="B29647" s="85" t="s">
        <v>4932</v>
      </c>
      <c r="C29647" s="86" t="s">
        <v>106</v>
      </c>
      <c r="D29647" s="87">
        <v>2.5999999999999999E-2</v>
      </c>
      <c r="E29647" s="88">
        <v>376410</v>
      </c>
      <c r="F29647" s="89">
        <f>+D29647*E29647</f>
        <v>9786.66</v>
      </c>
    </row>
    <row r="29648" spans="1:6" ht="409.6" hidden="1" customHeight="1" x14ac:dyDescent="0.2"/>
    <row r="29649" spans="1:6" ht="25.5" customHeight="1" x14ac:dyDescent="0.2">
      <c r="A29649" s="84" t="s">
        <v>5438</v>
      </c>
      <c r="B29649" s="85" t="s">
        <v>5439</v>
      </c>
      <c r="C29649" s="86" t="s">
        <v>106</v>
      </c>
      <c r="D29649" s="87">
        <v>2.6249999999999999E-2</v>
      </c>
      <c r="E29649" s="88">
        <v>107489</v>
      </c>
      <c r="F29649" s="89">
        <f>+D29649*E29649</f>
        <v>2821.5862499999998</v>
      </c>
    </row>
    <row r="29650" spans="1:6" ht="409.6" hidden="1" customHeight="1" x14ac:dyDescent="0.2"/>
    <row r="29651" spans="1:6" ht="25.5" customHeight="1" thickBot="1" x14ac:dyDescent="0.25">
      <c r="A29651" s="84" t="s">
        <v>5565</v>
      </c>
      <c r="B29651" s="85" t="s">
        <v>5566</v>
      </c>
      <c r="C29651" s="86" t="s">
        <v>9</v>
      </c>
      <c r="D29651" s="87">
        <v>8</v>
      </c>
      <c r="E29651" s="88">
        <v>2270</v>
      </c>
      <c r="F29651" s="89">
        <f>+D29651*E29651</f>
        <v>18160</v>
      </c>
    </row>
    <row r="29652" spans="1:6" ht="409.6" hidden="1" customHeight="1" thickBot="1" x14ac:dyDescent="0.25"/>
    <row r="29653" spans="1:6" ht="13.5" customHeight="1" thickBot="1" x14ac:dyDescent="0.25">
      <c r="A29653" s="90" t="s">
        <v>4883</v>
      </c>
      <c r="B29653" s="91"/>
      <c r="C29653" s="92">
        <v>33.587419339744997</v>
      </c>
      <c r="D29653" s="91"/>
      <c r="E29653" s="93" t="s">
        <v>4884</v>
      </c>
      <c r="F29653" s="94">
        <v>157922</v>
      </c>
    </row>
    <row r="29654" spans="1:6" ht="0.2" customHeight="1" x14ac:dyDescent="0.2"/>
    <row r="29655" spans="1:6" ht="12.75" customHeight="1" x14ac:dyDescent="0.2">
      <c r="A29655" s="80" t="s">
        <v>4871</v>
      </c>
      <c r="B29655" s="81" t="s">
        <v>4885</v>
      </c>
      <c r="C29655" s="82" t="s">
        <v>4870</v>
      </c>
      <c r="D29655" s="82" t="s">
        <v>4873</v>
      </c>
      <c r="E29655" s="82" t="s">
        <v>4874</v>
      </c>
      <c r="F29655" s="83" t="s">
        <v>4875</v>
      </c>
    </row>
    <row r="29656" spans="1:6" ht="409.6" hidden="1" customHeight="1" x14ac:dyDescent="0.2"/>
    <row r="29657" spans="1:6" ht="25.5" customHeight="1" x14ac:dyDescent="0.2">
      <c r="A29657" s="84" t="s">
        <v>6003</v>
      </c>
      <c r="B29657" s="85" t="s">
        <v>6004</v>
      </c>
      <c r="C29657" s="86" t="s">
        <v>4888</v>
      </c>
      <c r="D29657" s="87">
        <v>1</v>
      </c>
      <c r="E29657" s="88">
        <v>184277</v>
      </c>
      <c r="F29657" s="89">
        <f>+D29657*E29657</f>
        <v>184277</v>
      </c>
    </row>
    <row r="29658" spans="1:6" ht="409.6" hidden="1" customHeight="1" x14ac:dyDescent="0.2"/>
    <row r="29659" spans="1:6" ht="25.5" customHeight="1" thickBot="1" x14ac:dyDescent="0.25">
      <c r="A29659" s="84" t="s">
        <v>6321</v>
      </c>
      <c r="B29659" s="85" t="s">
        <v>6322</v>
      </c>
      <c r="C29659" s="86" t="s">
        <v>9</v>
      </c>
      <c r="D29659" s="87">
        <v>0.5</v>
      </c>
      <c r="E29659" s="88">
        <v>212772</v>
      </c>
      <c r="F29659" s="89">
        <f>+D29659*E29659</f>
        <v>106386</v>
      </c>
    </row>
    <row r="29660" spans="1:6" ht="409.6" hidden="1" customHeight="1" thickBot="1" x14ac:dyDescent="0.25"/>
    <row r="29661" spans="1:6" ht="13.5" customHeight="1" thickBot="1" x14ac:dyDescent="0.25">
      <c r="A29661" s="90" t="s">
        <v>4893</v>
      </c>
      <c r="B29661" s="91"/>
      <c r="C29661" s="92">
        <v>61.819252970126499</v>
      </c>
      <c r="D29661" s="91"/>
      <c r="E29661" s="93" t="s">
        <v>4884</v>
      </c>
      <c r="F29661" s="94">
        <v>290663</v>
      </c>
    </row>
    <row r="29662" spans="1:6" ht="0.2" customHeight="1" x14ac:dyDescent="0.2"/>
    <row r="29663" spans="1:6" ht="12.75" customHeight="1" x14ac:dyDescent="0.2">
      <c r="A29663" s="80" t="s">
        <v>4871</v>
      </c>
      <c r="B29663" s="81" t="s">
        <v>4894</v>
      </c>
      <c r="C29663" s="82" t="s">
        <v>4870</v>
      </c>
      <c r="D29663" s="82" t="s">
        <v>4873</v>
      </c>
      <c r="E29663" s="82" t="s">
        <v>4874</v>
      </c>
      <c r="F29663" s="83" t="s">
        <v>4875</v>
      </c>
    </row>
    <row r="29664" spans="1:6" ht="409.6" hidden="1" customHeight="1" x14ac:dyDescent="0.2"/>
    <row r="29665" spans="1:6" ht="25.5" customHeight="1" thickBot="1" x14ac:dyDescent="0.25">
      <c r="A29665" s="84" t="s">
        <v>4895</v>
      </c>
      <c r="B29665" s="85" t="s">
        <v>4896</v>
      </c>
      <c r="C29665" s="86" t="s">
        <v>4897</v>
      </c>
      <c r="D29665" s="87">
        <v>0.05</v>
      </c>
      <c r="E29665" s="88">
        <v>290663</v>
      </c>
      <c r="F29665" s="89">
        <f>+D29665*E29665</f>
        <v>14533.150000000001</v>
      </c>
    </row>
    <row r="29666" spans="1:6" ht="409.6" hidden="1" customHeight="1" thickBot="1" x14ac:dyDescent="0.25"/>
    <row r="29667" spans="1:6" ht="13.5" customHeight="1" thickBot="1" x14ac:dyDescent="0.25">
      <c r="A29667" s="90" t="s">
        <v>4898</v>
      </c>
      <c r="B29667" s="91"/>
      <c r="C29667" s="92">
        <v>3.0909307459664599</v>
      </c>
      <c r="D29667" s="91"/>
      <c r="E29667" s="93" t="s">
        <v>4884</v>
      </c>
      <c r="F29667" s="94">
        <v>14533</v>
      </c>
    </row>
    <row r="29668" spans="1:6" ht="0.2" customHeight="1" x14ac:dyDescent="0.2"/>
    <row r="29669" spans="1:6" ht="12.75" customHeight="1" x14ac:dyDescent="0.2">
      <c r="A29669" s="80" t="s">
        <v>4871</v>
      </c>
      <c r="B29669" s="81" t="s">
        <v>4905</v>
      </c>
      <c r="C29669" s="82" t="s">
        <v>4870</v>
      </c>
      <c r="D29669" s="82" t="s">
        <v>4873</v>
      </c>
      <c r="E29669" s="82" t="s">
        <v>4874</v>
      </c>
      <c r="F29669" s="83" t="s">
        <v>4875</v>
      </c>
    </row>
    <row r="29670" spans="1:6" ht="409.6" hidden="1" customHeight="1" x14ac:dyDescent="0.2"/>
    <row r="29671" spans="1:6" ht="25.5" customHeight="1" thickBot="1" x14ac:dyDescent="0.25">
      <c r="A29671" s="84" t="s">
        <v>4920</v>
      </c>
      <c r="B29671" s="85" t="s">
        <v>4921</v>
      </c>
      <c r="C29671" s="86" t="s">
        <v>106</v>
      </c>
      <c r="D29671" s="87">
        <v>0.5</v>
      </c>
      <c r="E29671" s="88">
        <v>14128</v>
      </c>
      <c r="F29671" s="89">
        <f>+D29671*E29671</f>
        <v>7064</v>
      </c>
    </row>
    <row r="29672" spans="1:6" ht="409.6" hidden="1" customHeight="1" thickBot="1" x14ac:dyDescent="0.25"/>
    <row r="29673" spans="1:6" ht="13.5" customHeight="1" thickBot="1" x14ac:dyDescent="0.25">
      <c r="A29673" s="90" t="s">
        <v>4908</v>
      </c>
      <c r="B29673" s="91"/>
      <c r="C29673" s="92">
        <v>1.5023969441620499</v>
      </c>
      <c r="D29673" s="91"/>
      <c r="E29673" s="93" t="s">
        <v>4884</v>
      </c>
      <c r="F29673" s="94">
        <v>7064</v>
      </c>
    </row>
    <row r="29674" spans="1:6" ht="0.2" customHeight="1" thickBot="1" x14ac:dyDescent="0.25"/>
    <row r="29675" spans="1:6" ht="12.75" customHeight="1" thickBot="1" x14ac:dyDescent="0.3">
      <c r="A29675" s="157" t="s">
        <v>4909</v>
      </c>
      <c r="B29675" s="158"/>
      <c r="C29675" s="158"/>
      <c r="D29675" s="158"/>
      <c r="E29675" s="159">
        <v>470182</v>
      </c>
      <c r="F29675" s="160"/>
    </row>
    <row r="29676" spans="1:6" ht="409.6" hidden="1" customHeight="1" x14ac:dyDescent="0.2"/>
    <row r="29677" spans="1:6" ht="12.75" customHeight="1" x14ac:dyDescent="0.2"/>
    <row r="29678" spans="1:6" ht="12.75" customHeight="1" x14ac:dyDescent="0.2"/>
    <row r="29679" spans="1:6" ht="409.6" hidden="1" customHeight="1" x14ac:dyDescent="0.2"/>
    <row r="29680" spans="1:6" ht="12.75" customHeight="1" x14ac:dyDescent="0.25">
      <c r="A29680" s="144" t="s">
        <v>4868</v>
      </c>
      <c r="B29680" s="145"/>
      <c r="C29680" s="145"/>
      <c r="D29680" s="145"/>
      <c r="E29680" s="146"/>
      <c r="F29680" s="147"/>
    </row>
    <row r="29681" spans="1:6" ht="12.75" customHeight="1" x14ac:dyDescent="0.2">
      <c r="A29681" s="138" t="s">
        <v>3862</v>
      </c>
      <c r="B29681" s="139"/>
      <c r="C29681" s="139"/>
      <c r="D29681" s="140"/>
      <c r="E29681" s="76" t="s">
        <v>4869</v>
      </c>
      <c r="F29681" s="77" t="s">
        <v>4870</v>
      </c>
    </row>
    <row r="29682" spans="1:6" ht="12.75" customHeight="1" x14ac:dyDescent="0.2">
      <c r="A29682" s="141"/>
      <c r="B29682" s="142"/>
      <c r="C29682" s="142"/>
      <c r="D29682" s="143"/>
      <c r="E29682" s="78" t="s">
        <v>8873</v>
      </c>
      <c r="F29682" s="79" t="s">
        <v>263</v>
      </c>
    </row>
    <row r="29683" spans="1:6" ht="409.6" hidden="1" customHeight="1" x14ac:dyDescent="0.2"/>
    <row r="29684" spans="1:6" ht="12.75" customHeight="1" x14ac:dyDescent="0.2">
      <c r="A29684" s="80" t="s">
        <v>4871</v>
      </c>
      <c r="B29684" s="81" t="s">
        <v>4872</v>
      </c>
      <c r="C29684" s="82" t="s">
        <v>4870</v>
      </c>
      <c r="D29684" s="82" t="s">
        <v>4873</v>
      </c>
      <c r="E29684" s="82" t="s">
        <v>4874</v>
      </c>
      <c r="F29684" s="83" t="s">
        <v>4875</v>
      </c>
    </row>
    <row r="29685" spans="1:6" ht="409.6" hidden="1" customHeight="1" x14ac:dyDescent="0.2"/>
    <row r="29686" spans="1:6" ht="25.5" customHeight="1" x14ac:dyDescent="0.2">
      <c r="A29686" s="84" t="s">
        <v>6416</v>
      </c>
      <c r="B29686" s="85" t="s">
        <v>6417</v>
      </c>
      <c r="C29686" s="86" t="s">
        <v>263</v>
      </c>
      <c r="D29686" s="87">
        <v>1.05</v>
      </c>
      <c r="E29686" s="88">
        <v>10230</v>
      </c>
      <c r="F29686" s="89">
        <f>+D29686*E29686</f>
        <v>10741.5</v>
      </c>
    </row>
    <row r="29687" spans="1:6" ht="409.6" hidden="1" customHeight="1" x14ac:dyDescent="0.2"/>
    <row r="29688" spans="1:6" ht="25.5" customHeight="1" x14ac:dyDescent="0.2">
      <c r="A29688" s="84" t="s">
        <v>6418</v>
      </c>
      <c r="B29688" s="85" t="s">
        <v>6419</v>
      </c>
      <c r="C29688" s="86" t="s">
        <v>9</v>
      </c>
      <c r="D29688" s="87">
        <v>0.16667000000000001</v>
      </c>
      <c r="E29688" s="88">
        <v>2432</v>
      </c>
      <c r="F29688" s="89">
        <f>+D29688*E29688</f>
        <v>405.34144000000003</v>
      </c>
    </row>
    <row r="29689" spans="1:6" ht="409.6" hidden="1" customHeight="1" x14ac:dyDescent="0.2"/>
    <row r="29690" spans="1:6" ht="25.5" customHeight="1" x14ac:dyDescent="0.2">
      <c r="A29690" s="84" t="s">
        <v>6420</v>
      </c>
      <c r="B29690" s="85" t="s">
        <v>6421</v>
      </c>
      <c r="C29690" s="86" t="s">
        <v>9</v>
      </c>
      <c r="D29690" s="87">
        <v>1</v>
      </c>
      <c r="E29690" s="88">
        <v>2941</v>
      </c>
      <c r="F29690" s="89">
        <f>+D29690*E29690</f>
        <v>2941</v>
      </c>
    </row>
    <row r="29691" spans="1:6" ht="409.6" hidden="1" customHeight="1" x14ac:dyDescent="0.2"/>
    <row r="29692" spans="1:6" ht="25.5" customHeight="1" x14ac:dyDescent="0.2">
      <c r="A29692" s="84" t="s">
        <v>6422</v>
      </c>
      <c r="B29692" s="85" t="s">
        <v>6423</v>
      </c>
      <c r="C29692" s="86" t="s">
        <v>9</v>
      </c>
      <c r="D29692" s="87">
        <v>0.1</v>
      </c>
      <c r="E29692" s="88">
        <v>3398</v>
      </c>
      <c r="F29692" s="89">
        <f>+D29692*E29692</f>
        <v>339.8</v>
      </c>
    </row>
    <row r="29693" spans="1:6" ht="409.6" hidden="1" customHeight="1" x14ac:dyDescent="0.2"/>
    <row r="29694" spans="1:6" ht="25.5" customHeight="1" x14ac:dyDescent="0.2">
      <c r="A29694" s="84" t="s">
        <v>6424</v>
      </c>
      <c r="B29694" s="85" t="s">
        <v>6425</v>
      </c>
      <c r="C29694" s="86" t="s">
        <v>9</v>
      </c>
      <c r="D29694" s="87">
        <v>0.1</v>
      </c>
      <c r="E29694" s="88">
        <v>6019</v>
      </c>
      <c r="F29694" s="89">
        <f>+D29694*E29694</f>
        <v>601.9</v>
      </c>
    </row>
    <row r="29695" spans="1:6" ht="409.6" hidden="1" customHeight="1" x14ac:dyDescent="0.2"/>
    <row r="29696" spans="1:6" ht="25.5" customHeight="1" x14ac:dyDescent="0.2">
      <c r="A29696" s="84" t="s">
        <v>6426</v>
      </c>
      <c r="B29696" s="85" t="s">
        <v>6427</v>
      </c>
      <c r="C29696" s="86" t="s">
        <v>9</v>
      </c>
      <c r="D29696" s="87">
        <v>0.1</v>
      </c>
      <c r="E29696" s="88">
        <v>6115</v>
      </c>
      <c r="F29696" s="89">
        <f>+D29696*E29696</f>
        <v>611.5</v>
      </c>
    </row>
    <row r="29697" spans="1:6" ht="409.6" hidden="1" customHeight="1" x14ac:dyDescent="0.2"/>
    <row r="29698" spans="1:6" ht="25.5" customHeight="1" x14ac:dyDescent="0.2">
      <c r="A29698" s="84" t="s">
        <v>6428</v>
      </c>
      <c r="B29698" s="85" t="s">
        <v>6429</v>
      </c>
      <c r="C29698" s="86" t="s">
        <v>9</v>
      </c>
      <c r="D29698" s="87">
        <v>1</v>
      </c>
      <c r="E29698" s="88">
        <v>990</v>
      </c>
      <c r="F29698" s="89">
        <f>+D29698*E29698</f>
        <v>990</v>
      </c>
    </row>
    <row r="29699" spans="1:6" ht="409.6" hidden="1" customHeight="1" x14ac:dyDescent="0.2"/>
    <row r="29700" spans="1:6" ht="25.5" customHeight="1" x14ac:dyDescent="0.2">
      <c r="A29700" s="84" t="s">
        <v>6001</v>
      </c>
      <c r="B29700" s="85" t="s">
        <v>6002</v>
      </c>
      <c r="C29700" s="86" t="s">
        <v>9</v>
      </c>
      <c r="D29700" s="87">
        <v>0.01</v>
      </c>
      <c r="E29700" s="88">
        <v>50900</v>
      </c>
      <c r="F29700" s="89">
        <f>+D29700*E29700</f>
        <v>509</v>
      </c>
    </row>
    <row r="29701" spans="1:6" ht="409.6" hidden="1" customHeight="1" x14ac:dyDescent="0.2"/>
    <row r="29702" spans="1:6" ht="25.5" customHeight="1" thickBot="1" x14ac:dyDescent="0.25">
      <c r="A29702" s="84" t="s">
        <v>5999</v>
      </c>
      <c r="B29702" s="85" t="s">
        <v>6000</v>
      </c>
      <c r="C29702" s="86" t="s">
        <v>9</v>
      </c>
      <c r="D29702" s="87">
        <v>1.6670000000000001E-2</v>
      </c>
      <c r="E29702" s="88">
        <v>105565</v>
      </c>
      <c r="F29702" s="89">
        <f>+D29702*E29702</f>
        <v>1759.76855</v>
      </c>
    </row>
    <row r="29703" spans="1:6" ht="409.6" hidden="1" customHeight="1" thickBot="1" x14ac:dyDescent="0.25"/>
    <row r="29704" spans="1:6" ht="13.5" customHeight="1" thickBot="1" x14ac:dyDescent="0.25">
      <c r="A29704" s="90" t="s">
        <v>4883</v>
      </c>
      <c r="B29704" s="91"/>
      <c r="C29704" s="92">
        <v>84.274121633672195</v>
      </c>
      <c r="D29704" s="91"/>
      <c r="E29704" s="93" t="s">
        <v>4884</v>
      </c>
      <c r="F29704" s="94">
        <v>18901</v>
      </c>
    </row>
    <row r="29705" spans="1:6" ht="0.2" customHeight="1" x14ac:dyDescent="0.2"/>
    <row r="29706" spans="1:6" ht="12.75" customHeight="1" x14ac:dyDescent="0.2">
      <c r="A29706" s="80" t="s">
        <v>4871</v>
      </c>
      <c r="B29706" s="81" t="s">
        <v>4885</v>
      </c>
      <c r="C29706" s="82" t="s">
        <v>4870</v>
      </c>
      <c r="D29706" s="82" t="s">
        <v>4873</v>
      </c>
      <c r="E29706" s="82" t="s">
        <v>4874</v>
      </c>
      <c r="F29706" s="83" t="s">
        <v>4875</v>
      </c>
    </row>
    <row r="29707" spans="1:6" ht="409.6" hidden="1" customHeight="1" x14ac:dyDescent="0.2"/>
    <row r="29708" spans="1:6" ht="25.5" customHeight="1" thickBot="1" x14ac:dyDescent="0.25">
      <c r="A29708" s="84" t="s">
        <v>6003</v>
      </c>
      <c r="B29708" s="85" t="s">
        <v>6004</v>
      </c>
      <c r="C29708" s="86" t="s">
        <v>4888</v>
      </c>
      <c r="D29708" s="87">
        <v>1.823E-2</v>
      </c>
      <c r="E29708" s="88">
        <v>184277</v>
      </c>
      <c r="F29708" s="89">
        <f>+D29708*E29708</f>
        <v>3359.3697099999999</v>
      </c>
    </row>
    <row r="29709" spans="1:6" ht="409.6" hidden="1" customHeight="1" thickBot="1" x14ac:dyDescent="0.25"/>
    <row r="29710" spans="1:6" ht="13.5" customHeight="1" thickBot="1" x14ac:dyDescent="0.25">
      <c r="A29710" s="90" t="s">
        <v>4893</v>
      </c>
      <c r="B29710" s="91"/>
      <c r="C29710" s="92">
        <v>14.976814695915801</v>
      </c>
      <c r="D29710" s="91"/>
      <c r="E29710" s="93" t="s">
        <v>4884</v>
      </c>
      <c r="F29710" s="94">
        <v>3359</v>
      </c>
    </row>
    <row r="29711" spans="1:6" ht="0.2" customHeight="1" x14ac:dyDescent="0.2"/>
    <row r="29712" spans="1:6" ht="12.75" customHeight="1" x14ac:dyDescent="0.2">
      <c r="A29712" s="80" t="s">
        <v>4871</v>
      </c>
      <c r="B29712" s="81" t="s">
        <v>4894</v>
      </c>
      <c r="C29712" s="82" t="s">
        <v>4870</v>
      </c>
      <c r="D29712" s="82" t="s">
        <v>4873</v>
      </c>
      <c r="E29712" s="82" t="s">
        <v>4874</v>
      </c>
      <c r="F29712" s="83" t="s">
        <v>4875</v>
      </c>
    </row>
    <row r="29713" spans="1:6" ht="409.6" hidden="1" customHeight="1" x14ac:dyDescent="0.2"/>
    <row r="29714" spans="1:6" ht="25.5" customHeight="1" thickBot="1" x14ac:dyDescent="0.25">
      <c r="A29714" s="84" t="s">
        <v>4895</v>
      </c>
      <c r="B29714" s="85" t="s">
        <v>4896</v>
      </c>
      <c r="C29714" s="86" t="s">
        <v>4897</v>
      </c>
      <c r="D29714" s="87">
        <v>0.05</v>
      </c>
      <c r="E29714" s="88">
        <v>3359</v>
      </c>
      <c r="F29714" s="89">
        <f>+D29714*E29714</f>
        <v>167.95000000000002</v>
      </c>
    </row>
    <row r="29715" spans="1:6" ht="409.6" hidden="1" customHeight="1" thickBot="1" x14ac:dyDescent="0.25"/>
    <row r="29716" spans="1:6" ht="13.5" customHeight="1" thickBot="1" x14ac:dyDescent="0.25">
      <c r="A29716" s="90" t="s">
        <v>4898</v>
      </c>
      <c r="B29716" s="91"/>
      <c r="C29716" s="92">
        <v>0.74906367041198496</v>
      </c>
      <c r="D29716" s="91"/>
      <c r="E29716" s="93" t="s">
        <v>4884</v>
      </c>
      <c r="F29716" s="94">
        <v>168</v>
      </c>
    </row>
    <row r="29717" spans="1:6" ht="0.2" customHeight="1" thickBot="1" x14ac:dyDescent="0.25"/>
    <row r="29718" spans="1:6" ht="12.75" customHeight="1" thickBot="1" x14ac:dyDescent="0.3">
      <c r="A29718" s="157" t="s">
        <v>4909</v>
      </c>
      <c r="B29718" s="158"/>
      <c r="C29718" s="158"/>
      <c r="D29718" s="158"/>
      <c r="E29718" s="159">
        <v>22428</v>
      </c>
      <c r="F29718" s="160"/>
    </row>
    <row r="29719" spans="1:6" ht="12.75" customHeight="1" x14ac:dyDescent="0.2"/>
    <row r="29720" spans="1:6" ht="12.75" customHeight="1" x14ac:dyDescent="0.2"/>
    <row r="29721" spans="1:6" ht="409.6" hidden="1" customHeight="1" x14ac:dyDescent="0.2"/>
    <row r="29722" spans="1:6" ht="12.75" customHeight="1" x14ac:dyDescent="0.25">
      <c r="A29722" s="144" t="s">
        <v>4868</v>
      </c>
      <c r="B29722" s="145"/>
      <c r="C29722" s="145"/>
      <c r="D29722" s="145"/>
      <c r="E29722" s="146"/>
      <c r="F29722" s="147"/>
    </row>
    <row r="29723" spans="1:6" ht="12.75" customHeight="1" x14ac:dyDescent="0.2">
      <c r="A29723" s="138" t="s">
        <v>3863</v>
      </c>
      <c r="B29723" s="139"/>
      <c r="C29723" s="139"/>
      <c r="D29723" s="140"/>
      <c r="E29723" s="76" t="s">
        <v>4869</v>
      </c>
      <c r="F29723" s="77" t="s">
        <v>4870</v>
      </c>
    </row>
    <row r="29724" spans="1:6" ht="12.75" customHeight="1" x14ac:dyDescent="0.2">
      <c r="A29724" s="141"/>
      <c r="B29724" s="142"/>
      <c r="C29724" s="142"/>
      <c r="D29724" s="143"/>
      <c r="E29724" s="78" t="s">
        <v>8874</v>
      </c>
      <c r="F29724" s="79" t="s">
        <v>263</v>
      </c>
    </row>
    <row r="29725" spans="1:6" ht="409.6" hidden="1" customHeight="1" x14ac:dyDescent="0.2"/>
    <row r="29726" spans="1:6" ht="12.75" customHeight="1" x14ac:dyDescent="0.2">
      <c r="A29726" s="80" t="s">
        <v>4871</v>
      </c>
      <c r="B29726" s="81" t="s">
        <v>4872</v>
      </c>
      <c r="C29726" s="82" t="s">
        <v>4870</v>
      </c>
      <c r="D29726" s="82" t="s">
        <v>4873</v>
      </c>
      <c r="E29726" s="82" t="s">
        <v>4874</v>
      </c>
      <c r="F29726" s="83" t="s">
        <v>4875</v>
      </c>
    </row>
    <row r="29727" spans="1:6" ht="409.6" hidden="1" customHeight="1" x14ac:dyDescent="0.2"/>
    <row r="29728" spans="1:6" ht="25.5" customHeight="1" x14ac:dyDescent="0.2">
      <c r="A29728" s="84" t="s">
        <v>5408</v>
      </c>
      <c r="B29728" s="85" t="s">
        <v>5409</v>
      </c>
      <c r="C29728" s="86" t="s">
        <v>263</v>
      </c>
      <c r="D29728" s="87">
        <v>1.05</v>
      </c>
      <c r="E29728" s="88">
        <v>12700</v>
      </c>
      <c r="F29728" s="89">
        <f>+D29728*E29728</f>
        <v>13335</v>
      </c>
    </row>
    <row r="29729" spans="1:6" ht="409.6" hidden="1" customHeight="1" x14ac:dyDescent="0.2"/>
    <row r="29730" spans="1:6" ht="25.5" customHeight="1" x14ac:dyDescent="0.2">
      <c r="A29730" s="84" t="s">
        <v>5412</v>
      </c>
      <c r="B29730" s="85" t="s">
        <v>5413</v>
      </c>
      <c r="C29730" s="86" t="s">
        <v>9</v>
      </c>
      <c r="D29730" s="87">
        <v>0.16667000000000001</v>
      </c>
      <c r="E29730" s="88">
        <v>2781</v>
      </c>
      <c r="F29730" s="89">
        <f>+D29730*E29730</f>
        <v>463.50927000000001</v>
      </c>
    </row>
    <row r="29731" spans="1:6" ht="409.6" hidden="1" customHeight="1" x14ac:dyDescent="0.2"/>
    <row r="29732" spans="1:6" ht="25.5" customHeight="1" x14ac:dyDescent="0.2">
      <c r="A29732" s="84" t="s">
        <v>6430</v>
      </c>
      <c r="B29732" s="85" t="s">
        <v>6431</v>
      </c>
      <c r="C29732" s="86" t="s">
        <v>9</v>
      </c>
      <c r="D29732" s="87">
        <v>0.2</v>
      </c>
      <c r="E29732" s="88">
        <v>4120</v>
      </c>
      <c r="F29732" s="89">
        <f>+D29732*E29732</f>
        <v>824</v>
      </c>
    </row>
    <row r="29733" spans="1:6" ht="409.6" hidden="1" customHeight="1" x14ac:dyDescent="0.2"/>
    <row r="29734" spans="1:6" ht="25.5" customHeight="1" x14ac:dyDescent="0.2">
      <c r="A29734" s="84" t="s">
        <v>6432</v>
      </c>
      <c r="B29734" s="85" t="s">
        <v>6433</v>
      </c>
      <c r="C29734" s="86" t="s">
        <v>9</v>
      </c>
      <c r="D29734" s="87">
        <v>0.2</v>
      </c>
      <c r="E29734" s="88">
        <v>3443</v>
      </c>
      <c r="F29734" s="89">
        <f>+D29734*E29734</f>
        <v>688.6</v>
      </c>
    </row>
    <row r="29735" spans="1:6" ht="409.6" hidden="1" customHeight="1" x14ac:dyDescent="0.2"/>
    <row r="29736" spans="1:6" ht="25.5" customHeight="1" x14ac:dyDescent="0.2">
      <c r="A29736" s="84" t="s">
        <v>6434</v>
      </c>
      <c r="B29736" s="85" t="s">
        <v>6435</v>
      </c>
      <c r="C29736" s="86" t="s">
        <v>9</v>
      </c>
      <c r="D29736" s="87">
        <v>0.2</v>
      </c>
      <c r="E29736" s="88">
        <v>7876</v>
      </c>
      <c r="F29736" s="89">
        <f>+D29736*E29736</f>
        <v>1575.2</v>
      </c>
    </row>
    <row r="29737" spans="1:6" ht="409.6" hidden="1" customHeight="1" x14ac:dyDescent="0.2"/>
    <row r="29738" spans="1:6" ht="25.5" customHeight="1" x14ac:dyDescent="0.2">
      <c r="A29738" s="84" t="s">
        <v>6436</v>
      </c>
      <c r="B29738" s="85" t="s">
        <v>6437</v>
      </c>
      <c r="C29738" s="86" t="s">
        <v>9</v>
      </c>
      <c r="D29738" s="87">
        <v>0.2</v>
      </c>
      <c r="E29738" s="88">
        <v>6722</v>
      </c>
      <c r="F29738" s="89">
        <f>+D29738*E29738</f>
        <v>1344.4</v>
      </c>
    </row>
    <row r="29739" spans="1:6" ht="409.6" hidden="1" customHeight="1" x14ac:dyDescent="0.2"/>
    <row r="29740" spans="1:6" ht="25.5" customHeight="1" x14ac:dyDescent="0.2">
      <c r="A29740" s="84" t="s">
        <v>6438</v>
      </c>
      <c r="B29740" s="85" t="s">
        <v>6439</v>
      </c>
      <c r="C29740" s="86" t="s">
        <v>9</v>
      </c>
      <c r="D29740" s="87">
        <v>0.2</v>
      </c>
      <c r="E29740" s="88">
        <v>7005</v>
      </c>
      <c r="F29740" s="89">
        <f>+D29740*E29740</f>
        <v>1401</v>
      </c>
    </row>
    <row r="29741" spans="1:6" ht="409.6" hidden="1" customHeight="1" x14ac:dyDescent="0.2"/>
    <row r="29742" spans="1:6" ht="25.5" customHeight="1" x14ac:dyDescent="0.2">
      <c r="A29742" s="84" t="s">
        <v>6440</v>
      </c>
      <c r="B29742" s="85" t="s">
        <v>6441</v>
      </c>
      <c r="C29742" s="86" t="s">
        <v>9</v>
      </c>
      <c r="D29742" s="87">
        <v>0.1</v>
      </c>
      <c r="E29742" s="88">
        <v>2699</v>
      </c>
      <c r="F29742" s="89">
        <f>+D29742*E29742</f>
        <v>269.90000000000003</v>
      </c>
    </row>
    <row r="29743" spans="1:6" ht="409.6" hidden="1" customHeight="1" x14ac:dyDescent="0.2"/>
    <row r="29744" spans="1:6" ht="25.5" customHeight="1" x14ac:dyDescent="0.2">
      <c r="A29744" s="84" t="s">
        <v>6001</v>
      </c>
      <c r="B29744" s="85" t="s">
        <v>6002</v>
      </c>
      <c r="C29744" s="86" t="s">
        <v>9</v>
      </c>
      <c r="D29744" s="87">
        <v>0.01</v>
      </c>
      <c r="E29744" s="88">
        <v>50900</v>
      </c>
      <c r="F29744" s="89">
        <f>+D29744*E29744</f>
        <v>509</v>
      </c>
    </row>
    <row r="29745" spans="1:6" ht="409.6" hidden="1" customHeight="1" x14ac:dyDescent="0.2"/>
    <row r="29746" spans="1:6" ht="25.5" customHeight="1" thickBot="1" x14ac:dyDescent="0.25">
      <c r="A29746" s="84" t="s">
        <v>5999</v>
      </c>
      <c r="B29746" s="85" t="s">
        <v>6000</v>
      </c>
      <c r="C29746" s="86" t="s">
        <v>9</v>
      </c>
      <c r="D29746" s="87">
        <v>1.6670000000000001E-2</v>
      </c>
      <c r="E29746" s="88">
        <v>105565</v>
      </c>
      <c r="F29746" s="89">
        <f>+D29746*E29746</f>
        <v>1759.76855</v>
      </c>
    </row>
    <row r="29747" spans="1:6" ht="409.6" hidden="1" customHeight="1" thickBot="1" x14ac:dyDescent="0.25"/>
    <row r="29748" spans="1:6" ht="13.5" customHeight="1" thickBot="1" x14ac:dyDescent="0.25">
      <c r="A29748" s="90" t="s">
        <v>4883</v>
      </c>
      <c r="B29748" s="91"/>
      <c r="C29748" s="92">
        <v>85.688335781093002</v>
      </c>
      <c r="D29748" s="91"/>
      <c r="E29748" s="93" t="s">
        <v>4884</v>
      </c>
      <c r="F29748" s="94">
        <v>22171</v>
      </c>
    </row>
    <row r="29749" spans="1:6" ht="0.2" customHeight="1" x14ac:dyDescent="0.2"/>
    <row r="29750" spans="1:6" ht="12.75" customHeight="1" x14ac:dyDescent="0.2">
      <c r="A29750" s="80" t="s">
        <v>4871</v>
      </c>
      <c r="B29750" s="81" t="s">
        <v>4885</v>
      </c>
      <c r="C29750" s="82" t="s">
        <v>4870</v>
      </c>
      <c r="D29750" s="82" t="s">
        <v>4873</v>
      </c>
      <c r="E29750" s="82" t="s">
        <v>4874</v>
      </c>
      <c r="F29750" s="83" t="s">
        <v>4875</v>
      </c>
    </row>
    <row r="29751" spans="1:6" ht="409.6" hidden="1" customHeight="1" x14ac:dyDescent="0.2"/>
    <row r="29752" spans="1:6" ht="25.5" customHeight="1" thickBot="1" x14ac:dyDescent="0.25">
      <c r="A29752" s="84" t="s">
        <v>6003</v>
      </c>
      <c r="B29752" s="85" t="s">
        <v>6004</v>
      </c>
      <c r="C29752" s="86" t="s">
        <v>4888</v>
      </c>
      <c r="D29752" s="87">
        <v>1.9140000000000001E-2</v>
      </c>
      <c r="E29752" s="88">
        <v>184277</v>
      </c>
      <c r="F29752" s="89">
        <f>+D29752*E29752</f>
        <v>3527.06178</v>
      </c>
    </row>
    <row r="29753" spans="1:6" ht="409.6" hidden="1" customHeight="1" thickBot="1" x14ac:dyDescent="0.25"/>
    <row r="29754" spans="1:6" ht="13.5" customHeight="1" thickBot="1" x14ac:dyDescent="0.25">
      <c r="A29754" s="90" t="s">
        <v>4893</v>
      </c>
      <c r="B29754" s="91"/>
      <c r="C29754" s="92">
        <v>13.6314446935147</v>
      </c>
      <c r="D29754" s="91"/>
      <c r="E29754" s="93" t="s">
        <v>4884</v>
      </c>
      <c r="F29754" s="94">
        <v>3527</v>
      </c>
    </row>
    <row r="29755" spans="1:6" ht="0.2" customHeight="1" x14ac:dyDescent="0.2"/>
    <row r="29756" spans="1:6" ht="12.75" customHeight="1" x14ac:dyDescent="0.2">
      <c r="A29756" s="80" t="s">
        <v>4871</v>
      </c>
      <c r="B29756" s="81" t="s">
        <v>4894</v>
      </c>
      <c r="C29756" s="82" t="s">
        <v>4870</v>
      </c>
      <c r="D29756" s="82" t="s">
        <v>4873</v>
      </c>
      <c r="E29756" s="82" t="s">
        <v>4874</v>
      </c>
      <c r="F29756" s="83" t="s">
        <v>4875</v>
      </c>
    </row>
    <row r="29757" spans="1:6" ht="409.6" hidden="1" customHeight="1" x14ac:dyDescent="0.2"/>
    <row r="29758" spans="1:6" ht="25.5" customHeight="1" thickBot="1" x14ac:dyDescent="0.25">
      <c r="A29758" s="84" t="s">
        <v>4895</v>
      </c>
      <c r="B29758" s="85" t="s">
        <v>4896</v>
      </c>
      <c r="C29758" s="86" t="s">
        <v>4897</v>
      </c>
      <c r="D29758" s="87">
        <v>0.05</v>
      </c>
      <c r="E29758" s="88">
        <v>3527</v>
      </c>
      <c r="F29758" s="89">
        <f>+D29758*E29758</f>
        <v>176.35000000000002</v>
      </c>
    </row>
    <row r="29759" spans="1:6" ht="409.6" hidden="1" customHeight="1" thickBot="1" x14ac:dyDescent="0.25"/>
    <row r="29760" spans="1:6" ht="13.5" customHeight="1" thickBot="1" x14ac:dyDescent="0.25">
      <c r="A29760" s="90" t="s">
        <v>4898</v>
      </c>
      <c r="B29760" s="91"/>
      <c r="C29760" s="92">
        <v>0.68021952539228603</v>
      </c>
      <c r="D29760" s="91"/>
      <c r="E29760" s="93" t="s">
        <v>4884</v>
      </c>
      <c r="F29760" s="94">
        <v>176</v>
      </c>
    </row>
    <row r="29761" spans="1:6" ht="0.2" customHeight="1" thickBot="1" x14ac:dyDescent="0.25"/>
    <row r="29762" spans="1:6" ht="12.75" customHeight="1" thickBot="1" x14ac:dyDescent="0.3">
      <c r="A29762" s="157" t="s">
        <v>4909</v>
      </c>
      <c r="B29762" s="158"/>
      <c r="C29762" s="158"/>
      <c r="D29762" s="158"/>
      <c r="E29762" s="159">
        <v>25874</v>
      </c>
      <c r="F29762" s="160"/>
    </row>
    <row r="29763" spans="1:6" ht="12.75" customHeight="1" x14ac:dyDescent="0.2"/>
    <row r="29764" spans="1:6" ht="12.75" customHeight="1" x14ac:dyDescent="0.2"/>
    <row r="29765" spans="1:6" ht="409.6" hidden="1" customHeight="1" x14ac:dyDescent="0.2"/>
    <row r="29766" spans="1:6" ht="12.75" customHeight="1" x14ac:dyDescent="0.25">
      <c r="A29766" s="144" t="s">
        <v>4868</v>
      </c>
      <c r="B29766" s="145"/>
      <c r="C29766" s="145"/>
      <c r="D29766" s="145"/>
      <c r="E29766" s="146"/>
      <c r="F29766" s="147"/>
    </row>
    <row r="29767" spans="1:6" ht="12.75" customHeight="1" x14ac:dyDescent="0.2">
      <c r="A29767" s="138" t="s">
        <v>3864</v>
      </c>
      <c r="B29767" s="139"/>
      <c r="C29767" s="139"/>
      <c r="D29767" s="140"/>
      <c r="E29767" s="76" t="s">
        <v>4869</v>
      </c>
      <c r="F29767" s="77" t="s">
        <v>4870</v>
      </c>
    </row>
    <row r="29768" spans="1:6" ht="12.75" customHeight="1" x14ac:dyDescent="0.2">
      <c r="A29768" s="141"/>
      <c r="B29768" s="142"/>
      <c r="C29768" s="142"/>
      <c r="D29768" s="143"/>
      <c r="E29768" s="78" t="s">
        <v>8875</v>
      </c>
      <c r="F29768" s="79" t="s">
        <v>263</v>
      </c>
    </row>
    <row r="29769" spans="1:6" ht="409.6" hidden="1" customHeight="1" x14ac:dyDescent="0.2"/>
    <row r="29770" spans="1:6" ht="12.75" customHeight="1" x14ac:dyDescent="0.2">
      <c r="A29770" s="80" t="s">
        <v>4871</v>
      </c>
      <c r="B29770" s="81" t="s">
        <v>4872</v>
      </c>
      <c r="C29770" s="82" t="s">
        <v>4870</v>
      </c>
      <c r="D29770" s="82" t="s">
        <v>4873</v>
      </c>
      <c r="E29770" s="82" t="s">
        <v>4874</v>
      </c>
      <c r="F29770" s="83" t="s">
        <v>4875</v>
      </c>
    </row>
    <row r="29771" spans="1:6" ht="409.6" hidden="1" customHeight="1" x14ac:dyDescent="0.2"/>
    <row r="29772" spans="1:6" ht="25.5" customHeight="1" x14ac:dyDescent="0.2">
      <c r="A29772" s="84" t="s">
        <v>6442</v>
      </c>
      <c r="B29772" s="85" t="s">
        <v>6443</v>
      </c>
      <c r="C29772" s="86" t="s">
        <v>263</v>
      </c>
      <c r="D29772" s="87">
        <v>1.05</v>
      </c>
      <c r="E29772" s="88">
        <v>18920</v>
      </c>
      <c r="F29772" s="89">
        <f>+D29772*E29772</f>
        <v>19866</v>
      </c>
    </row>
    <row r="29773" spans="1:6" ht="409.6" hidden="1" customHeight="1" x14ac:dyDescent="0.2"/>
    <row r="29774" spans="1:6" ht="25.5" customHeight="1" x14ac:dyDescent="0.2">
      <c r="A29774" s="84" t="s">
        <v>6444</v>
      </c>
      <c r="B29774" s="85" t="s">
        <v>6445</v>
      </c>
      <c r="C29774" s="86" t="s">
        <v>9</v>
      </c>
      <c r="D29774" s="87">
        <v>0.16667000000000001</v>
      </c>
      <c r="E29774" s="88">
        <v>4016</v>
      </c>
      <c r="F29774" s="89">
        <f>+D29774*E29774</f>
        <v>669.34672</v>
      </c>
    </row>
    <row r="29775" spans="1:6" ht="409.6" hidden="1" customHeight="1" x14ac:dyDescent="0.2"/>
    <row r="29776" spans="1:6" ht="25.5" customHeight="1" x14ac:dyDescent="0.2">
      <c r="A29776" s="84" t="s">
        <v>6446</v>
      </c>
      <c r="B29776" s="85" t="s">
        <v>6447</v>
      </c>
      <c r="C29776" s="86" t="s">
        <v>9</v>
      </c>
      <c r="D29776" s="87">
        <v>0.2</v>
      </c>
      <c r="E29776" s="88">
        <v>8840</v>
      </c>
      <c r="F29776" s="89">
        <f>+D29776*E29776</f>
        <v>1768</v>
      </c>
    </row>
    <row r="29777" spans="1:6" ht="409.6" hidden="1" customHeight="1" x14ac:dyDescent="0.2"/>
    <row r="29778" spans="1:6" ht="25.5" customHeight="1" x14ac:dyDescent="0.2">
      <c r="A29778" s="84" t="s">
        <v>6448</v>
      </c>
      <c r="B29778" s="85" t="s">
        <v>6449</v>
      </c>
      <c r="C29778" s="86" t="s">
        <v>9</v>
      </c>
      <c r="D29778" s="87">
        <v>0.2</v>
      </c>
      <c r="E29778" s="88">
        <v>7962</v>
      </c>
      <c r="F29778" s="89">
        <f>+D29778*E29778</f>
        <v>1592.4</v>
      </c>
    </row>
    <row r="29779" spans="1:6" ht="409.6" hidden="1" customHeight="1" x14ac:dyDescent="0.2"/>
    <row r="29780" spans="1:6" ht="25.5" customHeight="1" x14ac:dyDescent="0.2">
      <c r="A29780" s="84" t="s">
        <v>6450</v>
      </c>
      <c r="B29780" s="85" t="s">
        <v>6451</v>
      </c>
      <c r="C29780" s="86" t="s">
        <v>9</v>
      </c>
      <c r="D29780" s="87">
        <v>0.1</v>
      </c>
      <c r="E29780" s="88">
        <v>16166</v>
      </c>
      <c r="F29780" s="89">
        <f>+D29780*E29780</f>
        <v>1616.6000000000001</v>
      </c>
    </row>
    <row r="29781" spans="1:6" ht="409.6" hidden="1" customHeight="1" x14ac:dyDescent="0.2"/>
    <row r="29782" spans="1:6" ht="25.5" customHeight="1" x14ac:dyDescent="0.2">
      <c r="A29782" s="84" t="s">
        <v>6452</v>
      </c>
      <c r="B29782" s="85" t="s">
        <v>6453</v>
      </c>
      <c r="C29782" s="86" t="s">
        <v>9</v>
      </c>
      <c r="D29782" s="87">
        <v>0.1</v>
      </c>
      <c r="E29782" s="88">
        <v>16860</v>
      </c>
      <c r="F29782" s="89">
        <f>+D29782*E29782</f>
        <v>1686</v>
      </c>
    </row>
    <row r="29783" spans="1:6" ht="409.6" hidden="1" customHeight="1" x14ac:dyDescent="0.2"/>
    <row r="29784" spans="1:6" ht="25.5" customHeight="1" x14ac:dyDescent="0.2">
      <c r="A29784" s="84" t="s">
        <v>6454</v>
      </c>
      <c r="B29784" s="85" t="s">
        <v>6455</v>
      </c>
      <c r="C29784" s="86" t="s">
        <v>9</v>
      </c>
      <c r="D29784" s="87">
        <v>0.2</v>
      </c>
      <c r="E29784" s="88">
        <v>8795</v>
      </c>
      <c r="F29784" s="89">
        <f>+D29784*E29784</f>
        <v>1759</v>
      </c>
    </row>
    <row r="29785" spans="1:6" ht="409.6" hidden="1" customHeight="1" x14ac:dyDescent="0.2"/>
    <row r="29786" spans="1:6" ht="25.5" customHeight="1" x14ac:dyDescent="0.2">
      <c r="A29786" s="84" t="s">
        <v>6456</v>
      </c>
      <c r="B29786" s="85" t="s">
        <v>6457</v>
      </c>
      <c r="C29786" s="86" t="s">
        <v>9</v>
      </c>
      <c r="D29786" s="87">
        <v>0.1</v>
      </c>
      <c r="E29786" s="88">
        <v>16860</v>
      </c>
      <c r="F29786" s="89">
        <f>+D29786*E29786</f>
        <v>1686</v>
      </c>
    </row>
    <row r="29787" spans="1:6" ht="409.6" hidden="1" customHeight="1" x14ac:dyDescent="0.2"/>
    <row r="29788" spans="1:6" ht="25.5" customHeight="1" x14ac:dyDescent="0.2">
      <c r="A29788" s="84" t="s">
        <v>6458</v>
      </c>
      <c r="B29788" s="85" t="s">
        <v>6459</v>
      </c>
      <c r="C29788" s="86" t="s">
        <v>9</v>
      </c>
      <c r="D29788" s="87">
        <v>0.1</v>
      </c>
      <c r="E29788" s="88">
        <v>5845</v>
      </c>
      <c r="F29788" s="89">
        <f>+D29788*E29788</f>
        <v>584.5</v>
      </c>
    </row>
    <row r="29789" spans="1:6" ht="409.6" hidden="1" customHeight="1" x14ac:dyDescent="0.2"/>
    <row r="29790" spans="1:6" ht="25.5" customHeight="1" x14ac:dyDescent="0.2">
      <c r="A29790" s="84" t="s">
        <v>6001</v>
      </c>
      <c r="B29790" s="85" t="s">
        <v>6002</v>
      </c>
      <c r="C29790" s="86" t="s">
        <v>9</v>
      </c>
      <c r="D29790" s="87">
        <v>0.02</v>
      </c>
      <c r="E29790" s="88">
        <v>50900</v>
      </c>
      <c r="F29790" s="89">
        <f>+D29790*E29790</f>
        <v>1018</v>
      </c>
    </row>
    <row r="29791" spans="1:6" ht="409.6" hidden="1" customHeight="1" x14ac:dyDescent="0.2"/>
    <row r="29792" spans="1:6" ht="25.5" customHeight="1" thickBot="1" x14ac:dyDescent="0.25">
      <c r="A29792" s="84" t="s">
        <v>5999</v>
      </c>
      <c r="B29792" s="85" t="s">
        <v>6000</v>
      </c>
      <c r="C29792" s="86" t="s">
        <v>9</v>
      </c>
      <c r="D29792" s="87">
        <v>2.222E-2</v>
      </c>
      <c r="E29792" s="88">
        <v>105565</v>
      </c>
      <c r="F29792" s="89">
        <f>+D29792*E29792</f>
        <v>2345.6543000000001</v>
      </c>
    </row>
    <row r="29793" spans="1:6" ht="409.6" hidden="1" customHeight="1" thickBot="1" x14ac:dyDescent="0.25"/>
    <row r="29794" spans="1:6" ht="13.5" customHeight="1" thickBot="1" x14ac:dyDescent="0.25">
      <c r="A29794" s="90" t="s">
        <v>4883</v>
      </c>
      <c r="B29794" s="91"/>
      <c r="C29794" s="92">
        <v>89.099526066350705</v>
      </c>
      <c r="D29794" s="91"/>
      <c r="E29794" s="93" t="s">
        <v>4884</v>
      </c>
      <c r="F29794" s="94">
        <v>34592</v>
      </c>
    </row>
    <row r="29795" spans="1:6" ht="0.2" customHeight="1" x14ac:dyDescent="0.2"/>
    <row r="29796" spans="1:6" ht="12.75" customHeight="1" x14ac:dyDescent="0.2">
      <c r="A29796" s="80" t="s">
        <v>4871</v>
      </c>
      <c r="B29796" s="81" t="s">
        <v>4885</v>
      </c>
      <c r="C29796" s="82" t="s">
        <v>4870</v>
      </c>
      <c r="D29796" s="82" t="s">
        <v>4873</v>
      </c>
      <c r="E29796" s="82" t="s">
        <v>4874</v>
      </c>
      <c r="F29796" s="83" t="s">
        <v>4875</v>
      </c>
    </row>
    <row r="29797" spans="1:6" ht="409.6" hidden="1" customHeight="1" x14ac:dyDescent="0.2"/>
    <row r="29798" spans="1:6" ht="25.5" customHeight="1" thickBot="1" x14ac:dyDescent="0.25">
      <c r="A29798" s="84" t="s">
        <v>6003</v>
      </c>
      <c r="B29798" s="85" t="s">
        <v>6004</v>
      </c>
      <c r="C29798" s="86" t="s">
        <v>4888</v>
      </c>
      <c r="D29798" s="87">
        <v>2.1870000000000001E-2</v>
      </c>
      <c r="E29798" s="88">
        <v>184277</v>
      </c>
      <c r="F29798" s="89">
        <f>+D29798*E29798</f>
        <v>4030.1379900000002</v>
      </c>
    </row>
    <row r="29799" spans="1:6" ht="409.6" hidden="1" customHeight="1" thickBot="1" x14ac:dyDescent="0.25"/>
    <row r="29800" spans="1:6" ht="13.5" customHeight="1" thickBot="1" x14ac:dyDescent="0.25">
      <c r="A29800" s="90" t="s">
        <v>4893</v>
      </c>
      <c r="B29800" s="91"/>
      <c r="C29800" s="92">
        <v>10.380177209973199</v>
      </c>
      <c r="D29800" s="91"/>
      <c r="E29800" s="93" t="s">
        <v>4884</v>
      </c>
      <c r="F29800" s="94">
        <v>4030</v>
      </c>
    </row>
    <row r="29801" spans="1:6" ht="0.2" customHeight="1" x14ac:dyDescent="0.2"/>
    <row r="29802" spans="1:6" ht="12.75" customHeight="1" x14ac:dyDescent="0.2">
      <c r="A29802" s="80" t="s">
        <v>4871</v>
      </c>
      <c r="B29802" s="81" t="s">
        <v>4894</v>
      </c>
      <c r="C29802" s="82" t="s">
        <v>4870</v>
      </c>
      <c r="D29802" s="82" t="s">
        <v>4873</v>
      </c>
      <c r="E29802" s="82" t="s">
        <v>4874</v>
      </c>
      <c r="F29802" s="83" t="s">
        <v>4875</v>
      </c>
    </row>
    <row r="29803" spans="1:6" ht="409.6" hidden="1" customHeight="1" x14ac:dyDescent="0.2"/>
    <row r="29804" spans="1:6" ht="25.5" customHeight="1" thickBot="1" x14ac:dyDescent="0.25">
      <c r="A29804" s="84" t="s">
        <v>4895</v>
      </c>
      <c r="B29804" s="85" t="s">
        <v>4896</v>
      </c>
      <c r="C29804" s="86" t="s">
        <v>4897</v>
      </c>
      <c r="D29804" s="87">
        <v>0.05</v>
      </c>
      <c r="E29804" s="88">
        <v>4030</v>
      </c>
      <c r="F29804" s="89">
        <f>+D29804*E29804</f>
        <v>201.5</v>
      </c>
    </row>
    <row r="29805" spans="1:6" ht="409.6" hidden="1" customHeight="1" thickBot="1" x14ac:dyDescent="0.25"/>
    <row r="29806" spans="1:6" ht="13.5" customHeight="1" thickBot="1" x14ac:dyDescent="0.25">
      <c r="A29806" s="90" t="s">
        <v>4898</v>
      </c>
      <c r="B29806" s="91"/>
      <c r="C29806" s="92">
        <v>0.52029672367607704</v>
      </c>
      <c r="D29806" s="91"/>
      <c r="E29806" s="93" t="s">
        <v>4884</v>
      </c>
      <c r="F29806" s="94">
        <v>202</v>
      </c>
    </row>
    <row r="29807" spans="1:6" ht="0.2" customHeight="1" thickBot="1" x14ac:dyDescent="0.25"/>
    <row r="29808" spans="1:6" ht="12.75" customHeight="1" thickBot="1" x14ac:dyDescent="0.3">
      <c r="A29808" s="157" t="s">
        <v>4909</v>
      </c>
      <c r="B29808" s="158"/>
      <c r="C29808" s="158"/>
      <c r="D29808" s="158"/>
      <c r="E29808" s="159">
        <v>38824</v>
      </c>
      <c r="F29808" s="160"/>
    </row>
    <row r="29809" spans="1:6" ht="12.75" customHeight="1" x14ac:dyDescent="0.2"/>
    <row r="29810" spans="1:6" ht="12.75" customHeight="1" x14ac:dyDescent="0.2"/>
    <row r="29811" spans="1:6" ht="409.6" hidden="1" customHeight="1" x14ac:dyDescent="0.2"/>
    <row r="29812" spans="1:6" ht="12.75" customHeight="1" x14ac:dyDescent="0.25">
      <c r="A29812" s="144" t="s">
        <v>4868</v>
      </c>
      <c r="B29812" s="145"/>
      <c r="C29812" s="145"/>
      <c r="D29812" s="145"/>
      <c r="E29812" s="146"/>
      <c r="F29812" s="147"/>
    </row>
    <row r="29813" spans="1:6" ht="12.75" customHeight="1" x14ac:dyDescent="0.2">
      <c r="A29813" s="138" t="s">
        <v>3865</v>
      </c>
      <c r="B29813" s="139"/>
      <c r="C29813" s="139"/>
      <c r="D29813" s="140"/>
      <c r="E29813" s="76" t="s">
        <v>4869</v>
      </c>
      <c r="F29813" s="77" t="s">
        <v>4870</v>
      </c>
    </row>
    <row r="29814" spans="1:6" ht="12.75" customHeight="1" x14ac:dyDescent="0.2">
      <c r="A29814" s="141"/>
      <c r="B29814" s="142"/>
      <c r="C29814" s="142"/>
      <c r="D29814" s="143"/>
      <c r="E29814" s="78" t="s">
        <v>8876</v>
      </c>
      <c r="F29814" s="79" t="s">
        <v>263</v>
      </c>
    </row>
    <row r="29815" spans="1:6" ht="409.6" hidden="1" customHeight="1" x14ac:dyDescent="0.2"/>
    <row r="29816" spans="1:6" ht="12.75" customHeight="1" x14ac:dyDescent="0.2">
      <c r="A29816" s="80" t="s">
        <v>4871</v>
      </c>
      <c r="B29816" s="81" t="s">
        <v>4872</v>
      </c>
      <c r="C29816" s="82" t="s">
        <v>4870</v>
      </c>
      <c r="D29816" s="82" t="s">
        <v>4873</v>
      </c>
      <c r="E29816" s="82" t="s">
        <v>4874</v>
      </c>
      <c r="F29816" s="83" t="s">
        <v>4875</v>
      </c>
    </row>
    <row r="29817" spans="1:6" ht="409.6" hidden="1" customHeight="1" x14ac:dyDescent="0.2"/>
    <row r="29818" spans="1:6" ht="25.5" customHeight="1" x14ac:dyDescent="0.2">
      <c r="A29818" s="84" t="s">
        <v>6460</v>
      </c>
      <c r="B29818" s="85" t="s">
        <v>6461</v>
      </c>
      <c r="C29818" s="86" t="s">
        <v>263</v>
      </c>
      <c r="D29818" s="87">
        <v>1.05</v>
      </c>
      <c r="E29818" s="88">
        <v>26315</v>
      </c>
      <c r="F29818" s="89">
        <f>+D29818*E29818</f>
        <v>27630.75</v>
      </c>
    </row>
    <row r="29819" spans="1:6" ht="409.6" hidden="1" customHeight="1" x14ac:dyDescent="0.2"/>
    <row r="29820" spans="1:6" ht="25.5" customHeight="1" x14ac:dyDescent="0.2">
      <c r="A29820" s="84" t="s">
        <v>6462</v>
      </c>
      <c r="B29820" s="85" t="s">
        <v>6463</v>
      </c>
      <c r="C29820" s="86" t="s">
        <v>9</v>
      </c>
      <c r="D29820" s="87">
        <v>0.16667000000000001</v>
      </c>
      <c r="E29820" s="88">
        <v>8002</v>
      </c>
      <c r="F29820" s="89">
        <f>+D29820*E29820</f>
        <v>1333.69334</v>
      </c>
    </row>
    <row r="29821" spans="1:6" ht="409.6" hidden="1" customHeight="1" x14ac:dyDescent="0.2"/>
    <row r="29822" spans="1:6" ht="25.5" customHeight="1" x14ac:dyDescent="0.2">
      <c r="A29822" s="84" t="s">
        <v>6464</v>
      </c>
      <c r="B29822" s="85" t="s">
        <v>6465</v>
      </c>
      <c r="C29822" s="86" t="s">
        <v>9</v>
      </c>
      <c r="D29822" s="87">
        <v>0.1</v>
      </c>
      <c r="E29822" s="88">
        <v>15415</v>
      </c>
      <c r="F29822" s="89">
        <f>+D29822*E29822</f>
        <v>1541.5</v>
      </c>
    </row>
    <row r="29823" spans="1:6" ht="409.6" hidden="1" customHeight="1" x14ac:dyDescent="0.2"/>
    <row r="29824" spans="1:6" ht="25.5" customHeight="1" x14ac:dyDescent="0.2">
      <c r="A29824" s="84" t="s">
        <v>6466</v>
      </c>
      <c r="B29824" s="85" t="s">
        <v>6467</v>
      </c>
      <c r="C29824" s="86" t="s">
        <v>9</v>
      </c>
      <c r="D29824" s="87">
        <v>0.1</v>
      </c>
      <c r="E29824" s="88">
        <v>13706</v>
      </c>
      <c r="F29824" s="89">
        <f>+D29824*E29824</f>
        <v>1370.6000000000001</v>
      </c>
    </row>
    <row r="29825" spans="1:6" ht="409.6" hidden="1" customHeight="1" x14ac:dyDescent="0.2"/>
    <row r="29826" spans="1:6" ht="25.5" customHeight="1" x14ac:dyDescent="0.2">
      <c r="A29826" s="84" t="s">
        <v>6468</v>
      </c>
      <c r="B29826" s="85" t="s">
        <v>6469</v>
      </c>
      <c r="C29826" s="86" t="s">
        <v>9</v>
      </c>
      <c r="D29826" s="87">
        <v>0.1</v>
      </c>
      <c r="E29826" s="88">
        <v>18141</v>
      </c>
      <c r="F29826" s="89">
        <f>+D29826*E29826</f>
        <v>1814.1000000000001</v>
      </c>
    </row>
    <row r="29827" spans="1:6" ht="409.6" hidden="1" customHeight="1" x14ac:dyDescent="0.2"/>
    <row r="29828" spans="1:6" ht="25.5" customHeight="1" x14ac:dyDescent="0.2">
      <c r="A29828" s="84" t="s">
        <v>6470</v>
      </c>
      <c r="B29828" s="85" t="s">
        <v>6471</v>
      </c>
      <c r="C29828" s="86" t="s">
        <v>9</v>
      </c>
      <c r="D29828" s="87">
        <v>0.05</v>
      </c>
      <c r="E29828" s="88">
        <v>29130</v>
      </c>
      <c r="F29828" s="89">
        <f>+D29828*E29828</f>
        <v>1456.5</v>
      </c>
    </row>
    <row r="29829" spans="1:6" ht="409.6" hidden="1" customHeight="1" x14ac:dyDescent="0.2"/>
    <row r="29830" spans="1:6" ht="25.5" customHeight="1" x14ac:dyDescent="0.2">
      <c r="A29830" s="84" t="s">
        <v>6472</v>
      </c>
      <c r="B29830" s="85" t="s">
        <v>6473</v>
      </c>
      <c r="C29830" s="86" t="s">
        <v>9</v>
      </c>
      <c r="D29830" s="87">
        <v>0.05</v>
      </c>
      <c r="E29830" s="88">
        <v>29130</v>
      </c>
      <c r="F29830" s="89">
        <f>+D29830*E29830</f>
        <v>1456.5</v>
      </c>
    </row>
    <row r="29831" spans="1:6" ht="409.6" hidden="1" customHeight="1" x14ac:dyDescent="0.2"/>
    <row r="29832" spans="1:6" ht="25.5" customHeight="1" x14ac:dyDescent="0.2">
      <c r="A29832" s="84" t="s">
        <v>6474</v>
      </c>
      <c r="B29832" s="85" t="s">
        <v>6475</v>
      </c>
      <c r="C29832" s="86" t="s">
        <v>9</v>
      </c>
      <c r="D29832" s="87">
        <v>0.05</v>
      </c>
      <c r="E29832" s="88">
        <v>18141</v>
      </c>
      <c r="F29832" s="89">
        <f>+D29832*E29832</f>
        <v>907.05000000000007</v>
      </c>
    </row>
    <row r="29833" spans="1:6" ht="409.6" hidden="1" customHeight="1" x14ac:dyDescent="0.2"/>
    <row r="29834" spans="1:6" ht="25.5" customHeight="1" x14ac:dyDescent="0.2">
      <c r="A29834" s="84" t="s">
        <v>6476</v>
      </c>
      <c r="B29834" s="85" t="s">
        <v>6477</v>
      </c>
      <c r="C29834" s="86" t="s">
        <v>9</v>
      </c>
      <c r="D29834" s="87">
        <v>0.05</v>
      </c>
      <c r="E29834" s="88">
        <v>29130</v>
      </c>
      <c r="F29834" s="89">
        <f>+D29834*E29834</f>
        <v>1456.5</v>
      </c>
    </row>
    <row r="29835" spans="1:6" ht="409.6" hidden="1" customHeight="1" x14ac:dyDescent="0.2"/>
    <row r="29836" spans="1:6" ht="25.5" customHeight="1" x14ac:dyDescent="0.2">
      <c r="A29836" s="84" t="s">
        <v>6478</v>
      </c>
      <c r="B29836" s="85" t="s">
        <v>6479</v>
      </c>
      <c r="C29836" s="86" t="s">
        <v>9</v>
      </c>
      <c r="D29836" s="87">
        <v>0.05</v>
      </c>
      <c r="E29836" s="88">
        <v>29130</v>
      </c>
      <c r="F29836" s="89">
        <f>+D29836*E29836</f>
        <v>1456.5</v>
      </c>
    </row>
    <row r="29837" spans="1:6" ht="409.6" hidden="1" customHeight="1" x14ac:dyDescent="0.2"/>
    <row r="29838" spans="1:6" ht="25.5" customHeight="1" x14ac:dyDescent="0.2">
      <c r="A29838" s="84" t="s">
        <v>6480</v>
      </c>
      <c r="B29838" s="85" t="s">
        <v>6481</v>
      </c>
      <c r="C29838" s="86" t="s">
        <v>9</v>
      </c>
      <c r="D29838" s="87">
        <v>0.05</v>
      </c>
      <c r="E29838" s="88">
        <v>10192</v>
      </c>
      <c r="F29838" s="89">
        <f>+D29838*E29838</f>
        <v>509.6</v>
      </c>
    </row>
    <row r="29839" spans="1:6" ht="409.6" hidden="1" customHeight="1" x14ac:dyDescent="0.2"/>
    <row r="29840" spans="1:6" ht="25.5" customHeight="1" x14ac:dyDescent="0.2">
      <c r="A29840" s="84" t="s">
        <v>6482</v>
      </c>
      <c r="B29840" s="85" t="s">
        <v>6483</v>
      </c>
      <c r="C29840" s="86" t="s">
        <v>9</v>
      </c>
      <c r="D29840" s="87">
        <v>0.05</v>
      </c>
      <c r="E29840" s="88">
        <v>10192</v>
      </c>
      <c r="F29840" s="89">
        <f>+D29840*E29840</f>
        <v>509.6</v>
      </c>
    </row>
    <row r="29841" spans="1:6" ht="409.6" hidden="1" customHeight="1" x14ac:dyDescent="0.2"/>
    <row r="29842" spans="1:6" ht="25.5" customHeight="1" x14ac:dyDescent="0.2">
      <c r="A29842" s="84" t="s">
        <v>6001</v>
      </c>
      <c r="B29842" s="85" t="s">
        <v>6002</v>
      </c>
      <c r="C29842" s="86" t="s">
        <v>9</v>
      </c>
      <c r="D29842" s="87">
        <v>2.1999999999999999E-2</v>
      </c>
      <c r="E29842" s="88">
        <v>50900</v>
      </c>
      <c r="F29842" s="89">
        <f>+D29842*E29842</f>
        <v>1119.8</v>
      </c>
    </row>
    <row r="29843" spans="1:6" ht="409.6" hidden="1" customHeight="1" x14ac:dyDescent="0.2"/>
    <row r="29844" spans="1:6" ht="25.5" customHeight="1" thickBot="1" x14ac:dyDescent="0.25">
      <c r="A29844" s="84" t="s">
        <v>5999</v>
      </c>
      <c r="B29844" s="85" t="s">
        <v>6000</v>
      </c>
      <c r="C29844" s="86" t="s">
        <v>9</v>
      </c>
      <c r="D29844" s="87">
        <v>2.1999999999999999E-2</v>
      </c>
      <c r="E29844" s="88">
        <v>105565</v>
      </c>
      <c r="F29844" s="89">
        <f>+D29844*E29844</f>
        <v>2322.4299999999998</v>
      </c>
    </row>
    <row r="29845" spans="1:6" ht="409.6" hidden="1" customHeight="1" thickBot="1" x14ac:dyDescent="0.25"/>
    <row r="29846" spans="1:6" ht="13.5" customHeight="1" thickBot="1" x14ac:dyDescent="0.25">
      <c r="A29846" s="90" t="s">
        <v>4883</v>
      </c>
      <c r="B29846" s="91"/>
      <c r="C29846" s="92">
        <v>88.832818807884095</v>
      </c>
      <c r="D29846" s="91"/>
      <c r="E29846" s="93" t="s">
        <v>4884</v>
      </c>
      <c r="F29846" s="94">
        <v>44889</v>
      </c>
    </row>
    <row r="29847" spans="1:6" ht="0.2" customHeight="1" x14ac:dyDescent="0.2"/>
    <row r="29848" spans="1:6" ht="12.75" customHeight="1" x14ac:dyDescent="0.2">
      <c r="A29848" s="80" t="s">
        <v>4871</v>
      </c>
      <c r="B29848" s="81" t="s">
        <v>4885</v>
      </c>
      <c r="C29848" s="82" t="s">
        <v>4870</v>
      </c>
      <c r="D29848" s="82" t="s">
        <v>4873</v>
      </c>
      <c r="E29848" s="82" t="s">
        <v>4874</v>
      </c>
      <c r="F29848" s="83" t="s">
        <v>4875</v>
      </c>
    </row>
    <row r="29849" spans="1:6" ht="409.6" hidden="1" customHeight="1" x14ac:dyDescent="0.2"/>
    <row r="29850" spans="1:6" ht="25.5" customHeight="1" thickBot="1" x14ac:dyDescent="0.25">
      <c r="A29850" s="84" t="s">
        <v>6003</v>
      </c>
      <c r="B29850" s="85" t="s">
        <v>6004</v>
      </c>
      <c r="C29850" s="86" t="s">
        <v>4888</v>
      </c>
      <c r="D29850" s="87">
        <v>2.9159999999999998E-2</v>
      </c>
      <c r="E29850" s="88">
        <v>184277</v>
      </c>
      <c r="F29850" s="89">
        <f>+D29850*E29850</f>
        <v>5373.5173199999999</v>
      </c>
    </row>
    <row r="29851" spans="1:6" ht="409.6" hidden="1" customHeight="1" thickBot="1" x14ac:dyDescent="0.25"/>
    <row r="29852" spans="1:6" ht="13.5" customHeight="1" thickBot="1" x14ac:dyDescent="0.25">
      <c r="A29852" s="90" t="s">
        <v>4893</v>
      </c>
      <c r="B29852" s="91"/>
      <c r="C29852" s="92">
        <v>10.634845246576401</v>
      </c>
      <c r="D29852" s="91"/>
      <c r="E29852" s="93" t="s">
        <v>4884</v>
      </c>
      <c r="F29852" s="94">
        <v>5374</v>
      </c>
    </row>
    <row r="29853" spans="1:6" ht="0.2" customHeight="1" x14ac:dyDescent="0.2"/>
    <row r="29854" spans="1:6" ht="12.75" customHeight="1" x14ac:dyDescent="0.2">
      <c r="A29854" s="80" t="s">
        <v>4871</v>
      </c>
      <c r="B29854" s="81" t="s">
        <v>4894</v>
      </c>
      <c r="C29854" s="82" t="s">
        <v>4870</v>
      </c>
      <c r="D29854" s="82" t="s">
        <v>4873</v>
      </c>
      <c r="E29854" s="82" t="s">
        <v>4874</v>
      </c>
      <c r="F29854" s="83" t="s">
        <v>4875</v>
      </c>
    </row>
    <row r="29855" spans="1:6" ht="409.6" hidden="1" customHeight="1" x14ac:dyDescent="0.2"/>
    <row r="29856" spans="1:6" ht="25.5" customHeight="1" thickBot="1" x14ac:dyDescent="0.25">
      <c r="A29856" s="84" t="s">
        <v>4895</v>
      </c>
      <c r="B29856" s="85" t="s">
        <v>4896</v>
      </c>
      <c r="C29856" s="86" t="s">
        <v>4897</v>
      </c>
      <c r="D29856" s="87">
        <v>0.05</v>
      </c>
      <c r="E29856" s="88">
        <v>5374</v>
      </c>
      <c r="F29856" s="89">
        <f>+D29856*E29856</f>
        <v>268.7</v>
      </c>
    </row>
    <row r="29857" spans="1:6" ht="409.6" hidden="1" customHeight="1" thickBot="1" x14ac:dyDescent="0.25"/>
    <row r="29858" spans="1:6" ht="13.5" customHeight="1" thickBot="1" x14ac:dyDescent="0.25">
      <c r="A29858" s="90" t="s">
        <v>4898</v>
      </c>
      <c r="B29858" s="91"/>
      <c r="C29858" s="92">
        <v>0.53233594553945995</v>
      </c>
      <c r="D29858" s="91"/>
      <c r="E29858" s="93" t="s">
        <v>4884</v>
      </c>
      <c r="F29858" s="94">
        <v>269</v>
      </c>
    </row>
    <row r="29859" spans="1:6" ht="0.2" customHeight="1" thickBot="1" x14ac:dyDescent="0.25"/>
    <row r="29860" spans="1:6" ht="12.75" customHeight="1" thickBot="1" x14ac:dyDescent="0.3">
      <c r="A29860" s="157" t="s">
        <v>4909</v>
      </c>
      <c r="B29860" s="158"/>
      <c r="C29860" s="158"/>
      <c r="D29860" s="158"/>
      <c r="E29860" s="159">
        <v>50532</v>
      </c>
      <c r="F29860" s="160"/>
    </row>
    <row r="29861" spans="1:6" ht="12.75" customHeight="1" x14ac:dyDescent="0.2"/>
    <row r="29862" spans="1:6" ht="12.75" customHeight="1" x14ac:dyDescent="0.2"/>
    <row r="29863" spans="1:6" ht="409.6" hidden="1" customHeight="1" x14ac:dyDescent="0.2"/>
    <row r="29864" spans="1:6" ht="12.75" customHeight="1" x14ac:dyDescent="0.25">
      <c r="A29864" s="144" t="s">
        <v>4868</v>
      </c>
      <c r="B29864" s="145"/>
      <c r="C29864" s="145"/>
      <c r="D29864" s="145"/>
      <c r="E29864" s="146"/>
      <c r="F29864" s="147"/>
    </row>
    <row r="29865" spans="1:6" ht="12.75" customHeight="1" x14ac:dyDescent="0.2">
      <c r="A29865" s="138" t="s">
        <v>3866</v>
      </c>
      <c r="B29865" s="139"/>
      <c r="C29865" s="139"/>
      <c r="D29865" s="140"/>
      <c r="E29865" s="76" t="s">
        <v>4869</v>
      </c>
      <c r="F29865" s="77" t="s">
        <v>4870</v>
      </c>
    </row>
    <row r="29866" spans="1:6" ht="12.75" customHeight="1" x14ac:dyDescent="0.2">
      <c r="A29866" s="141"/>
      <c r="B29866" s="142"/>
      <c r="C29866" s="142"/>
      <c r="D29866" s="143"/>
      <c r="E29866" s="78" t="s">
        <v>8877</v>
      </c>
      <c r="F29866" s="79" t="s">
        <v>263</v>
      </c>
    </row>
    <row r="29867" spans="1:6" ht="409.6" hidden="1" customHeight="1" x14ac:dyDescent="0.2"/>
    <row r="29868" spans="1:6" ht="12.75" customHeight="1" x14ac:dyDescent="0.2">
      <c r="A29868" s="80" t="s">
        <v>4871</v>
      </c>
      <c r="B29868" s="81" t="s">
        <v>4872</v>
      </c>
      <c r="C29868" s="82" t="s">
        <v>4870</v>
      </c>
      <c r="D29868" s="82" t="s">
        <v>4873</v>
      </c>
      <c r="E29868" s="82" t="s">
        <v>4874</v>
      </c>
      <c r="F29868" s="83" t="s">
        <v>4875</v>
      </c>
    </row>
    <row r="29869" spans="1:6" ht="409.6" hidden="1" customHeight="1" x14ac:dyDescent="0.2"/>
    <row r="29870" spans="1:6" ht="25.5" customHeight="1" x14ac:dyDescent="0.2">
      <c r="A29870" s="84" t="s">
        <v>6484</v>
      </c>
      <c r="B29870" s="85" t="s">
        <v>6485</v>
      </c>
      <c r="C29870" s="86" t="s">
        <v>263</v>
      </c>
      <c r="D29870" s="87">
        <v>1.05</v>
      </c>
      <c r="E29870" s="88">
        <v>55441</v>
      </c>
      <c r="F29870" s="89">
        <f>+D29870*E29870</f>
        <v>58213.05</v>
      </c>
    </row>
    <row r="29871" spans="1:6" ht="409.6" hidden="1" customHeight="1" x14ac:dyDescent="0.2"/>
    <row r="29872" spans="1:6" ht="25.5" customHeight="1" x14ac:dyDescent="0.2">
      <c r="A29872" s="84" t="s">
        <v>6486</v>
      </c>
      <c r="B29872" s="85" t="s">
        <v>6487</v>
      </c>
      <c r="C29872" s="86" t="s">
        <v>9</v>
      </c>
      <c r="D29872" s="87">
        <v>0.16667000000000001</v>
      </c>
      <c r="E29872" s="88">
        <v>34953</v>
      </c>
      <c r="F29872" s="89">
        <f>+D29872*E29872</f>
        <v>5825.6165100000007</v>
      </c>
    </row>
    <row r="29873" spans="1:6" ht="409.6" hidden="1" customHeight="1" x14ac:dyDescent="0.2"/>
    <row r="29874" spans="1:6" ht="25.5" customHeight="1" x14ac:dyDescent="0.2">
      <c r="A29874" s="84" t="s">
        <v>6488</v>
      </c>
      <c r="B29874" s="85" t="s">
        <v>6489</v>
      </c>
      <c r="C29874" s="86" t="s">
        <v>9</v>
      </c>
      <c r="D29874" s="87">
        <v>0.1</v>
      </c>
      <c r="E29874" s="88">
        <v>56474</v>
      </c>
      <c r="F29874" s="89">
        <f>+D29874*E29874</f>
        <v>5647.4000000000005</v>
      </c>
    </row>
    <row r="29875" spans="1:6" ht="409.6" hidden="1" customHeight="1" x14ac:dyDescent="0.2"/>
    <row r="29876" spans="1:6" ht="25.5" customHeight="1" x14ac:dyDescent="0.2">
      <c r="A29876" s="84" t="s">
        <v>6490</v>
      </c>
      <c r="B29876" s="85" t="s">
        <v>6491</v>
      </c>
      <c r="C29876" s="86" t="s">
        <v>9</v>
      </c>
      <c r="D29876" s="87">
        <v>0.1</v>
      </c>
      <c r="E29876" s="88">
        <v>116789</v>
      </c>
      <c r="F29876" s="89">
        <f>+D29876*E29876</f>
        <v>11678.900000000001</v>
      </c>
    </row>
    <row r="29877" spans="1:6" ht="409.6" hidden="1" customHeight="1" x14ac:dyDescent="0.2"/>
    <row r="29878" spans="1:6" ht="25.5" customHeight="1" x14ac:dyDescent="0.2">
      <c r="A29878" s="84" t="s">
        <v>6492</v>
      </c>
      <c r="B29878" s="85" t="s">
        <v>6493</v>
      </c>
      <c r="C29878" s="86" t="s">
        <v>9</v>
      </c>
      <c r="D29878" s="87">
        <v>0.05</v>
      </c>
      <c r="E29878" s="88">
        <v>165930</v>
      </c>
      <c r="F29878" s="89">
        <f>+D29878*E29878</f>
        <v>8296.5</v>
      </c>
    </row>
    <row r="29879" spans="1:6" ht="409.6" hidden="1" customHeight="1" x14ac:dyDescent="0.2"/>
    <row r="29880" spans="1:6" ht="25.5" customHeight="1" x14ac:dyDescent="0.2">
      <c r="A29880" s="84" t="s">
        <v>6494</v>
      </c>
      <c r="B29880" s="85" t="s">
        <v>6495</v>
      </c>
      <c r="C29880" s="86" t="s">
        <v>9</v>
      </c>
      <c r="D29880" s="87">
        <v>0.05</v>
      </c>
      <c r="E29880" s="88">
        <v>165930</v>
      </c>
      <c r="F29880" s="89">
        <f>+D29880*E29880</f>
        <v>8296.5</v>
      </c>
    </row>
    <row r="29881" spans="1:6" ht="409.6" hidden="1" customHeight="1" x14ac:dyDescent="0.2"/>
    <row r="29882" spans="1:6" ht="25.5" customHeight="1" x14ac:dyDescent="0.2">
      <c r="A29882" s="84" t="s">
        <v>6496</v>
      </c>
      <c r="B29882" s="85" t="s">
        <v>6497</v>
      </c>
      <c r="C29882" s="86" t="s">
        <v>9</v>
      </c>
      <c r="D29882" s="87">
        <v>0.05</v>
      </c>
      <c r="E29882" s="88">
        <v>165930</v>
      </c>
      <c r="F29882" s="89">
        <f>+D29882*E29882</f>
        <v>8296.5</v>
      </c>
    </row>
    <row r="29883" spans="1:6" ht="409.6" hidden="1" customHeight="1" x14ac:dyDescent="0.2"/>
    <row r="29884" spans="1:6" ht="25.5" customHeight="1" x14ac:dyDescent="0.2">
      <c r="A29884" s="84" t="s">
        <v>6498</v>
      </c>
      <c r="B29884" s="85" t="s">
        <v>6499</v>
      </c>
      <c r="C29884" s="86" t="s">
        <v>9</v>
      </c>
      <c r="D29884" s="87">
        <v>0.05</v>
      </c>
      <c r="E29884" s="88">
        <v>165930</v>
      </c>
      <c r="F29884" s="89">
        <f>+D29884*E29884</f>
        <v>8296.5</v>
      </c>
    </row>
    <row r="29885" spans="1:6" ht="409.6" hidden="1" customHeight="1" x14ac:dyDescent="0.2"/>
    <row r="29886" spans="1:6" ht="25.5" customHeight="1" x14ac:dyDescent="0.2">
      <c r="A29886" s="84" t="s">
        <v>6500</v>
      </c>
      <c r="B29886" s="85" t="s">
        <v>6501</v>
      </c>
      <c r="C29886" s="86" t="s">
        <v>9</v>
      </c>
      <c r="D29886" s="87">
        <v>0.1</v>
      </c>
      <c r="E29886" s="88">
        <v>38571</v>
      </c>
      <c r="F29886" s="89">
        <f>+D29886*E29886</f>
        <v>3857.1000000000004</v>
      </c>
    </row>
    <row r="29887" spans="1:6" ht="409.6" hidden="1" customHeight="1" x14ac:dyDescent="0.2"/>
    <row r="29888" spans="1:6" ht="25.5" customHeight="1" x14ac:dyDescent="0.2">
      <c r="A29888" s="84" t="s">
        <v>6001</v>
      </c>
      <c r="B29888" s="85" t="s">
        <v>6002</v>
      </c>
      <c r="C29888" s="86" t="s">
        <v>9</v>
      </c>
      <c r="D29888" s="87">
        <v>0.05</v>
      </c>
      <c r="E29888" s="88">
        <v>50900</v>
      </c>
      <c r="F29888" s="89">
        <f>+D29888*E29888</f>
        <v>2545</v>
      </c>
    </row>
    <row r="29889" spans="1:6" ht="409.6" hidden="1" customHeight="1" x14ac:dyDescent="0.2"/>
    <row r="29890" spans="1:6" ht="25.5" customHeight="1" thickBot="1" x14ac:dyDescent="0.25">
      <c r="A29890" s="84" t="s">
        <v>5999</v>
      </c>
      <c r="B29890" s="85" t="s">
        <v>6000</v>
      </c>
      <c r="C29890" s="86" t="s">
        <v>9</v>
      </c>
      <c r="D29890" s="87">
        <v>0.05</v>
      </c>
      <c r="E29890" s="88">
        <v>105565</v>
      </c>
      <c r="F29890" s="89">
        <f>+D29890*E29890</f>
        <v>5278.25</v>
      </c>
    </row>
    <row r="29891" spans="1:6" ht="409.6" hidden="1" customHeight="1" thickBot="1" x14ac:dyDescent="0.25"/>
    <row r="29892" spans="1:6" ht="13.5" customHeight="1" thickBot="1" x14ac:dyDescent="0.25">
      <c r="A29892" s="90" t="s">
        <v>4883</v>
      </c>
      <c r="B29892" s="91"/>
      <c r="C29892" s="92">
        <v>93.715571129489703</v>
      </c>
      <c r="D29892" s="91"/>
      <c r="E29892" s="93" t="s">
        <v>4884</v>
      </c>
      <c r="F29892" s="94">
        <v>126233</v>
      </c>
    </row>
    <row r="29893" spans="1:6" ht="0.2" customHeight="1" x14ac:dyDescent="0.2"/>
    <row r="29894" spans="1:6" ht="12.75" customHeight="1" x14ac:dyDescent="0.2">
      <c r="A29894" s="80" t="s">
        <v>4871</v>
      </c>
      <c r="B29894" s="81" t="s">
        <v>4885</v>
      </c>
      <c r="C29894" s="82" t="s">
        <v>4870</v>
      </c>
      <c r="D29894" s="82" t="s">
        <v>4873</v>
      </c>
      <c r="E29894" s="82" t="s">
        <v>4874</v>
      </c>
      <c r="F29894" s="83" t="s">
        <v>4875</v>
      </c>
    </row>
    <row r="29895" spans="1:6" ht="409.6" hidden="1" customHeight="1" x14ac:dyDescent="0.2"/>
    <row r="29896" spans="1:6" ht="25.5" customHeight="1" thickBot="1" x14ac:dyDescent="0.25">
      <c r="A29896" s="84" t="s">
        <v>6003</v>
      </c>
      <c r="B29896" s="85" t="s">
        <v>6004</v>
      </c>
      <c r="C29896" s="86" t="s">
        <v>4888</v>
      </c>
      <c r="D29896" s="87">
        <v>4.3749999999999997E-2</v>
      </c>
      <c r="E29896" s="88">
        <v>184277</v>
      </c>
      <c r="F29896" s="89">
        <f>+D29896*E29896</f>
        <v>8062.1187499999996</v>
      </c>
    </row>
    <row r="29897" spans="1:6" ht="409.6" hidden="1" customHeight="1" thickBot="1" x14ac:dyDescent="0.25"/>
    <row r="29898" spans="1:6" ht="13.5" customHeight="1" thickBot="1" x14ac:dyDescent="0.25">
      <c r="A29898" s="90" t="s">
        <v>4893</v>
      </c>
      <c r="B29898" s="91"/>
      <c r="C29898" s="92">
        <v>5.9852410577736901</v>
      </c>
      <c r="D29898" s="91"/>
      <c r="E29898" s="93" t="s">
        <v>4884</v>
      </c>
      <c r="F29898" s="94">
        <v>8062</v>
      </c>
    </row>
    <row r="29899" spans="1:6" ht="0.2" customHeight="1" x14ac:dyDescent="0.2"/>
    <row r="29900" spans="1:6" ht="12.75" customHeight="1" x14ac:dyDescent="0.2">
      <c r="A29900" s="80" t="s">
        <v>4871</v>
      </c>
      <c r="B29900" s="81" t="s">
        <v>4894</v>
      </c>
      <c r="C29900" s="82" t="s">
        <v>4870</v>
      </c>
      <c r="D29900" s="82" t="s">
        <v>4873</v>
      </c>
      <c r="E29900" s="82" t="s">
        <v>4874</v>
      </c>
      <c r="F29900" s="83" t="s">
        <v>4875</v>
      </c>
    </row>
    <row r="29901" spans="1:6" ht="409.6" hidden="1" customHeight="1" x14ac:dyDescent="0.2"/>
    <row r="29902" spans="1:6" ht="25.5" customHeight="1" thickBot="1" x14ac:dyDescent="0.25">
      <c r="A29902" s="84" t="s">
        <v>4895</v>
      </c>
      <c r="B29902" s="85" t="s">
        <v>4896</v>
      </c>
      <c r="C29902" s="86" t="s">
        <v>4897</v>
      </c>
      <c r="D29902" s="87">
        <v>0.05</v>
      </c>
      <c r="E29902" s="88">
        <v>8062</v>
      </c>
      <c r="F29902" s="89">
        <f>+D29902*E29902</f>
        <v>403.1</v>
      </c>
    </row>
    <row r="29903" spans="1:6" ht="409.6" hidden="1" customHeight="1" thickBot="1" x14ac:dyDescent="0.25"/>
    <row r="29904" spans="1:6" ht="13.5" customHeight="1" thickBot="1" x14ac:dyDescent="0.25">
      <c r="A29904" s="90" t="s">
        <v>4898</v>
      </c>
      <c r="B29904" s="91"/>
      <c r="C29904" s="92">
        <v>0.29918781273664002</v>
      </c>
      <c r="D29904" s="91"/>
      <c r="E29904" s="93" t="s">
        <v>4884</v>
      </c>
      <c r="F29904" s="94">
        <v>403</v>
      </c>
    </row>
    <row r="29905" spans="1:6" ht="0.2" customHeight="1" thickBot="1" x14ac:dyDescent="0.25"/>
    <row r="29906" spans="1:6" ht="12.75" customHeight="1" thickBot="1" x14ac:dyDescent="0.3">
      <c r="A29906" s="157" t="s">
        <v>4909</v>
      </c>
      <c r="B29906" s="158"/>
      <c r="C29906" s="158"/>
      <c r="D29906" s="158"/>
      <c r="E29906" s="159">
        <v>134698</v>
      </c>
      <c r="F29906" s="160"/>
    </row>
    <row r="29907" spans="1:6" ht="12.75" customHeight="1" x14ac:dyDescent="0.2"/>
    <row r="29908" spans="1:6" ht="12.75" customHeight="1" x14ac:dyDescent="0.2"/>
    <row r="29909" spans="1:6" ht="409.6" hidden="1" customHeight="1" x14ac:dyDescent="0.2"/>
    <row r="29910" spans="1:6" ht="12.75" customHeight="1" x14ac:dyDescent="0.2">
      <c r="A29910" s="161"/>
      <c r="B29910" s="162"/>
      <c r="C29910" s="162"/>
      <c r="D29910" s="162"/>
      <c r="E29910" s="162"/>
      <c r="F29910" s="163"/>
    </row>
    <row r="29911" spans="1:6" ht="12.75" customHeight="1" x14ac:dyDescent="0.25">
      <c r="A29911" s="144" t="s">
        <v>4868</v>
      </c>
      <c r="B29911" s="145"/>
      <c r="C29911" s="145"/>
      <c r="D29911" s="145"/>
      <c r="E29911" s="146"/>
      <c r="F29911" s="147"/>
    </row>
    <row r="29912" spans="1:6" ht="12.75" customHeight="1" x14ac:dyDescent="0.2">
      <c r="A29912" s="138" t="s">
        <v>3867</v>
      </c>
      <c r="B29912" s="139"/>
      <c r="C29912" s="139"/>
      <c r="D29912" s="140"/>
      <c r="E29912" s="76" t="s">
        <v>4869</v>
      </c>
      <c r="F29912" s="77" t="s">
        <v>4870</v>
      </c>
    </row>
    <row r="29913" spans="1:6" ht="12.75" customHeight="1" x14ac:dyDescent="0.2">
      <c r="A29913" s="141"/>
      <c r="B29913" s="142"/>
      <c r="C29913" s="142"/>
      <c r="D29913" s="143"/>
      <c r="E29913" s="78" t="s">
        <v>8878</v>
      </c>
      <c r="F29913" s="79" t="s">
        <v>263</v>
      </c>
    </row>
    <row r="29914" spans="1:6" ht="409.6" hidden="1" customHeight="1" x14ac:dyDescent="0.2"/>
    <row r="29915" spans="1:6" ht="12.75" customHeight="1" x14ac:dyDescent="0.2">
      <c r="A29915" s="80" t="s">
        <v>4871</v>
      </c>
      <c r="B29915" s="81" t="s">
        <v>4872</v>
      </c>
      <c r="C29915" s="82" t="s">
        <v>4870</v>
      </c>
      <c r="D29915" s="82" t="s">
        <v>4873</v>
      </c>
      <c r="E29915" s="82" t="s">
        <v>4874</v>
      </c>
      <c r="F29915" s="83" t="s">
        <v>4875</v>
      </c>
    </row>
    <row r="29916" spans="1:6" ht="409.6" hidden="1" customHeight="1" x14ac:dyDescent="0.2"/>
    <row r="29917" spans="1:6" ht="25.5" customHeight="1" x14ac:dyDescent="0.2">
      <c r="A29917" s="84" t="s">
        <v>6502</v>
      </c>
      <c r="B29917" s="85" t="s">
        <v>6503</v>
      </c>
      <c r="C29917" s="86" t="s">
        <v>263</v>
      </c>
      <c r="D29917" s="87">
        <v>1.05</v>
      </c>
      <c r="E29917" s="88">
        <v>8390</v>
      </c>
      <c r="F29917" s="89">
        <f>+D29917*E29917</f>
        <v>8809.5</v>
      </c>
    </row>
    <row r="29918" spans="1:6" ht="409.6" hidden="1" customHeight="1" x14ac:dyDescent="0.2"/>
    <row r="29919" spans="1:6" ht="25.5" customHeight="1" x14ac:dyDescent="0.2">
      <c r="A29919" s="84" t="s">
        <v>5412</v>
      </c>
      <c r="B29919" s="85" t="s">
        <v>5413</v>
      </c>
      <c r="C29919" s="86" t="s">
        <v>9</v>
      </c>
      <c r="D29919" s="87">
        <v>0.17499999999999999</v>
      </c>
      <c r="E29919" s="88">
        <v>2781</v>
      </c>
      <c r="F29919" s="89">
        <f>+D29919*E29919</f>
        <v>486.67499999999995</v>
      </c>
    </row>
    <row r="29920" spans="1:6" ht="409.6" hidden="1" customHeight="1" x14ac:dyDescent="0.2"/>
    <row r="29921" spans="1:6" ht="25.5" customHeight="1" x14ac:dyDescent="0.2">
      <c r="A29921" s="84" t="s">
        <v>6432</v>
      </c>
      <c r="B29921" s="85" t="s">
        <v>6433</v>
      </c>
      <c r="C29921" s="86" t="s">
        <v>9</v>
      </c>
      <c r="D29921" s="87">
        <v>0.1</v>
      </c>
      <c r="E29921" s="88">
        <v>3443</v>
      </c>
      <c r="F29921" s="89">
        <f>+D29921*E29921</f>
        <v>344.3</v>
      </c>
    </row>
    <row r="29922" spans="1:6" ht="409.6" hidden="1" customHeight="1" x14ac:dyDescent="0.2"/>
    <row r="29923" spans="1:6" ht="25.5" customHeight="1" x14ac:dyDescent="0.2">
      <c r="A29923" s="84" t="s">
        <v>6430</v>
      </c>
      <c r="B29923" s="85" t="s">
        <v>6431</v>
      </c>
      <c r="C29923" s="86" t="s">
        <v>9</v>
      </c>
      <c r="D29923" s="87">
        <v>0.1</v>
      </c>
      <c r="E29923" s="88">
        <v>4120</v>
      </c>
      <c r="F29923" s="89">
        <f>+D29923*E29923</f>
        <v>412</v>
      </c>
    </row>
    <row r="29924" spans="1:6" ht="409.6" hidden="1" customHeight="1" x14ac:dyDescent="0.2"/>
    <row r="29925" spans="1:6" ht="25.5" customHeight="1" x14ac:dyDescent="0.2">
      <c r="A29925" s="84" t="s">
        <v>6434</v>
      </c>
      <c r="B29925" s="85" t="s">
        <v>6435</v>
      </c>
      <c r="C29925" s="86" t="s">
        <v>9</v>
      </c>
      <c r="D29925" s="87">
        <v>0.1</v>
      </c>
      <c r="E29925" s="88">
        <v>7876</v>
      </c>
      <c r="F29925" s="89">
        <f>+D29925*E29925</f>
        <v>787.6</v>
      </c>
    </row>
    <row r="29926" spans="1:6" ht="409.6" hidden="1" customHeight="1" x14ac:dyDescent="0.2"/>
    <row r="29927" spans="1:6" ht="25.5" customHeight="1" x14ac:dyDescent="0.2">
      <c r="A29927" s="84" t="s">
        <v>6440</v>
      </c>
      <c r="B29927" s="85" t="s">
        <v>6441</v>
      </c>
      <c r="C29927" s="86" t="s">
        <v>9</v>
      </c>
      <c r="D29927" s="87">
        <v>0.1</v>
      </c>
      <c r="E29927" s="88">
        <v>2699</v>
      </c>
      <c r="F29927" s="89">
        <f>+D29927*E29927</f>
        <v>269.90000000000003</v>
      </c>
    </row>
    <row r="29928" spans="1:6" ht="409.6" hidden="1" customHeight="1" x14ac:dyDescent="0.2"/>
    <row r="29929" spans="1:6" ht="25.5" customHeight="1" x14ac:dyDescent="0.2">
      <c r="A29929" s="84" t="s">
        <v>6438</v>
      </c>
      <c r="B29929" s="85" t="s">
        <v>6439</v>
      </c>
      <c r="C29929" s="86" t="s">
        <v>9</v>
      </c>
      <c r="D29929" s="87">
        <v>0.05</v>
      </c>
      <c r="E29929" s="88">
        <v>7005</v>
      </c>
      <c r="F29929" s="89">
        <f>+D29929*E29929</f>
        <v>350.25</v>
      </c>
    </row>
    <row r="29930" spans="1:6" ht="409.6" hidden="1" customHeight="1" x14ac:dyDescent="0.2"/>
    <row r="29931" spans="1:6" ht="25.5" customHeight="1" x14ac:dyDescent="0.2">
      <c r="A29931" s="84" t="s">
        <v>6436</v>
      </c>
      <c r="B29931" s="85" t="s">
        <v>6437</v>
      </c>
      <c r="C29931" s="86" t="s">
        <v>9</v>
      </c>
      <c r="D29931" s="87">
        <v>0.05</v>
      </c>
      <c r="E29931" s="88">
        <v>6722</v>
      </c>
      <c r="F29931" s="89">
        <f>+D29931*E29931</f>
        <v>336.1</v>
      </c>
    </row>
    <row r="29932" spans="1:6" ht="409.6" hidden="1" customHeight="1" x14ac:dyDescent="0.2"/>
    <row r="29933" spans="1:6" ht="25.5" customHeight="1" x14ac:dyDescent="0.2">
      <c r="A29933" s="84" t="s">
        <v>5999</v>
      </c>
      <c r="B29933" s="85" t="s">
        <v>6000</v>
      </c>
      <c r="C29933" s="86" t="s">
        <v>9</v>
      </c>
      <c r="D29933" s="87">
        <v>3.1989999999999998E-2</v>
      </c>
      <c r="E29933" s="88">
        <v>105565</v>
      </c>
      <c r="F29933" s="89">
        <f>+D29933*E29933</f>
        <v>3377.0243499999997</v>
      </c>
    </row>
    <row r="29934" spans="1:6" ht="409.6" hidden="1" customHeight="1" x14ac:dyDescent="0.2"/>
    <row r="29935" spans="1:6" ht="25.5" customHeight="1" thickBot="1" x14ac:dyDescent="0.25">
      <c r="A29935" s="84" t="s">
        <v>6001</v>
      </c>
      <c r="B29935" s="85" t="s">
        <v>6002</v>
      </c>
      <c r="C29935" s="86" t="s">
        <v>9</v>
      </c>
      <c r="D29935" s="87">
        <v>3.1989999999999998E-2</v>
      </c>
      <c r="E29935" s="88">
        <v>50900</v>
      </c>
      <c r="F29935" s="89">
        <f>+D29935*E29935</f>
        <v>1628.2909999999999</v>
      </c>
    </row>
    <row r="29936" spans="1:6" ht="409.6" hidden="1" customHeight="1" thickBot="1" x14ac:dyDescent="0.25"/>
    <row r="29937" spans="1:6" ht="13.5" customHeight="1" thickBot="1" x14ac:dyDescent="0.25">
      <c r="A29937" s="90" t="s">
        <v>4883</v>
      </c>
      <c r="B29937" s="91"/>
      <c r="C29937" s="92">
        <v>75.453565654751202</v>
      </c>
      <c r="D29937" s="91"/>
      <c r="E29937" s="93" t="s">
        <v>4884</v>
      </c>
      <c r="F29937" s="94">
        <v>16802</v>
      </c>
    </row>
    <row r="29938" spans="1:6" ht="0.2" customHeight="1" x14ac:dyDescent="0.2"/>
    <row r="29939" spans="1:6" ht="12.75" customHeight="1" x14ac:dyDescent="0.2">
      <c r="A29939" s="80" t="s">
        <v>4871</v>
      </c>
      <c r="B29939" s="81" t="s">
        <v>4885</v>
      </c>
      <c r="C29939" s="82" t="s">
        <v>4870</v>
      </c>
      <c r="D29939" s="82" t="s">
        <v>4873</v>
      </c>
      <c r="E29939" s="82" t="s">
        <v>4874</v>
      </c>
      <c r="F29939" s="83" t="s">
        <v>4875</v>
      </c>
    </row>
    <row r="29940" spans="1:6" ht="409.6" hidden="1" customHeight="1" x14ac:dyDescent="0.2"/>
    <row r="29941" spans="1:6" ht="25.5" customHeight="1" thickBot="1" x14ac:dyDescent="0.25">
      <c r="A29941" s="84" t="s">
        <v>6003</v>
      </c>
      <c r="B29941" s="85" t="s">
        <v>6004</v>
      </c>
      <c r="C29941" s="86" t="s">
        <v>4888</v>
      </c>
      <c r="D29941" s="87">
        <v>2.8250000000000001E-2</v>
      </c>
      <c r="E29941" s="88">
        <v>184277</v>
      </c>
      <c r="F29941" s="89">
        <f>+D29941*E29941</f>
        <v>5205.8252499999999</v>
      </c>
    </row>
    <row r="29942" spans="1:6" ht="409.6" hidden="1" customHeight="1" thickBot="1" x14ac:dyDescent="0.25"/>
    <row r="29943" spans="1:6" ht="13.5" customHeight="1" thickBot="1" x14ac:dyDescent="0.25">
      <c r="A29943" s="90" t="s">
        <v>4893</v>
      </c>
      <c r="B29943" s="91"/>
      <c r="C29943" s="92">
        <v>23.3788395904437</v>
      </c>
      <c r="D29943" s="91"/>
      <c r="E29943" s="93" t="s">
        <v>4884</v>
      </c>
      <c r="F29943" s="94">
        <v>5206</v>
      </c>
    </row>
    <row r="29944" spans="1:6" ht="0.2" customHeight="1" x14ac:dyDescent="0.2"/>
    <row r="29945" spans="1:6" ht="12.75" customHeight="1" x14ac:dyDescent="0.2">
      <c r="A29945" s="80" t="s">
        <v>4871</v>
      </c>
      <c r="B29945" s="81" t="s">
        <v>4894</v>
      </c>
      <c r="C29945" s="82" t="s">
        <v>4870</v>
      </c>
      <c r="D29945" s="82" t="s">
        <v>4873</v>
      </c>
      <c r="E29945" s="82" t="s">
        <v>4874</v>
      </c>
      <c r="F29945" s="83" t="s">
        <v>4875</v>
      </c>
    </row>
    <row r="29946" spans="1:6" ht="409.6" hidden="1" customHeight="1" x14ac:dyDescent="0.2"/>
    <row r="29947" spans="1:6" ht="25.5" customHeight="1" thickBot="1" x14ac:dyDescent="0.25">
      <c r="A29947" s="84" t="s">
        <v>4895</v>
      </c>
      <c r="B29947" s="85" t="s">
        <v>4896</v>
      </c>
      <c r="C29947" s="86" t="s">
        <v>4897</v>
      </c>
      <c r="D29947" s="87">
        <v>0.05</v>
      </c>
      <c r="E29947" s="88">
        <v>5206</v>
      </c>
      <c r="F29947" s="89">
        <f>+D29947*E29947</f>
        <v>260.3</v>
      </c>
    </row>
    <row r="29948" spans="1:6" ht="409.6" hidden="1" customHeight="1" thickBot="1" x14ac:dyDescent="0.25"/>
    <row r="29949" spans="1:6" ht="13.5" customHeight="1" thickBot="1" x14ac:dyDescent="0.25">
      <c r="A29949" s="90" t="s">
        <v>4898</v>
      </c>
      <c r="B29949" s="91"/>
      <c r="C29949" s="92">
        <v>1.1675947548051</v>
      </c>
      <c r="D29949" s="91"/>
      <c r="E29949" s="93" t="s">
        <v>4884</v>
      </c>
      <c r="F29949" s="94">
        <v>260</v>
      </c>
    </row>
    <row r="29950" spans="1:6" ht="0.2" customHeight="1" thickBot="1" x14ac:dyDescent="0.25"/>
    <row r="29951" spans="1:6" ht="12.75" customHeight="1" thickBot="1" x14ac:dyDescent="0.3">
      <c r="A29951" s="157" t="s">
        <v>4909</v>
      </c>
      <c r="B29951" s="158"/>
      <c r="C29951" s="158"/>
      <c r="D29951" s="158"/>
      <c r="E29951" s="159">
        <v>22268</v>
      </c>
      <c r="F29951" s="160"/>
    </row>
    <row r="29952" spans="1:6" ht="12.75" customHeight="1" x14ac:dyDescent="0.2"/>
    <row r="29953" spans="1:6" ht="12.75" customHeight="1" x14ac:dyDescent="0.2"/>
    <row r="29954" spans="1:6" ht="409.6" hidden="1" customHeight="1" x14ac:dyDescent="0.2"/>
    <row r="29955" spans="1:6" ht="12.75" customHeight="1" x14ac:dyDescent="0.25">
      <c r="A29955" s="144" t="s">
        <v>4868</v>
      </c>
      <c r="B29955" s="145"/>
      <c r="C29955" s="145"/>
      <c r="D29955" s="145"/>
      <c r="E29955" s="146"/>
      <c r="F29955" s="147"/>
    </row>
    <row r="29956" spans="1:6" ht="12.75" customHeight="1" x14ac:dyDescent="0.2">
      <c r="A29956" s="138" t="s">
        <v>3868</v>
      </c>
      <c r="B29956" s="139"/>
      <c r="C29956" s="139"/>
      <c r="D29956" s="140"/>
      <c r="E29956" s="76" t="s">
        <v>4869</v>
      </c>
      <c r="F29956" s="77" t="s">
        <v>4870</v>
      </c>
    </row>
    <row r="29957" spans="1:6" ht="12.75" customHeight="1" x14ac:dyDescent="0.2">
      <c r="A29957" s="141"/>
      <c r="B29957" s="142"/>
      <c r="C29957" s="142"/>
      <c r="D29957" s="143"/>
      <c r="E29957" s="78" t="s">
        <v>8879</v>
      </c>
      <c r="F29957" s="79" t="s">
        <v>263</v>
      </c>
    </row>
    <row r="29958" spans="1:6" ht="409.6" hidden="1" customHeight="1" x14ac:dyDescent="0.2"/>
    <row r="29959" spans="1:6" ht="12.75" customHeight="1" x14ac:dyDescent="0.2">
      <c r="A29959" s="80" t="s">
        <v>4871</v>
      </c>
      <c r="B29959" s="81" t="s">
        <v>4872</v>
      </c>
      <c r="C29959" s="82" t="s">
        <v>4870</v>
      </c>
      <c r="D29959" s="82" t="s">
        <v>4873</v>
      </c>
      <c r="E29959" s="82" t="s">
        <v>4874</v>
      </c>
      <c r="F29959" s="83" t="s">
        <v>4875</v>
      </c>
    </row>
    <row r="29960" spans="1:6" ht="409.6" hidden="1" customHeight="1" x14ac:dyDescent="0.2"/>
    <row r="29961" spans="1:6" ht="25.5" customHeight="1" x14ac:dyDescent="0.2">
      <c r="A29961" s="84" t="s">
        <v>6504</v>
      </c>
      <c r="B29961" s="85" t="s">
        <v>6505</v>
      </c>
      <c r="C29961" s="86" t="s">
        <v>263</v>
      </c>
      <c r="D29961" s="87">
        <v>1.05</v>
      </c>
      <c r="E29961" s="88">
        <v>11180</v>
      </c>
      <c r="F29961" s="89">
        <f>+D29961*E29961</f>
        <v>11739</v>
      </c>
    </row>
    <row r="29962" spans="1:6" ht="409.6" hidden="1" customHeight="1" x14ac:dyDescent="0.2"/>
    <row r="29963" spans="1:6" ht="25.5" customHeight="1" x14ac:dyDescent="0.2">
      <c r="A29963" s="84" t="s">
        <v>6444</v>
      </c>
      <c r="B29963" s="85" t="s">
        <v>6445</v>
      </c>
      <c r="C29963" s="86" t="s">
        <v>9</v>
      </c>
      <c r="D29963" s="87">
        <v>0.16667000000000001</v>
      </c>
      <c r="E29963" s="88">
        <v>4016</v>
      </c>
      <c r="F29963" s="89">
        <f>+D29963*E29963</f>
        <v>669.34672</v>
      </c>
    </row>
    <row r="29964" spans="1:6" ht="409.6" hidden="1" customHeight="1" x14ac:dyDescent="0.2"/>
    <row r="29965" spans="1:6" ht="25.5" customHeight="1" x14ac:dyDescent="0.2">
      <c r="A29965" s="84" t="s">
        <v>6446</v>
      </c>
      <c r="B29965" s="85" t="s">
        <v>6447</v>
      </c>
      <c r="C29965" s="86" t="s">
        <v>9</v>
      </c>
      <c r="D29965" s="87">
        <v>0.1</v>
      </c>
      <c r="E29965" s="88">
        <v>8840</v>
      </c>
      <c r="F29965" s="89">
        <f>+D29965*E29965</f>
        <v>884</v>
      </c>
    </row>
    <row r="29966" spans="1:6" ht="409.6" hidden="1" customHeight="1" x14ac:dyDescent="0.2"/>
    <row r="29967" spans="1:6" ht="25.5" customHeight="1" x14ac:dyDescent="0.2">
      <c r="A29967" s="84" t="s">
        <v>6448</v>
      </c>
      <c r="B29967" s="85" t="s">
        <v>6449</v>
      </c>
      <c r="C29967" s="86" t="s">
        <v>9</v>
      </c>
      <c r="D29967" s="87">
        <v>0.1</v>
      </c>
      <c r="E29967" s="88">
        <v>7962</v>
      </c>
      <c r="F29967" s="89">
        <f>+D29967*E29967</f>
        <v>796.2</v>
      </c>
    </row>
    <row r="29968" spans="1:6" ht="409.6" hidden="1" customHeight="1" x14ac:dyDescent="0.2"/>
    <row r="29969" spans="1:6" ht="25.5" customHeight="1" x14ac:dyDescent="0.2">
      <c r="A29969" s="84" t="s">
        <v>6450</v>
      </c>
      <c r="B29969" s="85" t="s">
        <v>6451</v>
      </c>
      <c r="C29969" s="86" t="s">
        <v>9</v>
      </c>
      <c r="D29969" s="87">
        <v>0.1</v>
      </c>
      <c r="E29969" s="88">
        <v>16166</v>
      </c>
      <c r="F29969" s="89">
        <f>+D29969*E29969</f>
        <v>1616.6000000000001</v>
      </c>
    </row>
    <row r="29970" spans="1:6" ht="409.6" hidden="1" customHeight="1" x14ac:dyDescent="0.2"/>
    <row r="29971" spans="1:6" ht="25.5" customHeight="1" x14ac:dyDescent="0.2">
      <c r="A29971" s="84" t="s">
        <v>6452</v>
      </c>
      <c r="B29971" s="85" t="s">
        <v>6453</v>
      </c>
      <c r="C29971" s="86" t="s">
        <v>9</v>
      </c>
      <c r="D29971" s="87">
        <v>0.1</v>
      </c>
      <c r="E29971" s="88">
        <v>16860</v>
      </c>
      <c r="F29971" s="89">
        <f>+D29971*E29971</f>
        <v>1686</v>
      </c>
    </row>
    <row r="29972" spans="1:6" ht="409.6" hidden="1" customHeight="1" x14ac:dyDescent="0.2"/>
    <row r="29973" spans="1:6" ht="25.5" customHeight="1" x14ac:dyDescent="0.2">
      <c r="A29973" s="84" t="s">
        <v>6454</v>
      </c>
      <c r="B29973" s="85" t="s">
        <v>6455</v>
      </c>
      <c r="C29973" s="86" t="s">
        <v>9</v>
      </c>
      <c r="D29973" s="87">
        <v>0.1</v>
      </c>
      <c r="E29973" s="88">
        <v>8795</v>
      </c>
      <c r="F29973" s="89">
        <f>+D29973*E29973</f>
        <v>879.5</v>
      </c>
    </row>
    <row r="29974" spans="1:6" ht="409.6" hidden="1" customHeight="1" x14ac:dyDescent="0.2"/>
    <row r="29975" spans="1:6" ht="25.5" customHeight="1" x14ac:dyDescent="0.2">
      <c r="A29975" s="84" t="s">
        <v>6456</v>
      </c>
      <c r="B29975" s="85" t="s">
        <v>6457</v>
      </c>
      <c r="C29975" s="86" t="s">
        <v>9</v>
      </c>
      <c r="D29975" s="87">
        <v>0.1</v>
      </c>
      <c r="E29975" s="88">
        <v>16860</v>
      </c>
      <c r="F29975" s="89">
        <f>+D29975*E29975</f>
        <v>1686</v>
      </c>
    </row>
    <row r="29976" spans="1:6" ht="409.6" hidden="1" customHeight="1" x14ac:dyDescent="0.2"/>
    <row r="29977" spans="1:6" ht="25.5" customHeight="1" x14ac:dyDescent="0.2">
      <c r="A29977" s="84" t="s">
        <v>6458</v>
      </c>
      <c r="B29977" s="85" t="s">
        <v>6459</v>
      </c>
      <c r="C29977" s="86" t="s">
        <v>9</v>
      </c>
      <c r="D29977" s="87">
        <v>0.1</v>
      </c>
      <c r="E29977" s="88">
        <v>5845</v>
      </c>
      <c r="F29977" s="89">
        <f>+D29977*E29977</f>
        <v>584.5</v>
      </c>
    </row>
    <row r="29978" spans="1:6" ht="409.6" hidden="1" customHeight="1" x14ac:dyDescent="0.2"/>
    <row r="29979" spans="1:6" ht="25.5" customHeight="1" x14ac:dyDescent="0.2">
      <c r="A29979" s="84" t="s">
        <v>6506</v>
      </c>
      <c r="B29979" s="85" t="s">
        <v>6507</v>
      </c>
      <c r="C29979" s="86" t="s">
        <v>9</v>
      </c>
      <c r="D29979" s="87">
        <v>0.33333000000000002</v>
      </c>
      <c r="E29979" s="88">
        <v>3034</v>
      </c>
      <c r="F29979" s="89">
        <f>+D29979*E29979</f>
        <v>1011.32322</v>
      </c>
    </row>
    <row r="29980" spans="1:6" ht="409.6" hidden="1" customHeight="1" x14ac:dyDescent="0.2"/>
    <row r="29981" spans="1:6" ht="25.5" customHeight="1" x14ac:dyDescent="0.2">
      <c r="A29981" s="84" t="s">
        <v>6508</v>
      </c>
      <c r="B29981" s="85" t="s">
        <v>6509</v>
      </c>
      <c r="C29981" s="86" t="s">
        <v>9</v>
      </c>
      <c r="D29981" s="87">
        <v>1.6E-2</v>
      </c>
      <c r="E29981" s="88">
        <v>12450</v>
      </c>
      <c r="F29981" s="89">
        <f>+D29981*E29981</f>
        <v>199.20000000000002</v>
      </c>
    </row>
    <row r="29982" spans="1:6" ht="409.6" hidden="1" customHeight="1" x14ac:dyDescent="0.2"/>
    <row r="29983" spans="1:6" ht="25.5" customHeight="1" x14ac:dyDescent="0.2">
      <c r="A29983" s="84" t="s">
        <v>5448</v>
      </c>
      <c r="B29983" s="85" t="s">
        <v>5449</v>
      </c>
      <c r="C29983" s="86" t="s">
        <v>4880</v>
      </c>
      <c r="D29983" s="87">
        <v>2.4E-2</v>
      </c>
      <c r="E29983" s="88">
        <v>72000</v>
      </c>
      <c r="F29983" s="89">
        <f>+D29983*E29983</f>
        <v>1728</v>
      </c>
    </row>
    <row r="29984" spans="1:6" ht="409.6" hidden="1" customHeight="1" x14ac:dyDescent="0.2"/>
    <row r="29985" spans="1:6" ht="25.5" customHeight="1" x14ac:dyDescent="0.2">
      <c r="A29985" s="84" t="s">
        <v>6001</v>
      </c>
      <c r="B29985" s="85" t="s">
        <v>6002</v>
      </c>
      <c r="C29985" s="86" t="s">
        <v>9</v>
      </c>
      <c r="D29985" s="87">
        <v>0.02</v>
      </c>
      <c r="E29985" s="88">
        <v>50900</v>
      </c>
      <c r="F29985" s="89">
        <f>+D29985*E29985</f>
        <v>1018</v>
      </c>
    </row>
    <row r="29986" spans="1:6" ht="409.6" hidden="1" customHeight="1" x14ac:dyDescent="0.2"/>
    <row r="29987" spans="1:6" ht="25.5" customHeight="1" thickBot="1" x14ac:dyDescent="0.25">
      <c r="A29987" s="84" t="s">
        <v>5999</v>
      </c>
      <c r="B29987" s="85" t="s">
        <v>6000</v>
      </c>
      <c r="C29987" s="86" t="s">
        <v>9</v>
      </c>
      <c r="D29987" s="87">
        <v>0.02</v>
      </c>
      <c r="E29987" s="88">
        <v>105565</v>
      </c>
      <c r="F29987" s="89">
        <f>+D29987*E29987</f>
        <v>2111.3000000000002</v>
      </c>
    </row>
    <row r="29988" spans="1:6" ht="409.6" hidden="1" customHeight="1" thickBot="1" x14ac:dyDescent="0.25"/>
    <row r="29989" spans="1:6" ht="13.5" customHeight="1" thickBot="1" x14ac:dyDescent="0.25">
      <c r="A29989" s="90" t="s">
        <v>4883</v>
      </c>
      <c r="B29989" s="91"/>
      <c r="C29989" s="92">
        <v>80.623560780511497</v>
      </c>
      <c r="D29989" s="91"/>
      <c r="E29989" s="93" t="s">
        <v>4884</v>
      </c>
      <c r="F29989" s="94">
        <v>26609</v>
      </c>
    </row>
    <row r="29990" spans="1:6" ht="0.2" customHeight="1" x14ac:dyDescent="0.2"/>
    <row r="29991" spans="1:6" ht="12.75" customHeight="1" x14ac:dyDescent="0.2">
      <c r="A29991" s="80" t="s">
        <v>4871</v>
      </c>
      <c r="B29991" s="81" t="s">
        <v>4885</v>
      </c>
      <c r="C29991" s="82" t="s">
        <v>4870</v>
      </c>
      <c r="D29991" s="82" t="s">
        <v>4873</v>
      </c>
      <c r="E29991" s="82" t="s">
        <v>4874</v>
      </c>
      <c r="F29991" s="83" t="s">
        <v>4875</v>
      </c>
    </row>
    <row r="29992" spans="1:6" ht="409.6" hidden="1" customHeight="1" x14ac:dyDescent="0.2"/>
    <row r="29993" spans="1:6" ht="25.5" customHeight="1" thickBot="1" x14ac:dyDescent="0.25">
      <c r="A29993" s="84" t="s">
        <v>6003</v>
      </c>
      <c r="B29993" s="85" t="s">
        <v>6004</v>
      </c>
      <c r="C29993" s="86" t="s">
        <v>4888</v>
      </c>
      <c r="D29993" s="87">
        <v>3.099E-2</v>
      </c>
      <c r="E29993" s="88">
        <v>184277</v>
      </c>
      <c r="F29993" s="89">
        <f>+D29993*E29993</f>
        <v>5710.7442300000002</v>
      </c>
    </row>
    <row r="29994" spans="1:6" ht="409.6" hidden="1" customHeight="1" thickBot="1" x14ac:dyDescent="0.25"/>
    <row r="29995" spans="1:6" ht="13.5" customHeight="1" thickBot="1" x14ac:dyDescent="0.25">
      <c r="A29995" s="90" t="s">
        <v>4893</v>
      </c>
      <c r="B29995" s="91"/>
      <c r="C29995" s="92">
        <v>17.303963155981101</v>
      </c>
      <c r="D29995" s="91"/>
      <c r="E29995" s="93" t="s">
        <v>4884</v>
      </c>
      <c r="F29995" s="94">
        <v>5711</v>
      </c>
    </row>
    <row r="29996" spans="1:6" ht="0.2" customHeight="1" x14ac:dyDescent="0.2"/>
    <row r="29997" spans="1:6" ht="12.75" customHeight="1" x14ac:dyDescent="0.2">
      <c r="A29997" s="80" t="s">
        <v>4871</v>
      </c>
      <c r="B29997" s="81" t="s">
        <v>4894</v>
      </c>
      <c r="C29997" s="82" t="s">
        <v>4870</v>
      </c>
      <c r="D29997" s="82" t="s">
        <v>4873</v>
      </c>
      <c r="E29997" s="82" t="s">
        <v>4874</v>
      </c>
      <c r="F29997" s="83" t="s">
        <v>4875</v>
      </c>
    </row>
    <row r="29998" spans="1:6" ht="409.6" hidden="1" customHeight="1" x14ac:dyDescent="0.2"/>
    <row r="29999" spans="1:6" ht="25.5" customHeight="1" thickBot="1" x14ac:dyDescent="0.25">
      <c r="A29999" s="84" t="s">
        <v>4895</v>
      </c>
      <c r="B29999" s="85" t="s">
        <v>4896</v>
      </c>
      <c r="C29999" s="86" t="s">
        <v>4897</v>
      </c>
      <c r="D29999" s="87">
        <v>0.05</v>
      </c>
      <c r="E29999" s="88">
        <v>5711</v>
      </c>
      <c r="F29999" s="89">
        <f>+D29999*E29999</f>
        <v>285.55</v>
      </c>
    </row>
    <row r="30000" spans="1:6" ht="409.6" hidden="1" customHeight="1" thickBot="1" x14ac:dyDescent="0.25"/>
    <row r="30001" spans="1:6" ht="13.5" customHeight="1" thickBot="1" x14ac:dyDescent="0.25">
      <c r="A30001" s="90" t="s">
        <v>4898</v>
      </c>
      <c r="B30001" s="91"/>
      <c r="C30001" s="92">
        <v>0.866561628893467</v>
      </c>
      <c r="D30001" s="91"/>
      <c r="E30001" s="93" t="s">
        <v>4884</v>
      </c>
      <c r="F30001" s="94">
        <v>286</v>
      </c>
    </row>
    <row r="30002" spans="1:6" ht="0.2" customHeight="1" x14ac:dyDescent="0.2"/>
    <row r="30003" spans="1:6" ht="12.75" customHeight="1" x14ac:dyDescent="0.2">
      <c r="A30003" s="80" t="s">
        <v>4871</v>
      </c>
      <c r="B30003" s="81" t="s">
        <v>4899</v>
      </c>
      <c r="C30003" s="82" t="s">
        <v>4870</v>
      </c>
      <c r="D30003" s="82" t="s">
        <v>4873</v>
      </c>
      <c r="E30003" s="82" t="s">
        <v>4874</v>
      </c>
      <c r="F30003" s="83" t="s">
        <v>4875</v>
      </c>
    </row>
    <row r="30004" spans="1:6" ht="409.6" hidden="1" customHeight="1" x14ac:dyDescent="0.2"/>
    <row r="30005" spans="1:6" ht="25.5" customHeight="1" x14ac:dyDescent="0.2">
      <c r="A30005" s="84" t="s">
        <v>5016</v>
      </c>
      <c r="B30005" s="85" t="s">
        <v>5017</v>
      </c>
      <c r="C30005" s="86" t="s">
        <v>109</v>
      </c>
      <c r="D30005" s="87">
        <v>0.1</v>
      </c>
      <c r="E30005" s="88">
        <v>3482</v>
      </c>
      <c r="F30005" s="89">
        <f>+D30005*E30005</f>
        <v>348.20000000000005</v>
      </c>
    </row>
    <row r="30006" spans="1:6" ht="409.6" hidden="1" customHeight="1" x14ac:dyDescent="0.2"/>
    <row r="30007" spans="1:6" ht="25.5" customHeight="1" thickBot="1" x14ac:dyDescent="0.25">
      <c r="A30007" s="84" t="s">
        <v>5018</v>
      </c>
      <c r="B30007" s="85" t="s">
        <v>5019</v>
      </c>
      <c r="C30007" s="86" t="s">
        <v>109</v>
      </c>
      <c r="D30007" s="87">
        <v>0.2</v>
      </c>
      <c r="E30007" s="88">
        <v>248</v>
      </c>
      <c r="F30007" s="89">
        <f>+D30007*E30007</f>
        <v>49.6</v>
      </c>
    </row>
    <row r="30008" spans="1:6" ht="409.6" hidden="1" customHeight="1" thickBot="1" x14ac:dyDescent="0.25"/>
    <row r="30009" spans="1:6" ht="13.5" customHeight="1" thickBot="1" x14ac:dyDescent="0.25">
      <c r="A30009" s="90" t="s">
        <v>4904</v>
      </c>
      <c r="B30009" s="91"/>
      <c r="C30009" s="92">
        <v>1.2059144346139901</v>
      </c>
      <c r="D30009" s="91"/>
      <c r="E30009" s="93" t="s">
        <v>4884</v>
      </c>
      <c r="F30009" s="94">
        <v>398</v>
      </c>
    </row>
    <row r="30010" spans="1:6" ht="0.2" customHeight="1" thickBot="1" x14ac:dyDescent="0.25"/>
    <row r="30011" spans="1:6" ht="12.75" customHeight="1" thickBot="1" x14ac:dyDescent="0.3">
      <c r="A30011" s="157" t="s">
        <v>4909</v>
      </c>
      <c r="B30011" s="158"/>
      <c r="C30011" s="158"/>
      <c r="D30011" s="158"/>
      <c r="E30011" s="159">
        <v>33004</v>
      </c>
      <c r="F30011" s="160"/>
    </row>
    <row r="30012" spans="1:6" ht="12.75" customHeight="1" x14ac:dyDescent="0.2"/>
    <row r="30013" spans="1:6" ht="12.75" customHeight="1" x14ac:dyDescent="0.2"/>
    <row r="30014" spans="1:6" ht="409.6" hidden="1" customHeight="1" x14ac:dyDescent="0.2"/>
    <row r="30015" spans="1:6" ht="12.75" customHeight="1" x14ac:dyDescent="0.25">
      <c r="A30015" s="144" t="s">
        <v>4868</v>
      </c>
      <c r="B30015" s="145"/>
      <c r="C30015" s="145"/>
      <c r="D30015" s="145"/>
      <c r="E30015" s="146"/>
      <c r="F30015" s="147"/>
    </row>
    <row r="30016" spans="1:6" ht="12.75" customHeight="1" x14ac:dyDescent="0.2">
      <c r="A30016" s="138" t="s">
        <v>3869</v>
      </c>
      <c r="B30016" s="139"/>
      <c r="C30016" s="139"/>
      <c r="D30016" s="140"/>
      <c r="E30016" s="76" t="s">
        <v>4869</v>
      </c>
      <c r="F30016" s="77" t="s">
        <v>4870</v>
      </c>
    </row>
    <row r="30017" spans="1:6" ht="12.75" customHeight="1" x14ac:dyDescent="0.2">
      <c r="A30017" s="141"/>
      <c r="B30017" s="142"/>
      <c r="C30017" s="142"/>
      <c r="D30017" s="143"/>
      <c r="E30017" s="78" t="s">
        <v>8880</v>
      </c>
      <c r="F30017" s="79" t="s">
        <v>263</v>
      </c>
    </row>
    <row r="30018" spans="1:6" ht="409.6" hidden="1" customHeight="1" x14ac:dyDescent="0.2"/>
    <row r="30019" spans="1:6" ht="12.75" customHeight="1" x14ac:dyDescent="0.2">
      <c r="A30019" s="80" t="s">
        <v>4871</v>
      </c>
      <c r="B30019" s="81" t="s">
        <v>4872</v>
      </c>
      <c r="C30019" s="82" t="s">
        <v>4870</v>
      </c>
      <c r="D30019" s="82" t="s">
        <v>4873</v>
      </c>
      <c r="E30019" s="82" t="s">
        <v>4874</v>
      </c>
      <c r="F30019" s="83" t="s">
        <v>4875</v>
      </c>
    </row>
    <row r="30020" spans="1:6" ht="409.6" hidden="1" customHeight="1" x14ac:dyDescent="0.2"/>
    <row r="30021" spans="1:6" ht="25.5" customHeight="1" x14ac:dyDescent="0.2">
      <c r="A30021" s="84" t="s">
        <v>6510</v>
      </c>
      <c r="B30021" s="85" t="s">
        <v>6511</v>
      </c>
      <c r="C30021" s="86" t="s">
        <v>263</v>
      </c>
      <c r="D30021" s="87">
        <v>1.05</v>
      </c>
      <c r="E30021" s="88">
        <v>19150</v>
      </c>
      <c r="F30021" s="89">
        <f>+D30021*E30021</f>
        <v>20107.5</v>
      </c>
    </row>
    <row r="30022" spans="1:6" ht="409.6" hidden="1" customHeight="1" x14ac:dyDescent="0.2"/>
    <row r="30023" spans="1:6" ht="25.5" customHeight="1" x14ac:dyDescent="0.2">
      <c r="A30023" s="84" t="s">
        <v>6462</v>
      </c>
      <c r="B30023" s="85" t="s">
        <v>6463</v>
      </c>
      <c r="C30023" s="86" t="s">
        <v>9</v>
      </c>
      <c r="D30023" s="87">
        <v>0.16667000000000001</v>
      </c>
      <c r="E30023" s="88">
        <v>8002</v>
      </c>
      <c r="F30023" s="89">
        <f>+D30023*E30023</f>
        <v>1333.69334</v>
      </c>
    </row>
    <row r="30024" spans="1:6" ht="409.6" hidden="1" customHeight="1" x14ac:dyDescent="0.2"/>
    <row r="30025" spans="1:6" ht="25.5" customHeight="1" x14ac:dyDescent="0.2">
      <c r="A30025" s="84" t="s">
        <v>6464</v>
      </c>
      <c r="B30025" s="85" t="s">
        <v>6465</v>
      </c>
      <c r="C30025" s="86" t="s">
        <v>9</v>
      </c>
      <c r="D30025" s="87">
        <v>0.1</v>
      </c>
      <c r="E30025" s="88">
        <v>15415</v>
      </c>
      <c r="F30025" s="89">
        <f>+D30025*E30025</f>
        <v>1541.5</v>
      </c>
    </row>
    <row r="30026" spans="1:6" ht="409.6" hidden="1" customHeight="1" x14ac:dyDescent="0.2"/>
    <row r="30027" spans="1:6" ht="25.5" customHeight="1" x14ac:dyDescent="0.2">
      <c r="A30027" s="84" t="s">
        <v>6466</v>
      </c>
      <c r="B30027" s="85" t="s">
        <v>6467</v>
      </c>
      <c r="C30027" s="86" t="s">
        <v>9</v>
      </c>
      <c r="D30027" s="87">
        <v>0.1</v>
      </c>
      <c r="E30027" s="88">
        <v>13706</v>
      </c>
      <c r="F30027" s="89">
        <f>+D30027*E30027</f>
        <v>1370.6000000000001</v>
      </c>
    </row>
    <row r="30028" spans="1:6" ht="409.6" hidden="1" customHeight="1" x14ac:dyDescent="0.2"/>
    <row r="30029" spans="1:6" ht="25.5" customHeight="1" x14ac:dyDescent="0.2">
      <c r="A30029" s="84" t="s">
        <v>6468</v>
      </c>
      <c r="B30029" s="85" t="s">
        <v>6469</v>
      </c>
      <c r="C30029" s="86" t="s">
        <v>9</v>
      </c>
      <c r="D30029" s="87">
        <v>0.05</v>
      </c>
      <c r="E30029" s="88">
        <v>18141</v>
      </c>
      <c r="F30029" s="89">
        <f>+D30029*E30029</f>
        <v>907.05000000000007</v>
      </c>
    </row>
    <row r="30030" spans="1:6" ht="409.6" hidden="1" customHeight="1" x14ac:dyDescent="0.2"/>
    <row r="30031" spans="1:6" ht="25.5" customHeight="1" x14ac:dyDescent="0.2">
      <c r="A30031" s="84" t="s">
        <v>6470</v>
      </c>
      <c r="B30031" s="85" t="s">
        <v>6471</v>
      </c>
      <c r="C30031" s="86" t="s">
        <v>9</v>
      </c>
      <c r="D30031" s="87">
        <v>0.05</v>
      </c>
      <c r="E30031" s="88">
        <v>29130</v>
      </c>
      <c r="F30031" s="89">
        <f>+D30031*E30031</f>
        <v>1456.5</v>
      </c>
    </row>
    <row r="30032" spans="1:6" ht="409.6" hidden="1" customHeight="1" x14ac:dyDescent="0.2"/>
    <row r="30033" spans="1:6" ht="25.5" customHeight="1" x14ac:dyDescent="0.2">
      <c r="A30033" s="84" t="s">
        <v>6472</v>
      </c>
      <c r="B30033" s="85" t="s">
        <v>6473</v>
      </c>
      <c r="C30033" s="86" t="s">
        <v>9</v>
      </c>
      <c r="D30033" s="87">
        <v>0.05</v>
      </c>
      <c r="E30033" s="88">
        <v>29130</v>
      </c>
      <c r="F30033" s="89">
        <f>+D30033*E30033</f>
        <v>1456.5</v>
      </c>
    </row>
    <row r="30034" spans="1:6" ht="409.6" hidden="1" customHeight="1" x14ac:dyDescent="0.2"/>
    <row r="30035" spans="1:6" ht="25.5" customHeight="1" x14ac:dyDescent="0.2">
      <c r="A30035" s="84" t="s">
        <v>6474</v>
      </c>
      <c r="B30035" s="85" t="s">
        <v>6475</v>
      </c>
      <c r="C30035" s="86" t="s">
        <v>9</v>
      </c>
      <c r="D30035" s="87">
        <v>0.1</v>
      </c>
      <c r="E30035" s="88">
        <v>18141</v>
      </c>
      <c r="F30035" s="89">
        <f>+D30035*E30035</f>
        <v>1814.1000000000001</v>
      </c>
    </row>
    <row r="30036" spans="1:6" ht="409.6" hidden="1" customHeight="1" x14ac:dyDescent="0.2"/>
    <row r="30037" spans="1:6" ht="25.5" customHeight="1" x14ac:dyDescent="0.2">
      <c r="A30037" s="84" t="s">
        <v>6476</v>
      </c>
      <c r="B30037" s="85" t="s">
        <v>6477</v>
      </c>
      <c r="C30037" s="86" t="s">
        <v>9</v>
      </c>
      <c r="D30037" s="87">
        <v>0.1</v>
      </c>
      <c r="E30037" s="88">
        <v>29130</v>
      </c>
      <c r="F30037" s="89">
        <f>+D30037*E30037</f>
        <v>2913</v>
      </c>
    </row>
    <row r="30038" spans="1:6" ht="409.6" hidden="1" customHeight="1" x14ac:dyDescent="0.2"/>
    <row r="30039" spans="1:6" ht="25.5" customHeight="1" x14ac:dyDescent="0.2">
      <c r="A30039" s="84" t="s">
        <v>6512</v>
      </c>
      <c r="B30039" s="85" t="s">
        <v>6513</v>
      </c>
      <c r="C30039" s="86" t="s">
        <v>9</v>
      </c>
      <c r="D30039" s="87">
        <v>0.33333000000000002</v>
      </c>
      <c r="E30039" s="88">
        <v>3234</v>
      </c>
      <c r="F30039" s="89">
        <f>+D30039*E30039</f>
        <v>1077.9892200000002</v>
      </c>
    </row>
    <row r="30040" spans="1:6" ht="409.6" hidden="1" customHeight="1" x14ac:dyDescent="0.2"/>
    <row r="30041" spans="1:6" ht="25.5" customHeight="1" x14ac:dyDescent="0.2">
      <c r="A30041" s="84" t="s">
        <v>6508</v>
      </c>
      <c r="B30041" s="85" t="s">
        <v>6509</v>
      </c>
      <c r="C30041" s="86" t="s">
        <v>9</v>
      </c>
      <c r="D30041" s="87">
        <v>1.6670000000000001E-2</v>
      </c>
      <c r="E30041" s="88">
        <v>12450</v>
      </c>
      <c r="F30041" s="89">
        <f>+D30041*E30041</f>
        <v>207.54150000000001</v>
      </c>
    </row>
    <row r="30042" spans="1:6" ht="409.6" hidden="1" customHeight="1" x14ac:dyDescent="0.2"/>
    <row r="30043" spans="1:6" ht="25.5" customHeight="1" x14ac:dyDescent="0.2">
      <c r="A30043" s="84" t="s">
        <v>5448</v>
      </c>
      <c r="B30043" s="85" t="s">
        <v>5449</v>
      </c>
      <c r="C30043" s="86" t="s">
        <v>4880</v>
      </c>
      <c r="D30043" s="87">
        <v>2.5000000000000001E-2</v>
      </c>
      <c r="E30043" s="88">
        <v>72000</v>
      </c>
      <c r="F30043" s="89">
        <f>+D30043*E30043</f>
        <v>1800</v>
      </c>
    </row>
    <row r="30044" spans="1:6" ht="409.6" hidden="1" customHeight="1" x14ac:dyDescent="0.2"/>
    <row r="30045" spans="1:6" ht="25.5" customHeight="1" x14ac:dyDescent="0.2">
      <c r="A30045" s="84" t="s">
        <v>6001</v>
      </c>
      <c r="B30045" s="85" t="s">
        <v>6002</v>
      </c>
      <c r="C30045" s="86" t="s">
        <v>9</v>
      </c>
      <c r="D30045" s="87">
        <v>2.1999999999999999E-2</v>
      </c>
      <c r="E30045" s="88">
        <v>50900</v>
      </c>
      <c r="F30045" s="89">
        <f>+D30045*E30045</f>
        <v>1119.8</v>
      </c>
    </row>
    <row r="30046" spans="1:6" ht="409.6" hidden="1" customHeight="1" x14ac:dyDescent="0.2"/>
    <row r="30047" spans="1:6" ht="25.5" customHeight="1" thickBot="1" x14ac:dyDescent="0.25">
      <c r="A30047" s="84" t="s">
        <v>5999</v>
      </c>
      <c r="B30047" s="85" t="s">
        <v>6000</v>
      </c>
      <c r="C30047" s="86" t="s">
        <v>9</v>
      </c>
      <c r="D30047" s="87">
        <v>2.1999999999999999E-2</v>
      </c>
      <c r="E30047" s="88">
        <v>105565</v>
      </c>
      <c r="F30047" s="89">
        <f>+D30047*E30047</f>
        <v>2322.4299999999998</v>
      </c>
    </row>
    <row r="30048" spans="1:6" ht="409.6" hidden="1" customHeight="1" thickBot="1" x14ac:dyDescent="0.25"/>
    <row r="30049" spans="1:6" ht="13.5" customHeight="1" thickBot="1" x14ac:dyDescent="0.25">
      <c r="A30049" s="90" t="s">
        <v>4883</v>
      </c>
      <c r="B30049" s="91"/>
      <c r="C30049" s="92">
        <v>83.476585655008904</v>
      </c>
      <c r="D30049" s="91"/>
      <c r="E30049" s="93" t="s">
        <v>4884</v>
      </c>
      <c r="F30049" s="94">
        <v>39431</v>
      </c>
    </row>
    <row r="30050" spans="1:6" ht="0.2" customHeight="1" x14ac:dyDescent="0.2"/>
    <row r="30051" spans="1:6" ht="12.75" customHeight="1" x14ac:dyDescent="0.2">
      <c r="A30051" s="80" t="s">
        <v>4871</v>
      </c>
      <c r="B30051" s="81" t="s">
        <v>4885</v>
      </c>
      <c r="C30051" s="82" t="s">
        <v>4870</v>
      </c>
      <c r="D30051" s="82" t="s">
        <v>4873</v>
      </c>
      <c r="E30051" s="82" t="s">
        <v>4874</v>
      </c>
      <c r="F30051" s="83" t="s">
        <v>4875</v>
      </c>
    </row>
    <row r="30052" spans="1:6" ht="409.6" hidden="1" customHeight="1" x14ac:dyDescent="0.2"/>
    <row r="30053" spans="1:6" ht="25.5" customHeight="1" thickBot="1" x14ac:dyDescent="0.25">
      <c r="A30053" s="84" t="s">
        <v>6003</v>
      </c>
      <c r="B30053" s="85" t="s">
        <v>6004</v>
      </c>
      <c r="C30053" s="86" t="s">
        <v>4888</v>
      </c>
      <c r="D30053" s="87">
        <v>3.8280000000000002E-2</v>
      </c>
      <c r="E30053" s="88">
        <v>184277</v>
      </c>
      <c r="F30053" s="89">
        <f>+D30053*E30053</f>
        <v>7054.12356</v>
      </c>
    </row>
    <row r="30054" spans="1:6" ht="409.6" hidden="1" customHeight="1" thickBot="1" x14ac:dyDescent="0.25"/>
    <row r="30055" spans="1:6" ht="13.5" customHeight="1" thickBot="1" x14ac:dyDescent="0.25">
      <c r="A30055" s="90" t="s">
        <v>4893</v>
      </c>
      <c r="B30055" s="91"/>
      <c r="C30055" s="92">
        <v>14.9335252773308</v>
      </c>
      <c r="D30055" s="91"/>
      <c r="E30055" s="93" t="s">
        <v>4884</v>
      </c>
      <c r="F30055" s="94">
        <v>7054</v>
      </c>
    </row>
    <row r="30056" spans="1:6" ht="0.2" customHeight="1" x14ac:dyDescent="0.2"/>
    <row r="30057" spans="1:6" ht="12.75" customHeight="1" x14ac:dyDescent="0.2">
      <c r="A30057" s="80" t="s">
        <v>4871</v>
      </c>
      <c r="B30057" s="81" t="s">
        <v>4894</v>
      </c>
      <c r="C30057" s="82" t="s">
        <v>4870</v>
      </c>
      <c r="D30057" s="82" t="s">
        <v>4873</v>
      </c>
      <c r="E30057" s="82" t="s">
        <v>4874</v>
      </c>
      <c r="F30057" s="83" t="s">
        <v>4875</v>
      </c>
    </row>
    <row r="30058" spans="1:6" ht="409.6" hidden="1" customHeight="1" x14ac:dyDescent="0.2"/>
    <row r="30059" spans="1:6" ht="25.5" customHeight="1" thickBot="1" x14ac:dyDescent="0.25">
      <c r="A30059" s="84" t="s">
        <v>4895</v>
      </c>
      <c r="B30059" s="85" t="s">
        <v>4896</v>
      </c>
      <c r="C30059" s="86" t="s">
        <v>4897</v>
      </c>
      <c r="D30059" s="87">
        <v>0.05</v>
      </c>
      <c r="E30059" s="88">
        <v>7054</v>
      </c>
      <c r="F30059" s="89">
        <f>+D30059*E30059</f>
        <v>352.70000000000005</v>
      </c>
    </row>
    <row r="30060" spans="1:6" ht="409.6" hidden="1" customHeight="1" thickBot="1" x14ac:dyDescent="0.25"/>
    <row r="30061" spans="1:6" ht="13.5" customHeight="1" thickBot="1" x14ac:dyDescent="0.25">
      <c r="A30061" s="90" t="s">
        <v>4898</v>
      </c>
      <c r="B30061" s="91"/>
      <c r="C30061" s="92">
        <v>0.74731137268185299</v>
      </c>
      <c r="D30061" s="91"/>
      <c r="E30061" s="93" t="s">
        <v>4884</v>
      </c>
      <c r="F30061" s="94">
        <v>353</v>
      </c>
    </row>
    <row r="30062" spans="1:6" ht="0.2" customHeight="1" x14ac:dyDescent="0.2"/>
    <row r="30063" spans="1:6" ht="12.75" customHeight="1" x14ac:dyDescent="0.2">
      <c r="A30063" s="80" t="s">
        <v>4871</v>
      </c>
      <c r="B30063" s="81" t="s">
        <v>4899</v>
      </c>
      <c r="C30063" s="82" t="s">
        <v>4870</v>
      </c>
      <c r="D30063" s="82" t="s">
        <v>4873</v>
      </c>
      <c r="E30063" s="82" t="s">
        <v>4874</v>
      </c>
      <c r="F30063" s="83" t="s">
        <v>4875</v>
      </c>
    </row>
    <row r="30064" spans="1:6" ht="409.6" hidden="1" customHeight="1" x14ac:dyDescent="0.2"/>
    <row r="30065" spans="1:6" ht="25.5" customHeight="1" x14ac:dyDescent="0.2">
      <c r="A30065" s="84" t="s">
        <v>5016</v>
      </c>
      <c r="B30065" s="85" t="s">
        <v>5017</v>
      </c>
      <c r="C30065" s="86" t="s">
        <v>109</v>
      </c>
      <c r="D30065" s="87">
        <v>0.1</v>
      </c>
      <c r="E30065" s="88">
        <v>3482</v>
      </c>
      <c r="F30065" s="89">
        <f>+D30065*E30065</f>
        <v>348.20000000000005</v>
      </c>
    </row>
    <row r="30066" spans="1:6" ht="409.6" hidden="1" customHeight="1" x14ac:dyDescent="0.2"/>
    <row r="30067" spans="1:6" ht="25.5" customHeight="1" thickBot="1" x14ac:dyDescent="0.25">
      <c r="A30067" s="84" t="s">
        <v>5018</v>
      </c>
      <c r="B30067" s="85" t="s">
        <v>5019</v>
      </c>
      <c r="C30067" s="86" t="s">
        <v>109</v>
      </c>
      <c r="D30067" s="87">
        <v>0.2</v>
      </c>
      <c r="E30067" s="88">
        <v>248</v>
      </c>
      <c r="F30067" s="89">
        <f>+D30067*E30067</f>
        <v>49.6</v>
      </c>
    </row>
    <row r="30068" spans="1:6" ht="409.6" hidden="1" customHeight="1" thickBot="1" x14ac:dyDescent="0.25"/>
    <row r="30069" spans="1:6" ht="13.5" customHeight="1" thickBot="1" x14ac:dyDescent="0.25">
      <c r="A30069" s="90" t="s">
        <v>4904</v>
      </c>
      <c r="B30069" s="91"/>
      <c r="C30069" s="92">
        <v>0.84257769497840596</v>
      </c>
      <c r="D30069" s="91"/>
      <c r="E30069" s="93" t="s">
        <v>4884</v>
      </c>
      <c r="F30069" s="94">
        <v>398</v>
      </c>
    </row>
    <row r="30070" spans="1:6" ht="0.2" customHeight="1" x14ac:dyDescent="0.2"/>
    <row r="30071" spans="1:6" ht="12.75" customHeight="1" thickBot="1" x14ac:dyDescent="0.3">
      <c r="A30071" s="157" t="s">
        <v>4909</v>
      </c>
      <c r="B30071" s="158"/>
      <c r="C30071" s="158"/>
      <c r="D30071" s="158"/>
      <c r="E30071" s="159">
        <v>47236</v>
      </c>
      <c r="F30071" s="160"/>
    </row>
    <row r="30072" spans="1:6" ht="12.75" customHeight="1" x14ac:dyDescent="0.2"/>
    <row r="30073" spans="1:6" ht="12.75" customHeight="1" x14ac:dyDescent="0.2"/>
    <row r="30074" spans="1:6" ht="409.6" hidden="1" customHeight="1" x14ac:dyDescent="0.2"/>
    <row r="30075" spans="1:6" ht="12.75" customHeight="1" x14ac:dyDescent="0.25">
      <c r="A30075" s="144" t="s">
        <v>4868</v>
      </c>
      <c r="B30075" s="145"/>
      <c r="C30075" s="145"/>
      <c r="D30075" s="145"/>
      <c r="E30075" s="146"/>
      <c r="F30075" s="147"/>
    </row>
    <row r="30076" spans="1:6" ht="12.75" customHeight="1" x14ac:dyDescent="0.2">
      <c r="A30076" s="138" t="s">
        <v>3870</v>
      </c>
      <c r="B30076" s="139"/>
      <c r="C30076" s="139"/>
      <c r="D30076" s="140"/>
      <c r="E30076" s="76" t="s">
        <v>4869</v>
      </c>
      <c r="F30076" s="77" t="s">
        <v>4870</v>
      </c>
    </row>
    <row r="30077" spans="1:6" ht="12.75" customHeight="1" x14ac:dyDescent="0.2">
      <c r="A30077" s="141"/>
      <c r="B30077" s="142"/>
      <c r="C30077" s="142"/>
      <c r="D30077" s="143"/>
      <c r="E30077" s="78" t="s">
        <v>8881</v>
      </c>
      <c r="F30077" s="79" t="s">
        <v>9</v>
      </c>
    </row>
    <row r="30078" spans="1:6" ht="409.6" hidden="1" customHeight="1" x14ac:dyDescent="0.2"/>
    <row r="30079" spans="1:6" ht="12.75" customHeight="1" x14ac:dyDescent="0.2">
      <c r="A30079" s="80" t="s">
        <v>4871</v>
      </c>
      <c r="B30079" s="81" t="s">
        <v>4872</v>
      </c>
      <c r="C30079" s="82" t="s">
        <v>4870</v>
      </c>
      <c r="D30079" s="82" t="s">
        <v>4873</v>
      </c>
      <c r="E30079" s="82" t="s">
        <v>4874</v>
      </c>
      <c r="F30079" s="83" t="s">
        <v>4875</v>
      </c>
    </row>
    <row r="30080" spans="1:6" ht="409.6" hidden="1" customHeight="1" x14ac:dyDescent="0.2"/>
    <row r="30081" spans="1:6" ht="25.5" customHeight="1" x14ac:dyDescent="0.2">
      <c r="A30081" s="84" t="s">
        <v>6504</v>
      </c>
      <c r="B30081" s="85" t="s">
        <v>6505</v>
      </c>
      <c r="C30081" s="86" t="s">
        <v>263</v>
      </c>
      <c r="D30081" s="87">
        <v>0.6</v>
      </c>
      <c r="E30081" s="88">
        <v>11180</v>
      </c>
      <c r="F30081" s="89">
        <f>+D30081*E30081</f>
        <v>6708</v>
      </c>
    </row>
    <row r="30082" spans="1:6" ht="409.6" hidden="1" customHeight="1" x14ac:dyDescent="0.2"/>
    <row r="30083" spans="1:6" ht="25.5" customHeight="1" x14ac:dyDescent="0.2">
      <c r="A30083" s="84" t="s">
        <v>6001</v>
      </c>
      <c r="B30083" s="85" t="s">
        <v>6002</v>
      </c>
      <c r="C30083" s="86" t="s">
        <v>9</v>
      </c>
      <c r="D30083" s="87">
        <v>3.3300000000000001E-3</v>
      </c>
      <c r="E30083" s="88">
        <v>50900</v>
      </c>
      <c r="F30083" s="89">
        <f>+D30083*E30083</f>
        <v>169.49700000000001</v>
      </c>
    </row>
    <row r="30084" spans="1:6" ht="409.6" hidden="1" customHeight="1" x14ac:dyDescent="0.2"/>
    <row r="30085" spans="1:6" ht="25.5" customHeight="1" x14ac:dyDescent="0.2">
      <c r="A30085" s="84" t="s">
        <v>5999</v>
      </c>
      <c r="B30085" s="85" t="s">
        <v>6000</v>
      </c>
      <c r="C30085" s="86" t="s">
        <v>9</v>
      </c>
      <c r="D30085" s="87">
        <v>5.5599999999999998E-3</v>
      </c>
      <c r="E30085" s="88">
        <v>105565</v>
      </c>
      <c r="F30085" s="89">
        <f>+D30085*E30085</f>
        <v>586.94139999999993</v>
      </c>
    </row>
    <row r="30086" spans="1:6" ht="409.6" hidden="1" customHeight="1" x14ac:dyDescent="0.2"/>
    <row r="30087" spans="1:6" ht="25.5" customHeight="1" x14ac:dyDescent="0.2">
      <c r="A30087" s="84" t="s">
        <v>6448</v>
      </c>
      <c r="B30087" s="85" t="s">
        <v>6449</v>
      </c>
      <c r="C30087" s="86" t="s">
        <v>9</v>
      </c>
      <c r="D30087" s="87">
        <v>1</v>
      </c>
      <c r="E30087" s="88">
        <v>7962</v>
      </c>
      <c r="F30087" s="89">
        <f>+D30087*E30087</f>
        <v>7962</v>
      </c>
    </row>
    <row r="30088" spans="1:6" ht="409.6" hidden="1" customHeight="1" x14ac:dyDescent="0.2"/>
    <row r="30089" spans="1:6" ht="25.5" customHeight="1" thickBot="1" x14ac:dyDescent="0.25">
      <c r="A30089" s="84" t="s">
        <v>6514</v>
      </c>
      <c r="B30089" s="85" t="s">
        <v>6515</v>
      </c>
      <c r="C30089" s="86" t="s">
        <v>9</v>
      </c>
      <c r="D30089" s="87">
        <v>1</v>
      </c>
      <c r="E30089" s="88">
        <v>9212</v>
      </c>
      <c r="F30089" s="89">
        <f>+D30089*E30089</f>
        <v>9212</v>
      </c>
    </row>
    <row r="30090" spans="1:6" ht="409.6" hidden="1" customHeight="1" thickBot="1" x14ac:dyDescent="0.25"/>
    <row r="30091" spans="1:6" ht="13.5" customHeight="1" thickBot="1" x14ac:dyDescent="0.25">
      <c r="A30091" s="90" t="s">
        <v>4883</v>
      </c>
      <c r="B30091" s="91"/>
      <c r="C30091" s="92">
        <v>85.341184620713506</v>
      </c>
      <c r="D30091" s="91"/>
      <c r="E30091" s="93" t="s">
        <v>4884</v>
      </c>
      <c r="F30091" s="94">
        <v>24638</v>
      </c>
    </row>
    <row r="30092" spans="1:6" ht="0.2" customHeight="1" x14ac:dyDescent="0.2"/>
    <row r="30093" spans="1:6" ht="12.75" customHeight="1" x14ac:dyDescent="0.2">
      <c r="A30093" s="80" t="s">
        <v>4871</v>
      </c>
      <c r="B30093" s="81" t="s">
        <v>4885</v>
      </c>
      <c r="C30093" s="82" t="s">
        <v>4870</v>
      </c>
      <c r="D30093" s="82" t="s">
        <v>4873</v>
      </c>
      <c r="E30093" s="82" t="s">
        <v>4874</v>
      </c>
      <c r="F30093" s="83" t="s">
        <v>4875</v>
      </c>
    </row>
    <row r="30094" spans="1:6" ht="409.6" hidden="1" customHeight="1" x14ac:dyDescent="0.2"/>
    <row r="30095" spans="1:6" ht="25.5" customHeight="1" thickBot="1" x14ac:dyDescent="0.25">
      <c r="A30095" s="84" t="s">
        <v>6003</v>
      </c>
      <c r="B30095" s="85" t="s">
        <v>6004</v>
      </c>
      <c r="C30095" s="86" t="s">
        <v>4888</v>
      </c>
      <c r="D30095" s="87">
        <v>2.1870000000000001E-2</v>
      </c>
      <c r="E30095" s="88">
        <v>184277</v>
      </c>
      <c r="F30095" s="89">
        <f>+D30095*E30095</f>
        <v>4030.1379900000002</v>
      </c>
    </row>
    <row r="30096" spans="1:6" ht="409.6" hidden="1" customHeight="1" thickBot="1" x14ac:dyDescent="0.25"/>
    <row r="30097" spans="1:6" ht="13.5" customHeight="1" thickBot="1" x14ac:dyDescent="0.25">
      <c r="A30097" s="90" t="s">
        <v>4893</v>
      </c>
      <c r="B30097" s="91"/>
      <c r="C30097" s="92">
        <v>13.959127121579501</v>
      </c>
      <c r="D30097" s="91"/>
      <c r="E30097" s="93" t="s">
        <v>4884</v>
      </c>
      <c r="F30097" s="94">
        <v>4030</v>
      </c>
    </row>
    <row r="30098" spans="1:6" ht="0.2" customHeight="1" x14ac:dyDescent="0.2"/>
    <row r="30099" spans="1:6" ht="12.75" customHeight="1" x14ac:dyDescent="0.2">
      <c r="A30099" s="80" t="s">
        <v>4871</v>
      </c>
      <c r="B30099" s="81" t="s">
        <v>4894</v>
      </c>
      <c r="C30099" s="82" t="s">
        <v>4870</v>
      </c>
      <c r="D30099" s="82" t="s">
        <v>4873</v>
      </c>
      <c r="E30099" s="82" t="s">
        <v>4874</v>
      </c>
      <c r="F30099" s="83" t="s">
        <v>4875</v>
      </c>
    </row>
    <row r="30100" spans="1:6" ht="409.6" hidden="1" customHeight="1" x14ac:dyDescent="0.2"/>
    <row r="30101" spans="1:6" ht="25.5" customHeight="1" thickBot="1" x14ac:dyDescent="0.25">
      <c r="A30101" s="84" t="s">
        <v>4895</v>
      </c>
      <c r="B30101" s="85" t="s">
        <v>4896</v>
      </c>
      <c r="C30101" s="86" t="s">
        <v>4897</v>
      </c>
      <c r="D30101" s="87">
        <v>0.05</v>
      </c>
      <c r="E30101" s="88">
        <v>4030</v>
      </c>
      <c r="F30101" s="89">
        <f>+D30101*E30101</f>
        <v>201.5</v>
      </c>
    </row>
    <row r="30102" spans="1:6" ht="409.6" hidden="1" customHeight="1" thickBot="1" x14ac:dyDescent="0.25"/>
    <row r="30103" spans="1:6" ht="13.5" customHeight="1" thickBot="1" x14ac:dyDescent="0.25">
      <c r="A30103" s="90" t="s">
        <v>4898</v>
      </c>
      <c r="B30103" s="91"/>
      <c r="C30103" s="92">
        <v>0.69968825770696197</v>
      </c>
      <c r="D30103" s="91"/>
      <c r="E30103" s="93" t="s">
        <v>4884</v>
      </c>
      <c r="F30103" s="94">
        <v>202</v>
      </c>
    </row>
    <row r="30104" spans="1:6" ht="0.2" customHeight="1" thickBot="1" x14ac:dyDescent="0.25"/>
    <row r="30105" spans="1:6" ht="12.75" customHeight="1" thickBot="1" x14ac:dyDescent="0.3">
      <c r="A30105" s="157" t="s">
        <v>4909</v>
      </c>
      <c r="B30105" s="158"/>
      <c r="C30105" s="158"/>
      <c r="D30105" s="158"/>
      <c r="E30105" s="159">
        <v>28870</v>
      </c>
      <c r="F30105" s="160"/>
    </row>
    <row r="30106" spans="1:6" ht="12.75" customHeight="1" x14ac:dyDescent="0.2"/>
    <row r="30107" spans="1:6" ht="12.75" customHeight="1" x14ac:dyDescent="0.2"/>
    <row r="30108" spans="1:6" ht="409.6" hidden="1" customHeight="1" x14ac:dyDescent="0.2"/>
    <row r="30109" spans="1:6" ht="12.75" customHeight="1" x14ac:dyDescent="0.25">
      <c r="A30109" s="144" t="s">
        <v>4868</v>
      </c>
      <c r="B30109" s="145"/>
      <c r="C30109" s="145"/>
      <c r="D30109" s="145"/>
      <c r="E30109" s="146"/>
      <c r="F30109" s="147"/>
    </row>
    <row r="30110" spans="1:6" ht="12.75" customHeight="1" x14ac:dyDescent="0.2">
      <c r="A30110" s="138" t="s">
        <v>3871</v>
      </c>
      <c r="B30110" s="139"/>
      <c r="C30110" s="139"/>
      <c r="D30110" s="140"/>
      <c r="E30110" s="76" t="s">
        <v>4869</v>
      </c>
      <c r="F30110" s="77" t="s">
        <v>4870</v>
      </c>
    </row>
    <row r="30111" spans="1:6" ht="12.75" customHeight="1" x14ac:dyDescent="0.2">
      <c r="A30111" s="141"/>
      <c r="B30111" s="142"/>
      <c r="C30111" s="142"/>
      <c r="D30111" s="143"/>
      <c r="E30111" s="78" t="s">
        <v>8882</v>
      </c>
      <c r="F30111" s="79" t="s">
        <v>9</v>
      </c>
    </row>
    <row r="30112" spans="1:6" ht="409.6" hidden="1" customHeight="1" x14ac:dyDescent="0.2"/>
    <row r="30113" spans="1:6" ht="12.75" customHeight="1" x14ac:dyDescent="0.2">
      <c r="A30113" s="80" t="s">
        <v>4871</v>
      </c>
      <c r="B30113" s="81" t="s">
        <v>4872</v>
      </c>
      <c r="C30113" s="82" t="s">
        <v>4870</v>
      </c>
      <c r="D30113" s="82" t="s">
        <v>4873</v>
      </c>
      <c r="E30113" s="82" t="s">
        <v>4874</v>
      </c>
      <c r="F30113" s="83" t="s">
        <v>4875</v>
      </c>
    </row>
    <row r="30114" spans="1:6" ht="409.6" hidden="1" customHeight="1" x14ac:dyDescent="0.2"/>
    <row r="30115" spans="1:6" ht="25.5" customHeight="1" x14ac:dyDescent="0.2">
      <c r="A30115" s="84" t="s">
        <v>5408</v>
      </c>
      <c r="B30115" s="85" t="s">
        <v>5409</v>
      </c>
      <c r="C30115" s="86" t="s">
        <v>263</v>
      </c>
      <c r="D30115" s="87">
        <v>2</v>
      </c>
      <c r="E30115" s="88">
        <v>12700</v>
      </c>
      <c r="F30115" s="89">
        <f>+D30115*E30115</f>
        <v>25400</v>
      </c>
    </row>
    <row r="30116" spans="1:6" ht="409.6" hidden="1" customHeight="1" x14ac:dyDescent="0.2"/>
    <row r="30117" spans="1:6" ht="25.5" customHeight="1" x14ac:dyDescent="0.2">
      <c r="A30117" s="84" t="s">
        <v>6432</v>
      </c>
      <c r="B30117" s="85" t="s">
        <v>6433</v>
      </c>
      <c r="C30117" s="86" t="s">
        <v>9</v>
      </c>
      <c r="D30117" s="87">
        <v>1</v>
      </c>
      <c r="E30117" s="88">
        <v>3443</v>
      </c>
      <c r="F30117" s="89">
        <f>+D30117*E30117</f>
        <v>3443</v>
      </c>
    </row>
    <row r="30118" spans="1:6" ht="409.6" hidden="1" customHeight="1" x14ac:dyDescent="0.2"/>
    <row r="30119" spans="1:6" ht="25.5" customHeight="1" x14ac:dyDescent="0.2">
      <c r="A30119" s="84" t="s">
        <v>6430</v>
      </c>
      <c r="B30119" s="85" t="s">
        <v>6431</v>
      </c>
      <c r="C30119" s="86" t="s">
        <v>9</v>
      </c>
      <c r="D30119" s="87">
        <v>1</v>
      </c>
      <c r="E30119" s="88">
        <v>4120</v>
      </c>
      <c r="F30119" s="89">
        <f>+D30119*E30119</f>
        <v>4120</v>
      </c>
    </row>
    <row r="30120" spans="1:6" ht="409.6" hidden="1" customHeight="1" x14ac:dyDescent="0.2"/>
    <row r="30121" spans="1:6" ht="25.5" customHeight="1" x14ac:dyDescent="0.2">
      <c r="A30121" s="84" t="s">
        <v>5410</v>
      </c>
      <c r="B30121" s="85" t="s">
        <v>5411</v>
      </c>
      <c r="C30121" s="86" t="s">
        <v>9</v>
      </c>
      <c r="D30121" s="87">
        <v>1</v>
      </c>
      <c r="E30121" s="88">
        <v>1290</v>
      </c>
      <c r="F30121" s="89">
        <f>+D30121*E30121</f>
        <v>1290</v>
      </c>
    </row>
    <row r="30122" spans="1:6" ht="409.6" hidden="1" customHeight="1" x14ac:dyDescent="0.2"/>
    <row r="30123" spans="1:6" ht="25.5" customHeight="1" x14ac:dyDescent="0.2">
      <c r="A30123" s="84" t="s">
        <v>6440</v>
      </c>
      <c r="B30123" s="85" t="s">
        <v>6441</v>
      </c>
      <c r="C30123" s="86" t="s">
        <v>9</v>
      </c>
      <c r="D30123" s="87">
        <v>1</v>
      </c>
      <c r="E30123" s="88">
        <v>2699</v>
      </c>
      <c r="F30123" s="89">
        <f>+D30123*E30123</f>
        <v>2699</v>
      </c>
    </row>
    <row r="30124" spans="1:6" ht="409.6" hidden="1" customHeight="1" x14ac:dyDescent="0.2"/>
    <row r="30125" spans="1:6" ht="25.5" customHeight="1" x14ac:dyDescent="0.2">
      <c r="A30125" s="84" t="s">
        <v>6436</v>
      </c>
      <c r="B30125" s="85" t="s">
        <v>6437</v>
      </c>
      <c r="C30125" s="86" t="s">
        <v>9</v>
      </c>
      <c r="D30125" s="87">
        <v>0.5</v>
      </c>
      <c r="E30125" s="88">
        <v>6722</v>
      </c>
      <c r="F30125" s="89">
        <f>+D30125*E30125</f>
        <v>3361</v>
      </c>
    </row>
    <row r="30126" spans="1:6" ht="409.6" hidden="1" customHeight="1" x14ac:dyDescent="0.2"/>
    <row r="30127" spans="1:6" ht="25.5" customHeight="1" x14ac:dyDescent="0.2">
      <c r="A30127" s="84" t="s">
        <v>5999</v>
      </c>
      <c r="B30127" s="85" t="s">
        <v>6000</v>
      </c>
      <c r="C30127" s="86" t="s">
        <v>9</v>
      </c>
      <c r="D30127" s="87">
        <v>7.7770000000000006E-2</v>
      </c>
      <c r="E30127" s="88">
        <v>105565</v>
      </c>
      <c r="F30127" s="89">
        <f>+D30127*E30127</f>
        <v>8209.7900500000014</v>
      </c>
    </row>
    <row r="30128" spans="1:6" ht="409.6" hidden="1" customHeight="1" x14ac:dyDescent="0.2"/>
    <row r="30129" spans="1:6" ht="25.5" customHeight="1" x14ac:dyDescent="0.2">
      <c r="A30129" s="84" t="s">
        <v>6001</v>
      </c>
      <c r="B30129" s="85" t="s">
        <v>6002</v>
      </c>
      <c r="C30129" s="86" t="s">
        <v>9</v>
      </c>
      <c r="D30129" s="87">
        <v>7.7770000000000006E-2</v>
      </c>
      <c r="E30129" s="88">
        <v>50900</v>
      </c>
      <c r="F30129" s="89">
        <f>+D30129*E30129</f>
        <v>3958.4930000000004</v>
      </c>
    </row>
    <row r="30130" spans="1:6" ht="409.6" hidden="1" customHeight="1" x14ac:dyDescent="0.2"/>
    <row r="30131" spans="1:6" ht="25.5" customHeight="1" thickBot="1" x14ac:dyDescent="0.25">
      <c r="A30131" s="84" t="s">
        <v>5450</v>
      </c>
      <c r="B30131" s="85" t="s">
        <v>5451</v>
      </c>
      <c r="C30131" s="86" t="s">
        <v>7</v>
      </c>
      <c r="D30131" s="87">
        <v>0.1</v>
      </c>
      <c r="E30131" s="88">
        <v>15900</v>
      </c>
      <c r="F30131" s="89">
        <f>+D30131*E30131</f>
        <v>1590</v>
      </c>
    </row>
    <row r="30132" spans="1:6" ht="409.6" hidden="1" customHeight="1" thickBot="1" x14ac:dyDescent="0.25"/>
    <row r="30133" spans="1:6" ht="13.5" customHeight="1" thickBot="1" x14ac:dyDescent="0.25">
      <c r="A30133" s="90" t="s">
        <v>4883</v>
      </c>
      <c r="B30133" s="91"/>
      <c r="C30133" s="92">
        <v>64.357979432489003</v>
      </c>
      <c r="D30133" s="91"/>
      <c r="E30133" s="93" t="s">
        <v>4884</v>
      </c>
      <c r="F30133" s="94">
        <v>54071</v>
      </c>
    </row>
    <row r="30134" spans="1:6" ht="0.2" customHeight="1" x14ac:dyDescent="0.2"/>
    <row r="30135" spans="1:6" ht="12.75" customHeight="1" x14ac:dyDescent="0.2">
      <c r="A30135" s="80" t="s">
        <v>4871</v>
      </c>
      <c r="B30135" s="81" t="s">
        <v>4885</v>
      </c>
      <c r="C30135" s="82" t="s">
        <v>4870</v>
      </c>
      <c r="D30135" s="82" t="s">
        <v>4873</v>
      </c>
      <c r="E30135" s="82" t="s">
        <v>4874</v>
      </c>
      <c r="F30135" s="83" t="s">
        <v>4875</v>
      </c>
    </row>
    <row r="30136" spans="1:6" ht="409.6" hidden="1" customHeight="1" x14ac:dyDescent="0.2"/>
    <row r="30137" spans="1:6" ht="25.5" customHeight="1" thickBot="1" x14ac:dyDescent="0.25">
      <c r="A30137" s="84" t="s">
        <v>6003</v>
      </c>
      <c r="B30137" s="85" t="s">
        <v>6004</v>
      </c>
      <c r="C30137" s="86" t="s">
        <v>4888</v>
      </c>
      <c r="D30137" s="87">
        <v>0.1</v>
      </c>
      <c r="E30137" s="88">
        <v>184277</v>
      </c>
      <c r="F30137" s="89">
        <f>+D30137*E30137</f>
        <v>18427.7</v>
      </c>
    </row>
    <row r="30138" spans="1:6" ht="409.6" hidden="1" customHeight="1" thickBot="1" x14ac:dyDescent="0.25"/>
    <row r="30139" spans="1:6" ht="13.5" customHeight="1" thickBot="1" x14ac:dyDescent="0.25">
      <c r="A30139" s="90" t="s">
        <v>4893</v>
      </c>
      <c r="B30139" s="91"/>
      <c r="C30139" s="92">
        <v>21.933917349076399</v>
      </c>
      <c r="D30139" s="91"/>
      <c r="E30139" s="93" t="s">
        <v>4884</v>
      </c>
      <c r="F30139" s="94">
        <v>18428</v>
      </c>
    </row>
    <row r="30140" spans="1:6" ht="0.2" customHeight="1" x14ac:dyDescent="0.2"/>
    <row r="30141" spans="1:6" ht="12.75" customHeight="1" x14ac:dyDescent="0.2">
      <c r="A30141" s="80" t="s">
        <v>4871</v>
      </c>
      <c r="B30141" s="81" t="s">
        <v>4894</v>
      </c>
      <c r="C30141" s="82" t="s">
        <v>4870</v>
      </c>
      <c r="D30141" s="82" t="s">
        <v>4873</v>
      </c>
      <c r="E30141" s="82" t="s">
        <v>4874</v>
      </c>
      <c r="F30141" s="83" t="s">
        <v>4875</v>
      </c>
    </row>
    <row r="30142" spans="1:6" ht="409.6" hidden="1" customHeight="1" x14ac:dyDescent="0.2"/>
    <row r="30143" spans="1:6" ht="25.5" customHeight="1" thickBot="1" x14ac:dyDescent="0.25">
      <c r="A30143" s="84" t="s">
        <v>4895</v>
      </c>
      <c r="B30143" s="85" t="s">
        <v>4896</v>
      </c>
      <c r="C30143" s="86" t="s">
        <v>4897</v>
      </c>
      <c r="D30143" s="87">
        <v>0.05</v>
      </c>
      <c r="E30143" s="88">
        <v>18428</v>
      </c>
      <c r="F30143" s="89">
        <f>+D30143*E30143</f>
        <v>921.40000000000009</v>
      </c>
    </row>
    <row r="30144" spans="1:6" ht="409.6" hidden="1" customHeight="1" thickBot="1" x14ac:dyDescent="0.25"/>
    <row r="30145" spans="1:6" ht="13.5" customHeight="1" thickBot="1" x14ac:dyDescent="0.25">
      <c r="A30145" s="90" t="s">
        <v>4898</v>
      </c>
      <c r="B30145" s="91"/>
      <c r="C30145" s="92">
        <v>1.0962197676633001</v>
      </c>
      <c r="D30145" s="91"/>
      <c r="E30145" s="93" t="s">
        <v>4884</v>
      </c>
      <c r="F30145" s="94">
        <v>921</v>
      </c>
    </row>
    <row r="30146" spans="1:6" ht="0.2" customHeight="1" x14ac:dyDescent="0.2"/>
    <row r="30147" spans="1:6" ht="12.75" customHeight="1" x14ac:dyDescent="0.2">
      <c r="A30147" s="80" t="s">
        <v>4871</v>
      </c>
      <c r="B30147" s="81" t="s">
        <v>4905</v>
      </c>
      <c r="C30147" s="82" t="s">
        <v>4870</v>
      </c>
      <c r="D30147" s="82" t="s">
        <v>4873</v>
      </c>
      <c r="E30147" s="82" t="s">
        <v>4874</v>
      </c>
      <c r="F30147" s="83" t="s">
        <v>4875</v>
      </c>
    </row>
    <row r="30148" spans="1:6" ht="409.6" hidden="1" customHeight="1" x14ac:dyDescent="0.2"/>
    <row r="30149" spans="1:6" ht="25.5" customHeight="1" thickBot="1" x14ac:dyDescent="0.25">
      <c r="A30149" s="84" t="s">
        <v>4920</v>
      </c>
      <c r="B30149" s="85" t="s">
        <v>4921</v>
      </c>
      <c r="C30149" s="86" t="s">
        <v>106</v>
      </c>
      <c r="D30149" s="87">
        <v>0.75</v>
      </c>
      <c r="E30149" s="88">
        <v>14128</v>
      </c>
      <c r="F30149" s="89">
        <f>+D30149*E30149</f>
        <v>10596</v>
      </c>
    </row>
    <row r="30150" spans="1:6" ht="409.6" hidden="1" customHeight="1" thickBot="1" x14ac:dyDescent="0.25"/>
    <row r="30151" spans="1:6" ht="13.5" customHeight="1" thickBot="1" x14ac:dyDescent="0.25">
      <c r="A30151" s="90" t="s">
        <v>4908</v>
      </c>
      <c r="B30151" s="91"/>
      <c r="C30151" s="92">
        <v>12.6118834507713</v>
      </c>
      <c r="D30151" s="91"/>
      <c r="E30151" s="93" t="s">
        <v>4884</v>
      </c>
      <c r="F30151" s="94">
        <v>10596</v>
      </c>
    </row>
    <row r="30152" spans="1:6" ht="0.2" customHeight="1" thickBot="1" x14ac:dyDescent="0.25"/>
    <row r="30153" spans="1:6" ht="12.75" customHeight="1" thickBot="1" x14ac:dyDescent="0.3">
      <c r="A30153" s="157" t="s">
        <v>4909</v>
      </c>
      <c r="B30153" s="158"/>
      <c r="C30153" s="158"/>
      <c r="D30153" s="158"/>
      <c r="E30153" s="159">
        <v>84016</v>
      </c>
      <c r="F30153" s="160"/>
    </row>
    <row r="30154" spans="1:6" ht="12.75" customHeight="1" x14ac:dyDescent="0.2"/>
    <row r="30155" spans="1:6" ht="12.75" customHeight="1" x14ac:dyDescent="0.2"/>
    <row r="30156" spans="1:6" ht="409.6" hidden="1" customHeight="1" x14ac:dyDescent="0.2"/>
    <row r="30157" spans="1:6" ht="12.75" customHeight="1" x14ac:dyDescent="0.25">
      <c r="A30157" s="144" t="s">
        <v>4868</v>
      </c>
      <c r="B30157" s="145"/>
      <c r="C30157" s="145"/>
      <c r="D30157" s="145"/>
      <c r="E30157" s="146"/>
      <c r="F30157" s="147"/>
    </row>
    <row r="30158" spans="1:6" ht="12.75" customHeight="1" x14ac:dyDescent="0.2">
      <c r="A30158" s="138" t="s">
        <v>3872</v>
      </c>
      <c r="B30158" s="139"/>
      <c r="C30158" s="139"/>
      <c r="D30158" s="140"/>
      <c r="E30158" s="76" t="s">
        <v>4869</v>
      </c>
      <c r="F30158" s="77" t="s">
        <v>4870</v>
      </c>
    </row>
    <row r="30159" spans="1:6" ht="12.75" customHeight="1" x14ac:dyDescent="0.2">
      <c r="A30159" s="141"/>
      <c r="B30159" s="142"/>
      <c r="C30159" s="142"/>
      <c r="D30159" s="143"/>
      <c r="E30159" s="78" t="s">
        <v>8883</v>
      </c>
      <c r="F30159" s="79" t="s">
        <v>9</v>
      </c>
    </row>
    <row r="30160" spans="1:6" ht="409.6" hidden="1" customHeight="1" x14ac:dyDescent="0.2"/>
    <row r="30161" spans="1:6" ht="12.75" customHeight="1" x14ac:dyDescent="0.2">
      <c r="A30161" s="80" t="s">
        <v>4871</v>
      </c>
      <c r="B30161" s="81" t="s">
        <v>4872</v>
      </c>
      <c r="C30161" s="82" t="s">
        <v>4870</v>
      </c>
      <c r="D30161" s="82" t="s">
        <v>4873</v>
      </c>
      <c r="E30161" s="82" t="s">
        <v>4874</v>
      </c>
      <c r="F30161" s="83" t="s">
        <v>4875</v>
      </c>
    </row>
    <row r="30162" spans="1:6" ht="409.6" hidden="1" customHeight="1" x14ac:dyDescent="0.2"/>
    <row r="30163" spans="1:6" ht="25.5" customHeight="1" x14ac:dyDescent="0.2">
      <c r="A30163" s="84" t="s">
        <v>6442</v>
      </c>
      <c r="B30163" s="85" t="s">
        <v>6443</v>
      </c>
      <c r="C30163" s="86" t="s">
        <v>263</v>
      </c>
      <c r="D30163" s="87">
        <v>1.05</v>
      </c>
      <c r="E30163" s="88">
        <v>18920</v>
      </c>
      <c r="F30163" s="89">
        <f>+D30163*E30163</f>
        <v>19866</v>
      </c>
    </row>
    <row r="30164" spans="1:6" ht="409.6" hidden="1" customHeight="1" x14ac:dyDescent="0.2"/>
    <row r="30165" spans="1:6" ht="25.5" customHeight="1" x14ac:dyDescent="0.2">
      <c r="A30165" s="84" t="s">
        <v>6514</v>
      </c>
      <c r="B30165" s="85" t="s">
        <v>6515</v>
      </c>
      <c r="C30165" s="86" t="s">
        <v>9</v>
      </c>
      <c r="D30165" s="87">
        <v>1</v>
      </c>
      <c r="E30165" s="88">
        <v>9212</v>
      </c>
      <c r="F30165" s="89">
        <f>+D30165*E30165</f>
        <v>9212</v>
      </c>
    </row>
    <row r="30166" spans="1:6" ht="409.6" hidden="1" customHeight="1" x14ac:dyDescent="0.2"/>
    <row r="30167" spans="1:6" ht="25.5" customHeight="1" x14ac:dyDescent="0.2">
      <c r="A30167" s="84" t="s">
        <v>6446</v>
      </c>
      <c r="B30167" s="85" t="s">
        <v>6447</v>
      </c>
      <c r="C30167" s="86" t="s">
        <v>9</v>
      </c>
      <c r="D30167" s="87">
        <v>1</v>
      </c>
      <c r="E30167" s="88">
        <v>8840</v>
      </c>
      <c r="F30167" s="89">
        <f>+D30167*E30167</f>
        <v>8840</v>
      </c>
    </row>
    <row r="30168" spans="1:6" ht="409.6" hidden="1" customHeight="1" x14ac:dyDescent="0.2"/>
    <row r="30169" spans="1:6" ht="25.5" customHeight="1" x14ac:dyDescent="0.2">
      <c r="A30169" s="84" t="s">
        <v>6516</v>
      </c>
      <c r="B30169" s="85" t="s">
        <v>6517</v>
      </c>
      <c r="C30169" s="86" t="s">
        <v>9</v>
      </c>
      <c r="D30169" s="87">
        <v>1</v>
      </c>
      <c r="E30169" s="88">
        <v>1639</v>
      </c>
      <c r="F30169" s="89">
        <f>+D30169*E30169</f>
        <v>1639</v>
      </c>
    </row>
    <row r="30170" spans="1:6" ht="409.6" hidden="1" customHeight="1" x14ac:dyDescent="0.2"/>
    <row r="30171" spans="1:6" ht="25.5" customHeight="1" x14ac:dyDescent="0.2">
      <c r="A30171" s="84" t="s">
        <v>6458</v>
      </c>
      <c r="B30171" s="85" t="s">
        <v>6459</v>
      </c>
      <c r="C30171" s="86" t="s">
        <v>9</v>
      </c>
      <c r="D30171" s="87">
        <v>1</v>
      </c>
      <c r="E30171" s="88">
        <v>5845</v>
      </c>
      <c r="F30171" s="89">
        <f>+D30171*E30171</f>
        <v>5845</v>
      </c>
    </row>
    <row r="30172" spans="1:6" ht="409.6" hidden="1" customHeight="1" x14ac:dyDescent="0.2"/>
    <row r="30173" spans="1:6" ht="25.5" customHeight="1" x14ac:dyDescent="0.2">
      <c r="A30173" s="84" t="s">
        <v>6456</v>
      </c>
      <c r="B30173" s="85" t="s">
        <v>6457</v>
      </c>
      <c r="C30173" s="86" t="s">
        <v>9</v>
      </c>
      <c r="D30173" s="87">
        <v>1</v>
      </c>
      <c r="E30173" s="88">
        <v>16860</v>
      </c>
      <c r="F30173" s="89">
        <f>+D30173*E30173</f>
        <v>16860</v>
      </c>
    </row>
    <row r="30174" spans="1:6" ht="409.6" hidden="1" customHeight="1" x14ac:dyDescent="0.2"/>
    <row r="30175" spans="1:6" ht="25.5" customHeight="1" x14ac:dyDescent="0.2">
      <c r="A30175" s="84" t="s">
        <v>5999</v>
      </c>
      <c r="B30175" s="85" t="s">
        <v>6000</v>
      </c>
      <c r="C30175" s="86" t="s">
        <v>9</v>
      </c>
      <c r="D30175" s="87">
        <v>9.1999999999999998E-2</v>
      </c>
      <c r="E30175" s="88">
        <v>105565</v>
      </c>
      <c r="F30175" s="89">
        <f>+D30175*E30175</f>
        <v>9711.98</v>
      </c>
    </row>
    <row r="30176" spans="1:6" ht="409.6" hidden="1" customHeight="1" x14ac:dyDescent="0.2"/>
    <row r="30177" spans="1:6" ht="25.5" customHeight="1" x14ac:dyDescent="0.2">
      <c r="A30177" s="84" t="s">
        <v>6001</v>
      </c>
      <c r="B30177" s="85" t="s">
        <v>6002</v>
      </c>
      <c r="C30177" s="86" t="s">
        <v>9</v>
      </c>
      <c r="D30177" s="87">
        <v>9.1999999999999998E-2</v>
      </c>
      <c r="E30177" s="88">
        <v>50900</v>
      </c>
      <c r="F30177" s="89">
        <f>+D30177*E30177</f>
        <v>4682.8</v>
      </c>
    </row>
    <row r="30178" spans="1:6" ht="409.6" hidden="1" customHeight="1" x14ac:dyDescent="0.2"/>
    <row r="30179" spans="1:6" ht="25.5" customHeight="1" thickBot="1" x14ac:dyDescent="0.25">
      <c r="A30179" s="84" t="s">
        <v>5450</v>
      </c>
      <c r="B30179" s="85" t="s">
        <v>5451</v>
      </c>
      <c r="C30179" s="86" t="s">
        <v>7</v>
      </c>
      <c r="D30179" s="87">
        <v>0.08</v>
      </c>
      <c r="E30179" s="88">
        <v>15900</v>
      </c>
      <c r="F30179" s="89">
        <f>+D30179*E30179</f>
        <v>1272</v>
      </c>
    </row>
    <row r="30180" spans="1:6" ht="409.6" hidden="1" customHeight="1" thickBot="1" x14ac:dyDescent="0.25"/>
    <row r="30181" spans="1:6" ht="13.5" customHeight="1" thickBot="1" x14ac:dyDescent="0.25">
      <c r="A30181" s="90" t="s">
        <v>4883</v>
      </c>
      <c r="B30181" s="91"/>
      <c r="C30181" s="92">
        <v>70.967771312005397</v>
      </c>
      <c r="D30181" s="91"/>
      <c r="E30181" s="93" t="s">
        <v>4884</v>
      </c>
      <c r="F30181" s="94">
        <v>77929</v>
      </c>
    </row>
    <row r="30182" spans="1:6" ht="0.2" customHeight="1" x14ac:dyDescent="0.2"/>
    <row r="30183" spans="1:6" ht="12.75" customHeight="1" x14ac:dyDescent="0.2">
      <c r="A30183" s="80" t="s">
        <v>4871</v>
      </c>
      <c r="B30183" s="81" t="s">
        <v>4885</v>
      </c>
      <c r="C30183" s="82" t="s">
        <v>4870</v>
      </c>
      <c r="D30183" s="82" t="s">
        <v>4873</v>
      </c>
      <c r="E30183" s="82" t="s">
        <v>4874</v>
      </c>
      <c r="F30183" s="83" t="s">
        <v>4875</v>
      </c>
    </row>
    <row r="30184" spans="1:6" ht="409.6" hidden="1" customHeight="1" x14ac:dyDescent="0.2"/>
    <row r="30185" spans="1:6" ht="25.5" customHeight="1" thickBot="1" x14ac:dyDescent="0.25">
      <c r="A30185" s="84" t="s">
        <v>6003</v>
      </c>
      <c r="B30185" s="85" t="s">
        <v>6004</v>
      </c>
      <c r="C30185" s="86" t="s">
        <v>4888</v>
      </c>
      <c r="D30185" s="87">
        <v>0.11</v>
      </c>
      <c r="E30185" s="88">
        <v>184277</v>
      </c>
      <c r="F30185" s="89">
        <f>+D30185*E30185</f>
        <v>20270.47</v>
      </c>
    </row>
    <row r="30186" spans="1:6" ht="409.6" hidden="1" customHeight="1" thickBot="1" x14ac:dyDescent="0.25"/>
    <row r="30187" spans="1:6" ht="13.5" customHeight="1" thickBot="1" x14ac:dyDescent="0.25">
      <c r="A30187" s="90" t="s">
        <v>4893</v>
      </c>
      <c r="B30187" s="91"/>
      <c r="C30187" s="92">
        <v>18.459324827655301</v>
      </c>
      <c r="D30187" s="91"/>
      <c r="E30187" s="93" t="s">
        <v>4884</v>
      </c>
      <c r="F30187" s="94">
        <v>20270</v>
      </c>
    </row>
    <row r="30188" spans="1:6" ht="0.2" customHeight="1" x14ac:dyDescent="0.2"/>
    <row r="30189" spans="1:6" ht="12.75" customHeight="1" x14ac:dyDescent="0.2">
      <c r="A30189" s="80" t="s">
        <v>4871</v>
      </c>
      <c r="B30189" s="81" t="s">
        <v>4894</v>
      </c>
      <c r="C30189" s="82" t="s">
        <v>4870</v>
      </c>
      <c r="D30189" s="82" t="s">
        <v>4873</v>
      </c>
      <c r="E30189" s="82" t="s">
        <v>4874</v>
      </c>
      <c r="F30189" s="83" t="s">
        <v>4875</v>
      </c>
    </row>
    <row r="30190" spans="1:6" ht="409.6" hidden="1" customHeight="1" x14ac:dyDescent="0.2"/>
    <row r="30191" spans="1:6" ht="25.5" customHeight="1" thickBot="1" x14ac:dyDescent="0.25">
      <c r="A30191" s="84" t="s">
        <v>4895</v>
      </c>
      <c r="B30191" s="85" t="s">
        <v>4896</v>
      </c>
      <c r="C30191" s="86" t="s">
        <v>4897</v>
      </c>
      <c r="D30191" s="87">
        <v>0.05</v>
      </c>
      <c r="E30191" s="88">
        <v>20270</v>
      </c>
      <c r="F30191" s="89">
        <f>+D30191*E30191</f>
        <v>1013.5</v>
      </c>
    </row>
    <row r="30192" spans="1:6" ht="409.6" hidden="1" customHeight="1" thickBot="1" x14ac:dyDescent="0.25"/>
    <row r="30193" spans="1:6" ht="13.5" customHeight="1" thickBot="1" x14ac:dyDescent="0.25">
      <c r="A30193" s="90" t="s">
        <v>4898</v>
      </c>
      <c r="B30193" s="91"/>
      <c r="C30193" s="92">
        <v>0.92342157746632803</v>
      </c>
      <c r="D30193" s="91"/>
      <c r="E30193" s="93" t="s">
        <v>4884</v>
      </c>
      <c r="F30193" s="94">
        <v>1014</v>
      </c>
    </row>
    <row r="30194" spans="1:6" ht="0.2" customHeight="1" x14ac:dyDescent="0.2"/>
    <row r="30195" spans="1:6" ht="12.75" customHeight="1" x14ac:dyDescent="0.2">
      <c r="A30195" s="80" t="s">
        <v>4871</v>
      </c>
      <c r="B30195" s="81" t="s">
        <v>4905</v>
      </c>
      <c r="C30195" s="82" t="s">
        <v>4870</v>
      </c>
      <c r="D30195" s="82" t="s">
        <v>4873</v>
      </c>
      <c r="E30195" s="82" t="s">
        <v>4874</v>
      </c>
      <c r="F30195" s="83" t="s">
        <v>4875</v>
      </c>
    </row>
    <row r="30196" spans="1:6" ht="409.6" hidden="1" customHeight="1" x14ac:dyDescent="0.2"/>
    <row r="30197" spans="1:6" ht="25.5" customHeight="1" thickBot="1" x14ac:dyDescent="0.25">
      <c r="A30197" s="84" t="s">
        <v>4920</v>
      </c>
      <c r="B30197" s="85" t="s">
        <v>4921</v>
      </c>
      <c r="C30197" s="86" t="s">
        <v>106</v>
      </c>
      <c r="D30197" s="87">
        <v>0.75</v>
      </c>
      <c r="E30197" s="88">
        <v>14128</v>
      </c>
      <c r="F30197" s="89">
        <f>+D30197*E30197</f>
        <v>10596</v>
      </c>
    </row>
    <row r="30198" spans="1:6" ht="409.6" hidden="1" customHeight="1" thickBot="1" x14ac:dyDescent="0.25"/>
    <row r="30199" spans="1:6" ht="13.5" customHeight="1" thickBot="1" x14ac:dyDescent="0.25">
      <c r="A30199" s="90" t="s">
        <v>4908</v>
      </c>
      <c r="B30199" s="91"/>
      <c r="C30199" s="92">
        <v>9.6494822828729898</v>
      </c>
      <c r="D30199" s="91"/>
      <c r="E30199" s="93" t="s">
        <v>4884</v>
      </c>
      <c r="F30199" s="94">
        <v>10596</v>
      </c>
    </row>
    <row r="30200" spans="1:6" ht="0.2" customHeight="1" thickBot="1" x14ac:dyDescent="0.25"/>
    <row r="30201" spans="1:6" ht="12.75" customHeight="1" thickBot="1" x14ac:dyDescent="0.3">
      <c r="A30201" s="157" t="s">
        <v>4909</v>
      </c>
      <c r="B30201" s="158"/>
      <c r="C30201" s="158"/>
      <c r="D30201" s="158"/>
      <c r="E30201" s="159">
        <v>109809</v>
      </c>
      <c r="F30201" s="160"/>
    </row>
    <row r="30202" spans="1:6" ht="12.75" customHeight="1" x14ac:dyDescent="0.2"/>
    <row r="30203" spans="1:6" ht="12.75" customHeight="1" x14ac:dyDescent="0.2"/>
    <row r="30204" spans="1:6" ht="409.6" hidden="1" customHeight="1" x14ac:dyDescent="0.2"/>
    <row r="30205" spans="1:6" ht="12.75" customHeight="1" x14ac:dyDescent="0.25">
      <c r="A30205" s="144" t="s">
        <v>4868</v>
      </c>
      <c r="B30205" s="145"/>
      <c r="C30205" s="145"/>
      <c r="D30205" s="145"/>
      <c r="E30205" s="146"/>
      <c r="F30205" s="147"/>
    </row>
    <row r="30206" spans="1:6" ht="12.75" customHeight="1" x14ac:dyDescent="0.2">
      <c r="A30206" s="138" t="s">
        <v>3873</v>
      </c>
      <c r="B30206" s="139"/>
      <c r="C30206" s="139"/>
      <c r="D30206" s="140"/>
      <c r="E30206" s="76" t="s">
        <v>4869</v>
      </c>
      <c r="F30206" s="77" t="s">
        <v>4870</v>
      </c>
    </row>
    <row r="30207" spans="1:6" ht="12.75" customHeight="1" x14ac:dyDescent="0.2">
      <c r="A30207" s="141"/>
      <c r="B30207" s="142"/>
      <c r="C30207" s="142"/>
      <c r="D30207" s="143"/>
      <c r="E30207" s="78" t="s">
        <v>8884</v>
      </c>
      <c r="F30207" s="79" t="s">
        <v>9</v>
      </c>
    </row>
    <row r="30208" spans="1:6" ht="409.6" hidden="1" customHeight="1" x14ac:dyDescent="0.2"/>
    <row r="30209" spans="1:6" ht="12.75" customHeight="1" x14ac:dyDescent="0.2">
      <c r="A30209" s="80" t="s">
        <v>4871</v>
      </c>
      <c r="B30209" s="81" t="s">
        <v>4872</v>
      </c>
      <c r="C30209" s="82" t="s">
        <v>4870</v>
      </c>
      <c r="D30209" s="82" t="s">
        <v>4873</v>
      </c>
      <c r="E30209" s="82" t="s">
        <v>4874</v>
      </c>
      <c r="F30209" s="83" t="s">
        <v>4875</v>
      </c>
    </row>
    <row r="30210" spans="1:6" ht="409.6" hidden="1" customHeight="1" x14ac:dyDescent="0.2"/>
    <row r="30211" spans="1:6" ht="25.5" customHeight="1" x14ac:dyDescent="0.2">
      <c r="A30211" s="84" t="s">
        <v>6460</v>
      </c>
      <c r="B30211" s="85" t="s">
        <v>6461</v>
      </c>
      <c r="C30211" s="86" t="s">
        <v>263</v>
      </c>
      <c r="D30211" s="87">
        <v>1</v>
      </c>
      <c r="E30211" s="88">
        <v>26315</v>
      </c>
      <c r="F30211" s="89">
        <f>+D30211*E30211</f>
        <v>26315</v>
      </c>
    </row>
    <row r="30212" spans="1:6" ht="409.6" hidden="1" customHeight="1" x14ac:dyDescent="0.2"/>
    <row r="30213" spans="1:6" ht="25.5" customHeight="1" x14ac:dyDescent="0.2">
      <c r="A30213" s="84" t="s">
        <v>6466</v>
      </c>
      <c r="B30213" s="85" t="s">
        <v>6467</v>
      </c>
      <c r="C30213" s="86" t="s">
        <v>9</v>
      </c>
      <c r="D30213" s="87">
        <v>1</v>
      </c>
      <c r="E30213" s="88">
        <v>13706</v>
      </c>
      <c r="F30213" s="89">
        <f>+D30213*E30213</f>
        <v>13706</v>
      </c>
    </row>
    <row r="30214" spans="1:6" ht="409.6" hidden="1" customHeight="1" x14ac:dyDescent="0.2"/>
    <row r="30215" spans="1:6" ht="25.5" customHeight="1" x14ac:dyDescent="0.2">
      <c r="A30215" s="84" t="s">
        <v>6464</v>
      </c>
      <c r="B30215" s="85" t="s">
        <v>6465</v>
      </c>
      <c r="C30215" s="86" t="s">
        <v>9</v>
      </c>
      <c r="D30215" s="87">
        <v>1</v>
      </c>
      <c r="E30215" s="88">
        <v>15415</v>
      </c>
      <c r="F30215" s="89">
        <f>+D30215*E30215</f>
        <v>15415</v>
      </c>
    </row>
    <row r="30216" spans="1:6" ht="409.6" hidden="1" customHeight="1" x14ac:dyDescent="0.2"/>
    <row r="30217" spans="1:6" ht="25.5" customHeight="1" x14ac:dyDescent="0.2">
      <c r="A30217" s="84" t="s">
        <v>6518</v>
      </c>
      <c r="B30217" s="85" t="s">
        <v>6519</v>
      </c>
      <c r="C30217" s="86" t="s">
        <v>9</v>
      </c>
      <c r="D30217" s="87">
        <v>1</v>
      </c>
      <c r="E30217" s="88">
        <v>3205</v>
      </c>
      <c r="F30217" s="89">
        <f>+D30217*E30217</f>
        <v>3205</v>
      </c>
    </row>
    <row r="30218" spans="1:6" ht="409.6" hidden="1" customHeight="1" x14ac:dyDescent="0.2"/>
    <row r="30219" spans="1:6" ht="25.5" customHeight="1" x14ac:dyDescent="0.2">
      <c r="A30219" s="84" t="s">
        <v>6480</v>
      </c>
      <c r="B30219" s="85" t="s">
        <v>6481</v>
      </c>
      <c r="C30219" s="86" t="s">
        <v>9</v>
      </c>
      <c r="D30219" s="87">
        <v>1</v>
      </c>
      <c r="E30219" s="88">
        <v>10192</v>
      </c>
      <c r="F30219" s="89">
        <f>+D30219*E30219</f>
        <v>10192</v>
      </c>
    </row>
    <row r="30220" spans="1:6" ht="409.6" hidden="1" customHeight="1" x14ac:dyDescent="0.2"/>
    <row r="30221" spans="1:6" ht="25.5" customHeight="1" x14ac:dyDescent="0.2">
      <c r="A30221" s="84" t="s">
        <v>6476</v>
      </c>
      <c r="B30221" s="85" t="s">
        <v>6477</v>
      </c>
      <c r="C30221" s="86" t="s">
        <v>9</v>
      </c>
      <c r="D30221" s="87">
        <v>1</v>
      </c>
      <c r="E30221" s="88">
        <v>29130</v>
      </c>
      <c r="F30221" s="89">
        <f>+D30221*E30221</f>
        <v>29130</v>
      </c>
    </row>
    <row r="30222" spans="1:6" ht="409.6" hidden="1" customHeight="1" x14ac:dyDescent="0.2"/>
    <row r="30223" spans="1:6" ht="25.5" customHeight="1" x14ac:dyDescent="0.2">
      <c r="A30223" s="84" t="s">
        <v>5999</v>
      </c>
      <c r="B30223" s="85" t="s">
        <v>6000</v>
      </c>
      <c r="C30223" s="86" t="s">
        <v>9</v>
      </c>
      <c r="D30223" s="87">
        <v>0.08</v>
      </c>
      <c r="E30223" s="88">
        <v>105565</v>
      </c>
      <c r="F30223" s="89">
        <f>+D30223*E30223</f>
        <v>8445.2000000000007</v>
      </c>
    </row>
    <row r="30224" spans="1:6" ht="409.6" hidden="1" customHeight="1" x14ac:dyDescent="0.2"/>
    <row r="30225" spans="1:6" ht="25.5" customHeight="1" x14ac:dyDescent="0.2">
      <c r="A30225" s="84" t="s">
        <v>6001</v>
      </c>
      <c r="B30225" s="85" t="s">
        <v>6002</v>
      </c>
      <c r="C30225" s="86" t="s">
        <v>9</v>
      </c>
      <c r="D30225" s="87">
        <v>0.08</v>
      </c>
      <c r="E30225" s="88">
        <v>50900</v>
      </c>
      <c r="F30225" s="89">
        <f>+D30225*E30225</f>
        <v>4072</v>
      </c>
    </row>
    <row r="30226" spans="1:6" ht="409.6" hidden="1" customHeight="1" x14ac:dyDescent="0.2"/>
    <row r="30227" spans="1:6" ht="25.5" customHeight="1" thickBot="1" x14ac:dyDescent="0.25">
      <c r="A30227" s="84" t="s">
        <v>5450</v>
      </c>
      <c r="B30227" s="85" t="s">
        <v>5451</v>
      </c>
      <c r="C30227" s="86" t="s">
        <v>7</v>
      </c>
      <c r="D30227" s="87">
        <v>0.08</v>
      </c>
      <c r="E30227" s="88">
        <v>15900</v>
      </c>
      <c r="F30227" s="89">
        <f>+D30227*E30227</f>
        <v>1272</v>
      </c>
    </row>
    <row r="30228" spans="1:6" ht="409.6" hidden="1" customHeight="1" thickBot="1" x14ac:dyDescent="0.25"/>
    <row r="30229" spans="1:6" ht="13.5" customHeight="1" thickBot="1" x14ac:dyDescent="0.25">
      <c r="A30229" s="90" t="s">
        <v>4883</v>
      </c>
      <c r="B30229" s="91"/>
      <c r="C30229" s="92">
        <v>76.770147080038697</v>
      </c>
      <c r="D30229" s="91"/>
      <c r="E30229" s="93" t="s">
        <v>4884</v>
      </c>
      <c r="F30229" s="94">
        <v>111752</v>
      </c>
    </row>
    <row r="30230" spans="1:6" ht="0.2" customHeight="1" x14ac:dyDescent="0.2"/>
    <row r="30231" spans="1:6" ht="12.75" customHeight="1" x14ac:dyDescent="0.2">
      <c r="A30231" s="80" t="s">
        <v>4871</v>
      </c>
      <c r="B30231" s="81" t="s">
        <v>4885</v>
      </c>
      <c r="C30231" s="82" t="s">
        <v>4870</v>
      </c>
      <c r="D30231" s="82" t="s">
        <v>4873</v>
      </c>
      <c r="E30231" s="82" t="s">
        <v>4874</v>
      </c>
      <c r="F30231" s="83" t="s">
        <v>4875</v>
      </c>
    </row>
    <row r="30232" spans="1:6" ht="409.6" hidden="1" customHeight="1" x14ac:dyDescent="0.2"/>
    <row r="30233" spans="1:6" ht="25.5" customHeight="1" thickBot="1" x14ac:dyDescent="0.25">
      <c r="A30233" s="84" t="s">
        <v>6003</v>
      </c>
      <c r="B30233" s="85" t="s">
        <v>6004</v>
      </c>
      <c r="C30233" s="86" t="s">
        <v>4888</v>
      </c>
      <c r="D30233" s="87">
        <v>0.12</v>
      </c>
      <c r="E30233" s="88">
        <v>184277</v>
      </c>
      <c r="F30233" s="89">
        <f>+D30233*E30233</f>
        <v>22113.239999999998</v>
      </c>
    </row>
    <row r="30234" spans="1:6" ht="409.6" hidden="1" customHeight="1" thickBot="1" x14ac:dyDescent="0.25"/>
    <row r="30235" spans="1:6" ht="13.5" customHeight="1" thickBot="1" x14ac:dyDescent="0.25">
      <c r="A30235" s="90" t="s">
        <v>4893</v>
      </c>
      <c r="B30235" s="91"/>
      <c r="C30235" s="92">
        <v>15.1909430021914</v>
      </c>
      <c r="D30235" s="91"/>
      <c r="E30235" s="93" t="s">
        <v>4884</v>
      </c>
      <c r="F30235" s="94">
        <v>22113</v>
      </c>
    </row>
    <row r="30236" spans="1:6" ht="0.2" customHeight="1" x14ac:dyDescent="0.2"/>
    <row r="30237" spans="1:6" ht="12.75" customHeight="1" x14ac:dyDescent="0.2">
      <c r="A30237" s="80" t="s">
        <v>4871</v>
      </c>
      <c r="B30237" s="81" t="s">
        <v>4894</v>
      </c>
      <c r="C30237" s="82" t="s">
        <v>4870</v>
      </c>
      <c r="D30237" s="82" t="s">
        <v>4873</v>
      </c>
      <c r="E30237" s="82" t="s">
        <v>4874</v>
      </c>
      <c r="F30237" s="83" t="s">
        <v>4875</v>
      </c>
    </row>
    <row r="30238" spans="1:6" ht="409.6" hidden="1" customHeight="1" x14ac:dyDescent="0.2"/>
    <row r="30239" spans="1:6" ht="25.5" customHeight="1" thickBot="1" x14ac:dyDescent="0.25">
      <c r="A30239" s="84" t="s">
        <v>4895</v>
      </c>
      <c r="B30239" s="85" t="s">
        <v>4896</v>
      </c>
      <c r="C30239" s="86" t="s">
        <v>4897</v>
      </c>
      <c r="D30239" s="87">
        <v>0.05</v>
      </c>
      <c r="E30239" s="88">
        <v>22113</v>
      </c>
      <c r="F30239" s="89">
        <f>+D30239*E30239</f>
        <v>1105.6500000000001</v>
      </c>
    </row>
    <row r="30240" spans="1:6" ht="409.6" hidden="1" customHeight="1" thickBot="1" x14ac:dyDescent="0.25"/>
    <row r="30241" spans="1:6" ht="13.5" customHeight="1" thickBot="1" x14ac:dyDescent="0.25">
      <c r="A30241" s="90" t="s">
        <v>4898</v>
      </c>
      <c r="B30241" s="91"/>
      <c r="C30241" s="92">
        <v>0.75978758922008405</v>
      </c>
      <c r="D30241" s="91"/>
      <c r="E30241" s="93" t="s">
        <v>4884</v>
      </c>
      <c r="F30241" s="94">
        <v>1106</v>
      </c>
    </row>
    <row r="30242" spans="1:6" ht="0.2" customHeight="1" x14ac:dyDescent="0.2"/>
    <row r="30243" spans="1:6" ht="12.75" customHeight="1" x14ac:dyDescent="0.2">
      <c r="A30243" s="80" t="s">
        <v>4871</v>
      </c>
      <c r="B30243" s="81" t="s">
        <v>4905</v>
      </c>
      <c r="C30243" s="82" t="s">
        <v>4870</v>
      </c>
      <c r="D30243" s="82" t="s">
        <v>4873</v>
      </c>
      <c r="E30243" s="82" t="s">
        <v>4874</v>
      </c>
      <c r="F30243" s="83" t="s">
        <v>4875</v>
      </c>
    </row>
    <row r="30244" spans="1:6" ht="409.6" hidden="1" customHeight="1" x14ac:dyDescent="0.2"/>
    <row r="30245" spans="1:6" ht="25.5" customHeight="1" thickBot="1" x14ac:dyDescent="0.25">
      <c r="A30245" s="84" t="s">
        <v>4920</v>
      </c>
      <c r="B30245" s="85" t="s">
        <v>4921</v>
      </c>
      <c r="C30245" s="86" t="s">
        <v>106</v>
      </c>
      <c r="D30245" s="87">
        <v>0.75</v>
      </c>
      <c r="E30245" s="88">
        <v>14128</v>
      </c>
      <c r="F30245" s="89">
        <f>+D30245*E30245</f>
        <v>10596</v>
      </c>
    </row>
    <row r="30246" spans="1:6" ht="409.6" hidden="1" customHeight="1" thickBot="1" x14ac:dyDescent="0.25"/>
    <row r="30247" spans="1:6" ht="13.5" customHeight="1" thickBot="1" x14ac:dyDescent="0.25">
      <c r="A30247" s="90" t="s">
        <v>4908</v>
      </c>
      <c r="B30247" s="91"/>
      <c r="C30247" s="92">
        <v>7.2791223285497404</v>
      </c>
      <c r="D30247" s="91"/>
      <c r="E30247" s="93" t="s">
        <v>4884</v>
      </c>
      <c r="F30247" s="94">
        <v>10596</v>
      </c>
    </row>
    <row r="30248" spans="1:6" ht="0.2" customHeight="1" thickBot="1" x14ac:dyDescent="0.25"/>
    <row r="30249" spans="1:6" ht="12.75" customHeight="1" thickBot="1" x14ac:dyDescent="0.3">
      <c r="A30249" s="157" t="s">
        <v>4909</v>
      </c>
      <c r="B30249" s="158"/>
      <c r="C30249" s="158"/>
      <c r="D30249" s="158"/>
      <c r="E30249" s="159">
        <v>145567</v>
      </c>
      <c r="F30249" s="160"/>
    </row>
    <row r="30250" spans="1:6" ht="12.75" customHeight="1" x14ac:dyDescent="0.2"/>
    <row r="30251" spans="1:6" ht="12.75" customHeight="1" x14ac:dyDescent="0.2"/>
    <row r="30252" spans="1:6" ht="409.6" hidden="1" customHeight="1" x14ac:dyDescent="0.2"/>
    <row r="30253" spans="1:6" ht="12.75" customHeight="1" x14ac:dyDescent="0.25">
      <c r="A30253" s="144" t="s">
        <v>4868</v>
      </c>
      <c r="B30253" s="145"/>
      <c r="C30253" s="145"/>
      <c r="D30253" s="145"/>
      <c r="E30253" s="146"/>
      <c r="F30253" s="147"/>
    </row>
    <row r="30254" spans="1:6" ht="12.75" customHeight="1" x14ac:dyDescent="0.2">
      <c r="A30254" s="138" t="s">
        <v>3874</v>
      </c>
      <c r="B30254" s="139"/>
      <c r="C30254" s="139"/>
      <c r="D30254" s="140"/>
      <c r="E30254" s="76" t="s">
        <v>4869</v>
      </c>
      <c r="F30254" s="77" t="s">
        <v>4870</v>
      </c>
    </row>
    <row r="30255" spans="1:6" ht="12.75" customHeight="1" x14ac:dyDescent="0.2">
      <c r="A30255" s="141"/>
      <c r="B30255" s="142"/>
      <c r="C30255" s="142"/>
      <c r="D30255" s="143"/>
      <c r="E30255" s="78" t="s">
        <v>8885</v>
      </c>
      <c r="F30255" s="79" t="s">
        <v>263</v>
      </c>
    </row>
    <row r="30256" spans="1:6" ht="409.6" hidden="1" customHeight="1" x14ac:dyDescent="0.2"/>
    <row r="30257" spans="1:6" ht="12.75" customHeight="1" x14ac:dyDescent="0.2">
      <c r="A30257" s="80" t="s">
        <v>4871</v>
      </c>
      <c r="B30257" s="81" t="s">
        <v>4872</v>
      </c>
      <c r="C30257" s="82" t="s">
        <v>4870</v>
      </c>
      <c r="D30257" s="82" t="s">
        <v>4873</v>
      </c>
      <c r="E30257" s="82" t="s">
        <v>4874</v>
      </c>
      <c r="F30257" s="83" t="s">
        <v>4875</v>
      </c>
    </row>
    <row r="30258" spans="1:6" ht="409.6" hidden="1" customHeight="1" x14ac:dyDescent="0.2"/>
    <row r="30259" spans="1:6" ht="25.5" customHeight="1" x14ac:dyDescent="0.2">
      <c r="A30259" s="84" t="s">
        <v>5408</v>
      </c>
      <c r="B30259" s="85" t="s">
        <v>5409</v>
      </c>
      <c r="C30259" s="86" t="s">
        <v>263</v>
      </c>
      <c r="D30259" s="87">
        <v>1.05</v>
      </c>
      <c r="E30259" s="88">
        <v>12700</v>
      </c>
      <c r="F30259" s="89">
        <f>+D30259*E30259</f>
        <v>13335</v>
      </c>
    </row>
    <row r="30260" spans="1:6" ht="409.6" hidden="1" customHeight="1" x14ac:dyDescent="0.2"/>
    <row r="30261" spans="1:6" ht="25.5" customHeight="1" x14ac:dyDescent="0.2">
      <c r="A30261" s="84" t="s">
        <v>5412</v>
      </c>
      <c r="B30261" s="85" t="s">
        <v>5413</v>
      </c>
      <c r="C30261" s="86" t="s">
        <v>9</v>
      </c>
      <c r="D30261" s="87">
        <v>0.17499999999999999</v>
      </c>
      <c r="E30261" s="88">
        <v>2781</v>
      </c>
      <c r="F30261" s="89">
        <f>+D30261*E30261</f>
        <v>486.67499999999995</v>
      </c>
    </row>
    <row r="30262" spans="1:6" ht="409.6" hidden="1" customHeight="1" x14ac:dyDescent="0.2"/>
    <row r="30263" spans="1:6" ht="25.5" customHeight="1" x14ac:dyDescent="0.2">
      <c r="A30263" s="84" t="s">
        <v>6432</v>
      </c>
      <c r="B30263" s="85" t="s">
        <v>6433</v>
      </c>
      <c r="C30263" s="86" t="s">
        <v>9</v>
      </c>
      <c r="D30263" s="87">
        <v>0.1</v>
      </c>
      <c r="E30263" s="88">
        <v>3443</v>
      </c>
      <c r="F30263" s="89">
        <f>+D30263*E30263</f>
        <v>344.3</v>
      </c>
    </row>
    <row r="30264" spans="1:6" ht="409.6" hidden="1" customHeight="1" x14ac:dyDescent="0.2"/>
    <row r="30265" spans="1:6" ht="25.5" customHeight="1" x14ac:dyDescent="0.2">
      <c r="A30265" s="84" t="s">
        <v>6430</v>
      </c>
      <c r="B30265" s="85" t="s">
        <v>6431</v>
      </c>
      <c r="C30265" s="86" t="s">
        <v>9</v>
      </c>
      <c r="D30265" s="87">
        <v>0.1</v>
      </c>
      <c r="E30265" s="88">
        <v>4120</v>
      </c>
      <c r="F30265" s="89">
        <f>+D30265*E30265</f>
        <v>412</v>
      </c>
    </row>
    <row r="30266" spans="1:6" ht="409.6" hidden="1" customHeight="1" x14ac:dyDescent="0.2"/>
    <row r="30267" spans="1:6" ht="25.5" customHeight="1" x14ac:dyDescent="0.2">
      <c r="A30267" s="84" t="s">
        <v>6434</v>
      </c>
      <c r="B30267" s="85" t="s">
        <v>6435</v>
      </c>
      <c r="C30267" s="86" t="s">
        <v>9</v>
      </c>
      <c r="D30267" s="87">
        <v>0.1</v>
      </c>
      <c r="E30267" s="88">
        <v>7876</v>
      </c>
      <c r="F30267" s="89">
        <f>+D30267*E30267</f>
        <v>787.6</v>
      </c>
    </row>
    <row r="30268" spans="1:6" ht="409.6" hidden="1" customHeight="1" x14ac:dyDescent="0.2"/>
    <row r="30269" spans="1:6" ht="25.5" customHeight="1" x14ac:dyDescent="0.2">
      <c r="A30269" s="84" t="s">
        <v>6440</v>
      </c>
      <c r="B30269" s="85" t="s">
        <v>6441</v>
      </c>
      <c r="C30269" s="86" t="s">
        <v>9</v>
      </c>
      <c r="D30269" s="87">
        <v>0.1</v>
      </c>
      <c r="E30269" s="88">
        <v>2699</v>
      </c>
      <c r="F30269" s="89">
        <f>+D30269*E30269</f>
        <v>269.90000000000003</v>
      </c>
    </row>
    <row r="30270" spans="1:6" ht="409.6" hidden="1" customHeight="1" x14ac:dyDescent="0.2"/>
    <row r="30271" spans="1:6" ht="25.5" customHeight="1" x14ac:dyDescent="0.2">
      <c r="A30271" s="84" t="s">
        <v>6438</v>
      </c>
      <c r="B30271" s="85" t="s">
        <v>6439</v>
      </c>
      <c r="C30271" s="86" t="s">
        <v>9</v>
      </c>
      <c r="D30271" s="87">
        <v>0.05</v>
      </c>
      <c r="E30271" s="88">
        <v>7005</v>
      </c>
      <c r="F30271" s="89">
        <f>+D30271*E30271</f>
        <v>350.25</v>
      </c>
    </row>
    <row r="30272" spans="1:6" ht="409.6" hidden="1" customHeight="1" x14ac:dyDescent="0.2"/>
    <row r="30273" spans="1:6" ht="25.5" customHeight="1" x14ac:dyDescent="0.2">
      <c r="A30273" s="84" t="s">
        <v>6436</v>
      </c>
      <c r="B30273" s="85" t="s">
        <v>6437</v>
      </c>
      <c r="C30273" s="86" t="s">
        <v>9</v>
      </c>
      <c r="D30273" s="87">
        <v>0.05</v>
      </c>
      <c r="E30273" s="88">
        <v>6722</v>
      </c>
      <c r="F30273" s="89">
        <f>+D30273*E30273</f>
        <v>336.1</v>
      </c>
    </row>
    <row r="30274" spans="1:6" ht="409.6" hidden="1" customHeight="1" x14ac:dyDescent="0.2"/>
    <row r="30275" spans="1:6" ht="25.5" customHeight="1" x14ac:dyDescent="0.2">
      <c r="A30275" s="84" t="s">
        <v>5999</v>
      </c>
      <c r="B30275" s="85" t="s">
        <v>6000</v>
      </c>
      <c r="C30275" s="86" t="s">
        <v>9</v>
      </c>
      <c r="D30275" s="87">
        <v>3.1989999999999998E-2</v>
      </c>
      <c r="E30275" s="88">
        <v>105565</v>
      </c>
      <c r="F30275" s="89">
        <f>+D30275*E30275</f>
        <v>3377.0243499999997</v>
      </c>
    </row>
    <row r="30276" spans="1:6" ht="409.6" hidden="1" customHeight="1" x14ac:dyDescent="0.2"/>
    <row r="30277" spans="1:6" ht="25.5" customHeight="1" x14ac:dyDescent="0.2">
      <c r="A30277" s="84" t="s">
        <v>6520</v>
      </c>
      <c r="B30277" s="85" t="s">
        <v>6521</v>
      </c>
      <c r="C30277" s="86" t="s">
        <v>9</v>
      </c>
      <c r="D30277" s="87">
        <v>0.25</v>
      </c>
      <c r="E30277" s="88">
        <v>4836</v>
      </c>
      <c r="F30277" s="89">
        <f>+D30277*E30277</f>
        <v>1209</v>
      </c>
    </row>
    <row r="30278" spans="1:6" ht="409.6" hidden="1" customHeight="1" x14ac:dyDescent="0.2"/>
    <row r="30279" spans="1:6" ht="25.5" customHeight="1" thickBot="1" x14ac:dyDescent="0.25">
      <c r="A30279" s="84" t="s">
        <v>6001</v>
      </c>
      <c r="B30279" s="85" t="s">
        <v>6002</v>
      </c>
      <c r="C30279" s="86" t="s">
        <v>9</v>
      </c>
      <c r="D30279" s="87">
        <v>3.1989999999999998E-2</v>
      </c>
      <c r="E30279" s="88">
        <v>50900</v>
      </c>
      <c r="F30279" s="89">
        <f>+D30279*E30279</f>
        <v>1628.2909999999999</v>
      </c>
    </row>
    <row r="30280" spans="1:6" ht="409.6" hidden="1" customHeight="1" thickBot="1" x14ac:dyDescent="0.25"/>
    <row r="30281" spans="1:6" ht="13.5" customHeight="1" thickBot="1" x14ac:dyDescent="0.25">
      <c r="A30281" s="90" t="s">
        <v>4883</v>
      </c>
      <c r="B30281" s="91"/>
      <c r="C30281" s="92">
        <v>80.479965716734498</v>
      </c>
      <c r="D30281" s="91"/>
      <c r="E30281" s="93" t="s">
        <v>4884</v>
      </c>
      <c r="F30281" s="94">
        <v>22536</v>
      </c>
    </row>
    <row r="30282" spans="1:6" ht="0.2" customHeight="1" x14ac:dyDescent="0.2"/>
    <row r="30283" spans="1:6" ht="12.75" customHeight="1" x14ac:dyDescent="0.2">
      <c r="A30283" s="80" t="s">
        <v>4871</v>
      </c>
      <c r="B30283" s="81" t="s">
        <v>4885</v>
      </c>
      <c r="C30283" s="82" t="s">
        <v>4870</v>
      </c>
      <c r="D30283" s="82" t="s">
        <v>4873</v>
      </c>
      <c r="E30283" s="82" t="s">
        <v>4874</v>
      </c>
      <c r="F30283" s="83" t="s">
        <v>4875</v>
      </c>
    </row>
    <row r="30284" spans="1:6" ht="409.6" hidden="1" customHeight="1" x14ac:dyDescent="0.2"/>
    <row r="30285" spans="1:6" ht="25.5" customHeight="1" thickBot="1" x14ac:dyDescent="0.25">
      <c r="A30285" s="84" t="s">
        <v>6003</v>
      </c>
      <c r="B30285" s="85" t="s">
        <v>6004</v>
      </c>
      <c r="C30285" s="86" t="s">
        <v>4888</v>
      </c>
      <c r="D30285" s="87">
        <v>2.8250000000000001E-2</v>
      </c>
      <c r="E30285" s="88">
        <v>184277</v>
      </c>
      <c r="F30285" s="89">
        <f>+D30285*E30285</f>
        <v>5205.8252499999999</v>
      </c>
    </row>
    <row r="30286" spans="1:6" ht="409.6" hidden="1" customHeight="1" thickBot="1" x14ac:dyDescent="0.25"/>
    <row r="30287" spans="1:6" ht="13.5" customHeight="1" thickBot="1" x14ac:dyDescent="0.25">
      <c r="A30287" s="90" t="s">
        <v>4893</v>
      </c>
      <c r="B30287" s="91"/>
      <c r="C30287" s="92">
        <v>18.591529176487398</v>
      </c>
      <c r="D30287" s="91"/>
      <c r="E30287" s="93" t="s">
        <v>4884</v>
      </c>
      <c r="F30287" s="94">
        <v>5206</v>
      </c>
    </row>
    <row r="30288" spans="1:6" ht="0.2" customHeight="1" x14ac:dyDescent="0.2"/>
    <row r="30289" spans="1:6" ht="12.75" customHeight="1" x14ac:dyDescent="0.2">
      <c r="A30289" s="80" t="s">
        <v>4871</v>
      </c>
      <c r="B30289" s="81" t="s">
        <v>4894</v>
      </c>
      <c r="C30289" s="82" t="s">
        <v>4870</v>
      </c>
      <c r="D30289" s="82" t="s">
        <v>4873</v>
      </c>
      <c r="E30289" s="82" t="s">
        <v>4874</v>
      </c>
      <c r="F30289" s="83" t="s">
        <v>4875</v>
      </c>
    </row>
    <row r="30290" spans="1:6" ht="409.6" hidden="1" customHeight="1" x14ac:dyDescent="0.2"/>
    <row r="30291" spans="1:6" ht="25.5" customHeight="1" thickBot="1" x14ac:dyDescent="0.25">
      <c r="A30291" s="84" t="s">
        <v>4895</v>
      </c>
      <c r="B30291" s="85" t="s">
        <v>4896</v>
      </c>
      <c r="C30291" s="86" t="s">
        <v>4897</v>
      </c>
      <c r="D30291" s="87">
        <v>0.05</v>
      </c>
      <c r="E30291" s="88">
        <v>5206</v>
      </c>
      <c r="F30291" s="89">
        <f>+D30291*E30291</f>
        <v>260.3</v>
      </c>
    </row>
    <row r="30292" spans="1:6" ht="409.6" hidden="1" customHeight="1" thickBot="1" x14ac:dyDescent="0.25"/>
    <row r="30293" spans="1:6" ht="13.5" customHeight="1" thickBot="1" x14ac:dyDescent="0.25">
      <c r="A30293" s="90" t="s">
        <v>4898</v>
      </c>
      <c r="B30293" s="91"/>
      <c r="C30293" s="92">
        <v>0.92850510677808695</v>
      </c>
      <c r="D30293" s="91"/>
      <c r="E30293" s="93" t="s">
        <v>4884</v>
      </c>
      <c r="F30293" s="94">
        <v>260</v>
      </c>
    </row>
    <row r="30294" spans="1:6" ht="0.2" customHeight="1" thickBot="1" x14ac:dyDescent="0.25"/>
    <row r="30295" spans="1:6" ht="12.75" customHeight="1" thickBot="1" x14ac:dyDescent="0.3">
      <c r="A30295" s="157" t="s">
        <v>4909</v>
      </c>
      <c r="B30295" s="158"/>
      <c r="C30295" s="158"/>
      <c r="D30295" s="158"/>
      <c r="E30295" s="159">
        <v>28002</v>
      </c>
      <c r="F30295" s="160"/>
    </row>
    <row r="30296" spans="1:6" ht="12.75" customHeight="1" x14ac:dyDescent="0.2"/>
    <row r="30297" spans="1:6" ht="12.75" customHeight="1" x14ac:dyDescent="0.2"/>
    <row r="30298" spans="1:6" ht="409.6" hidden="1" customHeight="1" x14ac:dyDescent="0.2"/>
    <row r="30299" spans="1:6" ht="12.75" customHeight="1" x14ac:dyDescent="0.25">
      <c r="A30299" s="144" t="s">
        <v>4868</v>
      </c>
      <c r="B30299" s="145"/>
      <c r="C30299" s="145"/>
      <c r="D30299" s="145"/>
      <c r="E30299" s="146"/>
      <c r="F30299" s="147"/>
    </row>
    <row r="30300" spans="1:6" ht="12.75" customHeight="1" x14ac:dyDescent="0.2">
      <c r="A30300" s="138" t="s">
        <v>3875</v>
      </c>
      <c r="B30300" s="139"/>
      <c r="C30300" s="139"/>
      <c r="D30300" s="140"/>
      <c r="E30300" s="76" t="s">
        <v>4869</v>
      </c>
      <c r="F30300" s="77" t="s">
        <v>4870</v>
      </c>
    </row>
    <row r="30301" spans="1:6" ht="12.75" customHeight="1" x14ac:dyDescent="0.2">
      <c r="A30301" s="141"/>
      <c r="B30301" s="142"/>
      <c r="C30301" s="142"/>
      <c r="D30301" s="143"/>
      <c r="E30301" s="78" t="s">
        <v>8886</v>
      </c>
      <c r="F30301" s="79" t="s">
        <v>263</v>
      </c>
    </row>
    <row r="30302" spans="1:6" ht="409.6" hidden="1" customHeight="1" x14ac:dyDescent="0.2"/>
    <row r="30303" spans="1:6" ht="12.75" customHeight="1" x14ac:dyDescent="0.2">
      <c r="A30303" s="80" t="s">
        <v>4871</v>
      </c>
      <c r="B30303" s="81" t="s">
        <v>4872</v>
      </c>
      <c r="C30303" s="82" t="s">
        <v>4870</v>
      </c>
      <c r="D30303" s="82" t="s">
        <v>4873</v>
      </c>
      <c r="E30303" s="82" t="s">
        <v>4874</v>
      </c>
      <c r="F30303" s="83" t="s">
        <v>4875</v>
      </c>
    </row>
    <row r="30304" spans="1:6" ht="409.6" hidden="1" customHeight="1" x14ac:dyDescent="0.2"/>
    <row r="30305" spans="1:6" ht="25.5" customHeight="1" x14ac:dyDescent="0.2">
      <c r="A30305" s="84" t="s">
        <v>6442</v>
      </c>
      <c r="B30305" s="85" t="s">
        <v>6443</v>
      </c>
      <c r="C30305" s="86" t="s">
        <v>263</v>
      </c>
      <c r="D30305" s="87">
        <v>1.05</v>
      </c>
      <c r="E30305" s="88">
        <v>18920</v>
      </c>
      <c r="F30305" s="89">
        <f>+D30305*E30305</f>
        <v>19866</v>
      </c>
    </row>
    <row r="30306" spans="1:6" ht="409.6" hidden="1" customHeight="1" x14ac:dyDescent="0.2"/>
    <row r="30307" spans="1:6" ht="25.5" customHeight="1" x14ac:dyDescent="0.2">
      <c r="A30307" s="84" t="s">
        <v>6444</v>
      </c>
      <c r="B30307" s="85" t="s">
        <v>6445</v>
      </c>
      <c r="C30307" s="86" t="s">
        <v>9</v>
      </c>
      <c r="D30307" s="87">
        <v>0.16667000000000001</v>
      </c>
      <c r="E30307" s="88">
        <v>4016</v>
      </c>
      <c r="F30307" s="89">
        <f>+D30307*E30307</f>
        <v>669.34672</v>
      </c>
    </row>
    <row r="30308" spans="1:6" ht="409.6" hidden="1" customHeight="1" x14ac:dyDescent="0.2"/>
    <row r="30309" spans="1:6" ht="25.5" customHeight="1" x14ac:dyDescent="0.2">
      <c r="A30309" s="84" t="s">
        <v>6446</v>
      </c>
      <c r="B30309" s="85" t="s">
        <v>6447</v>
      </c>
      <c r="C30309" s="86" t="s">
        <v>9</v>
      </c>
      <c r="D30309" s="87">
        <v>0.1</v>
      </c>
      <c r="E30309" s="88">
        <v>8840</v>
      </c>
      <c r="F30309" s="89">
        <f>+D30309*E30309</f>
        <v>884</v>
      </c>
    </row>
    <row r="30310" spans="1:6" ht="409.6" hidden="1" customHeight="1" x14ac:dyDescent="0.2"/>
    <row r="30311" spans="1:6" ht="25.5" customHeight="1" x14ac:dyDescent="0.2">
      <c r="A30311" s="84" t="s">
        <v>6448</v>
      </c>
      <c r="B30311" s="85" t="s">
        <v>6449</v>
      </c>
      <c r="C30311" s="86" t="s">
        <v>9</v>
      </c>
      <c r="D30311" s="87">
        <v>0.1</v>
      </c>
      <c r="E30311" s="88">
        <v>7962</v>
      </c>
      <c r="F30311" s="89">
        <f>+D30311*E30311</f>
        <v>796.2</v>
      </c>
    </row>
    <row r="30312" spans="1:6" ht="409.6" hidden="1" customHeight="1" x14ac:dyDescent="0.2"/>
    <row r="30313" spans="1:6" ht="25.5" customHeight="1" x14ac:dyDescent="0.2">
      <c r="A30313" s="84" t="s">
        <v>6450</v>
      </c>
      <c r="B30313" s="85" t="s">
        <v>6451</v>
      </c>
      <c r="C30313" s="86" t="s">
        <v>9</v>
      </c>
      <c r="D30313" s="87">
        <v>0.1</v>
      </c>
      <c r="E30313" s="88">
        <v>16166</v>
      </c>
      <c r="F30313" s="89">
        <f>+D30313*E30313</f>
        <v>1616.6000000000001</v>
      </c>
    </row>
    <row r="30314" spans="1:6" ht="409.6" hidden="1" customHeight="1" x14ac:dyDescent="0.2"/>
    <row r="30315" spans="1:6" ht="25.5" customHeight="1" x14ac:dyDescent="0.2">
      <c r="A30315" s="84" t="s">
        <v>6452</v>
      </c>
      <c r="B30315" s="85" t="s">
        <v>6453</v>
      </c>
      <c r="C30315" s="86" t="s">
        <v>9</v>
      </c>
      <c r="D30315" s="87">
        <v>0.1</v>
      </c>
      <c r="E30315" s="88">
        <v>16860</v>
      </c>
      <c r="F30315" s="89">
        <f>+D30315*E30315</f>
        <v>1686</v>
      </c>
    </row>
    <row r="30316" spans="1:6" ht="409.6" hidden="1" customHeight="1" x14ac:dyDescent="0.2"/>
    <row r="30317" spans="1:6" ht="25.5" customHeight="1" x14ac:dyDescent="0.2">
      <c r="A30317" s="84" t="s">
        <v>6454</v>
      </c>
      <c r="B30317" s="85" t="s">
        <v>6455</v>
      </c>
      <c r="C30317" s="86" t="s">
        <v>9</v>
      </c>
      <c r="D30317" s="87">
        <v>0.1</v>
      </c>
      <c r="E30317" s="88">
        <v>8795</v>
      </c>
      <c r="F30317" s="89">
        <f>+D30317*E30317</f>
        <v>879.5</v>
      </c>
    </row>
    <row r="30318" spans="1:6" ht="409.6" hidden="1" customHeight="1" x14ac:dyDescent="0.2"/>
    <row r="30319" spans="1:6" ht="25.5" customHeight="1" x14ac:dyDescent="0.2">
      <c r="A30319" s="84" t="s">
        <v>6456</v>
      </c>
      <c r="B30319" s="85" t="s">
        <v>6457</v>
      </c>
      <c r="C30319" s="86" t="s">
        <v>9</v>
      </c>
      <c r="D30319" s="87">
        <v>0.1</v>
      </c>
      <c r="E30319" s="88">
        <v>16860</v>
      </c>
      <c r="F30319" s="89">
        <f>+D30319*E30319</f>
        <v>1686</v>
      </c>
    </row>
    <row r="30320" spans="1:6" ht="409.6" hidden="1" customHeight="1" x14ac:dyDescent="0.2"/>
    <row r="30321" spans="1:6" ht="25.5" customHeight="1" x14ac:dyDescent="0.2">
      <c r="A30321" s="84" t="s">
        <v>6458</v>
      </c>
      <c r="B30321" s="85" t="s">
        <v>6459</v>
      </c>
      <c r="C30321" s="86" t="s">
        <v>9</v>
      </c>
      <c r="D30321" s="87">
        <v>0.1</v>
      </c>
      <c r="E30321" s="88">
        <v>5845</v>
      </c>
      <c r="F30321" s="89">
        <f>+D30321*E30321</f>
        <v>584.5</v>
      </c>
    </row>
    <row r="30322" spans="1:6" ht="409.6" hidden="1" customHeight="1" x14ac:dyDescent="0.2"/>
    <row r="30323" spans="1:6" ht="25.5" customHeight="1" x14ac:dyDescent="0.2">
      <c r="A30323" s="84" t="s">
        <v>6506</v>
      </c>
      <c r="B30323" s="85" t="s">
        <v>6507</v>
      </c>
      <c r="C30323" s="86" t="s">
        <v>9</v>
      </c>
      <c r="D30323" s="87">
        <v>0.33333000000000002</v>
      </c>
      <c r="E30323" s="88">
        <v>3034</v>
      </c>
      <c r="F30323" s="89">
        <f>+D30323*E30323</f>
        <v>1011.32322</v>
      </c>
    </row>
    <row r="30324" spans="1:6" ht="409.6" hidden="1" customHeight="1" x14ac:dyDescent="0.2"/>
    <row r="30325" spans="1:6" ht="25.5" customHeight="1" x14ac:dyDescent="0.2">
      <c r="A30325" s="84" t="s">
        <v>6508</v>
      </c>
      <c r="B30325" s="85" t="s">
        <v>6509</v>
      </c>
      <c r="C30325" s="86" t="s">
        <v>9</v>
      </c>
      <c r="D30325" s="87">
        <v>1.6E-2</v>
      </c>
      <c r="E30325" s="88">
        <v>12450</v>
      </c>
      <c r="F30325" s="89">
        <f>+D30325*E30325</f>
        <v>199.20000000000002</v>
      </c>
    </row>
    <row r="30326" spans="1:6" ht="409.6" hidden="1" customHeight="1" x14ac:dyDescent="0.2"/>
    <row r="30327" spans="1:6" ht="25.5" customHeight="1" x14ac:dyDescent="0.2">
      <c r="A30327" s="84" t="s">
        <v>5448</v>
      </c>
      <c r="B30327" s="85" t="s">
        <v>5449</v>
      </c>
      <c r="C30327" s="86" t="s">
        <v>4880</v>
      </c>
      <c r="D30327" s="87">
        <v>2.4E-2</v>
      </c>
      <c r="E30327" s="88">
        <v>72000</v>
      </c>
      <c r="F30327" s="89">
        <f>+D30327*E30327</f>
        <v>1728</v>
      </c>
    </row>
    <row r="30328" spans="1:6" ht="409.6" hidden="1" customHeight="1" x14ac:dyDescent="0.2"/>
    <row r="30329" spans="1:6" ht="25.5" customHeight="1" x14ac:dyDescent="0.2">
      <c r="A30329" s="84" t="s">
        <v>6001</v>
      </c>
      <c r="B30329" s="85" t="s">
        <v>6002</v>
      </c>
      <c r="C30329" s="86" t="s">
        <v>9</v>
      </c>
      <c r="D30329" s="87">
        <v>0.02</v>
      </c>
      <c r="E30329" s="88">
        <v>50900</v>
      </c>
      <c r="F30329" s="89">
        <f>+D30329*E30329</f>
        <v>1018</v>
      </c>
    </row>
    <row r="30330" spans="1:6" ht="409.6" hidden="1" customHeight="1" x14ac:dyDescent="0.2"/>
    <row r="30331" spans="1:6" ht="25.5" customHeight="1" thickBot="1" x14ac:dyDescent="0.25">
      <c r="A30331" s="84" t="s">
        <v>5999</v>
      </c>
      <c r="B30331" s="85" t="s">
        <v>6000</v>
      </c>
      <c r="C30331" s="86" t="s">
        <v>9</v>
      </c>
      <c r="D30331" s="87">
        <v>0.02</v>
      </c>
      <c r="E30331" s="88">
        <v>105565</v>
      </c>
      <c r="F30331" s="89">
        <f>+D30331*E30331</f>
        <v>2111.3000000000002</v>
      </c>
    </row>
    <row r="30332" spans="1:6" ht="409.6" hidden="1" customHeight="1" thickBot="1" x14ac:dyDescent="0.25"/>
    <row r="30333" spans="1:6" ht="13.5" customHeight="1" thickBot="1" x14ac:dyDescent="0.25">
      <c r="A30333" s="90" t="s">
        <v>4883</v>
      </c>
      <c r="B30333" s="91"/>
      <c r="C30333" s="92">
        <v>84.452116408548306</v>
      </c>
      <c r="D30333" s="91"/>
      <c r="E30333" s="93" t="s">
        <v>4884</v>
      </c>
      <c r="F30333" s="94">
        <v>34736</v>
      </c>
    </row>
    <row r="30334" spans="1:6" ht="0.2" customHeight="1" x14ac:dyDescent="0.2"/>
    <row r="30335" spans="1:6" ht="12.75" customHeight="1" x14ac:dyDescent="0.2">
      <c r="A30335" s="80" t="s">
        <v>4871</v>
      </c>
      <c r="B30335" s="81" t="s">
        <v>4885</v>
      </c>
      <c r="C30335" s="82" t="s">
        <v>4870</v>
      </c>
      <c r="D30335" s="82" t="s">
        <v>4873</v>
      </c>
      <c r="E30335" s="82" t="s">
        <v>4874</v>
      </c>
      <c r="F30335" s="83" t="s">
        <v>4875</v>
      </c>
    </row>
    <row r="30336" spans="1:6" ht="409.6" hidden="1" customHeight="1" x14ac:dyDescent="0.2"/>
    <row r="30337" spans="1:6" ht="25.5" customHeight="1" thickBot="1" x14ac:dyDescent="0.25">
      <c r="A30337" s="84" t="s">
        <v>6003</v>
      </c>
      <c r="B30337" s="85" t="s">
        <v>6004</v>
      </c>
      <c r="C30337" s="86" t="s">
        <v>4888</v>
      </c>
      <c r="D30337" s="87">
        <v>3.099E-2</v>
      </c>
      <c r="E30337" s="88">
        <v>184277</v>
      </c>
      <c r="F30337" s="89">
        <f>+D30337*E30337</f>
        <v>5710.7442300000002</v>
      </c>
    </row>
    <row r="30338" spans="1:6" ht="409.6" hidden="1" customHeight="1" thickBot="1" x14ac:dyDescent="0.25"/>
    <row r="30339" spans="1:6" ht="13.5" customHeight="1" thickBot="1" x14ac:dyDescent="0.25">
      <c r="A30339" s="90" t="s">
        <v>4893</v>
      </c>
      <c r="B30339" s="91"/>
      <c r="C30339" s="92">
        <v>13.8849043300673</v>
      </c>
      <c r="D30339" s="91"/>
      <c r="E30339" s="93" t="s">
        <v>4884</v>
      </c>
      <c r="F30339" s="94">
        <v>5711</v>
      </c>
    </row>
    <row r="30340" spans="1:6" ht="0.2" customHeight="1" x14ac:dyDescent="0.2"/>
    <row r="30341" spans="1:6" ht="12.75" customHeight="1" x14ac:dyDescent="0.2">
      <c r="A30341" s="80" t="s">
        <v>4871</v>
      </c>
      <c r="B30341" s="81" t="s">
        <v>4894</v>
      </c>
      <c r="C30341" s="82" t="s">
        <v>4870</v>
      </c>
      <c r="D30341" s="82" t="s">
        <v>4873</v>
      </c>
      <c r="E30341" s="82" t="s">
        <v>4874</v>
      </c>
      <c r="F30341" s="83" t="s">
        <v>4875</v>
      </c>
    </row>
    <row r="30342" spans="1:6" ht="409.6" hidden="1" customHeight="1" x14ac:dyDescent="0.2"/>
    <row r="30343" spans="1:6" ht="25.5" customHeight="1" thickBot="1" x14ac:dyDescent="0.25">
      <c r="A30343" s="84" t="s">
        <v>4895</v>
      </c>
      <c r="B30343" s="85" t="s">
        <v>4896</v>
      </c>
      <c r="C30343" s="86" t="s">
        <v>4897</v>
      </c>
      <c r="D30343" s="87">
        <v>0.05</v>
      </c>
      <c r="E30343" s="88">
        <v>5711</v>
      </c>
      <c r="F30343" s="89">
        <f>+D30343*E30343</f>
        <v>285.55</v>
      </c>
    </row>
    <row r="30344" spans="1:6" ht="409.6" hidden="1" customHeight="1" thickBot="1" x14ac:dyDescent="0.25"/>
    <row r="30345" spans="1:6" ht="13.5" customHeight="1" thickBot="1" x14ac:dyDescent="0.25">
      <c r="A30345" s="90" t="s">
        <v>4898</v>
      </c>
      <c r="B30345" s="91"/>
      <c r="C30345" s="92">
        <v>0.69533928180690996</v>
      </c>
      <c r="D30345" s="91"/>
      <c r="E30345" s="93" t="s">
        <v>4884</v>
      </c>
      <c r="F30345" s="94">
        <v>286</v>
      </c>
    </row>
    <row r="30346" spans="1:6" ht="0.2" customHeight="1" x14ac:dyDescent="0.2"/>
    <row r="30347" spans="1:6" ht="12.75" customHeight="1" x14ac:dyDescent="0.2">
      <c r="A30347" s="80" t="s">
        <v>4871</v>
      </c>
      <c r="B30347" s="81" t="s">
        <v>4899</v>
      </c>
      <c r="C30347" s="82" t="s">
        <v>4870</v>
      </c>
      <c r="D30347" s="82" t="s">
        <v>4873</v>
      </c>
      <c r="E30347" s="82" t="s">
        <v>4874</v>
      </c>
      <c r="F30347" s="83" t="s">
        <v>4875</v>
      </c>
    </row>
    <row r="30348" spans="1:6" ht="409.6" hidden="1" customHeight="1" x14ac:dyDescent="0.2"/>
    <row r="30349" spans="1:6" ht="25.5" customHeight="1" x14ac:dyDescent="0.2">
      <c r="A30349" s="84" t="s">
        <v>5016</v>
      </c>
      <c r="B30349" s="85" t="s">
        <v>5017</v>
      </c>
      <c r="C30349" s="86" t="s">
        <v>109</v>
      </c>
      <c r="D30349" s="87">
        <v>0.1</v>
      </c>
      <c r="E30349" s="88">
        <v>3482</v>
      </c>
      <c r="F30349" s="89">
        <f>+D30349*E30349</f>
        <v>348.20000000000005</v>
      </c>
    </row>
    <row r="30350" spans="1:6" ht="409.6" hidden="1" customHeight="1" x14ac:dyDescent="0.2"/>
    <row r="30351" spans="1:6" ht="25.5" customHeight="1" thickBot="1" x14ac:dyDescent="0.25">
      <c r="A30351" s="84" t="s">
        <v>5018</v>
      </c>
      <c r="B30351" s="85" t="s">
        <v>5019</v>
      </c>
      <c r="C30351" s="86" t="s">
        <v>109</v>
      </c>
      <c r="D30351" s="87">
        <v>0.2</v>
      </c>
      <c r="E30351" s="88">
        <v>248</v>
      </c>
      <c r="F30351" s="89">
        <f>+D30351*E30351</f>
        <v>49.6</v>
      </c>
    </row>
    <row r="30352" spans="1:6" ht="409.6" hidden="1" customHeight="1" thickBot="1" x14ac:dyDescent="0.25"/>
    <row r="30353" spans="1:6" ht="13.5" customHeight="1" thickBot="1" x14ac:dyDescent="0.25">
      <c r="A30353" s="90" t="s">
        <v>4904</v>
      </c>
      <c r="B30353" s="91"/>
      <c r="C30353" s="92">
        <v>0.96763997957744796</v>
      </c>
      <c r="D30353" s="91"/>
      <c r="E30353" s="93" t="s">
        <v>4884</v>
      </c>
      <c r="F30353" s="94">
        <v>398</v>
      </c>
    </row>
    <row r="30354" spans="1:6" ht="0.2" customHeight="1" thickBot="1" x14ac:dyDescent="0.25"/>
    <row r="30355" spans="1:6" ht="12.75" customHeight="1" thickBot="1" x14ac:dyDescent="0.3">
      <c r="A30355" s="157" t="s">
        <v>4909</v>
      </c>
      <c r="B30355" s="158"/>
      <c r="C30355" s="158"/>
      <c r="D30355" s="158"/>
      <c r="E30355" s="159">
        <v>41131</v>
      </c>
      <c r="F30355" s="160"/>
    </row>
    <row r="30356" spans="1:6" ht="12.75" customHeight="1" x14ac:dyDescent="0.2"/>
    <row r="30357" spans="1:6" ht="12.75" customHeight="1" x14ac:dyDescent="0.2"/>
    <row r="30358" spans="1:6" ht="409.6" hidden="1" customHeight="1" x14ac:dyDescent="0.2"/>
    <row r="30359" spans="1:6" ht="12.75" customHeight="1" x14ac:dyDescent="0.25">
      <c r="A30359" s="144" t="s">
        <v>4868</v>
      </c>
      <c r="B30359" s="145"/>
      <c r="C30359" s="145"/>
      <c r="D30359" s="145"/>
      <c r="E30359" s="146"/>
      <c r="F30359" s="147"/>
    </row>
    <row r="30360" spans="1:6" ht="12.75" customHeight="1" x14ac:dyDescent="0.2">
      <c r="A30360" s="138" t="s">
        <v>3876</v>
      </c>
      <c r="B30360" s="139"/>
      <c r="C30360" s="139"/>
      <c r="D30360" s="140"/>
      <c r="E30360" s="76" t="s">
        <v>4869</v>
      </c>
      <c r="F30360" s="77" t="s">
        <v>4870</v>
      </c>
    </row>
    <row r="30361" spans="1:6" ht="12.75" customHeight="1" x14ac:dyDescent="0.2">
      <c r="A30361" s="141"/>
      <c r="B30361" s="142"/>
      <c r="C30361" s="142"/>
      <c r="D30361" s="143"/>
      <c r="E30361" s="78" t="s">
        <v>8887</v>
      </c>
      <c r="F30361" s="79" t="s">
        <v>263</v>
      </c>
    </row>
    <row r="30362" spans="1:6" ht="409.6" hidden="1" customHeight="1" x14ac:dyDescent="0.2"/>
    <row r="30363" spans="1:6" ht="12.75" customHeight="1" x14ac:dyDescent="0.2">
      <c r="A30363" s="80" t="s">
        <v>4871</v>
      </c>
      <c r="B30363" s="81" t="s">
        <v>4872</v>
      </c>
      <c r="C30363" s="82" t="s">
        <v>4870</v>
      </c>
      <c r="D30363" s="82" t="s">
        <v>4873</v>
      </c>
      <c r="E30363" s="82" t="s">
        <v>4874</v>
      </c>
      <c r="F30363" s="83" t="s">
        <v>4875</v>
      </c>
    </row>
    <row r="30364" spans="1:6" ht="409.6" hidden="1" customHeight="1" x14ac:dyDescent="0.2"/>
    <row r="30365" spans="1:6" ht="25.5" customHeight="1" x14ac:dyDescent="0.2">
      <c r="A30365" s="84" t="s">
        <v>6460</v>
      </c>
      <c r="B30365" s="85" t="s">
        <v>6461</v>
      </c>
      <c r="C30365" s="86" t="s">
        <v>263</v>
      </c>
      <c r="D30365" s="87">
        <v>1.05</v>
      </c>
      <c r="E30365" s="88">
        <v>26315</v>
      </c>
      <c r="F30365" s="89">
        <f>+D30365*E30365</f>
        <v>27630.75</v>
      </c>
    </row>
    <row r="30366" spans="1:6" ht="409.6" hidden="1" customHeight="1" x14ac:dyDescent="0.2"/>
    <row r="30367" spans="1:6" ht="25.5" customHeight="1" x14ac:dyDescent="0.2">
      <c r="A30367" s="84" t="s">
        <v>6462</v>
      </c>
      <c r="B30367" s="85" t="s">
        <v>6463</v>
      </c>
      <c r="C30367" s="86" t="s">
        <v>9</v>
      </c>
      <c r="D30367" s="87">
        <v>0.16667000000000001</v>
      </c>
      <c r="E30367" s="88">
        <v>8002</v>
      </c>
      <c r="F30367" s="89">
        <f>+D30367*E30367</f>
        <v>1333.69334</v>
      </c>
    </row>
    <row r="30368" spans="1:6" ht="409.6" hidden="1" customHeight="1" x14ac:dyDescent="0.2"/>
    <row r="30369" spans="1:6" ht="25.5" customHeight="1" x14ac:dyDescent="0.2">
      <c r="A30369" s="84" t="s">
        <v>6464</v>
      </c>
      <c r="B30369" s="85" t="s">
        <v>6465</v>
      </c>
      <c r="C30369" s="86" t="s">
        <v>9</v>
      </c>
      <c r="D30369" s="87">
        <v>0.1</v>
      </c>
      <c r="E30369" s="88">
        <v>15415</v>
      </c>
      <c r="F30369" s="89">
        <f>+D30369*E30369</f>
        <v>1541.5</v>
      </c>
    </row>
    <row r="30370" spans="1:6" ht="409.6" hidden="1" customHeight="1" x14ac:dyDescent="0.2"/>
    <row r="30371" spans="1:6" ht="25.5" customHeight="1" x14ac:dyDescent="0.2">
      <c r="A30371" s="84" t="s">
        <v>6466</v>
      </c>
      <c r="B30371" s="85" t="s">
        <v>6467</v>
      </c>
      <c r="C30371" s="86" t="s">
        <v>9</v>
      </c>
      <c r="D30371" s="87">
        <v>0.1</v>
      </c>
      <c r="E30371" s="88">
        <v>13706</v>
      </c>
      <c r="F30371" s="89">
        <f>+D30371*E30371</f>
        <v>1370.6000000000001</v>
      </c>
    </row>
    <row r="30372" spans="1:6" ht="409.6" hidden="1" customHeight="1" x14ac:dyDescent="0.2"/>
    <row r="30373" spans="1:6" ht="25.5" customHeight="1" x14ac:dyDescent="0.2">
      <c r="A30373" s="84" t="s">
        <v>6468</v>
      </c>
      <c r="B30373" s="85" t="s">
        <v>6469</v>
      </c>
      <c r="C30373" s="86" t="s">
        <v>9</v>
      </c>
      <c r="D30373" s="87">
        <v>0.05</v>
      </c>
      <c r="E30373" s="88">
        <v>18141</v>
      </c>
      <c r="F30373" s="89">
        <f>+D30373*E30373</f>
        <v>907.05000000000007</v>
      </c>
    </row>
    <row r="30374" spans="1:6" ht="409.6" hidden="1" customHeight="1" x14ac:dyDescent="0.2"/>
    <row r="30375" spans="1:6" ht="25.5" customHeight="1" x14ac:dyDescent="0.2">
      <c r="A30375" s="84" t="s">
        <v>6470</v>
      </c>
      <c r="B30375" s="85" t="s">
        <v>6471</v>
      </c>
      <c r="C30375" s="86" t="s">
        <v>9</v>
      </c>
      <c r="D30375" s="87">
        <v>0.05</v>
      </c>
      <c r="E30375" s="88">
        <v>29130</v>
      </c>
      <c r="F30375" s="89">
        <f>+D30375*E30375</f>
        <v>1456.5</v>
      </c>
    </row>
    <row r="30376" spans="1:6" ht="409.6" hidden="1" customHeight="1" x14ac:dyDescent="0.2"/>
    <row r="30377" spans="1:6" ht="25.5" customHeight="1" x14ac:dyDescent="0.2">
      <c r="A30377" s="84" t="s">
        <v>6472</v>
      </c>
      <c r="B30377" s="85" t="s">
        <v>6473</v>
      </c>
      <c r="C30377" s="86" t="s">
        <v>9</v>
      </c>
      <c r="D30377" s="87">
        <v>0.05</v>
      </c>
      <c r="E30377" s="88">
        <v>29130</v>
      </c>
      <c r="F30377" s="89">
        <f>+D30377*E30377</f>
        <v>1456.5</v>
      </c>
    </row>
    <row r="30378" spans="1:6" ht="409.6" hidden="1" customHeight="1" x14ac:dyDescent="0.2"/>
    <row r="30379" spans="1:6" ht="25.5" customHeight="1" x14ac:dyDescent="0.2">
      <c r="A30379" s="84" t="s">
        <v>6474</v>
      </c>
      <c r="B30379" s="85" t="s">
        <v>6475</v>
      </c>
      <c r="C30379" s="86" t="s">
        <v>9</v>
      </c>
      <c r="D30379" s="87">
        <v>0.1</v>
      </c>
      <c r="E30379" s="88">
        <v>18141</v>
      </c>
      <c r="F30379" s="89">
        <f>+D30379*E30379</f>
        <v>1814.1000000000001</v>
      </c>
    </row>
    <row r="30380" spans="1:6" ht="409.6" hidden="1" customHeight="1" x14ac:dyDescent="0.2"/>
    <row r="30381" spans="1:6" ht="25.5" customHeight="1" x14ac:dyDescent="0.2">
      <c r="A30381" s="84" t="s">
        <v>6476</v>
      </c>
      <c r="B30381" s="85" t="s">
        <v>6477</v>
      </c>
      <c r="C30381" s="86" t="s">
        <v>9</v>
      </c>
      <c r="D30381" s="87">
        <v>0.1</v>
      </c>
      <c r="E30381" s="88">
        <v>29130</v>
      </c>
      <c r="F30381" s="89">
        <f>+D30381*E30381</f>
        <v>2913</v>
      </c>
    </row>
    <row r="30382" spans="1:6" ht="409.6" hidden="1" customHeight="1" x14ac:dyDescent="0.2"/>
    <row r="30383" spans="1:6" ht="25.5" customHeight="1" x14ac:dyDescent="0.2">
      <c r="A30383" s="84" t="s">
        <v>6512</v>
      </c>
      <c r="B30383" s="85" t="s">
        <v>6513</v>
      </c>
      <c r="C30383" s="86" t="s">
        <v>9</v>
      </c>
      <c r="D30383" s="87">
        <v>0.33333000000000002</v>
      </c>
      <c r="E30383" s="88">
        <v>3234</v>
      </c>
      <c r="F30383" s="89">
        <f>+D30383*E30383</f>
        <v>1077.9892200000002</v>
      </c>
    </row>
    <row r="30384" spans="1:6" ht="409.6" hidden="1" customHeight="1" x14ac:dyDescent="0.2"/>
    <row r="30385" spans="1:6" ht="25.5" customHeight="1" x14ac:dyDescent="0.2">
      <c r="A30385" s="84" t="s">
        <v>6508</v>
      </c>
      <c r="B30385" s="85" t="s">
        <v>6509</v>
      </c>
      <c r="C30385" s="86" t="s">
        <v>9</v>
      </c>
      <c r="D30385" s="87">
        <v>1.6670000000000001E-2</v>
      </c>
      <c r="E30385" s="88">
        <v>12450</v>
      </c>
      <c r="F30385" s="89">
        <f>+D30385*E30385</f>
        <v>207.54150000000001</v>
      </c>
    </row>
    <row r="30386" spans="1:6" ht="409.6" hidden="1" customHeight="1" x14ac:dyDescent="0.2"/>
    <row r="30387" spans="1:6" ht="25.5" customHeight="1" x14ac:dyDescent="0.2">
      <c r="A30387" s="84" t="s">
        <v>5448</v>
      </c>
      <c r="B30387" s="85" t="s">
        <v>5449</v>
      </c>
      <c r="C30387" s="86" t="s">
        <v>4880</v>
      </c>
      <c r="D30387" s="87">
        <v>2.5000000000000001E-2</v>
      </c>
      <c r="E30387" s="88">
        <v>72000</v>
      </c>
      <c r="F30387" s="89">
        <f>+D30387*E30387</f>
        <v>1800</v>
      </c>
    </row>
    <row r="30388" spans="1:6" ht="409.6" hidden="1" customHeight="1" x14ac:dyDescent="0.2"/>
    <row r="30389" spans="1:6" ht="25.5" customHeight="1" x14ac:dyDescent="0.2">
      <c r="A30389" s="84" t="s">
        <v>6001</v>
      </c>
      <c r="B30389" s="85" t="s">
        <v>6002</v>
      </c>
      <c r="C30389" s="86" t="s">
        <v>9</v>
      </c>
      <c r="D30389" s="87">
        <v>2.1999999999999999E-2</v>
      </c>
      <c r="E30389" s="88">
        <v>50900</v>
      </c>
      <c r="F30389" s="89">
        <f>+D30389*E30389</f>
        <v>1119.8</v>
      </c>
    </row>
    <row r="30390" spans="1:6" ht="409.6" hidden="1" customHeight="1" x14ac:dyDescent="0.2"/>
    <row r="30391" spans="1:6" ht="25.5" customHeight="1" thickBot="1" x14ac:dyDescent="0.25">
      <c r="A30391" s="84" t="s">
        <v>5999</v>
      </c>
      <c r="B30391" s="85" t="s">
        <v>6000</v>
      </c>
      <c r="C30391" s="86" t="s">
        <v>9</v>
      </c>
      <c r="D30391" s="87">
        <v>2.1999999999999999E-2</v>
      </c>
      <c r="E30391" s="88">
        <v>105565</v>
      </c>
      <c r="F30391" s="89">
        <f>+D30391*E30391</f>
        <v>2322.4299999999998</v>
      </c>
    </row>
    <row r="30392" spans="1:6" ht="409.6" hidden="1" customHeight="1" thickBot="1" x14ac:dyDescent="0.25"/>
    <row r="30393" spans="1:6" ht="13.5" customHeight="1" thickBot="1" x14ac:dyDescent="0.25">
      <c r="A30393" s="90" t="s">
        <v>4883</v>
      </c>
      <c r="B30393" s="91"/>
      <c r="C30393" s="92">
        <v>85.746635256304899</v>
      </c>
      <c r="D30393" s="91"/>
      <c r="E30393" s="93" t="s">
        <v>4884</v>
      </c>
      <c r="F30393" s="94">
        <v>46954</v>
      </c>
    </row>
    <row r="30394" spans="1:6" ht="0.2" customHeight="1" x14ac:dyDescent="0.2"/>
    <row r="30395" spans="1:6" ht="12.75" customHeight="1" x14ac:dyDescent="0.2">
      <c r="A30395" s="80" t="s">
        <v>4871</v>
      </c>
      <c r="B30395" s="81" t="s">
        <v>4885</v>
      </c>
      <c r="C30395" s="82" t="s">
        <v>4870</v>
      </c>
      <c r="D30395" s="82" t="s">
        <v>4873</v>
      </c>
      <c r="E30395" s="82" t="s">
        <v>4874</v>
      </c>
      <c r="F30395" s="83" t="s">
        <v>4875</v>
      </c>
    </row>
    <row r="30396" spans="1:6" ht="409.6" hidden="1" customHeight="1" x14ac:dyDescent="0.2"/>
    <row r="30397" spans="1:6" ht="25.5" customHeight="1" thickBot="1" x14ac:dyDescent="0.25">
      <c r="A30397" s="84" t="s">
        <v>6003</v>
      </c>
      <c r="B30397" s="85" t="s">
        <v>6004</v>
      </c>
      <c r="C30397" s="86" t="s">
        <v>4888</v>
      </c>
      <c r="D30397" s="87">
        <v>3.8280000000000002E-2</v>
      </c>
      <c r="E30397" s="88">
        <v>184277</v>
      </c>
      <c r="F30397" s="89">
        <f>+D30397*E30397</f>
        <v>7054.12356</v>
      </c>
    </row>
    <row r="30398" spans="1:6" ht="409.6" hidden="1" customHeight="1" thickBot="1" x14ac:dyDescent="0.25"/>
    <row r="30399" spans="1:6" ht="13.5" customHeight="1" thickBot="1" x14ac:dyDescent="0.25">
      <c r="A30399" s="90" t="s">
        <v>4893</v>
      </c>
      <c r="B30399" s="91"/>
      <c r="C30399" s="92">
        <v>12.8819006921237</v>
      </c>
      <c r="D30399" s="91"/>
      <c r="E30399" s="93" t="s">
        <v>4884</v>
      </c>
      <c r="F30399" s="94">
        <v>7054</v>
      </c>
    </row>
    <row r="30400" spans="1:6" ht="0.2" customHeight="1" x14ac:dyDescent="0.2"/>
    <row r="30401" spans="1:6" ht="12.75" customHeight="1" x14ac:dyDescent="0.2">
      <c r="A30401" s="80" t="s">
        <v>4871</v>
      </c>
      <c r="B30401" s="81" t="s">
        <v>4894</v>
      </c>
      <c r="C30401" s="82" t="s">
        <v>4870</v>
      </c>
      <c r="D30401" s="82" t="s">
        <v>4873</v>
      </c>
      <c r="E30401" s="82" t="s">
        <v>4874</v>
      </c>
      <c r="F30401" s="83" t="s">
        <v>4875</v>
      </c>
    </row>
    <row r="30402" spans="1:6" ht="409.6" hidden="1" customHeight="1" x14ac:dyDescent="0.2"/>
    <row r="30403" spans="1:6" ht="25.5" customHeight="1" thickBot="1" x14ac:dyDescent="0.25">
      <c r="A30403" s="84" t="s">
        <v>4895</v>
      </c>
      <c r="B30403" s="85" t="s">
        <v>4896</v>
      </c>
      <c r="C30403" s="86" t="s">
        <v>4897</v>
      </c>
      <c r="D30403" s="87">
        <v>0.05</v>
      </c>
      <c r="E30403" s="88">
        <v>7054</v>
      </c>
      <c r="F30403" s="89">
        <f>+D30403*E30403</f>
        <v>352.70000000000005</v>
      </c>
    </row>
    <row r="30404" spans="1:6" ht="409.6" hidden="1" customHeight="1" thickBot="1" x14ac:dyDescent="0.25"/>
    <row r="30405" spans="1:6" ht="13.5" customHeight="1" thickBot="1" x14ac:dyDescent="0.25">
      <c r="A30405" s="90" t="s">
        <v>4898</v>
      </c>
      <c r="B30405" s="91"/>
      <c r="C30405" s="92">
        <v>0.64464288975328299</v>
      </c>
      <c r="D30405" s="91"/>
      <c r="E30405" s="93" t="s">
        <v>4884</v>
      </c>
      <c r="F30405" s="94">
        <v>353</v>
      </c>
    </row>
    <row r="30406" spans="1:6" ht="0.2" customHeight="1" x14ac:dyDescent="0.2"/>
    <row r="30407" spans="1:6" ht="12.75" customHeight="1" x14ac:dyDescent="0.2">
      <c r="A30407" s="80" t="s">
        <v>4871</v>
      </c>
      <c r="B30407" s="81" t="s">
        <v>4899</v>
      </c>
      <c r="C30407" s="82" t="s">
        <v>4870</v>
      </c>
      <c r="D30407" s="82" t="s">
        <v>4873</v>
      </c>
      <c r="E30407" s="82" t="s">
        <v>4874</v>
      </c>
      <c r="F30407" s="83" t="s">
        <v>4875</v>
      </c>
    </row>
    <row r="30408" spans="1:6" ht="409.6" hidden="1" customHeight="1" x14ac:dyDescent="0.2"/>
    <row r="30409" spans="1:6" ht="25.5" customHeight="1" x14ac:dyDescent="0.2">
      <c r="A30409" s="84" t="s">
        <v>5016</v>
      </c>
      <c r="B30409" s="85" t="s">
        <v>5017</v>
      </c>
      <c r="C30409" s="86" t="s">
        <v>109</v>
      </c>
      <c r="D30409" s="87">
        <v>0.1</v>
      </c>
      <c r="E30409" s="88">
        <v>3482</v>
      </c>
      <c r="F30409" s="89">
        <f>+D30409*E30409</f>
        <v>348.20000000000005</v>
      </c>
    </row>
    <row r="30410" spans="1:6" ht="409.6" hidden="1" customHeight="1" x14ac:dyDescent="0.2"/>
    <row r="30411" spans="1:6" ht="25.5" customHeight="1" thickBot="1" x14ac:dyDescent="0.25">
      <c r="A30411" s="84" t="s">
        <v>5018</v>
      </c>
      <c r="B30411" s="85" t="s">
        <v>5019</v>
      </c>
      <c r="C30411" s="86" t="s">
        <v>109</v>
      </c>
      <c r="D30411" s="87">
        <v>0.2</v>
      </c>
      <c r="E30411" s="88">
        <v>248</v>
      </c>
      <c r="F30411" s="89">
        <f>+D30411*E30411</f>
        <v>49.6</v>
      </c>
    </row>
    <row r="30412" spans="1:6" ht="409.6" hidden="1" customHeight="1" thickBot="1" x14ac:dyDescent="0.25"/>
    <row r="30413" spans="1:6" ht="13.5" customHeight="1" thickBot="1" x14ac:dyDescent="0.25">
      <c r="A30413" s="90" t="s">
        <v>4904</v>
      </c>
      <c r="B30413" s="91"/>
      <c r="C30413" s="92">
        <v>0.72682116181814904</v>
      </c>
      <c r="D30413" s="91"/>
      <c r="E30413" s="93" t="s">
        <v>4884</v>
      </c>
      <c r="F30413" s="94">
        <v>398</v>
      </c>
    </row>
    <row r="30414" spans="1:6" ht="0.2" customHeight="1" thickBot="1" x14ac:dyDescent="0.25"/>
    <row r="30415" spans="1:6" ht="12.75" customHeight="1" thickBot="1" x14ac:dyDescent="0.3">
      <c r="A30415" s="157" t="s">
        <v>4909</v>
      </c>
      <c r="B30415" s="158"/>
      <c r="C30415" s="158"/>
      <c r="D30415" s="158"/>
      <c r="E30415" s="159">
        <v>54759</v>
      </c>
      <c r="F30415" s="160"/>
    </row>
    <row r="30416" spans="1:6" ht="12.75" customHeight="1" x14ac:dyDescent="0.2"/>
    <row r="30417" spans="1:6" ht="12.75" customHeight="1" x14ac:dyDescent="0.2"/>
    <row r="30418" spans="1:6" ht="409.6" hidden="1" customHeight="1" x14ac:dyDescent="0.2"/>
    <row r="30419" spans="1:6" ht="12.75" customHeight="1" x14ac:dyDescent="0.25">
      <c r="A30419" s="144" t="s">
        <v>4868</v>
      </c>
      <c r="B30419" s="145"/>
      <c r="C30419" s="145"/>
      <c r="D30419" s="145"/>
      <c r="E30419" s="146"/>
      <c r="F30419" s="147"/>
    </row>
    <row r="30420" spans="1:6" ht="12.75" customHeight="1" x14ac:dyDescent="0.2">
      <c r="A30420" s="138" t="s">
        <v>3877</v>
      </c>
      <c r="B30420" s="139"/>
      <c r="C30420" s="139"/>
      <c r="D30420" s="140"/>
      <c r="E30420" s="76" t="s">
        <v>4869</v>
      </c>
      <c r="F30420" s="77" t="s">
        <v>4870</v>
      </c>
    </row>
    <row r="30421" spans="1:6" ht="12.75" customHeight="1" x14ac:dyDescent="0.2">
      <c r="A30421" s="141"/>
      <c r="B30421" s="142"/>
      <c r="C30421" s="142"/>
      <c r="D30421" s="143"/>
      <c r="E30421" s="78" t="s">
        <v>8888</v>
      </c>
      <c r="F30421" s="79" t="s">
        <v>263</v>
      </c>
    </row>
    <row r="30422" spans="1:6" ht="409.6" hidden="1" customHeight="1" x14ac:dyDescent="0.2"/>
    <row r="30423" spans="1:6" ht="12.75" customHeight="1" x14ac:dyDescent="0.2">
      <c r="A30423" s="80" t="s">
        <v>4871</v>
      </c>
      <c r="B30423" s="81" t="s">
        <v>4872</v>
      </c>
      <c r="C30423" s="82" t="s">
        <v>4870</v>
      </c>
      <c r="D30423" s="82" t="s">
        <v>4873</v>
      </c>
      <c r="E30423" s="82" t="s">
        <v>4874</v>
      </c>
      <c r="F30423" s="83" t="s">
        <v>4875</v>
      </c>
    </row>
    <row r="30424" spans="1:6" ht="409.6" hidden="1" customHeight="1" x14ac:dyDescent="0.2"/>
    <row r="30425" spans="1:6" ht="25.5" customHeight="1" x14ac:dyDescent="0.2">
      <c r="A30425" s="84" t="s">
        <v>6484</v>
      </c>
      <c r="B30425" s="85" t="s">
        <v>6485</v>
      </c>
      <c r="C30425" s="86" t="s">
        <v>263</v>
      </c>
      <c r="D30425" s="87">
        <v>1.05</v>
      </c>
      <c r="E30425" s="88">
        <v>55441</v>
      </c>
      <c r="F30425" s="89">
        <f>+D30425*E30425</f>
        <v>58213.05</v>
      </c>
    </row>
    <row r="30426" spans="1:6" ht="409.6" hidden="1" customHeight="1" x14ac:dyDescent="0.2"/>
    <row r="30427" spans="1:6" ht="25.5" customHeight="1" x14ac:dyDescent="0.2">
      <c r="A30427" s="84" t="s">
        <v>6486</v>
      </c>
      <c r="B30427" s="85" t="s">
        <v>6487</v>
      </c>
      <c r="C30427" s="86" t="s">
        <v>9</v>
      </c>
      <c r="D30427" s="87">
        <v>0.16669999999999999</v>
      </c>
      <c r="E30427" s="88">
        <v>34953</v>
      </c>
      <c r="F30427" s="89">
        <f>+D30427*E30427</f>
        <v>5826.6650999999993</v>
      </c>
    </row>
    <row r="30428" spans="1:6" ht="409.6" hidden="1" customHeight="1" x14ac:dyDescent="0.2"/>
    <row r="30429" spans="1:6" ht="25.5" customHeight="1" x14ac:dyDescent="0.2">
      <c r="A30429" s="84" t="s">
        <v>6488</v>
      </c>
      <c r="B30429" s="85" t="s">
        <v>6489</v>
      </c>
      <c r="C30429" s="86" t="s">
        <v>9</v>
      </c>
      <c r="D30429" s="87">
        <v>0.1</v>
      </c>
      <c r="E30429" s="88">
        <v>56474</v>
      </c>
      <c r="F30429" s="89">
        <f>+D30429*E30429</f>
        <v>5647.4000000000005</v>
      </c>
    </row>
    <row r="30430" spans="1:6" ht="409.6" hidden="1" customHeight="1" x14ac:dyDescent="0.2"/>
    <row r="30431" spans="1:6" ht="25.5" customHeight="1" x14ac:dyDescent="0.2">
      <c r="A30431" s="84" t="s">
        <v>6490</v>
      </c>
      <c r="B30431" s="85" t="s">
        <v>6491</v>
      </c>
      <c r="C30431" s="86" t="s">
        <v>9</v>
      </c>
      <c r="D30431" s="87">
        <v>0.1</v>
      </c>
      <c r="E30431" s="88">
        <v>116789</v>
      </c>
      <c r="F30431" s="89">
        <f>+D30431*E30431</f>
        <v>11678.900000000001</v>
      </c>
    </row>
    <row r="30432" spans="1:6" ht="409.6" hidden="1" customHeight="1" x14ac:dyDescent="0.2"/>
    <row r="30433" spans="1:6" ht="25.5" customHeight="1" x14ac:dyDescent="0.2">
      <c r="A30433" s="84" t="s">
        <v>6492</v>
      </c>
      <c r="B30433" s="85" t="s">
        <v>6493</v>
      </c>
      <c r="C30433" s="86" t="s">
        <v>9</v>
      </c>
      <c r="D30433" s="87">
        <v>0.05</v>
      </c>
      <c r="E30433" s="88">
        <v>165930</v>
      </c>
      <c r="F30433" s="89">
        <f>+D30433*E30433</f>
        <v>8296.5</v>
      </c>
    </row>
    <row r="30434" spans="1:6" ht="409.6" hidden="1" customHeight="1" x14ac:dyDescent="0.2"/>
    <row r="30435" spans="1:6" ht="25.5" customHeight="1" x14ac:dyDescent="0.2">
      <c r="A30435" s="84" t="s">
        <v>6494</v>
      </c>
      <c r="B30435" s="85" t="s">
        <v>6495</v>
      </c>
      <c r="C30435" s="86" t="s">
        <v>9</v>
      </c>
      <c r="D30435" s="87">
        <v>0.05</v>
      </c>
      <c r="E30435" s="88">
        <v>165930</v>
      </c>
      <c r="F30435" s="89">
        <f>+D30435*E30435</f>
        <v>8296.5</v>
      </c>
    </row>
    <row r="30436" spans="1:6" ht="409.6" hidden="1" customHeight="1" x14ac:dyDescent="0.2"/>
    <row r="30437" spans="1:6" ht="25.5" customHeight="1" x14ac:dyDescent="0.2">
      <c r="A30437" s="84" t="s">
        <v>6496</v>
      </c>
      <c r="B30437" s="85" t="s">
        <v>6497</v>
      </c>
      <c r="C30437" s="86" t="s">
        <v>9</v>
      </c>
      <c r="D30437" s="87">
        <v>0.05</v>
      </c>
      <c r="E30437" s="88">
        <v>165930</v>
      </c>
      <c r="F30437" s="89">
        <f>+D30437*E30437</f>
        <v>8296.5</v>
      </c>
    </row>
    <row r="30438" spans="1:6" ht="409.6" hidden="1" customHeight="1" x14ac:dyDescent="0.2"/>
    <row r="30439" spans="1:6" ht="25.5" customHeight="1" x14ac:dyDescent="0.2">
      <c r="A30439" s="84" t="s">
        <v>6498</v>
      </c>
      <c r="B30439" s="85" t="s">
        <v>6499</v>
      </c>
      <c r="C30439" s="86" t="s">
        <v>9</v>
      </c>
      <c r="D30439" s="87">
        <v>0.05</v>
      </c>
      <c r="E30439" s="88">
        <v>165930</v>
      </c>
      <c r="F30439" s="89">
        <f>+D30439*E30439</f>
        <v>8296.5</v>
      </c>
    </row>
    <row r="30440" spans="1:6" ht="409.6" hidden="1" customHeight="1" x14ac:dyDescent="0.2"/>
    <row r="30441" spans="1:6" ht="25.5" customHeight="1" x14ac:dyDescent="0.2">
      <c r="A30441" s="84" t="s">
        <v>6522</v>
      </c>
      <c r="B30441" s="85" t="s">
        <v>6523</v>
      </c>
      <c r="C30441" s="86" t="s">
        <v>9</v>
      </c>
      <c r="D30441" s="87">
        <v>0.66</v>
      </c>
      <c r="E30441" s="88">
        <v>4432</v>
      </c>
      <c r="F30441" s="89">
        <f>+D30441*E30441</f>
        <v>2925.1200000000003</v>
      </c>
    </row>
    <row r="30442" spans="1:6" ht="409.6" hidden="1" customHeight="1" x14ac:dyDescent="0.2"/>
    <row r="30443" spans="1:6" ht="25.5" customHeight="1" x14ac:dyDescent="0.2">
      <c r="A30443" s="84" t="s">
        <v>6508</v>
      </c>
      <c r="B30443" s="85" t="s">
        <v>6509</v>
      </c>
      <c r="C30443" s="86" t="s">
        <v>9</v>
      </c>
      <c r="D30443" s="87">
        <v>3.2000000000000001E-2</v>
      </c>
      <c r="E30443" s="88">
        <v>12450</v>
      </c>
      <c r="F30443" s="89">
        <f>+D30443*E30443</f>
        <v>398.40000000000003</v>
      </c>
    </row>
    <row r="30444" spans="1:6" ht="409.6" hidden="1" customHeight="1" x14ac:dyDescent="0.2"/>
    <row r="30445" spans="1:6" ht="25.5" customHeight="1" x14ac:dyDescent="0.2">
      <c r="A30445" s="84" t="s">
        <v>5448</v>
      </c>
      <c r="B30445" s="85" t="s">
        <v>5449</v>
      </c>
      <c r="C30445" s="86" t="s">
        <v>4880</v>
      </c>
      <c r="D30445" s="87">
        <v>0.05</v>
      </c>
      <c r="E30445" s="88">
        <v>72000</v>
      </c>
      <c r="F30445" s="89">
        <f>+D30445*E30445</f>
        <v>3600</v>
      </c>
    </row>
    <row r="30446" spans="1:6" ht="409.6" hidden="1" customHeight="1" x14ac:dyDescent="0.2"/>
    <row r="30447" spans="1:6" ht="25.5" customHeight="1" x14ac:dyDescent="0.2">
      <c r="A30447" s="84" t="s">
        <v>6001</v>
      </c>
      <c r="B30447" s="85" t="s">
        <v>6002</v>
      </c>
      <c r="C30447" s="86" t="s">
        <v>9</v>
      </c>
      <c r="D30447" s="87">
        <v>0.05</v>
      </c>
      <c r="E30447" s="88">
        <v>50900</v>
      </c>
      <c r="F30447" s="89">
        <f>+D30447*E30447</f>
        <v>2545</v>
      </c>
    </row>
    <row r="30448" spans="1:6" ht="409.6" hidden="1" customHeight="1" x14ac:dyDescent="0.2"/>
    <row r="30449" spans="1:6" ht="25.5" customHeight="1" thickBot="1" x14ac:dyDescent="0.25">
      <c r="A30449" s="84" t="s">
        <v>5999</v>
      </c>
      <c r="B30449" s="85" t="s">
        <v>6000</v>
      </c>
      <c r="C30449" s="86" t="s">
        <v>9</v>
      </c>
      <c r="D30449" s="87">
        <v>0.05</v>
      </c>
      <c r="E30449" s="88">
        <v>105565</v>
      </c>
      <c r="F30449" s="89">
        <f>+D30449*E30449</f>
        <v>5278.25</v>
      </c>
    </row>
    <row r="30450" spans="1:6" ht="409.6" hidden="1" customHeight="1" thickBot="1" x14ac:dyDescent="0.25"/>
    <row r="30451" spans="1:6" ht="13.5" customHeight="1" thickBot="1" x14ac:dyDescent="0.25">
      <c r="A30451" s="90" t="s">
        <v>4883</v>
      </c>
      <c r="B30451" s="91"/>
      <c r="C30451" s="92">
        <v>92.405986021182599</v>
      </c>
      <c r="D30451" s="91"/>
      <c r="E30451" s="93" t="s">
        <v>4884</v>
      </c>
      <c r="F30451" s="94">
        <v>129300</v>
      </c>
    </row>
    <row r="30452" spans="1:6" ht="0.2" customHeight="1" x14ac:dyDescent="0.2"/>
    <row r="30453" spans="1:6" ht="12.75" customHeight="1" x14ac:dyDescent="0.2">
      <c r="A30453" s="80" t="s">
        <v>4871</v>
      </c>
      <c r="B30453" s="81" t="s">
        <v>4885</v>
      </c>
      <c r="C30453" s="82" t="s">
        <v>4870</v>
      </c>
      <c r="D30453" s="82" t="s">
        <v>4873</v>
      </c>
      <c r="E30453" s="82" t="s">
        <v>4874</v>
      </c>
      <c r="F30453" s="83" t="s">
        <v>4875</v>
      </c>
    </row>
    <row r="30454" spans="1:6" ht="409.6" hidden="1" customHeight="1" x14ac:dyDescent="0.2"/>
    <row r="30455" spans="1:6" ht="25.5" customHeight="1" thickBot="1" x14ac:dyDescent="0.25">
      <c r="A30455" s="84" t="s">
        <v>6003</v>
      </c>
      <c r="B30455" s="85" t="s">
        <v>6004</v>
      </c>
      <c r="C30455" s="86" t="s">
        <v>4888</v>
      </c>
      <c r="D30455" s="87">
        <v>5.2859999999999997E-2</v>
      </c>
      <c r="E30455" s="88">
        <v>184277</v>
      </c>
      <c r="F30455" s="89">
        <f>+D30455*E30455</f>
        <v>9740.8822199999995</v>
      </c>
    </row>
    <row r="30456" spans="1:6" ht="409.6" hidden="1" customHeight="1" thickBot="1" x14ac:dyDescent="0.25"/>
    <row r="30457" spans="1:6" ht="13.5" customHeight="1" thickBot="1" x14ac:dyDescent="0.25">
      <c r="A30457" s="90" t="s">
        <v>4893</v>
      </c>
      <c r="B30457" s="91"/>
      <c r="C30457" s="92">
        <v>6.9615368123150798</v>
      </c>
      <c r="D30457" s="91"/>
      <c r="E30457" s="93" t="s">
        <v>4884</v>
      </c>
      <c r="F30457" s="94">
        <v>9741</v>
      </c>
    </row>
    <row r="30458" spans="1:6" ht="0.2" customHeight="1" x14ac:dyDescent="0.2"/>
    <row r="30459" spans="1:6" ht="12.75" customHeight="1" x14ac:dyDescent="0.2">
      <c r="A30459" s="80" t="s">
        <v>4871</v>
      </c>
      <c r="B30459" s="81" t="s">
        <v>4894</v>
      </c>
      <c r="C30459" s="82" t="s">
        <v>4870</v>
      </c>
      <c r="D30459" s="82" t="s">
        <v>4873</v>
      </c>
      <c r="E30459" s="82" t="s">
        <v>4874</v>
      </c>
      <c r="F30459" s="83" t="s">
        <v>4875</v>
      </c>
    </row>
    <row r="30460" spans="1:6" ht="409.6" hidden="1" customHeight="1" x14ac:dyDescent="0.2"/>
    <row r="30461" spans="1:6" ht="25.5" customHeight="1" thickBot="1" x14ac:dyDescent="0.25">
      <c r="A30461" s="84" t="s">
        <v>4895</v>
      </c>
      <c r="B30461" s="85" t="s">
        <v>4896</v>
      </c>
      <c r="C30461" s="86" t="s">
        <v>4897</v>
      </c>
      <c r="D30461" s="87">
        <v>0.05</v>
      </c>
      <c r="E30461" s="88">
        <v>9741</v>
      </c>
      <c r="F30461" s="89">
        <f>+D30461*E30461</f>
        <v>487.05</v>
      </c>
    </row>
    <row r="30462" spans="1:6" ht="409.6" hidden="1" customHeight="1" thickBot="1" x14ac:dyDescent="0.25"/>
    <row r="30463" spans="1:6" ht="13.5" customHeight="1" thickBot="1" x14ac:dyDescent="0.25">
      <c r="A30463" s="90" t="s">
        <v>4898</v>
      </c>
      <c r="B30463" s="91"/>
      <c r="C30463" s="92">
        <v>0.34804110744250499</v>
      </c>
      <c r="D30463" s="91"/>
      <c r="E30463" s="93" t="s">
        <v>4884</v>
      </c>
      <c r="F30463" s="94">
        <v>487</v>
      </c>
    </row>
    <row r="30464" spans="1:6" ht="0.2" customHeight="1" x14ac:dyDescent="0.2"/>
    <row r="30465" spans="1:6" ht="12.75" customHeight="1" x14ac:dyDescent="0.2">
      <c r="A30465" s="80" t="s">
        <v>4871</v>
      </c>
      <c r="B30465" s="81" t="s">
        <v>4899</v>
      </c>
      <c r="C30465" s="82" t="s">
        <v>4870</v>
      </c>
      <c r="D30465" s="82" t="s">
        <v>4873</v>
      </c>
      <c r="E30465" s="82" t="s">
        <v>4874</v>
      </c>
      <c r="F30465" s="83" t="s">
        <v>4875</v>
      </c>
    </row>
    <row r="30466" spans="1:6" ht="409.6" hidden="1" customHeight="1" x14ac:dyDescent="0.2"/>
    <row r="30467" spans="1:6" ht="25.5" customHeight="1" x14ac:dyDescent="0.2">
      <c r="A30467" s="84" t="s">
        <v>5016</v>
      </c>
      <c r="B30467" s="85" t="s">
        <v>5017</v>
      </c>
      <c r="C30467" s="86" t="s">
        <v>109</v>
      </c>
      <c r="D30467" s="87">
        <v>0.1</v>
      </c>
      <c r="E30467" s="88">
        <v>3482</v>
      </c>
      <c r="F30467" s="89">
        <f>+D30467*E30467</f>
        <v>348.20000000000005</v>
      </c>
    </row>
    <row r="30468" spans="1:6" ht="409.6" hidden="1" customHeight="1" x14ac:dyDescent="0.2"/>
    <row r="30469" spans="1:6" ht="25.5" customHeight="1" thickBot="1" x14ac:dyDescent="0.25">
      <c r="A30469" s="84" t="s">
        <v>5018</v>
      </c>
      <c r="B30469" s="85" t="s">
        <v>5019</v>
      </c>
      <c r="C30469" s="86" t="s">
        <v>109</v>
      </c>
      <c r="D30469" s="87">
        <v>0.2</v>
      </c>
      <c r="E30469" s="88">
        <v>248</v>
      </c>
      <c r="F30469" s="89">
        <f>+D30469*E30469</f>
        <v>49.6</v>
      </c>
    </row>
    <row r="30470" spans="1:6" ht="409.6" hidden="1" customHeight="1" thickBot="1" x14ac:dyDescent="0.25"/>
    <row r="30471" spans="1:6" ht="13.5" customHeight="1" thickBot="1" x14ac:dyDescent="0.25">
      <c r="A30471" s="90" t="s">
        <v>4904</v>
      </c>
      <c r="B30471" s="91"/>
      <c r="C30471" s="92">
        <v>0.28443605905978903</v>
      </c>
      <c r="D30471" s="91"/>
      <c r="E30471" s="93" t="s">
        <v>4884</v>
      </c>
      <c r="F30471" s="94">
        <v>398</v>
      </c>
    </row>
    <row r="30472" spans="1:6" ht="0.2" customHeight="1" thickBot="1" x14ac:dyDescent="0.25"/>
    <row r="30473" spans="1:6" ht="12.75" customHeight="1" thickBot="1" x14ac:dyDescent="0.3">
      <c r="A30473" s="157" t="s">
        <v>4909</v>
      </c>
      <c r="B30473" s="158"/>
      <c r="C30473" s="158"/>
      <c r="D30473" s="158"/>
      <c r="E30473" s="159">
        <v>139926</v>
      </c>
      <c r="F30473" s="160"/>
    </row>
    <row r="30474" spans="1:6" ht="12.75" customHeight="1" x14ac:dyDescent="0.2"/>
    <row r="30475" spans="1:6" ht="12.75" customHeight="1" x14ac:dyDescent="0.2"/>
    <row r="30476" spans="1:6" ht="409.6" hidden="1" customHeight="1" x14ac:dyDescent="0.2"/>
    <row r="30477" spans="1:6" ht="12.75" customHeight="1" x14ac:dyDescent="0.25">
      <c r="A30477" s="144" t="s">
        <v>4868</v>
      </c>
      <c r="B30477" s="145"/>
      <c r="C30477" s="145"/>
      <c r="D30477" s="145"/>
      <c r="E30477" s="146"/>
      <c r="F30477" s="147"/>
    </row>
    <row r="30478" spans="1:6" ht="12.75" customHeight="1" x14ac:dyDescent="0.2">
      <c r="A30478" s="138" t="s">
        <v>3878</v>
      </c>
      <c r="B30478" s="139"/>
      <c r="C30478" s="139"/>
      <c r="D30478" s="140"/>
      <c r="E30478" s="76" t="s">
        <v>4869</v>
      </c>
      <c r="F30478" s="77" t="s">
        <v>4870</v>
      </c>
    </row>
    <row r="30479" spans="1:6" ht="12.75" customHeight="1" x14ac:dyDescent="0.2">
      <c r="A30479" s="141"/>
      <c r="B30479" s="142"/>
      <c r="C30479" s="142"/>
      <c r="D30479" s="143"/>
      <c r="E30479" s="78" t="s">
        <v>8889</v>
      </c>
      <c r="F30479" s="79" t="s">
        <v>9</v>
      </c>
    </row>
    <row r="30480" spans="1:6" ht="409.6" hidden="1" customHeight="1" x14ac:dyDescent="0.2"/>
    <row r="30481" spans="1:6" ht="12.75" customHeight="1" x14ac:dyDescent="0.2">
      <c r="A30481" s="80" t="s">
        <v>4871</v>
      </c>
      <c r="B30481" s="81" t="s">
        <v>4872</v>
      </c>
      <c r="C30481" s="82" t="s">
        <v>4870</v>
      </c>
      <c r="D30481" s="82" t="s">
        <v>4873</v>
      </c>
      <c r="E30481" s="82" t="s">
        <v>4874</v>
      </c>
      <c r="F30481" s="83" t="s">
        <v>4875</v>
      </c>
    </row>
    <row r="30482" spans="1:6" ht="409.6" hidden="1" customHeight="1" x14ac:dyDescent="0.2"/>
    <row r="30483" spans="1:6" ht="25.5" customHeight="1" x14ac:dyDescent="0.2">
      <c r="A30483" s="84" t="s">
        <v>6516</v>
      </c>
      <c r="B30483" s="85" t="s">
        <v>6517</v>
      </c>
      <c r="C30483" s="86" t="s">
        <v>9</v>
      </c>
      <c r="D30483" s="87">
        <v>1</v>
      </c>
      <c r="E30483" s="88">
        <v>1639</v>
      </c>
      <c r="F30483" s="89">
        <f>+D30483*E30483</f>
        <v>1639</v>
      </c>
    </row>
    <row r="30484" spans="1:6" ht="409.6" hidden="1" customHeight="1" x14ac:dyDescent="0.2"/>
    <row r="30485" spans="1:6" ht="25.5" customHeight="1" x14ac:dyDescent="0.2">
      <c r="A30485" s="84" t="s">
        <v>6504</v>
      </c>
      <c r="B30485" s="85" t="s">
        <v>6505</v>
      </c>
      <c r="C30485" s="86" t="s">
        <v>263</v>
      </c>
      <c r="D30485" s="87">
        <v>0.4</v>
      </c>
      <c r="E30485" s="88">
        <v>11180</v>
      </c>
      <c r="F30485" s="89">
        <f>+D30485*E30485</f>
        <v>4472</v>
      </c>
    </row>
    <row r="30486" spans="1:6" ht="409.6" hidden="1" customHeight="1" x14ac:dyDescent="0.2"/>
    <row r="30487" spans="1:6" ht="25.5" customHeight="1" x14ac:dyDescent="0.2">
      <c r="A30487" s="84" t="s">
        <v>6446</v>
      </c>
      <c r="B30487" s="85" t="s">
        <v>6447</v>
      </c>
      <c r="C30487" s="86" t="s">
        <v>9</v>
      </c>
      <c r="D30487" s="87">
        <v>2</v>
      </c>
      <c r="E30487" s="88">
        <v>8840</v>
      </c>
      <c r="F30487" s="89">
        <f>+D30487*E30487</f>
        <v>17680</v>
      </c>
    </row>
    <row r="30488" spans="1:6" ht="409.6" hidden="1" customHeight="1" x14ac:dyDescent="0.2"/>
    <row r="30489" spans="1:6" ht="25.5" customHeight="1" x14ac:dyDescent="0.2">
      <c r="A30489" s="84" t="s">
        <v>6454</v>
      </c>
      <c r="B30489" s="85" t="s">
        <v>6455</v>
      </c>
      <c r="C30489" s="86" t="s">
        <v>9</v>
      </c>
      <c r="D30489" s="87">
        <v>1</v>
      </c>
      <c r="E30489" s="88">
        <v>8795</v>
      </c>
      <c r="F30489" s="89">
        <f>+D30489*E30489</f>
        <v>8795</v>
      </c>
    </row>
    <row r="30490" spans="1:6" ht="409.6" hidden="1" customHeight="1" x14ac:dyDescent="0.2"/>
    <row r="30491" spans="1:6" ht="25.5" customHeight="1" x14ac:dyDescent="0.2">
      <c r="A30491" s="84" t="s">
        <v>5400</v>
      </c>
      <c r="B30491" s="85" t="s">
        <v>5401</v>
      </c>
      <c r="C30491" s="86" t="s">
        <v>4880</v>
      </c>
      <c r="D30491" s="87">
        <v>1.155E-2</v>
      </c>
      <c r="E30491" s="88">
        <v>40500</v>
      </c>
      <c r="F30491" s="89">
        <f>+D30491*E30491</f>
        <v>467.77499999999998</v>
      </c>
    </row>
    <row r="30492" spans="1:6" ht="409.6" hidden="1" customHeight="1" x14ac:dyDescent="0.2"/>
    <row r="30493" spans="1:6" ht="25.5" customHeight="1" x14ac:dyDescent="0.2">
      <c r="A30493" s="84" t="s">
        <v>6524</v>
      </c>
      <c r="B30493" s="85" t="s">
        <v>6525</v>
      </c>
      <c r="C30493" s="86" t="s">
        <v>9</v>
      </c>
      <c r="D30493" s="87">
        <v>1.155E-2</v>
      </c>
      <c r="E30493" s="88">
        <v>31100</v>
      </c>
      <c r="F30493" s="89">
        <f>+D30493*E30493</f>
        <v>359.20499999999998</v>
      </c>
    </row>
    <row r="30494" spans="1:6" ht="409.6" hidden="1" customHeight="1" x14ac:dyDescent="0.2"/>
    <row r="30495" spans="1:6" ht="25.5" customHeight="1" x14ac:dyDescent="0.2">
      <c r="A30495" s="84" t="s">
        <v>5448</v>
      </c>
      <c r="B30495" s="85" t="s">
        <v>5449</v>
      </c>
      <c r="C30495" s="86" t="s">
        <v>4880</v>
      </c>
      <c r="D30495" s="87">
        <v>1.155E-2</v>
      </c>
      <c r="E30495" s="88">
        <v>72000</v>
      </c>
      <c r="F30495" s="89">
        <f>+D30495*E30495</f>
        <v>831.59999999999991</v>
      </c>
    </row>
    <row r="30496" spans="1:6" ht="409.6" hidden="1" customHeight="1" x14ac:dyDescent="0.2"/>
    <row r="30497" spans="1:6" ht="25.5" customHeight="1" x14ac:dyDescent="0.2">
      <c r="A30497" s="84" t="s">
        <v>5999</v>
      </c>
      <c r="B30497" s="85" t="s">
        <v>6000</v>
      </c>
      <c r="C30497" s="86" t="s">
        <v>9</v>
      </c>
      <c r="D30497" s="87">
        <v>0.13</v>
      </c>
      <c r="E30497" s="88">
        <v>105565</v>
      </c>
      <c r="F30497" s="89">
        <f>+D30497*E30497</f>
        <v>13723.45</v>
      </c>
    </row>
    <row r="30498" spans="1:6" ht="409.6" hidden="1" customHeight="1" x14ac:dyDescent="0.2"/>
    <row r="30499" spans="1:6" ht="25.5" customHeight="1" thickBot="1" x14ac:dyDescent="0.25">
      <c r="A30499" s="84" t="s">
        <v>6001</v>
      </c>
      <c r="B30499" s="85" t="s">
        <v>6002</v>
      </c>
      <c r="C30499" s="86" t="s">
        <v>9</v>
      </c>
      <c r="D30499" s="87">
        <v>0.13</v>
      </c>
      <c r="E30499" s="88">
        <v>50900</v>
      </c>
      <c r="F30499" s="89">
        <f>+D30499*E30499</f>
        <v>6617</v>
      </c>
    </row>
    <row r="30500" spans="1:6" ht="409.6" hidden="1" customHeight="1" thickBot="1" x14ac:dyDescent="0.25"/>
    <row r="30501" spans="1:6" ht="13.5" customHeight="1" thickBot="1" x14ac:dyDescent="0.25">
      <c r="A30501" s="90" t="s">
        <v>4883</v>
      </c>
      <c r="B30501" s="91"/>
      <c r="C30501" s="92">
        <v>81.989005046863696</v>
      </c>
      <c r="D30501" s="91"/>
      <c r="E30501" s="93" t="s">
        <v>4884</v>
      </c>
      <c r="F30501" s="94">
        <v>54585</v>
      </c>
    </row>
    <row r="30502" spans="1:6" ht="0.2" customHeight="1" x14ac:dyDescent="0.2"/>
    <row r="30503" spans="1:6" ht="12.75" customHeight="1" x14ac:dyDescent="0.2">
      <c r="A30503" s="80" t="s">
        <v>4871</v>
      </c>
      <c r="B30503" s="81" t="s">
        <v>4885</v>
      </c>
      <c r="C30503" s="82" t="s">
        <v>4870</v>
      </c>
      <c r="D30503" s="82" t="s">
        <v>4873</v>
      </c>
      <c r="E30503" s="82" t="s">
        <v>4874</v>
      </c>
      <c r="F30503" s="83" t="s">
        <v>4875</v>
      </c>
    </row>
    <row r="30504" spans="1:6" ht="409.6" hidden="1" customHeight="1" x14ac:dyDescent="0.2"/>
    <row r="30505" spans="1:6" ht="25.5" customHeight="1" thickBot="1" x14ac:dyDescent="0.25">
      <c r="A30505" s="84" t="s">
        <v>6003</v>
      </c>
      <c r="B30505" s="85" t="s">
        <v>6004</v>
      </c>
      <c r="C30505" s="86" t="s">
        <v>4888</v>
      </c>
      <c r="D30505" s="87">
        <v>6.1969999999999997E-2</v>
      </c>
      <c r="E30505" s="88">
        <v>184277</v>
      </c>
      <c r="F30505" s="89">
        <f>+D30505*E30505</f>
        <v>11419.645689999999</v>
      </c>
    </row>
    <row r="30506" spans="1:6" ht="409.6" hidden="1" customHeight="1" thickBot="1" x14ac:dyDescent="0.25"/>
    <row r="30507" spans="1:6" ht="13.5" customHeight="1" thickBot="1" x14ac:dyDescent="0.25">
      <c r="A30507" s="90" t="s">
        <v>4893</v>
      </c>
      <c r="B30507" s="91"/>
      <c r="C30507" s="92">
        <v>17.1533285267964</v>
      </c>
      <c r="D30507" s="91"/>
      <c r="E30507" s="93" t="s">
        <v>4884</v>
      </c>
      <c r="F30507" s="94">
        <v>11420</v>
      </c>
    </row>
    <row r="30508" spans="1:6" ht="0.2" customHeight="1" x14ac:dyDescent="0.2"/>
    <row r="30509" spans="1:6" ht="12.75" customHeight="1" x14ac:dyDescent="0.2">
      <c r="A30509" s="80" t="s">
        <v>4871</v>
      </c>
      <c r="B30509" s="81" t="s">
        <v>4894</v>
      </c>
      <c r="C30509" s="82" t="s">
        <v>4870</v>
      </c>
      <c r="D30509" s="82" t="s">
        <v>4873</v>
      </c>
      <c r="E30509" s="82" t="s">
        <v>4874</v>
      </c>
      <c r="F30509" s="83" t="s">
        <v>4875</v>
      </c>
    </row>
    <row r="30510" spans="1:6" ht="409.6" hidden="1" customHeight="1" x14ac:dyDescent="0.2"/>
    <row r="30511" spans="1:6" ht="25.5" customHeight="1" thickBot="1" x14ac:dyDescent="0.25">
      <c r="A30511" s="84" t="s">
        <v>4895</v>
      </c>
      <c r="B30511" s="85" t="s">
        <v>4896</v>
      </c>
      <c r="C30511" s="86" t="s">
        <v>4897</v>
      </c>
      <c r="D30511" s="87">
        <v>0.05</v>
      </c>
      <c r="E30511" s="88">
        <v>11420</v>
      </c>
      <c r="F30511" s="89">
        <f>+D30511*E30511</f>
        <v>571</v>
      </c>
    </row>
    <row r="30512" spans="1:6" ht="409.6" hidden="1" customHeight="1" thickBot="1" x14ac:dyDescent="0.25"/>
    <row r="30513" spans="1:6" ht="13.5" customHeight="1" thickBot="1" x14ac:dyDescent="0.25">
      <c r="A30513" s="90" t="s">
        <v>4898</v>
      </c>
      <c r="B30513" s="91"/>
      <c r="C30513" s="92">
        <v>0.85766642633982204</v>
      </c>
      <c r="D30513" s="91"/>
      <c r="E30513" s="93" t="s">
        <v>4884</v>
      </c>
      <c r="F30513" s="94">
        <v>571</v>
      </c>
    </row>
    <row r="30514" spans="1:6" ht="0.2" customHeight="1" thickBot="1" x14ac:dyDescent="0.25"/>
    <row r="30515" spans="1:6" ht="12.75" customHeight="1" thickBot="1" x14ac:dyDescent="0.3">
      <c r="A30515" s="157" t="s">
        <v>4909</v>
      </c>
      <c r="B30515" s="158"/>
      <c r="C30515" s="158"/>
      <c r="D30515" s="158"/>
      <c r="E30515" s="159">
        <v>66576</v>
      </c>
      <c r="F30515" s="160"/>
    </row>
    <row r="30516" spans="1:6" ht="12.75" customHeight="1" x14ac:dyDescent="0.2"/>
    <row r="30517" spans="1:6" ht="12.75" customHeight="1" x14ac:dyDescent="0.2"/>
    <row r="30518" spans="1:6" ht="409.6" hidden="1" customHeight="1" x14ac:dyDescent="0.2"/>
    <row r="30519" spans="1:6" ht="12.75" customHeight="1" x14ac:dyDescent="0.25">
      <c r="A30519" s="144" t="s">
        <v>4868</v>
      </c>
      <c r="B30519" s="145"/>
      <c r="C30519" s="145"/>
      <c r="D30519" s="145"/>
      <c r="E30519" s="146"/>
      <c r="F30519" s="147"/>
    </row>
    <row r="30520" spans="1:6" ht="12.75" customHeight="1" x14ac:dyDescent="0.2">
      <c r="A30520" s="138" t="s">
        <v>3879</v>
      </c>
      <c r="B30520" s="139"/>
      <c r="C30520" s="139"/>
      <c r="D30520" s="140"/>
      <c r="E30520" s="76" t="s">
        <v>4869</v>
      </c>
      <c r="F30520" s="77" t="s">
        <v>4870</v>
      </c>
    </row>
    <row r="30521" spans="1:6" ht="12.75" customHeight="1" x14ac:dyDescent="0.2">
      <c r="A30521" s="141"/>
      <c r="B30521" s="142"/>
      <c r="C30521" s="142"/>
      <c r="D30521" s="143"/>
      <c r="E30521" s="78" t="s">
        <v>8890</v>
      </c>
      <c r="F30521" s="79" t="s">
        <v>9</v>
      </c>
    </row>
    <row r="30522" spans="1:6" ht="409.6" hidden="1" customHeight="1" x14ac:dyDescent="0.2"/>
    <row r="30523" spans="1:6" ht="12.75" customHeight="1" x14ac:dyDescent="0.2">
      <c r="A30523" s="80" t="s">
        <v>4871</v>
      </c>
      <c r="B30523" s="81" t="s">
        <v>4872</v>
      </c>
      <c r="C30523" s="82" t="s">
        <v>4870</v>
      </c>
      <c r="D30523" s="82" t="s">
        <v>4873</v>
      </c>
      <c r="E30523" s="82" t="s">
        <v>4874</v>
      </c>
      <c r="F30523" s="83" t="s">
        <v>4875</v>
      </c>
    </row>
    <row r="30524" spans="1:6" ht="409.6" hidden="1" customHeight="1" x14ac:dyDescent="0.2"/>
    <row r="30525" spans="1:6" ht="25.5" customHeight="1" x14ac:dyDescent="0.2">
      <c r="A30525" s="84" t="s">
        <v>6518</v>
      </c>
      <c r="B30525" s="85" t="s">
        <v>6519</v>
      </c>
      <c r="C30525" s="86" t="s">
        <v>9</v>
      </c>
      <c r="D30525" s="87">
        <v>1</v>
      </c>
      <c r="E30525" s="88">
        <v>3205</v>
      </c>
      <c r="F30525" s="89">
        <f>+D30525*E30525</f>
        <v>3205</v>
      </c>
    </row>
    <row r="30526" spans="1:6" ht="409.6" hidden="1" customHeight="1" x14ac:dyDescent="0.2"/>
    <row r="30527" spans="1:6" ht="25.5" customHeight="1" x14ac:dyDescent="0.2">
      <c r="A30527" s="84" t="s">
        <v>6510</v>
      </c>
      <c r="B30527" s="85" t="s">
        <v>6511</v>
      </c>
      <c r="C30527" s="86" t="s">
        <v>263</v>
      </c>
      <c r="D30527" s="87">
        <v>0.4</v>
      </c>
      <c r="E30527" s="88">
        <v>19150</v>
      </c>
      <c r="F30527" s="89">
        <f>+D30527*E30527</f>
        <v>7660</v>
      </c>
    </row>
    <row r="30528" spans="1:6" ht="409.6" hidden="1" customHeight="1" x14ac:dyDescent="0.2"/>
    <row r="30529" spans="1:6" ht="25.5" customHeight="1" x14ac:dyDescent="0.2">
      <c r="A30529" s="84" t="s">
        <v>6464</v>
      </c>
      <c r="B30529" s="85" t="s">
        <v>6465</v>
      </c>
      <c r="C30529" s="86" t="s">
        <v>9</v>
      </c>
      <c r="D30529" s="87">
        <v>2</v>
      </c>
      <c r="E30529" s="88">
        <v>15415</v>
      </c>
      <c r="F30529" s="89">
        <f>+D30529*E30529</f>
        <v>30830</v>
      </c>
    </row>
    <row r="30530" spans="1:6" ht="409.6" hidden="1" customHeight="1" x14ac:dyDescent="0.2"/>
    <row r="30531" spans="1:6" ht="25.5" customHeight="1" x14ac:dyDescent="0.2">
      <c r="A30531" s="84" t="s">
        <v>6474</v>
      </c>
      <c r="B30531" s="85" t="s">
        <v>6475</v>
      </c>
      <c r="C30531" s="86" t="s">
        <v>9</v>
      </c>
      <c r="D30531" s="87">
        <v>1</v>
      </c>
      <c r="E30531" s="88">
        <v>18141</v>
      </c>
      <c r="F30531" s="89">
        <f>+D30531*E30531</f>
        <v>18141</v>
      </c>
    </row>
    <row r="30532" spans="1:6" ht="409.6" hidden="1" customHeight="1" x14ac:dyDescent="0.2"/>
    <row r="30533" spans="1:6" ht="25.5" customHeight="1" x14ac:dyDescent="0.2">
      <c r="A30533" s="84" t="s">
        <v>5400</v>
      </c>
      <c r="B30533" s="85" t="s">
        <v>5401</v>
      </c>
      <c r="C30533" s="86" t="s">
        <v>4880</v>
      </c>
      <c r="D30533" s="87">
        <v>1.155E-2</v>
      </c>
      <c r="E30533" s="88">
        <v>40500</v>
      </c>
      <c r="F30533" s="89">
        <f>+D30533*E30533</f>
        <v>467.77499999999998</v>
      </c>
    </row>
    <row r="30534" spans="1:6" ht="409.6" hidden="1" customHeight="1" x14ac:dyDescent="0.2"/>
    <row r="30535" spans="1:6" ht="25.5" customHeight="1" x14ac:dyDescent="0.2">
      <c r="A30535" s="84" t="s">
        <v>6524</v>
      </c>
      <c r="B30535" s="85" t="s">
        <v>6525</v>
      </c>
      <c r="C30535" s="86" t="s">
        <v>9</v>
      </c>
      <c r="D30535" s="87">
        <v>1.155E-2</v>
      </c>
      <c r="E30535" s="88">
        <v>31100</v>
      </c>
      <c r="F30535" s="89">
        <f>+D30535*E30535</f>
        <v>359.20499999999998</v>
      </c>
    </row>
    <row r="30536" spans="1:6" ht="409.6" hidden="1" customHeight="1" x14ac:dyDescent="0.2"/>
    <row r="30537" spans="1:6" ht="25.5" customHeight="1" x14ac:dyDescent="0.2">
      <c r="A30537" s="84" t="s">
        <v>5448</v>
      </c>
      <c r="B30537" s="85" t="s">
        <v>5449</v>
      </c>
      <c r="C30537" s="86" t="s">
        <v>4880</v>
      </c>
      <c r="D30537" s="87">
        <v>1.155E-2</v>
      </c>
      <c r="E30537" s="88">
        <v>72000</v>
      </c>
      <c r="F30537" s="89">
        <f>+D30537*E30537</f>
        <v>831.59999999999991</v>
      </c>
    </row>
    <row r="30538" spans="1:6" ht="409.6" hidden="1" customHeight="1" x14ac:dyDescent="0.2"/>
    <row r="30539" spans="1:6" ht="25.5" customHeight="1" x14ac:dyDescent="0.2">
      <c r="A30539" s="84" t="s">
        <v>5999</v>
      </c>
      <c r="B30539" s="85" t="s">
        <v>6000</v>
      </c>
      <c r="C30539" s="86" t="s">
        <v>9</v>
      </c>
      <c r="D30539" s="87">
        <v>0.13</v>
      </c>
      <c r="E30539" s="88">
        <v>105565</v>
      </c>
      <c r="F30539" s="89">
        <f>+D30539*E30539</f>
        <v>13723.45</v>
      </c>
    </row>
    <row r="30540" spans="1:6" ht="409.6" hidden="1" customHeight="1" x14ac:dyDescent="0.2"/>
    <row r="30541" spans="1:6" ht="25.5" customHeight="1" thickBot="1" x14ac:dyDescent="0.25">
      <c r="A30541" s="84" t="s">
        <v>6001</v>
      </c>
      <c r="B30541" s="85" t="s">
        <v>6002</v>
      </c>
      <c r="C30541" s="86" t="s">
        <v>9</v>
      </c>
      <c r="D30541" s="87">
        <v>0.13</v>
      </c>
      <c r="E30541" s="88">
        <v>50900</v>
      </c>
      <c r="F30541" s="89">
        <f>+D30541*E30541</f>
        <v>6617</v>
      </c>
    </row>
    <row r="30542" spans="1:6" ht="409.6" hidden="1" customHeight="1" thickBot="1" x14ac:dyDescent="0.25"/>
    <row r="30543" spans="1:6" ht="13.5" customHeight="1" thickBot="1" x14ac:dyDescent="0.25">
      <c r="A30543" s="90" t="s">
        <v>4883</v>
      </c>
      <c r="B30543" s="91"/>
      <c r="C30543" s="92">
        <v>84.673247247744399</v>
      </c>
      <c r="D30543" s="91"/>
      <c r="E30543" s="93" t="s">
        <v>4884</v>
      </c>
      <c r="F30543" s="94">
        <v>81835</v>
      </c>
    </row>
    <row r="30544" spans="1:6" ht="0.2" customHeight="1" x14ac:dyDescent="0.2"/>
    <row r="30545" spans="1:6" ht="12.75" customHeight="1" x14ac:dyDescent="0.2">
      <c r="A30545" s="80" t="s">
        <v>4871</v>
      </c>
      <c r="B30545" s="81" t="s">
        <v>4885</v>
      </c>
      <c r="C30545" s="82" t="s">
        <v>4870</v>
      </c>
      <c r="D30545" s="82" t="s">
        <v>4873</v>
      </c>
      <c r="E30545" s="82" t="s">
        <v>4874</v>
      </c>
      <c r="F30545" s="83" t="s">
        <v>4875</v>
      </c>
    </row>
    <row r="30546" spans="1:6" ht="409.6" hidden="1" customHeight="1" x14ac:dyDescent="0.2"/>
    <row r="30547" spans="1:6" ht="25.5" customHeight="1" thickBot="1" x14ac:dyDescent="0.25">
      <c r="A30547" s="84" t="s">
        <v>6003</v>
      </c>
      <c r="B30547" s="85" t="s">
        <v>6004</v>
      </c>
      <c r="C30547" s="86" t="s">
        <v>4888</v>
      </c>
      <c r="D30547" s="87">
        <v>7.6560000000000003E-2</v>
      </c>
      <c r="E30547" s="88">
        <v>184277</v>
      </c>
      <c r="F30547" s="89">
        <f>+D30547*E30547</f>
        <v>14108.24712</v>
      </c>
    </row>
    <row r="30548" spans="1:6" ht="409.6" hidden="1" customHeight="1" thickBot="1" x14ac:dyDescent="0.25"/>
    <row r="30549" spans="1:6" ht="13.5" customHeight="1" thickBot="1" x14ac:dyDescent="0.25">
      <c r="A30549" s="90" t="s">
        <v>4893</v>
      </c>
      <c r="B30549" s="91"/>
      <c r="C30549" s="92">
        <v>14.597301547885101</v>
      </c>
      <c r="D30549" s="91"/>
      <c r="E30549" s="93" t="s">
        <v>4884</v>
      </c>
      <c r="F30549" s="94">
        <v>14108</v>
      </c>
    </row>
    <row r="30550" spans="1:6" ht="0.2" customHeight="1" x14ac:dyDescent="0.2"/>
    <row r="30551" spans="1:6" ht="12.75" customHeight="1" x14ac:dyDescent="0.2">
      <c r="A30551" s="80" t="s">
        <v>4871</v>
      </c>
      <c r="B30551" s="81" t="s">
        <v>4894</v>
      </c>
      <c r="C30551" s="82" t="s">
        <v>4870</v>
      </c>
      <c r="D30551" s="82" t="s">
        <v>4873</v>
      </c>
      <c r="E30551" s="82" t="s">
        <v>4874</v>
      </c>
      <c r="F30551" s="83" t="s">
        <v>4875</v>
      </c>
    </row>
    <row r="30552" spans="1:6" ht="409.6" hidden="1" customHeight="1" x14ac:dyDescent="0.2"/>
    <row r="30553" spans="1:6" ht="25.5" customHeight="1" thickBot="1" x14ac:dyDescent="0.25">
      <c r="A30553" s="84" t="s">
        <v>4895</v>
      </c>
      <c r="B30553" s="85" t="s">
        <v>4896</v>
      </c>
      <c r="C30553" s="86" t="s">
        <v>4897</v>
      </c>
      <c r="D30553" s="87">
        <v>0.05</v>
      </c>
      <c r="E30553" s="88">
        <v>14108</v>
      </c>
      <c r="F30553" s="89">
        <f>+D30553*E30553</f>
        <v>705.40000000000009</v>
      </c>
    </row>
    <row r="30554" spans="1:6" ht="409.6" hidden="1" customHeight="1" thickBot="1" x14ac:dyDescent="0.25"/>
    <row r="30555" spans="1:6" ht="13.5" customHeight="1" thickBot="1" x14ac:dyDescent="0.25">
      <c r="A30555" s="90" t="s">
        <v>4898</v>
      </c>
      <c r="B30555" s="91"/>
      <c r="C30555" s="92">
        <v>0.72945120437049904</v>
      </c>
      <c r="D30555" s="91"/>
      <c r="E30555" s="93" t="s">
        <v>4884</v>
      </c>
      <c r="F30555" s="94">
        <v>705</v>
      </c>
    </row>
    <row r="30556" spans="1:6" ht="0.2" customHeight="1" thickBot="1" x14ac:dyDescent="0.25"/>
    <row r="30557" spans="1:6" ht="12.75" customHeight="1" thickBot="1" x14ac:dyDescent="0.3">
      <c r="A30557" s="157" t="s">
        <v>4909</v>
      </c>
      <c r="B30557" s="158"/>
      <c r="C30557" s="158"/>
      <c r="D30557" s="158"/>
      <c r="E30557" s="159">
        <v>96648</v>
      </c>
      <c r="F30557" s="160"/>
    </row>
    <row r="30558" spans="1:6" ht="12.75" customHeight="1" x14ac:dyDescent="0.2"/>
    <row r="30559" spans="1:6" ht="12.75" customHeight="1" x14ac:dyDescent="0.2"/>
    <row r="30560" spans="1:6" ht="409.6" hidden="1" customHeight="1" x14ac:dyDescent="0.2"/>
    <row r="30561" spans="1:6" ht="12.75" customHeight="1" x14ac:dyDescent="0.25">
      <c r="A30561" s="144" t="s">
        <v>4868</v>
      </c>
      <c r="B30561" s="145"/>
      <c r="C30561" s="145"/>
      <c r="D30561" s="145"/>
      <c r="E30561" s="146"/>
      <c r="F30561" s="147"/>
    </row>
    <row r="30562" spans="1:6" ht="12.75" customHeight="1" x14ac:dyDescent="0.2">
      <c r="A30562" s="138" t="s">
        <v>3880</v>
      </c>
      <c r="B30562" s="139"/>
      <c r="C30562" s="139"/>
      <c r="D30562" s="140"/>
      <c r="E30562" s="76" t="s">
        <v>4869</v>
      </c>
      <c r="F30562" s="77" t="s">
        <v>4870</v>
      </c>
    </row>
    <row r="30563" spans="1:6" ht="12.75" customHeight="1" x14ac:dyDescent="0.2">
      <c r="A30563" s="141"/>
      <c r="B30563" s="142"/>
      <c r="C30563" s="142"/>
      <c r="D30563" s="143"/>
      <c r="E30563" s="78" t="s">
        <v>8891</v>
      </c>
      <c r="F30563" s="79" t="s">
        <v>9</v>
      </c>
    </row>
    <row r="30564" spans="1:6" ht="409.6" hidden="1" customHeight="1" x14ac:dyDescent="0.2"/>
    <row r="30565" spans="1:6" ht="12.75" customHeight="1" x14ac:dyDescent="0.2">
      <c r="A30565" s="80" t="s">
        <v>4871</v>
      </c>
      <c r="B30565" s="81" t="s">
        <v>4872</v>
      </c>
      <c r="C30565" s="82" t="s">
        <v>4870</v>
      </c>
      <c r="D30565" s="82" t="s">
        <v>4873</v>
      </c>
      <c r="E30565" s="82" t="s">
        <v>4874</v>
      </c>
      <c r="F30565" s="83" t="s">
        <v>4875</v>
      </c>
    </row>
    <row r="30566" spans="1:6" ht="409.6" hidden="1" customHeight="1" x14ac:dyDescent="0.2"/>
    <row r="30567" spans="1:6" ht="25.5" customHeight="1" x14ac:dyDescent="0.2">
      <c r="A30567" s="84" t="s">
        <v>6526</v>
      </c>
      <c r="B30567" s="85" t="s">
        <v>6527</v>
      </c>
      <c r="C30567" s="86" t="s">
        <v>9</v>
      </c>
      <c r="D30567" s="87">
        <v>1</v>
      </c>
      <c r="E30567" s="88">
        <v>15950</v>
      </c>
      <c r="F30567" s="89">
        <f>+D30567*E30567</f>
        <v>15950</v>
      </c>
    </row>
    <row r="30568" spans="1:6" ht="409.6" hidden="1" customHeight="1" x14ac:dyDescent="0.2"/>
    <row r="30569" spans="1:6" ht="25.5" customHeight="1" thickBot="1" x14ac:dyDescent="0.25">
      <c r="A30569" s="84" t="s">
        <v>6528</v>
      </c>
      <c r="B30569" s="85" t="s">
        <v>6529</v>
      </c>
      <c r="C30569" s="86" t="s">
        <v>7</v>
      </c>
      <c r="D30569" s="87">
        <v>0.12</v>
      </c>
      <c r="E30569" s="88">
        <v>2276</v>
      </c>
      <c r="F30569" s="89">
        <f>+D30569*E30569</f>
        <v>273.12</v>
      </c>
    </row>
    <row r="30570" spans="1:6" ht="409.6" hidden="1" customHeight="1" thickBot="1" x14ac:dyDescent="0.25"/>
    <row r="30571" spans="1:6" ht="13.5" customHeight="1" thickBot="1" x14ac:dyDescent="0.25">
      <c r="A30571" s="90" t="s">
        <v>4883</v>
      </c>
      <c r="B30571" s="91"/>
      <c r="C30571" s="92">
        <v>52.391409656063303</v>
      </c>
      <c r="D30571" s="91"/>
      <c r="E30571" s="93" t="s">
        <v>4884</v>
      </c>
      <c r="F30571" s="94">
        <v>16223</v>
      </c>
    </row>
    <row r="30572" spans="1:6" ht="0.2" customHeight="1" x14ac:dyDescent="0.2"/>
    <row r="30573" spans="1:6" ht="12.75" customHeight="1" x14ac:dyDescent="0.2">
      <c r="A30573" s="80" t="s">
        <v>4871</v>
      </c>
      <c r="B30573" s="81" t="s">
        <v>4885</v>
      </c>
      <c r="C30573" s="82" t="s">
        <v>4870</v>
      </c>
      <c r="D30573" s="82" t="s">
        <v>4873</v>
      </c>
      <c r="E30573" s="82" t="s">
        <v>4874</v>
      </c>
      <c r="F30573" s="83" t="s">
        <v>4875</v>
      </c>
    </row>
    <row r="30574" spans="1:6" ht="409.6" hidden="1" customHeight="1" x14ac:dyDescent="0.2"/>
    <row r="30575" spans="1:6" ht="25.5" customHeight="1" thickBot="1" x14ac:dyDescent="0.25">
      <c r="A30575" s="84" t="s">
        <v>4953</v>
      </c>
      <c r="B30575" s="85" t="s">
        <v>4954</v>
      </c>
      <c r="C30575" s="86" t="s">
        <v>4888</v>
      </c>
      <c r="D30575" s="87">
        <v>0.12</v>
      </c>
      <c r="E30575" s="88">
        <v>117001</v>
      </c>
      <c r="F30575" s="89">
        <f>+D30575*E30575</f>
        <v>14040.119999999999</v>
      </c>
    </row>
    <row r="30576" spans="1:6" ht="409.6" hidden="1" customHeight="1" thickBot="1" x14ac:dyDescent="0.25"/>
    <row r="30577" spans="1:6" ht="13.5" customHeight="1" thickBot="1" x14ac:dyDescent="0.25">
      <c r="A30577" s="90" t="s">
        <v>4893</v>
      </c>
      <c r="B30577" s="91"/>
      <c r="C30577" s="92">
        <v>45.341514613273098</v>
      </c>
      <c r="D30577" s="91"/>
      <c r="E30577" s="93" t="s">
        <v>4884</v>
      </c>
      <c r="F30577" s="94">
        <v>14040</v>
      </c>
    </row>
    <row r="30578" spans="1:6" ht="0.2" customHeight="1" x14ac:dyDescent="0.2"/>
    <row r="30579" spans="1:6" ht="12.75" customHeight="1" x14ac:dyDescent="0.2">
      <c r="A30579" s="80" t="s">
        <v>4871</v>
      </c>
      <c r="B30579" s="81" t="s">
        <v>4894</v>
      </c>
      <c r="C30579" s="82" t="s">
        <v>4870</v>
      </c>
      <c r="D30579" s="82" t="s">
        <v>4873</v>
      </c>
      <c r="E30579" s="82" t="s">
        <v>4874</v>
      </c>
      <c r="F30579" s="83" t="s">
        <v>4875</v>
      </c>
    </row>
    <row r="30580" spans="1:6" ht="409.6" hidden="1" customHeight="1" x14ac:dyDescent="0.2"/>
    <row r="30581" spans="1:6" ht="25.5" customHeight="1" thickBot="1" x14ac:dyDescent="0.25">
      <c r="A30581" s="84" t="s">
        <v>4895</v>
      </c>
      <c r="B30581" s="85" t="s">
        <v>4896</v>
      </c>
      <c r="C30581" s="86" t="s">
        <v>4897</v>
      </c>
      <c r="D30581" s="87">
        <v>0.05</v>
      </c>
      <c r="E30581" s="88">
        <v>14040</v>
      </c>
      <c r="F30581" s="89">
        <f>+D30581*E30581</f>
        <v>702</v>
      </c>
    </row>
    <row r="30582" spans="1:6" ht="409.6" hidden="1" customHeight="1" thickBot="1" x14ac:dyDescent="0.25"/>
    <row r="30583" spans="1:6" ht="13.5" customHeight="1" thickBot="1" x14ac:dyDescent="0.25">
      <c r="A30583" s="90" t="s">
        <v>4898</v>
      </c>
      <c r="B30583" s="91"/>
      <c r="C30583" s="92">
        <v>2.2670757306636502</v>
      </c>
      <c r="D30583" s="91"/>
      <c r="E30583" s="93" t="s">
        <v>4884</v>
      </c>
      <c r="F30583" s="94">
        <v>702</v>
      </c>
    </row>
    <row r="30584" spans="1:6" ht="0.2" customHeight="1" thickBot="1" x14ac:dyDescent="0.25"/>
    <row r="30585" spans="1:6" ht="12.75" customHeight="1" thickBot="1" x14ac:dyDescent="0.3">
      <c r="A30585" s="157" t="s">
        <v>4909</v>
      </c>
      <c r="B30585" s="158"/>
      <c r="C30585" s="158"/>
      <c r="D30585" s="158"/>
      <c r="E30585" s="159">
        <v>30965</v>
      </c>
      <c r="F30585" s="160"/>
    </row>
    <row r="30586" spans="1:6" ht="12.75" customHeight="1" x14ac:dyDescent="0.2"/>
    <row r="30587" spans="1:6" ht="12.75" customHeight="1" x14ac:dyDescent="0.2"/>
    <row r="30588" spans="1:6" ht="409.6" hidden="1" customHeight="1" x14ac:dyDescent="0.2"/>
    <row r="30589" spans="1:6" ht="12.75" customHeight="1" x14ac:dyDescent="0.25">
      <c r="A30589" s="144" t="s">
        <v>4868</v>
      </c>
      <c r="B30589" s="145"/>
      <c r="C30589" s="145"/>
      <c r="D30589" s="145"/>
      <c r="E30589" s="146"/>
      <c r="F30589" s="147"/>
    </row>
    <row r="30590" spans="1:6" ht="12.75" customHeight="1" x14ac:dyDescent="0.2">
      <c r="A30590" s="138" t="s">
        <v>3881</v>
      </c>
      <c r="B30590" s="139"/>
      <c r="C30590" s="139"/>
      <c r="D30590" s="140"/>
      <c r="E30590" s="76" t="s">
        <v>4869</v>
      </c>
      <c r="F30590" s="77" t="s">
        <v>4870</v>
      </c>
    </row>
    <row r="30591" spans="1:6" ht="12.75" customHeight="1" x14ac:dyDescent="0.2">
      <c r="A30591" s="141"/>
      <c r="B30591" s="142"/>
      <c r="C30591" s="142"/>
      <c r="D30591" s="143"/>
      <c r="E30591" s="78" t="s">
        <v>8892</v>
      </c>
      <c r="F30591" s="79" t="s">
        <v>9</v>
      </c>
    </row>
    <row r="30592" spans="1:6" ht="409.6" hidden="1" customHeight="1" x14ac:dyDescent="0.2"/>
    <row r="30593" spans="1:6" ht="12.75" customHeight="1" x14ac:dyDescent="0.2">
      <c r="A30593" s="80" t="s">
        <v>4871</v>
      </c>
      <c r="B30593" s="81" t="s">
        <v>4872</v>
      </c>
      <c r="C30593" s="82" t="s">
        <v>4870</v>
      </c>
      <c r="D30593" s="82" t="s">
        <v>4873</v>
      </c>
      <c r="E30593" s="82" t="s">
        <v>4874</v>
      </c>
      <c r="F30593" s="83" t="s">
        <v>4875</v>
      </c>
    </row>
    <row r="30594" spans="1:6" ht="409.6" hidden="1" customHeight="1" x14ac:dyDescent="0.2"/>
    <row r="30595" spans="1:6" ht="25.5" customHeight="1" x14ac:dyDescent="0.2">
      <c r="A30595" s="84" t="s">
        <v>6530</v>
      </c>
      <c r="B30595" s="85" t="s">
        <v>6531</v>
      </c>
      <c r="C30595" s="86" t="s">
        <v>9</v>
      </c>
      <c r="D30595" s="87">
        <v>1</v>
      </c>
      <c r="E30595" s="88">
        <v>25950</v>
      </c>
      <c r="F30595" s="89">
        <f>+D30595*E30595</f>
        <v>25950</v>
      </c>
    </row>
    <row r="30596" spans="1:6" ht="409.6" hidden="1" customHeight="1" x14ac:dyDescent="0.2"/>
    <row r="30597" spans="1:6" ht="25.5" customHeight="1" thickBot="1" x14ac:dyDescent="0.25">
      <c r="A30597" s="84" t="s">
        <v>6528</v>
      </c>
      <c r="B30597" s="85" t="s">
        <v>6529</v>
      </c>
      <c r="C30597" s="86" t="s">
        <v>7</v>
      </c>
      <c r="D30597" s="87">
        <v>0.12</v>
      </c>
      <c r="E30597" s="88">
        <v>2276</v>
      </c>
      <c r="F30597" s="89">
        <f>+D30597*E30597</f>
        <v>273.12</v>
      </c>
    </row>
    <row r="30598" spans="1:6" ht="409.6" hidden="1" customHeight="1" thickBot="1" x14ac:dyDescent="0.25"/>
    <row r="30599" spans="1:6" ht="13.5" customHeight="1" thickBot="1" x14ac:dyDescent="0.25">
      <c r="A30599" s="90" t="s">
        <v>4883</v>
      </c>
      <c r="B30599" s="91"/>
      <c r="C30599" s="92">
        <v>64.013181984620999</v>
      </c>
      <c r="D30599" s="91"/>
      <c r="E30599" s="93" t="s">
        <v>4884</v>
      </c>
      <c r="F30599" s="94">
        <v>26223</v>
      </c>
    </row>
    <row r="30600" spans="1:6" ht="0.2" customHeight="1" x14ac:dyDescent="0.2"/>
    <row r="30601" spans="1:6" ht="12.75" customHeight="1" x14ac:dyDescent="0.2">
      <c r="A30601" s="80" t="s">
        <v>4871</v>
      </c>
      <c r="B30601" s="81" t="s">
        <v>4885</v>
      </c>
      <c r="C30601" s="82" t="s">
        <v>4870</v>
      </c>
      <c r="D30601" s="82" t="s">
        <v>4873</v>
      </c>
      <c r="E30601" s="82" t="s">
        <v>4874</v>
      </c>
      <c r="F30601" s="83" t="s">
        <v>4875</v>
      </c>
    </row>
    <row r="30602" spans="1:6" ht="409.6" hidden="1" customHeight="1" x14ac:dyDescent="0.2"/>
    <row r="30603" spans="1:6" ht="25.5" customHeight="1" thickBot="1" x14ac:dyDescent="0.25">
      <c r="A30603" s="84" t="s">
        <v>4953</v>
      </c>
      <c r="B30603" s="85" t="s">
        <v>4954</v>
      </c>
      <c r="C30603" s="86" t="s">
        <v>4888</v>
      </c>
      <c r="D30603" s="87">
        <v>0.12</v>
      </c>
      <c r="E30603" s="88">
        <v>117001</v>
      </c>
      <c r="F30603" s="89">
        <f>+D30603*E30603</f>
        <v>14040.119999999999</v>
      </c>
    </row>
    <row r="30604" spans="1:6" ht="409.6" hidden="1" customHeight="1" thickBot="1" x14ac:dyDescent="0.25"/>
    <row r="30605" spans="1:6" ht="13.5" customHeight="1" thickBot="1" x14ac:dyDescent="0.25">
      <c r="A30605" s="90" t="s">
        <v>4893</v>
      </c>
      <c r="B30605" s="91"/>
      <c r="C30605" s="92">
        <v>34.273160014646599</v>
      </c>
      <c r="D30605" s="91"/>
      <c r="E30605" s="93" t="s">
        <v>4884</v>
      </c>
      <c r="F30605" s="94">
        <v>14040</v>
      </c>
    </row>
    <row r="30606" spans="1:6" ht="0.2" customHeight="1" x14ac:dyDescent="0.2"/>
    <row r="30607" spans="1:6" ht="12.75" customHeight="1" x14ac:dyDescent="0.2">
      <c r="A30607" s="80" t="s">
        <v>4871</v>
      </c>
      <c r="B30607" s="81" t="s">
        <v>4894</v>
      </c>
      <c r="C30607" s="82" t="s">
        <v>4870</v>
      </c>
      <c r="D30607" s="82" t="s">
        <v>4873</v>
      </c>
      <c r="E30607" s="82" t="s">
        <v>4874</v>
      </c>
      <c r="F30607" s="83" t="s">
        <v>4875</v>
      </c>
    </row>
    <row r="30608" spans="1:6" ht="409.6" hidden="1" customHeight="1" x14ac:dyDescent="0.2"/>
    <row r="30609" spans="1:6" ht="25.5" customHeight="1" thickBot="1" x14ac:dyDescent="0.25">
      <c r="A30609" s="84" t="s">
        <v>4895</v>
      </c>
      <c r="B30609" s="85" t="s">
        <v>4896</v>
      </c>
      <c r="C30609" s="86" t="s">
        <v>4897</v>
      </c>
      <c r="D30609" s="87">
        <v>0.05</v>
      </c>
      <c r="E30609" s="88">
        <v>14040</v>
      </c>
      <c r="F30609" s="89">
        <f>+D30609*E30609</f>
        <v>702</v>
      </c>
    </row>
    <row r="30610" spans="1:6" ht="409.6" hidden="1" customHeight="1" thickBot="1" x14ac:dyDescent="0.25"/>
    <row r="30611" spans="1:6" ht="13.5" customHeight="1" thickBot="1" x14ac:dyDescent="0.25">
      <c r="A30611" s="90" t="s">
        <v>4898</v>
      </c>
      <c r="B30611" s="91"/>
      <c r="C30611" s="92">
        <v>1.7136580007323301</v>
      </c>
      <c r="D30611" s="91"/>
      <c r="E30611" s="93" t="s">
        <v>4884</v>
      </c>
      <c r="F30611" s="94">
        <v>702</v>
      </c>
    </row>
    <row r="30612" spans="1:6" ht="0.2" customHeight="1" thickBot="1" x14ac:dyDescent="0.25"/>
    <row r="30613" spans="1:6" ht="12.75" customHeight="1" thickBot="1" x14ac:dyDescent="0.3">
      <c r="A30613" s="157" t="s">
        <v>4909</v>
      </c>
      <c r="B30613" s="158"/>
      <c r="C30613" s="158"/>
      <c r="D30613" s="158"/>
      <c r="E30613" s="159">
        <v>40965</v>
      </c>
      <c r="F30613" s="160"/>
    </row>
    <row r="30614" spans="1:6" ht="12.75" customHeight="1" x14ac:dyDescent="0.2"/>
    <row r="30615" spans="1:6" ht="12.75" customHeight="1" x14ac:dyDescent="0.2"/>
    <row r="30616" spans="1:6" ht="409.6" hidden="1" customHeight="1" x14ac:dyDescent="0.2"/>
    <row r="30617" spans="1:6" ht="12.75" customHeight="1" x14ac:dyDescent="0.25">
      <c r="A30617" s="144" t="s">
        <v>4868</v>
      </c>
      <c r="B30617" s="145"/>
      <c r="C30617" s="145"/>
      <c r="D30617" s="145"/>
      <c r="E30617" s="146"/>
      <c r="F30617" s="147"/>
    </row>
    <row r="30618" spans="1:6" ht="12.75" customHeight="1" x14ac:dyDescent="0.2">
      <c r="A30618" s="138" t="s">
        <v>3882</v>
      </c>
      <c r="B30618" s="139"/>
      <c r="C30618" s="139"/>
      <c r="D30618" s="140"/>
      <c r="E30618" s="76" t="s">
        <v>4869</v>
      </c>
      <c r="F30618" s="77" t="s">
        <v>4870</v>
      </c>
    </row>
    <row r="30619" spans="1:6" ht="12.75" customHeight="1" x14ac:dyDescent="0.2">
      <c r="A30619" s="141"/>
      <c r="B30619" s="142"/>
      <c r="C30619" s="142"/>
      <c r="D30619" s="143"/>
      <c r="E30619" s="78" t="s">
        <v>8893</v>
      </c>
      <c r="F30619" s="79" t="s">
        <v>9</v>
      </c>
    </row>
    <row r="30620" spans="1:6" ht="409.6" hidden="1" customHeight="1" x14ac:dyDescent="0.2"/>
    <row r="30621" spans="1:6" ht="12.75" customHeight="1" x14ac:dyDescent="0.2">
      <c r="A30621" s="80" t="s">
        <v>4871</v>
      </c>
      <c r="B30621" s="81" t="s">
        <v>4872</v>
      </c>
      <c r="C30621" s="82" t="s">
        <v>4870</v>
      </c>
      <c r="D30621" s="82" t="s">
        <v>4873</v>
      </c>
      <c r="E30621" s="82" t="s">
        <v>4874</v>
      </c>
      <c r="F30621" s="83" t="s">
        <v>4875</v>
      </c>
    </row>
    <row r="30622" spans="1:6" ht="409.6" hidden="1" customHeight="1" x14ac:dyDescent="0.2"/>
    <row r="30623" spans="1:6" ht="25.5" customHeight="1" x14ac:dyDescent="0.2">
      <c r="A30623" s="84" t="s">
        <v>6532</v>
      </c>
      <c r="B30623" s="85" t="s">
        <v>6533</v>
      </c>
      <c r="C30623" s="86" t="s">
        <v>9</v>
      </c>
      <c r="D30623" s="87">
        <v>1</v>
      </c>
      <c r="E30623" s="88">
        <v>31050</v>
      </c>
      <c r="F30623" s="89">
        <f>+D30623*E30623</f>
        <v>31050</v>
      </c>
    </row>
    <row r="30624" spans="1:6" ht="409.6" hidden="1" customHeight="1" x14ac:dyDescent="0.2"/>
    <row r="30625" spans="1:6" ht="25.5" customHeight="1" thickBot="1" x14ac:dyDescent="0.25">
      <c r="A30625" s="84" t="s">
        <v>5656</v>
      </c>
      <c r="B30625" s="85" t="s">
        <v>5657</v>
      </c>
      <c r="C30625" s="86" t="s">
        <v>7</v>
      </c>
      <c r="D30625" s="87">
        <v>0.105</v>
      </c>
      <c r="E30625" s="88">
        <v>2570</v>
      </c>
      <c r="F30625" s="89">
        <f>+D30625*E30625</f>
        <v>269.84999999999997</v>
      </c>
    </row>
    <row r="30626" spans="1:6" ht="409.6" hidden="1" customHeight="1" thickBot="1" x14ac:dyDescent="0.25"/>
    <row r="30627" spans="1:6" ht="13.5" customHeight="1" thickBot="1" x14ac:dyDescent="0.25">
      <c r="A30627" s="90" t="s">
        <v>4883</v>
      </c>
      <c r="B30627" s="91"/>
      <c r="C30627" s="92">
        <v>73.417721518987307</v>
      </c>
      <c r="D30627" s="91"/>
      <c r="E30627" s="93" t="s">
        <v>4884</v>
      </c>
      <c r="F30627" s="94">
        <v>31320</v>
      </c>
    </row>
    <row r="30628" spans="1:6" ht="0.2" customHeight="1" x14ac:dyDescent="0.2"/>
    <row r="30629" spans="1:6" ht="12.75" customHeight="1" x14ac:dyDescent="0.2">
      <c r="A30629" s="80" t="s">
        <v>4871</v>
      </c>
      <c r="B30629" s="81" t="s">
        <v>4885</v>
      </c>
      <c r="C30629" s="82" t="s">
        <v>4870</v>
      </c>
      <c r="D30629" s="82" t="s">
        <v>4873</v>
      </c>
      <c r="E30629" s="82" t="s">
        <v>4874</v>
      </c>
      <c r="F30629" s="83" t="s">
        <v>4875</v>
      </c>
    </row>
    <row r="30630" spans="1:6" ht="409.6" hidden="1" customHeight="1" x14ac:dyDescent="0.2"/>
    <row r="30631" spans="1:6" ht="25.5" customHeight="1" thickBot="1" x14ac:dyDescent="0.25">
      <c r="A30631" s="84" t="s">
        <v>5046</v>
      </c>
      <c r="B30631" s="85" t="s">
        <v>5047</v>
      </c>
      <c r="C30631" s="86" t="s">
        <v>4888</v>
      </c>
      <c r="D30631" s="87">
        <v>7.6920000000000002E-2</v>
      </c>
      <c r="E30631" s="88">
        <v>140402</v>
      </c>
      <c r="F30631" s="89">
        <f>+D30631*E30631</f>
        <v>10799.72184</v>
      </c>
    </row>
    <row r="30632" spans="1:6" ht="409.6" hidden="1" customHeight="1" thickBot="1" x14ac:dyDescent="0.25"/>
    <row r="30633" spans="1:6" ht="13.5" customHeight="1" thickBot="1" x14ac:dyDescent="0.25">
      <c r="A30633" s="90" t="s">
        <v>4893</v>
      </c>
      <c r="B30633" s="91"/>
      <c r="C30633" s="92">
        <v>25.3164556962025</v>
      </c>
      <c r="D30633" s="91"/>
      <c r="E30633" s="93" t="s">
        <v>4884</v>
      </c>
      <c r="F30633" s="94">
        <v>10800</v>
      </c>
    </row>
    <row r="30634" spans="1:6" ht="0.2" customHeight="1" x14ac:dyDescent="0.2"/>
    <row r="30635" spans="1:6" ht="12.75" customHeight="1" x14ac:dyDescent="0.2">
      <c r="A30635" s="80" t="s">
        <v>4871</v>
      </c>
      <c r="B30635" s="81" t="s">
        <v>4894</v>
      </c>
      <c r="C30635" s="82" t="s">
        <v>4870</v>
      </c>
      <c r="D30635" s="82" t="s">
        <v>4873</v>
      </c>
      <c r="E30635" s="82" t="s">
        <v>4874</v>
      </c>
      <c r="F30635" s="83" t="s">
        <v>4875</v>
      </c>
    </row>
    <row r="30636" spans="1:6" ht="409.6" hidden="1" customHeight="1" x14ac:dyDescent="0.2"/>
    <row r="30637" spans="1:6" ht="25.5" customHeight="1" thickBot="1" x14ac:dyDescent="0.25">
      <c r="A30637" s="84" t="s">
        <v>4895</v>
      </c>
      <c r="B30637" s="85" t="s">
        <v>4896</v>
      </c>
      <c r="C30637" s="86" t="s">
        <v>4897</v>
      </c>
      <c r="D30637" s="87">
        <v>0.05</v>
      </c>
      <c r="E30637" s="88">
        <v>10800</v>
      </c>
      <c r="F30637" s="89">
        <f>+D30637*E30637</f>
        <v>540</v>
      </c>
    </row>
    <row r="30638" spans="1:6" ht="409.6" hidden="1" customHeight="1" thickBot="1" x14ac:dyDescent="0.25"/>
    <row r="30639" spans="1:6" ht="13.5" customHeight="1" thickBot="1" x14ac:dyDescent="0.25">
      <c r="A30639" s="90" t="s">
        <v>4898</v>
      </c>
      <c r="B30639" s="91"/>
      <c r="C30639" s="92">
        <v>1.26582278481013</v>
      </c>
      <c r="D30639" s="91"/>
      <c r="E30639" s="93" t="s">
        <v>4884</v>
      </c>
      <c r="F30639" s="94">
        <v>540</v>
      </c>
    </row>
    <row r="30640" spans="1:6" ht="0.2" customHeight="1" thickBot="1" x14ac:dyDescent="0.25"/>
    <row r="30641" spans="1:6" ht="12.75" customHeight="1" thickBot="1" x14ac:dyDescent="0.3">
      <c r="A30641" s="157" t="s">
        <v>4909</v>
      </c>
      <c r="B30641" s="158"/>
      <c r="C30641" s="158"/>
      <c r="D30641" s="158"/>
      <c r="E30641" s="159">
        <v>42660</v>
      </c>
      <c r="F30641" s="160"/>
    </row>
    <row r="30642" spans="1:6" ht="12.75" customHeight="1" x14ac:dyDescent="0.2"/>
    <row r="30643" spans="1:6" ht="12.75" customHeight="1" x14ac:dyDescent="0.2"/>
    <row r="30644" spans="1:6" ht="409.6" hidden="1" customHeight="1" x14ac:dyDescent="0.2"/>
    <row r="30645" spans="1:6" ht="12.75" customHeight="1" x14ac:dyDescent="0.25">
      <c r="A30645" s="144" t="s">
        <v>4868</v>
      </c>
      <c r="B30645" s="145"/>
      <c r="C30645" s="145"/>
      <c r="D30645" s="145"/>
      <c r="E30645" s="146"/>
      <c r="F30645" s="147"/>
    </row>
    <row r="30646" spans="1:6" ht="12.75" customHeight="1" x14ac:dyDescent="0.2">
      <c r="A30646" s="138" t="s">
        <v>3883</v>
      </c>
      <c r="B30646" s="139"/>
      <c r="C30646" s="139"/>
      <c r="D30646" s="140"/>
      <c r="E30646" s="76" t="s">
        <v>4869</v>
      </c>
      <c r="F30646" s="77" t="s">
        <v>4870</v>
      </c>
    </row>
    <row r="30647" spans="1:6" ht="12.75" customHeight="1" x14ac:dyDescent="0.2">
      <c r="A30647" s="141"/>
      <c r="B30647" s="142"/>
      <c r="C30647" s="142"/>
      <c r="D30647" s="143"/>
      <c r="E30647" s="78" t="s">
        <v>8894</v>
      </c>
      <c r="F30647" s="79" t="s">
        <v>263</v>
      </c>
    </row>
    <row r="30648" spans="1:6" ht="409.6" hidden="1" customHeight="1" x14ac:dyDescent="0.2"/>
    <row r="30649" spans="1:6" ht="12.75" customHeight="1" x14ac:dyDescent="0.2">
      <c r="A30649" s="80" t="s">
        <v>4871</v>
      </c>
      <c r="B30649" s="81" t="s">
        <v>4872</v>
      </c>
      <c r="C30649" s="82" t="s">
        <v>4870</v>
      </c>
      <c r="D30649" s="82" t="s">
        <v>4873</v>
      </c>
      <c r="E30649" s="82" t="s">
        <v>4874</v>
      </c>
      <c r="F30649" s="83" t="s">
        <v>4875</v>
      </c>
    </row>
    <row r="30650" spans="1:6" ht="409.6" hidden="1" customHeight="1" x14ac:dyDescent="0.2"/>
    <row r="30651" spans="1:6" ht="25.5" customHeight="1" x14ac:dyDescent="0.2">
      <c r="A30651" s="84" t="s">
        <v>6534</v>
      </c>
      <c r="B30651" s="85" t="s">
        <v>6535</v>
      </c>
      <c r="C30651" s="86" t="s">
        <v>263</v>
      </c>
      <c r="D30651" s="87">
        <v>1.05</v>
      </c>
      <c r="E30651" s="88">
        <v>34390</v>
      </c>
      <c r="F30651" s="89">
        <f>+D30651*E30651</f>
        <v>36109.5</v>
      </c>
    </row>
    <row r="30652" spans="1:6" ht="409.6" hidden="1" customHeight="1" x14ac:dyDescent="0.2"/>
    <row r="30653" spans="1:6" ht="25.5" customHeight="1" x14ac:dyDescent="0.2">
      <c r="A30653" s="84" t="s">
        <v>6536</v>
      </c>
      <c r="B30653" s="85" t="s">
        <v>6537</v>
      </c>
      <c r="C30653" s="86" t="s">
        <v>9</v>
      </c>
      <c r="D30653" s="87">
        <v>8.3330000000000001E-2</v>
      </c>
      <c r="E30653" s="88">
        <v>30640</v>
      </c>
      <c r="F30653" s="89">
        <f>+D30653*E30653</f>
        <v>2553.2312000000002</v>
      </c>
    </row>
    <row r="30654" spans="1:6" ht="409.6" hidden="1" customHeight="1" x14ac:dyDescent="0.2"/>
    <row r="30655" spans="1:6" ht="25.5" customHeight="1" x14ac:dyDescent="0.2">
      <c r="A30655" s="84" t="s">
        <v>6538</v>
      </c>
      <c r="B30655" s="85" t="s">
        <v>6539</v>
      </c>
      <c r="C30655" s="86" t="s">
        <v>9</v>
      </c>
      <c r="D30655" s="87">
        <v>0.16667000000000001</v>
      </c>
      <c r="E30655" s="88">
        <v>4260</v>
      </c>
      <c r="F30655" s="89">
        <f>+D30655*E30655</f>
        <v>710.01420000000007</v>
      </c>
    </row>
    <row r="30656" spans="1:6" ht="409.6" hidden="1" customHeight="1" x14ac:dyDescent="0.2"/>
    <row r="30657" spans="1:6" ht="25.5" customHeight="1" x14ac:dyDescent="0.2">
      <c r="A30657" s="84" t="s">
        <v>6540</v>
      </c>
      <c r="B30657" s="85" t="s">
        <v>6541</v>
      </c>
      <c r="C30657" s="86" t="s">
        <v>9</v>
      </c>
      <c r="D30657" s="87">
        <v>8.3300000000000006E-3</v>
      </c>
      <c r="E30657" s="88">
        <v>79740</v>
      </c>
      <c r="F30657" s="89">
        <f>+D30657*E30657</f>
        <v>664.2342000000001</v>
      </c>
    </row>
    <row r="30658" spans="1:6" ht="409.6" hidden="1" customHeight="1" x14ac:dyDescent="0.2"/>
    <row r="30659" spans="1:6" ht="25.5" customHeight="1" thickBot="1" x14ac:dyDescent="0.25">
      <c r="A30659" s="84" t="s">
        <v>6542</v>
      </c>
      <c r="B30659" s="85" t="s">
        <v>6543</v>
      </c>
      <c r="C30659" s="86" t="s">
        <v>9</v>
      </c>
      <c r="D30659" s="87">
        <v>5.5559999999999998E-2</v>
      </c>
      <c r="E30659" s="88">
        <v>53040</v>
      </c>
      <c r="F30659" s="89">
        <f>+D30659*E30659</f>
        <v>2946.9023999999999</v>
      </c>
    </row>
    <row r="30660" spans="1:6" ht="409.6" hidden="1" customHeight="1" thickBot="1" x14ac:dyDescent="0.25"/>
    <row r="30661" spans="1:6" ht="13.5" customHeight="1" thickBot="1" x14ac:dyDescent="0.25">
      <c r="A30661" s="90" t="s">
        <v>4883</v>
      </c>
      <c r="B30661" s="91"/>
      <c r="C30661" s="92">
        <v>83.5468133491419</v>
      </c>
      <c r="D30661" s="91"/>
      <c r="E30661" s="93" t="s">
        <v>4884</v>
      </c>
      <c r="F30661" s="94">
        <v>42984</v>
      </c>
    </row>
    <row r="30662" spans="1:6" ht="0.2" customHeight="1" x14ac:dyDescent="0.2"/>
    <row r="30663" spans="1:6" ht="12.75" customHeight="1" x14ac:dyDescent="0.2">
      <c r="A30663" s="80" t="s">
        <v>4871</v>
      </c>
      <c r="B30663" s="81" t="s">
        <v>4885</v>
      </c>
      <c r="C30663" s="82" t="s">
        <v>4870</v>
      </c>
      <c r="D30663" s="82" t="s">
        <v>4873</v>
      </c>
      <c r="E30663" s="82" t="s">
        <v>4874</v>
      </c>
      <c r="F30663" s="83" t="s">
        <v>4875</v>
      </c>
    </row>
    <row r="30664" spans="1:6" ht="409.6" hidden="1" customHeight="1" x14ac:dyDescent="0.2"/>
    <row r="30665" spans="1:6" ht="25.5" customHeight="1" thickBot="1" x14ac:dyDescent="0.25">
      <c r="A30665" s="84" t="s">
        <v>6003</v>
      </c>
      <c r="B30665" s="85" t="s">
        <v>6004</v>
      </c>
      <c r="C30665" s="86" t="s">
        <v>4888</v>
      </c>
      <c r="D30665" s="87">
        <v>4.3749999999999997E-2</v>
      </c>
      <c r="E30665" s="88">
        <v>184277</v>
      </c>
      <c r="F30665" s="89">
        <f>+D30665*E30665</f>
        <v>8062.1187499999996</v>
      </c>
    </row>
    <row r="30666" spans="1:6" ht="409.6" hidden="1" customHeight="1" thickBot="1" x14ac:dyDescent="0.25"/>
    <row r="30667" spans="1:6" ht="13.5" customHeight="1" thickBot="1" x14ac:dyDescent="0.25">
      <c r="A30667" s="90" t="s">
        <v>4893</v>
      </c>
      <c r="B30667" s="91"/>
      <c r="C30667" s="92">
        <v>15.6698866839006</v>
      </c>
      <c r="D30667" s="91"/>
      <c r="E30667" s="93" t="s">
        <v>4884</v>
      </c>
      <c r="F30667" s="94">
        <v>8062</v>
      </c>
    </row>
    <row r="30668" spans="1:6" ht="0.2" customHeight="1" x14ac:dyDescent="0.2"/>
    <row r="30669" spans="1:6" ht="12.75" customHeight="1" x14ac:dyDescent="0.2">
      <c r="A30669" s="80" t="s">
        <v>4871</v>
      </c>
      <c r="B30669" s="81" t="s">
        <v>4894</v>
      </c>
      <c r="C30669" s="82" t="s">
        <v>4870</v>
      </c>
      <c r="D30669" s="82" t="s">
        <v>4873</v>
      </c>
      <c r="E30669" s="82" t="s">
        <v>4874</v>
      </c>
      <c r="F30669" s="83" t="s">
        <v>4875</v>
      </c>
    </row>
    <row r="30670" spans="1:6" ht="409.6" hidden="1" customHeight="1" x14ac:dyDescent="0.2"/>
    <row r="30671" spans="1:6" ht="25.5" customHeight="1" thickBot="1" x14ac:dyDescent="0.25">
      <c r="A30671" s="84" t="s">
        <v>4895</v>
      </c>
      <c r="B30671" s="85" t="s">
        <v>4896</v>
      </c>
      <c r="C30671" s="86" t="s">
        <v>4897</v>
      </c>
      <c r="D30671" s="87">
        <v>0.05</v>
      </c>
      <c r="E30671" s="88">
        <v>8062</v>
      </c>
      <c r="F30671" s="89">
        <f>+D30671*E30671</f>
        <v>403.1</v>
      </c>
    </row>
    <row r="30672" spans="1:6" ht="409.6" hidden="1" customHeight="1" thickBot="1" x14ac:dyDescent="0.25"/>
    <row r="30673" spans="1:6" ht="13.5" customHeight="1" thickBot="1" x14ac:dyDescent="0.25">
      <c r="A30673" s="90" t="s">
        <v>4898</v>
      </c>
      <c r="B30673" s="91"/>
      <c r="C30673" s="92">
        <v>0.78329996695756998</v>
      </c>
      <c r="D30673" s="91"/>
      <c r="E30673" s="93" t="s">
        <v>4884</v>
      </c>
      <c r="F30673" s="94">
        <v>403</v>
      </c>
    </row>
    <row r="30674" spans="1:6" ht="0.2" customHeight="1" thickBot="1" x14ac:dyDescent="0.25"/>
    <row r="30675" spans="1:6" ht="12.75" customHeight="1" thickBot="1" x14ac:dyDescent="0.3">
      <c r="A30675" s="157" t="s">
        <v>4909</v>
      </c>
      <c r="B30675" s="158"/>
      <c r="C30675" s="158"/>
      <c r="D30675" s="158"/>
      <c r="E30675" s="159">
        <v>51449</v>
      </c>
      <c r="F30675" s="160"/>
    </row>
    <row r="30676" spans="1:6" ht="12.75" customHeight="1" x14ac:dyDescent="0.2"/>
    <row r="30677" spans="1:6" ht="12.75" customHeight="1" x14ac:dyDescent="0.2"/>
    <row r="30678" spans="1:6" ht="409.6" hidden="1" customHeight="1" x14ac:dyDescent="0.2"/>
    <row r="30679" spans="1:6" ht="12.75" customHeight="1" x14ac:dyDescent="0.25">
      <c r="A30679" s="144" t="s">
        <v>4868</v>
      </c>
      <c r="B30679" s="145"/>
      <c r="C30679" s="145"/>
      <c r="D30679" s="145"/>
      <c r="E30679" s="146"/>
      <c r="F30679" s="147"/>
    </row>
    <row r="30680" spans="1:6" ht="12.75" customHeight="1" x14ac:dyDescent="0.2">
      <c r="A30680" s="138" t="s">
        <v>3884</v>
      </c>
      <c r="B30680" s="139"/>
      <c r="C30680" s="139"/>
      <c r="D30680" s="140"/>
      <c r="E30680" s="76" t="s">
        <v>4869</v>
      </c>
      <c r="F30680" s="77" t="s">
        <v>4870</v>
      </c>
    </row>
    <row r="30681" spans="1:6" ht="12.75" customHeight="1" x14ac:dyDescent="0.2">
      <c r="A30681" s="141"/>
      <c r="B30681" s="142"/>
      <c r="C30681" s="142"/>
      <c r="D30681" s="143"/>
      <c r="E30681" s="78" t="s">
        <v>8895</v>
      </c>
      <c r="F30681" s="79" t="s">
        <v>263</v>
      </c>
    </row>
    <row r="30682" spans="1:6" ht="409.6" hidden="1" customHeight="1" x14ac:dyDescent="0.2"/>
    <row r="30683" spans="1:6" ht="12.75" customHeight="1" x14ac:dyDescent="0.2">
      <c r="A30683" s="80" t="s">
        <v>4871</v>
      </c>
      <c r="B30683" s="81" t="s">
        <v>4872</v>
      </c>
      <c r="C30683" s="82" t="s">
        <v>4870</v>
      </c>
      <c r="D30683" s="82" t="s">
        <v>4873</v>
      </c>
      <c r="E30683" s="82" t="s">
        <v>4874</v>
      </c>
      <c r="F30683" s="83" t="s">
        <v>4875</v>
      </c>
    </row>
    <row r="30684" spans="1:6" ht="409.6" hidden="1" customHeight="1" x14ac:dyDescent="0.2"/>
    <row r="30685" spans="1:6" ht="25.5" customHeight="1" x14ac:dyDescent="0.2">
      <c r="A30685" s="84" t="s">
        <v>6544</v>
      </c>
      <c r="B30685" s="85" t="s">
        <v>6545</v>
      </c>
      <c r="C30685" s="86" t="s">
        <v>263</v>
      </c>
      <c r="D30685" s="87">
        <v>1.05</v>
      </c>
      <c r="E30685" s="88">
        <v>49059</v>
      </c>
      <c r="F30685" s="89">
        <f>+D30685*E30685</f>
        <v>51511.950000000004</v>
      </c>
    </row>
    <row r="30686" spans="1:6" ht="409.6" hidden="1" customHeight="1" x14ac:dyDescent="0.2"/>
    <row r="30687" spans="1:6" ht="25.5" customHeight="1" x14ac:dyDescent="0.2">
      <c r="A30687" s="84" t="s">
        <v>6546</v>
      </c>
      <c r="B30687" s="85" t="s">
        <v>6547</v>
      </c>
      <c r="C30687" s="86" t="s">
        <v>9</v>
      </c>
      <c r="D30687" s="87">
        <v>8.3330000000000001E-2</v>
      </c>
      <c r="E30687" s="88">
        <v>51546</v>
      </c>
      <c r="F30687" s="89">
        <f>+D30687*E30687</f>
        <v>4295.3281800000004</v>
      </c>
    </row>
    <row r="30688" spans="1:6" ht="409.6" hidden="1" customHeight="1" x14ac:dyDescent="0.2"/>
    <row r="30689" spans="1:6" ht="25.5" customHeight="1" x14ac:dyDescent="0.2">
      <c r="A30689" s="84" t="s">
        <v>6548</v>
      </c>
      <c r="B30689" s="85" t="s">
        <v>6549</v>
      </c>
      <c r="C30689" s="86" t="s">
        <v>9</v>
      </c>
      <c r="D30689" s="87">
        <v>0.16667000000000001</v>
      </c>
      <c r="E30689" s="88">
        <v>7696</v>
      </c>
      <c r="F30689" s="89">
        <f>+D30689*E30689</f>
        <v>1282.6923200000001</v>
      </c>
    </row>
    <row r="30690" spans="1:6" ht="409.6" hidden="1" customHeight="1" x14ac:dyDescent="0.2"/>
    <row r="30691" spans="1:6" ht="25.5" customHeight="1" x14ac:dyDescent="0.2">
      <c r="A30691" s="84" t="s">
        <v>6540</v>
      </c>
      <c r="B30691" s="85" t="s">
        <v>6541</v>
      </c>
      <c r="C30691" s="86" t="s">
        <v>9</v>
      </c>
      <c r="D30691" s="87">
        <v>8.3300000000000006E-3</v>
      </c>
      <c r="E30691" s="88">
        <v>79740</v>
      </c>
      <c r="F30691" s="89">
        <f>+D30691*E30691</f>
        <v>664.2342000000001</v>
      </c>
    </row>
    <row r="30692" spans="1:6" ht="409.6" hidden="1" customHeight="1" x14ac:dyDescent="0.2"/>
    <row r="30693" spans="1:6" ht="25.5" customHeight="1" thickBot="1" x14ac:dyDescent="0.25">
      <c r="A30693" s="84" t="s">
        <v>6542</v>
      </c>
      <c r="B30693" s="85" t="s">
        <v>6543</v>
      </c>
      <c r="C30693" s="86" t="s">
        <v>9</v>
      </c>
      <c r="D30693" s="87">
        <v>5.5559999999999998E-2</v>
      </c>
      <c r="E30693" s="88">
        <v>53040</v>
      </c>
      <c r="F30693" s="89">
        <f>+D30693*E30693</f>
        <v>2946.9023999999999</v>
      </c>
    </row>
    <row r="30694" spans="1:6" ht="409.6" hidden="1" customHeight="1" thickBot="1" x14ac:dyDescent="0.25"/>
    <row r="30695" spans="1:6" ht="13.5" customHeight="1" thickBot="1" x14ac:dyDescent="0.25">
      <c r="A30695" s="90" t="s">
        <v>4883</v>
      </c>
      <c r="B30695" s="91"/>
      <c r="C30695" s="92">
        <v>84.322169280564594</v>
      </c>
      <c r="D30695" s="91"/>
      <c r="E30695" s="93" t="s">
        <v>4884</v>
      </c>
      <c r="F30695" s="94">
        <v>60701</v>
      </c>
    </row>
    <row r="30696" spans="1:6" ht="0.2" customHeight="1" x14ac:dyDescent="0.2"/>
    <row r="30697" spans="1:6" ht="12.75" customHeight="1" x14ac:dyDescent="0.2">
      <c r="A30697" s="80" t="s">
        <v>4871</v>
      </c>
      <c r="B30697" s="81" t="s">
        <v>4885</v>
      </c>
      <c r="C30697" s="82" t="s">
        <v>4870</v>
      </c>
      <c r="D30697" s="82" t="s">
        <v>4873</v>
      </c>
      <c r="E30697" s="82" t="s">
        <v>4874</v>
      </c>
      <c r="F30697" s="83" t="s">
        <v>4875</v>
      </c>
    </row>
    <row r="30698" spans="1:6" ht="409.6" hidden="1" customHeight="1" x14ac:dyDescent="0.2"/>
    <row r="30699" spans="1:6" ht="25.5" customHeight="1" thickBot="1" x14ac:dyDescent="0.25">
      <c r="A30699" s="84" t="s">
        <v>6003</v>
      </c>
      <c r="B30699" s="85" t="s">
        <v>6004</v>
      </c>
      <c r="C30699" s="86" t="s">
        <v>4888</v>
      </c>
      <c r="D30699" s="87">
        <v>5.833E-2</v>
      </c>
      <c r="E30699" s="88">
        <v>184277</v>
      </c>
      <c r="F30699" s="89">
        <f>+D30699*E30699</f>
        <v>10748.877409999999</v>
      </c>
    </row>
    <row r="30700" spans="1:6" ht="409.6" hidden="1" customHeight="1" thickBot="1" x14ac:dyDescent="0.25"/>
    <row r="30701" spans="1:6" ht="13.5" customHeight="1" thickBot="1" x14ac:dyDescent="0.25">
      <c r="A30701" s="90" t="s">
        <v>4893</v>
      </c>
      <c r="B30701" s="91"/>
      <c r="C30701" s="92">
        <v>14.9318626974315</v>
      </c>
      <c r="D30701" s="91"/>
      <c r="E30701" s="93" t="s">
        <v>4884</v>
      </c>
      <c r="F30701" s="94">
        <v>10749</v>
      </c>
    </row>
    <row r="30702" spans="1:6" ht="0.2" customHeight="1" x14ac:dyDescent="0.2"/>
    <row r="30703" spans="1:6" ht="12.75" customHeight="1" x14ac:dyDescent="0.2">
      <c r="A30703" s="80" t="s">
        <v>4871</v>
      </c>
      <c r="B30703" s="81" t="s">
        <v>4894</v>
      </c>
      <c r="C30703" s="82" t="s">
        <v>4870</v>
      </c>
      <c r="D30703" s="82" t="s">
        <v>4873</v>
      </c>
      <c r="E30703" s="82" t="s">
        <v>4874</v>
      </c>
      <c r="F30703" s="83" t="s">
        <v>4875</v>
      </c>
    </row>
    <row r="30704" spans="1:6" ht="409.6" hidden="1" customHeight="1" x14ac:dyDescent="0.2"/>
    <row r="30705" spans="1:6" ht="25.5" customHeight="1" thickBot="1" x14ac:dyDescent="0.25">
      <c r="A30705" s="84" t="s">
        <v>4895</v>
      </c>
      <c r="B30705" s="85" t="s">
        <v>4896</v>
      </c>
      <c r="C30705" s="86" t="s">
        <v>4897</v>
      </c>
      <c r="D30705" s="87">
        <v>0.05</v>
      </c>
      <c r="E30705" s="88">
        <v>10749</v>
      </c>
      <c r="F30705" s="89">
        <f>+D30705*E30705</f>
        <v>537.45000000000005</v>
      </c>
    </row>
    <row r="30706" spans="1:6" ht="409.6" hidden="1" customHeight="1" thickBot="1" x14ac:dyDescent="0.25"/>
    <row r="30707" spans="1:6" ht="13.5" customHeight="1" thickBot="1" x14ac:dyDescent="0.25">
      <c r="A30707" s="90" t="s">
        <v>4898</v>
      </c>
      <c r="B30707" s="91"/>
      <c r="C30707" s="92">
        <v>0.74596802200397305</v>
      </c>
      <c r="D30707" s="91"/>
      <c r="E30707" s="93" t="s">
        <v>4884</v>
      </c>
      <c r="F30707" s="94">
        <v>537</v>
      </c>
    </row>
    <row r="30708" spans="1:6" ht="0.2" customHeight="1" thickBot="1" x14ac:dyDescent="0.25"/>
    <row r="30709" spans="1:6" ht="12.75" customHeight="1" thickBot="1" x14ac:dyDescent="0.3">
      <c r="A30709" s="157" t="s">
        <v>4909</v>
      </c>
      <c r="B30709" s="158"/>
      <c r="C30709" s="158"/>
      <c r="D30709" s="158"/>
      <c r="E30709" s="159">
        <v>71987</v>
      </c>
      <c r="F30709" s="160"/>
    </row>
    <row r="30710" spans="1:6" ht="12.75" customHeight="1" x14ac:dyDescent="0.2"/>
    <row r="30711" spans="1:6" ht="12.75" customHeight="1" x14ac:dyDescent="0.2"/>
    <row r="30712" spans="1:6" ht="409.6" hidden="1" customHeight="1" x14ac:dyDescent="0.2"/>
    <row r="30713" spans="1:6" ht="12.75" customHeight="1" x14ac:dyDescent="0.25">
      <c r="A30713" s="144" t="s">
        <v>4868</v>
      </c>
      <c r="B30713" s="145"/>
      <c r="C30713" s="145"/>
      <c r="D30713" s="145"/>
      <c r="E30713" s="146"/>
      <c r="F30713" s="147"/>
    </row>
    <row r="30714" spans="1:6" ht="12.75" customHeight="1" x14ac:dyDescent="0.2">
      <c r="A30714" s="138" t="s">
        <v>3885</v>
      </c>
      <c r="B30714" s="139"/>
      <c r="C30714" s="139"/>
      <c r="D30714" s="140"/>
      <c r="E30714" s="76" t="s">
        <v>4869</v>
      </c>
      <c r="F30714" s="77" t="s">
        <v>4870</v>
      </c>
    </row>
    <row r="30715" spans="1:6" ht="12.75" customHeight="1" x14ac:dyDescent="0.2">
      <c r="A30715" s="141"/>
      <c r="B30715" s="142"/>
      <c r="C30715" s="142"/>
      <c r="D30715" s="143"/>
      <c r="E30715" s="78" t="s">
        <v>8896</v>
      </c>
      <c r="F30715" s="79" t="s">
        <v>263</v>
      </c>
    </row>
    <row r="30716" spans="1:6" ht="409.6" hidden="1" customHeight="1" x14ac:dyDescent="0.2"/>
    <row r="30717" spans="1:6" ht="12.75" customHeight="1" x14ac:dyDescent="0.2">
      <c r="A30717" s="80" t="s">
        <v>4871</v>
      </c>
      <c r="B30717" s="81" t="s">
        <v>4872</v>
      </c>
      <c r="C30717" s="82" t="s">
        <v>4870</v>
      </c>
      <c r="D30717" s="82" t="s">
        <v>4873</v>
      </c>
      <c r="E30717" s="82" t="s">
        <v>4874</v>
      </c>
      <c r="F30717" s="83" t="s">
        <v>4875</v>
      </c>
    </row>
    <row r="30718" spans="1:6" ht="409.6" hidden="1" customHeight="1" x14ac:dyDescent="0.2"/>
    <row r="30719" spans="1:6" ht="25.5" customHeight="1" x14ac:dyDescent="0.2">
      <c r="A30719" s="84" t="s">
        <v>6550</v>
      </c>
      <c r="B30719" s="85" t="s">
        <v>6551</v>
      </c>
      <c r="C30719" s="86" t="s">
        <v>9</v>
      </c>
      <c r="D30719" s="87">
        <v>0.16667000000000001</v>
      </c>
      <c r="E30719" s="88">
        <v>13440</v>
      </c>
      <c r="F30719" s="89">
        <f>+D30719*E30719</f>
        <v>2240.0448000000001</v>
      </c>
    </row>
    <row r="30720" spans="1:6" ht="409.6" hidden="1" customHeight="1" x14ac:dyDescent="0.2"/>
    <row r="30721" spans="1:6" ht="25.5" customHeight="1" x14ac:dyDescent="0.2">
      <c r="A30721" s="84" t="s">
        <v>6540</v>
      </c>
      <c r="B30721" s="85" t="s">
        <v>6541</v>
      </c>
      <c r="C30721" s="86" t="s">
        <v>9</v>
      </c>
      <c r="D30721" s="87">
        <v>8.3330000000000001E-2</v>
      </c>
      <c r="E30721" s="88">
        <v>79740</v>
      </c>
      <c r="F30721" s="89">
        <f>+D30721*E30721</f>
        <v>6644.7341999999999</v>
      </c>
    </row>
    <row r="30722" spans="1:6" ht="409.6" hidden="1" customHeight="1" x14ac:dyDescent="0.2"/>
    <row r="30723" spans="1:6" ht="25.5" customHeight="1" x14ac:dyDescent="0.2">
      <c r="A30723" s="84" t="s">
        <v>6542</v>
      </c>
      <c r="B30723" s="85" t="s">
        <v>6543</v>
      </c>
      <c r="C30723" s="86" t="s">
        <v>9</v>
      </c>
      <c r="D30723" s="87">
        <v>5.5559999999999998E-2</v>
      </c>
      <c r="E30723" s="88">
        <v>53040</v>
      </c>
      <c r="F30723" s="89">
        <f>+D30723*E30723</f>
        <v>2946.9023999999999</v>
      </c>
    </row>
    <row r="30724" spans="1:6" ht="409.6" hidden="1" customHeight="1" x14ac:dyDescent="0.2"/>
    <row r="30725" spans="1:6" ht="25.5" customHeight="1" x14ac:dyDescent="0.2">
      <c r="A30725" s="84" t="s">
        <v>6552</v>
      </c>
      <c r="B30725" s="85" t="s">
        <v>6553</v>
      </c>
      <c r="C30725" s="86" t="s">
        <v>9</v>
      </c>
      <c r="D30725" s="87">
        <v>0.16700000000000001</v>
      </c>
      <c r="E30725" s="88">
        <v>146085</v>
      </c>
      <c r="F30725" s="89">
        <f>+D30725*E30725</f>
        <v>24396.195</v>
      </c>
    </row>
    <row r="30726" spans="1:6" ht="409.6" hidden="1" customHeight="1" x14ac:dyDescent="0.2"/>
    <row r="30727" spans="1:6" ht="25.5" customHeight="1" thickBot="1" x14ac:dyDescent="0.25">
      <c r="A30727" s="84" t="s">
        <v>6554</v>
      </c>
      <c r="B30727" s="85" t="s">
        <v>6555</v>
      </c>
      <c r="C30727" s="86" t="s">
        <v>263</v>
      </c>
      <c r="D30727" s="87">
        <v>1.05</v>
      </c>
      <c r="E30727" s="88">
        <v>71520</v>
      </c>
      <c r="F30727" s="89">
        <f>+D30727*E30727</f>
        <v>75096</v>
      </c>
    </row>
    <row r="30728" spans="1:6" ht="409.6" hidden="1" customHeight="1" thickBot="1" x14ac:dyDescent="0.25"/>
    <row r="30729" spans="1:6" ht="13.5" customHeight="1" thickBot="1" x14ac:dyDescent="0.25">
      <c r="A30729" s="90" t="s">
        <v>4883</v>
      </c>
      <c r="B30729" s="91"/>
      <c r="C30729" s="92">
        <v>86.643577071253503</v>
      </c>
      <c r="D30729" s="91"/>
      <c r="E30729" s="93" t="s">
        <v>4884</v>
      </c>
      <c r="F30729" s="94">
        <v>111324</v>
      </c>
    </row>
    <row r="30730" spans="1:6" ht="0.2" customHeight="1" x14ac:dyDescent="0.2"/>
    <row r="30731" spans="1:6" ht="12.75" customHeight="1" x14ac:dyDescent="0.2">
      <c r="A30731" s="80" t="s">
        <v>4871</v>
      </c>
      <c r="B30731" s="81" t="s">
        <v>4885</v>
      </c>
      <c r="C30731" s="82" t="s">
        <v>4870</v>
      </c>
      <c r="D30731" s="82" t="s">
        <v>4873</v>
      </c>
      <c r="E30731" s="82" t="s">
        <v>4874</v>
      </c>
      <c r="F30731" s="83" t="s">
        <v>4875</v>
      </c>
    </row>
    <row r="30732" spans="1:6" ht="409.6" hidden="1" customHeight="1" x14ac:dyDescent="0.2"/>
    <row r="30733" spans="1:6" ht="25.5" customHeight="1" thickBot="1" x14ac:dyDescent="0.25">
      <c r="A30733" s="84" t="s">
        <v>4935</v>
      </c>
      <c r="B30733" s="85" t="s">
        <v>4936</v>
      </c>
      <c r="C30733" s="86" t="s">
        <v>4888</v>
      </c>
      <c r="D30733" s="87">
        <v>8.2170000000000007E-2</v>
      </c>
      <c r="E30733" s="88">
        <v>198902</v>
      </c>
      <c r="F30733" s="89">
        <f>+D30733*E30733</f>
        <v>16343.777340000001</v>
      </c>
    </row>
    <row r="30734" spans="1:6" ht="409.6" hidden="1" customHeight="1" thickBot="1" x14ac:dyDescent="0.25"/>
    <row r="30735" spans="1:6" ht="13.5" customHeight="1" thickBot="1" x14ac:dyDescent="0.25">
      <c r="A30735" s="90" t="s">
        <v>4893</v>
      </c>
      <c r="B30735" s="91"/>
      <c r="C30735" s="92">
        <v>12.720551037086</v>
      </c>
      <c r="D30735" s="91"/>
      <c r="E30735" s="93" t="s">
        <v>4884</v>
      </c>
      <c r="F30735" s="94">
        <v>16344</v>
      </c>
    </row>
    <row r="30736" spans="1:6" ht="0.2" customHeight="1" x14ac:dyDescent="0.2"/>
    <row r="30737" spans="1:6" ht="12.75" customHeight="1" x14ac:dyDescent="0.2">
      <c r="A30737" s="80" t="s">
        <v>4871</v>
      </c>
      <c r="B30737" s="81" t="s">
        <v>4894</v>
      </c>
      <c r="C30737" s="82" t="s">
        <v>4870</v>
      </c>
      <c r="D30737" s="82" t="s">
        <v>4873</v>
      </c>
      <c r="E30737" s="82" t="s">
        <v>4874</v>
      </c>
      <c r="F30737" s="83" t="s">
        <v>4875</v>
      </c>
    </row>
    <row r="30738" spans="1:6" ht="409.6" hidden="1" customHeight="1" x14ac:dyDescent="0.2"/>
    <row r="30739" spans="1:6" ht="25.5" customHeight="1" thickBot="1" x14ac:dyDescent="0.25">
      <c r="A30739" s="84" t="s">
        <v>4895</v>
      </c>
      <c r="B30739" s="85" t="s">
        <v>4896</v>
      </c>
      <c r="C30739" s="86" t="s">
        <v>4897</v>
      </c>
      <c r="D30739" s="87">
        <v>0.05</v>
      </c>
      <c r="E30739" s="88">
        <v>16344</v>
      </c>
      <c r="F30739" s="89">
        <f>+D30739*E30739</f>
        <v>817.2</v>
      </c>
    </row>
    <row r="30740" spans="1:6" ht="409.6" hidden="1" customHeight="1" thickBot="1" x14ac:dyDescent="0.25"/>
    <row r="30741" spans="1:6" ht="13.5" customHeight="1" thickBot="1" x14ac:dyDescent="0.25">
      <c r="A30741" s="90" t="s">
        <v>4898</v>
      </c>
      <c r="B30741" s="91"/>
      <c r="C30741" s="92">
        <v>0.63587189166050495</v>
      </c>
      <c r="D30741" s="91"/>
      <c r="E30741" s="93" t="s">
        <v>4884</v>
      </c>
      <c r="F30741" s="94">
        <v>817</v>
      </c>
    </row>
    <row r="30742" spans="1:6" ht="0.2" customHeight="1" thickBot="1" x14ac:dyDescent="0.25"/>
    <row r="30743" spans="1:6" ht="12.75" customHeight="1" thickBot="1" x14ac:dyDescent="0.3">
      <c r="A30743" s="157" t="s">
        <v>4909</v>
      </c>
      <c r="B30743" s="158"/>
      <c r="C30743" s="158"/>
      <c r="D30743" s="158"/>
      <c r="E30743" s="159">
        <v>128485</v>
      </c>
      <c r="F30743" s="160"/>
    </row>
    <row r="30744" spans="1:6" ht="12.75" customHeight="1" x14ac:dyDescent="0.2"/>
    <row r="30745" spans="1:6" ht="12.75" customHeight="1" x14ac:dyDescent="0.2"/>
    <row r="30746" spans="1:6" ht="409.6" hidden="1" customHeight="1" x14ac:dyDescent="0.2"/>
    <row r="30747" spans="1:6" ht="12.75" customHeight="1" x14ac:dyDescent="0.25">
      <c r="A30747" s="144" t="s">
        <v>4868</v>
      </c>
      <c r="B30747" s="145"/>
      <c r="C30747" s="145"/>
      <c r="D30747" s="145"/>
      <c r="E30747" s="146"/>
      <c r="F30747" s="147"/>
    </row>
    <row r="30748" spans="1:6" ht="12.75" customHeight="1" x14ac:dyDescent="0.2">
      <c r="A30748" s="138" t="s">
        <v>3886</v>
      </c>
      <c r="B30748" s="139"/>
      <c r="C30748" s="139"/>
      <c r="D30748" s="140"/>
      <c r="E30748" s="76" t="s">
        <v>4869</v>
      </c>
      <c r="F30748" s="77" t="s">
        <v>4870</v>
      </c>
    </row>
    <row r="30749" spans="1:6" ht="12.75" customHeight="1" x14ac:dyDescent="0.2">
      <c r="A30749" s="141"/>
      <c r="B30749" s="142"/>
      <c r="C30749" s="142"/>
      <c r="D30749" s="143"/>
      <c r="E30749" s="78" t="s">
        <v>8897</v>
      </c>
      <c r="F30749" s="79" t="s">
        <v>263</v>
      </c>
    </row>
    <row r="30750" spans="1:6" ht="409.6" hidden="1" customHeight="1" x14ac:dyDescent="0.2"/>
    <row r="30751" spans="1:6" ht="12.75" customHeight="1" x14ac:dyDescent="0.2">
      <c r="A30751" s="80" t="s">
        <v>4871</v>
      </c>
      <c r="B30751" s="81" t="s">
        <v>4872</v>
      </c>
      <c r="C30751" s="82" t="s">
        <v>4870</v>
      </c>
      <c r="D30751" s="82" t="s">
        <v>4873</v>
      </c>
      <c r="E30751" s="82" t="s">
        <v>4874</v>
      </c>
      <c r="F30751" s="83" t="s">
        <v>4875</v>
      </c>
    </row>
    <row r="30752" spans="1:6" ht="409.6" hidden="1" customHeight="1" x14ac:dyDescent="0.2"/>
    <row r="30753" spans="1:6" ht="25.5" customHeight="1" x14ac:dyDescent="0.2">
      <c r="A30753" s="84" t="s">
        <v>6556</v>
      </c>
      <c r="B30753" s="85" t="s">
        <v>6557</v>
      </c>
      <c r="C30753" s="86" t="s">
        <v>263</v>
      </c>
      <c r="D30753" s="87">
        <v>1.05</v>
      </c>
      <c r="E30753" s="88">
        <v>102763</v>
      </c>
      <c r="F30753" s="89">
        <f>+D30753*E30753</f>
        <v>107901.15000000001</v>
      </c>
    </row>
    <row r="30754" spans="1:6" ht="409.6" hidden="1" customHeight="1" x14ac:dyDescent="0.2"/>
    <row r="30755" spans="1:6" ht="25.5" customHeight="1" x14ac:dyDescent="0.2">
      <c r="A30755" s="84" t="s">
        <v>6558</v>
      </c>
      <c r="B30755" s="85" t="s">
        <v>6559</v>
      </c>
      <c r="C30755" s="86" t="s">
        <v>9</v>
      </c>
      <c r="D30755" s="87">
        <v>0.16667000000000001</v>
      </c>
      <c r="E30755" s="88">
        <v>28196</v>
      </c>
      <c r="F30755" s="89">
        <f>+D30755*E30755</f>
        <v>4699.4273200000007</v>
      </c>
    </row>
    <row r="30756" spans="1:6" ht="409.6" hidden="1" customHeight="1" x14ac:dyDescent="0.2"/>
    <row r="30757" spans="1:6" ht="25.5" customHeight="1" x14ac:dyDescent="0.2">
      <c r="A30757" s="84" t="s">
        <v>6540</v>
      </c>
      <c r="B30757" s="85" t="s">
        <v>6541</v>
      </c>
      <c r="C30757" s="86" t="s">
        <v>9</v>
      </c>
      <c r="D30757" s="87">
        <v>8.3300000000000006E-3</v>
      </c>
      <c r="E30757" s="88">
        <v>79740</v>
      </c>
      <c r="F30757" s="89">
        <f>+D30757*E30757</f>
        <v>664.2342000000001</v>
      </c>
    </row>
    <row r="30758" spans="1:6" ht="409.6" hidden="1" customHeight="1" x14ac:dyDescent="0.2"/>
    <row r="30759" spans="1:6" ht="25.5" customHeight="1" x14ac:dyDescent="0.2">
      <c r="A30759" s="84" t="s">
        <v>6542</v>
      </c>
      <c r="B30759" s="85" t="s">
        <v>6543</v>
      </c>
      <c r="C30759" s="86" t="s">
        <v>9</v>
      </c>
      <c r="D30759" s="87">
        <v>5.5559999999999998E-2</v>
      </c>
      <c r="E30759" s="88">
        <v>53040</v>
      </c>
      <c r="F30759" s="89">
        <f>+D30759*E30759</f>
        <v>2946.9023999999999</v>
      </c>
    </row>
    <row r="30760" spans="1:6" ht="409.6" hidden="1" customHeight="1" x14ac:dyDescent="0.2"/>
    <row r="30761" spans="1:6" ht="25.5" customHeight="1" thickBot="1" x14ac:dyDescent="0.25">
      <c r="A30761" s="84" t="s">
        <v>6560</v>
      </c>
      <c r="B30761" s="85" t="s">
        <v>6561</v>
      </c>
      <c r="C30761" s="86" t="s">
        <v>9</v>
      </c>
      <c r="D30761" s="87">
        <v>8.3330000000000001E-2</v>
      </c>
      <c r="E30761" s="88">
        <v>249844</v>
      </c>
      <c r="F30761" s="89">
        <f>+D30761*E30761</f>
        <v>20819.500520000001</v>
      </c>
    </row>
    <row r="30762" spans="1:6" ht="409.6" hidden="1" customHeight="1" thickBot="1" x14ac:dyDescent="0.25"/>
    <row r="30763" spans="1:6" ht="13.5" customHeight="1" thickBot="1" x14ac:dyDescent="0.25">
      <c r="A30763" s="90" t="s">
        <v>4883</v>
      </c>
      <c r="B30763" s="91"/>
      <c r="C30763" s="92">
        <v>86.934262114118198</v>
      </c>
      <c r="D30763" s="91"/>
      <c r="E30763" s="93" t="s">
        <v>4884</v>
      </c>
      <c r="F30763" s="94">
        <v>137031</v>
      </c>
    </row>
    <row r="30764" spans="1:6" ht="0.2" customHeight="1" x14ac:dyDescent="0.2"/>
    <row r="30765" spans="1:6" ht="12.75" customHeight="1" x14ac:dyDescent="0.2">
      <c r="A30765" s="80" t="s">
        <v>4871</v>
      </c>
      <c r="B30765" s="81" t="s">
        <v>4885</v>
      </c>
      <c r="C30765" s="82" t="s">
        <v>4870</v>
      </c>
      <c r="D30765" s="82" t="s">
        <v>4873</v>
      </c>
      <c r="E30765" s="82" t="s">
        <v>4874</v>
      </c>
      <c r="F30765" s="83" t="s">
        <v>4875</v>
      </c>
    </row>
    <row r="30766" spans="1:6" ht="409.6" hidden="1" customHeight="1" x14ac:dyDescent="0.2"/>
    <row r="30767" spans="1:6" ht="25.5" customHeight="1" thickBot="1" x14ac:dyDescent="0.25">
      <c r="A30767" s="84" t="s">
        <v>4935</v>
      </c>
      <c r="B30767" s="85" t="s">
        <v>4936</v>
      </c>
      <c r="C30767" s="86" t="s">
        <v>4888</v>
      </c>
      <c r="D30767" s="87">
        <v>9.8610000000000003E-2</v>
      </c>
      <c r="E30767" s="88">
        <v>198902</v>
      </c>
      <c r="F30767" s="89">
        <f>+D30767*E30767</f>
        <v>19613.72622</v>
      </c>
    </row>
    <row r="30768" spans="1:6" ht="409.6" hidden="1" customHeight="1" thickBot="1" x14ac:dyDescent="0.25"/>
    <row r="30769" spans="1:6" ht="13.5" customHeight="1" thickBot="1" x14ac:dyDescent="0.25">
      <c r="A30769" s="90" t="s">
        <v>4893</v>
      </c>
      <c r="B30769" s="91"/>
      <c r="C30769" s="92">
        <v>12.443378630429001</v>
      </c>
      <c r="D30769" s="91"/>
      <c r="E30769" s="93" t="s">
        <v>4884</v>
      </c>
      <c r="F30769" s="94">
        <v>19614</v>
      </c>
    </row>
    <row r="30770" spans="1:6" ht="0.2" customHeight="1" x14ac:dyDescent="0.2"/>
    <row r="30771" spans="1:6" ht="12.75" customHeight="1" x14ac:dyDescent="0.2">
      <c r="A30771" s="80" t="s">
        <v>4871</v>
      </c>
      <c r="B30771" s="81" t="s">
        <v>4894</v>
      </c>
      <c r="C30771" s="82" t="s">
        <v>4870</v>
      </c>
      <c r="D30771" s="82" t="s">
        <v>4873</v>
      </c>
      <c r="E30771" s="82" t="s">
        <v>4874</v>
      </c>
      <c r="F30771" s="83" t="s">
        <v>4875</v>
      </c>
    </row>
    <row r="30772" spans="1:6" ht="409.6" hidden="1" customHeight="1" x14ac:dyDescent="0.2"/>
    <row r="30773" spans="1:6" ht="25.5" customHeight="1" thickBot="1" x14ac:dyDescent="0.25">
      <c r="A30773" s="84" t="s">
        <v>4895</v>
      </c>
      <c r="B30773" s="85" t="s">
        <v>4896</v>
      </c>
      <c r="C30773" s="86" t="s">
        <v>4897</v>
      </c>
      <c r="D30773" s="87">
        <v>0.05</v>
      </c>
      <c r="E30773" s="88">
        <v>19614</v>
      </c>
      <c r="F30773" s="89">
        <f>+D30773*E30773</f>
        <v>980.7</v>
      </c>
    </row>
    <row r="30774" spans="1:6" ht="409.6" hidden="1" customHeight="1" thickBot="1" x14ac:dyDescent="0.25"/>
    <row r="30775" spans="1:6" ht="13.5" customHeight="1" thickBot="1" x14ac:dyDescent="0.25">
      <c r="A30775" s="90" t="s">
        <v>4898</v>
      </c>
      <c r="B30775" s="91"/>
      <c r="C30775" s="92">
        <v>0.62235925545278103</v>
      </c>
      <c r="D30775" s="91"/>
      <c r="E30775" s="93" t="s">
        <v>4884</v>
      </c>
      <c r="F30775" s="94">
        <v>981</v>
      </c>
    </row>
    <row r="30776" spans="1:6" ht="0.2" customHeight="1" thickBot="1" x14ac:dyDescent="0.25"/>
    <row r="30777" spans="1:6" ht="12.75" customHeight="1" thickBot="1" x14ac:dyDescent="0.3">
      <c r="A30777" s="157" t="s">
        <v>4909</v>
      </c>
      <c r="B30777" s="158"/>
      <c r="C30777" s="158"/>
      <c r="D30777" s="158"/>
      <c r="E30777" s="159">
        <v>157626</v>
      </c>
      <c r="F30777" s="160"/>
    </row>
    <row r="30778" spans="1:6" ht="12.75" customHeight="1" x14ac:dyDescent="0.2"/>
    <row r="30779" spans="1:6" ht="12.75" customHeight="1" x14ac:dyDescent="0.2"/>
    <row r="30780" spans="1:6" ht="409.6" hidden="1" customHeight="1" x14ac:dyDescent="0.2"/>
    <row r="30781" spans="1:6" ht="12.75" customHeight="1" x14ac:dyDescent="0.25">
      <c r="A30781" s="144" t="s">
        <v>4868</v>
      </c>
      <c r="B30781" s="145"/>
      <c r="C30781" s="145"/>
      <c r="D30781" s="145"/>
      <c r="E30781" s="146"/>
      <c r="F30781" s="147"/>
    </row>
    <row r="30782" spans="1:6" ht="12.75" customHeight="1" x14ac:dyDescent="0.2">
      <c r="A30782" s="138" t="s">
        <v>3887</v>
      </c>
      <c r="B30782" s="139"/>
      <c r="C30782" s="139"/>
      <c r="D30782" s="140"/>
      <c r="E30782" s="76" t="s">
        <v>4869</v>
      </c>
      <c r="F30782" s="77" t="s">
        <v>4870</v>
      </c>
    </row>
    <row r="30783" spans="1:6" ht="12.75" customHeight="1" x14ac:dyDescent="0.2">
      <c r="A30783" s="141"/>
      <c r="B30783" s="142"/>
      <c r="C30783" s="142"/>
      <c r="D30783" s="143"/>
      <c r="E30783" s="78" t="s">
        <v>8898</v>
      </c>
      <c r="F30783" s="79" t="s">
        <v>263</v>
      </c>
    </row>
    <row r="30784" spans="1:6" ht="409.6" hidden="1" customHeight="1" x14ac:dyDescent="0.2"/>
    <row r="30785" spans="1:6" ht="12.75" customHeight="1" x14ac:dyDescent="0.2">
      <c r="A30785" s="80" t="s">
        <v>4871</v>
      </c>
      <c r="B30785" s="81" t="s">
        <v>4872</v>
      </c>
      <c r="C30785" s="82" t="s">
        <v>4870</v>
      </c>
      <c r="D30785" s="82" t="s">
        <v>4873</v>
      </c>
      <c r="E30785" s="82" t="s">
        <v>4874</v>
      </c>
      <c r="F30785" s="83" t="s">
        <v>4875</v>
      </c>
    </row>
    <row r="30786" spans="1:6" ht="409.6" hidden="1" customHeight="1" x14ac:dyDescent="0.2"/>
    <row r="30787" spans="1:6" ht="25.5" customHeight="1" x14ac:dyDescent="0.2">
      <c r="A30787" s="84" t="s">
        <v>6562</v>
      </c>
      <c r="B30787" s="85" t="s">
        <v>6563</v>
      </c>
      <c r="C30787" s="86" t="s">
        <v>263</v>
      </c>
      <c r="D30787" s="87">
        <v>1.05</v>
      </c>
      <c r="E30787" s="88">
        <v>153805</v>
      </c>
      <c r="F30787" s="89">
        <f>+D30787*E30787</f>
        <v>161495.25</v>
      </c>
    </row>
    <row r="30788" spans="1:6" ht="409.6" hidden="1" customHeight="1" x14ac:dyDescent="0.2"/>
    <row r="30789" spans="1:6" ht="25.5" customHeight="1" x14ac:dyDescent="0.2">
      <c r="A30789" s="84" t="s">
        <v>6564</v>
      </c>
      <c r="B30789" s="85" t="s">
        <v>6565</v>
      </c>
      <c r="C30789" s="86" t="s">
        <v>9</v>
      </c>
      <c r="D30789" s="87">
        <v>0.16667000000000001</v>
      </c>
      <c r="E30789" s="88">
        <v>29600</v>
      </c>
      <c r="F30789" s="89">
        <f>+D30789*E30789</f>
        <v>4933.4320000000007</v>
      </c>
    </row>
    <row r="30790" spans="1:6" ht="409.6" hidden="1" customHeight="1" x14ac:dyDescent="0.2"/>
    <row r="30791" spans="1:6" ht="25.5" customHeight="1" x14ac:dyDescent="0.2">
      <c r="A30791" s="84" t="s">
        <v>6540</v>
      </c>
      <c r="B30791" s="85" t="s">
        <v>6541</v>
      </c>
      <c r="C30791" s="86" t="s">
        <v>9</v>
      </c>
      <c r="D30791" s="87">
        <v>8.3300000000000006E-3</v>
      </c>
      <c r="E30791" s="88">
        <v>79740</v>
      </c>
      <c r="F30791" s="89">
        <f>+D30791*E30791</f>
        <v>664.2342000000001</v>
      </c>
    </row>
    <row r="30792" spans="1:6" ht="409.6" hidden="1" customHeight="1" x14ac:dyDescent="0.2"/>
    <row r="30793" spans="1:6" ht="25.5" customHeight="1" x14ac:dyDescent="0.2">
      <c r="A30793" s="84" t="s">
        <v>6542</v>
      </c>
      <c r="B30793" s="85" t="s">
        <v>6543</v>
      </c>
      <c r="C30793" s="86" t="s">
        <v>9</v>
      </c>
      <c r="D30793" s="87">
        <v>5.5559999999999998E-2</v>
      </c>
      <c r="E30793" s="88">
        <v>53040</v>
      </c>
      <c r="F30793" s="89">
        <f>+D30793*E30793</f>
        <v>2946.9023999999999</v>
      </c>
    </row>
    <row r="30794" spans="1:6" ht="409.6" hidden="1" customHeight="1" x14ac:dyDescent="0.2"/>
    <row r="30795" spans="1:6" ht="25.5" customHeight="1" thickBot="1" x14ac:dyDescent="0.25">
      <c r="A30795" s="84" t="s">
        <v>6566</v>
      </c>
      <c r="B30795" s="85" t="s">
        <v>6567</v>
      </c>
      <c r="C30795" s="86" t="s">
        <v>9</v>
      </c>
      <c r="D30795" s="87">
        <v>8.3330000000000001E-2</v>
      </c>
      <c r="E30795" s="88">
        <v>331643</v>
      </c>
      <c r="F30795" s="89">
        <f>+D30795*E30795</f>
        <v>27635.81119</v>
      </c>
    </row>
    <row r="30796" spans="1:6" ht="409.6" hidden="1" customHeight="1" x14ac:dyDescent="0.2"/>
    <row r="30797" spans="1:6" ht="13.5" customHeight="1" thickBot="1" x14ac:dyDescent="0.25">
      <c r="A30797" s="90" t="s">
        <v>4883</v>
      </c>
      <c r="B30797" s="91"/>
      <c r="C30797" s="92">
        <v>89.162881538648904</v>
      </c>
      <c r="D30797" s="91"/>
      <c r="E30797" s="93" t="s">
        <v>4884</v>
      </c>
      <c r="F30797" s="94">
        <v>197675</v>
      </c>
    </row>
    <row r="30798" spans="1:6" ht="0.2" customHeight="1" x14ac:dyDescent="0.2"/>
    <row r="30799" spans="1:6" ht="12.75" customHeight="1" x14ac:dyDescent="0.2">
      <c r="A30799" s="80" t="s">
        <v>4871</v>
      </c>
      <c r="B30799" s="81" t="s">
        <v>4885</v>
      </c>
      <c r="C30799" s="82" t="s">
        <v>4870</v>
      </c>
      <c r="D30799" s="82" t="s">
        <v>4873</v>
      </c>
      <c r="E30799" s="82" t="s">
        <v>4874</v>
      </c>
      <c r="F30799" s="83" t="s">
        <v>4875</v>
      </c>
    </row>
    <row r="30800" spans="1:6" ht="409.6" hidden="1" customHeight="1" x14ac:dyDescent="0.2"/>
    <row r="30801" spans="1:6" ht="25.5" customHeight="1" thickBot="1" x14ac:dyDescent="0.25">
      <c r="A30801" s="84" t="s">
        <v>4935</v>
      </c>
      <c r="B30801" s="85" t="s">
        <v>4936</v>
      </c>
      <c r="C30801" s="86" t="s">
        <v>4888</v>
      </c>
      <c r="D30801" s="87">
        <v>0.11504</v>
      </c>
      <c r="E30801" s="88">
        <v>198902</v>
      </c>
      <c r="F30801" s="89">
        <f>+D30801*E30801</f>
        <v>22881.686079999999</v>
      </c>
    </row>
    <row r="30802" spans="1:6" ht="409.6" hidden="1" customHeight="1" thickBot="1" x14ac:dyDescent="0.25"/>
    <row r="30803" spans="1:6" ht="13.5" customHeight="1" thickBot="1" x14ac:dyDescent="0.25">
      <c r="A30803" s="90" t="s">
        <v>4893</v>
      </c>
      <c r="B30803" s="91"/>
      <c r="C30803" s="92">
        <v>10.3211081591874</v>
      </c>
      <c r="D30803" s="91"/>
      <c r="E30803" s="93" t="s">
        <v>4884</v>
      </c>
      <c r="F30803" s="94">
        <v>22882</v>
      </c>
    </row>
    <row r="30804" spans="1:6" ht="0.2" customHeight="1" x14ac:dyDescent="0.2"/>
    <row r="30805" spans="1:6" ht="12.75" customHeight="1" x14ac:dyDescent="0.2">
      <c r="A30805" s="80" t="s">
        <v>4871</v>
      </c>
      <c r="B30805" s="81" t="s">
        <v>4894</v>
      </c>
      <c r="C30805" s="82" t="s">
        <v>4870</v>
      </c>
      <c r="D30805" s="82" t="s">
        <v>4873</v>
      </c>
      <c r="E30805" s="82" t="s">
        <v>4874</v>
      </c>
      <c r="F30805" s="83" t="s">
        <v>4875</v>
      </c>
    </row>
    <row r="30806" spans="1:6" ht="409.6" hidden="1" customHeight="1" x14ac:dyDescent="0.2"/>
    <row r="30807" spans="1:6" ht="25.5" customHeight="1" thickBot="1" x14ac:dyDescent="0.25">
      <c r="A30807" s="84" t="s">
        <v>4895</v>
      </c>
      <c r="B30807" s="85" t="s">
        <v>4896</v>
      </c>
      <c r="C30807" s="86" t="s">
        <v>4897</v>
      </c>
      <c r="D30807" s="87">
        <v>0.05</v>
      </c>
      <c r="E30807" s="88">
        <v>22882</v>
      </c>
      <c r="F30807" s="89">
        <f>+D30807*E30807</f>
        <v>1144.1000000000001</v>
      </c>
    </row>
    <row r="30808" spans="1:6" ht="409.6" hidden="1" customHeight="1" thickBot="1" x14ac:dyDescent="0.25"/>
    <row r="30809" spans="1:6" ht="13.5" customHeight="1" thickBot="1" x14ac:dyDescent="0.25">
      <c r="A30809" s="90" t="s">
        <v>4898</v>
      </c>
      <c r="B30809" s="91"/>
      <c r="C30809" s="92">
        <v>0.51601030216372501</v>
      </c>
      <c r="D30809" s="91"/>
      <c r="E30809" s="93" t="s">
        <v>4884</v>
      </c>
      <c r="F30809" s="94">
        <v>1144</v>
      </c>
    </row>
    <row r="30810" spans="1:6" ht="0.2" customHeight="1" thickBot="1" x14ac:dyDescent="0.25"/>
    <row r="30811" spans="1:6" ht="12.75" customHeight="1" thickBot="1" x14ac:dyDescent="0.3">
      <c r="A30811" s="157" t="s">
        <v>4909</v>
      </c>
      <c r="B30811" s="158"/>
      <c r="C30811" s="158"/>
      <c r="D30811" s="158"/>
      <c r="E30811" s="159">
        <v>221701</v>
      </c>
      <c r="F30811" s="160"/>
    </row>
    <row r="30812" spans="1:6" ht="12.75" customHeight="1" x14ac:dyDescent="0.2"/>
    <row r="30813" spans="1:6" ht="12.75" customHeight="1" x14ac:dyDescent="0.2"/>
    <row r="30814" spans="1:6" ht="409.6" hidden="1" customHeight="1" x14ac:dyDescent="0.2"/>
    <row r="30815" spans="1:6" ht="12.75" customHeight="1" x14ac:dyDescent="0.25">
      <c r="A30815" s="144" t="s">
        <v>4868</v>
      </c>
      <c r="B30815" s="145"/>
      <c r="C30815" s="145"/>
      <c r="D30815" s="145"/>
      <c r="E30815" s="146"/>
      <c r="F30815" s="147"/>
    </row>
    <row r="30816" spans="1:6" ht="12.75" customHeight="1" x14ac:dyDescent="0.2">
      <c r="A30816" s="138" t="s">
        <v>3888</v>
      </c>
      <c r="B30816" s="139"/>
      <c r="C30816" s="139"/>
      <c r="D30816" s="140"/>
      <c r="E30816" s="76" t="s">
        <v>4869</v>
      </c>
      <c r="F30816" s="77" t="s">
        <v>4870</v>
      </c>
    </row>
    <row r="30817" spans="1:6" ht="12.75" customHeight="1" x14ac:dyDescent="0.2">
      <c r="A30817" s="141"/>
      <c r="B30817" s="142"/>
      <c r="C30817" s="142"/>
      <c r="D30817" s="143"/>
      <c r="E30817" s="78" t="s">
        <v>8899</v>
      </c>
      <c r="F30817" s="79" t="s">
        <v>263</v>
      </c>
    </row>
    <row r="30818" spans="1:6" ht="409.6" hidden="1" customHeight="1" x14ac:dyDescent="0.2"/>
    <row r="30819" spans="1:6" ht="12.75" customHeight="1" x14ac:dyDescent="0.2">
      <c r="A30819" s="80" t="s">
        <v>4871</v>
      </c>
      <c r="B30819" s="81" t="s">
        <v>4872</v>
      </c>
      <c r="C30819" s="82" t="s">
        <v>4870</v>
      </c>
      <c r="D30819" s="82" t="s">
        <v>4873</v>
      </c>
      <c r="E30819" s="82" t="s">
        <v>4874</v>
      </c>
      <c r="F30819" s="83" t="s">
        <v>4875</v>
      </c>
    </row>
    <row r="30820" spans="1:6" ht="409.6" hidden="1" customHeight="1" x14ac:dyDescent="0.2"/>
    <row r="30821" spans="1:6" ht="25.5" customHeight="1" x14ac:dyDescent="0.2">
      <c r="A30821" s="84" t="s">
        <v>6568</v>
      </c>
      <c r="B30821" s="85" t="s">
        <v>6569</v>
      </c>
      <c r="C30821" s="86" t="s">
        <v>263</v>
      </c>
      <c r="D30821" s="87">
        <v>1.05</v>
      </c>
      <c r="E30821" s="88">
        <v>188048</v>
      </c>
      <c r="F30821" s="89">
        <f>+D30821*E30821</f>
        <v>197450.4</v>
      </c>
    </row>
    <row r="30822" spans="1:6" ht="409.6" hidden="1" customHeight="1" x14ac:dyDescent="0.2"/>
    <row r="30823" spans="1:6" ht="25.5" customHeight="1" x14ac:dyDescent="0.2">
      <c r="A30823" s="84" t="s">
        <v>6540</v>
      </c>
      <c r="B30823" s="85" t="s">
        <v>6541</v>
      </c>
      <c r="C30823" s="86" t="s">
        <v>9</v>
      </c>
      <c r="D30823" s="87">
        <v>8.3300000000000006E-3</v>
      </c>
      <c r="E30823" s="88">
        <v>79740</v>
      </c>
      <c r="F30823" s="89">
        <f>+D30823*E30823</f>
        <v>664.2342000000001</v>
      </c>
    </row>
    <row r="30824" spans="1:6" ht="409.6" hidden="1" customHeight="1" x14ac:dyDescent="0.2"/>
    <row r="30825" spans="1:6" ht="25.5" customHeight="1" x14ac:dyDescent="0.2">
      <c r="A30825" s="84" t="s">
        <v>6570</v>
      </c>
      <c r="B30825" s="85" t="s">
        <v>6571</v>
      </c>
      <c r="C30825" s="86" t="s">
        <v>9</v>
      </c>
      <c r="D30825" s="87">
        <v>0.16667000000000001</v>
      </c>
      <c r="E30825" s="88">
        <v>57420</v>
      </c>
      <c r="F30825" s="89">
        <f>+D30825*E30825</f>
        <v>9570.1914000000015</v>
      </c>
    </row>
    <row r="30826" spans="1:6" ht="409.6" hidden="1" customHeight="1" x14ac:dyDescent="0.2"/>
    <row r="30827" spans="1:6" ht="25.5" customHeight="1" x14ac:dyDescent="0.2">
      <c r="A30827" s="84" t="s">
        <v>6542</v>
      </c>
      <c r="B30827" s="85" t="s">
        <v>6543</v>
      </c>
      <c r="C30827" s="86" t="s">
        <v>9</v>
      </c>
      <c r="D30827" s="87">
        <v>5.5559999999999998E-2</v>
      </c>
      <c r="E30827" s="88">
        <v>53040</v>
      </c>
      <c r="F30827" s="89">
        <f>+D30827*E30827</f>
        <v>2946.9023999999999</v>
      </c>
    </row>
    <row r="30828" spans="1:6" ht="409.6" hidden="1" customHeight="1" x14ac:dyDescent="0.2"/>
    <row r="30829" spans="1:6" ht="25.5" customHeight="1" thickBot="1" x14ac:dyDescent="0.25">
      <c r="A30829" s="84" t="s">
        <v>6572</v>
      </c>
      <c r="B30829" s="85" t="s">
        <v>6573</v>
      </c>
      <c r="C30829" s="86" t="s">
        <v>9</v>
      </c>
      <c r="D30829" s="87">
        <v>8.3330000000000001E-2</v>
      </c>
      <c r="E30829" s="88">
        <v>381070</v>
      </c>
      <c r="F30829" s="89">
        <f>+D30829*E30829</f>
        <v>31754.563099999999</v>
      </c>
    </row>
    <row r="30830" spans="1:6" ht="409.6" hidden="1" customHeight="1" thickBot="1" x14ac:dyDescent="0.25"/>
    <row r="30831" spans="1:6" ht="13.5" customHeight="1" thickBot="1" x14ac:dyDescent="0.25">
      <c r="A30831" s="90" t="s">
        <v>4883</v>
      </c>
      <c r="B30831" s="91"/>
      <c r="C30831" s="92">
        <v>87.743126572426704</v>
      </c>
      <c r="D30831" s="91"/>
      <c r="E30831" s="93" t="s">
        <v>4884</v>
      </c>
      <c r="F30831" s="94">
        <v>242386</v>
      </c>
    </row>
    <row r="30832" spans="1:6" ht="0.2" customHeight="1" x14ac:dyDescent="0.2"/>
    <row r="30833" spans="1:6" ht="12.75" customHeight="1" x14ac:dyDescent="0.2">
      <c r="A30833" s="80" t="s">
        <v>4871</v>
      </c>
      <c r="B30833" s="81" t="s">
        <v>4885</v>
      </c>
      <c r="C30833" s="82" t="s">
        <v>4870</v>
      </c>
      <c r="D30833" s="82" t="s">
        <v>4873</v>
      </c>
      <c r="E30833" s="82" t="s">
        <v>4874</v>
      </c>
      <c r="F30833" s="83" t="s">
        <v>4875</v>
      </c>
    </row>
    <row r="30834" spans="1:6" ht="409.6" hidden="1" customHeight="1" x14ac:dyDescent="0.2"/>
    <row r="30835" spans="1:6" ht="25.5" customHeight="1" thickBot="1" x14ac:dyDescent="0.25">
      <c r="A30835" s="84" t="s">
        <v>6003</v>
      </c>
      <c r="B30835" s="85" t="s">
        <v>6004</v>
      </c>
      <c r="C30835" s="86" t="s">
        <v>4888</v>
      </c>
      <c r="D30835" s="87">
        <v>0.17499000000000001</v>
      </c>
      <c r="E30835" s="88">
        <v>184277</v>
      </c>
      <c r="F30835" s="89">
        <f>+D30835*E30835</f>
        <v>32246.632230000003</v>
      </c>
    </row>
    <row r="30836" spans="1:6" ht="409.6" hidden="1" customHeight="1" thickBot="1" x14ac:dyDescent="0.25"/>
    <row r="30837" spans="1:6" ht="13.5" customHeight="1" thickBot="1" x14ac:dyDescent="0.25">
      <c r="A30837" s="90" t="s">
        <v>4893</v>
      </c>
      <c r="B30837" s="91"/>
      <c r="C30837" s="92">
        <v>11.6733334539992</v>
      </c>
      <c r="D30837" s="91"/>
      <c r="E30837" s="93" t="s">
        <v>4884</v>
      </c>
      <c r="F30837" s="94">
        <v>32247</v>
      </c>
    </row>
    <row r="30838" spans="1:6" ht="0.2" customHeight="1" x14ac:dyDescent="0.2"/>
    <row r="30839" spans="1:6" ht="12.75" customHeight="1" x14ac:dyDescent="0.2">
      <c r="A30839" s="80" t="s">
        <v>4871</v>
      </c>
      <c r="B30839" s="81" t="s">
        <v>4894</v>
      </c>
      <c r="C30839" s="82" t="s">
        <v>4870</v>
      </c>
      <c r="D30839" s="82" t="s">
        <v>4873</v>
      </c>
      <c r="E30839" s="82" t="s">
        <v>4874</v>
      </c>
      <c r="F30839" s="83" t="s">
        <v>4875</v>
      </c>
    </row>
    <row r="30840" spans="1:6" ht="409.6" hidden="1" customHeight="1" x14ac:dyDescent="0.2"/>
    <row r="30841" spans="1:6" ht="25.5" customHeight="1" thickBot="1" x14ac:dyDescent="0.25">
      <c r="A30841" s="84" t="s">
        <v>4895</v>
      </c>
      <c r="B30841" s="85" t="s">
        <v>4896</v>
      </c>
      <c r="C30841" s="86" t="s">
        <v>4897</v>
      </c>
      <c r="D30841" s="87">
        <v>0.05</v>
      </c>
      <c r="E30841" s="88">
        <v>32247</v>
      </c>
      <c r="F30841" s="89">
        <f>+D30841*E30841</f>
        <v>1612.3500000000001</v>
      </c>
    </row>
    <row r="30842" spans="1:6" ht="409.6" hidden="1" customHeight="1" thickBot="1" x14ac:dyDescent="0.25"/>
    <row r="30843" spans="1:6" ht="13.5" customHeight="1" thickBot="1" x14ac:dyDescent="0.25">
      <c r="A30843" s="90" t="s">
        <v>4898</v>
      </c>
      <c r="B30843" s="91"/>
      <c r="C30843" s="92">
        <v>0.58353997357418197</v>
      </c>
      <c r="D30843" s="91"/>
      <c r="E30843" s="93" t="s">
        <v>4884</v>
      </c>
      <c r="F30843" s="94">
        <v>1612</v>
      </c>
    </row>
    <row r="30844" spans="1:6" ht="0.2" customHeight="1" thickBot="1" x14ac:dyDescent="0.25"/>
    <row r="30845" spans="1:6" ht="12.75" customHeight="1" thickBot="1" x14ac:dyDescent="0.3">
      <c r="A30845" s="157" t="s">
        <v>4909</v>
      </c>
      <c r="B30845" s="158"/>
      <c r="C30845" s="158"/>
      <c r="D30845" s="158"/>
      <c r="E30845" s="159">
        <v>276245</v>
      </c>
      <c r="F30845" s="160"/>
    </row>
    <row r="30846" spans="1:6" ht="12.75" customHeight="1" x14ac:dyDescent="0.2"/>
    <row r="30847" spans="1:6" ht="12.75" customHeight="1" x14ac:dyDescent="0.2"/>
    <row r="30848" spans="1:6" ht="409.6" hidden="1" customHeight="1" x14ac:dyDescent="0.2"/>
    <row r="30849" spans="1:6" ht="12.75" customHeight="1" x14ac:dyDescent="0.25">
      <c r="A30849" s="144" t="s">
        <v>4868</v>
      </c>
      <c r="B30849" s="145"/>
      <c r="C30849" s="145"/>
      <c r="D30849" s="145"/>
      <c r="E30849" s="146"/>
      <c r="F30849" s="147"/>
    </row>
    <row r="30850" spans="1:6" ht="12.75" customHeight="1" x14ac:dyDescent="0.2">
      <c r="A30850" s="138" t="s">
        <v>3889</v>
      </c>
      <c r="B30850" s="139"/>
      <c r="C30850" s="139"/>
      <c r="D30850" s="140"/>
      <c r="E30850" s="76" t="s">
        <v>4869</v>
      </c>
      <c r="F30850" s="77" t="s">
        <v>4870</v>
      </c>
    </row>
    <row r="30851" spans="1:6" ht="12.75" customHeight="1" x14ac:dyDescent="0.2">
      <c r="A30851" s="141"/>
      <c r="B30851" s="142"/>
      <c r="C30851" s="142"/>
      <c r="D30851" s="143"/>
      <c r="E30851" s="78" t="s">
        <v>8900</v>
      </c>
      <c r="F30851" s="79" t="s">
        <v>263</v>
      </c>
    </row>
    <row r="30852" spans="1:6" ht="409.6" hidden="1" customHeight="1" x14ac:dyDescent="0.2"/>
    <row r="30853" spans="1:6" ht="12.75" customHeight="1" x14ac:dyDescent="0.2">
      <c r="A30853" s="80" t="s">
        <v>4871</v>
      </c>
      <c r="B30853" s="81" t="s">
        <v>4872</v>
      </c>
      <c r="C30853" s="82" t="s">
        <v>4870</v>
      </c>
      <c r="D30853" s="82" t="s">
        <v>4873</v>
      </c>
      <c r="E30853" s="82" t="s">
        <v>4874</v>
      </c>
      <c r="F30853" s="83" t="s">
        <v>4875</v>
      </c>
    </row>
    <row r="30854" spans="1:6" ht="409.6" hidden="1" customHeight="1" x14ac:dyDescent="0.2"/>
    <row r="30855" spans="1:6" ht="25.5" customHeight="1" x14ac:dyDescent="0.2">
      <c r="A30855" s="84" t="s">
        <v>6574</v>
      </c>
      <c r="B30855" s="85" t="s">
        <v>6575</v>
      </c>
      <c r="C30855" s="86" t="s">
        <v>263</v>
      </c>
      <c r="D30855" s="87">
        <v>1.05</v>
      </c>
      <c r="E30855" s="88">
        <v>242738</v>
      </c>
      <c r="F30855" s="89">
        <f>+D30855*E30855</f>
        <v>254874.90000000002</v>
      </c>
    </row>
    <row r="30856" spans="1:6" ht="409.6" hidden="1" customHeight="1" x14ac:dyDescent="0.2"/>
    <row r="30857" spans="1:6" ht="25.5" customHeight="1" x14ac:dyDescent="0.2">
      <c r="A30857" s="84" t="s">
        <v>6576</v>
      </c>
      <c r="B30857" s="85" t="s">
        <v>6577</v>
      </c>
      <c r="C30857" s="86" t="s">
        <v>9</v>
      </c>
      <c r="D30857" s="87">
        <v>8.3330000000000001E-2</v>
      </c>
      <c r="E30857" s="88">
        <v>400805</v>
      </c>
      <c r="F30857" s="89">
        <f>+D30857*E30857</f>
        <v>33399.080650000004</v>
      </c>
    </row>
    <row r="30858" spans="1:6" ht="409.6" hidden="1" customHeight="1" x14ac:dyDescent="0.2"/>
    <row r="30859" spans="1:6" ht="25.5" customHeight="1" x14ac:dyDescent="0.2">
      <c r="A30859" s="84" t="s">
        <v>6540</v>
      </c>
      <c r="B30859" s="85" t="s">
        <v>6541</v>
      </c>
      <c r="C30859" s="86" t="s">
        <v>9</v>
      </c>
      <c r="D30859" s="87">
        <v>8.3300000000000006E-3</v>
      </c>
      <c r="E30859" s="88">
        <v>79740</v>
      </c>
      <c r="F30859" s="89">
        <f>+D30859*E30859</f>
        <v>664.2342000000001</v>
      </c>
    </row>
    <row r="30860" spans="1:6" ht="409.6" hidden="1" customHeight="1" x14ac:dyDescent="0.2"/>
    <row r="30861" spans="1:6" ht="25.5" customHeight="1" x14ac:dyDescent="0.2">
      <c r="A30861" s="84" t="s">
        <v>6542</v>
      </c>
      <c r="B30861" s="85" t="s">
        <v>6543</v>
      </c>
      <c r="C30861" s="86" t="s">
        <v>9</v>
      </c>
      <c r="D30861" s="87">
        <v>5.5559999999999998E-2</v>
      </c>
      <c r="E30861" s="88">
        <v>53040</v>
      </c>
      <c r="F30861" s="89">
        <f>+D30861*E30861</f>
        <v>2946.9023999999999</v>
      </c>
    </row>
    <row r="30862" spans="1:6" ht="409.6" hidden="1" customHeight="1" x14ac:dyDescent="0.2"/>
    <row r="30863" spans="1:6" ht="25.5" customHeight="1" thickBot="1" x14ac:dyDescent="0.25">
      <c r="A30863" s="84" t="s">
        <v>6578</v>
      </c>
      <c r="B30863" s="85" t="s">
        <v>6579</v>
      </c>
      <c r="C30863" s="86" t="s">
        <v>9</v>
      </c>
      <c r="D30863" s="87">
        <v>0.16667000000000001</v>
      </c>
      <c r="E30863" s="88">
        <v>83000</v>
      </c>
      <c r="F30863" s="89">
        <f>+D30863*E30863</f>
        <v>13833.61</v>
      </c>
    </row>
    <row r="30864" spans="1:6" ht="409.6" hidden="1" customHeight="1" x14ac:dyDescent="0.2"/>
    <row r="30865" spans="1:6" ht="13.5" customHeight="1" thickBot="1" x14ac:dyDescent="0.25">
      <c r="A30865" s="90" t="s">
        <v>4883</v>
      </c>
      <c r="B30865" s="91"/>
      <c r="C30865" s="92">
        <v>88.920915622000507</v>
      </c>
      <c r="D30865" s="91"/>
      <c r="E30865" s="93" t="s">
        <v>4884</v>
      </c>
      <c r="F30865" s="94">
        <v>305719</v>
      </c>
    </row>
    <row r="30866" spans="1:6" ht="0.2" customHeight="1" x14ac:dyDescent="0.2"/>
    <row r="30867" spans="1:6" ht="12.75" customHeight="1" x14ac:dyDescent="0.2">
      <c r="A30867" s="80" t="s">
        <v>4871</v>
      </c>
      <c r="B30867" s="81" t="s">
        <v>4885</v>
      </c>
      <c r="C30867" s="82" t="s">
        <v>4870</v>
      </c>
      <c r="D30867" s="82" t="s">
        <v>4873</v>
      </c>
      <c r="E30867" s="82" t="s">
        <v>4874</v>
      </c>
      <c r="F30867" s="83" t="s">
        <v>4875</v>
      </c>
    </row>
    <row r="30868" spans="1:6" ht="409.6" hidden="1" customHeight="1" x14ac:dyDescent="0.2"/>
    <row r="30869" spans="1:6" ht="25.5" customHeight="1" thickBot="1" x14ac:dyDescent="0.25">
      <c r="A30869" s="84" t="s">
        <v>6003</v>
      </c>
      <c r="B30869" s="85" t="s">
        <v>6004</v>
      </c>
      <c r="C30869" s="86" t="s">
        <v>4888</v>
      </c>
      <c r="D30869" s="87">
        <v>0.19686000000000001</v>
      </c>
      <c r="E30869" s="88">
        <v>184277</v>
      </c>
      <c r="F30869" s="89">
        <f>+D30869*E30869</f>
        <v>36276.770219999999</v>
      </c>
    </row>
    <row r="30870" spans="1:6" ht="409.6" hidden="1" customHeight="1" thickBot="1" x14ac:dyDescent="0.25"/>
    <row r="30871" spans="1:6" ht="13.5" customHeight="1" thickBot="1" x14ac:dyDescent="0.25">
      <c r="A30871" s="90" t="s">
        <v>4893</v>
      </c>
      <c r="B30871" s="91"/>
      <c r="C30871" s="92">
        <v>10.551467380239099</v>
      </c>
      <c r="D30871" s="91"/>
      <c r="E30871" s="93" t="s">
        <v>4884</v>
      </c>
      <c r="F30871" s="94">
        <v>36277</v>
      </c>
    </row>
    <row r="30872" spans="1:6" ht="0.2" customHeight="1" x14ac:dyDescent="0.2"/>
    <row r="30873" spans="1:6" ht="12.75" customHeight="1" x14ac:dyDescent="0.2">
      <c r="A30873" s="80" t="s">
        <v>4871</v>
      </c>
      <c r="B30873" s="81" t="s">
        <v>4894</v>
      </c>
      <c r="C30873" s="82" t="s">
        <v>4870</v>
      </c>
      <c r="D30873" s="82" t="s">
        <v>4873</v>
      </c>
      <c r="E30873" s="82" t="s">
        <v>4874</v>
      </c>
      <c r="F30873" s="83" t="s">
        <v>4875</v>
      </c>
    </row>
    <row r="30874" spans="1:6" ht="409.6" hidden="1" customHeight="1" x14ac:dyDescent="0.2"/>
    <row r="30875" spans="1:6" ht="25.5" customHeight="1" thickBot="1" x14ac:dyDescent="0.25">
      <c r="A30875" s="84" t="s">
        <v>4895</v>
      </c>
      <c r="B30875" s="85" t="s">
        <v>4896</v>
      </c>
      <c r="C30875" s="86" t="s">
        <v>4897</v>
      </c>
      <c r="D30875" s="87">
        <v>0.05</v>
      </c>
      <c r="E30875" s="88">
        <v>36277</v>
      </c>
      <c r="F30875" s="89">
        <f>+D30875*E30875</f>
        <v>1813.8500000000001</v>
      </c>
    </row>
    <row r="30876" spans="1:6" ht="409.6" hidden="1" customHeight="1" thickBot="1" x14ac:dyDescent="0.25"/>
    <row r="30877" spans="1:6" ht="13.5" customHeight="1" thickBot="1" x14ac:dyDescent="0.25">
      <c r="A30877" s="90" t="s">
        <v>4898</v>
      </c>
      <c r="B30877" s="91"/>
      <c r="C30877" s="92">
        <v>0.52761699776039095</v>
      </c>
      <c r="D30877" s="91"/>
      <c r="E30877" s="93" t="s">
        <v>4884</v>
      </c>
      <c r="F30877" s="94">
        <v>1814</v>
      </c>
    </row>
    <row r="30878" spans="1:6" ht="0.2" customHeight="1" thickBot="1" x14ac:dyDescent="0.25"/>
    <row r="30879" spans="1:6" ht="12.75" customHeight="1" thickBot="1" x14ac:dyDescent="0.3">
      <c r="A30879" s="157" t="s">
        <v>4909</v>
      </c>
      <c r="B30879" s="158"/>
      <c r="C30879" s="158"/>
      <c r="D30879" s="158"/>
      <c r="E30879" s="159">
        <v>343810</v>
      </c>
      <c r="F30879" s="160"/>
    </row>
    <row r="30880" spans="1:6" ht="12.75" customHeight="1" x14ac:dyDescent="0.2"/>
    <row r="30881" spans="1:6" ht="12.75" customHeight="1" x14ac:dyDescent="0.2"/>
    <row r="30882" spans="1:6" ht="409.6" hidden="1" customHeight="1" x14ac:dyDescent="0.2"/>
    <row r="30883" spans="1:6" ht="12.75" customHeight="1" x14ac:dyDescent="0.25">
      <c r="A30883" s="144" t="s">
        <v>4868</v>
      </c>
      <c r="B30883" s="145"/>
      <c r="C30883" s="145"/>
      <c r="D30883" s="145"/>
      <c r="E30883" s="146"/>
      <c r="F30883" s="147"/>
    </row>
    <row r="30884" spans="1:6" ht="12.75" customHeight="1" x14ac:dyDescent="0.2">
      <c r="A30884" s="138" t="s">
        <v>3890</v>
      </c>
      <c r="B30884" s="139"/>
      <c r="C30884" s="139"/>
      <c r="D30884" s="140"/>
      <c r="E30884" s="76" t="s">
        <v>4869</v>
      </c>
      <c r="F30884" s="77" t="s">
        <v>4870</v>
      </c>
    </row>
    <row r="30885" spans="1:6" ht="12.75" customHeight="1" x14ac:dyDescent="0.2">
      <c r="A30885" s="141"/>
      <c r="B30885" s="142"/>
      <c r="C30885" s="142"/>
      <c r="D30885" s="143"/>
      <c r="E30885" s="78" t="s">
        <v>8901</v>
      </c>
      <c r="F30885" s="79" t="s">
        <v>263</v>
      </c>
    </row>
    <row r="30886" spans="1:6" ht="409.6" hidden="1" customHeight="1" x14ac:dyDescent="0.2"/>
    <row r="30887" spans="1:6" ht="12.75" customHeight="1" x14ac:dyDescent="0.2">
      <c r="A30887" s="80" t="s">
        <v>4871</v>
      </c>
      <c r="B30887" s="81" t="s">
        <v>4872</v>
      </c>
      <c r="C30887" s="82" t="s">
        <v>4870</v>
      </c>
      <c r="D30887" s="82" t="s">
        <v>4873</v>
      </c>
      <c r="E30887" s="82" t="s">
        <v>4874</v>
      </c>
      <c r="F30887" s="83" t="s">
        <v>4875</v>
      </c>
    </row>
    <row r="30888" spans="1:6" ht="409.6" hidden="1" customHeight="1" x14ac:dyDescent="0.2"/>
    <row r="30889" spans="1:6" ht="25.5" customHeight="1" x14ac:dyDescent="0.2">
      <c r="A30889" s="84" t="s">
        <v>6580</v>
      </c>
      <c r="B30889" s="85" t="s">
        <v>6581</v>
      </c>
      <c r="C30889" s="86" t="s">
        <v>263</v>
      </c>
      <c r="D30889" s="87">
        <v>1.05</v>
      </c>
      <c r="E30889" s="88">
        <v>316412</v>
      </c>
      <c r="F30889" s="89">
        <f>+D30889*E30889</f>
        <v>332232.60000000003</v>
      </c>
    </row>
    <row r="30890" spans="1:6" ht="409.6" hidden="1" customHeight="1" x14ac:dyDescent="0.2"/>
    <row r="30891" spans="1:6" ht="25.5" customHeight="1" x14ac:dyDescent="0.2">
      <c r="A30891" s="84" t="s">
        <v>6540</v>
      </c>
      <c r="B30891" s="85" t="s">
        <v>6541</v>
      </c>
      <c r="C30891" s="86" t="s">
        <v>9</v>
      </c>
      <c r="D30891" s="87">
        <v>8.3300000000000006E-3</v>
      </c>
      <c r="E30891" s="88">
        <v>79740</v>
      </c>
      <c r="F30891" s="89">
        <f>+D30891*E30891</f>
        <v>664.2342000000001</v>
      </c>
    </row>
    <row r="30892" spans="1:6" ht="409.6" hidden="1" customHeight="1" x14ac:dyDescent="0.2"/>
    <row r="30893" spans="1:6" ht="25.5" customHeight="1" x14ac:dyDescent="0.2">
      <c r="A30893" s="84" t="s">
        <v>6582</v>
      </c>
      <c r="B30893" s="85" t="s">
        <v>6583</v>
      </c>
      <c r="C30893" s="86" t="s">
        <v>9</v>
      </c>
      <c r="D30893" s="87">
        <v>8.3330000000000001E-2</v>
      </c>
      <c r="E30893" s="88">
        <v>450423</v>
      </c>
      <c r="F30893" s="89">
        <f>+D30893*E30893</f>
        <v>37533.748590000003</v>
      </c>
    </row>
    <row r="30894" spans="1:6" ht="409.6" hidden="1" customHeight="1" x14ac:dyDescent="0.2"/>
    <row r="30895" spans="1:6" ht="25.5" customHeight="1" x14ac:dyDescent="0.2">
      <c r="A30895" s="84" t="s">
        <v>6584</v>
      </c>
      <c r="B30895" s="85" t="s">
        <v>6585</v>
      </c>
      <c r="C30895" s="86" t="s">
        <v>9</v>
      </c>
      <c r="D30895" s="87">
        <v>0.16667000000000001</v>
      </c>
      <c r="E30895" s="88">
        <v>93370</v>
      </c>
      <c r="F30895" s="89">
        <f>+D30895*E30895</f>
        <v>15561.977900000002</v>
      </c>
    </row>
    <row r="30896" spans="1:6" ht="409.6" hidden="1" customHeight="1" x14ac:dyDescent="0.2"/>
    <row r="30897" spans="1:6" ht="25.5" customHeight="1" thickBot="1" x14ac:dyDescent="0.25">
      <c r="A30897" s="84" t="s">
        <v>6542</v>
      </c>
      <c r="B30897" s="85" t="s">
        <v>6543</v>
      </c>
      <c r="C30897" s="86" t="s">
        <v>9</v>
      </c>
      <c r="D30897" s="87">
        <v>5.5559999999999998E-2</v>
      </c>
      <c r="E30897" s="88">
        <v>53040</v>
      </c>
      <c r="F30897" s="89">
        <f>+D30897*E30897</f>
        <v>2946.9023999999999</v>
      </c>
    </row>
    <row r="30898" spans="1:6" ht="409.6" hidden="1" customHeight="1" thickBot="1" x14ac:dyDescent="0.25"/>
    <row r="30899" spans="1:6" ht="13.5" customHeight="1" thickBot="1" x14ac:dyDescent="0.25">
      <c r="A30899" s="90" t="s">
        <v>4883</v>
      </c>
      <c r="B30899" s="91"/>
      <c r="C30899" s="92">
        <v>88.026543304876796</v>
      </c>
      <c r="D30899" s="91"/>
      <c r="E30899" s="93" t="s">
        <v>4884</v>
      </c>
      <c r="F30899" s="94">
        <v>388940</v>
      </c>
    </row>
    <row r="30900" spans="1:6" ht="0.2" customHeight="1" x14ac:dyDescent="0.2"/>
    <row r="30901" spans="1:6" ht="12.75" customHeight="1" x14ac:dyDescent="0.2">
      <c r="A30901" s="80" t="s">
        <v>4871</v>
      </c>
      <c r="B30901" s="81" t="s">
        <v>4885</v>
      </c>
      <c r="C30901" s="82" t="s">
        <v>4870</v>
      </c>
      <c r="D30901" s="82" t="s">
        <v>4873</v>
      </c>
      <c r="E30901" s="82" t="s">
        <v>4874</v>
      </c>
      <c r="F30901" s="83" t="s">
        <v>4875</v>
      </c>
    </row>
    <row r="30902" spans="1:6" ht="409.6" hidden="1" customHeight="1" x14ac:dyDescent="0.2"/>
    <row r="30903" spans="1:6" ht="25.5" customHeight="1" thickBot="1" x14ac:dyDescent="0.25">
      <c r="A30903" s="84" t="s">
        <v>6003</v>
      </c>
      <c r="B30903" s="85" t="s">
        <v>6004</v>
      </c>
      <c r="C30903" s="86" t="s">
        <v>4888</v>
      </c>
      <c r="D30903" s="87">
        <v>0.27342</v>
      </c>
      <c r="E30903" s="88">
        <v>184277</v>
      </c>
      <c r="F30903" s="89">
        <f>+D30903*E30903</f>
        <v>50385.017339999999</v>
      </c>
    </row>
    <row r="30904" spans="1:6" ht="409.6" hidden="1" customHeight="1" thickBot="1" x14ac:dyDescent="0.25"/>
    <row r="30905" spans="1:6" ht="13.5" customHeight="1" thickBot="1" x14ac:dyDescent="0.25">
      <c r="A30905" s="90" t="s">
        <v>4893</v>
      </c>
      <c r="B30905" s="91"/>
      <c r="C30905" s="92">
        <v>11.4033459773133</v>
      </c>
      <c r="D30905" s="91"/>
      <c r="E30905" s="93" t="s">
        <v>4884</v>
      </c>
      <c r="F30905" s="94">
        <v>50385</v>
      </c>
    </row>
    <row r="30906" spans="1:6" ht="0.2" customHeight="1" x14ac:dyDescent="0.2"/>
    <row r="30907" spans="1:6" ht="12.75" customHeight="1" x14ac:dyDescent="0.2">
      <c r="A30907" s="80" t="s">
        <v>4871</v>
      </c>
      <c r="B30907" s="81" t="s">
        <v>4894</v>
      </c>
      <c r="C30907" s="82" t="s">
        <v>4870</v>
      </c>
      <c r="D30907" s="82" t="s">
        <v>4873</v>
      </c>
      <c r="E30907" s="82" t="s">
        <v>4874</v>
      </c>
      <c r="F30907" s="83" t="s">
        <v>4875</v>
      </c>
    </row>
    <row r="30908" spans="1:6" ht="409.6" hidden="1" customHeight="1" x14ac:dyDescent="0.2"/>
    <row r="30909" spans="1:6" ht="25.5" customHeight="1" thickBot="1" x14ac:dyDescent="0.25">
      <c r="A30909" s="84" t="s">
        <v>4895</v>
      </c>
      <c r="B30909" s="85" t="s">
        <v>4896</v>
      </c>
      <c r="C30909" s="86" t="s">
        <v>4897</v>
      </c>
      <c r="D30909" s="87">
        <v>0.05</v>
      </c>
      <c r="E30909" s="88">
        <v>50385</v>
      </c>
      <c r="F30909" s="89">
        <f>+D30909*E30909</f>
        <v>2519.25</v>
      </c>
    </row>
    <row r="30910" spans="1:6" ht="409.6" hidden="1" customHeight="1" thickBot="1" x14ac:dyDescent="0.25"/>
    <row r="30911" spans="1:6" ht="13.5" customHeight="1" thickBot="1" x14ac:dyDescent="0.25">
      <c r="A30911" s="90" t="s">
        <v>4898</v>
      </c>
      <c r="B30911" s="91"/>
      <c r="C30911" s="92">
        <v>0.57011071780990596</v>
      </c>
      <c r="D30911" s="91"/>
      <c r="E30911" s="93" t="s">
        <v>4884</v>
      </c>
      <c r="F30911" s="94">
        <v>2519</v>
      </c>
    </row>
    <row r="30912" spans="1:6" ht="0.2" customHeight="1" thickBot="1" x14ac:dyDescent="0.25"/>
    <row r="30913" spans="1:6" ht="12.75" customHeight="1" thickBot="1" x14ac:dyDescent="0.3">
      <c r="A30913" s="157" t="s">
        <v>4909</v>
      </c>
      <c r="B30913" s="158"/>
      <c r="C30913" s="158"/>
      <c r="D30913" s="158"/>
      <c r="E30913" s="159">
        <v>441844</v>
      </c>
      <c r="F30913" s="160"/>
    </row>
    <row r="30914" spans="1:6" ht="12.75" customHeight="1" x14ac:dyDescent="0.2"/>
    <row r="30915" spans="1:6" ht="12.75" customHeight="1" x14ac:dyDescent="0.2"/>
    <row r="30916" spans="1:6" ht="409.6" hidden="1" customHeight="1" x14ac:dyDescent="0.2"/>
    <row r="30917" spans="1:6" ht="12.75" customHeight="1" x14ac:dyDescent="0.25">
      <c r="A30917" s="144" t="s">
        <v>4868</v>
      </c>
      <c r="B30917" s="145"/>
      <c r="C30917" s="145"/>
      <c r="D30917" s="145"/>
      <c r="E30917" s="146"/>
      <c r="F30917" s="147"/>
    </row>
    <row r="30918" spans="1:6" ht="12.75" customHeight="1" x14ac:dyDescent="0.2">
      <c r="A30918" s="138" t="s">
        <v>3891</v>
      </c>
      <c r="B30918" s="139"/>
      <c r="C30918" s="139"/>
      <c r="D30918" s="140"/>
      <c r="E30918" s="76" t="s">
        <v>4869</v>
      </c>
      <c r="F30918" s="77" t="s">
        <v>4870</v>
      </c>
    </row>
    <row r="30919" spans="1:6" ht="12.75" customHeight="1" x14ac:dyDescent="0.2">
      <c r="A30919" s="141"/>
      <c r="B30919" s="142"/>
      <c r="C30919" s="142"/>
      <c r="D30919" s="143"/>
      <c r="E30919" s="78" t="s">
        <v>8902</v>
      </c>
      <c r="F30919" s="79" t="s">
        <v>263</v>
      </c>
    </row>
    <row r="30920" spans="1:6" ht="409.6" hidden="1" customHeight="1" x14ac:dyDescent="0.2"/>
    <row r="30921" spans="1:6" ht="12.75" customHeight="1" x14ac:dyDescent="0.2">
      <c r="A30921" s="80" t="s">
        <v>4871</v>
      </c>
      <c r="B30921" s="81" t="s">
        <v>4872</v>
      </c>
      <c r="C30921" s="82" t="s">
        <v>4870</v>
      </c>
      <c r="D30921" s="82" t="s">
        <v>4873</v>
      </c>
      <c r="E30921" s="82" t="s">
        <v>4874</v>
      </c>
      <c r="F30921" s="83" t="s">
        <v>4875</v>
      </c>
    </row>
    <row r="30922" spans="1:6" ht="409.6" hidden="1" customHeight="1" x14ac:dyDescent="0.2"/>
    <row r="30923" spans="1:6" ht="25.5" customHeight="1" x14ac:dyDescent="0.2">
      <c r="A30923" s="84" t="s">
        <v>5760</v>
      </c>
      <c r="B30923" s="85" t="s">
        <v>5761</v>
      </c>
      <c r="C30923" s="86" t="s">
        <v>106</v>
      </c>
      <c r="D30923" s="87">
        <v>6.9300000000000004E-3</v>
      </c>
      <c r="E30923" s="88">
        <v>378438</v>
      </c>
      <c r="F30923" s="89">
        <f>+D30923*E30923</f>
        <v>2622.5753400000003</v>
      </c>
    </row>
    <row r="30924" spans="1:6" ht="409.6" hidden="1" customHeight="1" x14ac:dyDescent="0.2"/>
    <row r="30925" spans="1:6" ht="25.5" customHeight="1" thickBot="1" x14ac:dyDescent="0.25">
      <c r="A30925" s="84" t="s">
        <v>6586</v>
      </c>
      <c r="B30925" s="85" t="s">
        <v>6587</v>
      </c>
      <c r="C30925" s="86" t="s">
        <v>263</v>
      </c>
      <c r="D30925" s="87">
        <v>1.05</v>
      </c>
      <c r="E30925" s="88">
        <v>24682</v>
      </c>
      <c r="F30925" s="89">
        <f>+D30925*E30925</f>
        <v>25916.100000000002</v>
      </c>
    </row>
    <row r="30926" spans="1:6" ht="409.6" hidden="1" customHeight="1" thickBot="1" x14ac:dyDescent="0.25"/>
    <row r="30927" spans="1:6" ht="13.5" customHeight="1" thickBot="1" x14ac:dyDescent="0.25">
      <c r="A30927" s="90" t="s">
        <v>4883</v>
      </c>
      <c r="B30927" s="91"/>
      <c r="C30927" s="92">
        <v>66.919126785002504</v>
      </c>
      <c r="D30927" s="91"/>
      <c r="E30927" s="93" t="s">
        <v>4884</v>
      </c>
      <c r="F30927" s="94">
        <v>28539</v>
      </c>
    </row>
    <row r="30928" spans="1:6" ht="0.2" customHeight="1" x14ac:dyDescent="0.2"/>
    <row r="30929" spans="1:6" ht="12.75" customHeight="1" x14ac:dyDescent="0.2">
      <c r="A30929" s="80" t="s">
        <v>4871</v>
      </c>
      <c r="B30929" s="81" t="s">
        <v>4885</v>
      </c>
      <c r="C30929" s="82" t="s">
        <v>4870</v>
      </c>
      <c r="D30929" s="82" t="s">
        <v>4873</v>
      </c>
      <c r="E30929" s="82" t="s">
        <v>4874</v>
      </c>
      <c r="F30929" s="83" t="s">
        <v>4875</v>
      </c>
    </row>
    <row r="30930" spans="1:6" ht="409.6" hidden="1" customHeight="1" x14ac:dyDescent="0.2"/>
    <row r="30931" spans="1:6" ht="25.5" customHeight="1" thickBot="1" x14ac:dyDescent="0.25">
      <c r="A30931" s="84" t="s">
        <v>4912</v>
      </c>
      <c r="B30931" s="85" t="s">
        <v>4913</v>
      </c>
      <c r="C30931" s="86" t="s">
        <v>4888</v>
      </c>
      <c r="D30931" s="87">
        <v>7.2910000000000003E-2</v>
      </c>
      <c r="E30931" s="88">
        <v>184277</v>
      </c>
      <c r="F30931" s="89">
        <f>+D30931*E30931</f>
        <v>13435.63607</v>
      </c>
    </row>
    <row r="30932" spans="1:6" ht="409.6" hidden="1" customHeight="1" thickBot="1" x14ac:dyDescent="0.25"/>
    <row r="30933" spans="1:6" ht="13.5" customHeight="1" thickBot="1" x14ac:dyDescent="0.25">
      <c r="A30933" s="90" t="s">
        <v>4893</v>
      </c>
      <c r="B30933" s="91"/>
      <c r="C30933" s="92">
        <v>31.5051469036509</v>
      </c>
      <c r="D30933" s="91"/>
      <c r="E30933" s="93" t="s">
        <v>4884</v>
      </c>
      <c r="F30933" s="94">
        <v>13436</v>
      </c>
    </row>
    <row r="30934" spans="1:6" ht="0.2" customHeight="1" x14ac:dyDescent="0.2"/>
    <row r="30935" spans="1:6" ht="12.75" customHeight="1" x14ac:dyDescent="0.2">
      <c r="A30935" s="80" t="s">
        <v>4871</v>
      </c>
      <c r="B30935" s="81" t="s">
        <v>4894</v>
      </c>
      <c r="C30935" s="82" t="s">
        <v>4870</v>
      </c>
      <c r="D30935" s="82" t="s">
        <v>4873</v>
      </c>
      <c r="E30935" s="82" t="s">
        <v>4874</v>
      </c>
      <c r="F30935" s="83" t="s">
        <v>4875</v>
      </c>
    </row>
    <row r="30936" spans="1:6" ht="409.6" hidden="1" customHeight="1" x14ac:dyDescent="0.2"/>
    <row r="30937" spans="1:6" ht="25.5" customHeight="1" thickBot="1" x14ac:dyDescent="0.25">
      <c r="A30937" s="84" t="s">
        <v>4895</v>
      </c>
      <c r="B30937" s="85" t="s">
        <v>4896</v>
      </c>
      <c r="C30937" s="86" t="s">
        <v>4897</v>
      </c>
      <c r="D30937" s="87">
        <v>0.05</v>
      </c>
      <c r="E30937" s="88">
        <v>13436</v>
      </c>
      <c r="F30937" s="89">
        <f>+D30937*E30937</f>
        <v>671.80000000000007</v>
      </c>
    </row>
    <row r="30938" spans="1:6" ht="409.6" hidden="1" customHeight="1" thickBot="1" x14ac:dyDescent="0.25"/>
    <row r="30939" spans="1:6" ht="13.5" customHeight="1" thickBot="1" x14ac:dyDescent="0.25">
      <c r="A30939" s="90" t="s">
        <v>4898</v>
      </c>
      <c r="B30939" s="91"/>
      <c r="C30939" s="92">
        <v>1.57572631134664</v>
      </c>
      <c r="D30939" s="91"/>
      <c r="E30939" s="93" t="s">
        <v>4884</v>
      </c>
      <c r="F30939" s="94">
        <v>672</v>
      </c>
    </row>
    <row r="30940" spans="1:6" ht="0.2" customHeight="1" thickBot="1" x14ac:dyDescent="0.25"/>
    <row r="30941" spans="1:6" ht="12.75" customHeight="1" thickBot="1" x14ac:dyDescent="0.3">
      <c r="A30941" s="157" t="s">
        <v>4909</v>
      </c>
      <c r="B30941" s="158"/>
      <c r="C30941" s="158"/>
      <c r="D30941" s="158"/>
      <c r="E30941" s="159">
        <v>42647</v>
      </c>
      <c r="F30941" s="160"/>
    </row>
    <row r="30942" spans="1:6" ht="12.75" customHeight="1" x14ac:dyDescent="0.2"/>
    <row r="30943" spans="1:6" ht="12.75" customHeight="1" x14ac:dyDescent="0.2"/>
    <row r="30944" spans="1:6" ht="409.6" hidden="1" customHeight="1" x14ac:dyDescent="0.2"/>
    <row r="30945" spans="1:6" ht="12.75" customHeight="1" x14ac:dyDescent="0.25">
      <c r="A30945" s="144" t="s">
        <v>4868</v>
      </c>
      <c r="B30945" s="145"/>
      <c r="C30945" s="145"/>
      <c r="D30945" s="145"/>
      <c r="E30945" s="146"/>
      <c r="F30945" s="147"/>
    </row>
    <row r="30946" spans="1:6" ht="12.75" customHeight="1" x14ac:dyDescent="0.2">
      <c r="A30946" s="138" t="s">
        <v>3892</v>
      </c>
      <c r="B30946" s="139"/>
      <c r="C30946" s="139"/>
      <c r="D30946" s="140"/>
      <c r="E30946" s="76" t="s">
        <v>4869</v>
      </c>
      <c r="F30946" s="77" t="s">
        <v>4870</v>
      </c>
    </row>
    <row r="30947" spans="1:6" ht="12.75" customHeight="1" x14ac:dyDescent="0.2">
      <c r="A30947" s="141"/>
      <c r="B30947" s="142"/>
      <c r="C30947" s="142"/>
      <c r="D30947" s="143"/>
      <c r="E30947" s="78" t="s">
        <v>8903</v>
      </c>
      <c r="F30947" s="79" t="s">
        <v>263</v>
      </c>
    </row>
    <row r="30948" spans="1:6" ht="409.6" hidden="1" customHeight="1" x14ac:dyDescent="0.2"/>
    <row r="30949" spans="1:6" ht="12.75" customHeight="1" x14ac:dyDescent="0.2">
      <c r="A30949" s="80" t="s">
        <v>4871</v>
      </c>
      <c r="B30949" s="81" t="s">
        <v>4872</v>
      </c>
      <c r="C30949" s="82" t="s">
        <v>4870</v>
      </c>
      <c r="D30949" s="82" t="s">
        <v>4873</v>
      </c>
      <c r="E30949" s="82" t="s">
        <v>4874</v>
      </c>
      <c r="F30949" s="83" t="s">
        <v>4875</v>
      </c>
    </row>
    <row r="30950" spans="1:6" ht="409.6" hidden="1" customHeight="1" x14ac:dyDescent="0.2"/>
    <row r="30951" spans="1:6" ht="25.5" customHeight="1" x14ac:dyDescent="0.2">
      <c r="A30951" s="84" t="s">
        <v>6588</v>
      </c>
      <c r="B30951" s="85" t="s">
        <v>6589</v>
      </c>
      <c r="C30951" s="86" t="s">
        <v>263</v>
      </c>
      <c r="D30951" s="87">
        <v>1.05</v>
      </c>
      <c r="E30951" s="88">
        <v>30863</v>
      </c>
      <c r="F30951" s="89">
        <f>+D30951*E30951</f>
        <v>32406.15</v>
      </c>
    </row>
    <row r="30952" spans="1:6" ht="409.6" hidden="1" customHeight="1" x14ac:dyDescent="0.2"/>
    <row r="30953" spans="1:6" ht="25.5" customHeight="1" thickBot="1" x14ac:dyDescent="0.25">
      <c r="A30953" s="84" t="s">
        <v>6590</v>
      </c>
      <c r="B30953" s="85" t="s">
        <v>6591</v>
      </c>
      <c r="C30953" s="86" t="s">
        <v>9</v>
      </c>
      <c r="D30953" s="87">
        <v>1</v>
      </c>
      <c r="E30953" s="88">
        <v>3020</v>
      </c>
      <c r="F30953" s="89">
        <f>+D30953*E30953</f>
        <v>3020</v>
      </c>
    </row>
    <row r="30954" spans="1:6" ht="409.6" hidden="1" customHeight="1" x14ac:dyDescent="0.2"/>
    <row r="30955" spans="1:6" ht="13.5" customHeight="1" thickBot="1" x14ac:dyDescent="0.25">
      <c r="A30955" s="90" t="s">
        <v>4883</v>
      </c>
      <c r="B30955" s="91"/>
      <c r="C30955" s="92">
        <v>62.603378808227902</v>
      </c>
      <c r="D30955" s="91"/>
      <c r="E30955" s="93" t="s">
        <v>4884</v>
      </c>
      <c r="F30955" s="94">
        <v>35426</v>
      </c>
    </row>
    <row r="30956" spans="1:6" ht="0.2" customHeight="1" x14ac:dyDescent="0.2"/>
    <row r="30957" spans="1:6" ht="12.75" customHeight="1" x14ac:dyDescent="0.2">
      <c r="A30957" s="80" t="s">
        <v>4871</v>
      </c>
      <c r="B30957" s="81" t="s">
        <v>4885</v>
      </c>
      <c r="C30957" s="82" t="s">
        <v>4870</v>
      </c>
      <c r="D30957" s="82" t="s">
        <v>4873</v>
      </c>
      <c r="E30957" s="82" t="s">
        <v>4874</v>
      </c>
      <c r="F30957" s="83" t="s">
        <v>4875</v>
      </c>
    </row>
    <row r="30958" spans="1:6" ht="409.6" hidden="1" customHeight="1" x14ac:dyDescent="0.2"/>
    <row r="30959" spans="1:6" ht="25.5" customHeight="1" thickBot="1" x14ac:dyDescent="0.25">
      <c r="A30959" s="84" t="s">
        <v>4912</v>
      </c>
      <c r="B30959" s="85" t="s">
        <v>4913</v>
      </c>
      <c r="C30959" s="86" t="s">
        <v>4888</v>
      </c>
      <c r="D30959" s="87">
        <v>0.10936999999999999</v>
      </c>
      <c r="E30959" s="88">
        <v>184277</v>
      </c>
      <c r="F30959" s="89">
        <f>+D30959*E30959</f>
        <v>20154.375489999999</v>
      </c>
    </row>
    <row r="30960" spans="1:6" ht="409.6" hidden="1" customHeight="1" thickBot="1" x14ac:dyDescent="0.25"/>
    <row r="30961" spans="1:6" ht="13.5" customHeight="1" thickBot="1" x14ac:dyDescent="0.25">
      <c r="A30961" s="90" t="s">
        <v>4893</v>
      </c>
      <c r="B30961" s="91"/>
      <c r="C30961" s="92">
        <v>35.615324803845297</v>
      </c>
      <c r="D30961" s="91"/>
      <c r="E30961" s="93" t="s">
        <v>4884</v>
      </c>
      <c r="F30961" s="94">
        <v>20154</v>
      </c>
    </row>
    <row r="30962" spans="1:6" ht="0.2" customHeight="1" x14ac:dyDescent="0.2"/>
    <row r="30963" spans="1:6" ht="12.75" customHeight="1" x14ac:dyDescent="0.2">
      <c r="A30963" s="80" t="s">
        <v>4871</v>
      </c>
      <c r="B30963" s="81" t="s">
        <v>4894</v>
      </c>
      <c r="C30963" s="82" t="s">
        <v>4870</v>
      </c>
      <c r="D30963" s="82" t="s">
        <v>4873</v>
      </c>
      <c r="E30963" s="82" t="s">
        <v>4874</v>
      </c>
      <c r="F30963" s="83" t="s">
        <v>4875</v>
      </c>
    </row>
    <row r="30964" spans="1:6" ht="409.6" hidden="1" customHeight="1" x14ac:dyDescent="0.2"/>
    <row r="30965" spans="1:6" ht="25.5" customHeight="1" thickBot="1" x14ac:dyDescent="0.25">
      <c r="A30965" s="84" t="s">
        <v>4895</v>
      </c>
      <c r="B30965" s="85" t="s">
        <v>4896</v>
      </c>
      <c r="C30965" s="86" t="s">
        <v>4897</v>
      </c>
      <c r="D30965" s="87">
        <v>0.05</v>
      </c>
      <c r="E30965" s="88">
        <v>20154</v>
      </c>
      <c r="F30965" s="89">
        <f>+D30965*E30965</f>
        <v>1007.7</v>
      </c>
    </row>
    <row r="30966" spans="1:6" ht="409.6" hidden="1" customHeight="1" thickBot="1" x14ac:dyDescent="0.25"/>
    <row r="30967" spans="1:6" ht="13.5" customHeight="1" thickBot="1" x14ac:dyDescent="0.25">
      <c r="A30967" s="90" t="s">
        <v>4898</v>
      </c>
      <c r="B30967" s="91"/>
      <c r="C30967" s="92">
        <v>1.78129638792677</v>
      </c>
      <c r="D30967" s="91"/>
      <c r="E30967" s="93" t="s">
        <v>4884</v>
      </c>
      <c r="F30967" s="94">
        <v>1008</v>
      </c>
    </row>
    <row r="30968" spans="1:6" ht="0.2" customHeight="1" thickBot="1" x14ac:dyDescent="0.25"/>
    <row r="30969" spans="1:6" ht="12.75" customHeight="1" thickBot="1" x14ac:dyDescent="0.3">
      <c r="A30969" s="157" t="s">
        <v>4909</v>
      </c>
      <c r="B30969" s="158"/>
      <c r="C30969" s="158"/>
      <c r="D30969" s="158"/>
      <c r="E30969" s="159">
        <v>56588</v>
      </c>
      <c r="F30969" s="160"/>
    </row>
    <row r="30970" spans="1:6" ht="12.75" customHeight="1" x14ac:dyDescent="0.2"/>
    <row r="30971" spans="1:6" ht="12.75" customHeight="1" x14ac:dyDescent="0.2"/>
    <row r="30972" spans="1:6" ht="409.6" hidden="1" customHeight="1" x14ac:dyDescent="0.2"/>
    <row r="30973" spans="1:6" ht="12.75" customHeight="1" x14ac:dyDescent="0.25">
      <c r="A30973" s="144" t="s">
        <v>4868</v>
      </c>
      <c r="B30973" s="145"/>
      <c r="C30973" s="145"/>
      <c r="D30973" s="145"/>
      <c r="E30973" s="146"/>
      <c r="F30973" s="147"/>
    </row>
    <row r="30974" spans="1:6" ht="12.75" customHeight="1" x14ac:dyDescent="0.2">
      <c r="A30974" s="138" t="s">
        <v>3893</v>
      </c>
      <c r="B30974" s="139"/>
      <c r="C30974" s="139"/>
      <c r="D30974" s="140"/>
      <c r="E30974" s="76" t="s">
        <v>4869</v>
      </c>
      <c r="F30974" s="77" t="s">
        <v>4870</v>
      </c>
    </row>
    <row r="30975" spans="1:6" ht="12.75" customHeight="1" x14ac:dyDescent="0.2">
      <c r="A30975" s="141"/>
      <c r="B30975" s="142"/>
      <c r="C30975" s="142"/>
      <c r="D30975" s="143"/>
      <c r="E30975" s="78" t="s">
        <v>8904</v>
      </c>
      <c r="F30975" s="79" t="s">
        <v>263</v>
      </c>
    </row>
    <row r="30976" spans="1:6" ht="409.6" hidden="1" customHeight="1" x14ac:dyDescent="0.2"/>
    <row r="30977" spans="1:6" ht="12.75" customHeight="1" x14ac:dyDescent="0.2">
      <c r="A30977" s="80" t="s">
        <v>4871</v>
      </c>
      <c r="B30977" s="81" t="s">
        <v>4872</v>
      </c>
      <c r="C30977" s="82" t="s">
        <v>4870</v>
      </c>
      <c r="D30977" s="82" t="s">
        <v>4873</v>
      </c>
      <c r="E30977" s="82" t="s">
        <v>4874</v>
      </c>
      <c r="F30977" s="83" t="s">
        <v>4875</v>
      </c>
    </row>
    <row r="30978" spans="1:6" ht="409.6" hidden="1" customHeight="1" x14ac:dyDescent="0.2"/>
    <row r="30979" spans="1:6" ht="25.5" customHeight="1" x14ac:dyDescent="0.2">
      <c r="A30979" s="84" t="s">
        <v>5760</v>
      </c>
      <c r="B30979" s="85" t="s">
        <v>5761</v>
      </c>
      <c r="C30979" s="86" t="s">
        <v>106</v>
      </c>
      <c r="D30979" s="87">
        <v>1.3650000000000001E-2</v>
      </c>
      <c r="E30979" s="88">
        <v>378438</v>
      </c>
      <c r="F30979" s="89">
        <f>+D30979*E30979</f>
        <v>5165.6787000000004</v>
      </c>
    </row>
    <row r="30980" spans="1:6" ht="409.6" hidden="1" customHeight="1" x14ac:dyDescent="0.2"/>
    <row r="30981" spans="1:6" ht="25.5" customHeight="1" thickBot="1" x14ac:dyDescent="0.25">
      <c r="A30981" s="84" t="s">
        <v>6592</v>
      </c>
      <c r="B30981" s="85" t="s">
        <v>6593</v>
      </c>
      <c r="C30981" s="86" t="s">
        <v>263</v>
      </c>
      <c r="D30981" s="87">
        <v>1.05</v>
      </c>
      <c r="E30981" s="88">
        <v>41178</v>
      </c>
      <c r="F30981" s="89">
        <f>+D30981*E30981</f>
        <v>43236.9</v>
      </c>
    </row>
    <row r="30982" spans="1:6" ht="409.6" hidden="1" customHeight="1" thickBot="1" x14ac:dyDescent="0.25"/>
    <row r="30983" spans="1:6" ht="13.5" customHeight="1" thickBot="1" x14ac:dyDescent="0.25">
      <c r="A30983" s="90" t="s">
        <v>4883</v>
      </c>
      <c r="B30983" s="91"/>
      <c r="C30983" s="92">
        <v>61.615132960780102</v>
      </c>
      <c r="D30983" s="91"/>
      <c r="E30983" s="93" t="s">
        <v>4884</v>
      </c>
      <c r="F30983" s="94">
        <v>48403</v>
      </c>
    </row>
    <row r="30984" spans="1:6" ht="0.2" customHeight="1" x14ac:dyDescent="0.2"/>
    <row r="30985" spans="1:6" ht="12.75" customHeight="1" x14ac:dyDescent="0.2">
      <c r="A30985" s="80" t="s">
        <v>4871</v>
      </c>
      <c r="B30985" s="81" t="s">
        <v>4885</v>
      </c>
      <c r="C30985" s="82" t="s">
        <v>4870</v>
      </c>
      <c r="D30985" s="82" t="s">
        <v>4873</v>
      </c>
      <c r="E30985" s="82" t="s">
        <v>4874</v>
      </c>
      <c r="F30985" s="83" t="s">
        <v>4875</v>
      </c>
    </row>
    <row r="30986" spans="1:6" ht="409.6" hidden="1" customHeight="1" x14ac:dyDescent="0.2"/>
    <row r="30987" spans="1:6" ht="25.5" customHeight="1" thickBot="1" x14ac:dyDescent="0.25">
      <c r="A30987" s="84" t="s">
        <v>4912</v>
      </c>
      <c r="B30987" s="85" t="s">
        <v>4913</v>
      </c>
      <c r="C30987" s="86" t="s">
        <v>4888</v>
      </c>
      <c r="D30987" s="87">
        <v>0.13124</v>
      </c>
      <c r="E30987" s="88">
        <v>184277</v>
      </c>
      <c r="F30987" s="89">
        <f>+D30987*E30987</f>
        <v>24184.513479999998</v>
      </c>
    </row>
    <row r="30988" spans="1:6" ht="409.6" hidden="1" customHeight="1" thickBot="1" x14ac:dyDescent="0.25"/>
    <row r="30989" spans="1:6" ht="13.5" customHeight="1" thickBot="1" x14ac:dyDescent="0.25">
      <c r="A30989" s="90" t="s">
        <v>4893</v>
      </c>
      <c r="B30989" s="91"/>
      <c r="C30989" s="92">
        <v>30.786562623318101</v>
      </c>
      <c r="D30989" s="91"/>
      <c r="E30989" s="93" t="s">
        <v>4884</v>
      </c>
      <c r="F30989" s="94">
        <v>24185</v>
      </c>
    </row>
    <row r="30990" spans="1:6" ht="0.2" customHeight="1" x14ac:dyDescent="0.2"/>
    <row r="30991" spans="1:6" ht="12.75" customHeight="1" x14ac:dyDescent="0.2">
      <c r="A30991" s="80" t="s">
        <v>4871</v>
      </c>
      <c r="B30991" s="81" t="s">
        <v>4894</v>
      </c>
      <c r="C30991" s="82" t="s">
        <v>4870</v>
      </c>
      <c r="D30991" s="82" t="s">
        <v>4873</v>
      </c>
      <c r="E30991" s="82" t="s">
        <v>4874</v>
      </c>
      <c r="F30991" s="83" t="s">
        <v>4875</v>
      </c>
    </row>
    <row r="30992" spans="1:6" ht="409.6" hidden="1" customHeight="1" x14ac:dyDescent="0.2"/>
    <row r="30993" spans="1:6" ht="25.5" customHeight="1" thickBot="1" x14ac:dyDescent="0.25">
      <c r="A30993" s="84" t="s">
        <v>4895</v>
      </c>
      <c r="B30993" s="85" t="s">
        <v>4896</v>
      </c>
      <c r="C30993" s="86" t="s">
        <v>4897</v>
      </c>
      <c r="D30993" s="87">
        <v>0.05</v>
      </c>
      <c r="E30993" s="88">
        <v>24185</v>
      </c>
      <c r="F30993" s="89">
        <f>+D30993*E30993</f>
        <v>1209.25</v>
      </c>
    </row>
    <row r="30994" spans="1:6" ht="409.6" hidden="1" customHeight="1" thickBot="1" x14ac:dyDescent="0.25"/>
    <row r="30995" spans="1:6" ht="13.5" customHeight="1" thickBot="1" x14ac:dyDescent="0.25">
      <c r="A30995" s="90" t="s">
        <v>4898</v>
      </c>
      <c r="B30995" s="91"/>
      <c r="C30995" s="92">
        <v>1.5390098909072401</v>
      </c>
      <c r="D30995" s="91"/>
      <c r="E30995" s="93" t="s">
        <v>4884</v>
      </c>
      <c r="F30995" s="94">
        <v>1209</v>
      </c>
    </row>
    <row r="30996" spans="1:6" ht="0.2" customHeight="1" x14ac:dyDescent="0.2"/>
    <row r="30997" spans="1:6" ht="12.75" customHeight="1" x14ac:dyDescent="0.2">
      <c r="A30997" s="80" t="s">
        <v>4871</v>
      </c>
      <c r="B30997" s="81" t="s">
        <v>4899</v>
      </c>
      <c r="C30997" s="82" t="s">
        <v>4870</v>
      </c>
      <c r="D30997" s="82" t="s">
        <v>4873</v>
      </c>
      <c r="E30997" s="82" t="s">
        <v>4874</v>
      </c>
      <c r="F30997" s="83" t="s">
        <v>4875</v>
      </c>
    </row>
    <row r="30998" spans="1:6" ht="409.6" hidden="1" customHeight="1" x14ac:dyDescent="0.2"/>
    <row r="30999" spans="1:6" ht="25.5" customHeight="1" thickBot="1" x14ac:dyDescent="0.25">
      <c r="A30999" s="84" t="s">
        <v>2063</v>
      </c>
      <c r="B30999" s="85" t="s">
        <v>4922</v>
      </c>
      <c r="C30999" s="86" t="s">
        <v>2033</v>
      </c>
      <c r="D30999" s="87">
        <v>0.05</v>
      </c>
      <c r="E30999" s="88">
        <v>95200</v>
      </c>
      <c r="F30999" s="89">
        <f>+D30999*E30999</f>
        <v>4760</v>
      </c>
    </row>
    <row r="31000" spans="1:6" ht="409.6" hidden="1" customHeight="1" thickBot="1" x14ac:dyDescent="0.25"/>
    <row r="31001" spans="1:6" ht="13.5" customHeight="1" thickBot="1" x14ac:dyDescent="0.25">
      <c r="A31001" s="90" t="s">
        <v>4904</v>
      </c>
      <c r="B31001" s="91"/>
      <c r="C31001" s="92">
        <v>6.0592945249945904</v>
      </c>
      <c r="D31001" s="91"/>
      <c r="E31001" s="93" t="s">
        <v>4884</v>
      </c>
      <c r="F31001" s="94">
        <v>4760</v>
      </c>
    </row>
    <row r="31002" spans="1:6" ht="0.2" customHeight="1" thickBot="1" x14ac:dyDescent="0.25"/>
    <row r="31003" spans="1:6" ht="12.75" customHeight="1" thickBot="1" x14ac:dyDescent="0.3">
      <c r="A31003" s="157" t="s">
        <v>4909</v>
      </c>
      <c r="B31003" s="158"/>
      <c r="C31003" s="158"/>
      <c r="D31003" s="158"/>
      <c r="E31003" s="159">
        <v>78557</v>
      </c>
      <c r="F31003" s="160"/>
    </row>
    <row r="31004" spans="1:6" ht="12.75" customHeight="1" x14ac:dyDescent="0.2"/>
    <row r="31005" spans="1:6" ht="12.75" customHeight="1" x14ac:dyDescent="0.2"/>
    <row r="31006" spans="1:6" ht="409.6" hidden="1" customHeight="1" x14ac:dyDescent="0.2"/>
    <row r="31007" spans="1:6" ht="12.75" customHeight="1" x14ac:dyDescent="0.25">
      <c r="A31007" s="144" t="s">
        <v>4868</v>
      </c>
      <c r="B31007" s="145"/>
      <c r="C31007" s="145"/>
      <c r="D31007" s="145"/>
      <c r="E31007" s="146"/>
      <c r="F31007" s="147"/>
    </row>
    <row r="31008" spans="1:6" ht="12.75" customHeight="1" x14ac:dyDescent="0.2">
      <c r="A31008" s="138" t="s">
        <v>3894</v>
      </c>
      <c r="B31008" s="139"/>
      <c r="C31008" s="139"/>
      <c r="D31008" s="140"/>
      <c r="E31008" s="76" t="s">
        <v>4869</v>
      </c>
      <c r="F31008" s="77" t="s">
        <v>4870</v>
      </c>
    </row>
    <row r="31009" spans="1:6" ht="12.75" customHeight="1" x14ac:dyDescent="0.2">
      <c r="A31009" s="141"/>
      <c r="B31009" s="142"/>
      <c r="C31009" s="142"/>
      <c r="D31009" s="143"/>
      <c r="E31009" s="78" t="s">
        <v>8905</v>
      </c>
      <c r="F31009" s="79" t="s">
        <v>263</v>
      </c>
    </row>
    <row r="31010" spans="1:6" ht="409.6" hidden="1" customHeight="1" x14ac:dyDescent="0.2"/>
    <row r="31011" spans="1:6" ht="12.75" customHeight="1" x14ac:dyDescent="0.2">
      <c r="A31011" s="80" t="s">
        <v>4871</v>
      </c>
      <c r="B31011" s="81" t="s">
        <v>4872</v>
      </c>
      <c r="C31011" s="82" t="s">
        <v>4870</v>
      </c>
      <c r="D31011" s="82" t="s">
        <v>4873</v>
      </c>
      <c r="E31011" s="82" t="s">
        <v>4874</v>
      </c>
      <c r="F31011" s="83" t="s">
        <v>4875</v>
      </c>
    </row>
    <row r="31012" spans="1:6" ht="409.6" hidden="1" customHeight="1" x14ac:dyDescent="0.2"/>
    <row r="31013" spans="1:6" ht="25.5" customHeight="1" x14ac:dyDescent="0.2">
      <c r="A31013" s="84" t="s">
        <v>5760</v>
      </c>
      <c r="B31013" s="85" t="s">
        <v>5761</v>
      </c>
      <c r="C31013" s="86" t="s">
        <v>106</v>
      </c>
      <c r="D31013" s="87">
        <v>1.3650000000000001E-2</v>
      </c>
      <c r="E31013" s="88">
        <v>378438</v>
      </c>
      <c r="F31013" s="89">
        <f>+D31013*E31013</f>
        <v>5165.6787000000004</v>
      </c>
    </row>
    <row r="31014" spans="1:6" ht="409.6" hidden="1" customHeight="1" x14ac:dyDescent="0.2"/>
    <row r="31015" spans="1:6" ht="25.5" customHeight="1" thickBot="1" x14ac:dyDescent="0.25">
      <c r="A31015" s="84" t="s">
        <v>6594</v>
      </c>
      <c r="B31015" s="85" t="s">
        <v>6595</v>
      </c>
      <c r="C31015" s="86" t="s">
        <v>263</v>
      </c>
      <c r="D31015" s="87">
        <v>1.05</v>
      </c>
      <c r="E31015" s="88">
        <v>50297</v>
      </c>
      <c r="F31015" s="89">
        <f>+D31015*E31015</f>
        <v>52811.850000000006</v>
      </c>
    </row>
    <row r="31016" spans="1:6" ht="409.6" hidden="1" customHeight="1" thickBot="1" x14ac:dyDescent="0.25"/>
    <row r="31017" spans="1:6" ht="13.5" customHeight="1" thickBot="1" x14ac:dyDescent="0.25">
      <c r="A31017" s="90" t="s">
        <v>4883</v>
      </c>
      <c r="B31017" s="91"/>
      <c r="C31017" s="92">
        <v>62.312454322686001</v>
      </c>
      <c r="D31017" s="91"/>
      <c r="E31017" s="93" t="s">
        <v>4884</v>
      </c>
      <c r="F31017" s="94">
        <v>57978</v>
      </c>
    </row>
    <row r="31018" spans="1:6" ht="0.2" customHeight="1" x14ac:dyDescent="0.2"/>
    <row r="31019" spans="1:6" ht="12.75" customHeight="1" x14ac:dyDescent="0.2">
      <c r="A31019" s="80" t="s">
        <v>4871</v>
      </c>
      <c r="B31019" s="81" t="s">
        <v>4885</v>
      </c>
      <c r="C31019" s="82" t="s">
        <v>4870</v>
      </c>
      <c r="D31019" s="82" t="s">
        <v>4873</v>
      </c>
      <c r="E31019" s="82" t="s">
        <v>4874</v>
      </c>
      <c r="F31019" s="83" t="s">
        <v>4875</v>
      </c>
    </row>
    <row r="31020" spans="1:6" ht="409.6" hidden="1" customHeight="1" x14ac:dyDescent="0.2"/>
    <row r="31021" spans="1:6" ht="25.5" customHeight="1" thickBot="1" x14ac:dyDescent="0.25">
      <c r="A31021" s="84" t="s">
        <v>4912</v>
      </c>
      <c r="B31021" s="85" t="s">
        <v>4913</v>
      </c>
      <c r="C31021" s="86" t="s">
        <v>4888</v>
      </c>
      <c r="D31021" s="87">
        <v>0.15311</v>
      </c>
      <c r="E31021" s="88">
        <v>184277</v>
      </c>
      <c r="F31021" s="89">
        <f>+D31021*E31021</f>
        <v>28214.651470000001</v>
      </c>
    </row>
    <row r="31022" spans="1:6" ht="409.6" hidden="1" customHeight="1" thickBot="1" x14ac:dyDescent="0.25"/>
    <row r="31023" spans="1:6" ht="13.5" customHeight="1" thickBot="1" x14ac:dyDescent="0.25">
      <c r="A31023" s="90" t="s">
        <v>4893</v>
      </c>
      <c r="B31023" s="91"/>
      <c r="C31023" s="92">
        <v>30.3243626671252</v>
      </c>
      <c r="D31023" s="91"/>
      <c r="E31023" s="93" t="s">
        <v>4884</v>
      </c>
      <c r="F31023" s="94">
        <v>28215</v>
      </c>
    </row>
    <row r="31024" spans="1:6" ht="0.2" customHeight="1" x14ac:dyDescent="0.2"/>
    <row r="31025" spans="1:6" ht="12.75" customHeight="1" x14ac:dyDescent="0.2">
      <c r="A31025" s="80" t="s">
        <v>4871</v>
      </c>
      <c r="B31025" s="81" t="s">
        <v>4894</v>
      </c>
      <c r="C31025" s="82" t="s">
        <v>4870</v>
      </c>
      <c r="D31025" s="82" t="s">
        <v>4873</v>
      </c>
      <c r="E31025" s="82" t="s">
        <v>4874</v>
      </c>
      <c r="F31025" s="83" t="s">
        <v>4875</v>
      </c>
    </row>
    <row r="31026" spans="1:6" ht="409.6" hidden="1" customHeight="1" x14ac:dyDescent="0.2"/>
    <row r="31027" spans="1:6" ht="25.5" customHeight="1" thickBot="1" x14ac:dyDescent="0.25">
      <c r="A31027" s="84" t="s">
        <v>4895</v>
      </c>
      <c r="B31027" s="85" t="s">
        <v>4896</v>
      </c>
      <c r="C31027" s="86" t="s">
        <v>4897</v>
      </c>
      <c r="D31027" s="87">
        <v>0.05</v>
      </c>
      <c r="E31027" s="88">
        <v>28215</v>
      </c>
      <c r="F31027" s="89">
        <f>+D31027*E31027</f>
        <v>1410.75</v>
      </c>
    </row>
    <row r="31028" spans="1:6" ht="409.6" hidden="1" customHeight="1" x14ac:dyDescent="0.2"/>
    <row r="31029" spans="1:6" ht="13.5" customHeight="1" thickBot="1" x14ac:dyDescent="0.25">
      <c r="A31029" s="90" t="s">
        <v>4898</v>
      </c>
      <c r="B31029" s="91"/>
      <c r="C31029" s="92">
        <v>1.5164868234383699</v>
      </c>
      <c r="D31029" s="91"/>
      <c r="E31029" s="93" t="s">
        <v>4884</v>
      </c>
      <c r="F31029" s="94">
        <v>1411</v>
      </c>
    </row>
    <row r="31030" spans="1:6" ht="0.2" customHeight="1" x14ac:dyDescent="0.2"/>
    <row r="31031" spans="1:6" ht="12.75" customHeight="1" x14ac:dyDescent="0.2">
      <c r="A31031" s="80" t="s">
        <v>4871</v>
      </c>
      <c r="B31031" s="81" t="s">
        <v>4899</v>
      </c>
      <c r="C31031" s="82" t="s">
        <v>4870</v>
      </c>
      <c r="D31031" s="82" t="s">
        <v>4873</v>
      </c>
      <c r="E31031" s="82" t="s">
        <v>4874</v>
      </c>
      <c r="F31031" s="83" t="s">
        <v>4875</v>
      </c>
    </row>
    <row r="31032" spans="1:6" ht="409.6" hidden="1" customHeight="1" x14ac:dyDescent="0.2"/>
    <row r="31033" spans="1:6" ht="25.5" customHeight="1" thickBot="1" x14ac:dyDescent="0.25">
      <c r="A31033" s="84" t="s">
        <v>2063</v>
      </c>
      <c r="B31033" s="85" t="s">
        <v>4922</v>
      </c>
      <c r="C31033" s="86" t="s">
        <v>2033</v>
      </c>
      <c r="D31033" s="87">
        <v>5.7140000000000003E-2</v>
      </c>
      <c r="E31033" s="88">
        <v>95200</v>
      </c>
      <c r="F31033" s="89">
        <f>+D31033*E31033</f>
        <v>5439.7280000000001</v>
      </c>
    </row>
    <row r="31034" spans="1:6" ht="409.6" hidden="1" customHeight="1" thickBot="1" x14ac:dyDescent="0.25"/>
    <row r="31035" spans="1:6" ht="13.5" customHeight="1" thickBot="1" x14ac:dyDescent="0.25">
      <c r="A31035" s="90" t="s">
        <v>4904</v>
      </c>
      <c r="B31035" s="91"/>
      <c r="C31035" s="92">
        <v>5.84669618675035</v>
      </c>
      <c r="D31035" s="91"/>
      <c r="E31035" s="93" t="s">
        <v>4884</v>
      </c>
      <c r="F31035" s="94">
        <v>5440</v>
      </c>
    </row>
    <row r="31036" spans="1:6" ht="0.2" customHeight="1" thickBot="1" x14ac:dyDescent="0.25"/>
    <row r="31037" spans="1:6" ht="12.75" customHeight="1" thickBot="1" x14ac:dyDescent="0.3">
      <c r="A31037" s="157" t="s">
        <v>4909</v>
      </c>
      <c r="B31037" s="158"/>
      <c r="C31037" s="158"/>
      <c r="D31037" s="158"/>
      <c r="E31037" s="159">
        <v>93044</v>
      </c>
      <c r="F31037" s="160"/>
    </row>
    <row r="31038" spans="1:6" ht="12.75" customHeight="1" x14ac:dyDescent="0.2"/>
    <row r="31039" spans="1:6" ht="12.75" customHeight="1" x14ac:dyDescent="0.2"/>
    <row r="31040" spans="1:6" ht="409.6" hidden="1" customHeight="1" x14ac:dyDescent="0.2"/>
    <row r="31041" spans="1:6" ht="12.75" customHeight="1" x14ac:dyDescent="0.25">
      <c r="A31041" s="144" t="s">
        <v>4868</v>
      </c>
      <c r="B31041" s="145"/>
      <c r="C31041" s="145"/>
      <c r="D31041" s="145"/>
      <c r="E31041" s="146"/>
      <c r="F31041" s="147"/>
    </row>
    <row r="31042" spans="1:6" ht="12.75" customHeight="1" x14ac:dyDescent="0.2">
      <c r="A31042" s="138" t="s">
        <v>3895</v>
      </c>
      <c r="B31042" s="139"/>
      <c r="C31042" s="139"/>
      <c r="D31042" s="140"/>
      <c r="E31042" s="76" t="s">
        <v>4869</v>
      </c>
      <c r="F31042" s="77" t="s">
        <v>4870</v>
      </c>
    </row>
    <row r="31043" spans="1:6" ht="12.75" customHeight="1" x14ac:dyDescent="0.2">
      <c r="A31043" s="141"/>
      <c r="B31043" s="142"/>
      <c r="C31043" s="142"/>
      <c r="D31043" s="143"/>
      <c r="E31043" s="78" t="s">
        <v>8906</v>
      </c>
      <c r="F31043" s="79" t="s">
        <v>263</v>
      </c>
    </row>
    <row r="31044" spans="1:6" ht="409.6" hidden="1" customHeight="1" x14ac:dyDescent="0.2"/>
    <row r="31045" spans="1:6" ht="12.75" customHeight="1" x14ac:dyDescent="0.2">
      <c r="A31045" s="80" t="s">
        <v>4871</v>
      </c>
      <c r="B31045" s="81" t="s">
        <v>4872</v>
      </c>
      <c r="C31045" s="82" t="s">
        <v>4870</v>
      </c>
      <c r="D31045" s="82" t="s">
        <v>4873</v>
      </c>
      <c r="E31045" s="82" t="s">
        <v>4874</v>
      </c>
      <c r="F31045" s="83" t="s">
        <v>4875</v>
      </c>
    </row>
    <row r="31046" spans="1:6" ht="409.6" hidden="1" customHeight="1" x14ac:dyDescent="0.2"/>
    <row r="31047" spans="1:6" ht="25.5" customHeight="1" thickBot="1" x14ac:dyDescent="0.25">
      <c r="A31047" s="84" t="s">
        <v>6596</v>
      </c>
      <c r="B31047" s="85" t="s">
        <v>6597</v>
      </c>
      <c r="C31047" s="86" t="s">
        <v>263</v>
      </c>
      <c r="D31047" s="87">
        <v>1.05</v>
      </c>
      <c r="E31047" s="88">
        <v>105125</v>
      </c>
      <c r="F31047" s="89">
        <f>+D31047*E31047</f>
        <v>110381.25</v>
      </c>
    </row>
    <row r="31048" spans="1:6" ht="409.6" hidden="1" customHeight="1" thickBot="1" x14ac:dyDescent="0.25"/>
    <row r="31049" spans="1:6" ht="13.5" customHeight="1" thickBot="1" x14ac:dyDescent="0.25">
      <c r="A31049" s="90" t="s">
        <v>4883</v>
      </c>
      <c r="B31049" s="91"/>
      <c r="C31049" s="92">
        <v>59.279288955720801</v>
      </c>
      <c r="D31049" s="91"/>
      <c r="E31049" s="93" t="s">
        <v>4884</v>
      </c>
      <c r="F31049" s="94">
        <v>110381</v>
      </c>
    </row>
    <row r="31050" spans="1:6" ht="0.2" customHeight="1" x14ac:dyDescent="0.2"/>
    <row r="31051" spans="1:6" ht="12.75" customHeight="1" x14ac:dyDescent="0.2">
      <c r="A31051" s="80" t="s">
        <v>4871</v>
      </c>
      <c r="B31051" s="81" t="s">
        <v>4885</v>
      </c>
      <c r="C31051" s="82" t="s">
        <v>4870</v>
      </c>
      <c r="D31051" s="82" t="s">
        <v>4873</v>
      </c>
      <c r="E31051" s="82" t="s">
        <v>4874</v>
      </c>
      <c r="F31051" s="83" t="s">
        <v>4875</v>
      </c>
    </row>
    <row r="31052" spans="1:6" ht="409.6" hidden="1" customHeight="1" x14ac:dyDescent="0.2"/>
    <row r="31053" spans="1:6" ht="25.5" customHeight="1" thickBot="1" x14ac:dyDescent="0.25">
      <c r="A31053" s="84" t="s">
        <v>4912</v>
      </c>
      <c r="B31053" s="85" t="s">
        <v>4913</v>
      </c>
      <c r="C31053" s="86" t="s">
        <v>4888</v>
      </c>
      <c r="D31053" s="87">
        <v>0.30986999999999998</v>
      </c>
      <c r="E31053" s="88">
        <v>184277</v>
      </c>
      <c r="F31053" s="89">
        <f>+D31053*E31053</f>
        <v>57101.913989999994</v>
      </c>
    </row>
    <row r="31054" spans="1:6" ht="409.6" hidden="1" customHeight="1" thickBot="1" x14ac:dyDescent="0.25"/>
    <row r="31055" spans="1:6" ht="13.5" customHeight="1" thickBot="1" x14ac:dyDescent="0.25">
      <c r="A31055" s="90" t="s">
        <v>4893</v>
      </c>
      <c r="B31055" s="91"/>
      <c r="C31055" s="92">
        <v>30.666201229827301</v>
      </c>
      <c r="D31055" s="91"/>
      <c r="E31055" s="93" t="s">
        <v>4884</v>
      </c>
      <c r="F31055" s="94">
        <v>57102</v>
      </c>
    </row>
    <row r="31056" spans="1:6" ht="0.2" customHeight="1" x14ac:dyDescent="0.2"/>
    <row r="31057" spans="1:6" ht="12.75" customHeight="1" x14ac:dyDescent="0.2">
      <c r="A31057" s="80" t="s">
        <v>4871</v>
      </c>
      <c r="B31057" s="81" t="s">
        <v>4894</v>
      </c>
      <c r="C31057" s="82" t="s">
        <v>4870</v>
      </c>
      <c r="D31057" s="82" t="s">
        <v>4873</v>
      </c>
      <c r="E31057" s="82" t="s">
        <v>4874</v>
      </c>
      <c r="F31057" s="83" t="s">
        <v>4875</v>
      </c>
    </row>
    <row r="31058" spans="1:6" ht="409.6" hidden="1" customHeight="1" x14ac:dyDescent="0.2"/>
    <row r="31059" spans="1:6" ht="25.5" customHeight="1" thickBot="1" x14ac:dyDescent="0.25">
      <c r="A31059" s="84" t="s">
        <v>4895</v>
      </c>
      <c r="B31059" s="85" t="s">
        <v>4896</v>
      </c>
      <c r="C31059" s="86" t="s">
        <v>4897</v>
      </c>
      <c r="D31059" s="87">
        <v>0.05</v>
      </c>
      <c r="E31059" s="88">
        <v>57102</v>
      </c>
      <c r="F31059" s="89">
        <f>+D31059*E31059</f>
        <v>2855.1000000000004</v>
      </c>
    </row>
    <row r="31060" spans="1:6" ht="409.6" hidden="1" customHeight="1" thickBot="1" x14ac:dyDescent="0.25"/>
    <row r="31061" spans="1:6" ht="13.5" customHeight="1" thickBot="1" x14ac:dyDescent="0.25">
      <c r="A31061" s="90" t="s">
        <v>4898</v>
      </c>
      <c r="B31061" s="91"/>
      <c r="C31061" s="92">
        <v>1.5332563572406801</v>
      </c>
      <c r="D31061" s="91"/>
      <c r="E31061" s="93" t="s">
        <v>4884</v>
      </c>
      <c r="F31061" s="94">
        <v>2855</v>
      </c>
    </row>
    <row r="31062" spans="1:6" ht="0.2" customHeight="1" x14ac:dyDescent="0.2"/>
    <row r="31063" spans="1:6" ht="12.75" customHeight="1" x14ac:dyDescent="0.2">
      <c r="A31063" s="80" t="s">
        <v>4871</v>
      </c>
      <c r="B31063" s="81" t="s">
        <v>4899</v>
      </c>
      <c r="C31063" s="82" t="s">
        <v>4870</v>
      </c>
      <c r="D31063" s="82" t="s">
        <v>4873</v>
      </c>
      <c r="E31063" s="82" t="s">
        <v>4874</v>
      </c>
      <c r="F31063" s="83" t="s">
        <v>4875</v>
      </c>
    </row>
    <row r="31064" spans="1:6" ht="409.6" hidden="1" customHeight="1" x14ac:dyDescent="0.2"/>
    <row r="31065" spans="1:6" ht="25.5" customHeight="1" thickBot="1" x14ac:dyDescent="0.25">
      <c r="A31065" s="84" t="s">
        <v>2063</v>
      </c>
      <c r="B31065" s="85" t="s">
        <v>4922</v>
      </c>
      <c r="C31065" s="86" t="s">
        <v>2033</v>
      </c>
      <c r="D31065" s="87">
        <v>0.16667000000000001</v>
      </c>
      <c r="E31065" s="88">
        <v>95200</v>
      </c>
      <c r="F31065" s="89">
        <f>+D31065*E31065</f>
        <v>15866.984</v>
      </c>
    </row>
    <row r="31066" spans="1:6" ht="409.6" hidden="1" customHeight="1" thickBot="1" x14ac:dyDescent="0.25"/>
    <row r="31067" spans="1:6" ht="13.5" customHeight="1" thickBot="1" x14ac:dyDescent="0.25">
      <c r="A31067" s="90" t="s">
        <v>4904</v>
      </c>
      <c r="B31067" s="91"/>
      <c r="C31067" s="92">
        <v>8.5212534572111398</v>
      </c>
      <c r="D31067" s="91"/>
      <c r="E31067" s="93" t="s">
        <v>4884</v>
      </c>
      <c r="F31067" s="94">
        <v>15867</v>
      </c>
    </row>
    <row r="31068" spans="1:6" ht="0.2" customHeight="1" thickBot="1" x14ac:dyDescent="0.25"/>
    <row r="31069" spans="1:6" ht="12.75" customHeight="1" thickBot="1" x14ac:dyDescent="0.3">
      <c r="A31069" s="157" t="s">
        <v>4909</v>
      </c>
      <c r="B31069" s="158"/>
      <c r="C31069" s="158"/>
      <c r="D31069" s="158"/>
      <c r="E31069" s="159">
        <v>186205</v>
      </c>
      <c r="F31069" s="160"/>
    </row>
    <row r="31070" spans="1:6" ht="12.75" customHeight="1" x14ac:dyDescent="0.2"/>
    <row r="31071" spans="1:6" ht="12.75" customHeight="1" x14ac:dyDescent="0.2"/>
    <row r="31072" spans="1:6" ht="409.6" hidden="1" customHeight="1" x14ac:dyDescent="0.2"/>
    <row r="31073" spans="1:6" ht="12.75" customHeight="1" x14ac:dyDescent="0.25">
      <c r="A31073" s="144" t="s">
        <v>4868</v>
      </c>
      <c r="B31073" s="145"/>
      <c r="C31073" s="145"/>
      <c r="D31073" s="145"/>
      <c r="E31073" s="146"/>
      <c r="F31073" s="147"/>
    </row>
    <row r="31074" spans="1:6" ht="12.75" customHeight="1" x14ac:dyDescent="0.2">
      <c r="A31074" s="138" t="s">
        <v>3896</v>
      </c>
      <c r="B31074" s="139"/>
      <c r="C31074" s="139"/>
      <c r="D31074" s="140"/>
      <c r="E31074" s="76" t="s">
        <v>4869</v>
      </c>
      <c r="F31074" s="77" t="s">
        <v>4870</v>
      </c>
    </row>
    <row r="31075" spans="1:6" ht="12.75" customHeight="1" x14ac:dyDescent="0.2">
      <c r="A31075" s="141"/>
      <c r="B31075" s="142"/>
      <c r="C31075" s="142"/>
      <c r="D31075" s="143"/>
      <c r="E31075" s="78" t="s">
        <v>8907</v>
      </c>
      <c r="F31075" s="79" t="s">
        <v>263</v>
      </c>
    </row>
    <row r="31076" spans="1:6" ht="409.6" hidden="1" customHeight="1" x14ac:dyDescent="0.2"/>
    <row r="31077" spans="1:6" ht="12.75" customHeight="1" x14ac:dyDescent="0.2">
      <c r="A31077" s="80" t="s">
        <v>4871</v>
      </c>
      <c r="B31077" s="81" t="s">
        <v>4872</v>
      </c>
      <c r="C31077" s="82" t="s">
        <v>4870</v>
      </c>
      <c r="D31077" s="82" t="s">
        <v>4873</v>
      </c>
      <c r="E31077" s="82" t="s">
        <v>4874</v>
      </c>
      <c r="F31077" s="83" t="s">
        <v>4875</v>
      </c>
    </row>
    <row r="31078" spans="1:6" ht="409.6" hidden="1" customHeight="1" x14ac:dyDescent="0.2"/>
    <row r="31079" spans="1:6" ht="25.5" customHeight="1" x14ac:dyDescent="0.2">
      <c r="A31079" s="84" t="s">
        <v>6598</v>
      </c>
      <c r="B31079" s="85" t="s">
        <v>6599</v>
      </c>
      <c r="C31079" s="86" t="s">
        <v>263</v>
      </c>
      <c r="D31079" s="87">
        <v>1.05</v>
      </c>
      <c r="E31079" s="88">
        <v>412200</v>
      </c>
      <c r="F31079" s="89">
        <f>+D31079*E31079</f>
        <v>432810</v>
      </c>
    </row>
    <row r="31080" spans="1:6" ht="409.6" hidden="1" customHeight="1" x14ac:dyDescent="0.2"/>
    <row r="31081" spans="1:6" ht="25.5" customHeight="1" thickBot="1" x14ac:dyDescent="0.25">
      <c r="A31081" s="84" t="s">
        <v>6600</v>
      </c>
      <c r="B31081" s="85" t="s">
        <v>6601</v>
      </c>
      <c r="C31081" s="86" t="s">
        <v>263</v>
      </c>
      <c r="D31081" s="87">
        <v>0.25</v>
      </c>
      <c r="E31081" s="88">
        <v>8405</v>
      </c>
      <c r="F31081" s="89">
        <f>+D31081*E31081</f>
        <v>2101.25</v>
      </c>
    </row>
    <row r="31082" spans="1:6" ht="409.6" hidden="1" customHeight="1" thickBot="1" x14ac:dyDescent="0.25"/>
    <row r="31083" spans="1:6" ht="13.5" customHeight="1" thickBot="1" x14ac:dyDescent="0.25">
      <c r="A31083" s="90" t="s">
        <v>4883</v>
      </c>
      <c r="B31083" s="91"/>
      <c r="C31083" s="92">
        <v>68.002870777486606</v>
      </c>
      <c r="D31083" s="91"/>
      <c r="E31083" s="93" t="s">
        <v>4884</v>
      </c>
      <c r="F31083" s="94">
        <v>434911</v>
      </c>
    </row>
    <row r="31084" spans="1:6" ht="0.2" customHeight="1" x14ac:dyDescent="0.2"/>
    <row r="31085" spans="1:6" ht="12.75" customHeight="1" x14ac:dyDescent="0.2">
      <c r="A31085" s="80" t="s">
        <v>4871</v>
      </c>
      <c r="B31085" s="81" t="s">
        <v>4885</v>
      </c>
      <c r="C31085" s="82" t="s">
        <v>4870</v>
      </c>
      <c r="D31085" s="82" t="s">
        <v>4873</v>
      </c>
      <c r="E31085" s="82" t="s">
        <v>4874</v>
      </c>
      <c r="F31085" s="83" t="s">
        <v>4875</v>
      </c>
    </row>
    <row r="31086" spans="1:6" ht="409.6" hidden="1" customHeight="1" x14ac:dyDescent="0.2"/>
    <row r="31087" spans="1:6" ht="25.5" customHeight="1" thickBot="1" x14ac:dyDescent="0.25">
      <c r="A31087" s="84" t="s">
        <v>5176</v>
      </c>
      <c r="B31087" s="85" t="s">
        <v>5177</v>
      </c>
      <c r="C31087" s="86" t="s">
        <v>4888</v>
      </c>
      <c r="D31087" s="87">
        <v>0.41789999999999999</v>
      </c>
      <c r="E31087" s="88">
        <v>318829</v>
      </c>
      <c r="F31087" s="89">
        <f>+D31087*E31087</f>
        <v>133238.6391</v>
      </c>
    </row>
    <row r="31088" spans="1:6" ht="409.6" hidden="1" customHeight="1" thickBot="1" x14ac:dyDescent="0.25"/>
    <row r="31089" spans="1:6" ht="13.5" customHeight="1" thickBot="1" x14ac:dyDescent="0.25">
      <c r="A31089" s="90" t="s">
        <v>4893</v>
      </c>
      <c r="B31089" s="91"/>
      <c r="C31089" s="92">
        <v>20.833307273261699</v>
      </c>
      <c r="D31089" s="91"/>
      <c r="E31089" s="93" t="s">
        <v>4884</v>
      </c>
      <c r="F31089" s="94">
        <v>133239</v>
      </c>
    </row>
    <row r="31090" spans="1:6" ht="0.2" customHeight="1" x14ac:dyDescent="0.2"/>
    <row r="31091" spans="1:6" ht="12.75" customHeight="1" x14ac:dyDescent="0.2">
      <c r="A31091" s="80" t="s">
        <v>4871</v>
      </c>
      <c r="B31091" s="81" t="s">
        <v>4894</v>
      </c>
      <c r="C31091" s="82" t="s">
        <v>4870</v>
      </c>
      <c r="D31091" s="82" t="s">
        <v>4873</v>
      </c>
      <c r="E31091" s="82" t="s">
        <v>4874</v>
      </c>
      <c r="F31091" s="83" t="s">
        <v>4875</v>
      </c>
    </row>
    <row r="31092" spans="1:6" ht="409.6" hidden="1" customHeight="1" x14ac:dyDescent="0.2"/>
    <row r="31093" spans="1:6" ht="25.5" customHeight="1" thickBot="1" x14ac:dyDescent="0.25">
      <c r="A31093" s="84" t="s">
        <v>4895</v>
      </c>
      <c r="B31093" s="85" t="s">
        <v>4896</v>
      </c>
      <c r="C31093" s="86" t="s">
        <v>4897</v>
      </c>
      <c r="D31093" s="87">
        <v>0.05</v>
      </c>
      <c r="E31093" s="88">
        <v>133239</v>
      </c>
      <c r="F31093" s="89">
        <f>+D31093*E31093</f>
        <v>6661.9500000000007</v>
      </c>
    </row>
    <row r="31094" spans="1:6" ht="409.6" hidden="1" customHeight="1" thickBot="1" x14ac:dyDescent="0.25"/>
    <row r="31095" spans="1:6" ht="13.5" customHeight="1" thickBot="1" x14ac:dyDescent="0.25">
      <c r="A31095" s="90" t="s">
        <v>4898</v>
      </c>
      <c r="B31095" s="91"/>
      <c r="C31095" s="92">
        <v>1.0416731816845599</v>
      </c>
      <c r="D31095" s="91"/>
      <c r="E31095" s="93" t="s">
        <v>4884</v>
      </c>
      <c r="F31095" s="94">
        <v>6662</v>
      </c>
    </row>
    <row r="31096" spans="1:6" ht="0.2" customHeight="1" x14ac:dyDescent="0.2"/>
    <row r="31097" spans="1:6" ht="12.75" customHeight="1" x14ac:dyDescent="0.2">
      <c r="A31097" s="80" t="s">
        <v>4871</v>
      </c>
      <c r="B31097" s="81" t="s">
        <v>4899</v>
      </c>
      <c r="C31097" s="82" t="s">
        <v>4870</v>
      </c>
      <c r="D31097" s="82" t="s">
        <v>4873</v>
      </c>
      <c r="E31097" s="82" t="s">
        <v>4874</v>
      </c>
      <c r="F31097" s="83" t="s">
        <v>4875</v>
      </c>
    </row>
    <row r="31098" spans="1:6" ht="409.6" hidden="1" customHeight="1" x14ac:dyDescent="0.2"/>
    <row r="31099" spans="1:6" ht="25.5" customHeight="1" thickBot="1" x14ac:dyDescent="0.25">
      <c r="A31099" s="84" t="s">
        <v>2063</v>
      </c>
      <c r="B31099" s="85" t="s">
        <v>4922</v>
      </c>
      <c r="C31099" s="86" t="s">
        <v>2033</v>
      </c>
      <c r="D31099" s="87">
        <v>0.68</v>
      </c>
      <c r="E31099" s="88">
        <v>95200</v>
      </c>
      <c r="F31099" s="89">
        <f>+D31099*E31099</f>
        <v>64736.000000000007</v>
      </c>
    </row>
    <row r="31100" spans="1:6" ht="409.6" hidden="1" customHeight="1" thickBot="1" x14ac:dyDescent="0.25"/>
    <row r="31101" spans="1:6" ht="13.5" customHeight="1" thickBot="1" x14ac:dyDescent="0.25">
      <c r="A31101" s="90" t="s">
        <v>4904</v>
      </c>
      <c r="B31101" s="91"/>
      <c r="C31101" s="92">
        <v>10.122148767567101</v>
      </c>
      <c r="D31101" s="91"/>
      <c r="E31101" s="93" t="s">
        <v>4884</v>
      </c>
      <c r="F31101" s="94">
        <v>64736</v>
      </c>
    </row>
    <row r="31102" spans="1:6" ht="0.2" customHeight="1" thickBot="1" x14ac:dyDescent="0.25"/>
    <row r="31103" spans="1:6" ht="12.75" customHeight="1" thickBot="1" x14ac:dyDescent="0.3">
      <c r="A31103" s="157" t="s">
        <v>4909</v>
      </c>
      <c r="B31103" s="158"/>
      <c r="C31103" s="158"/>
      <c r="D31103" s="158"/>
      <c r="E31103" s="159">
        <v>639548</v>
      </c>
      <c r="F31103" s="160"/>
    </row>
    <row r="31104" spans="1:6" ht="12.75" customHeight="1" x14ac:dyDescent="0.2"/>
    <row r="31105" spans="1:6" ht="12.75" customHeight="1" x14ac:dyDescent="0.2"/>
    <row r="31106" spans="1:6" ht="409.6" hidden="1" customHeight="1" x14ac:dyDescent="0.2"/>
    <row r="31107" spans="1:6" ht="3.95" customHeight="1" x14ac:dyDescent="0.2"/>
    <row r="31108" spans="1:6" ht="12.75" customHeight="1" x14ac:dyDescent="0.25">
      <c r="A31108" s="144" t="s">
        <v>4868</v>
      </c>
      <c r="B31108" s="145"/>
      <c r="C31108" s="145"/>
      <c r="D31108" s="145"/>
      <c r="E31108" s="146"/>
      <c r="F31108" s="147"/>
    </row>
    <row r="31109" spans="1:6" ht="12.75" customHeight="1" x14ac:dyDescent="0.2">
      <c r="A31109" s="138" t="s">
        <v>3897</v>
      </c>
      <c r="B31109" s="139"/>
      <c r="C31109" s="139"/>
      <c r="D31109" s="140"/>
      <c r="E31109" s="76" t="s">
        <v>4869</v>
      </c>
      <c r="F31109" s="77" t="s">
        <v>4870</v>
      </c>
    </row>
    <row r="31110" spans="1:6" ht="12.75" customHeight="1" x14ac:dyDescent="0.2">
      <c r="A31110" s="141"/>
      <c r="B31110" s="142"/>
      <c r="C31110" s="142"/>
      <c r="D31110" s="143"/>
      <c r="E31110" s="78" t="s">
        <v>8908</v>
      </c>
      <c r="F31110" s="79" t="s">
        <v>263</v>
      </c>
    </row>
    <row r="31111" spans="1:6" ht="409.6" hidden="1" customHeight="1" x14ac:dyDescent="0.2"/>
    <row r="31112" spans="1:6" ht="12.75" customHeight="1" x14ac:dyDescent="0.2">
      <c r="A31112" s="80" t="s">
        <v>4871</v>
      </c>
      <c r="B31112" s="81" t="s">
        <v>4872</v>
      </c>
      <c r="C31112" s="82" t="s">
        <v>4870</v>
      </c>
      <c r="D31112" s="82" t="s">
        <v>4873</v>
      </c>
      <c r="E31112" s="82" t="s">
        <v>4874</v>
      </c>
      <c r="F31112" s="83" t="s">
        <v>4875</v>
      </c>
    </row>
    <row r="31113" spans="1:6" ht="409.6" hidden="1" customHeight="1" x14ac:dyDescent="0.2"/>
    <row r="31114" spans="1:6" ht="25.5" customHeight="1" x14ac:dyDescent="0.2">
      <c r="A31114" s="84" t="s">
        <v>6602</v>
      </c>
      <c r="B31114" s="85" t="s">
        <v>6603</v>
      </c>
      <c r="C31114" s="86" t="s">
        <v>263</v>
      </c>
      <c r="D31114" s="87">
        <v>1</v>
      </c>
      <c r="E31114" s="88">
        <v>23955</v>
      </c>
      <c r="F31114" s="89">
        <f>+D31114*E31114</f>
        <v>23955</v>
      </c>
    </row>
    <row r="31115" spans="1:6" ht="409.6" hidden="1" customHeight="1" x14ac:dyDescent="0.2"/>
    <row r="31116" spans="1:6" ht="25.5" customHeight="1" x14ac:dyDescent="0.2">
      <c r="A31116" s="84" t="s">
        <v>6604</v>
      </c>
      <c r="B31116" s="85" t="s">
        <v>6605</v>
      </c>
      <c r="C31116" s="86" t="s">
        <v>9</v>
      </c>
      <c r="D31116" s="87">
        <v>0.5</v>
      </c>
      <c r="E31116" s="88">
        <v>2477</v>
      </c>
      <c r="F31116" s="89">
        <f>+D31116*E31116</f>
        <v>1238.5</v>
      </c>
    </row>
    <row r="31117" spans="1:6" ht="409.6" hidden="1" customHeight="1" x14ac:dyDescent="0.2"/>
    <row r="31118" spans="1:6" ht="25.5" customHeight="1" x14ac:dyDescent="0.2">
      <c r="A31118" s="84" t="s">
        <v>6606</v>
      </c>
      <c r="B31118" s="85" t="s">
        <v>6607</v>
      </c>
      <c r="C31118" s="86" t="s">
        <v>263</v>
      </c>
      <c r="D31118" s="87">
        <v>0.33</v>
      </c>
      <c r="E31118" s="88">
        <v>19136</v>
      </c>
      <c r="F31118" s="89">
        <f>+D31118*E31118</f>
        <v>6314.88</v>
      </c>
    </row>
    <row r="31119" spans="1:6" ht="409.6" hidden="1" customHeight="1" x14ac:dyDescent="0.2"/>
    <row r="31120" spans="1:6" ht="25.5" customHeight="1" x14ac:dyDescent="0.2">
      <c r="A31120" s="84" t="s">
        <v>6608</v>
      </c>
      <c r="B31120" s="85" t="s">
        <v>6609</v>
      </c>
      <c r="C31120" s="86" t="s">
        <v>263</v>
      </c>
      <c r="D31120" s="87">
        <v>0.2</v>
      </c>
      <c r="E31120" s="88">
        <v>25810</v>
      </c>
      <c r="F31120" s="89">
        <f>+D31120*E31120</f>
        <v>5162</v>
      </c>
    </row>
    <row r="31121" spans="1:6" ht="409.6" hidden="1" customHeight="1" x14ac:dyDescent="0.2"/>
    <row r="31122" spans="1:6" ht="25.5" customHeight="1" x14ac:dyDescent="0.2">
      <c r="A31122" s="84" t="s">
        <v>6001</v>
      </c>
      <c r="B31122" s="85" t="s">
        <v>6002</v>
      </c>
      <c r="C31122" s="86" t="s">
        <v>9</v>
      </c>
      <c r="D31122" s="87">
        <v>2.1999999999999999E-2</v>
      </c>
      <c r="E31122" s="88">
        <v>50900</v>
      </c>
      <c r="F31122" s="89">
        <f>+D31122*E31122</f>
        <v>1119.8</v>
      </c>
    </row>
    <row r="31123" spans="1:6" ht="409.6" hidden="1" customHeight="1" x14ac:dyDescent="0.2"/>
    <row r="31124" spans="1:6" ht="25.5" customHeight="1" thickBot="1" x14ac:dyDescent="0.25">
      <c r="A31124" s="84" t="s">
        <v>5999</v>
      </c>
      <c r="B31124" s="85" t="s">
        <v>6000</v>
      </c>
      <c r="C31124" s="86" t="s">
        <v>9</v>
      </c>
      <c r="D31124" s="87">
        <v>2.1999999999999999E-2</v>
      </c>
      <c r="E31124" s="88">
        <v>105565</v>
      </c>
      <c r="F31124" s="89">
        <f>+D31124*E31124</f>
        <v>2322.4299999999998</v>
      </c>
    </row>
    <row r="31125" spans="1:6" ht="409.6" hidden="1" customHeight="1" thickBot="1" x14ac:dyDescent="0.25"/>
    <row r="31126" spans="1:6" ht="13.5" customHeight="1" thickBot="1" x14ac:dyDescent="0.25">
      <c r="A31126" s="90" t="s">
        <v>4883</v>
      </c>
      <c r="B31126" s="91"/>
      <c r="C31126" s="92">
        <v>84.841370558375601</v>
      </c>
      <c r="D31126" s="91"/>
      <c r="E31126" s="93" t="s">
        <v>4884</v>
      </c>
      <c r="F31126" s="94">
        <v>40113</v>
      </c>
    </row>
    <row r="31127" spans="1:6" ht="0.2" customHeight="1" x14ac:dyDescent="0.2"/>
    <row r="31128" spans="1:6" ht="12.75" customHeight="1" x14ac:dyDescent="0.2">
      <c r="A31128" s="80" t="s">
        <v>4871</v>
      </c>
      <c r="B31128" s="81" t="s">
        <v>4885</v>
      </c>
      <c r="C31128" s="82" t="s">
        <v>4870</v>
      </c>
      <c r="D31128" s="82" t="s">
        <v>4873</v>
      </c>
      <c r="E31128" s="82" t="s">
        <v>4874</v>
      </c>
      <c r="F31128" s="83" t="s">
        <v>4875</v>
      </c>
    </row>
    <row r="31129" spans="1:6" ht="409.6" hidden="1" customHeight="1" x14ac:dyDescent="0.2"/>
    <row r="31130" spans="1:6" ht="25.5" customHeight="1" thickBot="1" x14ac:dyDescent="0.25">
      <c r="A31130" s="84" t="s">
        <v>6003</v>
      </c>
      <c r="B31130" s="85" t="s">
        <v>6004</v>
      </c>
      <c r="C31130" s="86" t="s">
        <v>4888</v>
      </c>
      <c r="D31130" s="87">
        <v>3.7039999999999997E-2</v>
      </c>
      <c r="E31130" s="88">
        <v>184277</v>
      </c>
      <c r="F31130" s="89">
        <f>+D31130*E31130</f>
        <v>6825.6200799999997</v>
      </c>
    </row>
    <row r="31131" spans="1:6" ht="409.6" hidden="1" customHeight="1" thickBot="1" x14ac:dyDescent="0.25"/>
    <row r="31132" spans="1:6" ht="13.5" customHeight="1" thickBot="1" x14ac:dyDescent="0.25">
      <c r="A31132" s="90" t="s">
        <v>4893</v>
      </c>
      <c r="B31132" s="91"/>
      <c r="C31132" s="92">
        <v>14.437394247038901</v>
      </c>
      <c r="D31132" s="91"/>
      <c r="E31132" s="93" t="s">
        <v>4884</v>
      </c>
      <c r="F31132" s="94">
        <v>6826</v>
      </c>
    </row>
    <row r="31133" spans="1:6" ht="0.2" customHeight="1" x14ac:dyDescent="0.2"/>
    <row r="31134" spans="1:6" ht="12.75" customHeight="1" x14ac:dyDescent="0.2">
      <c r="A31134" s="80" t="s">
        <v>4871</v>
      </c>
      <c r="B31134" s="81" t="s">
        <v>4894</v>
      </c>
      <c r="C31134" s="82" t="s">
        <v>4870</v>
      </c>
      <c r="D31134" s="82" t="s">
        <v>4873</v>
      </c>
      <c r="E31134" s="82" t="s">
        <v>4874</v>
      </c>
      <c r="F31134" s="83" t="s">
        <v>4875</v>
      </c>
    </row>
    <row r="31135" spans="1:6" ht="409.6" hidden="1" customHeight="1" x14ac:dyDescent="0.2"/>
    <row r="31136" spans="1:6" ht="25.5" customHeight="1" thickBot="1" x14ac:dyDescent="0.25">
      <c r="A31136" s="84" t="s">
        <v>4895</v>
      </c>
      <c r="B31136" s="85" t="s">
        <v>4896</v>
      </c>
      <c r="C31136" s="86" t="s">
        <v>4897</v>
      </c>
      <c r="D31136" s="87">
        <v>0.05</v>
      </c>
      <c r="E31136" s="88">
        <v>6826</v>
      </c>
      <c r="F31136" s="89">
        <f>+D31136*E31136</f>
        <v>341.3</v>
      </c>
    </row>
    <row r="31137" spans="1:6" ht="409.6" hidden="1" customHeight="1" thickBot="1" x14ac:dyDescent="0.25"/>
    <row r="31138" spans="1:6" ht="13.5" customHeight="1" thickBot="1" x14ac:dyDescent="0.25">
      <c r="A31138" s="90" t="s">
        <v>4898</v>
      </c>
      <c r="B31138" s="91"/>
      <c r="C31138" s="92">
        <v>0.72123519458544805</v>
      </c>
      <c r="D31138" s="91"/>
      <c r="E31138" s="93" t="s">
        <v>4884</v>
      </c>
      <c r="F31138" s="94">
        <v>341</v>
      </c>
    </row>
    <row r="31139" spans="1:6" ht="0.2" customHeight="1" thickBot="1" x14ac:dyDescent="0.25"/>
    <row r="31140" spans="1:6" ht="12.75" customHeight="1" thickBot="1" x14ac:dyDescent="0.3">
      <c r="A31140" s="157" t="s">
        <v>4909</v>
      </c>
      <c r="B31140" s="158"/>
      <c r="C31140" s="158"/>
      <c r="D31140" s="158"/>
      <c r="E31140" s="159">
        <v>47280</v>
      </c>
      <c r="F31140" s="160"/>
    </row>
    <row r="31141" spans="1:6" ht="12.75" customHeight="1" x14ac:dyDescent="0.2"/>
    <row r="31142" spans="1:6" ht="12.75" customHeight="1" x14ac:dyDescent="0.2"/>
    <row r="31143" spans="1:6" ht="409.6" hidden="1" customHeight="1" x14ac:dyDescent="0.2"/>
    <row r="31144" spans="1:6" ht="12.75" customHeight="1" x14ac:dyDescent="0.25">
      <c r="A31144" s="144" t="s">
        <v>4868</v>
      </c>
      <c r="B31144" s="145"/>
      <c r="C31144" s="145"/>
      <c r="D31144" s="145"/>
      <c r="E31144" s="146"/>
      <c r="F31144" s="147"/>
    </row>
    <row r="31145" spans="1:6" ht="12.75" customHeight="1" x14ac:dyDescent="0.2">
      <c r="A31145" s="138" t="s">
        <v>3898</v>
      </c>
      <c r="B31145" s="139"/>
      <c r="C31145" s="139"/>
      <c r="D31145" s="140"/>
      <c r="E31145" s="76" t="s">
        <v>4869</v>
      </c>
      <c r="F31145" s="77" t="s">
        <v>4870</v>
      </c>
    </row>
    <row r="31146" spans="1:6" ht="12.75" customHeight="1" x14ac:dyDescent="0.2">
      <c r="A31146" s="141"/>
      <c r="B31146" s="142"/>
      <c r="C31146" s="142"/>
      <c r="D31146" s="143"/>
      <c r="E31146" s="78" t="s">
        <v>8909</v>
      </c>
      <c r="F31146" s="79" t="s">
        <v>9</v>
      </c>
    </row>
    <row r="31147" spans="1:6" ht="409.6" hidden="1" customHeight="1" x14ac:dyDescent="0.2"/>
    <row r="31148" spans="1:6" ht="12.75" customHeight="1" x14ac:dyDescent="0.2">
      <c r="A31148" s="80" t="s">
        <v>4871</v>
      </c>
      <c r="B31148" s="81" t="s">
        <v>4872</v>
      </c>
      <c r="C31148" s="82" t="s">
        <v>4870</v>
      </c>
      <c r="D31148" s="82" t="s">
        <v>4873</v>
      </c>
      <c r="E31148" s="82" t="s">
        <v>4874</v>
      </c>
      <c r="F31148" s="83" t="s">
        <v>4875</v>
      </c>
    </row>
    <row r="31149" spans="1:6" ht="409.6" hidden="1" customHeight="1" x14ac:dyDescent="0.2"/>
    <row r="31150" spans="1:6" ht="25.5" customHeight="1" x14ac:dyDescent="0.2">
      <c r="A31150" s="84" t="s">
        <v>6610</v>
      </c>
      <c r="B31150" s="85" t="s">
        <v>6611</v>
      </c>
      <c r="C31150" s="86" t="s">
        <v>9</v>
      </c>
      <c r="D31150" s="87">
        <v>1</v>
      </c>
      <c r="E31150" s="88">
        <v>69260</v>
      </c>
      <c r="F31150" s="89">
        <f>+D31150*E31150</f>
        <v>69260</v>
      </c>
    </row>
    <row r="31151" spans="1:6" ht="409.6" hidden="1" customHeight="1" x14ac:dyDescent="0.2"/>
    <row r="31152" spans="1:6" ht="25.5" customHeight="1" x14ac:dyDescent="0.2">
      <c r="A31152" s="84" t="s">
        <v>6510</v>
      </c>
      <c r="B31152" s="85" t="s">
        <v>6511</v>
      </c>
      <c r="C31152" s="86" t="s">
        <v>263</v>
      </c>
      <c r="D31152" s="87">
        <v>0.4</v>
      </c>
      <c r="E31152" s="88">
        <v>19150</v>
      </c>
      <c r="F31152" s="89">
        <f>+D31152*E31152</f>
        <v>7660</v>
      </c>
    </row>
    <row r="31153" spans="1:6" ht="409.6" hidden="1" customHeight="1" x14ac:dyDescent="0.2"/>
    <row r="31154" spans="1:6" ht="25.5" customHeight="1" x14ac:dyDescent="0.2">
      <c r="A31154" s="84" t="s">
        <v>6462</v>
      </c>
      <c r="B31154" s="85" t="s">
        <v>6463</v>
      </c>
      <c r="C31154" s="86" t="s">
        <v>9</v>
      </c>
      <c r="D31154" s="87">
        <v>1</v>
      </c>
      <c r="E31154" s="88">
        <v>8002</v>
      </c>
      <c r="F31154" s="89">
        <f>+D31154*E31154</f>
        <v>8002</v>
      </c>
    </row>
    <row r="31155" spans="1:6" ht="409.6" hidden="1" customHeight="1" x14ac:dyDescent="0.2"/>
    <row r="31156" spans="1:6" ht="25.5" customHeight="1" x14ac:dyDescent="0.2">
      <c r="A31156" s="84" t="s">
        <v>6524</v>
      </c>
      <c r="B31156" s="85" t="s">
        <v>6525</v>
      </c>
      <c r="C31156" s="86" t="s">
        <v>9</v>
      </c>
      <c r="D31156" s="87">
        <v>1.155E-2</v>
      </c>
      <c r="E31156" s="88">
        <v>31100</v>
      </c>
      <c r="F31156" s="89">
        <f>+D31156*E31156</f>
        <v>359.20499999999998</v>
      </c>
    </row>
    <row r="31157" spans="1:6" ht="409.6" hidden="1" customHeight="1" x14ac:dyDescent="0.2"/>
    <row r="31158" spans="1:6" ht="25.5" customHeight="1" x14ac:dyDescent="0.2">
      <c r="A31158" s="84" t="s">
        <v>5448</v>
      </c>
      <c r="B31158" s="85" t="s">
        <v>5449</v>
      </c>
      <c r="C31158" s="86" t="s">
        <v>4880</v>
      </c>
      <c r="D31158" s="87">
        <v>1.155E-2</v>
      </c>
      <c r="E31158" s="88">
        <v>72000</v>
      </c>
      <c r="F31158" s="89">
        <f>+D31158*E31158</f>
        <v>831.59999999999991</v>
      </c>
    </row>
    <row r="31159" spans="1:6" ht="409.6" hidden="1" customHeight="1" x14ac:dyDescent="0.2"/>
    <row r="31160" spans="1:6" ht="25.5" customHeight="1" x14ac:dyDescent="0.2">
      <c r="A31160" s="84" t="s">
        <v>5999</v>
      </c>
      <c r="B31160" s="85" t="s">
        <v>6000</v>
      </c>
      <c r="C31160" s="86" t="s">
        <v>9</v>
      </c>
      <c r="D31160" s="87">
        <v>0.05</v>
      </c>
      <c r="E31160" s="88">
        <v>105565</v>
      </c>
      <c r="F31160" s="89">
        <f>+D31160*E31160</f>
        <v>5278.25</v>
      </c>
    </row>
    <row r="31161" spans="1:6" ht="409.6" hidden="1" customHeight="1" x14ac:dyDescent="0.2"/>
    <row r="31162" spans="1:6" ht="25.5" customHeight="1" thickBot="1" x14ac:dyDescent="0.25">
      <c r="A31162" s="84" t="s">
        <v>6001</v>
      </c>
      <c r="B31162" s="85" t="s">
        <v>6002</v>
      </c>
      <c r="C31162" s="86" t="s">
        <v>9</v>
      </c>
      <c r="D31162" s="87">
        <v>0.05</v>
      </c>
      <c r="E31162" s="88">
        <v>50900</v>
      </c>
      <c r="F31162" s="89">
        <f>+D31162*E31162</f>
        <v>2545</v>
      </c>
    </row>
    <row r="31163" spans="1:6" ht="409.6" hidden="1" customHeight="1" thickBot="1" x14ac:dyDescent="0.25"/>
    <row r="31164" spans="1:6" ht="13.5" customHeight="1" thickBot="1" x14ac:dyDescent="0.25">
      <c r="A31164" s="90" t="s">
        <v>4883</v>
      </c>
      <c r="B31164" s="91"/>
      <c r="C31164" s="92">
        <v>76.395575797007197</v>
      </c>
      <c r="D31164" s="91"/>
      <c r="E31164" s="93" t="s">
        <v>4884</v>
      </c>
      <c r="F31164" s="94">
        <v>93936</v>
      </c>
    </row>
    <row r="31165" spans="1:6" ht="0.2" customHeight="1" x14ac:dyDescent="0.2"/>
    <row r="31166" spans="1:6" ht="12.75" customHeight="1" x14ac:dyDescent="0.2">
      <c r="A31166" s="80" t="s">
        <v>4871</v>
      </c>
      <c r="B31166" s="81" t="s">
        <v>4885</v>
      </c>
      <c r="C31166" s="82" t="s">
        <v>4870</v>
      </c>
      <c r="D31166" s="82" t="s">
        <v>4873</v>
      </c>
      <c r="E31166" s="82" t="s">
        <v>4874</v>
      </c>
      <c r="F31166" s="83" t="s">
        <v>4875</v>
      </c>
    </row>
    <row r="31167" spans="1:6" ht="409.6" hidden="1" customHeight="1" x14ac:dyDescent="0.2"/>
    <row r="31168" spans="1:6" ht="25.5" customHeight="1" thickBot="1" x14ac:dyDescent="0.25">
      <c r="A31168" s="84" t="s">
        <v>6003</v>
      </c>
      <c r="B31168" s="85" t="s">
        <v>6004</v>
      </c>
      <c r="C31168" s="86" t="s">
        <v>4888</v>
      </c>
      <c r="D31168" s="87">
        <v>0.15</v>
      </c>
      <c r="E31168" s="88">
        <v>184277</v>
      </c>
      <c r="F31168" s="89">
        <f>+D31168*E31168</f>
        <v>27641.55</v>
      </c>
    </row>
    <row r="31169" spans="1:6" ht="409.6" hidden="1" customHeight="1" thickBot="1" x14ac:dyDescent="0.25"/>
    <row r="31170" spans="1:6" ht="13.5" customHeight="1" thickBot="1" x14ac:dyDescent="0.25">
      <c r="A31170" s="90" t="s">
        <v>4893</v>
      </c>
      <c r="B31170" s="91"/>
      <c r="C31170" s="92">
        <v>22.480481457384499</v>
      </c>
      <c r="D31170" s="91"/>
      <c r="E31170" s="93" t="s">
        <v>4884</v>
      </c>
      <c r="F31170" s="94">
        <v>27642</v>
      </c>
    </row>
    <row r="31171" spans="1:6" ht="0.2" customHeight="1" x14ac:dyDescent="0.2"/>
    <row r="31172" spans="1:6" ht="12.75" customHeight="1" x14ac:dyDescent="0.2">
      <c r="A31172" s="80" t="s">
        <v>4871</v>
      </c>
      <c r="B31172" s="81" t="s">
        <v>4894</v>
      </c>
      <c r="C31172" s="82" t="s">
        <v>4870</v>
      </c>
      <c r="D31172" s="82" t="s">
        <v>4873</v>
      </c>
      <c r="E31172" s="82" t="s">
        <v>4874</v>
      </c>
      <c r="F31172" s="83" t="s">
        <v>4875</v>
      </c>
    </row>
    <row r="31173" spans="1:6" ht="409.6" hidden="1" customHeight="1" x14ac:dyDescent="0.2"/>
    <row r="31174" spans="1:6" ht="25.5" customHeight="1" thickBot="1" x14ac:dyDescent="0.25">
      <c r="A31174" s="84" t="s">
        <v>4895</v>
      </c>
      <c r="B31174" s="85" t="s">
        <v>4896</v>
      </c>
      <c r="C31174" s="86" t="s">
        <v>4897</v>
      </c>
      <c r="D31174" s="87">
        <v>0.05</v>
      </c>
      <c r="E31174" s="88">
        <v>27642</v>
      </c>
      <c r="F31174" s="89">
        <f>+D31174*E31174</f>
        <v>1382.1000000000001</v>
      </c>
    </row>
    <row r="31175" spans="1:6" ht="409.6" hidden="1" customHeight="1" x14ac:dyDescent="0.2"/>
    <row r="31176" spans="1:6" ht="13.5" customHeight="1" thickBot="1" x14ac:dyDescent="0.25">
      <c r="A31176" s="90" t="s">
        <v>4898</v>
      </c>
      <c r="B31176" s="91"/>
      <c r="C31176" s="92">
        <v>1.12394274560833</v>
      </c>
      <c r="D31176" s="91"/>
      <c r="E31176" s="93" t="s">
        <v>4884</v>
      </c>
      <c r="F31176" s="94">
        <v>1382</v>
      </c>
    </row>
    <row r="31177" spans="1:6" ht="0.2" customHeight="1" thickBot="1" x14ac:dyDescent="0.25"/>
    <row r="31178" spans="1:6" ht="12.75" customHeight="1" thickBot="1" x14ac:dyDescent="0.3">
      <c r="A31178" s="157" t="s">
        <v>4909</v>
      </c>
      <c r="B31178" s="158"/>
      <c r="C31178" s="158"/>
      <c r="D31178" s="158"/>
      <c r="E31178" s="159">
        <v>122960</v>
      </c>
      <c r="F31178" s="160"/>
    </row>
    <row r="31179" spans="1:6" ht="12.75" customHeight="1" x14ac:dyDescent="0.2"/>
    <row r="31180" spans="1:6" ht="12.75" customHeight="1" x14ac:dyDescent="0.2"/>
    <row r="31181" spans="1:6" ht="409.6" hidden="1" customHeight="1" x14ac:dyDescent="0.2"/>
    <row r="31182" spans="1:6" ht="12.75" customHeight="1" x14ac:dyDescent="0.25">
      <c r="A31182" s="144" t="s">
        <v>4868</v>
      </c>
      <c r="B31182" s="145"/>
      <c r="C31182" s="145"/>
      <c r="D31182" s="145"/>
      <c r="E31182" s="146"/>
      <c r="F31182" s="147"/>
    </row>
    <row r="31183" spans="1:6" ht="12.75" customHeight="1" x14ac:dyDescent="0.2">
      <c r="A31183" s="138" t="s">
        <v>3300</v>
      </c>
      <c r="B31183" s="139"/>
      <c r="C31183" s="139"/>
      <c r="D31183" s="140"/>
      <c r="E31183" s="76" t="s">
        <v>4869</v>
      </c>
      <c r="F31183" s="77" t="s">
        <v>4870</v>
      </c>
    </row>
    <row r="31184" spans="1:6" ht="12.75" customHeight="1" x14ac:dyDescent="0.2">
      <c r="A31184" s="141"/>
      <c r="B31184" s="142"/>
      <c r="C31184" s="142"/>
      <c r="D31184" s="143"/>
      <c r="E31184" s="78" t="s">
        <v>8910</v>
      </c>
      <c r="F31184" s="79" t="s">
        <v>106</v>
      </c>
    </row>
    <row r="31185" spans="1:6" ht="409.6" hidden="1" customHeight="1" x14ac:dyDescent="0.2"/>
    <row r="31186" spans="1:6" ht="12.75" customHeight="1" x14ac:dyDescent="0.2">
      <c r="A31186" s="80" t="s">
        <v>4871</v>
      </c>
      <c r="B31186" s="81" t="s">
        <v>4872</v>
      </c>
      <c r="C31186" s="82" t="s">
        <v>4870</v>
      </c>
      <c r="D31186" s="82" t="s">
        <v>4873</v>
      </c>
      <c r="E31186" s="82" t="s">
        <v>4874</v>
      </c>
      <c r="F31186" s="83" t="s">
        <v>4875</v>
      </c>
    </row>
    <row r="31187" spans="1:6" ht="409.6" hidden="1" customHeight="1" x14ac:dyDescent="0.2"/>
    <row r="31188" spans="1:6" ht="25.5" customHeight="1" x14ac:dyDescent="0.2">
      <c r="A31188" s="84" t="s">
        <v>5154</v>
      </c>
      <c r="B31188" s="85" t="s">
        <v>5155</v>
      </c>
      <c r="C31188" s="86" t="s">
        <v>106</v>
      </c>
      <c r="D31188" s="87">
        <v>1.05</v>
      </c>
      <c r="E31188" s="88">
        <v>405694</v>
      </c>
      <c r="F31188" s="89">
        <f>+D31188*E31188</f>
        <v>425978.7</v>
      </c>
    </row>
    <row r="31189" spans="1:6" ht="409.6" hidden="1" customHeight="1" x14ac:dyDescent="0.2"/>
    <row r="31190" spans="1:6" ht="25.5" customHeight="1" thickBot="1" x14ac:dyDescent="0.25">
      <c r="A31190" s="84" t="s">
        <v>5172</v>
      </c>
      <c r="B31190" s="85" t="s">
        <v>5173</v>
      </c>
      <c r="C31190" s="86" t="s">
        <v>9</v>
      </c>
      <c r="D31190" s="87">
        <v>4.0586700000000002</v>
      </c>
      <c r="E31190" s="88">
        <v>8900</v>
      </c>
      <c r="F31190" s="89">
        <f>+D31190*E31190</f>
        <v>36122.163</v>
      </c>
    </row>
    <row r="31191" spans="1:6" ht="409.6" hidden="1" customHeight="1" x14ac:dyDescent="0.2"/>
    <row r="31192" spans="1:6" ht="13.5" customHeight="1" thickBot="1" x14ac:dyDescent="0.25">
      <c r="A31192" s="90" t="s">
        <v>4883</v>
      </c>
      <c r="B31192" s="91"/>
      <c r="C31192" s="92">
        <v>76.410768587156198</v>
      </c>
      <c r="D31192" s="91"/>
      <c r="E31192" s="93" t="s">
        <v>4884</v>
      </c>
      <c r="F31192" s="94">
        <v>462101</v>
      </c>
    </row>
    <row r="31193" spans="1:6" ht="0.2" customHeight="1" x14ac:dyDescent="0.2"/>
    <row r="31194" spans="1:6" ht="12.75" customHeight="1" x14ac:dyDescent="0.2">
      <c r="A31194" s="80" t="s">
        <v>4871</v>
      </c>
      <c r="B31194" s="81" t="s">
        <v>4885</v>
      </c>
      <c r="C31194" s="82" t="s">
        <v>4870</v>
      </c>
      <c r="D31194" s="82" t="s">
        <v>4873</v>
      </c>
      <c r="E31194" s="82" t="s">
        <v>4874</v>
      </c>
      <c r="F31194" s="83" t="s">
        <v>4875</v>
      </c>
    </row>
    <row r="31195" spans="1:6" ht="409.6" hidden="1" customHeight="1" x14ac:dyDescent="0.2"/>
    <row r="31196" spans="1:6" ht="25.5" customHeight="1" thickBot="1" x14ac:dyDescent="0.25">
      <c r="A31196" s="84" t="s">
        <v>4912</v>
      </c>
      <c r="B31196" s="85" t="s">
        <v>4913</v>
      </c>
      <c r="C31196" s="86" t="s">
        <v>4888</v>
      </c>
      <c r="D31196" s="87">
        <v>0.64515999999999996</v>
      </c>
      <c r="E31196" s="88">
        <v>184277</v>
      </c>
      <c r="F31196" s="89">
        <f>+D31196*E31196</f>
        <v>118888.14932</v>
      </c>
    </row>
    <row r="31197" spans="1:6" ht="409.6" hidden="1" customHeight="1" thickBot="1" x14ac:dyDescent="0.25"/>
    <row r="31198" spans="1:6" ht="13.5" customHeight="1" thickBot="1" x14ac:dyDescent="0.25">
      <c r="A31198" s="90" t="s">
        <v>4893</v>
      </c>
      <c r="B31198" s="91"/>
      <c r="C31198" s="92">
        <v>19.6587400931611</v>
      </c>
      <c r="D31198" s="91"/>
      <c r="E31198" s="93" t="s">
        <v>4884</v>
      </c>
      <c r="F31198" s="94">
        <v>118888</v>
      </c>
    </row>
    <row r="31199" spans="1:6" ht="0.2" customHeight="1" x14ac:dyDescent="0.2"/>
    <row r="31200" spans="1:6" ht="12.75" customHeight="1" x14ac:dyDescent="0.2">
      <c r="A31200" s="80" t="s">
        <v>4871</v>
      </c>
      <c r="B31200" s="81" t="s">
        <v>4894</v>
      </c>
      <c r="C31200" s="82" t="s">
        <v>4870</v>
      </c>
      <c r="D31200" s="82" t="s">
        <v>4873</v>
      </c>
      <c r="E31200" s="82" t="s">
        <v>4874</v>
      </c>
      <c r="F31200" s="83" t="s">
        <v>4875</v>
      </c>
    </row>
    <row r="31201" spans="1:6" ht="409.6" hidden="1" customHeight="1" x14ac:dyDescent="0.2"/>
    <row r="31202" spans="1:6" ht="25.5" customHeight="1" thickBot="1" x14ac:dyDescent="0.25">
      <c r="A31202" s="84" t="s">
        <v>4895</v>
      </c>
      <c r="B31202" s="85" t="s">
        <v>4896</v>
      </c>
      <c r="C31202" s="86" t="s">
        <v>4897</v>
      </c>
      <c r="D31202" s="87">
        <v>0.05</v>
      </c>
      <c r="E31202" s="88">
        <v>118888</v>
      </c>
      <c r="F31202" s="89">
        <f>+D31202*E31202</f>
        <v>5944.4000000000005</v>
      </c>
    </row>
    <row r="31203" spans="1:6" ht="409.6" hidden="1" customHeight="1" thickBot="1" x14ac:dyDescent="0.25"/>
    <row r="31204" spans="1:6" ht="13.5" customHeight="1" thickBot="1" x14ac:dyDescent="0.25">
      <c r="A31204" s="90" t="s">
        <v>4898</v>
      </c>
      <c r="B31204" s="91"/>
      <c r="C31204" s="92">
        <v>0.98287086260807999</v>
      </c>
      <c r="D31204" s="91"/>
      <c r="E31204" s="93" t="s">
        <v>4884</v>
      </c>
      <c r="F31204" s="94">
        <v>5944</v>
      </c>
    </row>
    <row r="31205" spans="1:6" ht="0.2" customHeight="1" x14ac:dyDescent="0.2"/>
    <row r="31206" spans="1:6" ht="12.75" customHeight="1" x14ac:dyDescent="0.2">
      <c r="A31206" s="80" t="s">
        <v>4871</v>
      </c>
      <c r="B31206" s="81" t="s">
        <v>4899</v>
      </c>
      <c r="C31206" s="82" t="s">
        <v>4870</v>
      </c>
      <c r="D31206" s="82" t="s">
        <v>4873</v>
      </c>
      <c r="E31206" s="82" t="s">
        <v>4874</v>
      </c>
      <c r="F31206" s="83" t="s">
        <v>4875</v>
      </c>
    </row>
    <row r="31207" spans="1:6" ht="409.6" hidden="1" customHeight="1" x14ac:dyDescent="0.2"/>
    <row r="31208" spans="1:6" ht="25.5" customHeight="1" thickBot="1" x14ac:dyDescent="0.25">
      <c r="A31208" s="84" t="s">
        <v>5166</v>
      </c>
      <c r="B31208" s="85" t="s">
        <v>5167</v>
      </c>
      <c r="C31208" s="86" t="s">
        <v>109</v>
      </c>
      <c r="D31208" s="87">
        <v>0.11111</v>
      </c>
      <c r="E31208" s="88">
        <v>26925</v>
      </c>
      <c r="F31208" s="89">
        <f>+D31208*E31208</f>
        <v>2991.6367500000001</v>
      </c>
    </row>
    <row r="31209" spans="1:6" ht="409.6" hidden="1" customHeight="1" thickBot="1" x14ac:dyDescent="0.25"/>
    <row r="31210" spans="1:6" ht="13.5" customHeight="1" thickBot="1" x14ac:dyDescent="0.25">
      <c r="A31210" s="90" t="s">
        <v>4904</v>
      </c>
      <c r="B31210" s="91"/>
      <c r="C31210" s="92">
        <v>0.49474253380272099</v>
      </c>
      <c r="D31210" s="91"/>
      <c r="E31210" s="93" t="s">
        <v>4884</v>
      </c>
      <c r="F31210" s="94">
        <v>2992</v>
      </c>
    </row>
    <row r="31211" spans="1:6" ht="0.2" customHeight="1" x14ac:dyDescent="0.2"/>
    <row r="31212" spans="1:6" ht="12.75" customHeight="1" x14ac:dyDescent="0.2">
      <c r="A31212" s="80" t="s">
        <v>4871</v>
      </c>
      <c r="B31212" s="81" t="s">
        <v>4905</v>
      </c>
      <c r="C31212" s="82" t="s">
        <v>4870</v>
      </c>
      <c r="D31212" s="82" t="s">
        <v>4873</v>
      </c>
      <c r="E31212" s="82" t="s">
        <v>4874</v>
      </c>
      <c r="F31212" s="83" t="s">
        <v>4875</v>
      </c>
    </row>
    <row r="31213" spans="1:6" ht="409.6" hidden="1" customHeight="1" x14ac:dyDescent="0.2"/>
    <row r="31214" spans="1:6" ht="25.5" customHeight="1" thickBot="1" x14ac:dyDescent="0.25">
      <c r="A31214" s="84" t="s">
        <v>4920</v>
      </c>
      <c r="B31214" s="85" t="s">
        <v>4921</v>
      </c>
      <c r="C31214" s="86" t="s">
        <v>106</v>
      </c>
      <c r="D31214" s="87">
        <v>1.05</v>
      </c>
      <c r="E31214" s="88">
        <v>14128</v>
      </c>
      <c r="F31214" s="89">
        <f>+D31214*E31214</f>
        <v>14834.400000000001</v>
      </c>
    </row>
    <row r="31215" spans="1:6" ht="409.6" hidden="1" customHeight="1" thickBot="1" x14ac:dyDescent="0.25"/>
    <row r="31216" spans="1:6" ht="13.5" customHeight="1" thickBot="1" x14ac:dyDescent="0.25">
      <c r="A31216" s="90" t="s">
        <v>4908</v>
      </c>
      <c r="B31216" s="91"/>
      <c r="C31216" s="92">
        <v>2.45287792327191</v>
      </c>
      <c r="D31216" s="91"/>
      <c r="E31216" s="93" t="s">
        <v>4884</v>
      </c>
      <c r="F31216" s="94">
        <v>14834</v>
      </c>
    </row>
    <row r="31217" spans="1:6" ht="0.2" customHeight="1" thickBot="1" x14ac:dyDescent="0.25"/>
    <row r="31218" spans="1:6" ht="12.75" customHeight="1" thickBot="1" x14ac:dyDescent="0.3">
      <c r="A31218" s="157" t="s">
        <v>4909</v>
      </c>
      <c r="B31218" s="158"/>
      <c r="C31218" s="158"/>
      <c r="D31218" s="158"/>
      <c r="E31218" s="159">
        <v>604759</v>
      </c>
      <c r="F31218" s="160"/>
    </row>
    <row r="31219" spans="1:6" ht="409.6" hidden="1" customHeight="1" x14ac:dyDescent="0.2"/>
    <row r="31220" spans="1:6" ht="12.75" customHeight="1" x14ac:dyDescent="0.2"/>
    <row r="31221" spans="1:6" ht="12.75" customHeight="1" x14ac:dyDescent="0.2"/>
    <row r="31222" spans="1:6" ht="409.6" hidden="1" customHeight="1" x14ac:dyDescent="0.2"/>
    <row r="31223" spans="1:6" ht="12.75" customHeight="1" x14ac:dyDescent="0.25">
      <c r="A31223" s="144" t="s">
        <v>4868</v>
      </c>
      <c r="B31223" s="145"/>
      <c r="C31223" s="145"/>
      <c r="D31223" s="145"/>
      <c r="E31223" s="146"/>
      <c r="F31223" s="147"/>
    </row>
    <row r="31224" spans="1:6" ht="12.75" customHeight="1" x14ac:dyDescent="0.2">
      <c r="A31224" s="138" t="s">
        <v>3899</v>
      </c>
      <c r="B31224" s="139"/>
      <c r="C31224" s="139"/>
      <c r="D31224" s="140"/>
      <c r="E31224" s="76" t="s">
        <v>4869</v>
      </c>
      <c r="F31224" s="77" t="s">
        <v>4870</v>
      </c>
    </row>
    <row r="31225" spans="1:6" ht="12.75" customHeight="1" x14ac:dyDescent="0.2">
      <c r="A31225" s="141"/>
      <c r="B31225" s="142"/>
      <c r="C31225" s="142"/>
      <c r="D31225" s="143"/>
      <c r="E31225" s="78" t="s">
        <v>8911</v>
      </c>
      <c r="F31225" s="79" t="s">
        <v>9</v>
      </c>
    </row>
    <row r="31226" spans="1:6" ht="409.6" hidden="1" customHeight="1" x14ac:dyDescent="0.2"/>
    <row r="31227" spans="1:6" ht="12.75" customHeight="1" x14ac:dyDescent="0.2">
      <c r="A31227" s="80" t="s">
        <v>4871</v>
      </c>
      <c r="B31227" s="81" t="s">
        <v>4872</v>
      </c>
      <c r="C31227" s="82" t="s">
        <v>4870</v>
      </c>
      <c r="D31227" s="82" t="s">
        <v>4873</v>
      </c>
      <c r="E31227" s="82" t="s">
        <v>4874</v>
      </c>
      <c r="F31227" s="83" t="s">
        <v>4875</v>
      </c>
    </row>
    <row r="31228" spans="1:6" ht="409.6" hidden="1" customHeight="1" x14ac:dyDescent="0.2"/>
    <row r="31229" spans="1:6" ht="25.5" customHeight="1" x14ac:dyDescent="0.2">
      <c r="A31229" s="84" t="s">
        <v>6484</v>
      </c>
      <c r="B31229" s="85" t="s">
        <v>6485</v>
      </c>
      <c r="C31229" s="86" t="s">
        <v>263</v>
      </c>
      <c r="D31229" s="87">
        <v>0.4</v>
      </c>
      <c r="E31229" s="88">
        <v>55441</v>
      </c>
      <c r="F31229" s="89">
        <f>+D31229*E31229</f>
        <v>22176.400000000001</v>
      </c>
    </row>
    <row r="31230" spans="1:6" ht="409.6" hidden="1" customHeight="1" x14ac:dyDescent="0.2"/>
    <row r="31231" spans="1:6" ht="25.5" customHeight="1" x14ac:dyDescent="0.2">
      <c r="A31231" s="84" t="s">
        <v>6612</v>
      </c>
      <c r="B31231" s="85" t="s">
        <v>6613</v>
      </c>
      <c r="C31231" s="86" t="s">
        <v>9</v>
      </c>
      <c r="D31231" s="87">
        <v>1</v>
      </c>
      <c r="E31231" s="88">
        <v>14370</v>
      </c>
      <c r="F31231" s="89">
        <f>+D31231*E31231</f>
        <v>14370</v>
      </c>
    </row>
    <row r="31232" spans="1:6" ht="409.6" hidden="1" customHeight="1" x14ac:dyDescent="0.2"/>
    <row r="31233" spans="1:6" ht="25.5" customHeight="1" x14ac:dyDescent="0.2">
      <c r="A31233" s="84" t="s">
        <v>6488</v>
      </c>
      <c r="B31233" s="85" t="s">
        <v>6489</v>
      </c>
      <c r="C31233" s="86" t="s">
        <v>9</v>
      </c>
      <c r="D31233" s="87">
        <v>1</v>
      </c>
      <c r="E31233" s="88">
        <v>56474</v>
      </c>
      <c r="F31233" s="89">
        <f>+D31233*E31233</f>
        <v>56474</v>
      </c>
    </row>
    <row r="31234" spans="1:6" ht="409.6" hidden="1" customHeight="1" x14ac:dyDescent="0.2"/>
    <row r="31235" spans="1:6" ht="25.5" customHeight="1" x14ac:dyDescent="0.2">
      <c r="A31235" s="84" t="s">
        <v>5400</v>
      </c>
      <c r="B31235" s="85" t="s">
        <v>5401</v>
      </c>
      <c r="C31235" s="86" t="s">
        <v>4880</v>
      </c>
      <c r="D31235" s="87">
        <v>1.155E-2</v>
      </c>
      <c r="E31235" s="88">
        <v>40500</v>
      </c>
      <c r="F31235" s="89">
        <f>+D31235*E31235</f>
        <v>467.77499999999998</v>
      </c>
    </row>
    <row r="31236" spans="1:6" ht="409.6" hidden="1" customHeight="1" x14ac:dyDescent="0.2"/>
    <row r="31237" spans="1:6" ht="25.5" customHeight="1" x14ac:dyDescent="0.2">
      <c r="A31237" s="84" t="s">
        <v>6524</v>
      </c>
      <c r="B31237" s="85" t="s">
        <v>6525</v>
      </c>
      <c r="C31237" s="86" t="s">
        <v>9</v>
      </c>
      <c r="D31237" s="87">
        <v>1.155E-2</v>
      </c>
      <c r="E31237" s="88">
        <v>31100</v>
      </c>
      <c r="F31237" s="89">
        <f>+D31237*E31237</f>
        <v>359.20499999999998</v>
      </c>
    </row>
    <row r="31238" spans="1:6" ht="409.6" hidden="1" customHeight="1" x14ac:dyDescent="0.2"/>
    <row r="31239" spans="1:6" ht="25.5" customHeight="1" x14ac:dyDescent="0.2">
      <c r="A31239" s="84" t="s">
        <v>5448</v>
      </c>
      <c r="B31239" s="85" t="s">
        <v>5449</v>
      </c>
      <c r="C31239" s="86" t="s">
        <v>4880</v>
      </c>
      <c r="D31239" s="87">
        <v>1.155E-2</v>
      </c>
      <c r="E31239" s="88">
        <v>72000</v>
      </c>
      <c r="F31239" s="89">
        <f>+D31239*E31239</f>
        <v>831.59999999999991</v>
      </c>
    </row>
    <row r="31240" spans="1:6" ht="409.6" hidden="1" customHeight="1" x14ac:dyDescent="0.2"/>
    <row r="31241" spans="1:6" ht="25.5" customHeight="1" x14ac:dyDescent="0.2">
      <c r="A31241" s="84" t="s">
        <v>5999</v>
      </c>
      <c r="B31241" s="85" t="s">
        <v>6000</v>
      </c>
      <c r="C31241" s="86" t="s">
        <v>9</v>
      </c>
      <c r="D31241" s="87">
        <v>0.13</v>
      </c>
      <c r="E31241" s="88">
        <v>105565</v>
      </c>
      <c r="F31241" s="89">
        <f>+D31241*E31241</f>
        <v>13723.45</v>
      </c>
    </row>
    <row r="31242" spans="1:6" ht="409.6" hidden="1" customHeight="1" x14ac:dyDescent="0.2"/>
    <row r="31243" spans="1:6" ht="25.5" customHeight="1" thickBot="1" x14ac:dyDescent="0.25">
      <c r="A31243" s="84" t="s">
        <v>6001</v>
      </c>
      <c r="B31243" s="85" t="s">
        <v>6002</v>
      </c>
      <c r="C31243" s="86" t="s">
        <v>9</v>
      </c>
      <c r="D31243" s="87">
        <v>0.13</v>
      </c>
      <c r="E31243" s="88">
        <v>50900</v>
      </c>
      <c r="F31243" s="89">
        <f>+D31243*E31243</f>
        <v>6617</v>
      </c>
    </row>
    <row r="31244" spans="1:6" ht="409.6" hidden="1" customHeight="1" thickBot="1" x14ac:dyDescent="0.25"/>
    <row r="31245" spans="1:6" ht="13.5" customHeight="1" thickBot="1" x14ac:dyDescent="0.25">
      <c r="A31245" s="90" t="s">
        <v>4883</v>
      </c>
      <c r="B31245" s="91"/>
      <c r="C31245" s="92">
        <v>94.206056039248793</v>
      </c>
      <c r="D31245" s="91"/>
      <c r="E31245" s="93" t="s">
        <v>4884</v>
      </c>
      <c r="F31245" s="94">
        <v>115019</v>
      </c>
    </row>
    <row r="31246" spans="1:6" ht="0.2" customHeight="1" x14ac:dyDescent="0.2"/>
    <row r="31247" spans="1:6" ht="12.75" customHeight="1" x14ac:dyDescent="0.2">
      <c r="A31247" s="80" t="s">
        <v>4871</v>
      </c>
      <c r="B31247" s="81" t="s">
        <v>4885</v>
      </c>
      <c r="C31247" s="82" t="s">
        <v>4870</v>
      </c>
      <c r="D31247" s="82" t="s">
        <v>4873</v>
      </c>
      <c r="E31247" s="82" t="s">
        <v>4874</v>
      </c>
      <c r="F31247" s="83" t="s">
        <v>4875</v>
      </c>
    </row>
    <row r="31248" spans="1:6" ht="409.6" hidden="1" customHeight="1" x14ac:dyDescent="0.2"/>
    <row r="31249" spans="1:6" ht="25.5" customHeight="1" thickBot="1" x14ac:dyDescent="0.25">
      <c r="A31249" s="84" t="s">
        <v>6003</v>
      </c>
      <c r="B31249" s="85" t="s">
        <v>6004</v>
      </c>
      <c r="C31249" s="86" t="s">
        <v>4888</v>
      </c>
      <c r="D31249" s="87">
        <v>3.6560000000000002E-2</v>
      </c>
      <c r="E31249" s="88">
        <v>184277</v>
      </c>
      <c r="F31249" s="89">
        <f>+D31249*E31249</f>
        <v>6737.1671200000001</v>
      </c>
    </row>
    <row r="31250" spans="1:6" ht="409.6" hidden="1" customHeight="1" thickBot="1" x14ac:dyDescent="0.25"/>
    <row r="31251" spans="1:6" ht="13.5" customHeight="1" thickBot="1" x14ac:dyDescent="0.25">
      <c r="A31251" s="90" t="s">
        <v>4893</v>
      </c>
      <c r="B31251" s="91"/>
      <c r="C31251" s="92">
        <v>5.5179248605571196</v>
      </c>
      <c r="D31251" s="91"/>
      <c r="E31251" s="93" t="s">
        <v>4884</v>
      </c>
      <c r="F31251" s="94">
        <v>6737</v>
      </c>
    </row>
    <row r="31252" spans="1:6" ht="0.2" customHeight="1" x14ac:dyDescent="0.2"/>
    <row r="31253" spans="1:6" ht="12.75" customHeight="1" x14ac:dyDescent="0.2">
      <c r="A31253" s="80" t="s">
        <v>4871</v>
      </c>
      <c r="B31253" s="81" t="s">
        <v>4894</v>
      </c>
      <c r="C31253" s="82" t="s">
        <v>4870</v>
      </c>
      <c r="D31253" s="82" t="s">
        <v>4873</v>
      </c>
      <c r="E31253" s="82" t="s">
        <v>4874</v>
      </c>
      <c r="F31253" s="83" t="s">
        <v>4875</v>
      </c>
    </row>
    <row r="31254" spans="1:6" ht="409.6" hidden="1" customHeight="1" x14ac:dyDescent="0.2"/>
    <row r="31255" spans="1:6" ht="25.5" customHeight="1" thickBot="1" x14ac:dyDescent="0.25">
      <c r="A31255" s="84" t="s">
        <v>4895</v>
      </c>
      <c r="B31255" s="85" t="s">
        <v>4896</v>
      </c>
      <c r="C31255" s="86" t="s">
        <v>4897</v>
      </c>
      <c r="D31255" s="87">
        <v>0.05</v>
      </c>
      <c r="E31255" s="88">
        <v>6737</v>
      </c>
      <c r="F31255" s="89">
        <f>+D31255*E31255</f>
        <v>336.85</v>
      </c>
    </row>
    <row r="31256" spans="1:6" ht="409.6" hidden="1" customHeight="1" thickBot="1" x14ac:dyDescent="0.25"/>
    <row r="31257" spans="1:6" ht="13.5" customHeight="1" thickBot="1" x14ac:dyDescent="0.25">
      <c r="A31257" s="90" t="s">
        <v>4898</v>
      </c>
      <c r="B31257" s="91"/>
      <c r="C31257" s="92">
        <v>0.27601910019411402</v>
      </c>
      <c r="D31257" s="91"/>
      <c r="E31257" s="93" t="s">
        <v>4884</v>
      </c>
      <c r="F31257" s="94">
        <v>337</v>
      </c>
    </row>
    <row r="31258" spans="1:6" ht="0.2" customHeight="1" thickBot="1" x14ac:dyDescent="0.25"/>
    <row r="31259" spans="1:6" ht="12.75" customHeight="1" thickBot="1" x14ac:dyDescent="0.3">
      <c r="A31259" s="157" t="s">
        <v>4909</v>
      </c>
      <c r="B31259" s="158"/>
      <c r="C31259" s="158"/>
      <c r="D31259" s="158"/>
      <c r="E31259" s="159">
        <v>122093</v>
      </c>
      <c r="F31259" s="160"/>
    </row>
    <row r="31260" spans="1:6" ht="12.75" customHeight="1" x14ac:dyDescent="0.2"/>
    <row r="31261" spans="1:6" ht="12.75" customHeight="1" x14ac:dyDescent="0.2"/>
    <row r="31262" spans="1:6" ht="409.6" hidden="1" customHeight="1" x14ac:dyDescent="0.2"/>
    <row r="31263" spans="1:6" ht="12.75" customHeight="1" x14ac:dyDescent="0.25">
      <c r="A31263" s="144" t="s">
        <v>4868</v>
      </c>
      <c r="B31263" s="145"/>
      <c r="C31263" s="145"/>
      <c r="D31263" s="145"/>
      <c r="E31263" s="146"/>
      <c r="F31263" s="147"/>
    </row>
    <row r="31264" spans="1:6" ht="12.75" customHeight="1" x14ac:dyDescent="0.2">
      <c r="A31264" s="138" t="s">
        <v>3903</v>
      </c>
      <c r="B31264" s="139"/>
      <c r="C31264" s="139"/>
      <c r="D31264" s="140"/>
      <c r="E31264" s="76" t="s">
        <v>4869</v>
      </c>
      <c r="F31264" s="77" t="s">
        <v>4870</v>
      </c>
    </row>
    <row r="31265" spans="1:6" ht="12.75" customHeight="1" x14ac:dyDescent="0.2">
      <c r="A31265" s="141"/>
      <c r="B31265" s="142"/>
      <c r="C31265" s="142"/>
      <c r="D31265" s="143"/>
      <c r="E31265" s="78" t="s">
        <v>3902</v>
      </c>
      <c r="F31265" s="79" t="s">
        <v>263</v>
      </c>
    </row>
    <row r="31266" spans="1:6" ht="409.6" hidden="1" customHeight="1" x14ac:dyDescent="0.2"/>
    <row r="31267" spans="1:6" ht="12.75" customHeight="1" x14ac:dyDescent="0.2">
      <c r="A31267" s="80" t="s">
        <v>4871</v>
      </c>
      <c r="B31267" s="81" t="s">
        <v>4872</v>
      </c>
      <c r="C31267" s="82" t="s">
        <v>4870</v>
      </c>
      <c r="D31267" s="82" t="s">
        <v>4873</v>
      </c>
      <c r="E31267" s="82" t="s">
        <v>4874</v>
      </c>
      <c r="F31267" s="83" t="s">
        <v>4875</v>
      </c>
    </row>
    <row r="31268" spans="1:6" ht="409.6" hidden="1" customHeight="1" x14ac:dyDescent="0.2"/>
    <row r="31269" spans="1:6" ht="25.5" customHeight="1" x14ac:dyDescent="0.2">
      <c r="A31269" s="84" t="s">
        <v>6614</v>
      </c>
      <c r="B31269" s="85" t="s">
        <v>6615</v>
      </c>
      <c r="C31269" s="86" t="s">
        <v>263</v>
      </c>
      <c r="D31269" s="87">
        <v>1.05</v>
      </c>
      <c r="E31269" s="88">
        <v>13011</v>
      </c>
      <c r="F31269" s="89">
        <f>+D31269*E31269</f>
        <v>13661.550000000001</v>
      </c>
    </row>
    <row r="31270" spans="1:6" ht="409.6" hidden="1" customHeight="1" x14ac:dyDescent="0.2"/>
    <row r="31271" spans="1:6" ht="25.5" customHeight="1" x14ac:dyDescent="0.2">
      <c r="A31271" s="84" t="s">
        <v>6616</v>
      </c>
      <c r="B31271" s="85" t="s">
        <v>6617</v>
      </c>
      <c r="C31271" s="86" t="s">
        <v>9</v>
      </c>
      <c r="D31271" s="87">
        <v>0.13636000000000001</v>
      </c>
      <c r="E31271" s="88">
        <v>3732</v>
      </c>
      <c r="F31271" s="89">
        <f>+D31271*E31271</f>
        <v>508.89552000000003</v>
      </c>
    </row>
    <row r="31272" spans="1:6" ht="409.6" hidden="1" customHeight="1" x14ac:dyDescent="0.2"/>
    <row r="31273" spans="1:6" ht="25.5" customHeight="1" x14ac:dyDescent="0.2">
      <c r="A31273" s="84" t="s">
        <v>6618</v>
      </c>
      <c r="B31273" s="85" t="s">
        <v>6619</v>
      </c>
      <c r="C31273" s="86" t="s">
        <v>9</v>
      </c>
      <c r="D31273" s="87">
        <v>6.8180000000000004E-2</v>
      </c>
      <c r="E31273" s="88">
        <v>4544</v>
      </c>
      <c r="F31273" s="89">
        <f>+D31273*E31273</f>
        <v>309.80992000000003</v>
      </c>
    </row>
    <row r="31274" spans="1:6" ht="409.6" hidden="1" customHeight="1" x14ac:dyDescent="0.2"/>
    <row r="31275" spans="1:6" ht="25.5" customHeight="1" x14ac:dyDescent="0.2">
      <c r="A31275" s="84" t="s">
        <v>6620</v>
      </c>
      <c r="B31275" s="85" t="s">
        <v>6621</v>
      </c>
      <c r="C31275" s="86" t="s">
        <v>9</v>
      </c>
      <c r="D31275" s="87">
        <v>4.5449999999999997E-2</v>
      </c>
      <c r="E31275" s="88">
        <v>2509</v>
      </c>
      <c r="F31275" s="89">
        <f>+D31275*E31275</f>
        <v>114.03404999999999</v>
      </c>
    </row>
    <row r="31276" spans="1:6" ht="409.6" hidden="1" customHeight="1" x14ac:dyDescent="0.2"/>
    <row r="31277" spans="1:6" ht="25.5" customHeight="1" x14ac:dyDescent="0.2">
      <c r="A31277" s="84" t="s">
        <v>6622</v>
      </c>
      <c r="B31277" s="85" t="s">
        <v>6623</v>
      </c>
      <c r="C31277" s="86" t="s">
        <v>263</v>
      </c>
      <c r="D31277" s="87">
        <v>1.7049999999999999E-2</v>
      </c>
      <c r="E31277" s="88">
        <v>11650</v>
      </c>
      <c r="F31277" s="89">
        <f>+D31277*E31277</f>
        <v>198.63249999999999</v>
      </c>
    </row>
    <row r="31278" spans="1:6" ht="409.6" hidden="1" customHeight="1" x14ac:dyDescent="0.2"/>
    <row r="31279" spans="1:6" ht="25.5" customHeight="1" x14ac:dyDescent="0.2">
      <c r="A31279" s="84" t="s">
        <v>6524</v>
      </c>
      <c r="B31279" s="85" t="s">
        <v>6525</v>
      </c>
      <c r="C31279" s="86" t="s">
        <v>9</v>
      </c>
      <c r="D31279" s="87">
        <v>0.05</v>
      </c>
      <c r="E31279" s="88">
        <v>31100</v>
      </c>
      <c r="F31279" s="89">
        <f>+D31279*E31279</f>
        <v>1555</v>
      </c>
    </row>
    <row r="31280" spans="1:6" ht="409.6" hidden="1" customHeight="1" x14ac:dyDescent="0.2"/>
    <row r="31281" spans="1:6" ht="25.5" customHeight="1" x14ac:dyDescent="0.2">
      <c r="A31281" s="84" t="s">
        <v>5400</v>
      </c>
      <c r="B31281" s="85" t="s">
        <v>5401</v>
      </c>
      <c r="C31281" s="86" t="s">
        <v>4880</v>
      </c>
      <c r="D31281" s="87">
        <v>0.05</v>
      </c>
      <c r="E31281" s="88">
        <v>40500</v>
      </c>
      <c r="F31281" s="89">
        <f>+D31281*E31281</f>
        <v>2025</v>
      </c>
    </row>
    <row r="31282" spans="1:6" ht="409.6" hidden="1" customHeight="1" x14ac:dyDescent="0.2"/>
    <row r="31283" spans="1:6" ht="25.5" customHeight="1" x14ac:dyDescent="0.2">
      <c r="A31283" s="84" t="s">
        <v>5448</v>
      </c>
      <c r="B31283" s="85" t="s">
        <v>5449</v>
      </c>
      <c r="C31283" s="86" t="s">
        <v>4880</v>
      </c>
      <c r="D31283" s="87">
        <v>0.05</v>
      </c>
      <c r="E31283" s="88">
        <v>72000</v>
      </c>
      <c r="F31283" s="89">
        <f>+D31283*E31283</f>
        <v>3600</v>
      </c>
    </row>
    <row r="31284" spans="1:6" ht="409.6" hidden="1" customHeight="1" x14ac:dyDescent="0.2"/>
    <row r="31285" spans="1:6" ht="25.5" customHeight="1" x14ac:dyDescent="0.2">
      <c r="A31285" s="84" t="s">
        <v>6624</v>
      </c>
      <c r="B31285" s="85" t="s">
        <v>6625</v>
      </c>
      <c r="C31285" s="86" t="s">
        <v>9</v>
      </c>
      <c r="D31285" s="87">
        <v>4.5449999999999997E-2</v>
      </c>
      <c r="E31285" s="88">
        <v>12198</v>
      </c>
      <c r="F31285" s="89">
        <f>+D31285*E31285</f>
        <v>554.39909999999998</v>
      </c>
    </row>
    <row r="31286" spans="1:6" ht="409.6" hidden="1" customHeight="1" x14ac:dyDescent="0.2"/>
    <row r="31287" spans="1:6" ht="25.5" customHeight="1" x14ac:dyDescent="0.2">
      <c r="A31287" s="84" t="s">
        <v>6626</v>
      </c>
      <c r="B31287" s="85" t="s">
        <v>6627</v>
      </c>
      <c r="C31287" s="86" t="s">
        <v>9</v>
      </c>
      <c r="D31287" s="87">
        <v>0.05</v>
      </c>
      <c r="E31287" s="88">
        <v>73645</v>
      </c>
      <c r="F31287" s="89">
        <f>+D31287*E31287</f>
        <v>3682.25</v>
      </c>
    </row>
    <row r="31288" spans="1:6" ht="409.6" hidden="1" customHeight="1" x14ac:dyDescent="0.2"/>
    <row r="31289" spans="1:6" ht="25.5" customHeight="1" x14ac:dyDescent="0.2">
      <c r="A31289" s="84" t="s">
        <v>6628</v>
      </c>
      <c r="B31289" s="85" t="s">
        <v>6629</v>
      </c>
      <c r="C31289" s="86" t="s">
        <v>9</v>
      </c>
      <c r="D31289" s="87">
        <v>0.5</v>
      </c>
      <c r="E31289" s="88">
        <v>1000</v>
      </c>
      <c r="F31289" s="89">
        <f>+D31289*E31289</f>
        <v>500</v>
      </c>
    </row>
    <row r="31290" spans="1:6" ht="409.6" hidden="1" customHeight="1" x14ac:dyDescent="0.2"/>
    <row r="31291" spans="1:6" ht="25.5" customHeight="1" x14ac:dyDescent="0.2">
      <c r="A31291" s="84" t="s">
        <v>6630</v>
      </c>
      <c r="B31291" s="85" t="s">
        <v>6631</v>
      </c>
      <c r="C31291" s="86" t="s">
        <v>9</v>
      </c>
      <c r="D31291" s="87">
        <v>0.3</v>
      </c>
      <c r="E31291" s="88">
        <v>8638</v>
      </c>
      <c r="F31291" s="89">
        <f>+D31291*E31291</f>
        <v>2591.4</v>
      </c>
    </row>
    <row r="31292" spans="1:6" ht="409.6" hidden="1" customHeight="1" x14ac:dyDescent="0.2"/>
    <row r="31293" spans="1:6" ht="25.5" customHeight="1" x14ac:dyDescent="0.2">
      <c r="A31293" s="84" t="s">
        <v>6632</v>
      </c>
      <c r="B31293" s="85" t="s">
        <v>6633</v>
      </c>
      <c r="C31293" s="86" t="s">
        <v>9</v>
      </c>
      <c r="D31293" s="87">
        <v>0.3</v>
      </c>
      <c r="E31293" s="88">
        <v>1353</v>
      </c>
      <c r="F31293" s="89">
        <f>+D31293*E31293</f>
        <v>405.9</v>
      </c>
    </row>
    <row r="31294" spans="1:6" ht="409.6" hidden="1" customHeight="1" x14ac:dyDescent="0.2"/>
    <row r="31295" spans="1:6" ht="25.5" customHeight="1" x14ac:dyDescent="0.2">
      <c r="A31295" s="84" t="s">
        <v>6634</v>
      </c>
      <c r="B31295" s="85" t="s">
        <v>6635</v>
      </c>
      <c r="C31295" s="86" t="s">
        <v>9</v>
      </c>
      <c r="D31295" s="87">
        <v>0.2</v>
      </c>
      <c r="E31295" s="88">
        <v>1555</v>
      </c>
      <c r="F31295" s="89">
        <f>+D31295*E31295</f>
        <v>311</v>
      </c>
    </row>
    <row r="31296" spans="1:6" ht="409.6" hidden="1" customHeight="1" x14ac:dyDescent="0.2"/>
    <row r="31297" spans="1:6" ht="25.5" customHeight="1" x14ac:dyDescent="0.2">
      <c r="A31297" s="84" t="s">
        <v>6636</v>
      </c>
      <c r="B31297" s="85" t="s">
        <v>6637</v>
      </c>
      <c r="C31297" s="86" t="s">
        <v>9</v>
      </c>
      <c r="D31297" s="87">
        <v>0.05</v>
      </c>
      <c r="E31297" s="88">
        <v>11948</v>
      </c>
      <c r="F31297" s="89">
        <f>+D31297*E31297</f>
        <v>597.4</v>
      </c>
    </row>
    <row r="31298" spans="1:6" ht="409.6" hidden="1" customHeight="1" x14ac:dyDescent="0.2"/>
    <row r="31299" spans="1:6" ht="25.5" customHeight="1" x14ac:dyDescent="0.2">
      <c r="A31299" s="84" t="s">
        <v>6638</v>
      </c>
      <c r="B31299" s="85" t="s">
        <v>6639</v>
      </c>
      <c r="C31299" s="86" t="s">
        <v>9</v>
      </c>
      <c r="D31299" s="87">
        <v>0.1</v>
      </c>
      <c r="E31299" s="88">
        <v>5050</v>
      </c>
      <c r="F31299" s="89">
        <f>+D31299*E31299</f>
        <v>505</v>
      </c>
    </row>
    <row r="31300" spans="1:6" ht="409.6" hidden="1" customHeight="1" x14ac:dyDescent="0.2"/>
    <row r="31301" spans="1:6" ht="25.5" customHeight="1" x14ac:dyDescent="0.2">
      <c r="A31301" s="84" t="s">
        <v>6640</v>
      </c>
      <c r="B31301" s="85" t="s">
        <v>6641</v>
      </c>
      <c r="C31301" s="86" t="s">
        <v>9</v>
      </c>
      <c r="D31301" s="87">
        <v>0.5</v>
      </c>
      <c r="E31301" s="88">
        <v>2693</v>
      </c>
      <c r="F31301" s="89">
        <f>+D31301*E31301</f>
        <v>1346.5</v>
      </c>
    </row>
    <row r="31302" spans="1:6" ht="409.6" hidden="1" customHeight="1" x14ac:dyDescent="0.2"/>
    <row r="31303" spans="1:6" ht="25.5" customHeight="1" x14ac:dyDescent="0.2">
      <c r="A31303" s="84" t="s">
        <v>5218</v>
      </c>
      <c r="B31303" s="85" t="s">
        <v>5219</v>
      </c>
      <c r="C31303" s="86" t="s">
        <v>9</v>
      </c>
      <c r="D31303" s="87">
        <v>0.5</v>
      </c>
      <c r="E31303" s="88">
        <v>1074</v>
      </c>
      <c r="F31303" s="89">
        <f>+D31303*E31303</f>
        <v>537</v>
      </c>
    </row>
    <row r="31304" spans="1:6" ht="409.6" hidden="1" customHeight="1" x14ac:dyDescent="0.2"/>
    <row r="31305" spans="1:6" ht="25.5" customHeight="1" x14ac:dyDescent="0.2">
      <c r="A31305" s="84" t="s">
        <v>6169</v>
      </c>
      <c r="B31305" s="85" t="s">
        <v>6170</v>
      </c>
      <c r="C31305" s="86" t="s">
        <v>9</v>
      </c>
      <c r="D31305" s="87">
        <v>0.05</v>
      </c>
      <c r="E31305" s="88">
        <v>9500</v>
      </c>
      <c r="F31305" s="89">
        <f>+D31305*E31305</f>
        <v>475</v>
      </c>
    </row>
    <row r="31306" spans="1:6" ht="409.6" hidden="1" customHeight="1" x14ac:dyDescent="0.2"/>
    <row r="31307" spans="1:6" ht="25.5" customHeight="1" x14ac:dyDescent="0.2">
      <c r="A31307" s="84" t="s">
        <v>6642</v>
      </c>
      <c r="B31307" s="85" t="s">
        <v>6643</v>
      </c>
      <c r="C31307" s="86" t="s">
        <v>9</v>
      </c>
      <c r="D31307" s="87">
        <v>0.05</v>
      </c>
      <c r="E31307" s="88">
        <v>9500</v>
      </c>
      <c r="F31307" s="89">
        <f>+D31307*E31307</f>
        <v>475</v>
      </c>
    </row>
    <row r="31308" spans="1:6" ht="409.6" hidden="1" customHeight="1" x14ac:dyDescent="0.2"/>
    <row r="31309" spans="1:6" ht="25.5" customHeight="1" x14ac:dyDescent="0.2">
      <c r="A31309" s="84" t="s">
        <v>6644</v>
      </c>
      <c r="B31309" s="85" t="s">
        <v>6645</v>
      </c>
      <c r="C31309" s="86" t="s">
        <v>9</v>
      </c>
      <c r="D31309" s="87">
        <v>0.03</v>
      </c>
      <c r="E31309" s="88">
        <v>4618</v>
      </c>
      <c r="F31309" s="89">
        <f>+D31309*E31309</f>
        <v>138.54</v>
      </c>
    </row>
    <row r="31310" spans="1:6" ht="409.6" hidden="1" customHeight="1" x14ac:dyDescent="0.2"/>
    <row r="31311" spans="1:6" ht="25.5" customHeight="1" thickBot="1" x14ac:dyDescent="0.25">
      <c r="A31311" s="84" t="s">
        <v>5044</v>
      </c>
      <c r="B31311" s="85" t="s">
        <v>5045</v>
      </c>
      <c r="C31311" s="86" t="s">
        <v>9</v>
      </c>
      <c r="D31311" s="87">
        <v>0.1</v>
      </c>
      <c r="E31311" s="88">
        <v>1958</v>
      </c>
      <c r="F31311" s="89">
        <f>+D31311*E31311</f>
        <v>195.8</v>
      </c>
    </row>
    <row r="31312" spans="1:6" ht="409.6" hidden="1" customHeight="1" thickBot="1" x14ac:dyDescent="0.25"/>
    <row r="31313" spans="1:6" ht="13.5" customHeight="1" thickBot="1" x14ac:dyDescent="0.25">
      <c r="A31313" s="90" t="s">
        <v>4883</v>
      </c>
      <c r="B31313" s="91"/>
      <c r="C31313" s="92">
        <v>36.154576128215901</v>
      </c>
      <c r="D31313" s="91"/>
      <c r="E31313" s="93" t="s">
        <v>4884</v>
      </c>
      <c r="F31313" s="94">
        <v>34289</v>
      </c>
    </row>
    <row r="31314" spans="1:6" ht="0.2" customHeight="1" x14ac:dyDescent="0.2"/>
    <row r="31315" spans="1:6" ht="12.75" customHeight="1" x14ac:dyDescent="0.2">
      <c r="A31315" s="80" t="s">
        <v>4871</v>
      </c>
      <c r="B31315" s="81" t="s">
        <v>4885</v>
      </c>
      <c r="C31315" s="82" t="s">
        <v>4870</v>
      </c>
      <c r="D31315" s="82" t="s">
        <v>4873</v>
      </c>
      <c r="E31315" s="82" t="s">
        <v>4874</v>
      </c>
      <c r="F31315" s="83" t="s">
        <v>4875</v>
      </c>
    </row>
    <row r="31316" spans="1:6" ht="409.6" hidden="1" customHeight="1" x14ac:dyDescent="0.2"/>
    <row r="31317" spans="1:6" ht="25.5" customHeight="1" thickBot="1" x14ac:dyDescent="0.25">
      <c r="A31317" s="84" t="s">
        <v>6003</v>
      </c>
      <c r="B31317" s="85" t="s">
        <v>6004</v>
      </c>
      <c r="C31317" s="86" t="s">
        <v>4888</v>
      </c>
      <c r="D31317" s="87">
        <v>0.31294</v>
      </c>
      <c r="E31317" s="88">
        <v>184277</v>
      </c>
      <c r="F31317" s="89">
        <f>+D31317*E31317</f>
        <v>57667.644379999998</v>
      </c>
    </row>
    <row r="31318" spans="1:6" ht="409.6" hidden="1" customHeight="1" thickBot="1" x14ac:dyDescent="0.25"/>
    <row r="31319" spans="1:6" ht="13.5" customHeight="1" thickBot="1" x14ac:dyDescent="0.25">
      <c r="A31319" s="90" t="s">
        <v>4893</v>
      </c>
      <c r="B31319" s="91"/>
      <c r="C31319" s="92">
        <v>60.805567271193603</v>
      </c>
      <c r="D31319" s="91"/>
      <c r="E31319" s="93" t="s">
        <v>4884</v>
      </c>
      <c r="F31319" s="94">
        <v>57668</v>
      </c>
    </row>
    <row r="31320" spans="1:6" ht="0.2" customHeight="1" x14ac:dyDescent="0.2"/>
    <row r="31321" spans="1:6" ht="12.75" customHeight="1" x14ac:dyDescent="0.2">
      <c r="A31321" s="80" t="s">
        <v>4871</v>
      </c>
      <c r="B31321" s="81" t="s">
        <v>4894</v>
      </c>
      <c r="C31321" s="82" t="s">
        <v>4870</v>
      </c>
      <c r="D31321" s="82" t="s">
        <v>4873</v>
      </c>
      <c r="E31321" s="82" t="s">
        <v>4874</v>
      </c>
      <c r="F31321" s="83" t="s">
        <v>4875</v>
      </c>
    </row>
    <row r="31322" spans="1:6" ht="409.6" hidden="1" customHeight="1" x14ac:dyDescent="0.2"/>
    <row r="31323" spans="1:6" ht="25.5" customHeight="1" thickBot="1" x14ac:dyDescent="0.25">
      <c r="A31323" s="84" t="s">
        <v>4895</v>
      </c>
      <c r="B31323" s="85" t="s">
        <v>4896</v>
      </c>
      <c r="C31323" s="86" t="s">
        <v>4897</v>
      </c>
      <c r="D31323" s="87">
        <v>0.05</v>
      </c>
      <c r="E31323" s="88">
        <v>57668</v>
      </c>
      <c r="F31323" s="89">
        <f>+D31323*E31323</f>
        <v>2883.4</v>
      </c>
    </row>
    <row r="31324" spans="1:6" ht="409.6" hidden="1" customHeight="1" thickBot="1" x14ac:dyDescent="0.25"/>
    <row r="31325" spans="1:6" ht="13.5" customHeight="1" thickBot="1" x14ac:dyDescent="0.25">
      <c r="A31325" s="90" t="s">
        <v>4898</v>
      </c>
      <c r="B31325" s="91"/>
      <c r="C31325" s="92">
        <v>3.0398566005904701</v>
      </c>
      <c r="D31325" s="91"/>
      <c r="E31325" s="93" t="s">
        <v>4884</v>
      </c>
      <c r="F31325" s="94">
        <v>2883</v>
      </c>
    </row>
    <row r="31326" spans="1:6" ht="0.2" customHeight="1" thickBot="1" x14ac:dyDescent="0.25"/>
    <row r="31327" spans="1:6" ht="12.75" customHeight="1" thickBot="1" x14ac:dyDescent="0.3">
      <c r="A31327" s="157" t="s">
        <v>4909</v>
      </c>
      <c r="B31327" s="158"/>
      <c r="C31327" s="158"/>
      <c r="D31327" s="158"/>
      <c r="E31327" s="159">
        <v>94840</v>
      </c>
      <c r="F31327" s="160"/>
    </row>
    <row r="31328" spans="1:6" ht="12.75" customHeight="1" x14ac:dyDescent="0.2"/>
    <row r="31329" spans="1:6" ht="12.75" customHeight="1" x14ac:dyDescent="0.2"/>
    <row r="31330" spans="1:6" ht="409.6" hidden="1" customHeight="1" x14ac:dyDescent="0.2"/>
    <row r="31331" spans="1:6" ht="12.75" customHeight="1" x14ac:dyDescent="0.25">
      <c r="A31331" s="144" t="s">
        <v>4868</v>
      </c>
      <c r="B31331" s="145"/>
      <c r="C31331" s="145"/>
      <c r="D31331" s="145"/>
      <c r="E31331" s="146"/>
      <c r="F31331" s="147"/>
    </row>
    <row r="31332" spans="1:6" ht="12.75" customHeight="1" x14ac:dyDescent="0.2">
      <c r="A31332" s="138" t="s">
        <v>3905</v>
      </c>
      <c r="B31332" s="139"/>
      <c r="C31332" s="139"/>
      <c r="D31332" s="140"/>
      <c r="E31332" s="76" t="s">
        <v>4869</v>
      </c>
      <c r="F31332" s="77" t="s">
        <v>4870</v>
      </c>
    </row>
    <row r="31333" spans="1:6" ht="12.75" customHeight="1" x14ac:dyDescent="0.2">
      <c r="A31333" s="141"/>
      <c r="B31333" s="142"/>
      <c r="C31333" s="142"/>
      <c r="D31333" s="143"/>
      <c r="E31333" s="78" t="s">
        <v>3904</v>
      </c>
      <c r="F31333" s="79" t="s">
        <v>263</v>
      </c>
    </row>
    <row r="31334" spans="1:6" ht="409.6" hidden="1" customHeight="1" x14ac:dyDescent="0.2"/>
    <row r="31335" spans="1:6" ht="12.75" customHeight="1" x14ac:dyDescent="0.2">
      <c r="A31335" s="80" t="s">
        <v>4871</v>
      </c>
      <c r="B31335" s="81" t="s">
        <v>4872</v>
      </c>
      <c r="C31335" s="82" t="s">
        <v>4870</v>
      </c>
      <c r="D31335" s="82" t="s">
        <v>4873</v>
      </c>
      <c r="E31335" s="82" t="s">
        <v>4874</v>
      </c>
      <c r="F31335" s="83" t="s">
        <v>4875</v>
      </c>
    </row>
    <row r="31336" spans="1:6" ht="409.6" hidden="1" customHeight="1" x14ac:dyDescent="0.2"/>
    <row r="31337" spans="1:6" ht="25.5" customHeight="1" x14ac:dyDescent="0.2">
      <c r="A31337" s="84" t="s">
        <v>6646</v>
      </c>
      <c r="B31337" s="85" t="s">
        <v>6647</v>
      </c>
      <c r="C31337" s="86" t="s">
        <v>263</v>
      </c>
      <c r="D31337" s="87">
        <v>1.05</v>
      </c>
      <c r="E31337" s="88">
        <v>16484</v>
      </c>
      <c r="F31337" s="89">
        <f>+D31337*E31337</f>
        <v>17308.2</v>
      </c>
    </row>
    <row r="31338" spans="1:6" ht="409.6" hidden="1" customHeight="1" x14ac:dyDescent="0.2"/>
    <row r="31339" spans="1:6" ht="25.5" customHeight="1" x14ac:dyDescent="0.2">
      <c r="A31339" s="84" t="s">
        <v>6648</v>
      </c>
      <c r="B31339" s="85" t="s">
        <v>6649</v>
      </c>
      <c r="C31339" s="86" t="s">
        <v>9</v>
      </c>
      <c r="D31339" s="87">
        <v>6.8180000000000004E-2</v>
      </c>
      <c r="E31339" s="88">
        <v>7792</v>
      </c>
      <c r="F31339" s="89">
        <f>+D31339*E31339</f>
        <v>531.25855999999999</v>
      </c>
    </row>
    <row r="31340" spans="1:6" ht="409.6" hidden="1" customHeight="1" x14ac:dyDescent="0.2"/>
    <row r="31341" spans="1:6" ht="25.5" customHeight="1" x14ac:dyDescent="0.2">
      <c r="A31341" s="84" t="s">
        <v>6650</v>
      </c>
      <c r="B31341" s="85" t="s">
        <v>6651</v>
      </c>
      <c r="C31341" s="86" t="s">
        <v>263</v>
      </c>
      <c r="D31341" s="87">
        <v>0.20455000000000001</v>
      </c>
      <c r="E31341" s="88">
        <v>6616</v>
      </c>
      <c r="F31341" s="89">
        <f>+D31341*E31341</f>
        <v>1353.3028000000002</v>
      </c>
    </row>
    <row r="31342" spans="1:6" ht="409.6" hidden="1" customHeight="1" x14ac:dyDescent="0.2"/>
    <row r="31343" spans="1:6" ht="25.5" customHeight="1" x14ac:dyDescent="0.2">
      <c r="A31343" s="84" t="s">
        <v>6652</v>
      </c>
      <c r="B31343" s="85" t="s">
        <v>6653</v>
      </c>
      <c r="C31343" s="86" t="s">
        <v>9</v>
      </c>
      <c r="D31343" s="87">
        <v>0.11364</v>
      </c>
      <c r="E31343" s="88">
        <v>4423</v>
      </c>
      <c r="F31343" s="89">
        <f>+D31343*E31343</f>
        <v>502.62972000000002</v>
      </c>
    </row>
    <row r="31344" spans="1:6" ht="409.6" hidden="1" customHeight="1" x14ac:dyDescent="0.2"/>
    <row r="31345" spans="1:6" ht="25.5" customHeight="1" x14ac:dyDescent="0.2">
      <c r="A31345" s="84" t="s">
        <v>6189</v>
      </c>
      <c r="B31345" s="85" t="s">
        <v>6190</v>
      </c>
      <c r="C31345" s="86" t="s">
        <v>9</v>
      </c>
      <c r="D31345" s="87">
        <v>5.6820000000000002E-2</v>
      </c>
      <c r="E31345" s="88">
        <v>19770</v>
      </c>
      <c r="F31345" s="89">
        <f>+D31345*E31345</f>
        <v>1123.3314</v>
      </c>
    </row>
    <row r="31346" spans="1:6" ht="409.6" hidden="1" customHeight="1" x14ac:dyDescent="0.2"/>
    <row r="31347" spans="1:6" ht="25.5" customHeight="1" x14ac:dyDescent="0.2">
      <c r="A31347" s="84" t="s">
        <v>6624</v>
      </c>
      <c r="B31347" s="85" t="s">
        <v>6625</v>
      </c>
      <c r="C31347" s="86" t="s">
        <v>9</v>
      </c>
      <c r="D31347" s="87">
        <v>4.5449999999999997E-2</v>
      </c>
      <c r="E31347" s="88">
        <v>12198</v>
      </c>
      <c r="F31347" s="89">
        <f>+D31347*E31347</f>
        <v>554.39909999999998</v>
      </c>
    </row>
    <row r="31348" spans="1:6" ht="409.6" hidden="1" customHeight="1" x14ac:dyDescent="0.2"/>
    <row r="31349" spans="1:6" ht="25.5" customHeight="1" x14ac:dyDescent="0.2">
      <c r="A31349" s="84" t="s">
        <v>6524</v>
      </c>
      <c r="B31349" s="85" t="s">
        <v>6525</v>
      </c>
      <c r="C31349" s="86" t="s">
        <v>9</v>
      </c>
      <c r="D31349" s="87">
        <v>5.305E-2</v>
      </c>
      <c r="E31349" s="88">
        <v>31100</v>
      </c>
      <c r="F31349" s="89">
        <f>+D31349*E31349</f>
        <v>1649.855</v>
      </c>
    </row>
    <row r="31350" spans="1:6" ht="409.6" hidden="1" customHeight="1" x14ac:dyDescent="0.2"/>
    <row r="31351" spans="1:6" ht="25.5" customHeight="1" x14ac:dyDescent="0.2">
      <c r="A31351" s="84" t="s">
        <v>5400</v>
      </c>
      <c r="B31351" s="85" t="s">
        <v>5401</v>
      </c>
      <c r="C31351" s="86" t="s">
        <v>4880</v>
      </c>
      <c r="D31351" s="87">
        <v>4.6820000000000001E-2</v>
      </c>
      <c r="E31351" s="88">
        <v>40500</v>
      </c>
      <c r="F31351" s="89">
        <f>+D31351*E31351</f>
        <v>1896.21</v>
      </c>
    </row>
    <row r="31352" spans="1:6" ht="409.6" hidden="1" customHeight="1" x14ac:dyDescent="0.2"/>
    <row r="31353" spans="1:6" ht="25.5" customHeight="1" x14ac:dyDescent="0.2">
      <c r="A31353" s="84" t="s">
        <v>5448</v>
      </c>
      <c r="B31353" s="85" t="s">
        <v>5449</v>
      </c>
      <c r="C31353" s="86" t="s">
        <v>4880</v>
      </c>
      <c r="D31353" s="87">
        <v>5.1090000000000003E-2</v>
      </c>
      <c r="E31353" s="88">
        <v>72000</v>
      </c>
      <c r="F31353" s="89">
        <f>+D31353*E31353</f>
        <v>3678.4800000000005</v>
      </c>
    </row>
    <row r="31354" spans="1:6" ht="409.6" hidden="1" customHeight="1" x14ac:dyDescent="0.2"/>
    <row r="31355" spans="1:6" ht="25.5" customHeight="1" x14ac:dyDescent="0.2">
      <c r="A31355" s="84" t="s">
        <v>6626</v>
      </c>
      <c r="B31355" s="85" t="s">
        <v>6627</v>
      </c>
      <c r="C31355" s="86" t="s">
        <v>9</v>
      </c>
      <c r="D31355" s="87">
        <v>0.1</v>
      </c>
      <c r="E31355" s="88">
        <v>73645</v>
      </c>
      <c r="F31355" s="89">
        <f>+D31355*E31355</f>
        <v>7364.5</v>
      </c>
    </row>
    <row r="31356" spans="1:6" ht="409.6" hidden="1" customHeight="1" x14ac:dyDescent="0.2"/>
    <row r="31357" spans="1:6" ht="25.5" customHeight="1" x14ac:dyDescent="0.2">
      <c r="A31357" s="84" t="s">
        <v>6654</v>
      </c>
      <c r="B31357" s="85" t="s">
        <v>6655</v>
      </c>
      <c r="C31357" s="86" t="s">
        <v>9</v>
      </c>
      <c r="D31357" s="87">
        <v>0.5</v>
      </c>
      <c r="E31357" s="88">
        <v>2100</v>
      </c>
      <c r="F31357" s="89">
        <f>+D31357*E31357</f>
        <v>1050</v>
      </c>
    </row>
    <row r="31358" spans="1:6" ht="409.6" hidden="1" customHeight="1" x14ac:dyDescent="0.2"/>
    <row r="31359" spans="1:6" ht="25.5" customHeight="1" x14ac:dyDescent="0.2">
      <c r="A31359" s="84" t="s">
        <v>6630</v>
      </c>
      <c r="B31359" s="85" t="s">
        <v>6631</v>
      </c>
      <c r="C31359" s="86" t="s">
        <v>9</v>
      </c>
      <c r="D31359" s="87">
        <v>0.5</v>
      </c>
      <c r="E31359" s="88">
        <v>8638</v>
      </c>
      <c r="F31359" s="89">
        <f>+D31359*E31359</f>
        <v>4319</v>
      </c>
    </row>
    <row r="31360" spans="1:6" ht="409.6" hidden="1" customHeight="1" x14ac:dyDescent="0.2"/>
    <row r="31361" spans="1:6" ht="25.5" customHeight="1" x14ac:dyDescent="0.2">
      <c r="A31361" s="84" t="s">
        <v>6632</v>
      </c>
      <c r="B31361" s="85" t="s">
        <v>6633</v>
      </c>
      <c r="C31361" s="86" t="s">
        <v>9</v>
      </c>
      <c r="D31361" s="87">
        <v>0.5</v>
      </c>
      <c r="E31361" s="88">
        <v>1353</v>
      </c>
      <c r="F31361" s="89">
        <f>+D31361*E31361</f>
        <v>676.5</v>
      </c>
    </row>
    <row r="31362" spans="1:6" ht="409.6" hidden="1" customHeight="1" x14ac:dyDescent="0.2"/>
    <row r="31363" spans="1:6" ht="25.5" customHeight="1" x14ac:dyDescent="0.2">
      <c r="A31363" s="84" t="s">
        <v>6656</v>
      </c>
      <c r="B31363" s="85" t="s">
        <v>6657</v>
      </c>
      <c r="C31363" s="86" t="s">
        <v>9</v>
      </c>
      <c r="D31363" s="87">
        <v>5.6800000000000002E-3</v>
      </c>
      <c r="E31363" s="88">
        <v>25303</v>
      </c>
      <c r="F31363" s="89">
        <f>+D31363*E31363</f>
        <v>143.72104000000002</v>
      </c>
    </row>
    <row r="31364" spans="1:6" ht="409.6" hidden="1" customHeight="1" x14ac:dyDescent="0.2"/>
    <row r="31365" spans="1:6" ht="25.5" customHeight="1" x14ac:dyDescent="0.2">
      <c r="A31365" s="84" t="s">
        <v>6658</v>
      </c>
      <c r="B31365" s="85" t="s">
        <v>6659</v>
      </c>
      <c r="C31365" s="86" t="s">
        <v>9</v>
      </c>
      <c r="D31365" s="87">
        <v>0.2</v>
      </c>
      <c r="E31365" s="88">
        <v>1815</v>
      </c>
      <c r="F31365" s="89">
        <f>+D31365*E31365</f>
        <v>363</v>
      </c>
    </row>
    <row r="31366" spans="1:6" ht="409.6" hidden="1" customHeight="1" x14ac:dyDescent="0.2"/>
    <row r="31367" spans="1:6" ht="25.5" customHeight="1" x14ac:dyDescent="0.2">
      <c r="A31367" s="84" t="s">
        <v>6636</v>
      </c>
      <c r="B31367" s="85" t="s">
        <v>6637</v>
      </c>
      <c r="C31367" s="86" t="s">
        <v>9</v>
      </c>
      <c r="D31367" s="87">
        <v>0.05</v>
      </c>
      <c r="E31367" s="88">
        <v>11948</v>
      </c>
      <c r="F31367" s="89">
        <f>+D31367*E31367</f>
        <v>597.4</v>
      </c>
    </row>
    <row r="31368" spans="1:6" ht="409.6" hidden="1" customHeight="1" x14ac:dyDescent="0.2"/>
    <row r="31369" spans="1:6" ht="25.5" customHeight="1" x14ac:dyDescent="0.2">
      <c r="A31369" s="84" t="s">
        <v>6638</v>
      </c>
      <c r="B31369" s="85" t="s">
        <v>6639</v>
      </c>
      <c r="C31369" s="86" t="s">
        <v>9</v>
      </c>
      <c r="D31369" s="87">
        <v>0.1</v>
      </c>
      <c r="E31369" s="88">
        <v>5050</v>
      </c>
      <c r="F31369" s="89">
        <f>+D31369*E31369</f>
        <v>505</v>
      </c>
    </row>
    <row r="31370" spans="1:6" ht="409.6" hidden="1" customHeight="1" x14ac:dyDescent="0.2"/>
    <row r="31371" spans="1:6" ht="25.5" customHeight="1" x14ac:dyDescent="0.2">
      <c r="A31371" s="84" t="s">
        <v>6660</v>
      </c>
      <c r="B31371" s="85" t="s">
        <v>6661</v>
      </c>
      <c r="C31371" s="86" t="s">
        <v>9</v>
      </c>
      <c r="D31371" s="87">
        <v>0.5</v>
      </c>
      <c r="E31371" s="88">
        <v>2779</v>
      </c>
      <c r="F31371" s="89">
        <f>+D31371*E31371</f>
        <v>1389.5</v>
      </c>
    </row>
    <row r="31372" spans="1:6" ht="409.6" hidden="1" customHeight="1" x14ac:dyDescent="0.2"/>
    <row r="31373" spans="1:6" ht="25.5" customHeight="1" x14ac:dyDescent="0.2">
      <c r="A31373" s="84" t="s">
        <v>5218</v>
      </c>
      <c r="B31373" s="85" t="s">
        <v>5219</v>
      </c>
      <c r="C31373" s="86" t="s">
        <v>9</v>
      </c>
      <c r="D31373" s="87">
        <v>0.5</v>
      </c>
      <c r="E31373" s="88">
        <v>1074</v>
      </c>
      <c r="F31373" s="89">
        <f>+D31373*E31373</f>
        <v>537</v>
      </c>
    </row>
    <row r="31374" spans="1:6" ht="409.6" hidden="1" customHeight="1" x14ac:dyDescent="0.2"/>
    <row r="31375" spans="1:6" ht="25.5" customHeight="1" x14ac:dyDescent="0.2">
      <c r="A31375" s="84" t="s">
        <v>6169</v>
      </c>
      <c r="B31375" s="85" t="s">
        <v>6170</v>
      </c>
      <c r="C31375" s="86" t="s">
        <v>9</v>
      </c>
      <c r="D31375" s="87">
        <v>0.1</v>
      </c>
      <c r="E31375" s="88">
        <v>9500</v>
      </c>
      <c r="F31375" s="89">
        <f>+D31375*E31375</f>
        <v>950</v>
      </c>
    </row>
    <row r="31376" spans="1:6" ht="409.6" hidden="1" customHeight="1" x14ac:dyDescent="0.2"/>
    <row r="31377" spans="1:6" ht="25.5" customHeight="1" x14ac:dyDescent="0.2">
      <c r="A31377" s="84" t="s">
        <v>6642</v>
      </c>
      <c r="B31377" s="85" t="s">
        <v>6643</v>
      </c>
      <c r="C31377" s="86" t="s">
        <v>9</v>
      </c>
      <c r="D31377" s="87">
        <v>0.1</v>
      </c>
      <c r="E31377" s="88">
        <v>9500</v>
      </c>
      <c r="F31377" s="89">
        <f>+D31377*E31377</f>
        <v>950</v>
      </c>
    </row>
    <row r="31378" spans="1:6" ht="409.6" hidden="1" customHeight="1" x14ac:dyDescent="0.2"/>
    <row r="31379" spans="1:6" ht="25.5" customHeight="1" x14ac:dyDescent="0.2">
      <c r="A31379" s="84" t="s">
        <v>6520</v>
      </c>
      <c r="B31379" s="85" t="s">
        <v>6521</v>
      </c>
      <c r="C31379" s="86" t="s">
        <v>9</v>
      </c>
      <c r="D31379" s="87">
        <v>0.5</v>
      </c>
      <c r="E31379" s="88">
        <v>4836</v>
      </c>
      <c r="F31379" s="89">
        <f>+D31379*E31379</f>
        <v>2418</v>
      </c>
    </row>
    <row r="31380" spans="1:6" ht="409.6" hidden="1" customHeight="1" x14ac:dyDescent="0.2"/>
    <row r="31381" spans="1:6" ht="25.5" customHeight="1" thickBot="1" x14ac:dyDescent="0.25">
      <c r="A31381" s="84" t="s">
        <v>5044</v>
      </c>
      <c r="B31381" s="85" t="s">
        <v>5045</v>
      </c>
      <c r="C31381" s="86" t="s">
        <v>9</v>
      </c>
      <c r="D31381" s="87">
        <v>0.1</v>
      </c>
      <c r="E31381" s="88">
        <v>1958</v>
      </c>
      <c r="F31381" s="89">
        <f>+D31381*E31381</f>
        <v>195.8</v>
      </c>
    </row>
    <row r="31382" spans="1:6" ht="409.6" hidden="1" customHeight="1" thickBot="1" x14ac:dyDescent="0.25"/>
    <row r="31383" spans="1:6" ht="13.5" customHeight="1" thickBot="1" x14ac:dyDescent="0.25">
      <c r="A31383" s="90" t="s">
        <v>4883</v>
      </c>
      <c r="B31383" s="91"/>
      <c r="C31383" s="92">
        <v>45.256220164906701</v>
      </c>
      <c r="D31383" s="91"/>
      <c r="E31383" s="93" t="s">
        <v>4884</v>
      </c>
      <c r="F31383" s="94">
        <v>50057</v>
      </c>
    </row>
    <row r="31384" spans="1:6" ht="0.2" customHeight="1" x14ac:dyDescent="0.2"/>
    <row r="31385" spans="1:6" ht="12.75" customHeight="1" x14ac:dyDescent="0.2">
      <c r="A31385" s="80" t="s">
        <v>4871</v>
      </c>
      <c r="B31385" s="81" t="s">
        <v>4885</v>
      </c>
      <c r="C31385" s="82" t="s">
        <v>4870</v>
      </c>
      <c r="D31385" s="82" t="s">
        <v>4873</v>
      </c>
      <c r="E31385" s="82" t="s">
        <v>4874</v>
      </c>
      <c r="F31385" s="83" t="s">
        <v>4875</v>
      </c>
    </row>
    <row r="31386" spans="1:6" ht="409.6" hidden="1" customHeight="1" x14ac:dyDescent="0.2"/>
    <row r="31387" spans="1:6" ht="25.5" customHeight="1" thickBot="1" x14ac:dyDescent="0.25">
      <c r="A31387" s="84" t="s">
        <v>6003</v>
      </c>
      <c r="B31387" s="85" t="s">
        <v>6004</v>
      </c>
      <c r="C31387" s="86" t="s">
        <v>4888</v>
      </c>
      <c r="D31387" s="87">
        <v>0.31294</v>
      </c>
      <c r="E31387" s="88">
        <v>184277</v>
      </c>
      <c r="F31387" s="89">
        <f>+D31387*E31387</f>
        <v>57667.644379999998</v>
      </c>
    </row>
    <row r="31388" spans="1:6" ht="409.6" hidden="1" customHeight="1" thickBot="1" x14ac:dyDescent="0.25"/>
    <row r="31389" spans="1:6" ht="13.5" customHeight="1" thickBot="1" x14ac:dyDescent="0.25">
      <c r="A31389" s="90" t="s">
        <v>4893</v>
      </c>
      <c r="B31389" s="91"/>
      <c r="C31389" s="92">
        <v>52.137277592940798</v>
      </c>
      <c r="D31389" s="91"/>
      <c r="E31389" s="93" t="s">
        <v>4884</v>
      </c>
      <c r="F31389" s="94">
        <v>57668</v>
      </c>
    </row>
    <row r="31390" spans="1:6" ht="0.2" customHeight="1" x14ac:dyDescent="0.2"/>
    <row r="31391" spans="1:6" ht="12.75" customHeight="1" x14ac:dyDescent="0.2">
      <c r="A31391" s="80" t="s">
        <v>4871</v>
      </c>
      <c r="B31391" s="81" t="s">
        <v>4894</v>
      </c>
      <c r="C31391" s="82" t="s">
        <v>4870</v>
      </c>
      <c r="D31391" s="82" t="s">
        <v>4873</v>
      </c>
      <c r="E31391" s="82" t="s">
        <v>4874</v>
      </c>
      <c r="F31391" s="83" t="s">
        <v>4875</v>
      </c>
    </row>
    <row r="31392" spans="1:6" ht="409.6" hidden="1" customHeight="1" x14ac:dyDescent="0.2"/>
    <row r="31393" spans="1:6" ht="25.5" customHeight="1" thickBot="1" x14ac:dyDescent="0.25">
      <c r="A31393" s="84" t="s">
        <v>4895</v>
      </c>
      <c r="B31393" s="85" t="s">
        <v>4896</v>
      </c>
      <c r="C31393" s="86" t="s">
        <v>4897</v>
      </c>
      <c r="D31393" s="87">
        <v>0.05</v>
      </c>
      <c r="E31393" s="88">
        <v>57668</v>
      </c>
      <c r="F31393" s="89">
        <f>+D31393*E31393</f>
        <v>2883.4</v>
      </c>
    </row>
    <row r="31394" spans="1:6" ht="409.6" hidden="1" customHeight="1" thickBot="1" x14ac:dyDescent="0.25"/>
    <row r="31395" spans="1:6" ht="13.5" customHeight="1" thickBot="1" x14ac:dyDescent="0.25">
      <c r="A31395" s="90" t="s">
        <v>4898</v>
      </c>
      <c r="B31395" s="91"/>
      <c r="C31395" s="92">
        <v>2.60650224215247</v>
      </c>
      <c r="D31395" s="91"/>
      <c r="E31395" s="93" t="s">
        <v>4884</v>
      </c>
      <c r="F31395" s="94">
        <v>2883</v>
      </c>
    </row>
    <row r="31396" spans="1:6" ht="0.2" customHeight="1" thickBot="1" x14ac:dyDescent="0.25"/>
    <row r="31397" spans="1:6" ht="12.75" customHeight="1" thickBot="1" x14ac:dyDescent="0.3">
      <c r="A31397" s="157" t="s">
        <v>4909</v>
      </c>
      <c r="B31397" s="158"/>
      <c r="C31397" s="158"/>
      <c r="D31397" s="158"/>
      <c r="E31397" s="159">
        <v>110608</v>
      </c>
      <c r="F31397" s="160"/>
    </row>
    <row r="31398" spans="1:6" ht="12.75" customHeight="1" x14ac:dyDescent="0.2"/>
    <row r="31399" spans="1:6" ht="12.75" customHeight="1" x14ac:dyDescent="0.2"/>
    <row r="31400" spans="1:6" ht="409.6" hidden="1" customHeight="1" x14ac:dyDescent="0.2"/>
    <row r="31401" spans="1:6" ht="12.75" customHeight="1" x14ac:dyDescent="0.25">
      <c r="A31401" s="144" t="s">
        <v>4868</v>
      </c>
      <c r="B31401" s="145"/>
      <c r="C31401" s="145"/>
      <c r="D31401" s="145"/>
      <c r="E31401" s="146"/>
      <c r="F31401" s="147"/>
    </row>
    <row r="31402" spans="1:6" ht="12.75" customHeight="1" x14ac:dyDescent="0.2">
      <c r="A31402" s="138" t="s">
        <v>3907</v>
      </c>
      <c r="B31402" s="139"/>
      <c r="C31402" s="139"/>
      <c r="D31402" s="140"/>
      <c r="E31402" s="76" t="s">
        <v>4869</v>
      </c>
      <c r="F31402" s="77" t="s">
        <v>4870</v>
      </c>
    </row>
    <row r="31403" spans="1:6" ht="12.75" customHeight="1" x14ac:dyDescent="0.2">
      <c r="A31403" s="141"/>
      <c r="B31403" s="142"/>
      <c r="C31403" s="142"/>
      <c r="D31403" s="143"/>
      <c r="E31403" s="78" t="s">
        <v>3906</v>
      </c>
      <c r="F31403" s="79" t="s">
        <v>263</v>
      </c>
    </row>
    <row r="31404" spans="1:6" ht="409.6" hidden="1" customHeight="1" x14ac:dyDescent="0.2"/>
    <row r="31405" spans="1:6" ht="12.75" customHeight="1" x14ac:dyDescent="0.2">
      <c r="A31405" s="80" t="s">
        <v>4871</v>
      </c>
      <c r="B31405" s="81" t="s">
        <v>4872</v>
      </c>
      <c r="C31405" s="82" t="s">
        <v>4870</v>
      </c>
      <c r="D31405" s="82" t="s">
        <v>4873</v>
      </c>
      <c r="E31405" s="82" t="s">
        <v>4874</v>
      </c>
      <c r="F31405" s="83" t="s">
        <v>4875</v>
      </c>
    </row>
    <row r="31406" spans="1:6" ht="409.6" hidden="1" customHeight="1" x14ac:dyDescent="0.2"/>
    <row r="31407" spans="1:6" ht="25.5" customHeight="1" x14ac:dyDescent="0.2">
      <c r="A31407" s="84" t="s">
        <v>6662</v>
      </c>
      <c r="B31407" s="85" t="s">
        <v>6663</v>
      </c>
      <c r="C31407" s="86" t="s">
        <v>263</v>
      </c>
      <c r="D31407" s="87">
        <v>1.05</v>
      </c>
      <c r="E31407" s="88">
        <v>34662</v>
      </c>
      <c r="F31407" s="89">
        <f>+D31407*E31407</f>
        <v>36395.1</v>
      </c>
    </row>
    <row r="31408" spans="1:6" ht="409.6" hidden="1" customHeight="1" x14ac:dyDescent="0.2"/>
    <row r="31409" spans="1:6" ht="25.5" customHeight="1" x14ac:dyDescent="0.2">
      <c r="A31409" s="84" t="s">
        <v>6664</v>
      </c>
      <c r="B31409" s="85" t="s">
        <v>6665</v>
      </c>
      <c r="C31409" s="86" t="s">
        <v>9</v>
      </c>
      <c r="D31409" s="87">
        <v>6.8180000000000004E-2</v>
      </c>
      <c r="E31409" s="88">
        <v>16966</v>
      </c>
      <c r="F31409" s="89">
        <f>+D31409*E31409</f>
        <v>1156.74188</v>
      </c>
    </row>
    <row r="31410" spans="1:6" ht="409.6" hidden="1" customHeight="1" x14ac:dyDescent="0.2"/>
    <row r="31411" spans="1:6" ht="25.5" customHeight="1" x14ac:dyDescent="0.2">
      <c r="A31411" s="84" t="s">
        <v>6666</v>
      </c>
      <c r="B31411" s="85" t="s">
        <v>6667</v>
      </c>
      <c r="C31411" s="86" t="s">
        <v>263</v>
      </c>
      <c r="D31411" s="87">
        <v>0.20455000000000001</v>
      </c>
      <c r="E31411" s="88">
        <v>15280</v>
      </c>
      <c r="F31411" s="89">
        <f>+D31411*E31411</f>
        <v>3125.5240000000003</v>
      </c>
    </row>
    <row r="31412" spans="1:6" ht="409.6" hidden="1" customHeight="1" x14ac:dyDescent="0.2"/>
    <row r="31413" spans="1:6" ht="25.5" customHeight="1" x14ac:dyDescent="0.2">
      <c r="A31413" s="84" t="s">
        <v>6668</v>
      </c>
      <c r="B31413" s="85" t="s">
        <v>6669</v>
      </c>
      <c r="C31413" s="86" t="s">
        <v>9</v>
      </c>
      <c r="D31413" s="87">
        <v>0.11364</v>
      </c>
      <c r="E31413" s="88">
        <v>11210</v>
      </c>
      <c r="F31413" s="89">
        <f>+D31413*E31413</f>
        <v>1273.9044000000001</v>
      </c>
    </row>
    <row r="31414" spans="1:6" ht="409.6" hidden="1" customHeight="1" x14ac:dyDescent="0.2"/>
    <row r="31415" spans="1:6" ht="25.5" customHeight="1" x14ac:dyDescent="0.2">
      <c r="A31415" s="84" t="s">
        <v>6670</v>
      </c>
      <c r="B31415" s="85" t="s">
        <v>6671</v>
      </c>
      <c r="C31415" s="86" t="s">
        <v>263</v>
      </c>
      <c r="D31415" s="87">
        <v>5.6820000000000002E-2</v>
      </c>
      <c r="E31415" s="88">
        <v>33690</v>
      </c>
      <c r="F31415" s="89">
        <f>+D31415*E31415</f>
        <v>1914.2658000000001</v>
      </c>
    </row>
    <row r="31416" spans="1:6" ht="409.6" hidden="1" customHeight="1" x14ac:dyDescent="0.2"/>
    <row r="31417" spans="1:6" ht="25.5" customHeight="1" x14ac:dyDescent="0.2">
      <c r="A31417" s="84" t="s">
        <v>6672</v>
      </c>
      <c r="B31417" s="85" t="s">
        <v>6673</v>
      </c>
      <c r="C31417" s="86" t="s">
        <v>9</v>
      </c>
      <c r="D31417" s="87">
        <v>4.5449999999999997E-2</v>
      </c>
      <c r="E31417" s="88">
        <v>25303</v>
      </c>
      <c r="F31417" s="89">
        <f>+D31417*E31417</f>
        <v>1150.02135</v>
      </c>
    </row>
    <row r="31418" spans="1:6" ht="409.6" hidden="1" customHeight="1" x14ac:dyDescent="0.2"/>
    <row r="31419" spans="1:6" ht="25.5" customHeight="1" x14ac:dyDescent="0.2">
      <c r="A31419" s="84" t="s">
        <v>6674</v>
      </c>
      <c r="B31419" s="85" t="s">
        <v>6675</v>
      </c>
      <c r="C31419" s="86" t="s">
        <v>9</v>
      </c>
      <c r="D31419" s="87">
        <v>5.6800000000000002E-3</v>
      </c>
      <c r="E31419" s="88">
        <v>38632</v>
      </c>
      <c r="F31419" s="89">
        <f>+D31419*E31419</f>
        <v>219.42976000000002</v>
      </c>
    </row>
    <row r="31420" spans="1:6" ht="409.6" hidden="1" customHeight="1" x14ac:dyDescent="0.2"/>
    <row r="31421" spans="1:6" ht="25.5" customHeight="1" x14ac:dyDescent="0.2">
      <c r="A31421" s="84" t="s">
        <v>6524</v>
      </c>
      <c r="B31421" s="85" t="s">
        <v>6525</v>
      </c>
      <c r="C31421" s="86" t="s">
        <v>9</v>
      </c>
      <c r="D31421" s="87">
        <v>5.6840000000000002E-2</v>
      </c>
      <c r="E31421" s="88">
        <v>31100</v>
      </c>
      <c r="F31421" s="89">
        <f>+D31421*E31421</f>
        <v>1767.7240000000002</v>
      </c>
    </row>
    <row r="31422" spans="1:6" ht="409.6" hidden="1" customHeight="1" x14ac:dyDescent="0.2"/>
    <row r="31423" spans="1:6" ht="25.5" customHeight="1" x14ac:dyDescent="0.2">
      <c r="A31423" s="84" t="s">
        <v>5400</v>
      </c>
      <c r="B31423" s="85" t="s">
        <v>5401</v>
      </c>
      <c r="C31423" s="86" t="s">
        <v>4880</v>
      </c>
      <c r="D31423" s="87">
        <v>5.0169999999999999E-2</v>
      </c>
      <c r="E31423" s="88">
        <v>40500</v>
      </c>
      <c r="F31423" s="89">
        <f>+D31423*E31423</f>
        <v>2031.885</v>
      </c>
    </row>
    <row r="31424" spans="1:6" ht="409.6" hidden="1" customHeight="1" x14ac:dyDescent="0.2"/>
    <row r="31425" spans="1:6" ht="25.5" customHeight="1" x14ac:dyDescent="0.2">
      <c r="A31425" s="84" t="s">
        <v>5448</v>
      </c>
      <c r="B31425" s="85" t="s">
        <v>5449</v>
      </c>
      <c r="C31425" s="86" t="s">
        <v>4880</v>
      </c>
      <c r="D31425" s="87">
        <v>5.4739999999999997E-2</v>
      </c>
      <c r="E31425" s="88">
        <v>72000</v>
      </c>
      <c r="F31425" s="89">
        <f>+D31425*E31425</f>
        <v>3941.2799999999997</v>
      </c>
    </row>
    <row r="31426" spans="1:6" ht="409.6" hidden="1" customHeight="1" x14ac:dyDescent="0.2"/>
    <row r="31427" spans="1:6" ht="25.5" customHeight="1" x14ac:dyDescent="0.2">
      <c r="A31427" s="84" t="s">
        <v>6626</v>
      </c>
      <c r="B31427" s="85" t="s">
        <v>6627</v>
      </c>
      <c r="C31427" s="86" t="s">
        <v>9</v>
      </c>
      <c r="D31427" s="87">
        <v>0.1</v>
      </c>
      <c r="E31427" s="88">
        <v>73645</v>
      </c>
      <c r="F31427" s="89">
        <f>+D31427*E31427</f>
        <v>7364.5</v>
      </c>
    </row>
    <row r="31428" spans="1:6" ht="409.6" hidden="1" customHeight="1" x14ac:dyDescent="0.2"/>
    <row r="31429" spans="1:6" ht="25.5" customHeight="1" x14ac:dyDescent="0.2">
      <c r="A31429" s="84" t="s">
        <v>6676</v>
      </c>
      <c r="B31429" s="85" t="s">
        <v>6677</v>
      </c>
      <c r="C31429" s="86" t="s">
        <v>9</v>
      </c>
      <c r="D31429" s="87">
        <v>0.5</v>
      </c>
      <c r="E31429" s="88">
        <v>2100</v>
      </c>
      <c r="F31429" s="89">
        <f>+D31429*E31429</f>
        <v>1050</v>
      </c>
    </row>
    <row r="31430" spans="1:6" ht="409.6" hidden="1" customHeight="1" x14ac:dyDescent="0.2"/>
    <row r="31431" spans="1:6" ht="25.5" customHeight="1" x14ac:dyDescent="0.2">
      <c r="A31431" s="84" t="s">
        <v>6678</v>
      </c>
      <c r="B31431" s="85" t="s">
        <v>6679</v>
      </c>
      <c r="C31431" s="86" t="s">
        <v>9</v>
      </c>
      <c r="D31431" s="87">
        <v>0.5</v>
      </c>
      <c r="E31431" s="88">
        <v>5891</v>
      </c>
      <c r="F31431" s="89">
        <f>+D31431*E31431</f>
        <v>2945.5</v>
      </c>
    </row>
    <row r="31432" spans="1:6" ht="409.6" hidden="1" customHeight="1" x14ac:dyDescent="0.2"/>
    <row r="31433" spans="1:6" ht="25.5" customHeight="1" x14ac:dyDescent="0.2">
      <c r="A31433" s="84" t="s">
        <v>6630</v>
      </c>
      <c r="B31433" s="85" t="s">
        <v>6631</v>
      </c>
      <c r="C31433" s="86" t="s">
        <v>9</v>
      </c>
      <c r="D31433" s="87">
        <v>0.5</v>
      </c>
      <c r="E31433" s="88">
        <v>8638</v>
      </c>
      <c r="F31433" s="89">
        <f>+D31433*E31433</f>
        <v>4319</v>
      </c>
    </row>
    <row r="31434" spans="1:6" ht="409.6" hidden="1" customHeight="1" x14ac:dyDescent="0.2"/>
    <row r="31435" spans="1:6" ht="25.5" customHeight="1" x14ac:dyDescent="0.2">
      <c r="A31435" s="84" t="s">
        <v>6632</v>
      </c>
      <c r="B31435" s="85" t="s">
        <v>6633</v>
      </c>
      <c r="C31435" s="86" t="s">
        <v>9</v>
      </c>
      <c r="D31435" s="87">
        <v>0.5</v>
      </c>
      <c r="E31435" s="88">
        <v>1353</v>
      </c>
      <c r="F31435" s="89">
        <f>+D31435*E31435</f>
        <v>676.5</v>
      </c>
    </row>
    <row r="31436" spans="1:6" ht="409.6" hidden="1" customHeight="1" x14ac:dyDescent="0.2"/>
    <row r="31437" spans="1:6" ht="25.5" customHeight="1" x14ac:dyDescent="0.2">
      <c r="A31437" s="84" t="s">
        <v>6656</v>
      </c>
      <c r="B31437" s="85" t="s">
        <v>6657</v>
      </c>
      <c r="C31437" s="86" t="s">
        <v>9</v>
      </c>
      <c r="D31437" s="87">
        <v>5.6800000000000002E-3</v>
      </c>
      <c r="E31437" s="88">
        <v>25303</v>
      </c>
      <c r="F31437" s="89">
        <f>+D31437*E31437</f>
        <v>143.72104000000002</v>
      </c>
    </row>
    <row r="31438" spans="1:6" ht="409.6" hidden="1" customHeight="1" x14ac:dyDescent="0.2"/>
    <row r="31439" spans="1:6" ht="25.5" customHeight="1" x14ac:dyDescent="0.2">
      <c r="A31439" s="84" t="s">
        <v>6680</v>
      </c>
      <c r="B31439" s="85" t="s">
        <v>6681</v>
      </c>
      <c r="C31439" s="86" t="s">
        <v>9</v>
      </c>
      <c r="D31439" s="87">
        <v>0.2</v>
      </c>
      <c r="E31439" s="88">
        <v>2581</v>
      </c>
      <c r="F31439" s="89">
        <f>+D31439*E31439</f>
        <v>516.20000000000005</v>
      </c>
    </row>
    <row r="31440" spans="1:6" ht="409.6" hidden="1" customHeight="1" x14ac:dyDescent="0.2"/>
    <row r="31441" spans="1:6" ht="25.5" customHeight="1" x14ac:dyDescent="0.2">
      <c r="A31441" s="84" t="s">
        <v>6636</v>
      </c>
      <c r="B31441" s="85" t="s">
        <v>6637</v>
      </c>
      <c r="C31441" s="86" t="s">
        <v>9</v>
      </c>
      <c r="D31441" s="87">
        <v>0.05</v>
      </c>
      <c r="E31441" s="88">
        <v>11948</v>
      </c>
      <c r="F31441" s="89">
        <f>+D31441*E31441</f>
        <v>597.4</v>
      </c>
    </row>
    <row r="31442" spans="1:6" ht="409.6" hidden="1" customHeight="1" x14ac:dyDescent="0.2"/>
    <row r="31443" spans="1:6" ht="25.5" customHeight="1" x14ac:dyDescent="0.2">
      <c r="A31443" s="84" t="s">
        <v>6638</v>
      </c>
      <c r="B31443" s="85" t="s">
        <v>6639</v>
      </c>
      <c r="C31443" s="86" t="s">
        <v>9</v>
      </c>
      <c r="D31443" s="87">
        <v>0.1</v>
      </c>
      <c r="E31443" s="88">
        <v>5050</v>
      </c>
      <c r="F31443" s="89">
        <f>+D31443*E31443</f>
        <v>505</v>
      </c>
    </row>
    <row r="31444" spans="1:6" ht="409.6" hidden="1" customHeight="1" x14ac:dyDescent="0.2"/>
    <row r="31445" spans="1:6" ht="25.5" customHeight="1" x14ac:dyDescent="0.2">
      <c r="A31445" s="84" t="s">
        <v>6682</v>
      </c>
      <c r="B31445" s="85" t="s">
        <v>6683</v>
      </c>
      <c r="C31445" s="86" t="s">
        <v>9</v>
      </c>
      <c r="D31445" s="87">
        <v>0.5</v>
      </c>
      <c r="E31445" s="88">
        <v>2912</v>
      </c>
      <c r="F31445" s="89">
        <f>+D31445*E31445</f>
        <v>1456</v>
      </c>
    </row>
    <row r="31446" spans="1:6" ht="409.6" hidden="1" customHeight="1" x14ac:dyDescent="0.2"/>
    <row r="31447" spans="1:6" ht="25.5" customHeight="1" x14ac:dyDescent="0.2">
      <c r="A31447" s="84" t="s">
        <v>5218</v>
      </c>
      <c r="B31447" s="85" t="s">
        <v>5219</v>
      </c>
      <c r="C31447" s="86" t="s">
        <v>9</v>
      </c>
      <c r="D31447" s="87">
        <v>0.5</v>
      </c>
      <c r="E31447" s="88">
        <v>1074</v>
      </c>
      <c r="F31447" s="89">
        <f>+D31447*E31447</f>
        <v>537</v>
      </c>
    </row>
    <row r="31448" spans="1:6" ht="409.6" hidden="1" customHeight="1" x14ac:dyDescent="0.2"/>
    <row r="31449" spans="1:6" ht="25.5" customHeight="1" x14ac:dyDescent="0.2">
      <c r="A31449" s="84" t="s">
        <v>6169</v>
      </c>
      <c r="B31449" s="85" t="s">
        <v>6170</v>
      </c>
      <c r="C31449" s="86" t="s">
        <v>9</v>
      </c>
      <c r="D31449" s="87">
        <v>0.1</v>
      </c>
      <c r="E31449" s="88">
        <v>9500</v>
      </c>
      <c r="F31449" s="89">
        <f>+D31449*E31449</f>
        <v>950</v>
      </c>
    </row>
    <row r="31450" spans="1:6" ht="409.6" hidden="1" customHeight="1" x14ac:dyDescent="0.2"/>
    <row r="31451" spans="1:6" ht="25.5" customHeight="1" x14ac:dyDescent="0.2">
      <c r="A31451" s="84" t="s">
        <v>6642</v>
      </c>
      <c r="B31451" s="85" t="s">
        <v>6643</v>
      </c>
      <c r="C31451" s="86" t="s">
        <v>9</v>
      </c>
      <c r="D31451" s="87">
        <v>0.1</v>
      </c>
      <c r="E31451" s="88">
        <v>9500</v>
      </c>
      <c r="F31451" s="89">
        <f>+D31451*E31451</f>
        <v>950</v>
      </c>
    </row>
    <row r="31452" spans="1:6" ht="409.6" hidden="1" customHeight="1" x14ac:dyDescent="0.2"/>
    <row r="31453" spans="1:6" ht="25.5" customHeight="1" thickBot="1" x14ac:dyDescent="0.25">
      <c r="A31453" s="84" t="s">
        <v>5044</v>
      </c>
      <c r="B31453" s="85" t="s">
        <v>5045</v>
      </c>
      <c r="C31453" s="86" t="s">
        <v>9</v>
      </c>
      <c r="D31453" s="87">
        <v>0.1</v>
      </c>
      <c r="E31453" s="88">
        <v>1958</v>
      </c>
      <c r="F31453" s="89">
        <f>+D31453*E31453</f>
        <v>195.8</v>
      </c>
    </row>
    <row r="31454" spans="1:6" ht="409.6" hidden="1" customHeight="1" thickBot="1" x14ac:dyDescent="0.25"/>
    <row r="31455" spans="1:6" ht="13.5" customHeight="1" thickBot="1" x14ac:dyDescent="0.25">
      <c r="A31455" s="90" t="s">
        <v>4883</v>
      </c>
      <c r="B31455" s="91"/>
      <c r="C31455" s="92">
        <v>55.390282535823502</v>
      </c>
      <c r="D31455" s="91"/>
      <c r="E31455" s="93" t="s">
        <v>4884</v>
      </c>
      <c r="F31455" s="94">
        <v>75184</v>
      </c>
    </row>
    <row r="31456" spans="1:6" ht="0.2" customHeight="1" x14ac:dyDescent="0.2"/>
    <row r="31457" spans="1:6" ht="12.75" customHeight="1" x14ac:dyDescent="0.2">
      <c r="A31457" s="80" t="s">
        <v>4871</v>
      </c>
      <c r="B31457" s="81" t="s">
        <v>4885</v>
      </c>
      <c r="C31457" s="82" t="s">
        <v>4870</v>
      </c>
      <c r="D31457" s="82" t="s">
        <v>4873</v>
      </c>
      <c r="E31457" s="82" t="s">
        <v>4874</v>
      </c>
      <c r="F31457" s="83" t="s">
        <v>4875</v>
      </c>
    </row>
    <row r="31458" spans="1:6" ht="409.6" hidden="1" customHeight="1" x14ac:dyDescent="0.2"/>
    <row r="31459" spans="1:6" ht="25.5" customHeight="1" thickBot="1" x14ac:dyDescent="0.25">
      <c r="A31459" s="84" t="s">
        <v>6003</v>
      </c>
      <c r="B31459" s="85" t="s">
        <v>6004</v>
      </c>
      <c r="C31459" s="86" t="s">
        <v>4888</v>
      </c>
      <c r="D31459" s="87">
        <v>0.31294</v>
      </c>
      <c r="E31459" s="88">
        <v>184277</v>
      </c>
      <c r="F31459" s="89">
        <f>+D31459*E31459</f>
        <v>57667.644379999998</v>
      </c>
    </row>
    <row r="31460" spans="1:6" ht="409.6" hidden="1" customHeight="1" thickBot="1" x14ac:dyDescent="0.25"/>
    <row r="31461" spans="1:6" ht="13.5" customHeight="1" thickBot="1" x14ac:dyDescent="0.25">
      <c r="A31461" s="90" t="s">
        <v>4893</v>
      </c>
      <c r="B31461" s="91"/>
      <c r="C31461" s="92">
        <v>42.485725862894597</v>
      </c>
      <c r="D31461" s="91"/>
      <c r="E31461" s="93" t="s">
        <v>4884</v>
      </c>
      <c r="F31461" s="94">
        <v>57668</v>
      </c>
    </row>
    <row r="31462" spans="1:6" ht="0.2" customHeight="1" x14ac:dyDescent="0.2"/>
    <row r="31463" spans="1:6" ht="12.75" customHeight="1" x14ac:dyDescent="0.2">
      <c r="A31463" s="80" t="s">
        <v>4871</v>
      </c>
      <c r="B31463" s="81" t="s">
        <v>4894</v>
      </c>
      <c r="C31463" s="82" t="s">
        <v>4870</v>
      </c>
      <c r="D31463" s="82" t="s">
        <v>4873</v>
      </c>
      <c r="E31463" s="82" t="s">
        <v>4874</v>
      </c>
      <c r="F31463" s="83" t="s">
        <v>4875</v>
      </c>
    </row>
    <row r="31464" spans="1:6" ht="409.6" hidden="1" customHeight="1" x14ac:dyDescent="0.2"/>
    <row r="31465" spans="1:6" ht="25.5" customHeight="1" thickBot="1" x14ac:dyDescent="0.25">
      <c r="A31465" s="84" t="s">
        <v>4895</v>
      </c>
      <c r="B31465" s="85" t="s">
        <v>4896</v>
      </c>
      <c r="C31465" s="86" t="s">
        <v>4897</v>
      </c>
      <c r="D31465" s="87">
        <v>0.05</v>
      </c>
      <c r="E31465" s="88">
        <v>57668</v>
      </c>
      <c r="F31465" s="89">
        <f>+D31465*E31465</f>
        <v>2883.4</v>
      </c>
    </row>
    <row r="31466" spans="1:6" ht="409.6" hidden="1" customHeight="1" thickBot="1" x14ac:dyDescent="0.25"/>
    <row r="31467" spans="1:6" ht="13.5" customHeight="1" thickBot="1" x14ac:dyDescent="0.25">
      <c r="A31467" s="90" t="s">
        <v>4898</v>
      </c>
      <c r="B31467" s="91"/>
      <c r="C31467" s="92">
        <v>2.1239916012819098</v>
      </c>
      <c r="D31467" s="91"/>
      <c r="E31467" s="93" t="s">
        <v>4884</v>
      </c>
      <c r="F31467" s="94">
        <v>2883</v>
      </c>
    </row>
    <row r="31468" spans="1:6" ht="0.2" customHeight="1" thickBot="1" x14ac:dyDescent="0.25"/>
    <row r="31469" spans="1:6" ht="12.75" customHeight="1" thickBot="1" x14ac:dyDescent="0.3">
      <c r="A31469" s="157" t="s">
        <v>4909</v>
      </c>
      <c r="B31469" s="158"/>
      <c r="C31469" s="158"/>
      <c r="D31469" s="158"/>
      <c r="E31469" s="159">
        <v>135735</v>
      </c>
      <c r="F31469" s="160"/>
    </row>
    <row r="31470" spans="1:6" ht="12.75" customHeight="1" x14ac:dyDescent="0.2"/>
    <row r="31471" spans="1:6" ht="12.75" customHeight="1" x14ac:dyDescent="0.2"/>
    <row r="31472" spans="1:6" ht="409.6" hidden="1" customHeight="1" x14ac:dyDescent="0.2"/>
    <row r="31473" spans="1:6" ht="12.75" customHeight="1" x14ac:dyDescent="0.25">
      <c r="A31473" s="144" t="s">
        <v>4868</v>
      </c>
      <c r="B31473" s="145"/>
      <c r="C31473" s="145"/>
      <c r="D31473" s="145"/>
      <c r="E31473" s="146"/>
      <c r="F31473" s="147"/>
    </row>
    <row r="31474" spans="1:6" ht="12.75" customHeight="1" x14ac:dyDescent="0.2">
      <c r="A31474" s="138" t="s">
        <v>3909</v>
      </c>
      <c r="B31474" s="139"/>
      <c r="C31474" s="139"/>
      <c r="D31474" s="140"/>
      <c r="E31474" s="76" t="s">
        <v>4869</v>
      </c>
      <c r="F31474" s="77" t="s">
        <v>4870</v>
      </c>
    </row>
    <row r="31475" spans="1:6" ht="12.75" customHeight="1" x14ac:dyDescent="0.2">
      <c r="A31475" s="141"/>
      <c r="B31475" s="142"/>
      <c r="C31475" s="142"/>
      <c r="D31475" s="143"/>
      <c r="E31475" s="78" t="s">
        <v>3908</v>
      </c>
      <c r="F31475" s="79" t="s">
        <v>9</v>
      </c>
    </row>
    <row r="31476" spans="1:6" ht="409.6" hidden="1" customHeight="1" x14ac:dyDescent="0.2"/>
    <row r="31477" spans="1:6" ht="12.75" customHeight="1" x14ac:dyDescent="0.2">
      <c r="A31477" s="80" t="s">
        <v>4871</v>
      </c>
      <c r="B31477" s="81" t="s">
        <v>4872</v>
      </c>
      <c r="C31477" s="82" t="s">
        <v>4870</v>
      </c>
      <c r="D31477" s="82" t="s">
        <v>4873</v>
      </c>
      <c r="E31477" s="82" t="s">
        <v>4874</v>
      </c>
      <c r="F31477" s="83" t="s">
        <v>4875</v>
      </c>
    </row>
    <row r="31478" spans="1:6" ht="409.6" hidden="1" customHeight="1" x14ac:dyDescent="0.2"/>
    <row r="31479" spans="1:6" ht="25.5" customHeight="1" x14ac:dyDescent="0.2">
      <c r="A31479" s="84" t="s">
        <v>6684</v>
      </c>
      <c r="B31479" s="85" t="s">
        <v>6685</v>
      </c>
      <c r="C31479" s="86" t="s">
        <v>9</v>
      </c>
      <c r="D31479" s="87">
        <v>1</v>
      </c>
      <c r="E31479" s="88">
        <v>130400</v>
      </c>
      <c r="F31479" s="89">
        <f>+D31479*E31479</f>
        <v>130400</v>
      </c>
    </row>
    <row r="31480" spans="1:6" ht="409.6" hidden="1" customHeight="1" x14ac:dyDescent="0.2"/>
    <row r="31481" spans="1:6" ht="25.5" customHeight="1" x14ac:dyDescent="0.2">
      <c r="A31481" s="84" t="s">
        <v>6686</v>
      </c>
      <c r="B31481" s="85" t="s">
        <v>6687</v>
      </c>
      <c r="C31481" s="86" t="s">
        <v>9</v>
      </c>
      <c r="D31481" s="87">
        <v>1</v>
      </c>
      <c r="E31481" s="88">
        <v>151600</v>
      </c>
      <c r="F31481" s="89">
        <f>+D31481*E31481</f>
        <v>151600</v>
      </c>
    </row>
    <row r="31482" spans="1:6" ht="409.6" hidden="1" customHeight="1" x14ac:dyDescent="0.2"/>
    <row r="31483" spans="1:6" ht="25.5" customHeight="1" x14ac:dyDescent="0.2">
      <c r="A31483" s="84" t="s">
        <v>6688</v>
      </c>
      <c r="B31483" s="85" t="s">
        <v>6689</v>
      </c>
      <c r="C31483" s="86" t="s">
        <v>9</v>
      </c>
      <c r="D31483" s="87">
        <v>1</v>
      </c>
      <c r="E31483" s="88">
        <v>4790</v>
      </c>
      <c r="F31483" s="89">
        <f>+D31483*E31483</f>
        <v>4790</v>
      </c>
    </row>
    <row r="31484" spans="1:6" ht="409.6" hidden="1" customHeight="1" x14ac:dyDescent="0.2"/>
    <row r="31485" spans="1:6" ht="25.5" customHeight="1" x14ac:dyDescent="0.2">
      <c r="A31485" s="84" t="s">
        <v>6690</v>
      </c>
      <c r="B31485" s="85" t="s">
        <v>6691</v>
      </c>
      <c r="C31485" s="86" t="s">
        <v>9</v>
      </c>
      <c r="D31485" s="87">
        <v>1</v>
      </c>
      <c r="E31485" s="88">
        <v>32530</v>
      </c>
      <c r="F31485" s="89">
        <f>+D31485*E31485</f>
        <v>32530</v>
      </c>
    </row>
    <row r="31486" spans="1:6" ht="409.6" hidden="1" customHeight="1" x14ac:dyDescent="0.2"/>
    <row r="31487" spans="1:6" ht="25.5" customHeight="1" x14ac:dyDescent="0.2">
      <c r="A31487" s="84" t="s">
        <v>6692</v>
      </c>
      <c r="B31487" s="85" t="s">
        <v>6693</v>
      </c>
      <c r="C31487" s="86" t="s">
        <v>9</v>
      </c>
      <c r="D31487" s="87">
        <v>1</v>
      </c>
      <c r="E31487" s="88">
        <v>28060</v>
      </c>
      <c r="F31487" s="89">
        <f>+D31487*E31487</f>
        <v>28060</v>
      </c>
    </row>
    <row r="31488" spans="1:6" ht="409.6" hidden="1" customHeight="1" x14ac:dyDescent="0.2"/>
    <row r="31489" spans="1:6" ht="25.5" customHeight="1" x14ac:dyDescent="0.2">
      <c r="A31489" s="84" t="s">
        <v>6694</v>
      </c>
      <c r="B31489" s="85" t="s">
        <v>6695</v>
      </c>
      <c r="C31489" s="86" t="s">
        <v>9</v>
      </c>
      <c r="D31489" s="87">
        <v>1</v>
      </c>
      <c r="E31489" s="88">
        <v>62900</v>
      </c>
      <c r="F31489" s="89">
        <f>+D31489*E31489</f>
        <v>62900</v>
      </c>
    </row>
    <row r="31490" spans="1:6" ht="409.6" hidden="1" customHeight="1" x14ac:dyDescent="0.2"/>
    <row r="31491" spans="1:6" ht="25.5" customHeight="1" thickBot="1" x14ac:dyDescent="0.25">
      <c r="A31491" s="84" t="s">
        <v>6696</v>
      </c>
      <c r="B31491" s="85" t="s">
        <v>6697</v>
      </c>
      <c r="C31491" s="86" t="s">
        <v>9</v>
      </c>
      <c r="D31491" s="87">
        <v>1</v>
      </c>
      <c r="E31491" s="88">
        <v>54049</v>
      </c>
      <c r="F31491" s="89">
        <f>+D31491*E31491</f>
        <v>54049</v>
      </c>
    </row>
    <row r="31492" spans="1:6" ht="409.6" hidden="1" customHeight="1" thickBot="1" x14ac:dyDescent="0.25"/>
    <row r="31493" spans="1:6" ht="13.5" customHeight="1" thickBot="1" x14ac:dyDescent="0.25">
      <c r="A31493" s="90" t="s">
        <v>4883</v>
      </c>
      <c r="B31493" s="91"/>
      <c r="C31493" s="92">
        <v>89.876507365038805</v>
      </c>
      <c r="D31493" s="91"/>
      <c r="E31493" s="93" t="s">
        <v>4884</v>
      </c>
      <c r="F31493" s="94">
        <v>464329</v>
      </c>
    </row>
    <row r="31494" spans="1:6" ht="0.2" customHeight="1" x14ac:dyDescent="0.2"/>
    <row r="31495" spans="1:6" ht="12.75" customHeight="1" x14ac:dyDescent="0.2">
      <c r="A31495" s="80" t="s">
        <v>4871</v>
      </c>
      <c r="B31495" s="81" t="s">
        <v>4885</v>
      </c>
      <c r="C31495" s="82" t="s">
        <v>4870</v>
      </c>
      <c r="D31495" s="82" t="s">
        <v>4873</v>
      </c>
      <c r="E31495" s="82" t="s">
        <v>4874</v>
      </c>
      <c r="F31495" s="83" t="s">
        <v>4875</v>
      </c>
    </row>
    <row r="31496" spans="1:6" ht="409.6" hidden="1" customHeight="1" x14ac:dyDescent="0.2"/>
    <row r="31497" spans="1:6" ht="25.5" customHeight="1" thickBot="1" x14ac:dyDescent="0.25">
      <c r="A31497" s="84" t="s">
        <v>6003</v>
      </c>
      <c r="B31497" s="85" t="s">
        <v>6004</v>
      </c>
      <c r="C31497" s="86" t="s">
        <v>4888</v>
      </c>
      <c r="D31497" s="87">
        <v>0.27029999999999998</v>
      </c>
      <c r="E31497" s="88">
        <v>184277</v>
      </c>
      <c r="F31497" s="89">
        <f>+D31497*E31497</f>
        <v>49810.073099999994</v>
      </c>
    </row>
    <row r="31498" spans="1:6" ht="409.6" hidden="1" customHeight="1" thickBot="1" x14ac:dyDescent="0.25"/>
    <row r="31499" spans="1:6" ht="13.5" customHeight="1" thickBot="1" x14ac:dyDescent="0.25">
      <c r="A31499" s="90" t="s">
        <v>4893</v>
      </c>
      <c r="B31499" s="91"/>
      <c r="C31499" s="92">
        <v>9.64132938466601</v>
      </c>
      <c r="D31499" s="91"/>
      <c r="E31499" s="93" t="s">
        <v>4884</v>
      </c>
      <c r="F31499" s="94">
        <v>49810</v>
      </c>
    </row>
    <row r="31500" spans="1:6" ht="0.2" customHeight="1" x14ac:dyDescent="0.2"/>
    <row r="31501" spans="1:6" ht="12.75" customHeight="1" x14ac:dyDescent="0.2">
      <c r="A31501" s="80" t="s">
        <v>4871</v>
      </c>
      <c r="B31501" s="81" t="s">
        <v>4894</v>
      </c>
      <c r="C31501" s="82" t="s">
        <v>4870</v>
      </c>
      <c r="D31501" s="82" t="s">
        <v>4873</v>
      </c>
      <c r="E31501" s="82" t="s">
        <v>4874</v>
      </c>
      <c r="F31501" s="83" t="s">
        <v>4875</v>
      </c>
    </row>
    <row r="31502" spans="1:6" ht="409.6" hidden="1" customHeight="1" x14ac:dyDescent="0.2"/>
    <row r="31503" spans="1:6" ht="25.5" customHeight="1" thickBot="1" x14ac:dyDescent="0.25">
      <c r="A31503" s="84" t="s">
        <v>4895</v>
      </c>
      <c r="B31503" s="85" t="s">
        <v>4896</v>
      </c>
      <c r="C31503" s="86" t="s">
        <v>4897</v>
      </c>
      <c r="D31503" s="87">
        <v>0.05</v>
      </c>
      <c r="E31503" s="88">
        <v>49810</v>
      </c>
      <c r="F31503" s="89">
        <f>+D31503*E31503</f>
        <v>2490.5</v>
      </c>
    </row>
    <row r="31504" spans="1:6" ht="409.6" hidden="1" customHeight="1" thickBot="1" x14ac:dyDescent="0.25"/>
    <row r="31505" spans="1:6" ht="13.5" customHeight="1" thickBot="1" x14ac:dyDescent="0.25">
      <c r="A31505" s="90" t="s">
        <v>4898</v>
      </c>
      <c r="B31505" s="91"/>
      <c r="C31505" s="92">
        <v>0.48216325029518198</v>
      </c>
      <c r="D31505" s="91"/>
      <c r="E31505" s="93" t="s">
        <v>4884</v>
      </c>
      <c r="F31505" s="94">
        <v>2491</v>
      </c>
    </row>
    <row r="31506" spans="1:6" ht="0.2" customHeight="1" thickBot="1" x14ac:dyDescent="0.25"/>
    <row r="31507" spans="1:6" ht="12.75" customHeight="1" thickBot="1" x14ac:dyDescent="0.3">
      <c r="A31507" s="157" t="s">
        <v>4909</v>
      </c>
      <c r="B31507" s="158"/>
      <c r="C31507" s="158"/>
      <c r="D31507" s="158"/>
      <c r="E31507" s="159">
        <v>516630</v>
      </c>
      <c r="F31507" s="160"/>
    </row>
    <row r="31508" spans="1:6" ht="12.75" customHeight="1" x14ac:dyDescent="0.2"/>
    <row r="31509" spans="1:6" ht="12.75" customHeight="1" x14ac:dyDescent="0.2"/>
    <row r="31510" spans="1:6" ht="409.6" hidden="1" customHeight="1" x14ac:dyDescent="0.2"/>
    <row r="31511" spans="1:6" ht="12.75" customHeight="1" x14ac:dyDescent="0.25">
      <c r="A31511" s="144" t="s">
        <v>4868</v>
      </c>
      <c r="B31511" s="145"/>
      <c r="C31511" s="145"/>
      <c r="D31511" s="145"/>
      <c r="E31511" s="146"/>
      <c r="F31511" s="147"/>
    </row>
    <row r="31512" spans="1:6" ht="12.75" customHeight="1" x14ac:dyDescent="0.2">
      <c r="A31512" s="138" t="s">
        <v>3911</v>
      </c>
      <c r="B31512" s="139"/>
      <c r="C31512" s="139"/>
      <c r="D31512" s="140"/>
      <c r="E31512" s="76" t="s">
        <v>4869</v>
      </c>
      <c r="F31512" s="77" t="s">
        <v>4870</v>
      </c>
    </row>
    <row r="31513" spans="1:6" ht="12.75" customHeight="1" x14ac:dyDescent="0.2">
      <c r="A31513" s="141"/>
      <c r="B31513" s="142"/>
      <c r="C31513" s="142"/>
      <c r="D31513" s="143"/>
      <c r="E31513" s="78" t="s">
        <v>3910</v>
      </c>
      <c r="F31513" s="79" t="s">
        <v>9</v>
      </c>
    </row>
    <row r="31514" spans="1:6" ht="409.6" hidden="1" customHeight="1" x14ac:dyDescent="0.2"/>
    <row r="31515" spans="1:6" ht="12.75" customHeight="1" x14ac:dyDescent="0.2">
      <c r="A31515" s="80" t="s">
        <v>4871</v>
      </c>
      <c r="B31515" s="81" t="s">
        <v>4872</v>
      </c>
      <c r="C31515" s="82" t="s">
        <v>4870</v>
      </c>
      <c r="D31515" s="82" t="s">
        <v>4873</v>
      </c>
      <c r="E31515" s="82" t="s">
        <v>4874</v>
      </c>
      <c r="F31515" s="83" t="s">
        <v>4875</v>
      </c>
    </row>
    <row r="31516" spans="1:6" ht="409.6" hidden="1" customHeight="1" x14ac:dyDescent="0.2"/>
    <row r="31517" spans="1:6" ht="25.5" customHeight="1" thickBot="1" x14ac:dyDescent="0.25">
      <c r="A31517" s="84" t="s">
        <v>6698</v>
      </c>
      <c r="B31517" s="85" t="s">
        <v>6699</v>
      </c>
      <c r="C31517" s="86" t="s">
        <v>9</v>
      </c>
      <c r="D31517" s="87">
        <v>1</v>
      </c>
      <c r="E31517" s="88">
        <v>720000</v>
      </c>
      <c r="F31517" s="89">
        <f>+D31517*E31517</f>
        <v>720000</v>
      </c>
    </row>
    <row r="31518" spans="1:6" ht="409.6" hidden="1" customHeight="1" thickBot="1" x14ac:dyDescent="0.25"/>
    <row r="31519" spans="1:6" ht="13.5" customHeight="1" thickBot="1" x14ac:dyDescent="0.25">
      <c r="A31519" s="90" t="s">
        <v>4883</v>
      </c>
      <c r="B31519" s="91"/>
      <c r="C31519" s="92">
        <v>79.363242252990204</v>
      </c>
      <c r="D31519" s="91"/>
      <c r="E31519" s="93" t="s">
        <v>4884</v>
      </c>
      <c r="F31519" s="94">
        <v>720000</v>
      </c>
    </row>
    <row r="31520" spans="1:6" ht="0.2" customHeight="1" x14ac:dyDescent="0.2"/>
    <row r="31521" spans="1:6" ht="12.75" customHeight="1" x14ac:dyDescent="0.2">
      <c r="A31521" s="80" t="s">
        <v>4871</v>
      </c>
      <c r="B31521" s="81" t="s">
        <v>4885</v>
      </c>
      <c r="C31521" s="82" t="s">
        <v>4870</v>
      </c>
      <c r="D31521" s="82" t="s">
        <v>4873</v>
      </c>
      <c r="E31521" s="82" t="s">
        <v>4874</v>
      </c>
      <c r="F31521" s="83" t="s">
        <v>4875</v>
      </c>
    </row>
    <row r="31522" spans="1:6" ht="409.6" hidden="1" customHeight="1" x14ac:dyDescent="0.2"/>
    <row r="31523" spans="1:6" ht="25.5" customHeight="1" thickBot="1" x14ac:dyDescent="0.25">
      <c r="A31523" s="84" t="s">
        <v>6003</v>
      </c>
      <c r="B31523" s="85" t="s">
        <v>6004</v>
      </c>
      <c r="C31523" s="86" t="s">
        <v>4888</v>
      </c>
      <c r="D31523" s="87">
        <v>0.96760000000000002</v>
      </c>
      <c r="E31523" s="88">
        <v>184277</v>
      </c>
      <c r="F31523" s="89">
        <f>+D31523*E31523</f>
        <v>178306.4252</v>
      </c>
    </row>
    <row r="31524" spans="1:6" ht="409.6" hidden="1" customHeight="1" thickBot="1" x14ac:dyDescent="0.25"/>
    <row r="31525" spans="1:6" ht="13.5" customHeight="1" thickBot="1" x14ac:dyDescent="0.25">
      <c r="A31525" s="90" t="s">
        <v>4893</v>
      </c>
      <c r="B31525" s="91"/>
      <c r="C31525" s="92">
        <v>19.654086490502301</v>
      </c>
      <c r="D31525" s="91"/>
      <c r="E31525" s="93" t="s">
        <v>4884</v>
      </c>
      <c r="F31525" s="94">
        <v>178306</v>
      </c>
    </row>
    <row r="31526" spans="1:6" ht="0.2" customHeight="1" x14ac:dyDescent="0.2"/>
    <row r="31527" spans="1:6" ht="12.75" customHeight="1" x14ac:dyDescent="0.2">
      <c r="A31527" s="80" t="s">
        <v>4871</v>
      </c>
      <c r="B31527" s="81" t="s">
        <v>4894</v>
      </c>
      <c r="C31527" s="82" t="s">
        <v>4870</v>
      </c>
      <c r="D31527" s="82" t="s">
        <v>4873</v>
      </c>
      <c r="E31527" s="82" t="s">
        <v>4874</v>
      </c>
      <c r="F31527" s="83" t="s">
        <v>4875</v>
      </c>
    </row>
    <row r="31528" spans="1:6" ht="409.6" hidden="1" customHeight="1" x14ac:dyDescent="0.2"/>
    <row r="31529" spans="1:6" ht="25.5" customHeight="1" thickBot="1" x14ac:dyDescent="0.25">
      <c r="A31529" s="84" t="s">
        <v>4895</v>
      </c>
      <c r="B31529" s="85" t="s">
        <v>4896</v>
      </c>
      <c r="C31529" s="86" t="s">
        <v>4897</v>
      </c>
      <c r="D31529" s="87">
        <v>0.05</v>
      </c>
      <c r="E31529" s="88">
        <v>178306</v>
      </c>
      <c r="F31529" s="89">
        <f>+D31529*E31529</f>
        <v>8915.3000000000011</v>
      </c>
    </row>
    <row r="31530" spans="1:6" ht="409.6" hidden="1" customHeight="1" thickBot="1" x14ac:dyDescent="0.25"/>
    <row r="31531" spans="1:6" ht="13.5" customHeight="1" thickBot="1" x14ac:dyDescent="0.25">
      <c r="A31531" s="90" t="s">
        <v>4898</v>
      </c>
      <c r="B31531" s="91"/>
      <c r="C31531" s="92">
        <v>0.98267125650750997</v>
      </c>
      <c r="D31531" s="91"/>
      <c r="E31531" s="93" t="s">
        <v>4884</v>
      </c>
      <c r="F31531" s="94">
        <v>8915</v>
      </c>
    </row>
    <row r="31532" spans="1:6" ht="0.2" customHeight="1" thickBot="1" x14ac:dyDescent="0.25"/>
    <row r="31533" spans="1:6" ht="12.75" customHeight="1" thickBot="1" x14ac:dyDescent="0.3">
      <c r="A31533" s="157" t="s">
        <v>4909</v>
      </c>
      <c r="B31533" s="158"/>
      <c r="C31533" s="158"/>
      <c r="D31533" s="158"/>
      <c r="E31533" s="159">
        <v>907221</v>
      </c>
      <c r="F31533" s="160"/>
    </row>
    <row r="31534" spans="1:6" ht="12.75" customHeight="1" x14ac:dyDescent="0.2"/>
    <row r="31535" spans="1:6" ht="12.75" customHeight="1" x14ac:dyDescent="0.2"/>
    <row r="31536" spans="1:6" ht="409.6" hidden="1" customHeight="1" x14ac:dyDescent="0.2"/>
    <row r="31537" spans="1:6" ht="12.75" customHeight="1" x14ac:dyDescent="0.25">
      <c r="A31537" s="144" t="s">
        <v>4868</v>
      </c>
      <c r="B31537" s="145"/>
      <c r="C31537" s="145"/>
      <c r="D31537" s="145"/>
      <c r="E31537" s="146"/>
      <c r="F31537" s="147"/>
    </row>
    <row r="31538" spans="1:6" ht="12.75" customHeight="1" x14ac:dyDescent="0.2">
      <c r="A31538" s="138" t="s">
        <v>3913</v>
      </c>
      <c r="B31538" s="139"/>
      <c r="C31538" s="139"/>
      <c r="D31538" s="140"/>
      <c r="E31538" s="76" t="s">
        <v>4869</v>
      </c>
      <c r="F31538" s="77" t="s">
        <v>4870</v>
      </c>
    </row>
    <row r="31539" spans="1:6" ht="12.75" customHeight="1" x14ac:dyDescent="0.2">
      <c r="A31539" s="141"/>
      <c r="B31539" s="142"/>
      <c r="C31539" s="142"/>
      <c r="D31539" s="143"/>
      <c r="E31539" s="78" t="s">
        <v>3912</v>
      </c>
      <c r="F31539" s="79" t="s">
        <v>9</v>
      </c>
    </row>
    <row r="31540" spans="1:6" ht="409.6" hidden="1" customHeight="1" x14ac:dyDescent="0.2"/>
    <row r="31541" spans="1:6" ht="12.75" customHeight="1" x14ac:dyDescent="0.2">
      <c r="A31541" s="80" t="s">
        <v>4871</v>
      </c>
      <c r="B31541" s="81" t="s">
        <v>4872</v>
      </c>
      <c r="C31541" s="82" t="s">
        <v>4870</v>
      </c>
      <c r="D31541" s="82" t="s">
        <v>4873</v>
      </c>
      <c r="E31541" s="82" t="s">
        <v>4874</v>
      </c>
      <c r="F31541" s="83" t="s">
        <v>4875</v>
      </c>
    </row>
    <row r="31542" spans="1:6" ht="409.6" hidden="1" customHeight="1" x14ac:dyDescent="0.2"/>
    <row r="31543" spans="1:6" ht="25.5" customHeight="1" thickBot="1" x14ac:dyDescent="0.25">
      <c r="A31543" s="84" t="s">
        <v>6700</v>
      </c>
      <c r="B31543" s="85" t="s">
        <v>6701</v>
      </c>
      <c r="C31543" s="86" t="s">
        <v>9</v>
      </c>
      <c r="D31543" s="87">
        <v>1</v>
      </c>
      <c r="E31543" s="88">
        <v>2986647</v>
      </c>
      <c r="F31543" s="89">
        <f>+D31543*E31543</f>
        <v>2986647</v>
      </c>
    </row>
    <row r="31544" spans="1:6" ht="409.6" hidden="1" customHeight="1" thickBot="1" x14ac:dyDescent="0.25"/>
    <row r="31545" spans="1:6" ht="13.5" customHeight="1" thickBot="1" x14ac:dyDescent="0.25">
      <c r="A31545" s="90" t="s">
        <v>4883</v>
      </c>
      <c r="B31545" s="91"/>
      <c r="C31545" s="92">
        <v>94.1011724495159</v>
      </c>
      <c r="D31545" s="91"/>
      <c r="E31545" s="93" t="s">
        <v>4884</v>
      </c>
      <c r="F31545" s="94">
        <v>2986647</v>
      </c>
    </row>
    <row r="31546" spans="1:6" ht="0.2" customHeight="1" x14ac:dyDescent="0.2"/>
    <row r="31547" spans="1:6" ht="12.75" customHeight="1" x14ac:dyDescent="0.2">
      <c r="A31547" s="80" t="s">
        <v>4871</v>
      </c>
      <c r="B31547" s="81" t="s">
        <v>4885</v>
      </c>
      <c r="C31547" s="82" t="s">
        <v>4870</v>
      </c>
      <c r="D31547" s="82" t="s">
        <v>4873</v>
      </c>
      <c r="E31547" s="82" t="s">
        <v>4874</v>
      </c>
      <c r="F31547" s="83" t="s">
        <v>4875</v>
      </c>
    </row>
    <row r="31548" spans="1:6" ht="409.6" hidden="1" customHeight="1" x14ac:dyDescent="0.2"/>
    <row r="31549" spans="1:6" ht="25.5" customHeight="1" thickBot="1" x14ac:dyDescent="0.25">
      <c r="A31549" s="84" t="s">
        <v>6003</v>
      </c>
      <c r="B31549" s="85" t="s">
        <v>6004</v>
      </c>
      <c r="C31549" s="86" t="s">
        <v>4888</v>
      </c>
      <c r="D31549" s="87">
        <v>0.96760000000000002</v>
      </c>
      <c r="E31549" s="88">
        <v>184277</v>
      </c>
      <c r="F31549" s="89">
        <f>+D31549*E31549</f>
        <v>178306.4252</v>
      </c>
    </row>
    <row r="31550" spans="1:6" ht="409.6" hidden="1" customHeight="1" thickBot="1" x14ac:dyDescent="0.25"/>
    <row r="31551" spans="1:6" ht="13.5" customHeight="1" thickBot="1" x14ac:dyDescent="0.25">
      <c r="A31551" s="90" t="s">
        <v>4893</v>
      </c>
      <c r="B31551" s="91"/>
      <c r="C31551" s="92">
        <v>5.6179400025457902</v>
      </c>
      <c r="D31551" s="91"/>
      <c r="E31551" s="93" t="s">
        <v>4884</v>
      </c>
      <c r="F31551" s="94">
        <v>178306</v>
      </c>
    </row>
    <row r="31552" spans="1:6" ht="0.2" customHeight="1" x14ac:dyDescent="0.2"/>
    <row r="31553" spans="1:6" ht="12.75" customHeight="1" x14ac:dyDescent="0.2">
      <c r="A31553" s="80" t="s">
        <v>4871</v>
      </c>
      <c r="B31553" s="81" t="s">
        <v>4894</v>
      </c>
      <c r="C31553" s="82" t="s">
        <v>4870</v>
      </c>
      <c r="D31553" s="82" t="s">
        <v>4873</v>
      </c>
      <c r="E31553" s="82" t="s">
        <v>4874</v>
      </c>
      <c r="F31553" s="83" t="s">
        <v>4875</v>
      </c>
    </row>
    <row r="31554" spans="1:6" ht="409.6" hidden="1" customHeight="1" x14ac:dyDescent="0.2"/>
    <row r="31555" spans="1:6" ht="25.5" customHeight="1" thickBot="1" x14ac:dyDescent="0.25">
      <c r="A31555" s="84" t="s">
        <v>4895</v>
      </c>
      <c r="B31555" s="85" t="s">
        <v>4896</v>
      </c>
      <c r="C31555" s="86" t="s">
        <v>4897</v>
      </c>
      <c r="D31555" s="87">
        <v>0.05</v>
      </c>
      <c r="E31555" s="88">
        <v>178306</v>
      </c>
      <c r="F31555" s="89">
        <f>+D31555*E31555</f>
        <v>8915.3000000000011</v>
      </c>
    </row>
    <row r="31556" spans="1:6" ht="409.6" hidden="1" customHeight="1" thickBot="1" x14ac:dyDescent="0.25"/>
    <row r="31557" spans="1:6" ht="13.5" customHeight="1" thickBot="1" x14ac:dyDescent="0.25">
      <c r="A31557" s="90" t="s">
        <v>4898</v>
      </c>
      <c r="B31557" s="91"/>
      <c r="C31557" s="92">
        <v>0.28088754793835202</v>
      </c>
      <c r="D31557" s="91"/>
      <c r="E31557" s="93" t="s">
        <v>4884</v>
      </c>
      <c r="F31557" s="94">
        <v>8915</v>
      </c>
    </row>
    <row r="31558" spans="1:6" ht="0.2" customHeight="1" thickBot="1" x14ac:dyDescent="0.25"/>
    <row r="31559" spans="1:6" ht="12.75" customHeight="1" thickBot="1" x14ac:dyDescent="0.3">
      <c r="A31559" s="157" t="s">
        <v>4909</v>
      </c>
      <c r="B31559" s="158"/>
      <c r="C31559" s="158"/>
      <c r="D31559" s="158"/>
      <c r="E31559" s="159">
        <v>3173868</v>
      </c>
      <c r="F31559" s="160"/>
    </row>
    <row r="31560" spans="1:6" ht="12.75" customHeight="1" x14ac:dyDescent="0.2"/>
    <row r="31561" spans="1:6" ht="12.75" customHeight="1" x14ac:dyDescent="0.2"/>
    <row r="31562" spans="1:6" ht="409.6" hidden="1" customHeight="1" x14ac:dyDescent="0.2"/>
    <row r="31563" spans="1:6" ht="12.75" customHeight="1" x14ac:dyDescent="0.25">
      <c r="A31563" s="144" t="s">
        <v>4868</v>
      </c>
      <c r="B31563" s="145"/>
      <c r="C31563" s="145"/>
      <c r="D31563" s="145"/>
      <c r="E31563" s="146"/>
      <c r="F31563" s="147"/>
    </row>
    <row r="31564" spans="1:6" ht="12.75" customHeight="1" x14ac:dyDescent="0.2">
      <c r="A31564" s="138" t="s">
        <v>3915</v>
      </c>
      <c r="B31564" s="139"/>
      <c r="C31564" s="139"/>
      <c r="D31564" s="140"/>
      <c r="E31564" s="76" t="s">
        <v>4869</v>
      </c>
      <c r="F31564" s="77" t="s">
        <v>4870</v>
      </c>
    </row>
    <row r="31565" spans="1:6" ht="12.75" customHeight="1" x14ac:dyDescent="0.2">
      <c r="A31565" s="141"/>
      <c r="B31565" s="142"/>
      <c r="C31565" s="142"/>
      <c r="D31565" s="143"/>
      <c r="E31565" s="78" t="s">
        <v>3914</v>
      </c>
      <c r="F31565" s="79" t="s">
        <v>9</v>
      </c>
    </row>
    <row r="31566" spans="1:6" ht="409.6" hidden="1" customHeight="1" x14ac:dyDescent="0.2"/>
    <row r="31567" spans="1:6" ht="12.75" customHeight="1" x14ac:dyDescent="0.2">
      <c r="A31567" s="80" t="s">
        <v>4871</v>
      </c>
      <c r="B31567" s="81" t="s">
        <v>4872</v>
      </c>
      <c r="C31567" s="82" t="s">
        <v>4870</v>
      </c>
      <c r="D31567" s="82" t="s">
        <v>4873</v>
      </c>
      <c r="E31567" s="82" t="s">
        <v>4874</v>
      </c>
      <c r="F31567" s="83" t="s">
        <v>4875</v>
      </c>
    </row>
    <row r="31568" spans="1:6" ht="409.6" hidden="1" customHeight="1" x14ac:dyDescent="0.2"/>
    <row r="31569" spans="1:6" ht="25.5" customHeight="1" thickBot="1" x14ac:dyDescent="0.25">
      <c r="A31569" s="84" t="s">
        <v>6702</v>
      </c>
      <c r="B31569" s="85" t="s">
        <v>6703</v>
      </c>
      <c r="C31569" s="86" t="s">
        <v>9</v>
      </c>
      <c r="D31569" s="87">
        <v>1</v>
      </c>
      <c r="E31569" s="88">
        <v>279600</v>
      </c>
      <c r="F31569" s="89">
        <f>+D31569*E31569</f>
        <v>279600</v>
      </c>
    </row>
    <row r="31570" spans="1:6" ht="409.6" hidden="1" customHeight="1" thickBot="1" x14ac:dyDescent="0.25"/>
    <row r="31571" spans="1:6" ht="13.5" customHeight="1" thickBot="1" x14ac:dyDescent="0.25">
      <c r="A31571" s="90" t="s">
        <v>4883</v>
      </c>
      <c r="B31571" s="91"/>
      <c r="C31571" s="92">
        <v>85.670426237946899</v>
      </c>
      <c r="D31571" s="91"/>
      <c r="E31571" s="93" t="s">
        <v>4884</v>
      </c>
      <c r="F31571" s="94">
        <v>279600</v>
      </c>
    </row>
    <row r="31572" spans="1:6" ht="0.2" customHeight="1" x14ac:dyDescent="0.2"/>
    <row r="31573" spans="1:6" ht="12.75" customHeight="1" x14ac:dyDescent="0.2">
      <c r="A31573" s="80" t="s">
        <v>4871</v>
      </c>
      <c r="B31573" s="81" t="s">
        <v>4885</v>
      </c>
      <c r="C31573" s="82" t="s">
        <v>4870</v>
      </c>
      <c r="D31573" s="82" t="s">
        <v>4873</v>
      </c>
      <c r="E31573" s="82" t="s">
        <v>4874</v>
      </c>
      <c r="F31573" s="83" t="s">
        <v>4875</v>
      </c>
    </row>
    <row r="31574" spans="1:6" ht="409.6" hidden="1" customHeight="1" x14ac:dyDescent="0.2"/>
    <row r="31575" spans="1:6" ht="25.5" customHeight="1" thickBot="1" x14ac:dyDescent="0.25">
      <c r="A31575" s="84" t="s">
        <v>6003</v>
      </c>
      <c r="B31575" s="85" t="s">
        <v>6004</v>
      </c>
      <c r="C31575" s="86" t="s">
        <v>4888</v>
      </c>
      <c r="D31575" s="87">
        <v>0.2417</v>
      </c>
      <c r="E31575" s="88">
        <v>184277</v>
      </c>
      <c r="F31575" s="89">
        <f>+D31575*E31575</f>
        <v>44539.750899999999</v>
      </c>
    </row>
    <row r="31576" spans="1:6" ht="409.6" hidden="1" customHeight="1" thickBot="1" x14ac:dyDescent="0.25"/>
    <row r="31577" spans="1:6" ht="13.5" customHeight="1" thickBot="1" x14ac:dyDescent="0.25">
      <c r="A31577" s="90" t="s">
        <v>4893</v>
      </c>
      <c r="B31577" s="91"/>
      <c r="C31577" s="92">
        <v>13.647213106717301</v>
      </c>
      <c r="D31577" s="91"/>
      <c r="E31577" s="93" t="s">
        <v>4884</v>
      </c>
      <c r="F31577" s="94">
        <v>44540</v>
      </c>
    </row>
    <row r="31578" spans="1:6" ht="0.2" customHeight="1" x14ac:dyDescent="0.2"/>
    <row r="31579" spans="1:6" ht="12.75" customHeight="1" x14ac:dyDescent="0.2">
      <c r="A31579" s="80" t="s">
        <v>4871</v>
      </c>
      <c r="B31579" s="81" t="s">
        <v>4894</v>
      </c>
      <c r="C31579" s="82" t="s">
        <v>4870</v>
      </c>
      <c r="D31579" s="82" t="s">
        <v>4873</v>
      </c>
      <c r="E31579" s="82" t="s">
        <v>4874</v>
      </c>
      <c r="F31579" s="83" t="s">
        <v>4875</v>
      </c>
    </row>
    <row r="31580" spans="1:6" ht="409.6" hidden="1" customHeight="1" x14ac:dyDescent="0.2"/>
    <row r="31581" spans="1:6" ht="25.5" customHeight="1" thickBot="1" x14ac:dyDescent="0.25">
      <c r="A31581" s="84" t="s">
        <v>4895</v>
      </c>
      <c r="B31581" s="85" t="s">
        <v>4896</v>
      </c>
      <c r="C31581" s="86" t="s">
        <v>4897</v>
      </c>
      <c r="D31581" s="87">
        <v>0.05</v>
      </c>
      <c r="E31581" s="88">
        <v>44540</v>
      </c>
      <c r="F31581" s="89">
        <f>+D31581*E31581</f>
        <v>2227</v>
      </c>
    </row>
    <row r="31582" spans="1:6" ht="409.6" hidden="1" customHeight="1" thickBot="1" x14ac:dyDescent="0.25"/>
    <row r="31583" spans="1:6" ht="13.5" customHeight="1" thickBot="1" x14ac:dyDescent="0.25">
      <c r="A31583" s="90" t="s">
        <v>4898</v>
      </c>
      <c r="B31583" s="91"/>
      <c r="C31583" s="92">
        <v>0.68236065533586399</v>
      </c>
      <c r="D31583" s="91"/>
      <c r="E31583" s="93" t="s">
        <v>4884</v>
      </c>
      <c r="F31583" s="94">
        <v>2227</v>
      </c>
    </row>
    <row r="31584" spans="1:6" ht="0.2" customHeight="1" thickBot="1" x14ac:dyDescent="0.25"/>
    <row r="31585" spans="1:6" ht="12.75" customHeight="1" thickBot="1" x14ac:dyDescent="0.3">
      <c r="A31585" s="157" t="s">
        <v>4909</v>
      </c>
      <c r="B31585" s="158"/>
      <c r="C31585" s="158"/>
      <c r="D31585" s="158"/>
      <c r="E31585" s="159">
        <v>326367</v>
      </c>
      <c r="F31585" s="160"/>
    </row>
    <row r="31586" spans="1:6" ht="12.75" customHeight="1" x14ac:dyDescent="0.2"/>
    <row r="31587" spans="1:6" ht="12.75" customHeight="1" x14ac:dyDescent="0.2"/>
    <row r="31588" spans="1:6" ht="409.6" hidden="1" customHeight="1" x14ac:dyDescent="0.2"/>
    <row r="31589" spans="1:6" ht="12.75" customHeight="1" x14ac:dyDescent="0.25">
      <c r="A31589" s="144" t="s">
        <v>4868</v>
      </c>
      <c r="B31589" s="145"/>
      <c r="C31589" s="145"/>
      <c r="D31589" s="145"/>
      <c r="E31589" s="146"/>
      <c r="F31589" s="147"/>
    </row>
    <row r="31590" spans="1:6" ht="12.75" customHeight="1" x14ac:dyDescent="0.2">
      <c r="A31590" s="138" t="s">
        <v>3917</v>
      </c>
      <c r="B31590" s="139"/>
      <c r="C31590" s="139"/>
      <c r="D31590" s="140"/>
      <c r="E31590" s="76" t="s">
        <v>4869</v>
      </c>
      <c r="F31590" s="77" t="s">
        <v>4870</v>
      </c>
    </row>
    <row r="31591" spans="1:6" ht="12.75" customHeight="1" x14ac:dyDescent="0.2">
      <c r="A31591" s="141"/>
      <c r="B31591" s="142"/>
      <c r="C31591" s="142"/>
      <c r="D31591" s="143"/>
      <c r="E31591" s="78" t="s">
        <v>3916</v>
      </c>
      <c r="F31591" s="79" t="s">
        <v>9</v>
      </c>
    </row>
    <row r="31592" spans="1:6" ht="409.6" hidden="1" customHeight="1" x14ac:dyDescent="0.2"/>
    <row r="31593" spans="1:6" ht="12.75" customHeight="1" x14ac:dyDescent="0.2">
      <c r="A31593" s="80" t="s">
        <v>4871</v>
      </c>
      <c r="B31593" s="81" t="s">
        <v>4872</v>
      </c>
      <c r="C31593" s="82" t="s">
        <v>4870</v>
      </c>
      <c r="D31593" s="82" t="s">
        <v>4873</v>
      </c>
      <c r="E31593" s="82" t="s">
        <v>4874</v>
      </c>
      <c r="F31593" s="83" t="s">
        <v>4875</v>
      </c>
    </row>
    <row r="31594" spans="1:6" ht="409.6" hidden="1" customHeight="1" x14ac:dyDescent="0.2"/>
    <row r="31595" spans="1:6" ht="25.5" customHeight="1" thickBot="1" x14ac:dyDescent="0.25">
      <c r="A31595" s="84" t="s">
        <v>6704</v>
      </c>
      <c r="B31595" s="85" t="s">
        <v>6705</v>
      </c>
      <c r="C31595" s="86" t="s">
        <v>9</v>
      </c>
      <c r="D31595" s="87">
        <v>1</v>
      </c>
      <c r="E31595" s="88">
        <v>384000</v>
      </c>
      <c r="F31595" s="89">
        <f>+D31595*E31595</f>
        <v>384000</v>
      </c>
    </row>
    <row r="31596" spans="1:6" ht="409.6" hidden="1" customHeight="1" thickBot="1" x14ac:dyDescent="0.25"/>
    <row r="31597" spans="1:6" ht="13.5" customHeight="1" thickBot="1" x14ac:dyDescent="0.25">
      <c r="A31597" s="90" t="s">
        <v>4883</v>
      </c>
      <c r="B31597" s="91"/>
      <c r="C31597" s="92">
        <v>80.400158287811607</v>
      </c>
      <c r="D31597" s="91"/>
      <c r="E31597" s="93" t="s">
        <v>4884</v>
      </c>
      <c r="F31597" s="94">
        <v>384000</v>
      </c>
    </row>
    <row r="31598" spans="1:6" ht="0.2" customHeight="1" x14ac:dyDescent="0.2"/>
    <row r="31599" spans="1:6" ht="12.75" customHeight="1" x14ac:dyDescent="0.2">
      <c r="A31599" s="80" t="s">
        <v>4871</v>
      </c>
      <c r="B31599" s="81" t="s">
        <v>4885</v>
      </c>
      <c r="C31599" s="82" t="s">
        <v>4870</v>
      </c>
      <c r="D31599" s="82" t="s">
        <v>4873</v>
      </c>
      <c r="E31599" s="82" t="s">
        <v>4874</v>
      </c>
      <c r="F31599" s="83" t="s">
        <v>4875</v>
      </c>
    </row>
    <row r="31600" spans="1:6" ht="409.6" hidden="1" customHeight="1" x14ac:dyDescent="0.2"/>
    <row r="31601" spans="1:6" ht="25.5" customHeight="1" thickBot="1" x14ac:dyDescent="0.25">
      <c r="A31601" s="84" t="s">
        <v>6003</v>
      </c>
      <c r="B31601" s="85" t="s">
        <v>6004</v>
      </c>
      <c r="C31601" s="86" t="s">
        <v>4888</v>
      </c>
      <c r="D31601" s="87">
        <v>0.48380000000000001</v>
      </c>
      <c r="E31601" s="88">
        <v>184277</v>
      </c>
      <c r="F31601" s="89">
        <f>+D31601*E31601</f>
        <v>89153.212599999999</v>
      </c>
    </row>
    <row r="31602" spans="1:6" ht="409.6" hidden="1" customHeight="1" thickBot="1" x14ac:dyDescent="0.25"/>
    <row r="31603" spans="1:6" ht="13.5" customHeight="1" thickBot="1" x14ac:dyDescent="0.25">
      <c r="A31603" s="90" t="s">
        <v>4893</v>
      </c>
      <c r="B31603" s="91"/>
      <c r="C31603" s="92">
        <v>18.666446124565802</v>
      </c>
      <c r="D31603" s="91"/>
      <c r="E31603" s="93" t="s">
        <v>4884</v>
      </c>
      <c r="F31603" s="94">
        <v>89153</v>
      </c>
    </row>
    <row r="31604" spans="1:6" ht="0.2" customHeight="1" x14ac:dyDescent="0.2"/>
    <row r="31605" spans="1:6" ht="12.75" customHeight="1" x14ac:dyDescent="0.2">
      <c r="A31605" s="80" t="s">
        <v>4871</v>
      </c>
      <c r="B31605" s="81" t="s">
        <v>4894</v>
      </c>
      <c r="C31605" s="82" t="s">
        <v>4870</v>
      </c>
      <c r="D31605" s="82" t="s">
        <v>4873</v>
      </c>
      <c r="E31605" s="82" t="s">
        <v>4874</v>
      </c>
      <c r="F31605" s="83" t="s">
        <v>4875</v>
      </c>
    </row>
    <row r="31606" spans="1:6" ht="409.6" hidden="1" customHeight="1" x14ac:dyDescent="0.2"/>
    <row r="31607" spans="1:6" ht="25.5" customHeight="1" thickBot="1" x14ac:dyDescent="0.25">
      <c r="A31607" s="84" t="s">
        <v>4895</v>
      </c>
      <c r="B31607" s="85" t="s">
        <v>4896</v>
      </c>
      <c r="C31607" s="86" t="s">
        <v>4897</v>
      </c>
      <c r="D31607" s="87">
        <v>0.05</v>
      </c>
      <c r="E31607" s="88">
        <v>89153</v>
      </c>
      <c r="F31607" s="89">
        <f>+D31607*E31607</f>
        <v>4457.6500000000005</v>
      </c>
    </row>
    <row r="31608" spans="1:6" ht="409.6" hidden="1" customHeight="1" thickBot="1" x14ac:dyDescent="0.25"/>
    <row r="31609" spans="1:6" ht="13.5" customHeight="1" thickBot="1" x14ac:dyDescent="0.25">
      <c r="A31609" s="90" t="s">
        <v>4898</v>
      </c>
      <c r="B31609" s="91"/>
      <c r="C31609" s="92">
        <v>0.93339558762256303</v>
      </c>
      <c r="D31609" s="91"/>
      <c r="E31609" s="93" t="s">
        <v>4884</v>
      </c>
      <c r="F31609" s="94">
        <v>4458</v>
      </c>
    </row>
    <row r="31610" spans="1:6" ht="0.2" customHeight="1" thickBot="1" x14ac:dyDescent="0.25"/>
    <row r="31611" spans="1:6" ht="12.75" customHeight="1" thickBot="1" x14ac:dyDescent="0.3">
      <c r="A31611" s="157" t="s">
        <v>4909</v>
      </c>
      <c r="B31611" s="158"/>
      <c r="C31611" s="158"/>
      <c r="D31611" s="158"/>
      <c r="E31611" s="159">
        <v>477611</v>
      </c>
      <c r="F31611" s="160"/>
    </row>
    <row r="31612" spans="1:6" ht="12.75" customHeight="1" x14ac:dyDescent="0.2"/>
    <row r="31613" spans="1:6" ht="12.75" customHeight="1" x14ac:dyDescent="0.2"/>
    <row r="31614" spans="1:6" ht="409.6" hidden="1" customHeight="1" x14ac:dyDescent="0.2"/>
    <row r="31615" spans="1:6" ht="12.75" customHeight="1" x14ac:dyDescent="0.25">
      <c r="A31615" s="144" t="s">
        <v>4868</v>
      </c>
      <c r="B31615" s="145"/>
      <c r="C31615" s="145"/>
      <c r="D31615" s="145"/>
      <c r="E31615" s="146"/>
      <c r="F31615" s="147"/>
    </row>
    <row r="31616" spans="1:6" ht="12.75" customHeight="1" x14ac:dyDescent="0.2">
      <c r="A31616" s="138" t="s">
        <v>3919</v>
      </c>
      <c r="B31616" s="139"/>
      <c r="C31616" s="139"/>
      <c r="D31616" s="140"/>
      <c r="E31616" s="76" t="s">
        <v>4869</v>
      </c>
      <c r="F31616" s="77" t="s">
        <v>4870</v>
      </c>
    </row>
    <row r="31617" spans="1:6" ht="12.75" customHeight="1" x14ac:dyDescent="0.2">
      <c r="A31617" s="141"/>
      <c r="B31617" s="142"/>
      <c r="C31617" s="142"/>
      <c r="D31617" s="143"/>
      <c r="E31617" s="78" t="s">
        <v>3918</v>
      </c>
      <c r="F31617" s="79" t="s">
        <v>9</v>
      </c>
    </row>
    <row r="31618" spans="1:6" ht="409.6" hidden="1" customHeight="1" x14ac:dyDescent="0.2"/>
    <row r="31619" spans="1:6" ht="12.75" customHeight="1" x14ac:dyDescent="0.2">
      <c r="A31619" s="80" t="s">
        <v>4871</v>
      </c>
      <c r="B31619" s="81" t="s">
        <v>4872</v>
      </c>
      <c r="C31619" s="82" t="s">
        <v>4870</v>
      </c>
      <c r="D31619" s="82" t="s">
        <v>4873</v>
      </c>
      <c r="E31619" s="82" t="s">
        <v>4874</v>
      </c>
      <c r="F31619" s="83" t="s">
        <v>4875</v>
      </c>
    </row>
    <row r="31620" spans="1:6" ht="409.6" hidden="1" customHeight="1" x14ac:dyDescent="0.2"/>
    <row r="31621" spans="1:6" ht="25.5" customHeight="1" x14ac:dyDescent="0.2">
      <c r="A31621" s="84" t="s">
        <v>6706</v>
      </c>
      <c r="B31621" s="85" t="s">
        <v>6707</v>
      </c>
      <c r="C31621" s="86" t="s">
        <v>9</v>
      </c>
      <c r="D31621" s="87">
        <v>1</v>
      </c>
      <c r="E31621" s="88">
        <v>359630</v>
      </c>
      <c r="F31621" s="89">
        <f>+D31621*E31621</f>
        <v>359630</v>
      </c>
    </row>
    <row r="31622" spans="1:6" ht="409.6" hidden="1" customHeight="1" x14ac:dyDescent="0.2"/>
    <row r="31623" spans="1:6" ht="25.5" customHeight="1" x14ac:dyDescent="0.2">
      <c r="A31623" s="84" t="s">
        <v>6670</v>
      </c>
      <c r="B31623" s="85" t="s">
        <v>6671</v>
      </c>
      <c r="C31623" s="86" t="s">
        <v>263</v>
      </c>
      <c r="D31623" s="87">
        <v>2</v>
      </c>
      <c r="E31623" s="88">
        <v>33690</v>
      </c>
      <c r="F31623" s="89">
        <f>+D31623*E31623</f>
        <v>67380</v>
      </c>
    </row>
    <row r="31624" spans="1:6" ht="409.6" hidden="1" customHeight="1" x14ac:dyDescent="0.2"/>
    <row r="31625" spans="1:6" ht="25.5" customHeight="1" x14ac:dyDescent="0.2">
      <c r="A31625" s="84" t="s">
        <v>6169</v>
      </c>
      <c r="B31625" s="85" t="s">
        <v>6170</v>
      </c>
      <c r="C31625" s="86" t="s">
        <v>9</v>
      </c>
      <c r="D31625" s="87">
        <v>0.2</v>
      </c>
      <c r="E31625" s="88">
        <v>9500</v>
      </c>
      <c r="F31625" s="89">
        <f>+D31625*E31625</f>
        <v>1900</v>
      </c>
    </row>
    <row r="31626" spans="1:6" ht="409.6" hidden="1" customHeight="1" x14ac:dyDescent="0.2"/>
    <row r="31627" spans="1:6" ht="25.5" customHeight="1" x14ac:dyDescent="0.2">
      <c r="A31627" s="84" t="s">
        <v>6642</v>
      </c>
      <c r="B31627" s="85" t="s">
        <v>6643</v>
      </c>
      <c r="C31627" s="86" t="s">
        <v>9</v>
      </c>
      <c r="D31627" s="87">
        <v>0.1</v>
      </c>
      <c r="E31627" s="88">
        <v>9500</v>
      </c>
      <c r="F31627" s="89">
        <f>+D31627*E31627</f>
        <v>950</v>
      </c>
    </row>
    <row r="31628" spans="1:6" ht="409.6" hidden="1" customHeight="1" x14ac:dyDescent="0.2"/>
    <row r="31629" spans="1:6" ht="25.5" customHeight="1" thickBot="1" x14ac:dyDescent="0.25">
      <c r="A31629" s="84" t="s">
        <v>5044</v>
      </c>
      <c r="B31629" s="85" t="s">
        <v>5045</v>
      </c>
      <c r="C31629" s="86" t="s">
        <v>9</v>
      </c>
      <c r="D31629" s="87">
        <v>10</v>
      </c>
      <c r="E31629" s="88">
        <v>1958</v>
      </c>
      <c r="F31629" s="89">
        <f>+D31629*E31629</f>
        <v>19580</v>
      </c>
    </row>
    <row r="31630" spans="1:6" ht="409.6" hidden="1" customHeight="1" x14ac:dyDescent="0.2"/>
    <row r="31631" spans="1:6" ht="13.5" customHeight="1" thickBot="1" x14ac:dyDescent="0.25">
      <c r="A31631" s="90" t="s">
        <v>4883</v>
      </c>
      <c r="B31631" s="91"/>
      <c r="C31631" s="92">
        <v>88.1270453792322</v>
      </c>
      <c r="D31631" s="91"/>
      <c r="E31631" s="93" t="s">
        <v>4884</v>
      </c>
      <c r="F31631" s="94">
        <v>449440</v>
      </c>
    </row>
    <row r="31632" spans="1:6" ht="0.2" customHeight="1" x14ac:dyDescent="0.2"/>
    <row r="31633" spans="1:6" ht="12.75" customHeight="1" x14ac:dyDescent="0.2">
      <c r="A31633" s="80" t="s">
        <v>4871</v>
      </c>
      <c r="B31633" s="81" t="s">
        <v>4885</v>
      </c>
      <c r="C31633" s="82" t="s">
        <v>4870</v>
      </c>
      <c r="D31633" s="82" t="s">
        <v>4873</v>
      </c>
      <c r="E31633" s="82" t="s">
        <v>4874</v>
      </c>
      <c r="F31633" s="83" t="s">
        <v>4875</v>
      </c>
    </row>
    <row r="31634" spans="1:6" ht="409.6" hidden="1" customHeight="1" x14ac:dyDescent="0.2"/>
    <row r="31635" spans="1:6" ht="25.5" customHeight="1" thickBot="1" x14ac:dyDescent="0.25">
      <c r="A31635" s="84" t="s">
        <v>6003</v>
      </c>
      <c r="B31635" s="85" t="s">
        <v>6004</v>
      </c>
      <c r="C31635" s="86" t="s">
        <v>4888</v>
      </c>
      <c r="D31635" s="87">
        <v>0.31294</v>
      </c>
      <c r="E31635" s="88">
        <v>184277</v>
      </c>
      <c r="F31635" s="89">
        <f>+D31635*E31635</f>
        <v>57667.644379999998</v>
      </c>
    </row>
    <row r="31636" spans="1:6" ht="409.6" hidden="1" customHeight="1" thickBot="1" x14ac:dyDescent="0.25"/>
    <row r="31637" spans="1:6" ht="13.5" customHeight="1" thickBot="1" x14ac:dyDescent="0.25">
      <c r="A31637" s="90" t="s">
        <v>4893</v>
      </c>
      <c r="B31637" s="91"/>
      <c r="C31637" s="92">
        <v>11.307650527166199</v>
      </c>
      <c r="D31637" s="91"/>
      <c r="E31637" s="93" t="s">
        <v>4884</v>
      </c>
      <c r="F31637" s="94">
        <v>57668</v>
      </c>
    </row>
    <row r="31638" spans="1:6" ht="0.2" customHeight="1" x14ac:dyDescent="0.2"/>
    <row r="31639" spans="1:6" ht="12.75" customHeight="1" x14ac:dyDescent="0.2">
      <c r="A31639" s="80" t="s">
        <v>4871</v>
      </c>
      <c r="B31639" s="81" t="s">
        <v>4894</v>
      </c>
      <c r="C31639" s="82" t="s">
        <v>4870</v>
      </c>
      <c r="D31639" s="82" t="s">
        <v>4873</v>
      </c>
      <c r="E31639" s="82" t="s">
        <v>4874</v>
      </c>
      <c r="F31639" s="83" t="s">
        <v>4875</v>
      </c>
    </row>
    <row r="31640" spans="1:6" ht="409.6" hidden="1" customHeight="1" x14ac:dyDescent="0.2"/>
    <row r="31641" spans="1:6" ht="25.5" customHeight="1" thickBot="1" x14ac:dyDescent="0.25">
      <c r="A31641" s="84" t="s">
        <v>4895</v>
      </c>
      <c r="B31641" s="85" t="s">
        <v>4896</v>
      </c>
      <c r="C31641" s="86" t="s">
        <v>4897</v>
      </c>
      <c r="D31641" s="87">
        <v>0.05</v>
      </c>
      <c r="E31641" s="88">
        <v>57668</v>
      </c>
      <c r="F31641" s="89">
        <f>+D31641*E31641</f>
        <v>2883.4</v>
      </c>
    </row>
    <row r="31642" spans="1:6" ht="409.6" hidden="1" customHeight="1" thickBot="1" x14ac:dyDescent="0.25"/>
    <row r="31643" spans="1:6" ht="13.5" customHeight="1" thickBot="1" x14ac:dyDescent="0.25">
      <c r="A31643" s="90" t="s">
        <v>4898</v>
      </c>
      <c r="B31643" s="91"/>
      <c r="C31643" s="92">
        <v>0.56530409360165201</v>
      </c>
      <c r="D31643" s="91"/>
      <c r="E31643" s="93" t="s">
        <v>4884</v>
      </c>
      <c r="F31643" s="94">
        <v>2883</v>
      </c>
    </row>
    <row r="31644" spans="1:6" ht="0.2" customHeight="1" thickBot="1" x14ac:dyDescent="0.25"/>
    <row r="31645" spans="1:6" ht="12.75" customHeight="1" thickBot="1" x14ac:dyDescent="0.3">
      <c r="A31645" s="157" t="s">
        <v>4909</v>
      </c>
      <c r="B31645" s="158"/>
      <c r="C31645" s="158"/>
      <c r="D31645" s="158"/>
      <c r="E31645" s="159">
        <v>509991</v>
      </c>
      <c r="F31645" s="160"/>
    </row>
    <row r="31646" spans="1:6" ht="12.75" customHeight="1" x14ac:dyDescent="0.2"/>
    <row r="31647" spans="1:6" ht="12.75" customHeight="1" x14ac:dyDescent="0.2"/>
    <row r="31648" spans="1:6" ht="409.6" hidden="1" customHeight="1" x14ac:dyDescent="0.2"/>
    <row r="31649" spans="1:6" ht="12.75" customHeight="1" x14ac:dyDescent="0.25">
      <c r="A31649" s="144" t="s">
        <v>4868</v>
      </c>
      <c r="B31649" s="145"/>
      <c r="C31649" s="145"/>
      <c r="D31649" s="145"/>
      <c r="E31649" s="146"/>
      <c r="F31649" s="147"/>
    </row>
    <row r="31650" spans="1:6" ht="12.75" customHeight="1" x14ac:dyDescent="0.2">
      <c r="A31650" s="138" t="s">
        <v>3921</v>
      </c>
      <c r="B31650" s="139"/>
      <c r="C31650" s="139"/>
      <c r="D31650" s="140"/>
      <c r="E31650" s="76" t="s">
        <v>4869</v>
      </c>
      <c r="F31650" s="77" t="s">
        <v>4870</v>
      </c>
    </row>
    <row r="31651" spans="1:6" ht="12.75" customHeight="1" x14ac:dyDescent="0.2">
      <c r="A31651" s="141"/>
      <c r="B31651" s="142"/>
      <c r="C31651" s="142"/>
      <c r="D31651" s="143"/>
      <c r="E31651" s="78" t="s">
        <v>3920</v>
      </c>
      <c r="F31651" s="79" t="s">
        <v>9</v>
      </c>
    </row>
    <row r="31652" spans="1:6" ht="409.6" hidden="1" customHeight="1" x14ac:dyDescent="0.2"/>
    <row r="31653" spans="1:6" ht="12.75" customHeight="1" x14ac:dyDescent="0.2">
      <c r="A31653" s="80" t="s">
        <v>4871</v>
      </c>
      <c r="B31653" s="81" t="s">
        <v>4872</v>
      </c>
      <c r="C31653" s="82" t="s">
        <v>4870</v>
      </c>
      <c r="D31653" s="82" t="s">
        <v>4873</v>
      </c>
      <c r="E31653" s="82" t="s">
        <v>4874</v>
      </c>
      <c r="F31653" s="83" t="s">
        <v>4875</v>
      </c>
    </row>
    <row r="31654" spans="1:6" ht="409.6" hidden="1" customHeight="1" x14ac:dyDescent="0.2"/>
    <row r="31655" spans="1:6" ht="25.5" customHeight="1" x14ac:dyDescent="0.2">
      <c r="A31655" s="84" t="s">
        <v>6337</v>
      </c>
      <c r="B31655" s="85" t="s">
        <v>6338</v>
      </c>
      <c r="C31655" s="86" t="s">
        <v>9</v>
      </c>
      <c r="D31655" s="87">
        <v>1</v>
      </c>
      <c r="E31655" s="88">
        <v>52210</v>
      </c>
      <c r="F31655" s="89">
        <f>+D31655*E31655</f>
        <v>52210</v>
      </c>
    </row>
    <row r="31656" spans="1:6" ht="409.6" hidden="1" customHeight="1" x14ac:dyDescent="0.2"/>
    <row r="31657" spans="1:6" ht="25.5" customHeight="1" thickBot="1" x14ac:dyDescent="0.25">
      <c r="A31657" s="84" t="s">
        <v>5044</v>
      </c>
      <c r="B31657" s="85" t="s">
        <v>5045</v>
      </c>
      <c r="C31657" s="86" t="s">
        <v>9</v>
      </c>
      <c r="D31657" s="87">
        <v>2</v>
      </c>
      <c r="E31657" s="88">
        <v>1958</v>
      </c>
      <c r="F31657" s="89">
        <f>+D31657*E31657</f>
        <v>3916</v>
      </c>
    </row>
    <row r="31658" spans="1:6" ht="409.6" hidden="1" customHeight="1" thickBot="1" x14ac:dyDescent="0.25"/>
    <row r="31659" spans="1:6" ht="13.5" customHeight="1" thickBot="1" x14ac:dyDescent="0.25">
      <c r="A31659" s="90" t="s">
        <v>4883</v>
      </c>
      <c r="B31659" s="91"/>
      <c r="C31659" s="92">
        <v>54.5479284305055</v>
      </c>
      <c r="D31659" s="91"/>
      <c r="E31659" s="93" t="s">
        <v>4884</v>
      </c>
      <c r="F31659" s="94">
        <v>56126</v>
      </c>
    </row>
    <row r="31660" spans="1:6" ht="0.2" customHeight="1" x14ac:dyDescent="0.2"/>
    <row r="31661" spans="1:6" ht="12.75" customHeight="1" x14ac:dyDescent="0.2">
      <c r="A31661" s="80" t="s">
        <v>4871</v>
      </c>
      <c r="B31661" s="81" t="s">
        <v>4885</v>
      </c>
      <c r="C31661" s="82" t="s">
        <v>4870</v>
      </c>
      <c r="D31661" s="82" t="s">
        <v>4873</v>
      </c>
      <c r="E31661" s="82" t="s">
        <v>4874</v>
      </c>
      <c r="F31661" s="83" t="s">
        <v>4875</v>
      </c>
    </row>
    <row r="31662" spans="1:6" ht="409.6" hidden="1" customHeight="1" x14ac:dyDescent="0.2"/>
    <row r="31663" spans="1:6" ht="25.5" customHeight="1" thickBot="1" x14ac:dyDescent="0.25">
      <c r="A31663" s="84" t="s">
        <v>6003</v>
      </c>
      <c r="B31663" s="85" t="s">
        <v>6004</v>
      </c>
      <c r="C31663" s="86" t="s">
        <v>4888</v>
      </c>
      <c r="D31663" s="87">
        <v>0.2417</v>
      </c>
      <c r="E31663" s="88">
        <v>184277</v>
      </c>
      <c r="F31663" s="89">
        <f>+D31663*E31663</f>
        <v>44539.750899999999</v>
      </c>
    </row>
    <row r="31664" spans="1:6" ht="409.6" hidden="1" customHeight="1" thickBot="1" x14ac:dyDescent="0.25"/>
    <row r="31665" spans="1:6" ht="13.5" customHeight="1" thickBot="1" x14ac:dyDescent="0.25">
      <c r="A31665" s="90" t="s">
        <v>4893</v>
      </c>
      <c r="B31665" s="91"/>
      <c r="C31665" s="92">
        <v>43.287687209042403</v>
      </c>
      <c r="D31665" s="91"/>
      <c r="E31665" s="93" t="s">
        <v>4884</v>
      </c>
      <c r="F31665" s="94">
        <v>44540</v>
      </c>
    </row>
    <row r="31666" spans="1:6" ht="0.2" customHeight="1" x14ac:dyDescent="0.2"/>
    <row r="31667" spans="1:6" ht="12.75" customHeight="1" x14ac:dyDescent="0.2">
      <c r="A31667" s="80" t="s">
        <v>4871</v>
      </c>
      <c r="B31667" s="81" t="s">
        <v>4894</v>
      </c>
      <c r="C31667" s="82" t="s">
        <v>4870</v>
      </c>
      <c r="D31667" s="82" t="s">
        <v>4873</v>
      </c>
      <c r="E31667" s="82" t="s">
        <v>4874</v>
      </c>
      <c r="F31667" s="83" t="s">
        <v>4875</v>
      </c>
    </row>
    <row r="31668" spans="1:6" ht="409.6" hidden="1" customHeight="1" x14ac:dyDescent="0.2"/>
    <row r="31669" spans="1:6" ht="25.5" customHeight="1" thickBot="1" x14ac:dyDescent="0.25">
      <c r="A31669" s="84" t="s">
        <v>4895</v>
      </c>
      <c r="B31669" s="85" t="s">
        <v>4896</v>
      </c>
      <c r="C31669" s="86" t="s">
        <v>4897</v>
      </c>
      <c r="D31669" s="87">
        <v>0.05</v>
      </c>
      <c r="E31669" s="88">
        <v>44540</v>
      </c>
      <c r="F31669" s="89">
        <f>+D31669*E31669</f>
        <v>2227</v>
      </c>
    </row>
    <row r="31670" spans="1:6" ht="409.6" hidden="1" customHeight="1" thickBot="1" x14ac:dyDescent="0.25"/>
    <row r="31671" spans="1:6" ht="13.5" customHeight="1" thickBot="1" x14ac:dyDescent="0.25">
      <c r="A31671" s="90" t="s">
        <v>4898</v>
      </c>
      <c r="B31671" s="91"/>
      <c r="C31671" s="92">
        <v>2.1643843604521198</v>
      </c>
      <c r="D31671" s="91"/>
      <c r="E31671" s="93" t="s">
        <v>4884</v>
      </c>
      <c r="F31671" s="94">
        <v>2227</v>
      </c>
    </row>
    <row r="31672" spans="1:6" ht="0.2" customHeight="1" x14ac:dyDescent="0.2"/>
    <row r="31673" spans="1:6" ht="12.75" customHeight="1" thickBot="1" x14ac:dyDescent="0.3">
      <c r="A31673" s="157" t="s">
        <v>4909</v>
      </c>
      <c r="B31673" s="158"/>
      <c r="C31673" s="158"/>
      <c r="D31673" s="158"/>
      <c r="E31673" s="159">
        <v>102893</v>
      </c>
      <c r="F31673" s="160"/>
    </row>
    <row r="31674" spans="1:6" ht="12.75" customHeight="1" x14ac:dyDescent="0.2"/>
    <row r="31675" spans="1:6" ht="12.75" customHeight="1" x14ac:dyDescent="0.2"/>
    <row r="31676" spans="1:6" ht="409.6" hidden="1" customHeight="1" x14ac:dyDescent="0.2"/>
    <row r="31677" spans="1:6" ht="12.75" customHeight="1" x14ac:dyDescent="0.25">
      <c r="A31677" s="144" t="s">
        <v>4868</v>
      </c>
      <c r="B31677" s="145"/>
      <c r="C31677" s="145"/>
      <c r="D31677" s="145"/>
      <c r="E31677" s="146"/>
      <c r="F31677" s="147"/>
    </row>
    <row r="31678" spans="1:6" ht="12.75" customHeight="1" x14ac:dyDescent="0.2">
      <c r="A31678" s="138" t="s">
        <v>3923</v>
      </c>
      <c r="B31678" s="139"/>
      <c r="C31678" s="139"/>
      <c r="D31678" s="140"/>
      <c r="E31678" s="76" t="s">
        <v>4869</v>
      </c>
      <c r="F31678" s="77" t="s">
        <v>4870</v>
      </c>
    </row>
    <row r="31679" spans="1:6" ht="12.75" customHeight="1" x14ac:dyDescent="0.2">
      <c r="A31679" s="141"/>
      <c r="B31679" s="142"/>
      <c r="C31679" s="142"/>
      <c r="D31679" s="143"/>
      <c r="E31679" s="78" t="s">
        <v>3922</v>
      </c>
      <c r="F31679" s="79" t="s">
        <v>9</v>
      </c>
    </row>
    <row r="31680" spans="1:6" ht="409.6" hidden="1" customHeight="1" x14ac:dyDescent="0.2"/>
    <row r="31681" spans="1:6" ht="12.75" customHeight="1" x14ac:dyDescent="0.2">
      <c r="A31681" s="80" t="s">
        <v>4871</v>
      </c>
      <c r="B31681" s="81" t="s">
        <v>4872</v>
      </c>
      <c r="C31681" s="82" t="s">
        <v>4870</v>
      </c>
      <c r="D31681" s="82" t="s">
        <v>4873</v>
      </c>
      <c r="E31681" s="82" t="s">
        <v>4874</v>
      </c>
      <c r="F31681" s="83" t="s">
        <v>4875</v>
      </c>
    </row>
    <row r="31682" spans="1:6" ht="409.6" hidden="1" customHeight="1" x14ac:dyDescent="0.2"/>
    <row r="31683" spans="1:6" ht="25.5" customHeight="1" x14ac:dyDescent="0.2">
      <c r="A31683" s="84" t="s">
        <v>6355</v>
      </c>
      <c r="B31683" s="85" t="s">
        <v>6356</v>
      </c>
      <c r="C31683" s="86" t="s">
        <v>9</v>
      </c>
      <c r="D31683" s="87">
        <v>1</v>
      </c>
      <c r="E31683" s="88">
        <v>104420</v>
      </c>
      <c r="F31683" s="89">
        <f>+D31683*E31683</f>
        <v>104420</v>
      </c>
    </row>
    <row r="31684" spans="1:6" ht="409.6" hidden="1" customHeight="1" x14ac:dyDescent="0.2"/>
    <row r="31685" spans="1:6" ht="25.5" customHeight="1" x14ac:dyDescent="0.2">
      <c r="A31685" s="84" t="s">
        <v>6622</v>
      </c>
      <c r="B31685" s="85" t="s">
        <v>6623</v>
      </c>
      <c r="C31685" s="86" t="s">
        <v>263</v>
      </c>
      <c r="D31685" s="87">
        <v>1</v>
      </c>
      <c r="E31685" s="88">
        <v>11650</v>
      </c>
      <c r="F31685" s="89">
        <f>+D31685*E31685</f>
        <v>11650</v>
      </c>
    </row>
    <row r="31686" spans="1:6" ht="409.6" hidden="1" customHeight="1" x14ac:dyDescent="0.2"/>
    <row r="31687" spans="1:6" ht="25.5" customHeight="1" x14ac:dyDescent="0.2">
      <c r="A31687" s="84" t="s">
        <v>6169</v>
      </c>
      <c r="B31687" s="85" t="s">
        <v>6170</v>
      </c>
      <c r="C31687" s="86" t="s">
        <v>9</v>
      </c>
      <c r="D31687" s="87">
        <v>0.2</v>
      </c>
      <c r="E31687" s="88">
        <v>9500</v>
      </c>
      <c r="F31687" s="89">
        <f>+D31687*E31687</f>
        <v>1900</v>
      </c>
    </row>
    <row r="31688" spans="1:6" ht="409.6" hidden="1" customHeight="1" x14ac:dyDescent="0.2"/>
    <row r="31689" spans="1:6" ht="25.5" customHeight="1" x14ac:dyDescent="0.2">
      <c r="A31689" s="84" t="s">
        <v>6642</v>
      </c>
      <c r="B31689" s="85" t="s">
        <v>6643</v>
      </c>
      <c r="C31689" s="86" t="s">
        <v>9</v>
      </c>
      <c r="D31689" s="87">
        <v>0.1</v>
      </c>
      <c r="E31689" s="88">
        <v>9500</v>
      </c>
      <c r="F31689" s="89">
        <f>+D31689*E31689</f>
        <v>950</v>
      </c>
    </row>
    <row r="31690" spans="1:6" ht="409.6" hidden="1" customHeight="1" x14ac:dyDescent="0.2"/>
    <row r="31691" spans="1:6" ht="25.5" customHeight="1" thickBot="1" x14ac:dyDescent="0.25">
      <c r="A31691" s="84" t="s">
        <v>5044</v>
      </c>
      <c r="B31691" s="85" t="s">
        <v>5045</v>
      </c>
      <c r="C31691" s="86" t="s">
        <v>9</v>
      </c>
      <c r="D31691" s="87">
        <v>5</v>
      </c>
      <c r="E31691" s="88">
        <v>1958</v>
      </c>
      <c r="F31691" s="89">
        <f>+D31691*E31691</f>
        <v>9790</v>
      </c>
    </row>
    <row r="31692" spans="1:6" ht="409.6" hidden="1" customHeight="1" thickBot="1" x14ac:dyDescent="0.25"/>
    <row r="31693" spans="1:6" ht="13.5" customHeight="1" thickBot="1" x14ac:dyDescent="0.25">
      <c r="A31693" s="90" t="s">
        <v>4883</v>
      </c>
      <c r="B31693" s="91"/>
      <c r="C31693" s="92">
        <v>73.348643981832396</v>
      </c>
      <c r="D31693" s="91"/>
      <c r="E31693" s="93" t="s">
        <v>4884</v>
      </c>
      <c r="F31693" s="94">
        <v>128710</v>
      </c>
    </row>
    <row r="31694" spans="1:6" ht="0.2" customHeight="1" x14ac:dyDescent="0.2"/>
    <row r="31695" spans="1:6" ht="12.75" customHeight="1" x14ac:dyDescent="0.2">
      <c r="A31695" s="80" t="s">
        <v>4871</v>
      </c>
      <c r="B31695" s="81" t="s">
        <v>4885</v>
      </c>
      <c r="C31695" s="82" t="s">
        <v>4870</v>
      </c>
      <c r="D31695" s="82" t="s">
        <v>4873</v>
      </c>
      <c r="E31695" s="82" t="s">
        <v>4874</v>
      </c>
      <c r="F31695" s="83" t="s">
        <v>4875</v>
      </c>
    </row>
    <row r="31696" spans="1:6" ht="409.6" hidden="1" customHeight="1" x14ac:dyDescent="0.2"/>
    <row r="31697" spans="1:6" ht="25.5" customHeight="1" thickBot="1" x14ac:dyDescent="0.25">
      <c r="A31697" s="84" t="s">
        <v>6003</v>
      </c>
      <c r="B31697" s="85" t="s">
        <v>6004</v>
      </c>
      <c r="C31697" s="86" t="s">
        <v>4888</v>
      </c>
      <c r="D31697" s="87">
        <v>0.2417</v>
      </c>
      <c r="E31697" s="88">
        <v>184277</v>
      </c>
      <c r="F31697" s="89">
        <f>+D31697*E31697</f>
        <v>44539.750899999999</v>
      </c>
    </row>
    <row r="31698" spans="1:6" ht="409.6" hidden="1" customHeight="1" thickBot="1" x14ac:dyDescent="0.25"/>
    <row r="31699" spans="1:6" ht="13.5" customHeight="1" thickBot="1" x14ac:dyDescent="0.25">
      <c r="A31699" s="90" t="s">
        <v>4893</v>
      </c>
      <c r="B31699" s="91"/>
      <c r="C31699" s="92">
        <v>25.382243826826301</v>
      </c>
      <c r="D31699" s="91"/>
      <c r="E31699" s="93" t="s">
        <v>4884</v>
      </c>
      <c r="F31699" s="94">
        <v>44540</v>
      </c>
    </row>
    <row r="31700" spans="1:6" ht="0.2" customHeight="1" x14ac:dyDescent="0.2"/>
    <row r="31701" spans="1:6" ht="12.75" customHeight="1" x14ac:dyDescent="0.2">
      <c r="A31701" s="80" t="s">
        <v>4871</v>
      </c>
      <c r="B31701" s="81" t="s">
        <v>4894</v>
      </c>
      <c r="C31701" s="82" t="s">
        <v>4870</v>
      </c>
      <c r="D31701" s="82" t="s">
        <v>4873</v>
      </c>
      <c r="E31701" s="82" t="s">
        <v>4874</v>
      </c>
      <c r="F31701" s="83" t="s">
        <v>4875</v>
      </c>
    </row>
    <row r="31702" spans="1:6" ht="409.6" hidden="1" customHeight="1" x14ac:dyDescent="0.2"/>
    <row r="31703" spans="1:6" ht="25.5" customHeight="1" thickBot="1" x14ac:dyDescent="0.25">
      <c r="A31703" s="84" t="s">
        <v>4895</v>
      </c>
      <c r="B31703" s="85" t="s">
        <v>4896</v>
      </c>
      <c r="C31703" s="86" t="s">
        <v>4897</v>
      </c>
      <c r="D31703" s="87">
        <v>0.05</v>
      </c>
      <c r="E31703" s="88">
        <v>44540</v>
      </c>
      <c r="F31703" s="89">
        <f>+D31703*E31703</f>
        <v>2227</v>
      </c>
    </row>
    <row r="31704" spans="1:6" ht="409.6" hidden="1" customHeight="1" thickBot="1" x14ac:dyDescent="0.25"/>
    <row r="31705" spans="1:6" ht="13.5" customHeight="1" thickBot="1" x14ac:dyDescent="0.25">
      <c r="A31705" s="90" t="s">
        <v>4898</v>
      </c>
      <c r="B31705" s="91"/>
      <c r="C31705" s="92">
        <v>1.2691121913413199</v>
      </c>
      <c r="D31705" s="91"/>
      <c r="E31705" s="93" t="s">
        <v>4884</v>
      </c>
      <c r="F31705" s="94">
        <v>2227</v>
      </c>
    </row>
    <row r="31706" spans="1:6" ht="0.2" customHeight="1" thickBot="1" x14ac:dyDescent="0.25"/>
    <row r="31707" spans="1:6" ht="12.75" customHeight="1" thickBot="1" x14ac:dyDescent="0.3">
      <c r="A31707" s="157" t="s">
        <v>4909</v>
      </c>
      <c r="B31707" s="158"/>
      <c r="C31707" s="158"/>
      <c r="D31707" s="158"/>
      <c r="E31707" s="159">
        <v>175477</v>
      </c>
      <c r="F31707" s="160"/>
    </row>
    <row r="31708" spans="1:6" ht="12.75" customHeight="1" x14ac:dyDescent="0.2"/>
    <row r="31709" spans="1:6" ht="12.75" customHeight="1" x14ac:dyDescent="0.2"/>
    <row r="31710" spans="1:6" ht="409.6" hidden="1" customHeight="1" x14ac:dyDescent="0.2"/>
    <row r="31711" spans="1:6" ht="12.75" customHeight="1" x14ac:dyDescent="0.25">
      <c r="A31711" s="144" t="s">
        <v>4868</v>
      </c>
      <c r="B31711" s="145"/>
      <c r="C31711" s="145"/>
      <c r="D31711" s="145"/>
      <c r="E31711" s="146"/>
      <c r="F31711" s="147"/>
    </row>
    <row r="31712" spans="1:6" ht="12.75" customHeight="1" x14ac:dyDescent="0.2">
      <c r="A31712" s="138" t="s">
        <v>3925</v>
      </c>
      <c r="B31712" s="139"/>
      <c r="C31712" s="139"/>
      <c r="D31712" s="140"/>
      <c r="E31712" s="76" t="s">
        <v>4869</v>
      </c>
      <c r="F31712" s="77" t="s">
        <v>4870</v>
      </c>
    </row>
    <row r="31713" spans="1:6" ht="12.75" customHeight="1" x14ac:dyDescent="0.2">
      <c r="A31713" s="141"/>
      <c r="B31713" s="142"/>
      <c r="C31713" s="142"/>
      <c r="D31713" s="143"/>
      <c r="E31713" s="78" t="s">
        <v>3924</v>
      </c>
      <c r="F31713" s="79" t="s">
        <v>9</v>
      </c>
    </row>
    <row r="31714" spans="1:6" ht="409.6" hidden="1" customHeight="1" x14ac:dyDescent="0.2"/>
    <row r="31715" spans="1:6" ht="12.75" customHeight="1" x14ac:dyDescent="0.2">
      <c r="A31715" s="80" t="s">
        <v>4871</v>
      </c>
      <c r="B31715" s="81" t="s">
        <v>4872</v>
      </c>
      <c r="C31715" s="82" t="s">
        <v>4870</v>
      </c>
      <c r="D31715" s="82" t="s">
        <v>4873</v>
      </c>
      <c r="E31715" s="82" t="s">
        <v>4874</v>
      </c>
      <c r="F31715" s="83" t="s">
        <v>4875</v>
      </c>
    </row>
    <row r="31716" spans="1:6" ht="409.6" hidden="1" customHeight="1" x14ac:dyDescent="0.2"/>
    <row r="31717" spans="1:6" ht="25.5" customHeight="1" thickBot="1" x14ac:dyDescent="0.25">
      <c r="A31717" s="84" t="s">
        <v>6708</v>
      </c>
      <c r="B31717" s="85" t="s">
        <v>6709</v>
      </c>
      <c r="C31717" s="86" t="s">
        <v>9</v>
      </c>
      <c r="D31717" s="87">
        <v>1</v>
      </c>
      <c r="E31717" s="88">
        <v>75420</v>
      </c>
      <c r="F31717" s="89">
        <f>+D31717*E31717</f>
        <v>75420</v>
      </c>
    </row>
    <row r="31718" spans="1:6" ht="409.6" hidden="1" customHeight="1" thickBot="1" x14ac:dyDescent="0.25"/>
    <row r="31719" spans="1:6" ht="13.5" customHeight="1" thickBot="1" x14ac:dyDescent="0.25">
      <c r="A31719" s="90" t="s">
        <v>4883</v>
      </c>
      <c r="B31719" s="91"/>
      <c r="C31719" s="92">
        <v>61.725060767512097</v>
      </c>
      <c r="D31719" s="91"/>
      <c r="E31719" s="93" t="s">
        <v>4884</v>
      </c>
      <c r="F31719" s="94">
        <v>75420</v>
      </c>
    </row>
    <row r="31720" spans="1:6" ht="0.2" customHeight="1" x14ac:dyDescent="0.2"/>
    <row r="31721" spans="1:6" ht="12.75" customHeight="1" x14ac:dyDescent="0.2">
      <c r="A31721" s="80" t="s">
        <v>4871</v>
      </c>
      <c r="B31721" s="81" t="s">
        <v>4885</v>
      </c>
      <c r="C31721" s="82" t="s">
        <v>4870</v>
      </c>
      <c r="D31721" s="82" t="s">
        <v>4873</v>
      </c>
      <c r="E31721" s="82" t="s">
        <v>4874</v>
      </c>
      <c r="F31721" s="83" t="s">
        <v>4875</v>
      </c>
    </row>
    <row r="31722" spans="1:6" ht="409.6" hidden="1" customHeight="1" x14ac:dyDescent="0.2"/>
    <row r="31723" spans="1:6" ht="25.5" customHeight="1" thickBot="1" x14ac:dyDescent="0.25">
      <c r="A31723" s="84" t="s">
        <v>6003</v>
      </c>
      <c r="B31723" s="85" t="s">
        <v>6004</v>
      </c>
      <c r="C31723" s="86" t="s">
        <v>4888</v>
      </c>
      <c r="D31723" s="87">
        <v>0.2417</v>
      </c>
      <c r="E31723" s="88">
        <v>184277</v>
      </c>
      <c r="F31723" s="89">
        <f>+D31723*E31723</f>
        <v>44539.750899999999</v>
      </c>
    </row>
    <row r="31724" spans="1:6" ht="409.6" hidden="1" customHeight="1" thickBot="1" x14ac:dyDescent="0.25"/>
    <row r="31725" spans="1:6" ht="13.5" customHeight="1" thickBot="1" x14ac:dyDescent="0.25">
      <c r="A31725" s="90" t="s">
        <v>4893</v>
      </c>
      <c r="B31725" s="91"/>
      <c r="C31725" s="92">
        <v>36.4523230785599</v>
      </c>
      <c r="D31725" s="91"/>
      <c r="E31725" s="93" t="s">
        <v>4884</v>
      </c>
      <c r="F31725" s="94">
        <v>44540</v>
      </c>
    </row>
    <row r="31726" spans="1:6" ht="0.2" customHeight="1" x14ac:dyDescent="0.2"/>
    <row r="31727" spans="1:6" ht="12.75" customHeight="1" x14ac:dyDescent="0.2">
      <c r="A31727" s="80" t="s">
        <v>4871</v>
      </c>
      <c r="B31727" s="81" t="s">
        <v>4894</v>
      </c>
      <c r="C31727" s="82" t="s">
        <v>4870</v>
      </c>
      <c r="D31727" s="82" t="s">
        <v>4873</v>
      </c>
      <c r="E31727" s="82" t="s">
        <v>4874</v>
      </c>
      <c r="F31727" s="83" t="s">
        <v>4875</v>
      </c>
    </row>
    <row r="31728" spans="1:6" ht="409.6" hidden="1" customHeight="1" x14ac:dyDescent="0.2"/>
    <row r="31729" spans="1:6" ht="25.5" customHeight="1" thickBot="1" x14ac:dyDescent="0.25">
      <c r="A31729" s="84" t="s">
        <v>4895</v>
      </c>
      <c r="B31729" s="85" t="s">
        <v>4896</v>
      </c>
      <c r="C31729" s="86" t="s">
        <v>4897</v>
      </c>
      <c r="D31729" s="87">
        <v>0.05</v>
      </c>
      <c r="E31729" s="88">
        <v>44540</v>
      </c>
      <c r="F31729" s="89">
        <f>+D31729*E31729</f>
        <v>2227</v>
      </c>
    </row>
    <row r="31730" spans="1:6" ht="409.6" hidden="1" customHeight="1" thickBot="1" x14ac:dyDescent="0.25"/>
    <row r="31731" spans="1:6" ht="13.5" customHeight="1" thickBot="1" x14ac:dyDescent="0.25">
      <c r="A31731" s="90" t="s">
        <v>4898</v>
      </c>
      <c r="B31731" s="91"/>
      <c r="C31731" s="92">
        <v>1.8226161539279999</v>
      </c>
      <c r="D31731" s="91"/>
      <c r="E31731" s="93" t="s">
        <v>4884</v>
      </c>
      <c r="F31731" s="94">
        <v>2227</v>
      </c>
    </row>
    <row r="31732" spans="1:6" ht="0.2" customHeight="1" thickBot="1" x14ac:dyDescent="0.25"/>
    <row r="31733" spans="1:6" ht="12.75" customHeight="1" thickBot="1" x14ac:dyDescent="0.3">
      <c r="A31733" s="157" t="s">
        <v>4909</v>
      </c>
      <c r="B31733" s="158"/>
      <c r="C31733" s="158"/>
      <c r="D31733" s="158"/>
      <c r="E31733" s="159">
        <v>122187</v>
      </c>
      <c r="F31733" s="160"/>
    </row>
    <row r="31734" spans="1:6" ht="12.75" customHeight="1" x14ac:dyDescent="0.2"/>
    <row r="31735" spans="1:6" ht="12.75" customHeight="1" x14ac:dyDescent="0.2"/>
    <row r="31736" spans="1:6" ht="409.6" hidden="1" customHeight="1" x14ac:dyDescent="0.2"/>
    <row r="31737" spans="1:6" ht="12.75" customHeight="1" x14ac:dyDescent="0.25">
      <c r="A31737" s="144" t="s">
        <v>4868</v>
      </c>
      <c r="B31737" s="145"/>
      <c r="C31737" s="145"/>
      <c r="D31737" s="145"/>
      <c r="E31737" s="146"/>
      <c r="F31737" s="147"/>
    </row>
    <row r="31738" spans="1:6" ht="12.75" customHeight="1" x14ac:dyDescent="0.2">
      <c r="A31738" s="138" t="s">
        <v>3927</v>
      </c>
      <c r="B31738" s="139"/>
      <c r="C31738" s="139"/>
      <c r="D31738" s="140"/>
      <c r="E31738" s="76" t="s">
        <v>4869</v>
      </c>
      <c r="F31738" s="77" t="s">
        <v>4870</v>
      </c>
    </row>
    <row r="31739" spans="1:6" ht="12.75" customHeight="1" x14ac:dyDescent="0.2">
      <c r="A31739" s="141"/>
      <c r="B31739" s="142"/>
      <c r="C31739" s="142"/>
      <c r="D31739" s="143"/>
      <c r="E31739" s="78" t="s">
        <v>3926</v>
      </c>
      <c r="F31739" s="79" t="s">
        <v>9</v>
      </c>
    </row>
    <row r="31740" spans="1:6" ht="409.6" hidden="1" customHeight="1" x14ac:dyDescent="0.2"/>
    <row r="31741" spans="1:6" ht="12.75" customHeight="1" x14ac:dyDescent="0.2">
      <c r="A31741" s="80" t="s">
        <v>4871</v>
      </c>
      <c r="B31741" s="81" t="s">
        <v>4872</v>
      </c>
      <c r="C31741" s="82" t="s">
        <v>4870</v>
      </c>
      <c r="D31741" s="82" t="s">
        <v>4873</v>
      </c>
      <c r="E31741" s="82" t="s">
        <v>4874</v>
      </c>
      <c r="F31741" s="83" t="s">
        <v>4875</v>
      </c>
    </row>
    <row r="31742" spans="1:6" ht="409.6" hidden="1" customHeight="1" x14ac:dyDescent="0.2"/>
    <row r="31743" spans="1:6" ht="25.5" customHeight="1" x14ac:dyDescent="0.2">
      <c r="A31743" s="84" t="s">
        <v>6710</v>
      </c>
      <c r="B31743" s="85" t="s">
        <v>6711</v>
      </c>
      <c r="C31743" s="86" t="s">
        <v>9</v>
      </c>
      <c r="D31743" s="87">
        <v>1</v>
      </c>
      <c r="E31743" s="88">
        <v>750000</v>
      </c>
      <c r="F31743" s="89">
        <f>+D31743*E31743</f>
        <v>750000</v>
      </c>
    </row>
    <row r="31744" spans="1:6" ht="409.6" hidden="1" customHeight="1" x14ac:dyDescent="0.2"/>
    <row r="31745" spans="1:6" ht="25.5" customHeight="1" thickBot="1" x14ac:dyDescent="0.25">
      <c r="A31745" s="84" t="s">
        <v>6712</v>
      </c>
      <c r="B31745" s="85" t="s">
        <v>6713</v>
      </c>
      <c r="C31745" s="86" t="s">
        <v>9</v>
      </c>
      <c r="D31745" s="87">
        <v>1</v>
      </c>
      <c r="E31745" s="88">
        <v>390000</v>
      </c>
      <c r="F31745" s="89">
        <f>+D31745*E31745</f>
        <v>390000</v>
      </c>
    </row>
    <row r="31746" spans="1:6" ht="409.6" hidden="1" customHeight="1" thickBot="1" x14ac:dyDescent="0.25"/>
    <row r="31747" spans="1:6" ht="13.5" customHeight="1" thickBot="1" x14ac:dyDescent="0.25">
      <c r="A31747" s="90" t="s">
        <v>4883</v>
      </c>
      <c r="B31747" s="91"/>
      <c r="C31747" s="92">
        <v>92.177375144128206</v>
      </c>
      <c r="D31747" s="91"/>
      <c r="E31747" s="93" t="s">
        <v>4884</v>
      </c>
      <c r="F31747" s="94">
        <v>1140000</v>
      </c>
    </row>
    <row r="31748" spans="1:6" ht="0.2" customHeight="1" x14ac:dyDescent="0.2"/>
    <row r="31749" spans="1:6" ht="12.75" customHeight="1" x14ac:dyDescent="0.2">
      <c r="A31749" s="80" t="s">
        <v>4871</v>
      </c>
      <c r="B31749" s="81" t="s">
        <v>4885</v>
      </c>
      <c r="C31749" s="82" t="s">
        <v>4870</v>
      </c>
      <c r="D31749" s="82" t="s">
        <v>4873</v>
      </c>
      <c r="E31749" s="82" t="s">
        <v>4874</v>
      </c>
      <c r="F31749" s="83" t="s">
        <v>4875</v>
      </c>
    </row>
    <row r="31750" spans="1:6" ht="409.6" hidden="1" customHeight="1" x14ac:dyDescent="0.2"/>
    <row r="31751" spans="1:6" ht="25.5" customHeight="1" thickBot="1" x14ac:dyDescent="0.25">
      <c r="A31751" s="84" t="s">
        <v>6003</v>
      </c>
      <c r="B31751" s="85" t="s">
        <v>6004</v>
      </c>
      <c r="C31751" s="86" t="s">
        <v>4888</v>
      </c>
      <c r="D31751" s="87">
        <v>0.5</v>
      </c>
      <c r="E31751" s="88">
        <v>184277</v>
      </c>
      <c r="F31751" s="89">
        <f>+D31751*E31751</f>
        <v>92138.5</v>
      </c>
    </row>
    <row r="31752" spans="1:6" ht="409.6" hidden="1" customHeight="1" thickBot="1" x14ac:dyDescent="0.25"/>
    <row r="31753" spans="1:6" ht="13.5" customHeight="1" thickBot="1" x14ac:dyDescent="0.25">
      <c r="A31753" s="90" t="s">
        <v>4893</v>
      </c>
      <c r="B31753" s="91"/>
      <c r="C31753" s="92">
        <v>7.4501150600042401</v>
      </c>
      <c r="D31753" s="91"/>
      <c r="E31753" s="93" t="s">
        <v>4884</v>
      </c>
      <c r="F31753" s="94">
        <v>92139</v>
      </c>
    </row>
    <row r="31754" spans="1:6" ht="0.2" customHeight="1" x14ac:dyDescent="0.2"/>
    <row r="31755" spans="1:6" ht="12.75" customHeight="1" x14ac:dyDescent="0.2">
      <c r="A31755" s="80" t="s">
        <v>4871</v>
      </c>
      <c r="B31755" s="81" t="s">
        <v>4894</v>
      </c>
      <c r="C31755" s="82" t="s">
        <v>4870</v>
      </c>
      <c r="D31755" s="82" t="s">
        <v>4873</v>
      </c>
      <c r="E31755" s="82" t="s">
        <v>4874</v>
      </c>
      <c r="F31755" s="83" t="s">
        <v>4875</v>
      </c>
    </row>
    <row r="31756" spans="1:6" ht="409.6" hidden="1" customHeight="1" x14ac:dyDescent="0.2"/>
    <row r="31757" spans="1:6" ht="25.5" customHeight="1" thickBot="1" x14ac:dyDescent="0.25">
      <c r="A31757" s="84" t="s">
        <v>4895</v>
      </c>
      <c r="B31757" s="85" t="s">
        <v>4896</v>
      </c>
      <c r="C31757" s="86" t="s">
        <v>4897</v>
      </c>
      <c r="D31757" s="87">
        <v>0.05</v>
      </c>
      <c r="E31757" s="88">
        <v>92139</v>
      </c>
      <c r="F31757" s="89">
        <f>+D31757*E31757</f>
        <v>4606.95</v>
      </c>
    </row>
    <row r="31758" spans="1:6" ht="409.6" hidden="1" customHeight="1" thickBot="1" x14ac:dyDescent="0.25"/>
    <row r="31759" spans="1:6" ht="13.5" customHeight="1" thickBot="1" x14ac:dyDescent="0.25">
      <c r="A31759" s="90" t="s">
        <v>4898</v>
      </c>
      <c r="B31759" s="91"/>
      <c r="C31759" s="92">
        <v>0.37250979586754301</v>
      </c>
      <c r="D31759" s="91"/>
      <c r="E31759" s="93" t="s">
        <v>4884</v>
      </c>
      <c r="F31759" s="94">
        <v>4607</v>
      </c>
    </row>
    <row r="31760" spans="1:6" ht="0.2" customHeight="1" thickBot="1" x14ac:dyDescent="0.25"/>
    <row r="31761" spans="1:6" ht="12.75" customHeight="1" thickBot="1" x14ac:dyDescent="0.3">
      <c r="A31761" s="157" t="s">
        <v>4909</v>
      </c>
      <c r="B31761" s="158"/>
      <c r="C31761" s="158"/>
      <c r="D31761" s="158"/>
      <c r="E31761" s="159">
        <v>1236746</v>
      </c>
      <c r="F31761" s="160"/>
    </row>
    <row r="31762" spans="1:6" ht="12.75" customHeight="1" x14ac:dyDescent="0.2"/>
    <row r="31763" spans="1:6" ht="12.75" customHeight="1" x14ac:dyDescent="0.2"/>
    <row r="31764" spans="1:6" ht="409.6" hidden="1" customHeight="1" x14ac:dyDescent="0.2"/>
    <row r="31765" spans="1:6" ht="12.75" customHeight="1" x14ac:dyDescent="0.25">
      <c r="A31765" s="144" t="s">
        <v>4868</v>
      </c>
      <c r="B31765" s="145"/>
      <c r="C31765" s="145"/>
      <c r="D31765" s="145"/>
      <c r="E31765" s="146"/>
      <c r="F31765" s="147"/>
    </row>
    <row r="31766" spans="1:6" ht="12.75" customHeight="1" x14ac:dyDescent="0.2">
      <c r="A31766" s="138" t="s">
        <v>3929</v>
      </c>
      <c r="B31766" s="139"/>
      <c r="C31766" s="139"/>
      <c r="D31766" s="140"/>
      <c r="E31766" s="76" t="s">
        <v>4869</v>
      </c>
      <c r="F31766" s="77" t="s">
        <v>4870</v>
      </c>
    </row>
    <row r="31767" spans="1:6" ht="12.75" customHeight="1" x14ac:dyDescent="0.2">
      <c r="A31767" s="141"/>
      <c r="B31767" s="142"/>
      <c r="C31767" s="142"/>
      <c r="D31767" s="143"/>
      <c r="E31767" s="78" t="s">
        <v>3928</v>
      </c>
      <c r="F31767" s="79" t="s">
        <v>9</v>
      </c>
    </row>
    <row r="31768" spans="1:6" ht="409.6" hidden="1" customHeight="1" x14ac:dyDescent="0.2"/>
    <row r="31769" spans="1:6" ht="12.75" customHeight="1" x14ac:dyDescent="0.2">
      <c r="A31769" s="80" t="s">
        <v>4871</v>
      </c>
      <c r="B31769" s="81" t="s">
        <v>4872</v>
      </c>
      <c r="C31769" s="82" t="s">
        <v>4870</v>
      </c>
      <c r="D31769" s="82" t="s">
        <v>4873</v>
      </c>
      <c r="E31769" s="82" t="s">
        <v>4874</v>
      </c>
      <c r="F31769" s="83" t="s">
        <v>4875</v>
      </c>
    </row>
    <row r="31770" spans="1:6" ht="409.6" hidden="1" customHeight="1" x14ac:dyDescent="0.2"/>
    <row r="31771" spans="1:6" ht="25.5" customHeight="1" thickBot="1" x14ac:dyDescent="0.25">
      <c r="A31771" s="84" t="s">
        <v>6714</v>
      </c>
      <c r="B31771" s="85" t="s">
        <v>6715</v>
      </c>
      <c r="C31771" s="86" t="s">
        <v>9</v>
      </c>
      <c r="D31771" s="87">
        <v>1</v>
      </c>
      <c r="E31771" s="88">
        <v>684300</v>
      </c>
      <c r="F31771" s="89">
        <f>+D31771*E31771</f>
        <v>684300</v>
      </c>
    </row>
    <row r="31772" spans="1:6" ht="409.6" hidden="1" customHeight="1" thickBot="1" x14ac:dyDescent="0.25"/>
    <row r="31773" spans="1:6" ht="13.5" customHeight="1" thickBot="1" x14ac:dyDescent="0.25">
      <c r="A31773" s="90" t="s">
        <v>4883</v>
      </c>
      <c r="B31773" s="91"/>
      <c r="C31773" s="92">
        <v>66.527900788554405</v>
      </c>
      <c r="D31773" s="91"/>
      <c r="E31773" s="93" t="s">
        <v>4884</v>
      </c>
      <c r="F31773" s="94">
        <v>684300</v>
      </c>
    </row>
    <row r="31774" spans="1:6" ht="0.2" customHeight="1" x14ac:dyDescent="0.2"/>
    <row r="31775" spans="1:6" ht="12.75" customHeight="1" x14ac:dyDescent="0.2">
      <c r="A31775" s="80" t="s">
        <v>4871</v>
      </c>
      <c r="B31775" s="81" t="s">
        <v>4885</v>
      </c>
      <c r="C31775" s="82" t="s">
        <v>4870</v>
      </c>
      <c r="D31775" s="82" t="s">
        <v>4873</v>
      </c>
      <c r="E31775" s="82" t="s">
        <v>4874</v>
      </c>
      <c r="F31775" s="83" t="s">
        <v>4875</v>
      </c>
    </row>
    <row r="31776" spans="1:6" ht="409.6" hidden="1" customHeight="1" x14ac:dyDescent="0.2"/>
    <row r="31777" spans="1:6" ht="25.5" customHeight="1" thickBot="1" x14ac:dyDescent="0.25">
      <c r="A31777" s="84" t="s">
        <v>6003</v>
      </c>
      <c r="B31777" s="85" t="s">
        <v>6004</v>
      </c>
      <c r="C31777" s="86" t="s">
        <v>4888</v>
      </c>
      <c r="D31777" s="87">
        <v>1</v>
      </c>
      <c r="E31777" s="88">
        <v>184277</v>
      </c>
      <c r="F31777" s="89">
        <f>+D31777*E31777</f>
        <v>184277</v>
      </c>
    </row>
    <row r="31778" spans="1:6" ht="409.6" hidden="1" customHeight="1" thickBot="1" x14ac:dyDescent="0.25"/>
    <row r="31779" spans="1:6" ht="13.5" customHeight="1" thickBot="1" x14ac:dyDescent="0.25">
      <c r="A31779" s="90" t="s">
        <v>4893</v>
      </c>
      <c r="B31779" s="91"/>
      <c r="C31779" s="92">
        <v>17.915478552699799</v>
      </c>
      <c r="D31779" s="91"/>
      <c r="E31779" s="93" t="s">
        <v>4884</v>
      </c>
      <c r="F31779" s="94">
        <v>184277</v>
      </c>
    </row>
    <row r="31780" spans="1:6" ht="0.2" customHeight="1" x14ac:dyDescent="0.2"/>
    <row r="31781" spans="1:6" ht="12.75" customHeight="1" x14ac:dyDescent="0.2">
      <c r="A31781" s="80" t="s">
        <v>4871</v>
      </c>
      <c r="B31781" s="81" t="s">
        <v>4894</v>
      </c>
      <c r="C31781" s="82" t="s">
        <v>4870</v>
      </c>
      <c r="D31781" s="82" t="s">
        <v>4873</v>
      </c>
      <c r="E31781" s="82" t="s">
        <v>4874</v>
      </c>
      <c r="F31781" s="83" t="s">
        <v>4875</v>
      </c>
    </row>
    <row r="31782" spans="1:6" ht="409.6" hidden="1" customHeight="1" x14ac:dyDescent="0.2"/>
    <row r="31783" spans="1:6" ht="25.5" customHeight="1" thickBot="1" x14ac:dyDescent="0.25">
      <c r="A31783" s="84" t="s">
        <v>4895</v>
      </c>
      <c r="B31783" s="85" t="s">
        <v>4896</v>
      </c>
      <c r="C31783" s="86" t="s">
        <v>4897</v>
      </c>
      <c r="D31783" s="87">
        <v>0.05</v>
      </c>
      <c r="E31783" s="88">
        <v>184277</v>
      </c>
      <c r="F31783" s="89">
        <f>+D31783*E31783</f>
        <v>9213.85</v>
      </c>
    </row>
    <row r="31784" spans="1:6" ht="409.6" hidden="1" customHeight="1" thickBot="1" x14ac:dyDescent="0.25"/>
    <row r="31785" spans="1:6" ht="13.5" customHeight="1" thickBot="1" x14ac:dyDescent="0.25">
      <c r="A31785" s="90" t="s">
        <v>4898</v>
      </c>
      <c r="B31785" s="91"/>
      <c r="C31785" s="92">
        <v>0.89578851069083798</v>
      </c>
      <c r="D31785" s="91"/>
      <c r="E31785" s="93" t="s">
        <v>4884</v>
      </c>
      <c r="F31785" s="94">
        <v>9214</v>
      </c>
    </row>
    <row r="31786" spans="1:6" ht="0.2" customHeight="1" x14ac:dyDescent="0.2"/>
    <row r="31787" spans="1:6" ht="12.75" customHeight="1" x14ac:dyDescent="0.2">
      <c r="A31787" s="80" t="s">
        <v>4871</v>
      </c>
      <c r="B31787" s="81" t="s">
        <v>4899</v>
      </c>
      <c r="C31787" s="82" t="s">
        <v>4870</v>
      </c>
      <c r="D31787" s="82" t="s">
        <v>4873</v>
      </c>
      <c r="E31787" s="82" t="s">
        <v>4874</v>
      </c>
      <c r="F31787" s="83" t="s">
        <v>4875</v>
      </c>
    </row>
    <row r="31788" spans="1:6" ht="409.6" hidden="1" customHeight="1" x14ac:dyDescent="0.2"/>
    <row r="31789" spans="1:6" ht="25.5" customHeight="1" thickBot="1" x14ac:dyDescent="0.25">
      <c r="A31789" s="84" t="s">
        <v>6716</v>
      </c>
      <c r="B31789" s="85" t="s">
        <v>6717</v>
      </c>
      <c r="C31789" s="86" t="s">
        <v>109</v>
      </c>
      <c r="D31789" s="87">
        <v>2</v>
      </c>
      <c r="E31789" s="88">
        <v>75400</v>
      </c>
      <c r="F31789" s="89">
        <f>+D31789*E31789</f>
        <v>150800</v>
      </c>
    </row>
    <row r="31790" spans="1:6" ht="409.6" hidden="1" customHeight="1" thickBot="1" x14ac:dyDescent="0.25"/>
    <row r="31791" spans="1:6" ht="13.5" customHeight="1" thickBot="1" x14ac:dyDescent="0.25">
      <c r="A31791" s="90" t="s">
        <v>4904</v>
      </c>
      <c r="B31791" s="91"/>
      <c r="C31791" s="92">
        <v>14.660832148055</v>
      </c>
      <c r="D31791" s="91"/>
      <c r="E31791" s="93" t="s">
        <v>4884</v>
      </c>
      <c r="F31791" s="94">
        <v>150800</v>
      </c>
    </row>
    <row r="31792" spans="1:6" ht="0.2" customHeight="1" thickBot="1" x14ac:dyDescent="0.25"/>
    <row r="31793" spans="1:6" ht="12.75" customHeight="1" thickBot="1" x14ac:dyDescent="0.3">
      <c r="A31793" s="157" t="s">
        <v>4909</v>
      </c>
      <c r="B31793" s="158"/>
      <c r="C31793" s="158"/>
      <c r="D31793" s="158"/>
      <c r="E31793" s="159">
        <v>1028591</v>
      </c>
      <c r="F31793" s="160"/>
    </row>
    <row r="31794" spans="1:6" ht="12.75" customHeight="1" x14ac:dyDescent="0.2"/>
    <row r="31795" spans="1:6" ht="12.75" customHeight="1" x14ac:dyDescent="0.2"/>
    <row r="31796" spans="1:6" ht="409.6" hidden="1" customHeight="1" x14ac:dyDescent="0.2"/>
    <row r="31797" spans="1:6" ht="12.75" customHeight="1" x14ac:dyDescent="0.25">
      <c r="A31797" s="144" t="s">
        <v>4868</v>
      </c>
      <c r="B31797" s="145"/>
      <c r="C31797" s="145"/>
      <c r="D31797" s="145"/>
      <c r="E31797" s="146"/>
      <c r="F31797" s="147"/>
    </row>
    <row r="31798" spans="1:6" ht="12.75" customHeight="1" x14ac:dyDescent="0.2">
      <c r="A31798" s="138" t="s">
        <v>3931</v>
      </c>
      <c r="B31798" s="139"/>
      <c r="C31798" s="139"/>
      <c r="D31798" s="140"/>
      <c r="E31798" s="76" t="s">
        <v>4869</v>
      </c>
      <c r="F31798" s="77" t="s">
        <v>4870</v>
      </c>
    </row>
    <row r="31799" spans="1:6" ht="12.75" customHeight="1" x14ac:dyDescent="0.2">
      <c r="A31799" s="141"/>
      <c r="B31799" s="142"/>
      <c r="C31799" s="142"/>
      <c r="D31799" s="143"/>
      <c r="E31799" s="78" t="s">
        <v>3930</v>
      </c>
      <c r="F31799" s="79" t="s">
        <v>9</v>
      </c>
    </row>
    <row r="31800" spans="1:6" ht="409.6" hidden="1" customHeight="1" x14ac:dyDescent="0.2"/>
    <row r="31801" spans="1:6" ht="12.75" customHeight="1" x14ac:dyDescent="0.2">
      <c r="A31801" s="80" t="s">
        <v>4871</v>
      </c>
      <c r="B31801" s="81" t="s">
        <v>4872</v>
      </c>
      <c r="C31801" s="82" t="s">
        <v>4870</v>
      </c>
      <c r="D31801" s="82" t="s">
        <v>4873</v>
      </c>
      <c r="E31801" s="82" t="s">
        <v>4874</v>
      </c>
      <c r="F31801" s="83" t="s">
        <v>4875</v>
      </c>
    </row>
    <row r="31802" spans="1:6" ht="409.6" hidden="1" customHeight="1" x14ac:dyDescent="0.2"/>
    <row r="31803" spans="1:6" ht="25.5" customHeight="1" thickBot="1" x14ac:dyDescent="0.25">
      <c r="A31803" s="84" t="s">
        <v>6718</v>
      </c>
      <c r="B31803" s="85" t="s">
        <v>6719</v>
      </c>
      <c r="C31803" s="86" t="s">
        <v>9</v>
      </c>
      <c r="D31803" s="87">
        <v>1</v>
      </c>
      <c r="E31803" s="88">
        <v>350000</v>
      </c>
      <c r="F31803" s="89">
        <f>+D31803*E31803</f>
        <v>350000</v>
      </c>
    </row>
    <row r="31804" spans="1:6" ht="409.6" hidden="1" customHeight="1" thickBot="1" x14ac:dyDescent="0.25"/>
    <row r="31805" spans="1:6" ht="13.5" customHeight="1" thickBot="1" x14ac:dyDescent="0.25">
      <c r="A31805" s="90" t="s">
        <v>4883</v>
      </c>
      <c r="B31805" s="91"/>
      <c r="C31805" s="92">
        <v>50.122872642076899</v>
      </c>
      <c r="D31805" s="91"/>
      <c r="E31805" s="93" t="s">
        <v>4884</v>
      </c>
      <c r="F31805" s="94">
        <v>350000</v>
      </c>
    </row>
    <row r="31806" spans="1:6" ht="0.2" customHeight="1" x14ac:dyDescent="0.2"/>
    <row r="31807" spans="1:6" ht="12.75" customHeight="1" x14ac:dyDescent="0.2">
      <c r="A31807" s="80" t="s">
        <v>4871</v>
      </c>
      <c r="B31807" s="81" t="s">
        <v>4885</v>
      </c>
      <c r="C31807" s="82" t="s">
        <v>4870</v>
      </c>
      <c r="D31807" s="82" t="s">
        <v>4873</v>
      </c>
      <c r="E31807" s="82" t="s">
        <v>4874</v>
      </c>
      <c r="F31807" s="83" t="s">
        <v>4875</v>
      </c>
    </row>
    <row r="31808" spans="1:6" ht="409.6" hidden="1" customHeight="1" x14ac:dyDescent="0.2"/>
    <row r="31809" spans="1:6" ht="25.5" customHeight="1" thickBot="1" x14ac:dyDescent="0.25">
      <c r="A31809" s="84" t="s">
        <v>6003</v>
      </c>
      <c r="B31809" s="85" t="s">
        <v>6004</v>
      </c>
      <c r="C31809" s="86" t="s">
        <v>4888</v>
      </c>
      <c r="D31809" s="87">
        <v>1.8</v>
      </c>
      <c r="E31809" s="88">
        <v>184277</v>
      </c>
      <c r="F31809" s="89">
        <f>+D31809*E31809</f>
        <v>331698.60000000003</v>
      </c>
    </row>
    <row r="31810" spans="1:6" ht="409.6" hidden="1" customHeight="1" thickBot="1" x14ac:dyDescent="0.25"/>
    <row r="31811" spans="1:6" ht="13.5" customHeight="1" thickBot="1" x14ac:dyDescent="0.25">
      <c r="A31811" s="90" t="s">
        <v>4893</v>
      </c>
      <c r="B31811" s="91"/>
      <c r="C31811" s="92">
        <v>47.502019235726401</v>
      </c>
      <c r="D31811" s="91"/>
      <c r="E31811" s="93" t="s">
        <v>4884</v>
      </c>
      <c r="F31811" s="94">
        <v>331699</v>
      </c>
    </row>
    <row r="31812" spans="1:6" ht="0.2" customHeight="1" x14ac:dyDescent="0.2"/>
    <row r="31813" spans="1:6" ht="12.75" customHeight="1" x14ac:dyDescent="0.2">
      <c r="A31813" s="80" t="s">
        <v>4871</v>
      </c>
      <c r="B31813" s="81" t="s">
        <v>4894</v>
      </c>
      <c r="C31813" s="82" t="s">
        <v>4870</v>
      </c>
      <c r="D31813" s="82" t="s">
        <v>4873</v>
      </c>
      <c r="E31813" s="82" t="s">
        <v>4874</v>
      </c>
      <c r="F31813" s="83" t="s">
        <v>4875</v>
      </c>
    </row>
    <row r="31814" spans="1:6" ht="409.6" hidden="1" customHeight="1" x14ac:dyDescent="0.2"/>
    <row r="31815" spans="1:6" ht="25.5" customHeight="1" thickBot="1" x14ac:dyDescent="0.25">
      <c r="A31815" s="84" t="s">
        <v>4895</v>
      </c>
      <c r="B31815" s="85" t="s">
        <v>4896</v>
      </c>
      <c r="C31815" s="86" t="s">
        <v>4897</v>
      </c>
      <c r="D31815" s="87">
        <v>0.05</v>
      </c>
      <c r="E31815" s="88">
        <v>331699</v>
      </c>
      <c r="F31815" s="89">
        <f>+D31815*E31815</f>
        <v>16584.95</v>
      </c>
    </row>
    <row r="31816" spans="1:6" ht="409.6" hidden="1" customHeight="1" thickBot="1" x14ac:dyDescent="0.25"/>
    <row r="31817" spans="1:6" ht="13.5" customHeight="1" thickBot="1" x14ac:dyDescent="0.25">
      <c r="A31817" s="90" t="s">
        <v>4898</v>
      </c>
      <c r="B31817" s="91"/>
      <c r="C31817" s="92">
        <v>2.3751081221966999</v>
      </c>
      <c r="D31817" s="91"/>
      <c r="E31817" s="93" t="s">
        <v>4884</v>
      </c>
      <c r="F31817" s="94">
        <v>16585</v>
      </c>
    </row>
    <row r="31818" spans="1:6" ht="0.2" customHeight="1" thickBot="1" x14ac:dyDescent="0.25"/>
    <row r="31819" spans="1:6" ht="12.75" customHeight="1" thickBot="1" x14ac:dyDescent="0.3">
      <c r="A31819" s="157" t="s">
        <v>4909</v>
      </c>
      <c r="B31819" s="158"/>
      <c r="C31819" s="158"/>
      <c r="D31819" s="158"/>
      <c r="E31819" s="159">
        <v>698284</v>
      </c>
      <c r="F31819" s="160"/>
    </row>
    <row r="31820" spans="1:6" ht="12.75" customHeight="1" x14ac:dyDescent="0.2"/>
    <row r="31821" spans="1:6" ht="12.75" customHeight="1" x14ac:dyDescent="0.2"/>
    <row r="31822" spans="1:6" ht="409.6" hidden="1" customHeight="1" x14ac:dyDescent="0.2"/>
    <row r="31823" spans="1:6" ht="3.95" customHeight="1" x14ac:dyDescent="0.2"/>
    <row r="31824" spans="1:6" ht="12.75" customHeight="1" x14ac:dyDescent="0.25">
      <c r="A31824" s="144" t="s">
        <v>4868</v>
      </c>
      <c r="B31824" s="145"/>
      <c r="C31824" s="145"/>
      <c r="D31824" s="145"/>
      <c r="E31824" s="146"/>
      <c r="F31824" s="147"/>
    </row>
    <row r="31825" spans="1:6" ht="12.75" customHeight="1" x14ac:dyDescent="0.2">
      <c r="A31825" s="138" t="s">
        <v>3933</v>
      </c>
      <c r="B31825" s="139"/>
      <c r="C31825" s="139"/>
      <c r="D31825" s="140"/>
      <c r="E31825" s="76" t="s">
        <v>4869</v>
      </c>
      <c r="F31825" s="77" t="s">
        <v>4870</v>
      </c>
    </row>
    <row r="31826" spans="1:6" ht="12.75" customHeight="1" x14ac:dyDescent="0.2">
      <c r="A31826" s="141"/>
      <c r="B31826" s="142"/>
      <c r="C31826" s="142"/>
      <c r="D31826" s="143"/>
      <c r="E31826" s="78" t="s">
        <v>3932</v>
      </c>
      <c r="F31826" s="79" t="s">
        <v>9</v>
      </c>
    </row>
    <row r="31827" spans="1:6" ht="409.6" hidden="1" customHeight="1" x14ac:dyDescent="0.2"/>
    <row r="31828" spans="1:6" ht="12.75" customHeight="1" x14ac:dyDescent="0.2">
      <c r="A31828" s="80" t="s">
        <v>4871</v>
      </c>
      <c r="B31828" s="81" t="s">
        <v>4872</v>
      </c>
      <c r="C31828" s="82" t="s">
        <v>4870</v>
      </c>
      <c r="D31828" s="82" t="s">
        <v>4873</v>
      </c>
      <c r="E31828" s="82" t="s">
        <v>4874</v>
      </c>
      <c r="F31828" s="83" t="s">
        <v>4875</v>
      </c>
    </row>
    <row r="31829" spans="1:6" ht="409.6" hidden="1" customHeight="1" x14ac:dyDescent="0.2"/>
    <row r="31830" spans="1:6" ht="25.5" customHeight="1" x14ac:dyDescent="0.2">
      <c r="A31830" s="84" t="s">
        <v>6720</v>
      </c>
      <c r="B31830" s="85" t="s">
        <v>6721</v>
      </c>
      <c r="C31830" s="86" t="s">
        <v>9</v>
      </c>
      <c r="D31830" s="87">
        <v>1</v>
      </c>
      <c r="E31830" s="88">
        <v>452800</v>
      </c>
      <c r="F31830" s="89">
        <f>+D31830*E31830</f>
        <v>452800</v>
      </c>
    </row>
    <row r="31831" spans="1:6" ht="409.6" hidden="1" customHeight="1" x14ac:dyDescent="0.2"/>
    <row r="31832" spans="1:6" ht="25.5" customHeight="1" x14ac:dyDescent="0.2">
      <c r="A31832" s="84" t="s">
        <v>6722</v>
      </c>
      <c r="B31832" s="85" t="s">
        <v>6723</v>
      </c>
      <c r="C31832" s="86" t="s">
        <v>9</v>
      </c>
      <c r="D31832" s="87">
        <v>2</v>
      </c>
      <c r="E31832" s="88">
        <v>7060</v>
      </c>
      <c r="F31832" s="89">
        <f>+D31832*E31832</f>
        <v>14120</v>
      </c>
    </row>
    <row r="31833" spans="1:6" ht="409.6" hidden="1" customHeight="1" x14ac:dyDescent="0.2"/>
    <row r="31834" spans="1:6" ht="25.5" customHeight="1" x14ac:dyDescent="0.2">
      <c r="A31834" s="84" t="s">
        <v>6724</v>
      </c>
      <c r="B31834" s="85" t="s">
        <v>6725</v>
      </c>
      <c r="C31834" s="86" t="s">
        <v>9</v>
      </c>
      <c r="D31834" s="87">
        <v>2</v>
      </c>
      <c r="E31834" s="88">
        <v>7060</v>
      </c>
      <c r="F31834" s="89">
        <f>+D31834*E31834</f>
        <v>14120</v>
      </c>
    </row>
    <row r="31835" spans="1:6" ht="409.6" hidden="1" customHeight="1" x14ac:dyDescent="0.2"/>
    <row r="31836" spans="1:6" ht="25.5" customHeight="1" x14ac:dyDescent="0.2">
      <c r="A31836" s="84" t="s">
        <v>6726</v>
      </c>
      <c r="B31836" s="85" t="s">
        <v>6727</v>
      </c>
      <c r="C31836" s="86" t="s">
        <v>263</v>
      </c>
      <c r="D31836" s="87">
        <v>1</v>
      </c>
      <c r="E31836" s="88">
        <v>23400</v>
      </c>
      <c r="F31836" s="89">
        <f>+D31836*E31836</f>
        <v>23400</v>
      </c>
    </row>
    <row r="31837" spans="1:6" ht="409.6" hidden="1" customHeight="1" x14ac:dyDescent="0.2"/>
    <row r="31838" spans="1:6" ht="25.5" customHeight="1" thickBot="1" x14ac:dyDescent="0.25">
      <c r="A31838" s="84" t="s">
        <v>6728</v>
      </c>
      <c r="B31838" s="85" t="s">
        <v>6729</v>
      </c>
      <c r="C31838" s="86" t="s">
        <v>9</v>
      </c>
      <c r="D31838" s="87">
        <v>1</v>
      </c>
      <c r="E31838" s="88">
        <v>10640</v>
      </c>
      <c r="F31838" s="89">
        <f>+D31838*E31838</f>
        <v>10640</v>
      </c>
    </row>
    <row r="31839" spans="1:6" ht="409.6" hidden="1" customHeight="1" thickBot="1" x14ac:dyDescent="0.25"/>
    <row r="31840" spans="1:6" ht="13.5" customHeight="1" thickBot="1" x14ac:dyDescent="0.25">
      <c r="A31840" s="90" t="s">
        <v>4883</v>
      </c>
      <c r="B31840" s="91"/>
      <c r="C31840" s="92">
        <v>72.692785902894698</v>
      </c>
      <c r="D31840" s="91"/>
      <c r="E31840" s="93" t="s">
        <v>4884</v>
      </c>
      <c r="F31840" s="94">
        <v>515080</v>
      </c>
    </row>
    <row r="31841" spans="1:6" ht="0.2" customHeight="1" x14ac:dyDescent="0.2"/>
    <row r="31842" spans="1:6" ht="12.75" customHeight="1" x14ac:dyDescent="0.2">
      <c r="A31842" s="80" t="s">
        <v>4871</v>
      </c>
      <c r="B31842" s="81" t="s">
        <v>4885</v>
      </c>
      <c r="C31842" s="82" t="s">
        <v>4870</v>
      </c>
      <c r="D31842" s="82" t="s">
        <v>4873</v>
      </c>
      <c r="E31842" s="82" t="s">
        <v>4874</v>
      </c>
      <c r="F31842" s="83" t="s">
        <v>4875</v>
      </c>
    </row>
    <row r="31843" spans="1:6" ht="409.6" hidden="1" customHeight="1" x14ac:dyDescent="0.2"/>
    <row r="31844" spans="1:6" ht="25.5" customHeight="1" thickBot="1" x14ac:dyDescent="0.25">
      <c r="A31844" s="84" t="s">
        <v>6003</v>
      </c>
      <c r="B31844" s="85" t="s">
        <v>6004</v>
      </c>
      <c r="C31844" s="86" t="s">
        <v>4888</v>
      </c>
      <c r="D31844" s="87">
        <v>1</v>
      </c>
      <c r="E31844" s="88">
        <v>184277</v>
      </c>
      <c r="F31844" s="89">
        <f>+D31844*E31844</f>
        <v>184277</v>
      </c>
    </row>
    <row r="31845" spans="1:6" ht="409.6" hidden="1" customHeight="1" thickBot="1" x14ac:dyDescent="0.25"/>
    <row r="31846" spans="1:6" ht="13.5" customHeight="1" thickBot="1" x14ac:dyDescent="0.25">
      <c r="A31846" s="90" t="s">
        <v>4893</v>
      </c>
      <c r="B31846" s="91"/>
      <c r="C31846" s="92">
        <v>26.0068504073692</v>
      </c>
      <c r="D31846" s="91"/>
      <c r="E31846" s="93" t="s">
        <v>4884</v>
      </c>
      <c r="F31846" s="94">
        <v>184277</v>
      </c>
    </row>
    <row r="31847" spans="1:6" ht="0.2" customHeight="1" x14ac:dyDescent="0.2"/>
    <row r="31848" spans="1:6" ht="12.75" customHeight="1" x14ac:dyDescent="0.2">
      <c r="A31848" s="80" t="s">
        <v>4871</v>
      </c>
      <c r="B31848" s="81" t="s">
        <v>4894</v>
      </c>
      <c r="C31848" s="82" t="s">
        <v>4870</v>
      </c>
      <c r="D31848" s="82" t="s">
        <v>4873</v>
      </c>
      <c r="E31848" s="82" t="s">
        <v>4874</v>
      </c>
      <c r="F31848" s="83" t="s">
        <v>4875</v>
      </c>
    </row>
    <row r="31849" spans="1:6" ht="409.6" hidden="1" customHeight="1" x14ac:dyDescent="0.2"/>
    <row r="31850" spans="1:6" ht="25.5" customHeight="1" thickBot="1" x14ac:dyDescent="0.25">
      <c r="A31850" s="84" t="s">
        <v>4895</v>
      </c>
      <c r="B31850" s="85" t="s">
        <v>4896</v>
      </c>
      <c r="C31850" s="86" t="s">
        <v>4897</v>
      </c>
      <c r="D31850" s="87">
        <v>0.05</v>
      </c>
      <c r="E31850" s="88">
        <v>184277</v>
      </c>
      <c r="F31850" s="89">
        <f>+D31850*E31850</f>
        <v>9213.85</v>
      </c>
    </row>
    <row r="31851" spans="1:6" ht="409.6" hidden="1" customHeight="1" thickBot="1" x14ac:dyDescent="0.25"/>
    <row r="31852" spans="1:6" ht="13.5" customHeight="1" thickBot="1" x14ac:dyDescent="0.25">
      <c r="A31852" s="90" t="s">
        <v>4898</v>
      </c>
      <c r="B31852" s="91"/>
      <c r="C31852" s="92">
        <v>1.3003636897360999</v>
      </c>
      <c r="D31852" s="91"/>
      <c r="E31852" s="93" t="s">
        <v>4884</v>
      </c>
      <c r="F31852" s="94">
        <v>9214</v>
      </c>
    </row>
    <row r="31853" spans="1:6" ht="0.2" customHeight="1" thickBot="1" x14ac:dyDescent="0.25"/>
    <row r="31854" spans="1:6" ht="12.75" customHeight="1" thickBot="1" x14ac:dyDescent="0.3">
      <c r="A31854" s="157" t="s">
        <v>4909</v>
      </c>
      <c r="B31854" s="158"/>
      <c r="C31854" s="158"/>
      <c r="D31854" s="158"/>
      <c r="E31854" s="159">
        <v>708571</v>
      </c>
      <c r="F31854" s="160"/>
    </row>
    <row r="31855" spans="1:6" ht="12.75" customHeight="1" x14ac:dyDescent="0.2"/>
    <row r="31856" spans="1:6" ht="12.75" customHeight="1" x14ac:dyDescent="0.2"/>
    <row r="31857" spans="1:6" ht="409.6" hidden="1" customHeight="1" x14ac:dyDescent="0.2"/>
    <row r="31858" spans="1:6" ht="12.75" customHeight="1" x14ac:dyDescent="0.25">
      <c r="A31858" s="144" t="s">
        <v>4868</v>
      </c>
      <c r="B31858" s="145"/>
      <c r="C31858" s="145"/>
      <c r="D31858" s="145"/>
      <c r="E31858" s="146"/>
      <c r="F31858" s="147"/>
    </row>
    <row r="31859" spans="1:6" ht="12.75" customHeight="1" x14ac:dyDescent="0.2">
      <c r="A31859" s="138" t="s">
        <v>3935</v>
      </c>
      <c r="B31859" s="139"/>
      <c r="C31859" s="139"/>
      <c r="D31859" s="140"/>
      <c r="E31859" s="76" t="s">
        <v>4869</v>
      </c>
      <c r="F31859" s="77" t="s">
        <v>4870</v>
      </c>
    </row>
    <row r="31860" spans="1:6" ht="12.75" customHeight="1" x14ac:dyDescent="0.2">
      <c r="A31860" s="141"/>
      <c r="B31860" s="142"/>
      <c r="C31860" s="142"/>
      <c r="D31860" s="143"/>
      <c r="E31860" s="78" t="s">
        <v>3934</v>
      </c>
      <c r="F31860" s="79" t="s">
        <v>9</v>
      </c>
    </row>
    <row r="31861" spans="1:6" ht="409.6" hidden="1" customHeight="1" x14ac:dyDescent="0.2"/>
    <row r="31862" spans="1:6" ht="12.75" customHeight="1" x14ac:dyDescent="0.2">
      <c r="A31862" s="80" t="s">
        <v>4871</v>
      </c>
      <c r="B31862" s="81" t="s">
        <v>4872</v>
      </c>
      <c r="C31862" s="82" t="s">
        <v>4870</v>
      </c>
      <c r="D31862" s="82" t="s">
        <v>4873</v>
      </c>
      <c r="E31862" s="82" t="s">
        <v>4874</v>
      </c>
      <c r="F31862" s="83" t="s">
        <v>4875</v>
      </c>
    </row>
    <row r="31863" spans="1:6" ht="409.6" hidden="1" customHeight="1" x14ac:dyDescent="0.2"/>
    <row r="31864" spans="1:6" ht="25.5" customHeight="1" x14ac:dyDescent="0.2">
      <c r="A31864" s="84" t="s">
        <v>6730</v>
      </c>
      <c r="B31864" s="85" t="s">
        <v>6731</v>
      </c>
      <c r="C31864" s="86" t="s">
        <v>9</v>
      </c>
      <c r="D31864" s="87">
        <v>1</v>
      </c>
      <c r="E31864" s="88">
        <v>340600</v>
      </c>
      <c r="F31864" s="89">
        <f>+D31864*E31864</f>
        <v>340600</v>
      </c>
    </row>
    <row r="31865" spans="1:6" ht="409.6" hidden="1" customHeight="1" x14ac:dyDescent="0.2"/>
    <row r="31866" spans="1:6" ht="25.5" customHeight="1" thickBot="1" x14ac:dyDescent="0.25">
      <c r="A31866" s="84" t="s">
        <v>6732</v>
      </c>
      <c r="B31866" s="85" t="s">
        <v>6733</v>
      </c>
      <c r="C31866" s="86" t="s">
        <v>9</v>
      </c>
      <c r="D31866" s="87">
        <v>2</v>
      </c>
      <c r="E31866" s="88">
        <v>8220</v>
      </c>
      <c r="F31866" s="89">
        <f>+D31866*E31866</f>
        <v>16440</v>
      </c>
    </row>
    <row r="31867" spans="1:6" ht="409.6" hidden="1" customHeight="1" thickBot="1" x14ac:dyDescent="0.25"/>
    <row r="31868" spans="1:6" ht="13.5" customHeight="1" thickBot="1" x14ac:dyDescent="0.25">
      <c r="A31868" s="90" t="s">
        <v>4883</v>
      </c>
      <c r="B31868" s="91"/>
      <c r="C31868" s="92">
        <v>64.853750288358</v>
      </c>
      <c r="D31868" s="91"/>
      <c r="E31868" s="93" t="s">
        <v>4884</v>
      </c>
      <c r="F31868" s="94">
        <v>357040</v>
      </c>
    </row>
    <row r="31869" spans="1:6" ht="0.2" customHeight="1" x14ac:dyDescent="0.2"/>
    <row r="31870" spans="1:6" ht="12.75" customHeight="1" x14ac:dyDescent="0.2">
      <c r="A31870" s="80" t="s">
        <v>4871</v>
      </c>
      <c r="B31870" s="81" t="s">
        <v>4885</v>
      </c>
      <c r="C31870" s="82" t="s">
        <v>4870</v>
      </c>
      <c r="D31870" s="82" t="s">
        <v>4873</v>
      </c>
      <c r="E31870" s="82" t="s">
        <v>4874</v>
      </c>
      <c r="F31870" s="83" t="s">
        <v>4875</v>
      </c>
    </row>
    <row r="31871" spans="1:6" ht="409.6" hidden="1" customHeight="1" x14ac:dyDescent="0.2"/>
    <row r="31872" spans="1:6" ht="25.5" customHeight="1" thickBot="1" x14ac:dyDescent="0.25">
      <c r="A31872" s="84" t="s">
        <v>6003</v>
      </c>
      <c r="B31872" s="85" t="s">
        <v>6004</v>
      </c>
      <c r="C31872" s="86" t="s">
        <v>4888</v>
      </c>
      <c r="D31872" s="87">
        <v>1</v>
      </c>
      <c r="E31872" s="88">
        <v>184277</v>
      </c>
      <c r="F31872" s="89">
        <f>+D31872*E31872</f>
        <v>184277</v>
      </c>
    </row>
    <row r="31873" spans="1:6" ht="409.6" hidden="1" customHeight="1" thickBot="1" x14ac:dyDescent="0.25"/>
    <row r="31874" spans="1:6" ht="13.5" customHeight="1" thickBot="1" x14ac:dyDescent="0.25">
      <c r="A31874" s="90" t="s">
        <v>4893</v>
      </c>
      <c r="B31874" s="91"/>
      <c r="C31874" s="92">
        <v>33.472592824019003</v>
      </c>
      <c r="D31874" s="91"/>
      <c r="E31874" s="93" t="s">
        <v>4884</v>
      </c>
      <c r="F31874" s="94">
        <v>184277</v>
      </c>
    </row>
    <row r="31875" spans="1:6" ht="0.2" customHeight="1" x14ac:dyDescent="0.2"/>
    <row r="31876" spans="1:6" ht="12.75" customHeight="1" x14ac:dyDescent="0.2">
      <c r="A31876" s="80" t="s">
        <v>4871</v>
      </c>
      <c r="B31876" s="81" t="s">
        <v>4894</v>
      </c>
      <c r="C31876" s="82" t="s">
        <v>4870</v>
      </c>
      <c r="D31876" s="82" t="s">
        <v>4873</v>
      </c>
      <c r="E31876" s="82" t="s">
        <v>4874</v>
      </c>
      <c r="F31876" s="83" t="s">
        <v>4875</v>
      </c>
    </row>
    <row r="31877" spans="1:6" ht="409.6" hidden="1" customHeight="1" x14ac:dyDescent="0.2"/>
    <row r="31878" spans="1:6" ht="25.5" customHeight="1" thickBot="1" x14ac:dyDescent="0.25">
      <c r="A31878" s="84" t="s">
        <v>4895</v>
      </c>
      <c r="B31878" s="85" t="s">
        <v>4896</v>
      </c>
      <c r="C31878" s="86" t="s">
        <v>4897</v>
      </c>
      <c r="D31878" s="87">
        <v>0.05</v>
      </c>
      <c r="E31878" s="88">
        <v>184277</v>
      </c>
      <c r="F31878" s="89">
        <f>+D31878*E31878</f>
        <v>9213.85</v>
      </c>
    </row>
    <row r="31879" spans="1:6" ht="409.6" hidden="1" customHeight="1" thickBot="1" x14ac:dyDescent="0.25"/>
    <row r="31880" spans="1:6" ht="13.5" customHeight="1" thickBot="1" x14ac:dyDescent="0.25">
      <c r="A31880" s="90" t="s">
        <v>4898</v>
      </c>
      <c r="B31880" s="91"/>
      <c r="C31880" s="92">
        <v>1.67365688762304</v>
      </c>
      <c r="D31880" s="91"/>
      <c r="E31880" s="93" t="s">
        <v>4884</v>
      </c>
      <c r="F31880" s="94">
        <v>9214</v>
      </c>
    </row>
    <row r="31881" spans="1:6" ht="0.2" customHeight="1" thickBot="1" x14ac:dyDescent="0.25"/>
    <row r="31882" spans="1:6" ht="12.75" customHeight="1" thickBot="1" x14ac:dyDescent="0.3">
      <c r="A31882" s="157" t="s">
        <v>4909</v>
      </c>
      <c r="B31882" s="158"/>
      <c r="C31882" s="158"/>
      <c r="D31882" s="158"/>
      <c r="E31882" s="159">
        <v>550531</v>
      </c>
      <c r="F31882" s="160"/>
    </row>
    <row r="31883" spans="1:6" ht="12.75" customHeight="1" x14ac:dyDescent="0.2"/>
    <row r="31884" spans="1:6" ht="12.75" customHeight="1" x14ac:dyDescent="0.2"/>
    <row r="31885" spans="1:6" ht="409.6" hidden="1" customHeight="1" x14ac:dyDescent="0.2"/>
    <row r="31886" spans="1:6" ht="12.75" customHeight="1" x14ac:dyDescent="0.25">
      <c r="A31886" s="144" t="s">
        <v>4868</v>
      </c>
      <c r="B31886" s="145"/>
      <c r="C31886" s="145"/>
      <c r="D31886" s="145"/>
      <c r="E31886" s="146"/>
      <c r="F31886" s="147"/>
    </row>
    <row r="31887" spans="1:6" ht="12.75" customHeight="1" x14ac:dyDescent="0.2">
      <c r="A31887" s="138" t="s">
        <v>3937</v>
      </c>
      <c r="B31887" s="139"/>
      <c r="C31887" s="139"/>
      <c r="D31887" s="140"/>
      <c r="E31887" s="76" t="s">
        <v>4869</v>
      </c>
      <c r="F31887" s="77" t="s">
        <v>4870</v>
      </c>
    </row>
    <row r="31888" spans="1:6" ht="12.75" customHeight="1" x14ac:dyDescent="0.2">
      <c r="A31888" s="141"/>
      <c r="B31888" s="142"/>
      <c r="C31888" s="142"/>
      <c r="D31888" s="143"/>
      <c r="E31888" s="78" t="s">
        <v>3936</v>
      </c>
      <c r="F31888" s="79" t="s">
        <v>9</v>
      </c>
    </row>
    <row r="31889" spans="1:6" ht="409.6" hidden="1" customHeight="1" x14ac:dyDescent="0.2"/>
    <row r="31890" spans="1:6" ht="12.75" customHeight="1" x14ac:dyDescent="0.2">
      <c r="A31890" s="80" t="s">
        <v>4871</v>
      </c>
      <c r="B31890" s="81" t="s">
        <v>4872</v>
      </c>
      <c r="C31890" s="82" t="s">
        <v>4870</v>
      </c>
      <c r="D31890" s="82" t="s">
        <v>4873</v>
      </c>
      <c r="E31890" s="82" t="s">
        <v>4874</v>
      </c>
      <c r="F31890" s="83" t="s">
        <v>4875</v>
      </c>
    </row>
    <row r="31891" spans="1:6" ht="409.6" hidden="1" customHeight="1" x14ac:dyDescent="0.2"/>
    <row r="31892" spans="1:6" ht="25.5" customHeight="1" x14ac:dyDescent="0.2">
      <c r="A31892" s="84" t="s">
        <v>6734</v>
      </c>
      <c r="B31892" s="85" t="s">
        <v>6735</v>
      </c>
      <c r="C31892" s="86" t="s">
        <v>9</v>
      </c>
      <c r="D31892" s="87">
        <v>1</v>
      </c>
      <c r="E31892" s="88">
        <v>70000</v>
      </c>
      <c r="F31892" s="89">
        <f>+D31892*E31892</f>
        <v>70000</v>
      </c>
    </row>
    <row r="31893" spans="1:6" ht="409.6" hidden="1" customHeight="1" x14ac:dyDescent="0.2"/>
    <row r="31894" spans="1:6" ht="25.5" customHeight="1" x14ac:dyDescent="0.2">
      <c r="A31894" s="84" t="s">
        <v>6722</v>
      </c>
      <c r="B31894" s="85" t="s">
        <v>6723</v>
      </c>
      <c r="C31894" s="86" t="s">
        <v>9</v>
      </c>
      <c r="D31894" s="87">
        <v>2</v>
      </c>
      <c r="E31894" s="88">
        <v>7060</v>
      </c>
      <c r="F31894" s="89">
        <f>+D31894*E31894</f>
        <v>14120</v>
      </c>
    </row>
    <row r="31895" spans="1:6" ht="409.6" hidden="1" customHeight="1" x14ac:dyDescent="0.2"/>
    <row r="31896" spans="1:6" ht="25.5" customHeight="1" x14ac:dyDescent="0.2">
      <c r="A31896" s="84" t="s">
        <v>6736</v>
      </c>
      <c r="B31896" s="85" t="s">
        <v>6737</v>
      </c>
      <c r="C31896" s="86" t="s">
        <v>263</v>
      </c>
      <c r="D31896" s="87">
        <v>1</v>
      </c>
      <c r="E31896" s="88">
        <v>35050</v>
      </c>
      <c r="F31896" s="89">
        <f>+D31896*E31896</f>
        <v>35050</v>
      </c>
    </row>
    <row r="31897" spans="1:6" ht="409.6" hidden="1" customHeight="1" x14ac:dyDescent="0.2"/>
    <row r="31898" spans="1:6" ht="25.5" customHeight="1" x14ac:dyDescent="0.2">
      <c r="A31898" s="84" t="s">
        <v>6738</v>
      </c>
      <c r="B31898" s="85" t="s">
        <v>6739</v>
      </c>
      <c r="C31898" s="86" t="s">
        <v>9</v>
      </c>
      <c r="D31898" s="87">
        <v>1</v>
      </c>
      <c r="E31898" s="88">
        <v>21080</v>
      </c>
      <c r="F31898" s="89">
        <f>+D31898*E31898</f>
        <v>21080</v>
      </c>
    </row>
    <row r="31899" spans="1:6" ht="409.6" hidden="1" customHeight="1" x14ac:dyDescent="0.2"/>
    <row r="31900" spans="1:6" ht="25.5" customHeight="1" thickBot="1" x14ac:dyDescent="0.25">
      <c r="A31900" s="84" t="s">
        <v>6732</v>
      </c>
      <c r="B31900" s="85" t="s">
        <v>6733</v>
      </c>
      <c r="C31900" s="86" t="s">
        <v>9</v>
      </c>
      <c r="D31900" s="87">
        <v>2</v>
      </c>
      <c r="E31900" s="88">
        <v>8220</v>
      </c>
      <c r="F31900" s="89">
        <f>+D31900*E31900</f>
        <v>16440</v>
      </c>
    </row>
    <row r="31901" spans="1:6" ht="409.6" hidden="1" customHeight="1" thickBot="1" x14ac:dyDescent="0.25"/>
    <row r="31902" spans="1:6" ht="13.5" customHeight="1" thickBot="1" x14ac:dyDescent="0.25">
      <c r="A31902" s="90" t="s">
        <v>4883</v>
      </c>
      <c r="B31902" s="91"/>
      <c r="C31902" s="92">
        <v>44.7454316482048</v>
      </c>
      <c r="D31902" s="91"/>
      <c r="E31902" s="93" t="s">
        <v>4884</v>
      </c>
      <c r="F31902" s="94">
        <v>156690</v>
      </c>
    </row>
    <row r="31903" spans="1:6" ht="0.2" customHeight="1" x14ac:dyDescent="0.2"/>
    <row r="31904" spans="1:6" ht="12.75" customHeight="1" x14ac:dyDescent="0.2">
      <c r="A31904" s="80" t="s">
        <v>4871</v>
      </c>
      <c r="B31904" s="81" t="s">
        <v>4885</v>
      </c>
      <c r="C31904" s="82" t="s">
        <v>4870</v>
      </c>
      <c r="D31904" s="82" t="s">
        <v>4873</v>
      </c>
      <c r="E31904" s="82" t="s">
        <v>4874</v>
      </c>
      <c r="F31904" s="83" t="s">
        <v>4875</v>
      </c>
    </row>
    <row r="31905" spans="1:6" ht="409.6" hidden="1" customHeight="1" x14ac:dyDescent="0.2"/>
    <row r="31906" spans="1:6" ht="25.5" customHeight="1" thickBot="1" x14ac:dyDescent="0.25">
      <c r="A31906" s="84" t="s">
        <v>6003</v>
      </c>
      <c r="B31906" s="85" t="s">
        <v>6004</v>
      </c>
      <c r="C31906" s="86" t="s">
        <v>4888</v>
      </c>
      <c r="D31906" s="87">
        <v>1</v>
      </c>
      <c r="E31906" s="88">
        <v>184277</v>
      </c>
      <c r="F31906" s="89">
        <f>+D31906*E31906</f>
        <v>184277</v>
      </c>
    </row>
    <row r="31907" spans="1:6" ht="409.6" hidden="1" customHeight="1" thickBot="1" x14ac:dyDescent="0.25"/>
    <row r="31908" spans="1:6" ht="13.5" customHeight="1" thickBot="1" x14ac:dyDescent="0.25">
      <c r="A31908" s="90" t="s">
        <v>4893</v>
      </c>
      <c r="B31908" s="91"/>
      <c r="C31908" s="92">
        <v>52.623357635051597</v>
      </c>
      <c r="D31908" s="91"/>
      <c r="E31908" s="93" t="s">
        <v>4884</v>
      </c>
      <c r="F31908" s="94">
        <v>184277</v>
      </c>
    </row>
    <row r="31909" spans="1:6" ht="0.2" customHeight="1" x14ac:dyDescent="0.2"/>
    <row r="31910" spans="1:6" ht="12.75" customHeight="1" x14ac:dyDescent="0.2">
      <c r="A31910" s="80" t="s">
        <v>4871</v>
      </c>
      <c r="B31910" s="81" t="s">
        <v>4894</v>
      </c>
      <c r="C31910" s="82" t="s">
        <v>4870</v>
      </c>
      <c r="D31910" s="82" t="s">
        <v>4873</v>
      </c>
      <c r="E31910" s="82" t="s">
        <v>4874</v>
      </c>
      <c r="F31910" s="83" t="s">
        <v>4875</v>
      </c>
    </row>
    <row r="31911" spans="1:6" ht="409.6" hidden="1" customHeight="1" x14ac:dyDescent="0.2"/>
    <row r="31912" spans="1:6" ht="25.5" customHeight="1" thickBot="1" x14ac:dyDescent="0.25">
      <c r="A31912" s="84" t="s">
        <v>4895</v>
      </c>
      <c r="B31912" s="85" t="s">
        <v>4896</v>
      </c>
      <c r="C31912" s="86" t="s">
        <v>4897</v>
      </c>
      <c r="D31912" s="87">
        <v>0.05</v>
      </c>
      <c r="E31912" s="88">
        <v>184277</v>
      </c>
      <c r="F31912" s="89">
        <f>+D31912*E31912</f>
        <v>9213.85</v>
      </c>
    </row>
    <row r="31913" spans="1:6" ht="409.6" hidden="1" customHeight="1" thickBot="1" x14ac:dyDescent="0.25"/>
    <row r="31914" spans="1:6" ht="13.5" customHeight="1" thickBot="1" x14ac:dyDescent="0.25">
      <c r="A31914" s="90" t="s">
        <v>4898</v>
      </c>
      <c r="B31914" s="91"/>
      <c r="C31914" s="92">
        <v>2.6312107167436301</v>
      </c>
      <c r="D31914" s="91"/>
      <c r="E31914" s="93" t="s">
        <v>4884</v>
      </c>
      <c r="F31914" s="94">
        <v>9214</v>
      </c>
    </row>
    <row r="31915" spans="1:6" ht="0.2" customHeight="1" thickBot="1" x14ac:dyDescent="0.25"/>
    <row r="31916" spans="1:6" ht="12.75" customHeight="1" thickBot="1" x14ac:dyDescent="0.3">
      <c r="A31916" s="157" t="s">
        <v>4909</v>
      </c>
      <c r="B31916" s="158"/>
      <c r="C31916" s="158"/>
      <c r="D31916" s="158"/>
      <c r="E31916" s="159">
        <v>350181</v>
      </c>
      <c r="F31916" s="160"/>
    </row>
    <row r="31917" spans="1:6" ht="12.75" customHeight="1" x14ac:dyDescent="0.2"/>
    <row r="31918" spans="1:6" ht="12.75" customHeight="1" x14ac:dyDescent="0.2"/>
    <row r="31919" spans="1:6" ht="409.6" hidden="1" customHeight="1" x14ac:dyDescent="0.2"/>
    <row r="31920" spans="1:6" ht="12.75" customHeight="1" x14ac:dyDescent="0.25">
      <c r="A31920" s="144" t="s">
        <v>4868</v>
      </c>
      <c r="B31920" s="145"/>
      <c r="C31920" s="145"/>
      <c r="D31920" s="145"/>
      <c r="E31920" s="146"/>
      <c r="F31920" s="147"/>
    </row>
    <row r="31921" spans="1:6" ht="12.75" customHeight="1" x14ac:dyDescent="0.2">
      <c r="A31921" s="138" t="s">
        <v>3939</v>
      </c>
      <c r="B31921" s="139"/>
      <c r="C31921" s="139"/>
      <c r="D31921" s="140"/>
      <c r="E31921" s="76" t="s">
        <v>4869</v>
      </c>
      <c r="F31921" s="77" t="s">
        <v>4870</v>
      </c>
    </row>
    <row r="31922" spans="1:6" ht="12.75" customHeight="1" x14ac:dyDescent="0.2">
      <c r="A31922" s="141"/>
      <c r="B31922" s="142"/>
      <c r="C31922" s="142"/>
      <c r="D31922" s="143"/>
      <c r="E31922" s="78" t="s">
        <v>3938</v>
      </c>
      <c r="F31922" s="79" t="s">
        <v>263</v>
      </c>
    </row>
    <row r="31923" spans="1:6" ht="409.6" hidden="1" customHeight="1" x14ac:dyDescent="0.2"/>
    <row r="31924" spans="1:6" ht="12.75" customHeight="1" x14ac:dyDescent="0.2">
      <c r="A31924" s="80" t="s">
        <v>4871</v>
      </c>
      <c r="B31924" s="81" t="s">
        <v>4872</v>
      </c>
      <c r="C31924" s="82" t="s">
        <v>4870</v>
      </c>
      <c r="D31924" s="82" t="s">
        <v>4873</v>
      </c>
      <c r="E31924" s="82" t="s">
        <v>4874</v>
      </c>
      <c r="F31924" s="83" t="s">
        <v>4875</v>
      </c>
    </row>
    <row r="31925" spans="1:6" ht="409.6" hidden="1" customHeight="1" x14ac:dyDescent="0.2"/>
    <row r="31926" spans="1:6" ht="25.5" customHeight="1" x14ac:dyDescent="0.2">
      <c r="A31926" s="84" t="s">
        <v>6740</v>
      </c>
      <c r="B31926" s="85" t="s">
        <v>6741</v>
      </c>
      <c r="C31926" s="86" t="s">
        <v>263</v>
      </c>
      <c r="D31926" s="87">
        <v>1.05</v>
      </c>
      <c r="E31926" s="88">
        <v>11120</v>
      </c>
      <c r="F31926" s="89">
        <f>+D31926*E31926</f>
        <v>11676</v>
      </c>
    </row>
    <row r="31927" spans="1:6" ht="409.6" hidden="1" customHeight="1" x14ac:dyDescent="0.2"/>
    <row r="31928" spans="1:6" ht="25.5" customHeight="1" x14ac:dyDescent="0.2">
      <c r="A31928" s="84" t="s">
        <v>6742</v>
      </c>
      <c r="B31928" s="85" t="s">
        <v>6743</v>
      </c>
      <c r="C31928" s="86" t="s">
        <v>9</v>
      </c>
      <c r="D31928" s="87">
        <v>3.2000000000000001E-2</v>
      </c>
      <c r="E31928" s="88">
        <v>8300</v>
      </c>
      <c r="F31928" s="89">
        <f>+D31928*E31928</f>
        <v>265.60000000000002</v>
      </c>
    </row>
    <row r="31929" spans="1:6" ht="409.6" hidden="1" customHeight="1" x14ac:dyDescent="0.2"/>
    <row r="31930" spans="1:6" ht="25.5" customHeight="1" x14ac:dyDescent="0.2">
      <c r="A31930" s="84" t="s">
        <v>6744</v>
      </c>
      <c r="B31930" s="85" t="s">
        <v>6745</v>
      </c>
      <c r="C31930" s="86" t="s">
        <v>9</v>
      </c>
      <c r="D31930" s="87">
        <v>3.2000000000000001E-2</v>
      </c>
      <c r="E31930" s="88">
        <v>8300</v>
      </c>
      <c r="F31930" s="89">
        <f>+D31930*E31930</f>
        <v>265.60000000000002</v>
      </c>
    </row>
    <row r="31931" spans="1:6" ht="409.6" hidden="1" customHeight="1" x14ac:dyDescent="0.2"/>
    <row r="31932" spans="1:6" ht="25.5" customHeight="1" x14ac:dyDescent="0.2">
      <c r="A31932" s="84" t="s">
        <v>6746</v>
      </c>
      <c r="B31932" s="85" t="s">
        <v>6747</v>
      </c>
      <c r="C31932" s="86" t="s">
        <v>263</v>
      </c>
      <c r="D31932" s="87">
        <v>0.19</v>
      </c>
      <c r="E31932" s="88">
        <v>4160</v>
      </c>
      <c r="F31932" s="89">
        <f>+D31932*E31932</f>
        <v>790.4</v>
      </c>
    </row>
    <row r="31933" spans="1:6" ht="409.6" hidden="1" customHeight="1" x14ac:dyDescent="0.2"/>
    <row r="31934" spans="1:6" ht="25.5" customHeight="1" x14ac:dyDescent="0.2">
      <c r="A31934" s="84" t="s">
        <v>6748</v>
      </c>
      <c r="B31934" s="85" t="s">
        <v>6749</v>
      </c>
      <c r="C31934" s="86" t="s">
        <v>9</v>
      </c>
      <c r="D31934" s="87">
        <v>0.25</v>
      </c>
      <c r="E31934" s="88">
        <v>7160</v>
      </c>
      <c r="F31934" s="89">
        <f>+D31934*E31934</f>
        <v>1790</v>
      </c>
    </row>
    <row r="31935" spans="1:6" ht="409.6" hidden="1" customHeight="1" x14ac:dyDescent="0.2"/>
    <row r="31936" spans="1:6" ht="25.5" customHeight="1" x14ac:dyDescent="0.2">
      <c r="A31936" s="84" t="s">
        <v>6750</v>
      </c>
      <c r="B31936" s="85" t="s">
        <v>6751</v>
      </c>
      <c r="C31936" s="86" t="s">
        <v>9</v>
      </c>
      <c r="D31936" s="87">
        <v>1</v>
      </c>
      <c r="E31936" s="88">
        <v>5900</v>
      </c>
      <c r="F31936" s="89">
        <f>+D31936*E31936</f>
        <v>5900</v>
      </c>
    </row>
    <row r="31937" spans="1:6" ht="409.6" hidden="1" customHeight="1" x14ac:dyDescent="0.2"/>
    <row r="31938" spans="1:6" ht="25.5" customHeight="1" x14ac:dyDescent="0.2">
      <c r="A31938" s="84" t="s">
        <v>6524</v>
      </c>
      <c r="B31938" s="85" t="s">
        <v>6525</v>
      </c>
      <c r="C31938" s="86" t="s">
        <v>9</v>
      </c>
      <c r="D31938" s="87">
        <v>0.05</v>
      </c>
      <c r="E31938" s="88">
        <v>31100</v>
      </c>
      <c r="F31938" s="89">
        <f>+D31938*E31938</f>
        <v>1555</v>
      </c>
    </row>
    <row r="31939" spans="1:6" ht="409.6" hidden="1" customHeight="1" x14ac:dyDescent="0.2"/>
    <row r="31940" spans="1:6" ht="25.5" customHeight="1" x14ac:dyDescent="0.2">
      <c r="A31940" s="84" t="s">
        <v>5400</v>
      </c>
      <c r="B31940" s="85" t="s">
        <v>5401</v>
      </c>
      <c r="C31940" s="86" t="s">
        <v>4880</v>
      </c>
      <c r="D31940" s="87">
        <v>0.05</v>
      </c>
      <c r="E31940" s="88">
        <v>40500</v>
      </c>
      <c r="F31940" s="89">
        <f>+D31940*E31940</f>
        <v>2025</v>
      </c>
    </row>
    <row r="31941" spans="1:6" ht="409.6" hidden="1" customHeight="1" x14ac:dyDescent="0.2"/>
    <row r="31942" spans="1:6" ht="25.5" customHeight="1" x14ac:dyDescent="0.2">
      <c r="A31942" s="84" t="s">
        <v>5448</v>
      </c>
      <c r="B31942" s="85" t="s">
        <v>5449</v>
      </c>
      <c r="C31942" s="86" t="s">
        <v>4880</v>
      </c>
      <c r="D31942" s="87">
        <v>0.05</v>
      </c>
      <c r="E31942" s="88">
        <v>72000</v>
      </c>
      <c r="F31942" s="89">
        <f>+D31942*E31942</f>
        <v>3600</v>
      </c>
    </row>
    <row r="31943" spans="1:6" ht="409.6" hidden="1" customHeight="1" x14ac:dyDescent="0.2"/>
    <row r="31944" spans="1:6" ht="25.5" customHeight="1" x14ac:dyDescent="0.2">
      <c r="A31944" s="84" t="s">
        <v>6626</v>
      </c>
      <c r="B31944" s="85" t="s">
        <v>6627</v>
      </c>
      <c r="C31944" s="86" t="s">
        <v>9</v>
      </c>
      <c r="D31944" s="87">
        <v>0.05</v>
      </c>
      <c r="E31944" s="88">
        <v>73645</v>
      </c>
      <c r="F31944" s="89">
        <f>+D31944*E31944</f>
        <v>3682.25</v>
      </c>
    </row>
    <row r="31945" spans="1:6" ht="409.6" hidden="1" customHeight="1" x14ac:dyDescent="0.2"/>
    <row r="31946" spans="1:6" ht="25.5" customHeight="1" x14ac:dyDescent="0.2">
      <c r="A31946" s="84" t="s">
        <v>6752</v>
      </c>
      <c r="B31946" s="85" t="s">
        <v>6753</v>
      </c>
      <c r="C31946" s="86" t="s">
        <v>9</v>
      </c>
      <c r="D31946" s="87">
        <v>0.38</v>
      </c>
      <c r="E31946" s="88">
        <v>1000</v>
      </c>
      <c r="F31946" s="89">
        <f>+D31946*E31946</f>
        <v>380</v>
      </c>
    </row>
    <row r="31947" spans="1:6" ht="409.6" hidden="1" customHeight="1" x14ac:dyDescent="0.2"/>
    <row r="31948" spans="1:6" ht="25.5" customHeight="1" x14ac:dyDescent="0.2">
      <c r="A31948" s="84" t="s">
        <v>6754</v>
      </c>
      <c r="B31948" s="85" t="s">
        <v>6755</v>
      </c>
      <c r="C31948" s="86" t="s">
        <v>9</v>
      </c>
      <c r="D31948" s="87">
        <v>0.5</v>
      </c>
      <c r="E31948" s="88">
        <v>9280</v>
      </c>
      <c r="F31948" s="89">
        <f>+D31948*E31948</f>
        <v>4640</v>
      </c>
    </row>
    <row r="31949" spans="1:6" ht="409.6" hidden="1" customHeight="1" x14ac:dyDescent="0.2"/>
    <row r="31950" spans="1:6" ht="25.5" customHeight="1" x14ac:dyDescent="0.2">
      <c r="A31950" s="84" t="s">
        <v>6630</v>
      </c>
      <c r="B31950" s="85" t="s">
        <v>6631</v>
      </c>
      <c r="C31950" s="86" t="s">
        <v>9</v>
      </c>
      <c r="D31950" s="87">
        <v>0.3</v>
      </c>
      <c r="E31950" s="88">
        <v>8638</v>
      </c>
      <c r="F31950" s="89">
        <f>+D31950*E31950</f>
        <v>2591.4</v>
      </c>
    </row>
    <row r="31951" spans="1:6" ht="409.6" hidden="1" customHeight="1" x14ac:dyDescent="0.2"/>
    <row r="31952" spans="1:6" ht="25.5" customHeight="1" x14ac:dyDescent="0.2">
      <c r="A31952" s="84" t="s">
        <v>6632</v>
      </c>
      <c r="B31952" s="85" t="s">
        <v>6633</v>
      </c>
      <c r="C31952" s="86" t="s">
        <v>9</v>
      </c>
      <c r="D31952" s="87">
        <v>0.3</v>
      </c>
      <c r="E31952" s="88">
        <v>1353</v>
      </c>
      <c r="F31952" s="89">
        <f>+D31952*E31952</f>
        <v>405.9</v>
      </c>
    </row>
    <row r="31953" spans="1:6" ht="409.6" hidden="1" customHeight="1" x14ac:dyDescent="0.2"/>
    <row r="31954" spans="1:6" ht="25.5" customHeight="1" x14ac:dyDescent="0.2">
      <c r="A31954" s="84" t="s">
        <v>6636</v>
      </c>
      <c r="B31954" s="85" t="s">
        <v>6637</v>
      </c>
      <c r="C31954" s="86" t="s">
        <v>9</v>
      </c>
      <c r="D31954" s="87">
        <v>0.05</v>
      </c>
      <c r="E31954" s="88">
        <v>11948</v>
      </c>
      <c r="F31954" s="89">
        <f>+D31954*E31954</f>
        <v>597.4</v>
      </c>
    </row>
    <row r="31955" spans="1:6" ht="409.6" hidden="1" customHeight="1" x14ac:dyDescent="0.2"/>
    <row r="31956" spans="1:6" ht="25.5" customHeight="1" x14ac:dyDescent="0.2">
      <c r="A31956" s="84" t="s">
        <v>6638</v>
      </c>
      <c r="B31956" s="85" t="s">
        <v>6639</v>
      </c>
      <c r="C31956" s="86" t="s">
        <v>9</v>
      </c>
      <c r="D31956" s="87">
        <v>0.1</v>
      </c>
      <c r="E31956" s="88">
        <v>5050</v>
      </c>
      <c r="F31956" s="89">
        <f>+D31956*E31956</f>
        <v>505</v>
      </c>
    </row>
    <row r="31957" spans="1:6" ht="409.6" hidden="1" customHeight="1" x14ac:dyDescent="0.2"/>
    <row r="31958" spans="1:6" ht="25.5" customHeight="1" x14ac:dyDescent="0.2">
      <c r="A31958" s="84" t="s">
        <v>5218</v>
      </c>
      <c r="B31958" s="85" t="s">
        <v>5219</v>
      </c>
      <c r="C31958" s="86" t="s">
        <v>9</v>
      </c>
      <c r="D31958" s="87">
        <v>0.5</v>
      </c>
      <c r="E31958" s="88">
        <v>1074</v>
      </c>
      <c r="F31958" s="89">
        <f>+D31958*E31958</f>
        <v>537</v>
      </c>
    </row>
    <row r="31959" spans="1:6" ht="409.6" hidden="1" customHeight="1" x14ac:dyDescent="0.2"/>
    <row r="31960" spans="1:6" ht="25.5" customHeight="1" x14ac:dyDescent="0.2">
      <c r="A31960" s="84" t="s">
        <v>6169</v>
      </c>
      <c r="B31960" s="85" t="s">
        <v>6170</v>
      </c>
      <c r="C31960" s="86" t="s">
        <v>9</v>
      </c>
      <c r="D31960" s="87">
        <v>0.05</v>
      </c>
      <c r="E31960" s="88">
        <v>9500</v>
      </c>
      <c r="F31960" s="89">
        <f>+D31960*E31960</f>
        <v>475</v>
      </c>
    </row>
    <row r="31961" spans="1:6" ht="409.6" hidden="1" customHeight="1" x14ac:dyDescent="0.2"/>
    <row r="31962" spans="1:6" ht="25.5" customHeight="1" x14ac:dyDescent="0.2">
      <c r="A31962" s="84" t="s">
        <v>6642</v>
      </c>
      <c r="B31962" s="85" t="s">
        <v>6643</v>
      </c>
      <c r="C31962" s="86" t="s">
        <v>9</v>
      </c>
      <c r="D31962" s="87">
        <v>0.05</v>
      </c>
      <c r="E31962" s="88">
        <v>9500</v>
      </c>
      <c r="F31962" s="89">
        <f>+D31962*E31962</f>
        <v>475</v>
      </c>
    </row>
    <row r="31963" spans="1:6" ht="409.6" hidden="1" customHeight="1" x14ac:dyDescent="0.2"/>
    <row r="31964" spans="1:6" ht="25.5" customHeight="1" x14ac:dyDescent="0.2">
      <c r="A31964" s="84" t="s">
        <v>5044</v>
      </c>
      <c r="B31964" s="85" t="s">
        <v>5045</v>
      </c>
      <c r="C31964" s="86" t="s">
        <v>9</v>
      </c>
      <c r="D31964" s="87">
        <v>0.1</v>
      </c>
      <c r="E31964" s="88">
        <v>1958</v>
      </c>
      <c r="F31964" s="89">
        <f>+D31964*E31964</f>
        <v>195.8</v>
      </c>
    </row>
    <row r="31965" spans="1:6" ht="409.6" hidden="1" customHeight="1" x14ac:dyDescent="0.2"/>
    <row r="31966" spans="1:6" ht="25.5" customHeight="1" thickBot="1" x14ac:dyDescent="0.25">
      <c r="A31966" s="84" t="s">
        <v>6756</v>
      </c>
      <c r="B31966" s="85" t="s">
        <v>6757</v>
      </c>
      <c r="C31966" s="86" t="s">
        <v>9</v>
      </c>
      <c r="D31966" s="87">
        <v>0.28999999999999998</v>
      </c>
      <c r="E31966" s="88">
        <v>22400</v>
      </c>
      <c r="F31966" s="89">
        <f>+D31966*E31966</f>
        <v>6496</v>
      </c>
    </row>
    <row r="31967" spans="1:6" ht="409.6" hidden="1" customHeight="1" thickBot="1" x14ac:dyDescent="0.25"/>
    <row r="31968" spans="1:6" ht="13.5" customHeight="1" thickBot="1" x14ac:dyDescent="0.25">
      <c r="A31968" s="90" t="s">
        <v>4883</v>
      </c>
      <c r="B31968" s="91"/>
      <c r="C31968" s="92">
        <v>71.627784213381801</v>
      </c>
      <c r="D31968" s="91"/>
      <c r="E31968" s="93" t="s">
        <v>4884</v>
      </c>
      <c r="F31968" s="94">
        <v>48848</v>
      </c>
    </row>
    <row r="31969" spans="1:6" ht="0.2" customHeight="1" x14ac:dyDescent="0.2"/>
    <row r="31970" spans="1:6" ht="12.75" customHeight="1" x14ac:dyDescent="0.2">
      <c r="A31970" s="80" t="s">
        <v>4871</v>
      </c>
      <c r="B31970" s="81" t="s">
        <v>4885</v>
      </c>
      <c r="C31970" s="82" t="s">
        <v>4870</v>
      </c>
      <c r="D31970" s="82" t="s">
        <v>4873</v>
      </c>
      <c r="E31970" s="82" t="s">
        <v>4874</v>
      </c>
      <c r="F31970" s="83" t="s">
        <v>4875</v>
      </c>
    </row>
    <row r="31971" spans="1:6" ht="409.6" hidden="1" customHeight="1" x14ac:dyDescent="0.2"/>
    <row r="31972" spans="1:6" ht="25.5" customHeight="1" thickBot="1" x14ac:dyDescent="0.25">
      <c r="A31972" s="84" t="s">
        <v>6003</v>
      </c>
      <c r="B31972" s="85" t="s">
        <v>6004</v>
      </c>
      <c r="C31972" s="86" t="s">
        <v>4888</v>
      </c>
      <c r="D31972" s="87">
        <v>0.1</v>
      </c>
      <c r="E31972" s="88">
        <v>184277</v>
      </c>
      <c r="F31972" s="89">
        <f>+D31972*E31972</f>
        <v>18427.7</v>
      </c>
    </row>
    <row r="31973" spans="1:6" ht="409.6" hidden="1" customHeight="1" thickBot="1" x14ac:dyDescent="0.25"/>
    <row r="31974" spans="1:6" ht="13.5" customHeight="1" thickBot="1" x14ac:dyDescent="0.25">
      <c r="A31974" s="90" t="s">
        <v>4893</v>
      </c>
      <c r="B31974" s="91"/>
      <c r="C31974" s="92">
        <v>27.0217164977932</v>
      </c>
      <c r="D31974" s="91"/>
      <c r="E31974" s="93" t="s">
        <v>4884</v>
      </c>
      <c r="F31974" s="94">
        <v>18428</v>
      </c>
    </row>
    <row r="31975" spans="1:6" ht="0.2" customHeight="1" x14ac:dyDescent="0.2"/>
    <row r="31976" spans="1:6" ht="12.75" customHeight="1" x14ac:dyDescent="0.2">
      <c r="A31976" s="80" t="s">
        <v>4871</v>
      </c>
      <c r="B31976" s="81" t="s">
        <v>4894</v>
      </c>
      <c r="C31976" s="82" t="s">
        <v>4870</v>
      </c>
      <c r="D31976" s="82" t="s">
        <v>4873</v>
      </c>
      <c r="E31976" s="82" t="s">
        <v>4874</v>
      </c>
      <c r="F31976" s="83" t="s">
        <v>4875</v>
      </c>
    </row>
    <row r="31977" spans="1:6" ht="409.6" hidden="1" customHeight="1" x14ac:dyDescent="0.2"/>
    <row r="31978" spans="1:6" ht="25.5" customHeight="1" thickBot="1" x14ac:dyDescent="0.25">
      <c r="A31978" s="84" t="s">
        <v>4895</v>
      </c>
      <c r="B31978" s="85" t="s">
        <v>4896</v>
      </c>
      <c r="C31978" s="86" t="s">
        <v>4897</v>
      </c>
      <c r="D31978" s="87">
        <v>0.05</v>
      </c>
      <c r="E31978" s="88">
        <v>18428</v>
      </c>
      <c r="F31978" s="89">
        <f>+D31978*E31978</f>
        <v>921.40000000000009</v>
      </c>
    </row>
    <row r="31979" spans="1:6" ht="409.6" hidden="1" customHeight="1" thickBot="1" x14ac:dyDescent="0.25"/>
    <row r="31980" spans="1:6" ht="13.5" customHeight="1" thickBot="1" x14ac:dyDescent="0.25">
      <c r="A31980" s="90" t="s">
        <v>4898</v>
      </c>
      <c r="B31980" s="91"/>
      <c r="C31980" s="92">
        <v>1.35049928882502</v>
      </c>
      <c r="D31980" s="91"/>
      <c r="E31980" s="93" t="s">
        <v>4884</v>
      </c>
      <c r="F31980" s="94">
        <v>921</v>
      </c>
    </row>
    <row r="31981" spans="1:6" ht="0.2" customHeight="1" thickBot="1" x14ac:dyDescent="0.25"/>
    <row r="31982" spans="1:6" ht="12.75" customHeight="1" thickBot="1" x14ac:dyDescent="0.3">
      <c r="A31982" s="157" t="s">
        <v>4909</v>
      </c>
      <c r="B31982" s="158"/>
      <c r="C31982" s="158"/>
      <c r="D31982" s="158"/>
      <c r="E31982" s="159">
        <v>68197</v>
      </c>
      <c r="F31982" s="160"/>
    </row>
    <row r="31983" spans="1:6" ht="12.75" customHeight="1" x14ac:dyDescent="0.2"/>
    <row r="31984" spans="1:6" ht="12.75" customHeight="1" x14ac:dyDescent="0.2"/>
    <row r="31985" spans="1:6" ht="409.6" hidden="1" customHeight="1" x14ac:dyDescent="0.2"/>
    <row r="31986" spans="1:6" ht="12.75" customHeight="1" x14ac:dyDescent="0.25">
      <c r="A31986" s="144" t="s">
        <v>4868</v>
      </c>
      <c r="B31986" s="145"/>
      <c r="C31986" s="145"/>
      <c r="D31986" s="145"/>
      <c r="E31986" s="146"/>
      <c r="F31986" s="147"/>
    </row>
    <row r="31987" spans="1:6" ht="12.75" customHeight="1" x14ac:dyDescent="0.2">
      <c r="A31987" s="138" t="s">
        <v>3941</v>
      </c>
      <c r="B31987" s="139"/>
      <c r="C31987" s="139"/>
      <c r="D31987" s="140"/>
      <c r="E31987" s="76" t="s">
        <v>4869</v>
      </c>
      <c r="F31987" s="77" t="s">
        <v>4870</v>
      </c>
    </row>
    <row r="31988" spans="1:6" ht="12.75" customHeight="1" x14ac:dyDescent="0.2">
      <c r="A31988" s="141"/>
      <c r="B31988" s="142"/>
      <c r="C31988" s="142"/>
      <c r="D31988" s="143"/>
      <c r="E31988" s="78" t="s">
        <v>3940</v>
      </c>
      <c r="F31988" s="79" t="s">
        <v>263</v>
      </c>
    </row>
    <row r="31989" spans="1:6" ht="409.6" hidden="1" customHeight="1" x14ac:dyDescent="0.2"/>
    <row r="31990" spans="1:6" ht="12.75" customHeight="1" x14ac:dyDescent="0.2">
      <c r="A31990" s="80" t="s">
        <v>4871</v>
      </c>
      <c r="B31990" s="81" t="s">
        <v>4872</v>
      </c>
      <c r="C31990" s="82" t="s">
        <v>4870</v>
      </c>
      <c r="D31990" s="82" t="s">
        <v>4873</v>
      </c>
      <c r="E31990" s="82" t="s">
        <v>4874</v>
      </c>
      <c r="F31990" s="83" t="s">
        <v>4875</v>
      </c>
    </row>
    <row r="31991" spans="1:6" ht="409.6" hidden="1" customHeight="1" x14ac:dyDescent="0.2"/>
    <row r="31992" spans="1:6" ht="25.5" customHeight="1" x14ac:dyDescent="0.2">
      <c r="A31992" s="84" t="s">
        <v>6758</v>
      </c>
      <c r="B31992" s="85" t="s">
        <v>6759</v>
      </c>
      <c r="C31992" s="86" t="s">
        <v>263</v>
      </c>
      <c r="D31992" s="87">
        <v>1.05</v>
      </c>
      <c r="E31992" s="88">
        <v>14045</v>
      </c>
      <c r="F31992" s="89">
        <f>+D31992*E31992</f>
        <v>14747.25</v>
      </c>
    </row>
    <row r="31993" spans="1:6" ht="409.6" hidden="1" customHeight="1" x14ac:dyDescent="0.2"/>
    <row r="31994" spans="1:6" ht="25.5" customHeight="1" x14ac:dyDescent="0.2">
      <c r="A31994" s="84" t="s">
        <v>6760</v>
      </c>
      <c r="B31994" s="85" t="s">
        <v>6761</v>
      </c>
      <c r="C31994" s="86" t="s">
        <v>9</v>
      </c>
      <c r="D31994" s="87">
        <v>0.1</v>
      </c>
      <c r="E31994" s="88">
        <v>20000</v>
      </c>
      <c r="F31994" s="89">
        <f>+D31994*E31994</f>
        <v>2000</v>
      </c>
    </row>
    <row r="31995" spans="1:6" ht="409.6" hidden="1" customHeight="1" x14ac:dyDescent="0.2"/>
    <row r="31996" spans="1:6" ht="25.5" customHeight="1" x14ac:dyDescent="0.2">
      <c r="A31996" s="84" t="s">
        <v>6762</v>
      </c>
      <c r="B31996" s="85" t="s">
        <v>6763</v>
      </c>
      <c r="C31996" s="86" t="s">
        <v>263</v>
      </c>
      <c r="D31996" s="87">
        <v>0.06</v>
      </c>
      <c r="E31996" s="88">
        <v>4740</v>
      </c>
      <c r="F31996" s="89">
        <f>+D31996*E31996</f>
        <v>284.39999999999998</v>
      </c>
    </row>
    <row r="31997" spans="1:6" ht="409.6" hidden="1" customHeight="1" x14ac:dyDescent="0.2"/>
    <row r="31998" spans="1:6" ht="25.5" customHeight="1" x14ac:dyDescent="0.2">
      <c r="A31998" s="84" t="s">
        <v>6764</v>
      </c>
      <c r="B31998" s="85" t="s">
        <v>6765</v>
      </c>
      <c r="C31998" s="86" t="s">
        <v>9</v>
      </c>
      <c r="D31998" s="87">
        <v>0.4</v>
      </c>
      <c r="E31998" s="88">
        <v>11029</v>
      </c>
      <c r="F31998" s="89">
        <f>+D31998*E31998</f>
        <v>4411.6000000000004</v>
      </c>
    </row>
    <row r="31999" spans="1:6" ht="409.6" hidden="1" customHeight="1" x14ac:dyDescent="0.2"/>
    <row r="32000" spans="1:6" ht="25.5" customHeight="1" x14ac:dyDescent="0.2">
      <c r="A32000" s="84" t="s">
        <v>6766</v>
      </c>
      <c r="B32000" s="85" t="s">
        <v>6767</v>
      </c>
      <c r="C32000" s="86" t="s">
        <v>9</v>
      </c>
      <c r="D32000" s="87">
        <v>0.4</v>
      </c>
      <c r="E32000" s="88">
        <v>7160</v>
      </c>
      <c r="F32000" s="89">
        <f>+D32000*E32000</f>
        <v>2864</v>
      </c>
    </row>
    <row r="32001" spans="1:6" ht="409.6" hidden="1" customHeight="1" x14ac:dyDescent="0.2"/>
    <row r="32002" spans="1:6" ht="25.5" customHeight="1" x14ac:dyDescent="0.2">
      <c r="A32002" s="84" t="s">
        <v>6768</v>
      </c>
      <c r="B32002" s="85" t="s">
        <v>6769</v>
      </c>
      <c r="C32002" s="86" t="s">
        <v>9</v>
      </c>
      <c r="D32002" s="87">
        <v>3.2000000000000001E-2</v>
      </c>
      <c r="E32002" s="88">
        <v>2602</v>
      </c>
      <c r="F32002" s="89">
        <f>+D32002*E32002</f>
        <v>83.263999999999996</v>
      </c>
    </row>
    <row r="32003" spans="1:6" ht="409.6" hidden="1" customHeight="1" x14ac:dyDescent="0.2"/>
    <row r="32004" spans="1:6" ht="25.5" customHeight="1" x14ac:dyDescent="0.2">
      <c r="A32004" s="84" t="s">
        <v>6770</v>
      </c>
      <c r="B32004" s="85" t="s">
        <v>6771</v>
      </c>
      <c r="C32004" s="86" t="s">
        <v>9</v>
      </c>
      <c r="D32004" s="87">
        <v>0.34</v>
      </c>
      <c r="E32004" s="88">
        <v>5900</v>
      </c>
      <c r="F32004" s="89">
        <f>+D32004*E32004</f>
        <v>2006.0000000000002</v>
      </c>
    </row>
    <row r="32005" spans="1:6" ht="409.6" hidden="1" customHeight="1" x14ac:dyDescent="0.2"/>
    <row r="32006" spans="1:6" ht="25.5" customHeight="1" x14ac:dyDescent="0.2">
      <c r="A32006" s="84" t="s">
        <v>6524</v>
      </c>
      <c r="B32006" s="85" t="s">
        <v>6525</v>
      </c>
      <c r="C32006" s="86" t="s">
        <v>9</v>
      </c>
      <c r="D32006" s="87">
        <v>0.05</v>
      </c>
      <c r="E32006" s="88">
        <v>31100</v>
      </c>
      <c r="F32006" s="89">
        <f>+D32006*E32006</f>
        <v>1555</v>
      </c>
    </row>
    <row r="32007" spans="1:6" ht="409.6" hidden="1" customHeight="1" x14ac:dyDescent="0.2"/>
    <row r="32008" spans="1:6" ht="25.5" customHeight="1" x14ac:dyDescent="0.2">
      <c r="A32008" s="84" t="s">
        <v>6772</v>
      </c>
      <c r="B32008" s="85" t="s">
        <v>6773</v>
      </c>
      <c r="C32008" s="86" t="s">
        <v>9</v>
      </c>
      <c r="D32008" s="87">
        <v>0.5</v>
      </c>
      <c r="E32008" s="88">
        <v>9280</v>
      </c>
      <c r="F32008" s="89">
        <f>+D32008*E32008</f>
        <v>4640</v>
      </c>
    </row>
    <row r="32009" spans="1:6" ht="409.6" hidden="1" customHeight="1" x14ac:dyDescent="0.2"/>
    <row r="32010" spans="1:6" ht="25.5" customHeight="1" x14ac:dyDescent="0.2">
      <c r="A32010" s="84" t="s">
        <v>6774</v>
      </c>
      <c r="B32010" s="85" t="s">
        <v>6775</v>
      </c>
      <c r="C32010" s="86" t="s">
        <v>9</v>
      </c>
      <c r="D32010" s="87">
        <v>0.5</v>
      </c>
      <c r="E32010" s="88">
        <v>1000</v>
      </c>
      <c r="F32010" s="89">
        <f>+D32010*E32010</f>
        <v>500</v>
      </c>
    </row>
    <row r="32011" spans="1:6" ht="409.6" hidden="1" customHeight="1" x14ac:dyDescent="0.2"/>
    <row r="32012" spans="1:6" ht="25.5" customHeight="1" x14ac:dyDescent="0.2">
      <c r="A32012" s="84" t="s">
        <v>5400</v>
      </c>
      <c r="B32012" s="85" t="s">
        <v>5401</v>
      </c>
      <c r="C32012" s="86" t="s">
        <v>4880</v>
      </c>
      <c r="D32012" s="87">
        <v>0.05</v>
      </c>
      <c r="E32012" s="88">
        <v>40500</v>
      </c>
      <c r="F32012" s="89">
        <f>+D32012*E32012</f>
        <v>2025</v>
      </c>
    </row>
    <row r="32013" spans="1:6" ht="409.6" hidden="1" customHeight="1" x14ac:dyDescent="0.2"/>
    <row r="32014" spans="1:6" ht="25.5" customHeight="1" x14ac:dyDescent="0.2">
      <c r="A32014" s="84" t="s">
        <v>5448</v>
      </c>
      <c r="B32014" s="85" t="s">
        <v>5449</v>
      </c>
      <c r="C32014" s="86" t="s">
        <v>4880</v>
      </c>
      <c r="D32014" s="87">
        <v>0.05</v>
      </c>
      <c r="E32014" s="88">
        <v>72000</v>
      </c>
      <c r="F32014" s="89">
        <f>+D32014*E32014</f>
        <v>3600</v>
      </c>
    </row>
    <row r="32015" spans="1:6" ht="409.6" hidden="1" customHeight="1" x14ac:dyDescent="0.2"/>
    <row r="32016" spans="1:6" ht="25.5" customHeight="1" x14ac:dyDescent="0.2">
      <c r="A32016" s="84" t="s">
        <v>6626</v>
      </c>
      <c r="B32016" s="85" t="s">
        <v>6627</v>
      </c>
      <c r="C32016" s="86" t="s">
        <v>9</v>
      </c>
      <c r="D32016" s="87">
        <v>0.05</v>
      </c>
      <c r="E32016" s="88">
        <v>73645</v>
      </c>
      <c r="F32016" s="89">
        <f>+D32016*E32016</f>
        <v>3682.25</v>
      </c>
    </row>
    <row r="32017" spans="1:6" ht="409.6" hidden="1" customHeight="1" x14ac:dyDescent="0.2"/>
    <row r="32018" spans="1:6" ht="25.5" customHeight="1" x14ac:dyDescent="0.2">
      <c r="A32018" s="84" t="s">
        <v>6630</v>
      </c>
      <c r="B32018" s="85" t="s">
        <v>6631</v>
      </c>
      <c r="C32018" s="86" t="s">
        <v>9</v>
      </c>
      <c r="D32018" s="87">
        <v>0.3</v>
      </c>
      <c r="E32018" s="88">
        <v>8638</v>
      </c>
      <c r="F32018" s="89">
        <f>+D32018*E32018</f>
        <v>2591.4</v>
      </c>
    </row>
    <row r="32019" spans="1:6" ht="409.6" hidden="1" customHeight="1" x14ac:dyDescent="0.2"/>
    <row r="32020" spans="1:6" ht="25.5" customHeight="1" x14ac:dyDescent="0.2">
      <c r="A32020" s="84" t="s">
        <v>6632</v>
      </c>
      <c r="B32020" s="85" t="s">
        <v>6633</v>
      </c>
      <c r="C32020" s="86" t="s">
        <v>9</v>
      </c>
      <c r="D32020" s="87">
        <v>0.3</v>
      </c>
      <c r="E32020" s="88">
        <v>1353</v>
      </c>
      <c r="F32020" s="89">
        <f>+D32020*E32020</f>
        <v>405.9</v>
      </c>
    </row>
    <row r="32021" spans="1:6" ht="409.6" hidden="1" customHeight="1" x14ac:dyDescent="0.2"/>
    <row r="32022" spans="1:6" ht="25.5" customHeight="1" x14ac:dyDescent="0.2">
      <c r="A32022" s="84" t="s">
        <v>6636</v>
      </c>
      <c r="B32022" s="85" t="s">
        <v>6637</v>
      </c>
      <c r="C32022" s="86" t="s">
        <v>9</v>
      </c>
      <c r="D32022" s="87">
        <v>0.05</v>
      </c>
      <c r="E32022" s="88">
        <v>11948</v>
      </c>
      <c r="F32022" s="89">
        <f>+D32022*E32022</f>
        <v>597.4</v>
      </c>
    </row>
    <row r="32023" spans="1:6" ht="409.6" hidden="1" customHeight="1" x14ac:dyDescent="0.2"/>
    <row r="32024" spans="1:6" ht="25.5" customHeight="1" x14ac:dyDescent="0.2">
      <c r="A32024" s="84" t="s">
        <v>6638</v>
      </c>
      <c r="B32024" s="85" t="s">
        <v>6639</v>
      </c>
      <c r="C32024" s="86" t="s">
        <v>9</v>
      </c>
      <c r="D32024" s="87">
        <v>0.1</v>
      </c>
      <c r="E32024" s="88">
        <v>5050</v>
      </c>
      <c r="F32024" s="89">
        <f>+D32024*E32024</f>
        <v>505</v>
      </c>
    </row>
    <row r="32025" spans="1:6" ht="409.6" hidden="1" customHeight="1" x14ac:dyDescent="0.2"/>
    <row r="32026" spans="1:6" ht="25.5" customHeight="1" x14ac:dyDescent="0.2">
      <c r="A32026" s="84" t="s">
        <v>5218</v>
      </c>
      <c r="B32026" s="85" t="s">
        <v>5219</v>
      </c>
      <c r="C32026" s="86" t="s">
        <v>9</v>
      </c>
      <c r="D32026" s="87">
        <v>0.5</v>
      </c>
      <c r="E32026" s="88">
        <v>1074</v>
      </c>
      <c r="F32026" s="89">
        <f>+D32026*E32026</f>
        <v>537</v>
      </c>
    </row>
    <row r="32027" spans="1:6" ht="409.6" hidden="1" customHeight="1" x14ac:dyDescent="0.2"/>
    <row r="32028" spans="1:6" ht="25.5" customHeight="1" x14ac:dyDescent="0.2">
      <c r="A32028" s="84" t="s">
        <v>6169</v>
      </c>
      <c r="B32028" s="85" t="s">
        <v>6170</v>
      </c>
      <c r="C32028" s="86" t="s">
        <v>9</v>
      </c>
      <c r="D32028" s="87">
        <v>0.05</v>
      </c>
      <c r="E32028" s="88">
        <v>9500</v>
      </c>
      <c r="F32028" s="89">
        <f>+D32028*E32028</f>
        <v>475</v>
      </c>
    </row>
    <row r="32029" spans="1:6" ht="409.6" hidden="1" customHeight="1" x14ac:dyDescent="0.2"/>
    <row r="32030" spans="1:6" ht="25.5" customHeight="1" x14ac:dyDescent="0.2">
      <c r="A32030" s="84" t="s">
        <v>6642</v>
      </c>
      <c r="B32030" s="85" t="s">
        <v>6643</v>
      </c>
      <c r="C32030" s="86" t="s">
        <v>9</v>
      </c>
      <c r="D32030" s="87">
        <v>0.05</v>
      </c>
      <c r="E32030" s="88">
        <v>9500</v>
      </c>
      <c r="F32030" s="89">
        <f>+D32030*E32030</f>
        <v>475</v>
      </c>
    </row>
    <row r="32031" spans="1:6" ht="409.6" hidden="1" customHeight="1" x14ac:dyDescent="0.2"/>
    <row r="32032" spans="1:6" ht="25.5" customHeight="1" thickBot="1" x14ac:dyDescent="0.25">
      <c r="A32032" s="84" t="s">
        <v>5044</v>
      </c>
      <c r="B32032" s="85" t="s">
        <v>5045</v>
      </c>
      <c r="C32032" s="86" t="s">
        <v>9</v>
      </c>
      <c r="D32032" s="87">
        <v>0.1</v>
      </c>
      <c r="E32032" s="88">
        <v>1958</v>
      </c>
      <c r="F32032" s="89">
        <f>+D32032*E32032</f>
        <v>195.8</v>
      </c>
    </row>
    <row r="32033" spans="1:6" ht="409.6" hidden="1" customHeight="1" thickBot="1" x14ac:dyDescent="0.25"/>
    <row r="32034" spans="1:6" ht="13.5" customHeight="1" thickBot="1" x14ac:dyDescent="0.25">
      <c r="A32034" s="90" t="s">
        <v>4883</v>
      </c>
      <c r="B32034" s="91"/>
      <c r="C32034" s="92">
        <v>62.406092948551901</v>
      </c>
      <c r="D32034" s="91"/>
      <c r="E32034" s="93" t="s">
        <v>4884</v>
      </c>
      <c r="F32034" s="94">
        <v>48180</v>
      </c>
    </row>
    <row r="32035" spans="1:6" ht="0.2" customHeight="1" x14ac:dyDescent="0.2"/>
    <row r="32036" spans="1:6" ht="12.75" customHeight="1" x14ac:dyDescent="0.2">
      <c r="A32036" s="80" t="s">
        <v>4871</v>
      </c>
      <c r="B32036" s="81" t="s">
        <v>4885</v>
      </c>
      <c r="C32036" s="82" t="s">
        <v>4870</v>
      </c>
      <c r="D32036" s="82" t="s">
        <v>4873</v>
      </c>
      <c r="E32036" s="82" t="s">
        <v>4874</v>
      </c>
      <c r="F32036" s="83" t="s">
        <v>4875</v>
      </c>
    </row>
    <row r="32037" spans="1:6" ht="409.6" hidden="1" customHeight="1" x14ac:dyDescent="0.2"/>
    <row r="32038" spans="1:6" ht="25.5" customHeight="1" thickBot="1" x14ac:dyDescent="0.25">
      <c r="A32038" s="84" t="s">
        <v>6003</v>
      </c>
      <c r="B32038" s="85" t="s">
        <v>6004</v>
      </c>
      <c r="C32038" s="86" t="s">
        <v>4888</v>
      </c>
      <c r="D32038" s="87">
        <v>0.15</v>
      </c>
      <c r="E32038" s="88">
        <v>184277</v>
      </c>
      <c r="F32038" s="89">
        <f>+D32038*E32038</f>
        <v>27641.55</v>
      </c>
    </row>
    <row r="32039" spans="1:6" ht="409.6" hidden="1" customHeight="1" thickBot="1" x14ac:dyDescent="0.25"/>
    <row r="32040" spans="1:6" ht="13.5" customHeight="1" thickBot="1" x14ac:dyDescent="0.25">
      <c r="A32040" s="90" t="s">
        <v>4893</v>
      </c>
      <c r="B32040" s="91"/>
      <c r="C32040" s="92">
        <v>35.8038443603958</v>
      </c>
      <c r="D32040" s="91"/>
      <c r="E32040" s="93" t="s">
        <v>4884</v>
      </c>
      <c r="F32040" s="94">
        <v>27642</v>
      </c>
    </row>
    <row r="32041" spans="1:6" ht="0.2" customHeight="1" x14ac:dyDescent="0.2"/>
    <row r="32042" spans="1:6" ht="12.75" customHeight="1" x14ac:dyDescent="0.2">
      <c r="A32042" s="80" t="s">
        <v>4871</v>
      </c>
      <c r="B32042" s="81" t="s">
        <v>4894</v>
      </c>
      <c r="C32042" s="82" t="s">
        <v>4870</v>
      </c>
      <c r="D32042" s="82" t="s">
        <v>4873</v>
      </c>
      <c r="E32042" s="82" t="s">
        <v>4874</v>
      </c>
      <c r="F32042" s="83" t="s">
        <v>4875</v>
      </c>
    </row>
    <row r="32043" spans="1:6" ht="409.6" hidden="1" customHeight="1" x14ac:dyDescent="0.2"/>
    <row r="32044" spans="1:6" ht="25.5" customHeight="1" thickBot="1" x14ac:dyDescent="0.25">
      <c r="A32044" s="84" t="s">
        <v>4895</v>
      </c>
      <c r="B32044" s="85" t="s">
        <v>4896</v>
      </c>
      <c r="C32044" s="86" t="s">
        <v>4897</v>
      </c>
      <c r="D32044" s="87">
        <v>0.05</v>
      </c>
      <c r="E32044" s="88">
        <v>27642</v>
      </c>
      <c r="F32044" s="89">
        <f>+D32044*E32044</f>
        <v>1382.1000000000001</v>
      </c>
    </row>
    <row r="32045" spans="1:6" ht="409.6" hidden="1" customHeight="1" thickBot="1" x14ac:dyDescent="0.25"/>
    <row r="32046" spans="1:6" ht="13.5" customHeight="1" thickBot="1" x14ac:dyDescent="0.25">
      <c r="A32046" s="90" t="s">
        <v>4898</v>
      </c>
      <c r="B32046" s="91"/>
      <c r="C32046" s="92">
        <v>1.7900626910522801</v>
      </c>
      <c r="D32046" s="91"/>
      <c r="E32046" s="93" t="s">
        <v>4884</v>
      </c>
      <c r="F32046" s="94">
        <v>1382</v>
      </c>
    </row>
    <row r="32047" spans="1:6" ht="0.2" customHeight="1" thickBot="1" x14ac:dyDescent="0.25"/>
    <row r="32048" spans="1:6" ht="12.75" customHeight="1" thickBot="1" x14ac:dyDescent="0.3">
      <c r="A32048" s="157" t="s">
        <v>4909</v>
      </c>
      <c r="B32048" s="158"/>
      <c r="C32048" s="158"/>
      <c r="D32048" s="158"/>
      <c r="E32048" s="159">
        <v>77204</v>
      </c>
      <c r="F32048" s="160"/>
    </row>
    <row r="32049" spans="1:6" ht="12.75" customHeight="1" x14ac:dyDescent="0.2"/>
    <row r="32050" spans="1:6" ht="12.75" customHeight="1" x14ac:dyDescent="0.2"/>
    <row r="32051" spans="1:6" ht="409.6" hidden="1" customHeight="1" x14ac:dyDescent="0.2"/>
    <row r="32052" spans="1:6" ht="12.75" customHeight="1" x14ac:dyDescent="0.25">
      <c r="A32052" s="144" t="s">
        <v>4868</v>
      </c>
      <c r="B32052" s="145"/>
      <c r="C32052" s="145"/>
      <c r="D32052" s="145"/>
      <c r="E32052" s="146"/>
      <c r="F32052" s="147"/>
    </row>
    <row r="32053" spans="1:6" ht="12.75" customHeight="1" x14ac:dyDescent="0.2">
      <c r="A32053" s="138" t="s">
        <v>3943</v>
      </c>
      <c r="B32053" s="139"/>
      <c r="C32053" s="139"/>
      <c r="D32053" s="140"/>
      <c r="E32053" s="76" t="s">
        <v>4869</v>
      </c>
      <c r="F32053" s="77" t="s">
        <v>4870</v>
      </c>
    </row>
    <row r="32054" spans="1:6" ht="12.75" customHeight="1" x14ac:dyDescent="0.2">
      <c r="A32054" s="141"/>
      <c r="B32054" s="142"/>
      <c r="C32054" s="142"/>
      <c r="D32054" s="143"/>
      <c r="E32054" s="78" t="s">
        <v>3942</v>
      </c>
      <c r="F32054" s="79" t="s">
        <v>263</v>
      </c>
    </row>
    <row r="32055" spans="1:6" ht="409.6" hidden="1" customHeight="1" x14ac:dyDescent="0.2"/>
    <row r="32056" spans="1:6" ht="12.75" customHeight="1" x14ac:dyDescent="0.2">
      <c r="A32056" s="80" t="s">
        <v>4871</v>
      </c>
      <c r="B32056" s="81" t="s">
        <v>4872</v>
      </c>
      <c r="C32056" s="82" t="s">
        <v>4870</v>
      </c>
      <c r="D32056" s="82" t="s">
        <v>4873</v>
      </c>
      <c r="E32056" s="82" t="s">
        <v>4874</v>
      </c>
      <c r="F32056" s="83" t="s">
        <v>4875</v>
      </c>
    </row>
    <row r="32057" spans="1:6" ht="409.6" hidden="1" customHeight="1" x14ac:dyDescent="0.2"/>
    <row r="32058" spans="1:6" ht="25.5" customHeight="1" x14ac:dyDescent="0.2">
      <c r="A32058" s="84" t="s">
        <v>6776</v>
      </c>
      <c r="B32058" s="85" t="s">
        <v>6777</v>
      </c>
      <c r="C32058" s="86" t="s">
        <v>263</v>
      </c>
      <c r="D32058" s="87">
        <v>1.05</v>
      </c>
      <c r="E32058" s="88">
        <v>17550</v>
      </c>
      <c r="F32058" s="89">
        <f>+D32058*E32058</f>
        <v>18427.5</v>
      </c>
    </row>
    <row r="32059" spans="1:6" ht="409.6" hidden="1" customHeight="1" x14ac:dyDescent="0.2"/>
    <row r="32060" spans="1:6" ht="25.5" customHeight="1" x14ac:dyDescent="0.2">
      <c r="A32060" s="84" t="s">
        <v>6778</v>
      </c>
      <c r="B32060" s="85" t="s">
        <v>6779</v>
      </c>
      <c r="C32060" s="86" t="s">
        <v>9</v>
      </c>
      <c r="D32060" s="87">
        <v>1.6E-2</v>
      </c>
      <c r="E32060" s="88">
        <v>9580</v>
      </c>
      <c r="F32060" s="89">
        <f>+D32060*E32060</f>
        <v>153.28</v>
      </c>
    </row>
    <row r="32061" spans="1:6" ht="409.6" hidden="1" customHeight="1" x14ac:dyDescent="0.2"/>
    <row r="32062" spans="1:6" ht="25.5" customHeight="1" x14ac:dyDescent="0.2">
      <c r="A32062" s="84" t="s">
        <v>6780</v>
      </c>
      <c r="B32062" s="85" t="s">
        <v>6781</v>
      </c>
      <c r="C32062" s="86" t="s">
        <v>263</v>
      </c>
      <c r="D32062" s="87">
        <v>0.5</v>
      </c>
      <c r="E32062" s="88">
        <v>4740</v>
      </c>
      <c r="F32062" s="89">
        <f>+D32062*E32062</f>
        <v>2370</v>
      </c>
    </row>
    <row r="32063" spans="1:6" ht="409.6" hidden="1" customHeight="1" x14ac:dyDescent="0.2"/>
    <row r="32064" spans="1:6" ht="25.5" customHeight="1" x14ac:dyDescent="0.2">
      <c r="A32064" s="84" t="s">
        <v>6764</v>
      </c>
      <c r="B32064" s="85" t="s">
        <v>6765</v>
      </c>
      <c r="C32064" s="86" t="s">
        <v>9</v>
      </c>
      <c r="D32064" s="87">
        <v>0.04</v>
      </c>
      <c r="E32064" s="88">
        <v>11029</v>
      </c>
      <c r="F32064" s="89">
        <f>+D32064*E32064</f>
        <v>441.16</v>
      </c>
    </row>
    <row r="32065" spans="1:6" ht="409.6" hidden="1" customHeight="1" x14ac:dyDescent="0.2"/>
    <row r="32066" spans="1:6" ht="25.5" customHeight="1" x14ac:dyDescent="0.2">
      <c r="A32066" s="84" t="s">
        <v>6766</v>
      </c>
      <c r="B32066" s="85" t="s">
        <v>6767</v>
      </c>
      <c r="C32066" s="86" t="s">
        <v>9</v>
      </c>
      <c r="D32066" s="87">
        <v>0.08</v>
      </c>
      <c r="E32066" s="88">
        <v>7160</v>
      </c>
      <c r="F32066" s="89">
        <f>+D32066*E32066</f>
        <v>572.80000000000007</v>
      </c>
    </row>
    <row r="32067" spans="1:6" ht="409.6" hidden="1" customHeight="1" x14ac:dyDescent="0.2"/>
    <row r="32068" spans="1:6" ht="25.5" customHeight="1" x14ac:dyDescent="0.2">
      <c r="A32068" s="84" t="s">
        <v>6768</v>
      </c>
      <c r="B32068" s="85" t="s">
        <v>6769</v>
      </c>
      <c r="C32068" s="86" t="s">
        <v>9</v>
      </c>
      <c r="D32068" s="87">
        <v>3.2000000000000001E-2</v>
      </c>
      <c r="E32068" s="88">
        <v>2602</v>
      </c>
      <c r="F32068" s="89">
        <f>+D32068*E32068</f>
        <v>83.263999999999996</v>
      </c>
    </row>
    <row r="32069" spans="1:6" ht="409.6" hidden="1" customHeight="1" x14ac:dyDescent="0.2"/>
    <row r="32070" spans="1:6" ht="25.5" customHeight="1" x14ac:dyDescent="0.2">
      <c r="A32070" s="84" t="s">
        <v>6782</v>
      </c>
      <c r="B32070" s="85" t="s">
        <v>6783</v>
      </c>
      <c r="C32070" s="86" t="s">
        <v>9</v>
      </c>
      <c r="D32070" s="87">
        <v>1</v>
      </c>
      <c r="E32070" s="88">
        <v>5900</v>
      </c>
      <c r="F32070" s="89">
        <f>+D32070*E32070</f>
        <v>5900</v>
      </c>
    </row>
    <row r="32071" spans="1:6" ht="409.6" hidden="1" customHeight="1" x14ac:dyDescent="0.2"/>
    <row r="32072" spans="1:6" ht="25.5" customHeight="1" x14ac:dyDescent="0.2">
      <c r="A32072" s="84" t="s">
        <v>6784</v>
      </c>
      <c r="B32072" s="85" t="s">
        <v>6785</v>
      </c>
      <c r="C32072" s="86" t="s">
        <v>9</v>
      </c>
      <c r="D32072" s="87">
        <v>8.0000000000000002E-3</v>
      </c>
      <c r="E32072" s="88">
        <v>3878</v>
      </c>
      <c r="F32072" s="89">
        <f>+D32072*E32072</f>
        <v>31.024000000000001</v>
      </c>
    </row>
    <row r="32073" spans="1:6" ht="409.6" hidden="1" customHeight="1" x14ac:dyDescent="0.2"/>
    <row r="32074" spans="1:6" ht="25.5" customHeight="1" x14ac:dyDescent="0.2">
      <c r="A32074" s="84" t="s">
        <v>6524</v>
      </c>
      <c r="B32074" s="85" t="s">
        <v>6525</v>
      </c>
      <c r="C32074" s="86" t="s">
        <v>9</v>
      </c>
      <c r="D32074" s="87">
        <v>0.05</v>
      </c>
      <c r="E32074" s="88">
        <v>31100</v>
      </c>
      <c r="F32074" s="89">
        <f>+D32074*E32074</f>
        <v>1555</v>
      </c>
    </row>
    <row r="32075" spans="1:6" ht="409.6" hidden="1" customHeight="1" x14ac:dyDescent="0.2"/>
    <row r="32076" spans="1:6" ht="25.5" customHeight="1" x14ac:dyDescent="0.2">
      <c r="A32076" s="84" t="s">
        <v>5400</v>
      </c>
      <c r="B32076" s="85" t="s">
        <v>5401</v>
      </c>
      <c r="C32076" s="86" t="s">
        <v>4880</v>
      </c>
      <c r="D32076" s="87">
        <v>0.05</v>
      </c>
      <c r="E32076" s="88">
        <v>40500</v>
      </c>
      <c r="F32076" s="89">
        <f>+D32076*E32076</f>
        <v>2025</v>
      </c>
    </row>
    <row r="32077" spans="1:6" ht="409.6" hidden="1" customHeight="1" x14ac:dyDescent="0.2"/>
    <row r="32078" spans="1:6" ht="25.5" customHeight="1" x14ac:dyDescent="0.2">
      <c r="A32078" s="84" t="s">
        <v>5448</v>
      </c>
      <c r="B32078" s="85" t="s">
        <v>5449</v>
      </c>
      <c r="C32078" s="86" t="s">
        <v>4880</v>
      </c>
      <c r="D32078" s="87">
        <v>0.05</v>
      </c>
      <c r="E32078" s="88">
        <v>72000</v>
      </c>
      <c r="F32078" s="89">
        <f>+D32078*E32078</f>
        <v>3600</v>
      </c>
    </row>
    <row r="32079" spans="1:6" ht="409.6" hidden="1" customHeight="1" x14ac:dyDescent="0.2"/>
    <row r="32080" spans="1:6" ht="25.5" customHeight="1" x14ac:dyDescent="0.2">
      <c r="A32080" s="84" t="s">
        <v>6626</v>
      </c>
      <c r="B32080" s="85" t="s">
        <v>6627</v>
      </c>
      <c r="C32080" s="86" t="s">
        <v>9</v>
      </c>
      <c r="D32080" s="87">
        <v>0.05</v>
      </c>
      <c r="E32080" s="88">
        <v>73645</v>
      </c>
      <c r="F32080" s="89">
        <f>+D32080*E32080</f>
        <v>3682.25</v>
      </c>
    </row>
    <row r="32081" spans="1:6" ht="409.6" hidden="1" customHeight="1" x14ac:dyDescent="0.2"/>
    <row r="32082" spans="1:6" ht="25.5" customHeight="1" x14ac:dyDescent="0.2">
      <c r="A32082" s="84" t="s">
        <v>6628</v>
      </c>
      <c r="B32082" s="85" t="s">
        <v>6629</v>
      </c>
      <c r="C32082" s="86" t="s">
        <v>9</v>
      </c>
      <c r="D32082" s="87">
        <v>0.5</v>
      </c>
      <c r="E32082" s="88">
        <v>1000</v>
      </c>
      <c r="F32082" s="89">
        <f>+D32082*E32082</f>
        <v>500</v>
      </c>
    </row>
    <row r="32083" spans="1:6" ht="409.6" hidden="1" customHeight="1" x14ac:dyDescent="0.2"/>
    <row r="32084" spans="1:6" ht="25.5" customHeight="1" x14ac:dyDescent="0.2">
      <c r="A32084" s="84" t="s">
        <v>6786</v>
      </c>
      <c r="B32084" s="85" t="s">
        <v>6787</v>
      </c>
      <c r="C32084" s="86" t="s">
        <v>9</v>
      </c>
      <c r="D32084" s="87">
        <v>0.5</v>
      </c>
      <c r="E32084" s="88">
        <v>9280</v>
      </c>
      <c r="F32084" s="89">
        <f>+D32084*E32084</f>
        <v>4640</v>
      </c>
    </row>
    <row r="32085" spans="1:6" ht="409.6" hidden="1" customHeight="1" x14ac:dyDescent="0.2"/>
    <row r="32086" spans="1:6" ht="25.5" customHeight="1" x14ac:dyDescent="0.2">
      <c r="A32086" s="84" t="s">
        <v>6630</v>
      </c>
      <c r="B32086" s="85" t="s">
        <v>6631</v>
      </c>
      <c r="C32086" s="86" t="s">
        <v>9</v>
      </c>
      <c r="D32086" s="87">
        <v>0.3</v>
      </c>
      <c r="E32086" s="88">
        <v>8638</v>
      </c>
      <c r="F32086" s="89">
        <f>+D32086*E32086</f>
        <v>2591.4</v>
      </c>
    </row>
    <row r="32087" spans="1:6" ht="409.6" hidden="1" customHeight="1" x14ac:dyDescent="0.2"/>
    <row r="32088" spans="1:6" ht="25.5" customHeight="1" x14ac:dyDescent="0.2">
      <c r="A32088" s="84" t="s">
        <v>6632</v>
      </c>
      <c r="B32088" s="85" t="s">
        <v>6633</v>
      </c>
      <c r="C32088" s="86" t="s">
        <v>9</v>
      </c>
      <c r="D32088" s="87">
        <v>0.3</v>
      </c>
      <c r="E32088" s="88">
        <v>1353</v>
      </c>
      <c r="F32088" s="89">
        <f>+D32088*E32088</f>
        <v>405.9</v>
      </c>
    </row>
    <row r="32089" spans="1:6" ht="409.6" hidden="1" customHeight="1" x14ac:dyDescent="0.2"/>
    <row r="32090" spans="1:6" ht="25.5" customHeight="1" x14ac:dyDescent="0.2">
      <c r="A32090" s="84" t="s">
        <v>6634</v>
      </c>
      <c r="B32090" s="85" t="s">
        <v>6635</v>
      </c>
      <c r="C32090" s="86" t="s">
        <v>9</v>
      </c>
      <c r="D32090" s="87">
        <v>0.2</v>
      </c>
      <c r="E32090" s="88">
        <v>1555</v>
      </c>
      <c r="F32090" s="89">
        <f>+D32090*E32090</f>
        <v>311</v>
      </c>
    </row>
    <row r="32091" spans="1:6" ht="409.6" hidden="1" customHeight="1" x14ac:dyDescent="0.2"/>
    <row r="32092" spans="1:6" ht="25.5" customHeight="1" x14ac:dyDescent="0.2">
      <c r="A32092" s="84" t="s">
        <v>6636</v>
      </c>
      <c r="B32092" s="85" t="s">
        <v>6637</v>
      </c>
      <c r="C32092" s="86" t="s">
        <v>9</v>
      </c>
      <c r="D32092" s="87">
        <v>0.05</v>
      </c>
      <c r="E32092" s="88">
        <v>11948</v>
      </c>
      <c r="F32092" s="89">
        <f>+D32092*E32092</f>
        <v>597.4</v>
      </c>
    </row>
    <row r="32093" spans="1:6" ht="409.6" hidden="1" customHeight="1" x14ac:dyDescent="0.2"/>
    <row r="32094" spans="1:6" ht="25.5" customHeight="1" x14ac:dyDescent="0.2">
      <c r="A32094" s="84" t="s">
        <v>6638</v>
      </c>
      <c r="B32094" s="85" t="s">
        <v>6639</v>
      </c>
      <c r="C32094" s="86" t="s">
        <v>9</v>
      </c>
      <c r="D32094" s="87">
        <v>0.1</v>
      </c>
      <c r="E32094" s="88">
        <v>5050</v>
      </c>
      <c r="F32094" s="89">
        <f>+D32094*E32094</f>
        <v>505</v>
      </c>
    </row>
    <row r="32095" spans="1:6" ht="409.6" hidden="1" customHeight="1" x14ac:dyDescent="0.2"/>
    <row r="32096" spans="1:6" ht="25.5" customHeight="1" x14ac:dyDescent="0.2">
      <c r="A32096" s="84" t="s">
        <v>6640</v>
      </c>
      <c r="B32096" s="85" t="s">
        <v>6641</v>
      </c>
      <c r="C32096" s="86" t="s">
        <v>9</v>
      </c>
      <c r="D32096" s="87">
        <v>0.5</v>
      </c>
      <c r="E32096" s="88">
        <v>2693</v>
      </c>
      <c r="F32096" s="89">
        <f>+D32096*E32096</f>
        <v>1346.5</v>
      </c>
    </row>
    <row r="32097" spans="1:6" ht="409.6" hidden="1" customHeight="1" x14ac:dyDescent="0.2"/>
    <row r="32098" spans="1:6" ht="25.5" customHeight="1" x14ac:dyDescent="0.2">
      <c r="A32098" s="84" t="s">
        <v>5218</v>
      </c>
      <c r="B32098" s="85" t="s">
        <v>5219</v>
      </c>
      <c r="C32098" s="86" t="s">
        <v>9</v>
      </c>
      <c r="D32098" s="87">
        <v>0.5</v>
      </c>
      <c r="E32098" s="88">
        <v>1074</v>
      </c>
      <c r="F32098" s="89">
        <f>+D32098*E32098</f>
        <v>537</v>
      </c>
    </row>
    <row r="32099" spans="1:6" ht="409.6" hidden="1" customHeight="1" x14ac:dyDescent="0.2"/>
    <row r="32100" spans="1:6" ht="25.5" customHeight="1" x14ac:dyDescent="0.2">
      <c r="A32100" s="84" t="s">
        <v>6169</v>
      </c>
      <c r="B32100" s="85" t="s">
        <v>6170</v>
      </c>
      <c r="C32100" s="86" t="s">
        <v>9</v>
      </c>
      <c r="D32100" s="87">
        <v>0.05</v>
      </c>
      <c r="E32100" s="88">
        <v>9500</v>
      </c>
      <c r="F32100" s="89">
        <f>+D32100*E32100</f>
        <v>475</v>
      </c>
    </row>
    <row r="32101" spans="1:6" ht="409.6" hidden="1" customHeight="1" x14ac:dyDescent="0.2"/>
    <row r="32102" spans="1:6" ht="25.5" customHeight="1" x14ac:dyDescent="0.2">
      <c r="A32102" s="84" t="s">
        <v>6642</v>
      </c>
      <c r="B32102" s="85" t="s">
        <v>6643</v>
      </c>
      <c r="C32102" s="86" t="s">
        <v>9</v>
      </c>
      <c r="D32102" s="87">
        <v>0.05</v>
      </c>
      <c r="E32102" s="88">
        <v>9500</v>
      </c>
      <c r="F32102" s="89">
        <f>+D32102*E32102</f>
        <v>475</v>
      </c>
    </row>
    <row r="32103" spans="1:6" ht="409.6" hidden="1" customHeight="1" x14ac:dyDescent="0.2"/>
    <row r="32104" spans="1:6" ht="25.5" customHeight="1" x14ac:dyDescent="0.2">
      <c r="A32104" s="84" t="s">
        <v>6644</v>
      </c>
      <c r="B32104" s="85" t="s">
        <v>6645</v>
      </c>
      <c r="C32104" s="86" t="s">
        <v>9</v>
      </c>
      <c r="D32104" s="87">
        <v>0.03</v>
      </c>
      <c r="E32104" s="88">
        <v>4618</v>
      </c>
      <c r="F32104" s="89">
        <f>+D32104*E32104</f>
        <v>138.54</v>
      </c>
    </row>
    <row r="32105" spans="1:6" ht="409.6" hidden="1" customHeight="1" x14ac:dyDescent="0.2"/>
    <row r="32106" spans="1:6" ht="25.5" customHeight="1" x14ac:dyDescent="0.2">
      <c r="A32106" s="84" t="s">
        <v>5044</v>
      </c>
      <c r="B32106" s="85" t="s">
        <v>5045</v>
      </c>
      <c r="C32106" s="86" t="s">
        <v>9</v>
      </c>
      <c r="D32106" s="87">
        <v>0.1</v>
      </c>
      <c r="E32106" s="88">
        <v>1958</v>
      </c>
      <c r="F32106" s="89">
        <f>+D32106*E32106</f>
        <v>195.8</v>
      </c>
    </row>
    <row r="32107" spans="1:6" ht="409.6" hidden="1" customHeight="1" x14ac:dyDescent="0.2"/>
    <row r="32108" spans="1:6" ht="25.5" customHeight="1" x14ac:dyDescent="0.2">
      <c r="A32108" s="84" t="s">
        <v>6788</v>
      </c>
      <c r="B32108" s="85" t="s">
        <v>6789</v>
      </c>
      <c r="C32108" s="86" t="s">
        <v>9</v>
      </c>
      <c r="D32108" s="87">
        <v>0.26</v>
      </c>
      <c r="E32108" s="88">
        <v>22800</v>
      </c>
      <c r="F32108" s="89">
        <f>+D32108*E32108</f>
        <v>5928</v>
      </c>
    </row>
    <row r="32109" spans="1:6" ht="409.6" hidden="1" customHeight="1" x14ac:dyDescent="0.2"/>
    <row r="32110" spans="1:6" ht="25.5" customHeight="1" thickBot="1" x14ac:dyDescent="0.25">
      <c r="A32110" s="84" t="s">
        <v>6790</v>
      </c>
      <c r="B32110" s="85" t="s">
        <v>6791</v>
      </c>
      <c r="C32110" s="86" t="s">
        <v>9</v>
      </c>
      <c r="D32110" s="87">
        <v>0.08</v>
      </c>
      <c r="E32110" s="88">
        <v>42000</v>
      </c>
      <c r="F32110" s="89">
        <f>+D32110*E32110</f>
        <v>3360</v>
      </c>
    </row>
    <row r="32111" spans="1:6" ht="409.6" hidden="1" customHeight="1" thickBot="1" x14ac:dyDescent="0.25"/>
    <row r="32112" spans="1:6" ht="13.5" customHeight="1" thickBot="1" x14ac:dyDescent="0.25">
      <c r="A32112" s="90" t="s">
        <v>4883</v>
      </c>
      <c r="B32112" s="91"/>
      <c r="C32112" s="92">
        <v>61.1255098145581</v>
      </c>
      <c r="D32112" s="91"/>
      <c r="E32112" s="93" t="s">
        <v>4884</v>
      </c>
      <c r="F32112" s="94">
        <v>60848</v>
      </c>
    </row>
    <row r="32113" spans="1:6" ht="0.2" customHeight="1" x14ac:dyDescent="0.2"/>
    <row r="32114" spans="1:6" ht="12.75" customHeight="1" x14ac:dyDescent="0.2">
      <c r="A32114" s="80" t="s">
        <v>4871</v>
      </c>
      <c r="B32114" s="81" t="s">
        <v>4885</v>
      </c>
      <c r="C32114" s="82" t="s">
        <v>4870</v>
      </c>
      <c r="D32114" s="82" t="s">
        <v>4873</v>
      </c>
      <c r="E32114" s="82" t="s">
        <v>4874</v>
      </c>
      <c r="F32114" s="83" t="s">
        <v>4875</v>
      </c>
    </row>
    <row r="32115" spans="1:6" ht="409.6" hidden="1" customHeight="1" x14ac:dyDescent="0.2"/>
    <row r="32116" spans="1:6" ht="25.5" customHeight="1" thickBot="1" x14ac:dyDescent="0.25">
      <c r="A32116" s="84" t="s">
        <v>6003</v>
      </c>
      <c r="B32116" s="85" t="s">
        <v>6004</v>
      </c>
      <c r="C32116" s="86" t="s">
        <v>4888</v>
      </c>
      <c r="D32116" s="87">
        <v>0.2</v>
      </c>
      <c r="E32116" s="88">
        <v>184277</v>
      </c>
      <c r="F32116" s="89">
        <f>+D32116*E32116</f>
        <v>36855.4</v>
      </c>
    </row>
    <row r="32117" spans="1:6" ht="409.6" hidden="1" customHeight="1" thickBot="1" x14ac:dyDescent="0.25"/>
    <row r="32118" spans="1:6" ht="13.5" customHeight="1" thickBot="1" x14ac:dyDescent="0.25">
      <c r="A32118" s="90" t="s">
        <v>4893</v>
      </c>
      <c r="B32118" s="91"/>
      <c r="C32118" s="92">
        <v>37.023084805014797</v>
      </c>
      <c r="D32118" s="91"/>
      <c r="E32118" s="93" t="s">
        <v>4884</v>
      </c>
      <c r="F32118" s="94">
        <v>36855</v>
      </c>
    </row>
    <row r="32119" spans="1:6" ht="0.2" customHeight="1" x14ac:dyDescent="0.2"/>
    <row r="32120" spans="1:6" ht="12.75" customHeight="1" x14ac:dyDescent="0.2">
      <c r="A32120" s="80" t="s">
        <v>4871</v>
      </c>
      <c r="B32120" s="81" t="s">
        <v>4894</v>
      </c>
      <c r="C32120" s="82" t="s">
        <v>4870</v>
      </c>
      <c r="D32120" s="82" t="s">
        <v>4873</v>
      </c>
      <c r="E32120" s="82" t="s">
        <v>4874</v>
      </c>
      <c r="F32120" s="83" t="s">
        <v>4875</v>
      </c>
    </row>
    <row r="32121" spans="1:6" ht="409.6" hidden="1" customHeight="1" x14ac:dyDescent="0.2"/>
    <row r="32122" spans="1:6" ht="25.5" customHeight="1" thickBot="1" x14ac:dyDescent="0.25">
      <c r="A32122" s="84" t="s">
        <v>4895</v>
      </c>
      <c r="B32122" s="85" t="s">
        <v>4896</v>
      </c>
      <c r="C32122" s="86" t="s">
        <v>4897</v>
      </c>
      <c r="D32122" s="87">
        <v>0.05</v>
      </c>
      <c r="E32122" s="88">
        <v>36855</v>
      </c>
      <c r="F32122" s="89">
        <f>+D32122*E32122</f>
        <v>1842.75</v>
      </c>
    </row>
    <row r="32123" spans="1:6" ht="409.6" hidden="1" customHeight="1" thickBot="1" x14ac:dyDescent="0.25"/>
    <row r="32124" spans="1:6" ht="13.5" customHeight="1" thickBot="1" x14ac:dyDescent="0.25">
      <c r="A32124" s="90" t="s">
        <v>4898</v>
      </c>
      <c r="B32124" s="91"/>
      <c r="C32124" s="92">
        <v>1.85140538042714</v>
      </c>
      <c r="D32124" s="91"/>
      <c r="E32124" s="93" t="s">
        <v>4884</v>
      </c>
      <c r="F32124" s="94">
        <v>1843</v>
      </c>
    </row>
    <row r="32125" spans="1:6" ht="0.2" customHeight="1" thickBot="1" x14ac:dyDescent="0.25"/>
    <row r="32126" spans="1:6" ht="12.75" customHeight="1" thickBot="1" x14ac:dyDescent="0.3">
      <c r="A32126" s="157" t="s">
        <v>4909</v>
      </c>
      <c r="B32126" s="158"/>
      <c r="C32126" s="158"/>
      <c r="D32126" s="158"/>
      <c r="E32126" s="159">
        <v>99546</v>
      </c>
      <c r="F32126" s="160"/>
    </row>
    <row r="32127" spans="1:6" ht="12.75" customHeight="1" x14ac:dyDescent="0.2"/>
    <row r="32128" spans="1:6" ht="12.75" customHeight="1" x14ac:dyDescent="0.2"/>
    <row r="32129" spans="1:6" ht="409.6" hidden="1" customHeight="1" x14ac:dyDescent="0.2"/>
    <row r="32130" spans="1:6" ht="12.75" customHeight="1" x14ac:dyDescent="0.25">
      <c r="A32130" s="144" t="s">
        <v>4868</v>
      </c>
      <c r="B32130" s="145"/>
      <c r="C32130" s="145"/>
      <c r="D32130" s="145"/>
      <c r="E32130" s="146"/>
      <c r="F32130" s="147"/>
    </row>
    <row r="32131" spans="1:6" ht="12.75" customHeight="1" x14ac:dyDescent="0.2">
      <c r="A32131" s="138" t="s">
        <v>3945</v>
      </c>
      <c r="B32131" s="139"/>
      <c r="C32131" s="139"/>
      <c r="D32131" s="140"/>
      <c r="E32131" s="76" t="s">
        <v>4869</v>
      </c>
      <c r="F32131" s="77" t="s">
        <v>4870</v>
      </c>
    </row>
    <row r="32132" spans="1:6" ht="12.75" customHeight="1" x14ac:dyDescent="0.2">
      <c r="A32132" s="141"/>
      <c r="B32132" s="142"/>
      <c r="C32132" s="142"/>
      <c r="D32132" s="143"/>
      <c r="E32132" s="78" t="s">
        <v>3944</v>
      </c>
      <c r="F32132" s="79" t="s">
        <v>263</v>
      </c>
    </row>
    <row r="32133" spans="1:6" ht="409.6" hidden="1" customHeight="1" x14ac:dyDescent="0.2"/>
    <row r="32134" spans="1:6" ht="12.75" customHeight="1" x14ac:dyDescent="0.2">
      <c r="A32134" s="80" t="s">
        <v>4871</v>
      </c>
      <c r="B32134" s="81" t="s">
        <v>4872</v>
      </c>
      <c r="C32134" s="82" t="s">
        <v>4870</v>
      </c>
      <c r="D32134" s="82" t="s">
        <v>4873</v>
      </c>
      <c r="E32134" s="82" t="s">
        <v>4874</v>
      </c>
      <c r="F32134" s="83" t="s">
        <v>4875</v>
      </c>
    </row>
    <row r="32135" spans="1:6" ht="409.6" hidden="1" customHeight="1" x14ac:dyDescent="0.2"/>
    <row r="32136" spans="1:6" ht="25.5" customHeight="1" x14ac:dyDescent="0.2">
      <c r="A32136" s="84" t="s">
        <v>6726</v>
      </c>
      <c r="B32136" s="85" t="s">
        <v>6727</v>
      </c>
      <c r="C32136" s="86" t="s">
        <v>263</v>
      </c>
      <c r="D32136" s="87">
        <v>1.05</v>
      </c>
      <c r="E32136" s="88">
        <v>23400</v>
      </c>
      <c r="F32136" s="89">
        <f>+D32136*E32136</f>
        <v>24570</v>
      </c>
    </row>
    <row r="32137" spans="1:6" ht="409.6" hidden="1" customHeight="1" x14ac:dyDescent="0.2"/>
    <row r="32138" spans="1:6" ht="25.5" customHeight="1" x14ac:dyDescent="0.2">
      <c r="A32138" s="84" t="s">
        <v>6792</v>
      </c>
      <c r="B32138" s="85" t="s">
        <v>6793</v>
      </c>
      <c r="C32138" s="86" t="s">
        <v>9</v>
      </c>
      <c r="D32138" s="87">
        <v>0.22</v>
      </c>
      <c r="E32138" s="88">
        <v>7060</v>
      </c>
      <c r="F32138" s="89">
        <f>+D32138*E32138</f>
        <v>1553.2</v>
      </c>
    </row>
    <row r="32139" spans="1:6" ht="409.6" hidden="1" customHeight="1" x14ac:dyDescent="0.2"/>
    <row r="32140" spans="1:6" ht="25.5" customHeight="1" x14ac:dyDescent="0.2">
      <c r="A32140" s="84" t="s">
        <v>6728</v>
      </c>
      <c r="B32140" s="85" t="s">
        <v>6729</v>
      </c>
      <c r="C32140" s="86" t="s">
        <v>9</v>
      </c>
      <c r="D32140" s="87">
        <v>0.02</v>
      </c>
      <c r="E32140" s="88">
        <v>10640</v>
      </c>
      <c r="F32140" s="89">
        <f>+D32140*E32140</f>
        <v>212.8</v>
      </c>
    </row>
    <row r="32141" spans="1:6" ht="409.6" hidden="1" customHeight="1" x14ac:dyDescent="0.2"/>
    <row r="32142" spans="1:6" ht="25.5" customHeight="1" x14ac:dyDescent="0.2">
      <c r="A32142" s="84" t="s">
        <v>6794</v>
      </c>
      <c r="B32142" s="85" t="s">
        <v>6795</v>
      </c>
      <c r="C32142" s="86" t="s">
        <v>9</v>
      </c>
      <c r="D32142" s="87">
        <v>0.03</v>
      </c>
      <c r="E32142" s="88">
        <v>3530</v>
      </c>
      <c r="F32142" s="89">
        <f>+D32142*E32142</f>
        <v>105.89999999999999</v>
      </c>
    </row>
    <row r="32143" spans="1:6" ht="409.6" hidden="1" customHeight="1" x14ac:dyDescent="0.2"/>
    <row r="32144" spans="1:6" ht="25.5" customHeight="1" x14ac:dyDescent="0.2">
      <c r="A32144" s="84" t="s">
        <v>6724</v>
      </c>
      <c r="B32144" s="85" t="s">
        <v>6725</v>
      </c>
      <c r="C32144" s="86" t="s">
        <v>9</v>
      </c>
      <c r="D32144" s="87">
        <v>0.59</v>
      </c>
      <c r="E32144" s="88">
        <v>7060</v>
      </c>
      <c r="F32144" s="89">
        <f>+D32144*E32144</f>
        <v>4165.3999999999996</v>
      </c>
    </row>
    <row r="32145" spans="1:6" ht="409.6" hidden="1" customHeight="1" x14ac:dyDescent="0.2"/>
    <row r="32146" spans="1:6" ht="25.5" customHeight="1" x14ac:dyDescent="0.2">
      <c r="A32146" s="84" t="s">
        <v>6722</v>
      </c>
      <c r="B32146" s="85" t="s">
        <v>6723</v>
      </c>
      <c r="C32146" s="86" t="s">
        <v>9</v>
      </c>
      <c r="D32146" s="87">
        <v>0.04</v>
      </c>
      <c r="E32146" s="88">
        <v>7060</v>
      </c>
      <c r="F32146" s="89">
        <f>+D32146*E32146</f>
        <v>282.40000000000003</v>
      </c>
    </row>
    <row r="32147" spans="1:6" ht="409.6" hidden="1" customHeight="1" x14ac:dyDescent="0.2"/>
    <row r="32148" spans="1:6" ht="25.5" customHeight="1" x14ac:dyDescent="0.2">
      <c r="A32148" s="84" t="s">
        <v>6524</v>
      </c>
      <c r="B32148" s="85" t="s">
        <v>6525</v>
      </c>
      <c r="C32148" s="86" t="s">
        <v>9</v>
      </c>
      <c r="D32148" s="87">
        <v>0.04</v>
      </c>
      <c r="E32148" s="88">
        <v>31100</v>
      </c>
      <c r="F32148" s="89">
        <f>+D32148*E32148</f>
        <v>1244</v>
      </c>
    </row>
    <row r="32149" spans="1:6" ht="409.6" hidden="1" customHeight="1" x14ac:dyDescent="0.2"/>
    <row r="32150" spans="1:6" ht="25.5" customHeight="1" x14ac:dyDescent="0.2">
      <c r="A32150" s="84" t="s">
        <v>6796</v>
      </c>
      <c r="B32150" s="85" t="s">
        <v>6797</v>
      </c>
      <c r="C32150" s="86" t="s">
        <v>9</v>
      </c>
      <c r="D32150" s="87">
        <v>0.6</v>
      </c>
      <c r="E32150" s="88">
        <v>9280</v>
      </c>
      <c r="F32150" s="89">
        <f>+D32150*E32150</f>
        <v>5568</v>
      </c>
    </row>
    <row r="32151" spans="1:6" ht="409.6" hidden="1" customHeight="1" x14ac:dyDescent="0.2"/>
    <row r="32152" spans="1:6" ht="25.5" customHeight="1" x14ac:dyDescent="0.2">
      <c r="A32152" s="84" t="s">
        <v>5400</v>
      </c>
      <c r="B32152" s="85" t="s">
        <v>5401</v>
      </c>
      <c r="C32152" s="86" t="s">
        <v>4880</v>
      </c>
      <c r="D32152" s="87">
        <v>0.04</v>
      </c>
      <c r="E32152" s="88">
        <v>40500</v>
      </c>
      <c r="F32152" s="89">
        <f>+D32152*E32152</f>
        <v>1620</v>
      </c>
    </row>
    <row r="32153" spans="1:6" ht="409.6" hidden="1" customHeight="1" x14ac:dyDescent="0.2"/>
    <row r="32154" spans="1:6" ht="25.5" customHeight="1" x14ac:dyDescent="0.2">
      <c r="A32154" s="84" t="s">
        <v>5448</v>
      </c>
      <c r="B32154" s="85" t="s">
        <v>5449</v>
      </c>
      <c r="C32154" s="86" t="s">
        <v>4880</v>
      </c>
      <c r="D32154" s="87">
        <v>0.04</v>
      </c>
      <c r="E32154" s="88">
        <v>72000</v>
      </c>
      <c r="F32154" s="89">
        <f>+D32154*E32154</f>
        <v>2880</v>
      </c>
    </row>
    <row r="32155" spans="1:6" ht="409.6" hidden="1" customHeight="1" x14ac:dyDescent="0.2"/>
    <row r="32156" spans="1:6" ht="25.5" customHeight="1" x14ac:dyDescent="0.2">
      <c r="A32156" s="84" t="s">
        <v>6626</v>
      </c>
      <c r="B32156" s="85" t="s">
        <v>6627</v>
      </c>
      <c r="C32156" s="86" t="s">
        <v>9</v>
      </c>
      <c r="D32156" s="87">
        <v>0.05</v>
      </c>
      <c r="E32156" s="88">
        <v>73645</v>
      </c>
      <c r="F32156" s="89">
        <f>+D32156*E32156</f>
        <v>3682.25</v>
      </c>
    </row>
    <row r="32157" spans="1:6" ht="409.6" hidden="1" customHeight="1" x14ac:dyDescent="0.2"/>
    <row r="32158" spans="1:6" ht="25.5" customHeight="1" x14ac:dyDescent="0.2">
      <c r="A32158" s="84" t="s">
        <v>6630</v>
      </c>
      <c r="B32158" s="85" t="s">
        <v>6631</v>
      </c>
      <c r="C32158" s="86" t="s">
        <v>9</v>
      </c>
      <c r="D32158" s="87">
        <v>0.03</v>
      </c>
      <c r="E32158" s="88">
        <v>8638</v>
      </c>
      <c r="F32158" s="89">
        <f>+D32158*E32158</f>
        <v>259.14</v>
      </c>
    </row>
    <row r="32159" spans="1:6" ht="409.6" hidden="1" customHeight="1" x14ac:dyDescent="0.2"/>
    <row r="32160" spans="1:6" ht="25.5" customHeight="1" x14ac:dyDescent="0.2">
      <c r="A32160" s="84" t="s">
        <v>6632</v>
      </c>
      <c r="B32160" s="85" t="s">
        <v>6633</v>
      </c>
      <c r="C32160" s="86" t="s">
        <v>9</v>
      </c>
      <c r="D32160" s="87">
        <v>0.5</v>
      </c>
      <c r="E32160" s="88">
        <v>1353</v>
      </c>
      <c r="F32160" s="89">
        <f>+D32160*E32160</f>
        <v>676.5</v>
      </c>
    </row>
    <row r="32161" spans="1:6" ht="409.6" hidden="1" customHeight="1" x14ac:dyDescent="0.2"/>
    <row r="32162" spans="1:6" ht="25.5" customHeight="1" x14ac:dyDescent="0.2">
      <c r="A32162" s="84" t="s">
        <v>6658</v>
      </c>
      <c r="B32162" s="85" t="s">
        <v>6659</v>
      </c>
      <c r="C32162" s="86" t="s">
        <v>9</v>
      </c>
      <c r="D32162" s="87">
        <v>0.2</v>
      </c>
      <c r="E32162" s="88">
        <v>1815</v>
      </c>
      <c r="F32162" s="89">
        <f>+D32162*E32162</f>
        <v>363</v>
      </c>
    </row>
    <row r="32163" spans="1:6" ht="409.6" hidden="1" customHeight="1" x14ac:dyDescent="0.2"/>
    <row r="32164" spans="1:6" ht="25.5" customHeight="1" x14ac:dyDescent="0.2">
      <c r="A32164" s="84" t="s">
        <v>6636</v>
      </c>
      <c r="B32164" s="85" t="s">
        <v>6637</v>
      </c>
      <c r="C32164" s="86" t="s">
        <v>9</v>
      </c>
      <c r="D32164" s="87">
        <v>0.05</v>
      </c>
      <c r="E32164" s="88">
        <v>11948</v>
      </c>
      <c r="F32164" s="89">
        <f>+D32164*E32164</f>
        <v>597.4</v>
      </c>
    </row>
    <row r="32165" spans="1:6" ht="409.6" hidden="1" customHeight="1" x14ac:dyDescent="0.2"/>
    <row r="32166" spans="1:6" ht="25.5" customHeight="1" x14ac:dyDescent="0.2">
      <c r="A32166" s="84" t="s">
        <v>6638</v>
      </c>
      <c r="B32166" s="85" t="s">
        <v>6639</v>
      </c>
      <c r="C32166" s="86" t="s">
        <v>9</v>
      </c>
      <c r="D32166" s="87">
        <v>0.1</v>
      </c>
      <c r="E32166" s="88">
        <v>5050</v>
      </c>
      <c r="F32166" s="89">
        <f>+D32166*E32166</f>
        <v>505</v>
      </c>
    </row>
    <row r="32167" spans="1:6" ht="409.6" hidden="1" customHeight="1" x14ac:dyDescent="0.2"/>
    <row r="32168" spans="1:6" ht="25.5" customHeight="1" x14ac:dyDescent="0.2">
      <c r="A32168" s="84" t="s">
        <v>6682</v>
      </c>
      <c r="B32168" s="85" t="s">
        <v>6683</v>
      </c>
      <c r="C32168" s="86" t="s">
        <v>9</v>
      </c>
      <c r="D32168" s="87">
        <v>0.5</v>
      </c>
      <c r="E32168" s="88">
        <v>2912</v>
      </c>
      <c r="F32168" s="89">
        <f>+D32168*E32168</f>
        <v>1456</v>
      </c>
    </row>
    <row r="32169" spans="1:6" ht="409.6" hidden="1" customHeight="1" x14ac:dyDescent="0.2"/>
    <row r="32170" spans="1:6" ht="25.5" customHeight="1" x14ac:dyDescent="0.2">
      <c r="A32170" s="84" t="s">
        <v>5218</v>
      </c>
      <c r="B32170" s="85" t="s">
        <v>5219</v>
      </c>
      <c r="C32170" s="86" t="s">
        <v>9</v>
      </c>
      <c r="D32170" s="87">
        <v>0.5</v>
      </c>
      <c r="E32170" s="88">
        <v>1074</v>
      </c>
      <c r="F32170" s="89">
        <f>+D32170*E32170</f>
        <v>537</v>
      </c>
    </row>
    <row r="32171" spans="1:6" ht="409.6" hidden="1" customHeight="1" x14ac:dyDescent="0.2"/>
    <row r="32172" spans="1:6" ht="25.5" customHeight="1" x14ac:dyDescent="0.2">
      <c r="A32172" s="84" t="s">
        <v>6169</v>
      </c>
      <c r="B32172" s="85" t="s">
        <v>6170</v>
      </c>
      <c r="C32172" s="86" t="s">
        <v>9</v>
      </c>
      <c r="D32172" s="87">
        <v>0.1</v>
      </c>
      <c r="E32172" s="88">
        <v>9500</v>
      </c>
      <c r="F32172" s="89">
        <f>+D32172*E32172</f>
        <v>950</v>
      </c>
    </row>
    <row r="32173" spans="1:6" ht="409.6" hidden="1" customHeight="1" x14ac:dyDescent="0.2"/>
    <row r="32174" spans="1:6" ht="25.5" customHeight="1" x14ac:dyDescent="0.2">
      <c r="A32174" s="84" t="s">
        <v>5044</v>
      </c>
      <c r="B32174" s="85" t="s">
        <v>5045</v>
      </c>
      <c r="C32174" s="86" t="s">
        <v>9</v>
      </c>
      <c r="D32174" s="87">
        <v>0.1</v>
      </c>
      <c r="E32174" s="88">
        <v>1958</v>
      </c>
      <c r="F32174" s="89">
        <f>+D32174*E32174</f>
        <v>195.8</v>
      </c>
    </row>
    <row r="32175" spans="1:6" ht="409.6" hidden="1" customHeight="1" x14ac:dyDescent="0.2"/>
    <row r="32176" spans="1:6" ht="25.5" customHeight="1" x14ac:dyDescent="0.2">
      <c r="A32176" s="84" t="s">
        <v>6520</v>
      </c>
      <c r="B32176" s="85" t="s">
        <v>6521</v>
      </c>
      <c r="C32176" s="86" t="s">
        <v>9</v>
      </c>
      <c r="D32176" s="87">
        <v>0.5</v>
      </c>
      <c r="E32176" s="88">
        <v>4836</v>
      </c>
      <c r="F32176" s="89">
        <f>+D32176*E32176</f>
        <v>2418</v>
      </c>
    </row>
    <row r="32177" spans="1:6" ht="409.6" hidden="1" customHeight="1" x14ac:dyDescent="0.2"/>
    <row r="32178" spans="1:6" ht="25.5" customHeight="1" x14ac:dyDescent="0.2">
      <c r="A32178" s="84" t="s">
        <v>6798</v>
      </c>
      <c r="B32178" s="85" t="s">
        <v>6799</v>
      </c>
      <c r="C32178" s="86" t="s">
        <v>9</v>
      </c>
      <c r="D32178" s="87">
        <v>0.14000000000000001</v>
      </c>
      <c r="E32178" s="88">
        <v>24600</v>
      </c>
      <c r="F32178" s="89">
        <f>+D32178*E32178</f>
        <v>3444.0000000000005</v>
      </c>
    </row>
    <row r="32179" spans="1:6" ht="409.6" hidden="1" customHeight="1" x14ac:dyDescent="0.2"/>
    <row r="32180" spans="1:6" ht="25.5" customHeight="1" x14ac:dyDescent="0.2">
      <c r="A32180" s="84" t="s">
        <v>6800</v>
      </c>
      <c r="B32180" s="85" t="s">
        <v>6801</v>
      </c>
      <c r="C32180" s="86" t="s">
        <v>9</v>
      </c>
      <c r="D32180" s="87">
        <v>0.1</v>
      </c>
      <c r="E32180" s="88">
        <v>42000</v>
      </c>
      <c r="F32180" s="89">
        <f>+D32180*E32180</f>
        <v>4200</v>
      </c>
    </row>
    <row r="32181" spans="1:6" ht="409.6" hidden="1" customHeight="1" x14ac:dyDescent="0.2"/>
    <row r="32182" spans="1:6" ht="25.5" customHeight="1" x14ac:dyDescent="0.2">
      <c r="A32182" s="84" t="s">
        <v>6802</v>
      </c>
      <c r="B32182" s="85" t="s">
        <v>6803</v>
      </c>
      <c r="C32182" s="86" t="s">
        <v>9</v>
      </c>
      <c r="D32182" s="87">
        <v>0.15</v>
      </c>
      <c r="E32182" s="88">
        <v>47000</v>
      </c>
      <c r="F32182" s="89">
        <f>+D32182*E32182</f>
        <v>7050</v>
      </c>
    </row>
    <row r="32183" spans="1:6" ht="409.6" hidden="1" customHeight="1" x14ac:dyDescent="0.2"/>
    <row r="32184" spans="1:6" ht="25.5" customHeight="1" thickBot="1" x14ac:dyDescent="0.25">
      <c r="A32184" s="84" t="s">
        <v>6804</v>
      </c>
      <c r="B32184" s="85" t="s">
        <v>6805</v>
      </c>
      <c r="C32184" s="86" t="s">
        <v>9</v>
      </c>
      <c r="D32184" s="87">
        <v>0.01</v>
      </c>
      <c r="E32184" s="88">
        <v>90001</v>
      </c>
      <c r="F32184" s="89">
        <f>+D32184*E32184</f>
        <v>900.01</v>
      </c>
    </row>
    <row r="32185" spans="1:6" ht="409.6" hidden="1" customHeight="1" thickBot="1" x14ac:dyDescent="0.25"/>
    <row r="32186" spans="1:6" ht="13.5" customHeight="1" thickBot="1" x14ac:dyDescent="0.25">
      <c r="A32186" s="90" t="s">
        <v>4883</v>
      </c>
      <c r="B32186" s="91"/>
      <c r="C32186" s="92">
        <v>58.939621584455899</v>
      </c>
      <c r="D32186" s="91"/>
      <c r="E32186" s="93" t="s">
        <v>4884</v>
      </c>
      <c r="F32186" s="94">
        <v>69435</v>
      </c>
    </row>
    <row r="32187" spans="1:6" ht="0.2" customHeight="1" x14ac:dyDescent="0.2"/>
    <row r="32188" spans="1:6" ht="12.75" customHeight="1" x14ac:dyDescent="0.2">
      <c r="A32188" s="80" t="s">
        <v>4871</v>
      </c>
      <c r="B32188" s="81" t="s">
        <v>4885</v>
      </c>
      <c r="C32188" s="82" t="s">
        <v>4870</v>
      </c>
      <c r="D32188" s="82" t="s">
        <v>4873</v>
      </c>
      <c r="E32188" s="82" t="s">
        <v>4874</v>
      </c>
      <c r="F32188" s="83" t="s">
        <v>4875</v>
      </c>
    </row>
    <row r="32189" spans="1:6" ht="409.6" hidden="1" customHeight="1" x14ac:dyDescent="0.2"/>
    <row r="32190" spans="1:6" ht="25.5" customHeight="1" thickBot="1" x14ac:dyDescent="0.25">
      <c r="A32190" s="84" t="s">
        <v>6003</v>
      </c>
      <c r="B32190" s="85" t="s">
        <v>6004</v>
      </c>
      <c r="C32190" s="86" t="s">
        <v>4888</v>
      </c>
      <c r="D32190" s="87">
        <v>0.25</v>
      </c>
      <c r="E32190" s="88">
        <v>184277</v>
      </c>
      <c r="F32190" s="89">
        <f>+D32190*E32190</f>
        <v>46069.25</v>
      </c>
    </row>
    <row r="32191" spans="1:6" ht="409.6" hidden="1" customHeight="1" thickBot="1" x14ac:dyDescent="0.25"/>
    <row r="32192" spans="1:6" ht="13.5" customHeight="1" thickBot="1" x14ac:dyDescent="0.25">
      <c r="A32192" s="90" t="s">
        <v>4893</v>
      </c>
      <c r="B32192" s="91"/>
      <c r="C32192" s="92">
        <v>39.105486091658399</v>
      </c>
      <c r="D32192" s="91"/>
      <c r="E32192" s="93" t="s">
        <v>4884</v>
      </c>
      <c r="F32192" s="94">
        <v>46069</v>
      </c>
    </row>
    <row r="32193" spans="1:6" ht="0.2" customHeight="1" x14ac:dyDescent="0.2"/>
    <row r="32194" spans="1:6" ht="12.75" customHeight="1" x14ac:dyDescent="0.2">
      <c r="A32194" s="80" t="s">
        <v>4871</v>
      </c>
      <c r="B32194" s="81" t="s">
        <v>4894</v>
      </c>
      <c r="C32194" s="82" t="s">
        <v>4870</v>
      </c>
      <c r="D32194" s="82" t="s">
        <v>4873</v>
      </c>
      <c r="E32194" s="82" t="s">
        <v>4874</v>
      </c>
      <c r="F32194" s="83" t="s">
        <v>4875</v>
      </c>
    </row>
    <row r="32195" spans="1:6" ht="409.6" hidden="1" customHeight="1" x14ac:dyDescent="0.2"/>
    <row r="32196" spans="1:6" ht="25.5" customHeight="1" thickBot="1" x14ac:dyDescent="0.25">
      <c r="A32196" s="84" t="s">
        <v>4895</v>
      </c>
      <c r="B32196" s="85" t="s">
        <v>4896</v>
      </c>
      <c r="C32196" s="86" t="s">
        <v>4897</v>
      </c>
      <c r="D32196" s="87">
        <v>0.05</v>
      </c>
      <c r="E32196" s="88">
        <v>46069</v>
      </c>
      <c r="F32196" s="89">
        <f>+D32196*E32196</f>
        <v>2303.4500000000003</v>
      </c>
    </row>
    <row r="32197" spans="1:6" ht="409.6" hidden="1" customHeight="1" thickBot="1" x14ac:dyDescent="0.25"/>
    <row r="32198" spans="1:6" ht="13.5" customHeight="1" thickBot="1" x14ac:dyDescent="0.25">
      <c r="A32198" s="90" t="s">
        <v>4898</v>
      </c>
      <c r="B32198" s="91"/>
      <c r="C32198" s="92">
        <v>1.9548923238856799</v>
      </c>
      <c r="D32198" s="91"/>
      <c r="E32198" s="93" t="s">
        <v>4884</v>
      </c>
      <c r="F32198" s="94">
        <v>2303</v>
      </c>
    </row>
    <row r="32199" spans="1:6" ht="0.2" customHeight="1" thickBot="1" x14ac:dyDescent="0.25"/>
    <row r="32200" spans="1:6" ht="12.75" customHeight="1" thickBot="1" x14ac:dyDescent="0.3">
      <c r="A32200" s="157" t="s">
        <v>4909</v>
      </c>
      <c r="B32200" s="158"/>
      <c r="C32200" s="158"/>
      <c r="D32200" s="158"/>
      <c r="E32200" s="159">
        <v>117807</v>
      </c>
      <c r="F32200" s="160"/>
    </row>
    <row r="32201" spans="1:6" ht="12.75" customHeight="1" x14ac:dyDescent="0.2"/>
    <row r="32202" spans="1:6" ht="12.75" customHeight="1" x14ac:dyDescent="0.2"/>
    <row r="32203" spans="1:6" ht="409.6" hidden="1" customHeight="1" x14ac:dyDescent="0.2"/>
    <row r="32204" spans="1:6" ht="9.9499999999999993" customHeight="1" x14ac:dyDescent="0.2"/>
    <row r="32205" spans="1:6" ht="12.75" customHeight="1" x14ac:dyDescent="0.25">
      <c r="A32205" s="144" t="s">
        <v>4868</v>
      </c>
      <c r="B32205" s="145"/>
      <c r="C32205" s="145"/>
      <c r="D32205" s="145"/>
      <c r="E32205" s="146"/>
      <c r="F32205" s="147"/>
    </row>
    <row r="32206" spans="1:6" ht="12.75" customHeight="1" x14ac:dyDescent="0.2">
      <c r="A32206" s="138" t="s">
        <v>3947</v>
      </c>
      <c r="B32206" s="139"/>
      <c r="C32206" s="139"/>
      <c r="D32206" s="140"/>
      <c r="E32206" s="76" t="s">
        <v>4869</v>
      </c>
      <c r="F32206" s="77" t="s">
        <v>4870</v>
      </c>
    </row>
    <row r="32207" spans="1:6" ht="12.75" customHeight="1" x14ac:dyDescent="0.2">
      <c r="A32207" s="141"/>
      <c r="B32207" s="142"/>
      <c r="C32207" s="142"/>
      <c r="D32207" s="143"/>
      <c r="E32207" s="78" t="s">
        <v>3946</v>
      </c>
      <c r="F32207" s="79" t="s">
        <v>263</v>
      </c>
    </row>
    <row r="32208" spans="1:6" ht="409.6" hidden="1" customHeight="1" x14ac:dyDescent="0.2"/>
    <row r="32209" spans="1:6" ht="12.75" customHeight="1" x14ac:dyDescent="0.2">
      <c r="A32209" s="80" t="s">
        <v>4871</v>
      </c>
      <c r="B32209" s="81" t="s">
        <v>4872</v>
      </c>
      <c r="C32209" s="82" t="s">
        <v>4870</v>
      </c>
      <c r="D32209" s="82" t="s">
        <v>4873</v>
      </c>
      <c r="E32209" s="82" t="s">
        <v>4874</v>
      </c>
      <c r="F32209" s="83" t="s">
        <v>4875</v>
      </c>
    </row>
    <row r="32210" spans="1:6" ht="409.6" hidden="1" customHeight="1" x14ac:dyDescent="0.2"/>
    <row r="32211" spans="1:6" ht="25.5" customHeight="1" x14ac:dyDescent="0.2">
      <c r="A32211" s="84" t="s">
        <v>6736</v>
      </c>
      <c r="B32211" s="85" t="s">
        <v>6737</v>
      </c>
      <c r="C32211" s="86" t="s">
        <v>263</v>
      </c>
      <c r="D32211" s="87">
        <v>1.05</v>
      </c>
      <c r="E32211" s="88">
        <v>35050</v>
      </c>
      <c r="F32211" s="89">
        <f>+D32211*E32211</f>
        <v>36802.5</v>
      </c>
    </row>
    <row r="32212" spans="1:6" ht="409.6" hidden="1" customHeight="1" x14ac:dyDescent="0.2"/>
    <row r="32213" spans="1:6" ht="25.5" customHeight="1" x14ac:dyDescent="0.2">
      <c r="A32213" s="84" t="s">
        <v>6806</v>
      </c>
      <c r="B32213" s="85" t="s">
        <v>6807</v>
      </c>
      <c r="C32213" s="86" t="s">
        <v>9</v>
      </c>
      <c r="D32213" s="87">
        <v>0.122</v>
      </c>
      <c r="E32213" s="88">
        <v>9480</v>
      </c>
      <c r="F32213" s="89">
        <f>+D32213*E32213</f>
        <v>1156.56</v>
      </c>
    </row>
    <row r="32214" spans="1:6" ht="409.6" hidden="1" customHeight="1" x14ac:dyDescent="0.2"/>
    <row r="32215" spans="1:6" ht="25.5" customHeight="1" x14ac:dyDescent="0.2">
      <c r="A32215" s="84" t="s">
        <v>6808</v>
      </c>
      <c r="B32215" s="85" t="s">
        <v>6809</v>
      </c>
      <c r="C32215" s="86" t="s">
        <v>9</v>
      </c>
      <c r="D32215" s="87">
        <v>2.4400000000000002E-2</v>
      </c>
      <c r="E32215" s="88">
        <v>25309</v>
      </c>
      <c r="F32215" s="89">
        <f>+D32215*E32215</f>
        <v>617.53960000000006</v>
      </c>
    </row>
    <row r="32216" spans="1:6" ht="409.6" hidden="1" customHeight="1" x14ac:dyDescent="0.2"/>
    <row r="32217" spans="1:6" ht="25.5" customHeight="1" x14ac:dyDescent="0.2">
      <c r="A32217" s="84" t="s">
        <v>6810</v>
      </c>
      <c r="B32217" s="85" t="s">
        <v>6811</v>
      </c>
      <c r="C32217" s="86" t="s">
        <v>9</v>
      </c>
      <c r="D32217" s="87">
        <v>2.4400000000000002E-2</v>
      </c>
      <c r="E32217" s="88">
        <v>3530</v>
      </c>
      <c r="F32217" s="89">
        <f>+D32217*E32217</f>
        <v>86.132000000000005</v>
      </c>
    </row>
    <row r="32218" spans="1:6" ht="409.6" hidden="1" customHeight="1" x14ac:dyDescent="0.2"/>
    <row r="32219" spans="1:6" ht="25.5" customHeight="1" x14ac:dyDescent="0.2">
      <c r="A32219" s="84" t="s">
        <v>6812</v>
      </c>
      <c r="B32219" s="85" t="s">
        <v>6813</v>
      </c>
      <c r="C32219" s="86" t="s">
        <v>9</v>
      </c>
      <c r="D32219" s="87">
        <v>0.8</v>
      </c>
      <c r="E32219" s="88">
        <v>8220</v>
      </c>
      <c r="F32219" s="89">
        <f>+D32219*E32219</f>
        <v>6576</v>
      </c>
    </row>
    <row r="32220" spans="1:6" ht="409.6" hidden="1" customHeight="1" x14ac:dyDescent="0.2"/>
    <row r="32221" spans="1:6" ht="25.5" customHeight="1" x14ac:dyDescent="0.2">
      <c r="A32221" s="84" t="s">
        <v>6732</v>
      </c>
      <c r="B32221" s="85" t="s">
        <v>6733</v>
      </c>
      <c r="C32221" s="86" t="s">
        <v>9</v>
      </c>
      <c r="D32221" s="87">
        <v>0.8</v>
      </c>
      <c r="E32221" s="88">
        <v>8220</v>
      </c>
      <c r="F32221" s="89">
        <f>+D32221*E32221</f>
        <v>6576</v>
      </c>
    </row>
    <row r="32222" spans="1:6" ht="409.6" hidden="1" customHeight="1" x14ac:dyDescent="0.2"/>
    <row r="32223" spans="1:6" ht="25.5" customHeight="1" x14ac:dyDescent="0.2">
      <c r="A32223" s="84" t="s">
        <v>6814</v>
      </c>
      <c r="B32223" s="85" t="s">
        <v>6815</v>
      </c>
      <c r="C32223" s="86" t="s">
        <v>9</v>
      </c>
      <c r="D32223" s="87">
        <v>0.8</v>
      </c>
      <c r="E32223" s="88">
        <v>9280</v>
      </c>
      <c r="F32223" s="89">
        <f>+D32223*E32223</f>
        <v>7424</v>
      </c>
    </row>
    <row r="32224" spans="1:6" ht="409.6" hidden="1" customHeight="1" x14ac:dyDescent="0.2"/>
    <row r="32225" spans="1:6" ht="25.5" customHeight="1" x14ac:dyDescent="0.2">
      <c r="A32225" s="84" t="s">
        <v>6524</v>
      </c>
      <c r="B32225" s="85" t="s">
        <v>6525</v>
      </c>
      <c r="C32225" s="86" t="s">
        <v>9</v>
      </c>
      <c r="D32225" s="87">
        <v>5.6840000000000002E-2</v>
      </c>
      <c r="E32225" s="88">
        <v>31100</v>
      </c>
      <c r="F32225" s="89">
        <f>+D32225*E32225</f>
        <v>1767.7240000000002</v>
      </c>
    </row>
    <row r="32226" spans="1:6" ht="409.6" hidden="1" customHeight="1" x14ac:dyDescent="0.2"/>
    <row r="32227" spans="1:6" ht="25.5" customHeight="1" x14ac:dyDescent="0.2">
      <c r="A32227" s="84" t="s">
        <v>5400</v>
      </c>
      <c r="B32227" s="85" t="s">
        <v>5401</v>
      </c>
      <c r="C32227" s="86" t="s">
        <v>4880</v>
      </c>
      <c r="D32227" s="87">
        <v>5.0169999999999999E-2</v>
      </c>
      <c r="E32227" s="88">
        <v>40500</v>
      </c>
      <c r="F32227" s="89">
        <f>+D32227*E32227</f>
        <v>2031.885</v>
      </c>
    </row>
    <row r="32228" spans="1:6" ht="409.6" hidden="1" customHeight="1" x14ac:dyDescent="0.2"/>
    <row r="32229" spans="1:6" ht="25.5" customHeight="1" x14ac:dyDescent="0.2">
      <c r="A32229" s="84" t="s">
        <v>5448</v>
      </c>
      <c r="B32229" s="85" t="s">
        <v>5449</v>
      </c>
      <c r="C32229" s="86" t="s">
        <v>4880</v>
      </c>
      <c r="D32229" s="87">
        <v>5.4739999999999997E-2</v>
      </c>
      <c r="E32229" s="88">
        <v>72000</v>
      </c>
      <c r="F32229" s="89">
        <f>+D32229*E32229</f>
        <v>3941.2799999999997</v>
      </c>
    </row>
    <row r="32230" spans="1:6" ht="409.6" hidden="1" customHeight="1" x14ac:dyDescent="0.2"/>
    <row r="32231" spans="1:6" ht="25.5" customHeight="1" x14ac:dyDescent="0.2">
      <c r="A32231" s="84" t="s">
        <v>6626</v>
      </c>
      <c r="B32231" s="85" t="s">
        <v>6627</v>
      </c>
      <c r="C32231" s="86" t="s">
        <v>9</v>
      </c>
      <c r="D32231" s="87">
        <v>0.1</v>
      </c>
      <c r="E32231" s="88">
        <v>73645</v>
      </c>
      <c r="F32231" s="89">
        <f>+D32231*E32231</f>
        <v>7364.5</v>
      </c>
    </row>
    <row r="32232" spans="1:6" ht="409.6" hidden="1" customHeight="1" x14ac:dyDescent="0.2"/>
    <row r="32233" spans="1:6" ht="25.5" customHeight="1" x14ac:dyDescent="0.2">
      <c r="A32233" s="84" t="s">
        <v>6630</v>
      </c>
      <c r="B32233" s="85" t="s">
        <v>6631</v>
      </c>
      <c r="C32233" s="86" t="s">
        <v>9</v>
      </c>
      <c r="D32233" s="87">
        <v>0.5</v>
      </c>
      <c r="E32233" s="88">
        <v>8638</v>
      </c>
      <c r="F32233" s="89">
        <f>+D32233*E32233</f>
        <v>4319</v>
      </c>
    </row>
    <row r="32234" spans="1:6" ht="409.6" hidden="1" customHeight="1" x14ac:dyDescent="0.2"/>
    <row r="32235" spans="1:6" ht="25.5" customHeight="1" x14ac:dyDescent="0.2">
      <c r="A32235" s="84" t="s">
        <v>6632</v>
      </c>
      <c r="B32235" s="85" t="s">
        <v>6633</v>
      </c>
      <c r="C32235" s="86" t="s">
        <v>9</v>
      </c>
      <c r="D32235" s="87">
        <v>0.5</v>
      </c>
      <c r="E32235" s="88">
        <v>1353</v>
      </c>
      <c r="F32235" s="89">
        <f>+D32235*E32235</f>
        <v>676.5</v>
      </c>
    </row>
    <row r="32236" spans="1:6" ht="409.6" hidden="1" customHeight="1" x14ac:dyDescent="0.2"/>
    <row r="32237" spans="1:6" ht="25.5" customHeight="1" x14ac:dyDescent="0.2">
      <c r="A32237" s="84" t="s">
        <v>6680</v>
      </c>
      <c r="B32237" s="85" t="s">
        <v>6681</v>
      </c>
      <c r="C32237" s="86" t="s">
        <v>9</v>
      </c>
      <c r="D32237" s="87">
        <v>0.2</v>
      </c>
      <c r="E32237" s="88">
        <v>2581</v>
      </c>
      <c r="F32237" s="89">
        <f>+D32237*E32237</f>
        <v>516.20000000000005</v>
      </c>
    </row>
    <row r="32238" spans="1:6" ht="409.6" hidden="1" customHeight="1" x14ac:dyDescent="0.2"/>
    <row r="32239" spans="1:6" ht="25.5" customHeight="1" x14ac:dyDescent="0.2">
      <c r="A32239" s="84" t="s">
        <v>6636</v>
      </c>
      <c r="B32239" s="85" t="s">
        <v>6637</v>
      </c>
      <c r="C32239" s="86" t="s">
        <v>9</v>
      </c>
      <c r="D32239" s="87">
        <v>0.05</v>
      </c>
      <c r="E32239" s="88">
        <v>11948</v>
      </c>
      <c r="F32239" s="89">
        <f>+D32239*E32239</f>
        <v>597.4</v>
      </c>
    </row>
    <row r="32240" spans="1:6" ht="409.6" hidden="1" customHeight="1" x14ac:dyDescent="0.2"/>
    <row r="32241" spans="1:6" ht="25.5" customHeight="1" x14ac:dyDescent="0.2">
      <c r="A32241" s="84" t="s">
        <v>6638</v>
      </c>
      <c r="B32241" s="85" t="s">
        <v>6639</v>
      </c>
      <c r="C32241" s="86" t="s">
        <v>9</v>
      </c>
      <c r="D32241" s="87">
        <v>0.1</v>
      </c>
      <c r="E32241" s="88">
        <v>5050</v>
      </c>
      <c r="F32241" s="89">
        <f>+D32241*E32241</f>
        <v>505</v>
      </c>
    </row>
    <row r="32242" spans="1:6" ht="409.6" hidden="1" customHeight="1" x14ac:dyDescent="0.2"/>
    <row r="32243" spans="1:6" ht="25.5" customHeight="1" x14ac:dyDescent="0.2">
      <c r="A32243" s="84" t="s">
        <v>6682</v>
      </c>
      <c r="B32243" s="85" t="s">
        <v>6683</v>
      </c>
      <c r="C32243" s="86" t="s">
        <v>9</v>
      </c>
      <c r="D32243" s="87">
        <v>0.5</v>
      </c>
      <c r="E32243" s="88">
        <v>2912</v>
      </c>
      <c r="F32243" s="89">
        <f>+D32243*E32243</f>
        <v>1456</v>
      </c>
    </row>
    <row r="32244" spans="1:6" ht="409.6" hidden="1" customHeight="1" x14ac:dyDescent="0.2"/>
    <row r="32245" spans="1:6" ht="25.5" customHeight="1" x14ac:dyDescent="0.2">
      <c r="A32245" s="84" t="s">
        <v>5218</v>
      </c>
      <c r="B32245" s="85" t="s">
        <v>5219</v>
      </c>
      <c r="C32245" s="86" t="s">
        <v>9</v>
      </c>
      <c r="D32245" s="87">
        <v>0.5</v>
      </c>
      <c r="E32245" s="88">
        <v>1074</v>
      </c>
      <c r="F32245" s="89">
        <f>+D32245*E32245</f>
        <v>537</v>
      </c>
    </row>
    <row r="32246" spans="1:6" ht="409.6" hidden="1" customHeight="1" x14ac:dyDescent="0.2"/>
    <row r="32247" spans="1:6" ht="25.5" customHeight="1" x14ac:dyDescent="0.2">
      <c r="A32247" s="84" t="s">
        <v>6169</v>
      </c>
      <c r="B32247" s="85" t="s">
        <v>6170</v>
      </c>
      <c r="C32247" s="86" t="s">
        <v>9</v>
      </c>
      <c r="D32247" s="87">
        <v>0.1</v>
      </c>
      <c r="E32247" s="88">
        <v>9500</v>
      </c>
      <c r="F32247" s="89">
        <f>+D32247*E32247</f>
        <v>950</v>
      </c>
    </row>
    <row r="32248" spans="1:6" ht="409.6" hidden="1" customHeight="1" x14ac:dyDescent="0.2"/>
    <row r="32249" spans="1:6" ht="25.5" customHeight="1" x14ac:dyDescent="0.2">
      <c r="A32249" s="84" t="s">
        <v>5044</v>
      </c>
      <c r="B32249" s="85" t="s">
        <v>5045</v>
      </c>
      <c r="C32249" s="86" t="s">
        <v>9</v>
      </c>
      <c r="D32249" s="87">
        <v>0.1</v>
      </c>
      <c r="E32249" s="88">
        <v>1958</v>
      </c>
      <c r="F32249" s="89">
        <f>+D32249*E32249</f>
        <v>195.8</v>
      </c>
    </row>
    <row r="32250" spans="1:6" ht="409.6" hidden="1" customHeight="1" x14ac:dyDescent="0.2"/>
    <row r="32251" spans="1:6" ht="25.5" customHeight="1" x14ac:dyDescent="0.2">
      <c r="A32251" s="84" t="s">
        <v>6678</v>
      </c>
      <c r="B32251" s="85" t="s">
        <v>6679</v>
      </c>
      <c r="C32251" s="86" t="s">
        <v>9</v>
      </c>
      <c r="D32251" s="87">
        <v>0.5</v>
      </c>
      <c r="E32251" s="88">
        <v>5891</v>
      </c>
      <c r="F32251" s="89">
        <f>+D32251*E32251</f>
        <v>2945.5</v>
      </c>
    </row>
    <row r="32252" spans="1:6" ht="409.6" hidden="1" customHeight="1" x14ac:dyDescent="0.2"/>
    <row r="32253" spans="1:6" ht="25.5" customHeight="1" x14ac:dyDescent="0.2">
      <c r="A32253" s="84" t="s">
        <v>6816</v>
      </c>
      <c r="B32253" s="85" t="s">
        <v>6817</v>
      </c>
      <c r="C32253" s="86" t="s">
        <v>9</v>
      </c>
      <c r="D32253" s="87">
        <v>0.32</v>
      </c>
      <c r="E32253" s="88">
        <v>24600</v>
      </c>
      <c r="F32253" s="89">
        <f>+D32253*E32253</f>
        <v>7872</v>
      </c>
    </row>
    <row r="32254" spans="1:6" ht="409.6" hidden="1" customHeight="1" x14ac:dyDescent="0.2"/>
    <row r="32255" spans="1:6" ht="25.5" customHeight="1" thickBot="1" x14ac:dyDescent="0.25">
      <c r="A32255" s="84" t="s">
        <v>6818</v>
      </c>
      <c r="B32255" s="85" t="s">
        <v>6819</v>
      </c>
      <c r="C32255" s="86" t="s">
        <v>9</v>
      </c>
      <c r="D32255" s="87">
        <v>0.05</v>
      </c>
      <c r="E32255" s="88">
        <v>90001</v>
      </c>
      <c r="F32255" s="89">
        <f>+D32255*E32255</f>
        <v>4500.05</v>
      </c>
    </row>
    <row r="32256" spans="1:6" ht="409.6" hidden="1" customHeight="1" thickBot="1" x14ac:dyDescent="0.25"/>
    <row r="32257" spans="1:6" ht="13.5" customHeight="1" thickBot="1" x14ac:dyDescent="0.25">
      <c r="A32257" s="90" t="s">
        <v>4883</v>
      </c>
      <c r="B32257" s="91"/>
      <c r="C32257" s="92">
        <v>63.136335924401799</v>
      </c>
      <c r="D32257" s="91"/>
      <c r="E32257" s="93" t="s">
        <v>4884</v>
      </c>
      <c r="F32257" s="94">
        <v>99417</v>
      </c>
    </row>
    <row r="32258" spans="1:6" ht="0.2" customHeight="1" x14ac:dyDescent="0.2"/>
    <row r="32259" spans="1:6" ht="12.75" customHeight="1" x14ac:dyDescent="0.2">
      <c r="A32259" s="80" t="s">
        <v>4871</v>
      </c>
      <c r="B32259" s="81" t="s">
        <v>4885</v>
      </c>
      <c r="C32259" s="82" t="s">
        <v>4870</v>
      </c>
      <c r="D32259" s="82" t="s">
        <v>4873</v>
      </c>
      <c r="E32259" s="82" t="s">
        <v>4874</v>
      </c>
      <c r="F32259" s="83" t="s">
        <v>4875</v>
      </c>
    </row>
    <row r="32260" spans="1:6" ht="409.6" hidden="1" customHeight="1" x14ac:dyDescent="0.2"/>
    <row r="32261" spans="1:6" ht="25.5" customHeight="1" thickBot="1" x14ac:dyDescent="0.25">
      <c r="A32261" s="84" t="s">
        <v>6003</v>
      </c>
      <c r="B32261" s="85" t="s">
        <v>6004</v>
      </c>
      <c r="C32261" s="86" t="s">
        <v>4888</v>
      </c>
      <c r="D32261" s="87">
        <v>0.3</v>
      </c>
      <c r="E32261" s="88">
        <v>184277</v>
      </c>
      <c r="F32261" s="89">
        <f>+D32261*E32261</f>
        <v>55283.1</v>
      </c>
    </row>
    <row r="32262" spans="1:6" ht="409.6" hidden="1" customHeight="1" thickBot="1" x14ac:dyDescent="0.25"/>
    <row r="32263" spans="1:6" ht="13.5" customHeight="1" thickBot="1" x14ac:dyDescent="0.25">
      <c r="A32263" s="90" t="s">
        <v>4893</v>
      </c>
      <c r="B32263" s="91"/>
      <c r="C32263" s="92">
        <v>35.1083422242544</v>
      </c>
      <c r="D32263" s="91"/>
      <c r="E32263" s="93" t="s">
        <v>4884</v>
      </c>
      <c r="F32263" s="94">
        <v>55283</v>
      </c>
    </row>
    <row r="32264" spans="1:6" ht="0.2" customHeight="1" x14ac:dyDescent="0.2"/>
    <row r="32265" spans="1:6" ht="12.75" customHeight="1" x14ac:dyDescent="0.2">
      <c r="A32265" s="80" t="s">
        <v>4871</v>
      </c>
      <c r="B32265" s="81" t="s">
        <v>4894</v>
      </c>
      <c r="C32265" s="82" t="s">
        <v>4870</v>
      </c>
      <c r="D32265" s="82" t="s">
        <v>4873</v>
      </c>
      <c r="E32265" s="82" t="s">
        <v>4874</v>
      </c>
      <c r="F32265" s="83" t="s">
        <v>4875</v>
      </c>
    </row>
    <row r="32266" spans="1:6" ht="409.6" hidden="1" customHeight="1" x14ac:dyDescent="0.2"/>
    <row r="32267" spans="1:6" ht="25.5" customHeight="1" thickBot="1" x14ac:dyDescent="0.25">
      <c r="A32267" s="84" t="s">
        <v>4895</v>
      </c>
      <c r="B32267" s="85" t="s">
        <v>4896</v>
      </c>
      <c r="C32267" s="86" t="s">
        <v>4897</v>
      </c>
      <c r="D32267" s="87">
        <v>0.05</v>
      </c>
      <c r="E32267" s="88">
        <v>55283</v>
      </c>
      <c r="F32267" s="89">
        <f>+D32267*E32267</f>
        <v>2764.15</v>
      </c>
    </row>
    <row r="32268" spans="1:6" ht="409.6" hidden="1" customHeight="1" thickBot="1" x14ac:dyDescent="0.25"/>
    <row r="32269" spans="1:6" ht="13.5" customHeight="1" thickBot="1" x14ac:dyDescent="0.25">
      <c r="A32269" s="90" t="s">
        <v>4898</v>
      </c>
      <c r="B32269" s="91"/>
      <c r="C32269" s="92">
        <v>1.7553218513438</v>
      </c>
      <c r="D32269" s="91"/>
      <c r="E32269" s="93" t="s">
        <v>4884</v>
      </c>
      <c r="F32269" s="94">
        <v>2764</v>
      </c>
    </row>
    <row r="32270" spans="1:6" ht="0.2" customHeight="1" thickBot="1" x14ac:dyDescent="0.25"/>
    <row r="32271" spans="1:6" ht="12.75" customHeight="1" thickBot="1" x14ac:dyDescent="0.3">
      <c r="A32271" s="157" t="s">
        <v>4909</v>
      </c>
      <c r="B32271" s="158"/>
      <c r="C32271" s="158"/>
      <c r="D32271" s="158"/>
      <c r="E32271" s="159">
        <v>157464</v>
      </c>
      <c r="F32271" s="160"/>
    </row>
    <row r="32272" spans="1:6" ht="12.75" customHeight="1" x14ac:dyDescent="0.2"/>
    <row r="32273" spans="1:6" ht="12.75" customHeight="1" x14ac:dyDescent="0.2"/>
    <row r="32274" spans="1:6" ht="409.6" hidden="1" customHeight="1" x14ac:dyDescent="0.2"/>
    <row r="32275" spans="1:6" ht="12.75" customHeight="1" x14ac:dyDescent="0.25">
      <c r="A32275" s="144" t="s">
        <v>4868</v>
      </c>
      <c r="B32275" s="145"/>
      <c r="C32275" s="145"/>
      <c r="D32275" s="145"/>
      <c r="E32275" s="146"/>
      <c r="F32275" s="147"/>
    </row>
    <row r="32276" spans="1:6" ht="12.75" customHeight="1" x14ac:dyDescent="0.2">
      <c r="A32276" s="138" t="s">
        <v>3949</v>
      </c>
      <c r="B32276" s="139"/>
      <c r="C32276" s="139"/>
      <c r="D32276" s="140"/>
      <c r="E32276" s="76" t="s">
        <v>4869</v>
      </c>
      <c r="F32276" s="77" t="s">
        <v>4870</v>
      </c>
    </row>
    <row r="32277" spans="1:6" ht="12.75" customHeight="1" x14ac:dyDescent="0.2">
      <c r="A32277" s="141"/>
      <c r="B32277" s="142"/>
      <c r="C32277" s="142"/>
      <c r="D32277" s="143"/>
      <c r="E32277" s="78" t="s">
        <v>3948</v>
      </c>
      <c r="F32277" s="79" t="s">
        <v>263</v>
      </c>
    </row>
    <row r="32278" spans="1:6" ht="409.6" hidden="1" customHeight="1" x14ac:dyDescent="0.2"/>
    <row r="32279" spans="1:6" ht="12.75" customHeight="1" x14ac:dyDescent="0.2">
      <c r="A32279" s="80" t="s">
        <v>4871</v>
      </c>
      <c r="B32279" s="81" t="s">
        <v>4872</v>
      </c>
      <c r="C32279" s="82" t="s">
        <v>4870</v>
      </c>
      <c r="D32279" s="82" t="s">
        <v>4873</v>
      </c>
      <c r="E32279" s="82" t="s">
        <v>4874</v>
      </c>
      <c r="F32279" s="83" t="s">
        <v>4875</v>
      </c>
    </row>
    <row r="32280" spans="1:6" ht="409.6" hidden="1" customHeight="1" x14ac:dyDescent="0.2"/>
    <row r="32281" spans="1:6" ht="25.5" customHeight="1" x14ac:dyDescent="0.2">
      <c r="A32281" s="84" t="s">
        <v>6820</v>
      </c>
      <c r="B32281" s="85" t="s">
        <v>6821</v>
      </c>
      <c r="C32281" s="86" t="s">
        <v>263</v>
      </c>
      <c r="D32281" s="87">
        <v>1.05</v>
      </c>
      <c r="E32281" s="88">
        <v>46700</v>
      </c>
      <c r="F32281" s="89">
        <f>+D32281*E32281</f>
        <v>49035</v>
      </c>
    </row>
    <row r="32282" spans="1:6" ht="409.6" hidden="1" customHeight="1" x14ac:dyDescent="0.2"/>
    <row r="32283" spans="1:6" ht="25.5" customHeight="1" x14ac:dyDescent="0.2">
      <c r="A32283" s="84" t="s">
        <v>6822</v>
      </c>
      <c r="B32283" s="85" t="s">
        <v>6823</v>
      </c>
      <c r="C32283" s="86" t="s">
        <v>9</v>
      </c>
      <c r="D32283" s="87">
        <v>0.125</v>
      </c>
      <c r="E32283" s="88">
        <v>14020</v>
      </c>
      <c r="F32283" s="89">
        <f>+D32283*E32283</f>
        <v>1752.5</v>
      </c>
    </row>
    <row r="32284" spans="1:6" ht="409.6" hidden="1" customHeight="1" x14ac:dyDescent="0.2"/>
    <row r="32285" spans="1:6" ht="25.5" customHeight="1" x14ac:dyDescent="0.2">
      <c r="A32285" s="84" t="s">
        <v>6824</v>
      </c>
      <c r="B32285" s="85" t="s">
        <v>6825</v>
      </c>
      <c r="C32285" s="86" t="s">
        <v>9</v>
      </c>
      <c r="D32285" s="87">
        <v>0.125</v>
      </c>
      <c r="E32285" s="88">
        <v>21080</v>
      </c>
      <c r="F32285" s="89">
        <f>+D32285*E32285</f>
        <v>2635</v>
      </c>
    </row>
    <row r="32286" spans="1:6" ht="409.6" hidden="1" customHeight="1" x14ac:dyDescent="0.2"/>
    <row r="32287" spans="1:6" ht="25.5" customHeight="1" x14ac:dyDescent="0.2">
      <c r="A32287" s="84" t="s">
        <v>6738</v>
      </c>
      <c r="B32287" s="85" t="s">
        <v>6739</v>
      </c>
      <c r="C32287" s="86" t="s">
        <v>9</v>
      </c>
      <c r="D32287" s="87">
        <v>0.125</v>
      </c>
      <c r="E32287" s="88">
        <v>21080</v>
      </c>
      <c r="F32287" s="89">
        <f>+D32287*E32287</f>
        <v>2635</v>
      </c>
    </row>
    <row r="32288" spans="1:6" ht="409.6" hidden="1" customHeight="1" x14ac:dyDescent="0.2"/>
    <row r="32289" spans="1:6" ht="25.5" customHeight="1" x14ac:dyDescent="0.2">
      <c r="A32289" s="84" t="s">
        <v>6826</v>
      </c>
      <c r="B32289" s="85" t="s">
        <v>6827</v>
      </c>
      <c r="C32289" s="86" t="s">
        <v>9</v>
      </c>
      <c r="D32289" s="87">
        <v>0.125</v>
      </c>
      <c r="E32289" s="88">
        <v>6808</v>
      </c>
      <c r="F32289" s="89">
        <f>+D32289*E32289</f>
        <v>851</v>
      </c>
    </row>
    <row r="32290" spans="1:6" ht="409.6" hidden="1" customHeight="1" x14ac:dyDescent="0.2"/>
    <row r="32291" spans="1:6" ht="25.5" customHeight="1" x14ac:dyDescent="0.2">
      <c r="A32291" s="84" t="s">
        <v>6828</v>
      </c>
      <c r="B32291" s="85" t="s">
        <v>6829</v>
      </c>
      <c r="C32291" s="86" t="s">
        <v>9</v>
      </c>
      <c r="D32291" s="87">
        <v>0.125</v>
      </c>
      <c r="E32291" s="88">
        <v>6808</v>
      </c>
      <c r="F32291" s="89">
        <f>+D32291*E32291</f>
        <v>851</v>
      </c>
    </row>
    <row r="32292" spans="1:6" ht="409.6" hidden="1" customHeight="1" x14ac:dyDescent="0.2"/>
    <row r="32293" spans="1:6" ht="25.5" customHeight="1" x14ac:dyDescent="0.2">
      <c r="A32293" s="84" t="s">
        <v>6830</v>
      </c>
      <c r="B32293" s="85" t="s">
        <v>6831</v>
      </c>
      <c r="C32293" s="86" t="s">
        <v>9</v>
      </c>
      <c r="D32293" s="87">
        <v>0.85</v>
      </c>
      <c r="E32293" s="88">
        <v>9380</v>
      </c>
      <c r="F32293" s="89">
        <f>+D32293*E32293</f>
        <v>7973</v>
      </c>
    </row>
    <row r="32294" spans="1:6" ht="409.6" hidden="1" customHeight="1" x14ac:dyDescent="0.2"/>
    <row r="32295" spans="1:6" ht="25.5" customHeight="1" x14ac:dyDescent="0.2">
      <c r="A32295" s="84" t="s">
        <v>6832</v>
      </c>
      <c r="B32295" s="85" t="s">
        <v>6833</v>
      </c>
      <c r="C32295" s="86" t="s">
        <v>9</v>
      </c>
      <c r="D32295" s="87">
        <v>0.85</v>
      </c>
      <c r="E32295" s="88">
        <v>11600</v>
      </c>
      <c r="F32295" s="89">
        <f>+D32295*E32295</f>
        <v>9860</v>
      </c>
    </row>
    <row r="32296" spans="1:6" ht="409.6" hidden="1" customHeight="1" x14ac:dyDescent="0.2"/>
    <row r="32297" spans="1:6" ht="25.5" customHeight="1" x14ac:dyDescent="0.2">
      <c r="A32297" s="84" t="s">
        <v>6524</v>
      </c>
      <c r="B32297" s="85" t="s">
        <v>6525</v>
      </c>
      <c r="C32297" s="86" t="s">
        <v>9</v>
      </c>
      <c r="D32297" s="87">
        <v>5.6840000000000002E-2</v>
      </c>
      <c r="E32297" s="88">
        <v>31100</v>
      </c>
      <c r="F32297" s="89">
        <f>+D32297*E32297</f>
        <v>1767.7240000000002</v>
      </c>
    </row>
    <row r="32298" spans="1:6" ht="409.6" hidden="1" customHeight="1" x14ac:dyDescent="0.2"/>
    <row r="32299" spans="1:6" ht="25.5" customHeight="1" x14ac:dyDescent="0.2">
      <c r="A32299" s="84" t="s">
        <v>5400</v>
      </c>
      <c r="B32299" s="85" t="s">
        <v>5401</v>
      </c>
      <c r="C32299" s="86" t="s">
        <v>4880</v>
      </c>
      <c r="D32299" s="87">
        <v>5.0169999999999999E-2</v>
      </c>
      <c r="E32299" s="88">
        <v>40500</v>
      </c>
      <c r="F32299" s="89">
        <f>+D32299*E32299</f>
        <v>2031.885</v>
      </c>
    </row>
    <row r="32300" spans="1:6" ht="409.6" hidden="1" customHeight="1" x14ac:dyDescent="0.2"/>
    <row r="32301" spans="1:6" ht="25.5" customHeight="1" x14ac:dyDescent="0.2">
      <c r="A32301" s="84" t="s">
        <v>5448</v>
      </c>
      <c r="B32301" s="85" t="s">
        <v>5449</v>
      </c>
      <c r="C32301" s="86" t="s">
        <v>4880</v>
      </c>
      <c r="D32301" s="87">
        <v>5.4739999999999997E-2</v>
      </c>
      <c r="E32301" s="88">
        <v>72000</v>
      </c>
      <c r="F32301" s="89">
        <f>+D32301*E32301</f>
        <v>3941.2799999999997</v>
      </c>
    </row>
    <row r="32302" spans="1:6" ht="409.6" hidden="1" customHeight="1" x14ac:dyDescent="0.2"/>
    <row r="32303" spans="1:6" ht="25.5" customHeight="1" x14ac:dyDescent="0.2">
      <c r="A32303" s="84" t="s">
        <v>6626</v>
      </c>
      <c r="B32303" s="85" t="s">
        <v>6627</v>
      </c>
      <c r="C32303" s="86" t="s">
        <v>9</v>
      </c>
      <c r="D32303" s="87">
        <v>0.1</v>
      </c>
      <c r="E32303" s="88">
        <v>73645</v>
      </c>
      <c r="F32303" s="89">
        <f>+D32303*E32303</f>
        <v>7364.5</v>
      </c>
    </row>
    <row r="32304" spans="1:6" ht="409.6" hidden="1" customHeight="1" x14ac:dyDescent="0.2"/>
    <row r="32305" spans="1:6" ht="25.5" customHeight="1" x14ac:dyDescent="0.2">
      <c r="A32305" s="84" t="s">
        <v>6834</v>
      </c>
      <c r="B32305" s="85" t="s">
        <v>6835</v>
      </c>
      <c r="C32305" s="86" t="s">
        <v>9</v>
      </c>
      <c r="D32305" s="87">
        <v>0.5</v>
      </c>
      <c r="E32305" s="88">
        <v>6167</v>
      </c>
      <c r="F32305" s="89">
        <f>+D32305*E32305</f>
        <v>3083.5</v>
      </c>
    </row>
    <row r="32306" spans="1:6" ht="409.6" hidden="1" customHeight="1" x14ac:dyDescent="0.2"/>
    <row r="32307" spans="1:6" ht="25.5" customHeight="1" x14ac:dyDescent="0.2">
      <c r="A32307" s="84" t="s">
        <v>6630</v>
      </c>
      <c r="B32307" s="85" t="s">
        <v>6631</v>
      </c>
      <c r="C32307" s="86" t="s">
        <v>9</v>
      </c>
      <c r="D32307" s="87">
        <v>0.5</v>
      </c>
      <c r="E32307" s="88">
        <v>8638</v>
      </c>
      <c r="F32307" s="89">
        <f>+D32307*E32307</f>
        <v>4319</v>
      </c>
    </row>
    <row r="32308" spans="1:6" ht="409.6" hidden="1" customHeight="1" x14ac:dyDescent="0.2"/>
    <row r="32309" spans="1:6" ht="25.5" customHeight="1" x14ac:dyDescent="0.2">
      <c r="A32309" s="84" t="s">
        <v>6632</v>
      </c>
      <c r="B32309" s="85" t="s">
        <v>6633</v>
      </c>
      <c r="C32309" s="86" t="s">
        <v>9</v>
      </c>
      <c r="D32309" s="87">
        <v>0.5</v>
      </c>
      <c r="E32309" s="88">
        <v>1353</v>
      </c>
      <c r="F32309" s="89">
        <f>+D32309*E32309</f>
        <v>676.5</v>
      </c>
    </row>
    <row r="32310" spans="1:6" ht="409.6" hidden="1" customHeight="1" x14ac:dyDescent="0.2"/>
    <row r="32311" spans="1:6" ht="25.5" customHeight="1" x14ac:dyDescent="0.2">
      <c r="A32311" s="84" t="s">
        <v>6836</v>
      </c>
      <c r="B32311" s="85" t="s">
        <v>6837</v>
      </c>
      <c r="C32311" s="86" t="s">
        <v>9</v>
      </c>
      <c r="D32311" s="87">
        <v>0.2</v>
      </c>
      <c r="E32311" s="88">
        <v>2899</v>
      </c>
      <c r="F32311" s="89">
        <f>+D32311*E32311</f>
        <v>579.80000000000007</v>
      </c>
    </row>
    <row r="32312" spans="1:6" ht="409.6" hidden="1" customHeight="1" x14ac:dyDescent="0.2"/>
    <row r="32313" spans="1:6" ht="25.5" customHeight="1" x14ac:dyDescent="0.2">
      <c r="A32313" s="84" t="s">
        <v>6636</v>
      </c>
      <c r="B32313" s="85" t="s">
        <v>6637</v>
      </c>
      <c r="C32313" s="86" t="s">
        <v>9</v>
      </c>
      <c r="D32313" s="87">
        <v>0.05</v>
      </c>
      <c r="E32313" s="88">
        <v>11948</v>
      </c>
      <c r="F32313" s="89">
        <f>+D32313*E32313</f>
        <v>597.4</v>
      </c>
    </row>
    <row r="32314" spans="1:6" ht="409.6" hidden="1" customHeight="1" x14ac:dyDescent="0.2"/>
    <row r="32315" spans="1:6" ht="25.5" customHeight="1" x14ac:dyDescent="0.2">
      <c r="A32315" s="84" t="s">
        <v>6638</v>
      </c>
      <c r="B32315" s="85" t="s">
        <v>6639</v>
      </c>
      <c r="C32315" s="86" t="s">
        <v>9</v>
      </c>
      <c r="D32315" s="87">
        <v>0.1</v>
      </c>
      <c r="E32315" s="88">
        <v>5050</v>
      </c>
      <c r="F32315" s="89">
        <f>+D32315*E32315</f>
        <v>505</v>
      </c>
    </row>
    <row r="32316" spans="1:6" ht="409.6" hidden="1" customHeight="1" x14ac:dyDescent="0.2"/>
    <row r="32317" spans="1:6" ht="25.5" customHeight="1" x14ac:dyDescent="0.2">
      <c r="A32317" s="84" t="s">
        <v>6506</v>
      </c>
      <c r="B32317" s="85" t="s">
        <v>6507</v>
      </c>
      <c r="C32317" s="86" t="s">
        <v>9</v>
      </c>
      <c r="D32317" s="87">
        <v>0.2</v>
      </c>
      <c r="E32317" s="88">
        <v>3034</v>
      </c>
      <c r="F32317" s="89">
        <f>+D32317*E32317</f>
        <v>606.80000000000007</v>
      </c>
    </row>
    <row r="32318" spans="1:6" ht="409.6" hidden="1" customHeight="1" x14ac:dyDescent="0.2"/>
    <row r="32319" spans="1:6" ht="25.5" customHeight="1" x14ac:dyDescent="0.2">
      <c r="A32319" s="84" t="s">
        <v>5218</v>
      </c>
      <c r="B32319" s="85" t="s">
        <v>5219</v>
      </c>
      <c r="C32319" s="86" t="s">
        <v>9</v>
      </c>
      <c r="D32319" s="87">
        <v>0.5</v>
      </c>
      <c r="E32319" s="88">
        <v>1074</v>
      </c>
      <c r="F32319" s="89">
        <f>+D32319*E32319</f>
        <v>537</v>
      </c>
    </row>
    <row r="32320" spans="1:6" ht="409.6" hidden="1" customHeight="1" x14ac:dyDescent="0.2"/>
    <row r="32321" spans="1:6" ht="25.5" customHeight="1" x14ac:dyDescent="0.2">
      <c r="A32321" s="84" t="s">
        <v>6169</v>
      </c>
      <c r="B32321" s="85" t="s">
        <v>6170</v>
      </c>
      <c r="C32321" s="86" t="s">
        <v>9</v>
      </c>
      <c r="D32321" s="87">
        <v>0.1</v>
      </c>
      <c r="E32321" s="88">
        <v>9500</v>
      </c>
      <c r="F32321" s="89">
        <f>+D32321*E32321</f>
        <v>950</v>
      </c>
    </row>
    <row r="32322" spans="1:6" ht="409.6" hidden="1" customHeight="1" x14ac:dyDescent="0.2"/>
    <row r="32323" spans="1:6" ht="25.5" customHeight="1" thickBot="1" x14ac:dyDescent="0.25">
      <c r="A32323" s="84" t="s">
        <v>5044</v>
      </c>
      <c r="B32323" s="85" t="s">
        <v>5045</v>
      </c>
      <c r="C32323" s="86" t="s">
        <v>9</v>
      </c>
      <c r="D32323" s="87">
        <v>0.1</v>
      </c>
      <c r="E32323" s="88">
        <v>1958</v>
      </c>
      <c r="F32323" s="89">
        <f>+D32323*E32323</f>
        <v>195.8</v>
      </c>
    </row>
    <row r="32324" spans="1:6" ht="409.6" hidden="1" customHeight="1" x14ac:dyDescent="0.2"/>
    <row r="32325" spans="1:6" ht="13.5" customHeight="1" thickBot="1" x14ac:dyDescent="0.25">
      <c r="A32325" s="90" t="s">
        <v>4883</v>
      </c>
      <c r="B32325" s="91"/>
      <c r="C32325" s="92">
        <v>60.274060994996297</v>
      </c>
      <c r="D32325" s="91"/>
      <c r="E32325" s="93" t="s">
        <v>4884</v>
      </c>
      <c r="F32325" s="94">
        <v>102751</v>
      </c>
    </row>
    <row r="32326" spans="1:6" ht="0.2" customHeight="1" x14ac:dyDescent="0.2"/>
    <row r="32327" spans="1:6" ht="12.75" customHeight="1" x14ac:dyDescent="0.2">
      <c r="A32327" s="80" t="s">
        <v>4871</v>
      </c>
      <c r="B32327" s="81" t="s">
        <v>4885</v>
      </c>
      <c r="C32327" s="82" t="s">
        <v>4870</v>
      </c>
      <c r="D32327" s="82" t="s">
        <v>4873</v>
      </c>
      <c r="E32327" s="82" t="s">
        <v>4874</v>
      </c>
      <c r="F32327" s="83" t="s">
        <v>4875</v>
      </c>
    </row>
    <row r="32328" spans="1:6" ht="409.6" hidden="1" customHeight="1" x14ac:dyDescent="0.2"/>
    <row r="32329" spans="1:6" ht="25.5" customHeight="1" thickBot="1" x14ac:dyDescent="0.25">
      <c r="A32329" s="84" t="s">
        <v>6003</v>
      </c>
      <c r="B32329" s="85" t="s">
        <v>6004</v>
      </c>
      <c r="C32329" s="86" t="s">
        <v>4888</v>
      </c>
      <c r="D32329" s="87">
        <v>0.35</v>
      </c>
      <c r="E32329" s="88">
        <v>184277</v>
      </c>
      <c r="F32329" s="89">
        <f>+D32329*E32329</f>
        <v>64496.95</v>
      </c>
    </row>
    <row r="32330" spans="1:6" ht="409.6" hidden="1" customHeight="1" thickBot="1" x14ac:dyDescent="0.25"/>
    <row r="32331" spans="1:6" ht="13.5" customHeight="1" thickBot="1" x14ac:dyDescent="0.25">
      <c r="A32331" s="90" t="s">
        <v>4893</v>
      </c>
      <c r="B32331" s="91"/>
      <c r="C32331" s="92">
        <v>37.834143823362098</v>
      </c>
      <c r="D32331" s="91"/>
      <c r="E32331" s="93" t="s">
        <v>4884</v>
      </c>
      <c r="F32331" s="94">
        <v>64497</v>
      </c>
    </row>
    <row r="32332" spans="1:6" ht="0.2" customHeight="1" x14ac:dyDescent="0.2"/>
    <row r="32333" spans="1:6" ht="12.75" customHeight="1" x14ac:dyDescent="0.2">
      <c r="A32333" s="80" t="s">
        <v>4871</v>
      </c>
      <c r="B32333" s="81" t="s">
        <v>4894</v>
      </c>
      <c r="C32333" s="82" t="s">
        <v>4870</v>
      </c>
      <c r="D32333" s="82" t="s">
        <v>4873</v>
      </c>
      <c r="E32333" s="82" t="s">
        <v>4874</v>
      </c>
      <c r="F32333" s="83" t="s">
        <v>4875</v>
      </c>
    </row>
    <row r="32334" spans="1:6" ht="409.6" hidden="1" customHeight="1" x14ac:dyDescent="0.2"/>
    <row r="32335" spans="1:6" ht="25.5" customHeight="1" thickBot="1" x14ac:dyDescent="0.25">
      <c r="A32335" s="84" t="s">
        <v>4895</v>
      </c>
      <c r="B32335" s="85" t="s">
        <v>4896</v>
      </c>
      <c r="C32335" s="86" t="s">
        <v>4897</v>
      </c>
      <c r="D32335" s="87">
        <v>0.05</v>
      </c>
      <c r="E32335" s="88">
        <v>64497</v>
      </c>
      <c r="F32335" s="89">
        <f>+D32335*E32335</f>
        <v>3224.8500000000004</v>
      </c>
    </row>
    <row r="32336" spans="1:6" ht="409.6" hidden="1" customHeight="1" thickBot="1" x14ac:dyDescent="0.25"/>
    <row r="32337" spans="1:6" ht="13.5" customHeight="1" thickBot="1" x14ac:dyDescent="0.25">
      <c r="A32337" s="90" t="s">
        <v>4898</v>
      </c>
      <c r="B32337" s="91"/>
      <c r="C32337" s="92">
        <v>1.89179518164167</v>
      </c>
      <c r="D32337" s="91"/>
      <c r="E32337" s="93" t="s">
        <v>4884</v>
      </c>
      <c r="F32337" s="94">
        <v>3225</v>
      </c>
    </row>
    <row r="32338" spans="1:6" ht="0.2" customHeight="1" thickBot="1" x14ac:dyDescent="0.25"/>
    <row r="32339" spans="1:6" ht="12.75" customHeight="1" thickBot="1" x14ac:dyDescent="0.3">
      <c r="A32339" s="157" t="s">
        <v>4909</v>
      </c>
      <c r="B32339" s="158"/>
      <c r="C32339" s="158"/>
      <c r="D32339" s="158"/>
      <c r="E32339" s="159">
        <v>170473</v>
      </c>
      <c r="F32339" s="160"/>
    </row>
    <row r="32340" spans="1:6" ht="12.75" customHeight="1" x14ac:dyDescent="0.2"/>
    <row r="32341" spans="1:6" ht="12.75" customHeight="1" x14ac:dyDescent="0.2"/>
    <row r="32342" spans="1:6" ht="409.6" hidden="1" customHeight="1" x14ac:dyDescent="0.2"/>
    <row r="32343" spans="1:6" ht="12.75" customHeight="1" x14ac:dyDescent="0.25">
      <c r="A32343" s="144" t="s">
        <v>4868</v>
      </c>
      <c r="B32343" s="145"/>
      <c r="C32343" s="145"/>
      <c r="D32343" s="145"/>
      <c r="E32343" s="146"/>
      <c r="F32343" s="147"/>
    </row>
    <row r="32344" spans="1:6" ht="12.75" customHeight="1" x14ac:dyDescent="0.2">
      <c r="A32344" s="138" t="s">
        <v>3951</v>
      </c>
      <c r="B32344" s="139"/>
      <c r="C32344" s="139"/>
      <c r="D32344" s="140"/>
      <c r="E32344" s="76" t="s">
        <v>4869</v>
      </c>
      <c r="F32344" s="77" t="s">
        <v>4870</v>
      </c>
    </row>
    <row r="32345" spans="1:6" ht="12.75" customHeight="1" x14ac:dyDescent="0.2">
      <c r="A32345" s="141"/>
      <c r="B32345" s="142"/>
      <c r="C32345" s="142"/>
      <c r="D32345" s="143"/>
      <c r="E32345" s="78" t="s">
        <v>3950</v>
      </c>
      <c r="F32345" s="79" t="s">
        <v>263</v>
      </c>
    </row>
    <row r="32346" spans="1:6" ht="409.6" hidden="1" customHeight="1" x14ac:dyDescent="0.2"/>
    <row r="32347" spans="1:6" ht="12.75" customHeight="1" x14ac:dyDescent="0.2">
      <c r="A32347" s="80" t="s">
        <v>4871</v>
      </c>
      <c r="B32347" s="81" t="s">
        <v>4872</v>
      </c>
      <c r="C32347" s="82" t="s">
        <v>4870</v>
      </c>
      <c r="D32347" s="82" t="s">
        <v>4873</v>
      </c>
      <c r="E32347" s="82" t="s">
        <v>4874</v>
      </c>
      <c r="F32347" s="83" t="s">
        <v>4875</v>
      </c>
    </row>
    <row r="32348" spans="1:6" ht="409.6" hidden="1" customHeight="1" x14ac:dyDescent="0.2"/>
    <row r="32349" spans="1:6" ht="25.5" customHeight="1" x14ac:dyDescent="0.2">
      <c r="A32349" s="84" t="s">
        <v>6838</v>
      </c>
      <c r="B32349" s="85" t="s">
        <v>6839</v>
      </c>
      <c r="C32349" s="86" t="s">
        <v>263</v>
      </c>
      <c r="D32349" s="87">
        <v>1.05</v>
      </c>
      <c r="E32349" s="88">
        <v>79949</v>
      </c>
      <c r="F32349" s="89">
        <f>+D32349*E32349</f>
        <v>83946.45</v>
      </c>
    </row>
    <row r="32350" spans="1:6" ht="409.6" hidden="1" customHeight="1" x14ac:dyDescent="0.2"/>
    <row r="32351" spans="1:6" ht="25.5" customHeight="1" x14ac:dyDescent="0.2">
      <c r="A32351" s="84" t="s">
        <v>6840</v>
      </c>
      <c r="B32351" s="85" t="s">
        <v>6841</v>
      </c>
      <c r="C32351" s="86" t="s">
        <v>9</v>
      </c>
      <c r="D32351" s="87">
        <v>5.3999999999999999E-2</v>
      </c>
      <c r="E32351" s="88">
        <v>43320</v>
      </c>
      <c r="F32351" s="89">
        <f>+D32351*E32351</f>
        <v>2339.2800000000002</v>
      </c>
    </row>
    <row r="32352" spans="1:6" ht="409.6" hidden="1" customHeight="1" x14ac:dyDescent="0.2"/>
    <row r="32353" spans="1:6" ht="25.5" customHeight="1" x14ac:dyDescent="0.2">
      <c r="A32353" s="84" t="s">
        <v>6842</v>
      </c>
      <c r="B32353" s="85" t="s">
        <v>6843</v>
      </c>
      <c r="C32353" s="86" t="s">
        <v>9</v>
      </c>
      <c r="D32353" s="87">
        <v>1.7999999999999999E-2</v>
      </c>
      <c r="E32353" s="88">
        <v>50537</v>
      </c>
      <c r="F32353" s="89">
        <f>+D32353*E32353</f>
        <v>909.66599999999994</v>
      </c>
    </row>
    <row r="32354" spans="1:6" ht="409.6" hidden="1" customHeight="1" x14ac:dyDescent="0.2"/>
    <row r="32355" spans="1:6" ht="25.5" customHeight="1" x14ac:dyDescent="0.2">
      <c r="A32355" s="84" t="s">
        <v>6844</v>
      </c>
      <c r="B32355" s="85" t="s">
        <v>6845</v>
      </c>
      <c r="C32355" s="86" t="s">
        <v>9</v>
      </c>
      <c r="D32355" s="87">
        <v>0.5</v>
      </c>
      <c r="E32355" s="88">
        <v>48100</v>
      </c>
      <c r="F32355" s="89">
        <f>+D32355*E32355</f>
        <v>24050</v>
      </c>
    </row>
    <row r="32356" spans="1:6" ht="409.6" hidden="1" customHeight="1" x14ac:dyDescent="0.2"/>
    <row r="32357" spans="1:6" ht="25.5" customHeight="1" x14ac:dyDescent="0.2">
      <c r="A32357" s="84" t="s">
        <v>6524</v>
      </c>
      <c r="B32357" s="85" t="s">
        <v>6525</v>
      </c>
      <c r="C32357" s="86" t="s">
        <v>9</v>
      </c>
      <c r="D32357" s="87">
        <v>5.6840000000000002E-2</v>
      </c>
      <c r="E32357" s="88">
        <v>31100</v>
      </c>
      <c r="F32357" s="89">
        <f>+D32357*E32357</f>
        <v>1767.7240000000002</v>
      </c>
    </row>
    <row r="32358" spans="1:6" ht="409.6" hidden="1" customHeight="1" x14ac:dyDescent="0.2"/>
    <row r="32359" spans="1:6" ht="25.5" customHeight="1" x14ac:dyDescent="0.2">
      <c r="A32359" s="84" t="s">
        <v>5400</v>
      </c>
      <c r="B32359" s="85" t="s">
        <v>5401</v>
      </c>
      <c r="C32359" s="86" t="s">
        <v>4880</v>
      </c>
      <c r="D32359" s="87">
        <v>5.0169999999999999E-2</v>
      </c>
      <c r="E32359" s="88">
        <v>40500</v>
      </c>
      <c r="F32359" s="89">
        <f>+D32359*E32359</f>
        <v>2031.885</v>
      </c>
    </row>
    <row r="32360" spans="1:6" ht="409.6" hidden="1" customHeight="1" x14ac:dyDescent="0.2"/>
    <row r="32361" spans="1:6" ht="25.5" customHeight="1" x14ac:dyDescent="0.2">
      <c r="A32361" s="84" t="s">
        <v>5448</v>
      </c>
      <c r="B32361" s="85" t="s">
        <v>5449</v>
      </c>
      <c r="C32361" s="86" t="s">
        <v>4880</v>
      </c>
      <c r="D32361" s="87">
        <v>5.4739999999999997E-2</v>
      </c>
      <c r="E32361" s="88">
        <v>72000</v>
      </c>
      <c r="F32361" s="89">
        <f>+D32361*E32361</f>
        <v>3941.2799999999997</v>
      </c>
    </row>
    <row r="32362" spans="1:6" ht="409.6" hidden="1" customHeight="1" x14ac:dyDescent="0.2"/>
    <row r="32363" spans="1:6" ht="25.5" customHeight="1" x14ac:dyDescent="0.2">
      <c r="A32363" s="84" t="s">
        <v>6626</v>
      </c>
      <c r="B32363" s="85" t="s">
        <v>6627</v>
      </c>
      <c r="C32363" s="86" t="s">
        <v>9</v>
      </c>
      <c r="D32363" s="87">
        <v>0.1</v>
      </c>
      <c r="E32363" s="88">
        <v>73645</v>
      </c>
      <c r="F32363" s="89">
        <f>+D32363*E32363</f>
        <v>7364.5</v>
      </c>
    </row>
    <row r="32364" spans="1:6" ht="409.6" hidden="1" customHeight="1" x14ac:dyDescent="0.2"/>
    <row r="32365" spans="1:6" ht="25.5" customHeight="1" x14ac:dyDescent="0.2">
      <c r="A32365" s="84" t="s">
        <v>6630</v>
      </c>
      <c r="B32365" s="85" t="s">
        <v>6631</v>
      </c>
      <c r="C32365" s="86" t="s">
        <v>9</v>
      </c>
      <c r="D32365" s="87">
        <v>0.5</v>
      </c>
      <c r="E32365" s="88">
        <v>8638</v>
      </c>
      <c r="F32365" s="89">
        <f>+D32365*E32365</f>
        <v>4319</v>
      </c>
    </row>
    <row r="32366" spans="1:6" ht="409.6" hidden="1" customHeight="1" x14ac:dyDescent="0.2"/>
    <row r="32367" spans="1:6" ht="25.5" customHeight="1" x14ac:dyDescent="0.2">
      <c r="A32367" s="84" t="s">
        <v>6632</v>
      </c>
      <c r="B32367" s="85" t="s">
        <v>6633</v>
      </c>
      <c r="C32367" s="86" t="s">
        <v>9</v>
      </c>
      <c r="D32367" s="87">
        <v>0.5</v>
      </c>
      <c r="E32367" s="88">
        <v>1353</v>
      </c>
      <c r="F32367" s="89">
        <f>+D32367*E32367</f>
        <v>676.5</v>
      </c>
    </row>
    <row r="32368" spans="1:6" ht="409.6" hidden="1" customHeight="1" x14ac:dyDescent="0.2"/>
    <row r="32369" spans="1:6" ht="25.5" customHeight="1" x14ac:dyDescent="0.2">
      <c r="A32369" s="84" t="s">
        <v>6846</v>
      </c>
      <c r="B32369" s="85" t="s">
        <v>6847</v>
      </c>
      <c r="C32369" s="86" t="s">
        <v>9</v>
      </c>
      <c r="D32369" s="87">
        <v>0.2</v>
      </c>
      <c r="E32369" s="88">
        <v>3536</v>
      </c>
      <c r="F32369" s="89">
        <f>+D32369*E32369</f>
        <v>707.2</v>
      </c>
    </row>
    <row r="32370" spans="1:6" ht="409.6" hidden="1" customHeight="1" x14ac:dyDescent="0.2"/>
    <row r="32371" spans="1:6" ht="25.5" customHeight="1" x14ac:dyDescent="0.2">
      <c r="A32371" s="84" t="s">
        <v>6636</v>
      </c>
      <c r="B32371" s="85" t="s">
        <v>6637</v>
      </c>
      <c r="C32371" s="86" t="s">
        <v>9</v>
      </c>
      <c r="D32371" s="87">
        <v>0.05</v>
      </c>
      <c r="E32371" s="88">
        <v>11948</v>
      </c>
      <c r="F32371" s="89">
        <f>+D32371*E32371</f>
        <v>597.4</v>
      </c>
    </row>
    <row r="32372" spans="1:6" ht="409.6" hidden="1" customHeight="1" x14ac:dyDescent="0.2"/>
    <row r="32373" spans="1:6" ht="25.5" customHeight="1" x14ac:dyDescent="0.2">
      <c r="A32373" s="84" t="s">
        <v>6638</v>
      </c>
      <c r="B32373" s="85" t="s">
        <v>6639</v>
      </c>
      <c r="C32373" s="86" t="s">
        <v>9</v>
      </c>
      <c r="D32373" s="87">
        <v>0.1</v>
      </c>
      <c r="E32373" s="88">
        <v>5050</v>
      </c>
      <c r="F32373" s="89">
        <f>+D32373*E32373</f>
        <v>505</v>
      </c>
    </row>
    <row r="32374" spans="1:6" ht="409.6" hidden="1" customHeight="1" x14ac:dyDescent="0.2"/>
    <row r="32375" spans="1:6" ht="25.5" customHeight="1" x14ac:dyDescent="0.2">
      <c r="A32375" s="84" t="s">
        <v>6512</v>
      </c>
      <c r="B32375" s="85" t="s">
        <v>6513</v>
      </c>
      <c r="C32375" s="86" t="s">
        <v>9</v>
      </c>
      <c r="D32375" s="87">
        <v>0.2</v>
      </c>
      <c r="E32375" s="88">
        <v>3234</v>
      </c>
      <c r="F32375" s="89">
        <f>+D32375*E32375</f>
        <v>646.80000000000007</v>
      </c>
    </row>
    <row r="32376" spans="1:6" ht="409.6" hidden="1" customHeight="1" x14ac:dyDescent="0.2"/>
    <row r="32377" spans="1:6" ht="25.5" customHeight="1" x14ac:dyDescent="0.2">
      <c r="A32377" s="84" t="s">
        <v>5218</v>
      </c>
      <c r="B32377" s="85" t="s">
        <v>5219</v>
      </c>
      <c r="C32377" s="86" t="s">
        <v>9</v>
      </c>
      <c r="D32377" s="87">
        <v>0.5</v>
      </c>
      <c r="E32377" s="88">
        <v>1074</v>
      </c>
      <c r="F32377" s="89">
        <f>+D32377*E32377</f>
        <v>537</v>
      </c>
    </row>
    <row r="32378" spans="1:6" ht="409.6" hidden="1" customHeight="1" x14ac:dyDescent="0.2"/>
    <row r="32379" spans="1:6" ht="25.5" customHeight="1" x14ac:dyDescent="0.2">
      <c r="A32379" s="84" t="s">
        <v>6169</v>
      </c>
      <c r="B32379" s="85" t="s">
        <v>6170</v>
      </c>
      <c r="C32379" s="86" t="s">
        <v>9</v>
      </c>
      <c r="D32379" s="87">
        <v>0.1</v>
      </c>
      <c r="E32379" s="88">
        <v>9500</v>
      </c>
      <c r="F32379" s="89">
        <f>+D32379*E32379</f>
        <v>950</v>
      </c>
    </row>
    <row r="32380" spans="1:6" ht="409.6" hidden="1" customHeight="1" x14ac:dyDescent="0.2"/>
    <row r="32381" spans="1:6" ht="25.5" customHeight="1" x14ac:dyDescent="0.2">
      <c r="A32381" s="84" t="s">
        <v>5044</v>
      </c>
      <c r="B32381" s="85" t="s">
        <v>5045</v>
      </c>
      <c r="C32381" s="86" t="s">
        <v>9</v>
      </c>
      <c r="D32381" s="87">
        <v>0.1</v>
      </c>
      <c r="E32381" s="88">
        <v>1958</v>
      </c>
      <c r="F32381" s="89">
        <f>+D32381*E32381</f>
        <v>195.8</v>
      </c>
    </row>
    <row r="32382" spans="1:6" ht="409.6" hidden="1" customHeight="1" x14ac:dyDescent="0.2"/>
    <row r="32383" spans="1:6" ht="25.5" customHeight="1" x14ac:dyDescent="0.2">
      <c r="A32383" s="84" t="s">
        <v>6848</v>
      </c>
      <c r="B32383" s="85" t="s">
        <v>6849</v>
      </c>
      <c r="C32383" s="86" t="s">
        <v>9</v>
      </c>
      <c r="D32383" s="87">
        <v>0.25</v>
      </c>
      <c r="E32383" s="88">
        <v>50000</v>
      </c>
      <c r="F32383" s="89">
        <f>+D32383*E32383</f>
        <v>12500</v>
      </c>
    </row>
    <row r="32384" spans="1:6" ht="409.6" hidden="1" customHeight="1" x14ac:dyDescent="0.2"/>
    <row r="32385" spans="1:6" ht="25.5" customHeight="1" thickBot="1" x14ac:dyDescent="0.25">
      <c r="A32385" s="84" t="s">
        <v>6850</v>
      </c>
      <c r="B32385" s="85" t="s">
        <v>6851</v>
      </c>
      <c r="C32385" s="86" t="s">
        <v>9</v>
      </c>
      <c r="D32385" s="87">
        <v>0.5</v>
      </c>
      <c r="E32385" s="88">
        <v>7285</v>
      </c>
      <c r="F32385" s="89">
        <f>+D32385*E32385</f>
        <v>3642.5</v>
      </c>
    </row>
    <row r="32386" spans="1:6" ht="409.6" hidden="1" customHeight="1" thickBot="1" x14ac:dyDescent="0.25"/>
    <row r="32387" spans="1:6" ht="13.5" customHeight="1" thickBot="1" x14ac:dyDescent="0.25">
      <c r="A32387" s="90" t="s">
        <v>4883</v>
      </c>
      <c r="B32387" s="91"/>
      <c r="C32387" s="92">
        <v>61.048414695520897</v>
      </c>
      <c r="D32387" s="91"/>
      <c r="E32387" s="93" t="s">
        <v>4884</v>
      </c>
      <c r="F32387" s="94">
        <v>151629</v>
      </c>
    </row>
    <row r="32388" spans="1:6" ht="0.2" customHeight="1" x14ac:dyDescent="0.2"/>
    <row r="32389" spans="1:6" ht="12.75" customHeight="1" x14ac:dyDescent="0.2">
      <c r="A32389" s="80" t="s">
        <v>4871</v>
      </c>
      <c r="B32389" s="81" t="s">
        <v>4885</v>
      </c>
      <c r="C32389" s="82" t="s">
        <v>4870</v>
      </c>
      <c r="D32389" s="82" t="s">
        <v>4873</v>
      </c>
      <c r="E32389" s="82" t="s">
        <v>4874</v>
      </c>
      <c r="F32389" s="83" t="s">
        <v>4875</v>
      </c>
    </row>
    <row r="32390" spans="1:6" ht="409.6" hidden="1" customHeight="1" x14ac:dyDescent="0.2"/>
    <row r="32391" spans="1:6" ht="25.5" customHeight="1" thickBot="1" x14ac:dyDescent="0.25">
      <c r="A32391" s="84" t="s">
        <v>6003</v>
      </c>
      <c r="B32391" s="85" t="s">
        <v>6004</v>
      </c>
      <c r="C32391" s="86" t="s">
        <v>4888</v>
      </c>
      <c r="D32391" s="87">
        <v>0.5</v>
      </c>
      <c r="E32391" s="88">
        <v>184277</v>
      </c>
      <c r="F32391" s="89">
        <f>+D32391*E32391</f>
        <v>92138.5</v>
      </c>
    </row>
    <row r="32392" spans="1:6" ht="409.6" hidden="1" customHeight="1" thickBot="1" x14ac:dyDescent="0.25"/>
    <row r="32393" spans="1:6" ht="13.5" customHeight="1" thickBot="1" x14ac:dyDescent="0.25">
      <c r="A32393" s="90" t="s">
        <v>4893</v>
      </c>
      <c r="B32393" s="91"/>
      <c r="C32393" s="92">
        <v>37.096728736789103</v>
      </c>
      <c r="D32393" s="91"/>
      <c r="E32393" s="93" t="s">
        <v>4884</v>
      </c>
      <c r="F32393" s="94">
        <v>92139</v>
      </c>
    </row>
    <row r="32394" spans="1:6" ht="0.2" customHeight="1" x14ac:dyDescent="0.2"/>
    <row r="32395" spans="1:6" ht="12.75" customHeight="1" x14ac:dyDescent="0.2">
      <c r="A32395" s="80" t="s">
        <v>4871</v>
      </c>
      <c r="B32395" s="81" t="s">
        <v>4894</v>
      </c>
      <c r="C32395" s="82" t="s">
        <v>4870</v>
      </c>
      <c r="D32395" s="82" t="s">
        <v>4873</v>
      </c>
      <c r="E32395" s="82" t="s">
        <v>4874</v>
      </c>
      <c r="F32395" s="83" t="s">
        <v>4875</v>
      </c>
    </row>
    <row r="32396" spans="1:6" ht="409.6" hidden="1" customHeight="1" x14ac:dyDescent="0.2"/>
    <row r="32397" spans="1:6" ht="25.5" customHeight="1" thickBot="1" x14ac:dyDescent="0.25">
      <c r="A32397" s="84" t="s">
        <v>4895</v>
      </c>
      <c r="B32397" s="85" t="s">
        <v>4896</v>
      </c>
      <c r="C32397" s="86" t="s">
        <v>4897</v>
      </c>
      <c r="D32397" s="87">
        <v>0.05</v>
      </c>
      <c r="E32397" s="88">
        <v>92139</v>
      </c>
      <c r="F32397" s="89">
        <f>+D32397*E32397</f>
        <v>4606.95</v>
      </c>
    </row>
    <row r="32398" spans="1:6" ht="409.6" hidden="1" customHeight="1" thickBot="1" x14ac:dyDescent="0.25"/>
    <row r="32399" spans="1:6" ht="13.5" customHeight="1" thickBot="1" x14ac:dyDescent="0.25">
      <c r="A32399" s="90" t="s">
        <v>4898</v>
      </c>
      <c r="B32399" s="91"/>
      <c r="C32399" s="92">
        <v>1.85485656768998</v>
      </c>
      <c r="D32399" s="91"/>
      <c r="E32399" s="93" t="s">
        <v>4884</v>
      </c>
      <c r="F32399" s="94">
        <v>4607</v>
      </c>
    </row>
    <row r="32400" spans="1:6" ht="0.2" customHeight="1" thickBot="1" x14ac:dyDescent="0.25"/>
    <row r="32401" spans="1:6" ht="12.75" customHeight="1" thickBot="1" x14ac:dyDescent="0.3">
      <c r="A32401" s="157" t="s">
        <v>4909</v>
      </c>
      <c r="B32401" s="158"/>
      <c r="C32401" s="158"/>
      <c r="D32401" s="158"/>
      <c r="E32401" s="159">
        <v>248375</v>
      </c>
      <c r="F32401" s="160"/>
    </row>
    <row r="32402" spans="1:6" ht="12.75" customHeight="1" x14ac:dyDescent="0.2"/>
    <row r="32403" spans="1:6" ht="12.75" customHeight="1" x14ac:dyDescent="0.2"/>
    <row r="32404" spans="1:6" ht="409.6" hidden="1" customHeight="1" x14ac:dyDescent="0.2"/>
    <row r="32405" spans="1:6" ht="12.75" customHeight="1" x14ac:dyDescent="0.25">
      <c r="A32405" s="144" t="s">
        <v>4868</v>
      </c>
      <c r="B32405" s="145"/>
      <c r="C32405" s="145"/>
      <c r="D32405" s="145"/>
      <c r="E32405" s="146"/>
      <c r="F32405" s="147"/>
    </row>
    <row r="32406" spans="1:6" ht="12.75" customHeight="1" x14ac:dyDescent="0.2">
      <c r="A32406" s="138" t="s">
        <v>3953</v>
      </c>
      <c r="B32406" s="139"/>
      <c r="C32406" s="139"/>
      <c r="D32406" s="140"/>
      <c r="E32406" s="76" t="s">
        <v>4869</v>
      </c>
      <c r="F32406" s="77" t="s">
        <v>4870</v>
      </c>
    </row>
    <row r="32407" spans="1:6" ht="12.75" customHeight="1" x14ac:dyDescent="0.2">
      <c r="A32407" s="141"/>
      <c r="B32407" s="142"/>
      <c r="C32407" s="142"/>
      <c r="D32407" s="143"/>
      <c r="E32407" s="78" t="s">
        <v>3952</v>
      </c>
      <c r="F32407" s="79" t="s">
        <v>263</v>
      </c>
    </row>
    <row r="32408" spans="1:6" ht="409.6" hidden="1" customHeight="1" x14ac:dyDescent="0.2"/>
    <row r="32409" spans="1:6" ht="12.75" customHeight="1" x14ac:dyDescent="0.2">
      <c r="A32409" s="80" t="s">
        <v>4871</v>
      </c>
      <c r="B32409" s="81" t="s">
        <v>4872</v>
      </c>
      <c r="C32409" s="82" t="s">
        <v>4870</v>
      </c>
      <c r="D32409" s="82" t="s">
        <v>4873</v>
      </c>
      <c r="E32409" s="82" t="s">
        <v>4874</v>
      </c>
      <c r="F32409" s="83" t="s">
        <v>4875</v>
      </c>
    </row>
    <row r="32410" spans="1:6" ht="409.6" hidden="1" customHeight="1" x14ac:dyDescent="0.2"/>
    <row r="32411" spans="1:6" ht="25.5" customHeight="1" x14ac:dyDescent="0.2">
      <c r="A32411" s="84" t="s">
        <v>6852</v>
      </c>
      <c r="B32411" s="85" t="s">
        <v>6853</v>
      </c>
      <c r="C32411" s="86" t="s">
        <v>263</v>
      </c>
      <c r="D32411" s="87">
        <v>1.05</v>
      </c>
      <c r="E32411" s="88">
        <v>148295</v>
      </c>
      <c r="F32411" s="89">
        <f>+D32411*E32411</f>
        <v>155709.75</v>
      </c>
    </row>
    <row r="32412" spans="1:6" ht="409.6" hidden="1" customHeight="1" x14ac:dyDescent="0.2"/>
    <row r="32413" spans="1:6" ht="25.5" customHeight="1" x14ac:dyDescent="0.2">
      <c r="A32413" s="84" t="s">
        <v>6854</v>
      </c>
      <c r="B32413" s="85" t="s">
        <v>6855</v>
      </c>
      <c r="C32413" s="86" t="s">
        <v>9</v>
      </c>
      <c r="D32413" s="87">
        <v>0.53</v>
      </c>
      <c r="E32413" s="88">
        <v>131010</v>
      </c>
      <c r="F32413" s="89">
        <f>+D32413*E32413</f>
        <v>69435.3</v>
      </c>
    </row>
    <row r="32414" spans="1:6" ht="409.6" hidden="1" customHeight="1" x14ac:dyDescent="0.2"/>
    <row r="32415" spans="1:6" ht="25.5" customHeight="1" x14ac:dyDescent="0.2">
      <c r="A32415" s="84" t="s">
        <v>6856</v>
      </c>
      <c r="B32415" s="85" t="s">
        <v>6857</v>
      </c>
      <c r="C32415" s="86" t="s">
        <v>9</v>
      </c>
      <c r="D32415" s="87">
        <v>0.2</v>
      </c>
      <c r="E32415" s="88">
        <v>3227318</v>
      </c>
      <c r="F32415" s="89">
        <f>+D32415*E32415</f>
        <v>645463.60000000009</v>
      </c>
    </row>
    <row r="32416" spans="1:6" ht="409.6" hidden="1" customHeight="1" x14ac:dyDescent="0.2"/>
    <row r="32417" spans="1:6" ht="25.5" customHeight="1" x14ac:dyDescent="0.2">
      <c r="A32417" s="84" t="s">
        <v>6858</v>
      </c>
      <c r="B32417" s="85" t="s">
        <v>6859</v>
      </c>
      <c r="C32417" s="86" t="s">
        <v>9</v>
      </c>
      <c r="D32417" s="87">
        <v>1</v>
      </c>
      <c r="E32417" s="88">
        <v>20980</v>
      </c>
      <c r="F32417" s="89">
        <f>+D32417*E32417</f>
        <v>20980</v>
      </c>
    </row>
    <row r="32418" spans="1:6" ht="409.6" hidden="1" customHeight="1" x14ac:dyDescent="0.2"/>
    <row r="32419" spans="1:6" ht="25.5" customHeight="1" x14ac:dyDescent="0.2">
      <c r="A32419" s="84" t="s">
        <v>6860</v>
      </c>
      <c r="B32419" s="85" t="s">
        <v>6861</v>
      </c>
      <c r="C32419" s="86" t="s">
        <v>9</v>
      </c>
      <c r="D32419" s="87">
        <v>1</v>
      </c>
      <c r="E32419" s="88">
        <v>17400</v>
      </c>
      <c r="F32419" s="89">
        <f>+D32419*E32419</f>
        <v>17400</v>
      </c>
    </row>
    <row r="32420" spans="1:6" ht="409.6" hidden="1" customHeight="1" x14ac:dyDescent="0.2"/>
    <row r="32421" spans="1:6" ht="25.5" customHeight="1" x14ac:dyDescent="0.2">
      <c r="A32421" s="84" t="s">
        <v>6524</v>
      </c>
      <c r="B32421" s="85" t="s">
        <v>6525</v>
      </c>
      <c r="C32421" s="86" t="s">
        <v>9</v>
      </c>
      <c r="D32421" s="87">
        <v>5.6840000000000002E-2</v>
      </c>
      <c r="E32421" s="88">
        <v>31100</v>
      </c>
      <c r="F32421" s="89">
        <f>+D32421*E32421</f>
        <v>1767.7240000000002</v>
      </c>
    </row>
    <row r="32422" spans="1:6" ht="409.6" hidden="1" customHeight="1" x14ac:dyDescent="0.2"/>
    <row r="32423" spans="1:6" ht="25.5" customHeight="1" x14ac:dyDescent="0.2">
      <c r="A32423" s="84" t="s">
        <v>5400</v>
      </c>
      <c r="B32423" s="85" t="s">
        <v>5401</v>
      </c>
      <c r="C32423" s="86" t="s">
        <v>4880</v>
      </c>
      <c r="D32423" s="87">
        <v>5.0169999999999999E-2</v>
      </c>
      <c r="E32423" s="88">
        <v>40500</v>
      </c>
      <c r="F32423" s="89">
        <f>+D32423*E32423</f>
        <v>2031.885</v>
      </c>
    </row>
    <row r="32424" spans="1:6" ht="409.6" hidden="1" customHeight="1" x14ac:dyDescent="0.2"/>
    <row r="32425" spans="1:6" ht="25.5" customHeight="1" x14ac:dyDescent="0.2">
      <c r="A32425" s="84" t="s">
        <v>5448</v>
      </c>
      <c r="B32425" s="85" t="s">
        <v>5449</v>
      </c>
      <c r="C32425" s="86" t="s">
        <v>4880</v>
      </c>
      <c r="D32425" s="87">
        <v>5.4739999999999997E-2</v>
      </c>
      <c r="E32425" s="88">
        <v>72000</v>
      </c>
      <c r="F32425" s="89">
        <f>+D32425*E32425</f>
        <v>3941.2799999999997</v>
      </c>
    </row>
    <row r="32426" spans="1:6" ht="409.6" hidden="1" customHeight="1" x14ac:dyDescent="0.2"/>
    <row r="32427" spans="1:6" ht="25.5" customHeight="1" x14ac:dyDescent="0.2">
      <c r="A32427" s="84" t="s">
        <v>6626</v>
      </c>
      <c r="B32427" s="85" t="s">
        <v>6627</v>
      </c>
      <c r="C32427" s="86" t="s">
        <v>9</v>
      </c>
      <c r="D32427" s="87">
        <v>0.1</v>
      </c>
      <c r="E32427" s="88">
        <v>73645</v>
      </c>
      <c r="F32427" s="89">
        <f>+D32427*E32427</f>
        <v>7364.5</v>
      </c>
    </row>
    <row r="32428" spans="1:6" ht="409.6" hidden="1" customHeight="1" x14ac:dyDescent="0.2"/>
    <row r="32429" spans="1:6" ht="25.5" customHeight="1" x14ac:dyDescent="0.2">
      <c r="A32429" s="84" t="s">
        <v>6630</v>
      </c>
      <c r="B32429" s="85" t="s">
        <v>6631</v>
      </c>
      <c r="C32429" s="86" t="s">
        <v>9</v>
      </c>
      <c r="D32429" s="87">
        <v>0.5</v>
      </c>
      <c r="E32429" s="88">
        <v>8638</v>
      </c>
      <c r="F32429" s="89">
        <f>+D32429*E32429</f>
        <v>4319</v>
      </c>
    </row>
    <row r="32430" spans="1:6" ht="409.6" hidden="1" customHeight="1" x14ac:dyDescent="0.2"/>
    <row r="32431" spans="1:6" ht="25.5" customHeight="1" x14ac:dyDescent="0.2">
      <c r="A32431" s="84" t="s">
        <v>6632</v>
      </c>
      <c r="B32431" s="85" t="s">
        <v>6633</v>
      </c>
      <c r="C32431" s="86" t="s">
        <v>9</v>
      </c>
      <c r="D32431" s="87">
        <v>0.5</v>
      </c>
      <c r="E32431" s="88">
        <v>1353</v>
      </c>
      <c r="F32431" s="89">
        <f>+D32431*E32431</f>
        <v>676.5</v>
      </c>
    </row>
    <row r="32432" spans="1:6" ht="409.6" hidden="1" customHeight="1" x14ac:dyDescent="0.2"/>
    <row r="32433" spans="1:6" ht="25.5" customHeight="1" x14ac:dyDescent="0.2">
      <c r="A32433" s="84" t="s">
        <v>6862</v>
      </c>
      <c r="B32433" s="85" t="s">
        <v>6863</v>
      </c>
      <c r="C32433" s="86" t="s">
        <v>9</v>
      </c>
      <c r="D32433" s="87">
        <v>1</v>
      </c>
      <c r="E32433" s="88">
        <v>4312</v>
      </c>
      <c r="F32433" s="89">
        <f>+D32433*E32433</f>
        <v>4312</v>
      </c>
    </row>
    <row r="32434" spans="1:6" ht="409.6" hidden="1" customHeight="1" x14ac:dyDescent="0.2"/>
    <row r="32435" spans="1:6" ht="25.5" customHeight="1" x14ac:dyDescent="0.2">
      <c r="A32435" s="84" t="s">
        <v>6636</v>
      </c>
      <c r="B32435" s="85" t="s">
        <v>6637</v>
      </c>
      <c r="C32435" s="86" t="s">
        <v>9</v>
      </c>
      <c r="D32435" s="87">
        <v>0.05</v>
      </c>
      <c r="E32435" s="88">
        <v>11948</v>
      </c>
      <c r="F32435" s="89">
        <f>+D32435*E32435</f>
        <v>597.4</v>
      </c>
    </row>
    <row r="32436" spans="1:6" ht="409.6" hidden="1" customHeight="1" x14ac:dyDescent="0.2"/>
    <row r="32437" spans="1:6" ht="25.5" customHeight="1" x14ac:dyDescent="0.2">
      <c r="A32437" s="84" t="s">
        <v>6638</v>
      </c>
      <c r="B32437" s="85" t="s">
        <v>6639</v>
      </c>
      <c r="C32437" s="86" t="s">
        <v>9</v>
      </c>
      <c r="D32437" s="87">
        <v>0.1</v>
      </c>
      <c r="E32437" s="88">
        <v>5050</v>
      </c>
      <c r="F32437" s="89">
        <f>+D32437*E32437</f>
        <v>505</v>
      </c>
    </row>
    <row r="32438" spans="1:6" ht="409.6" hidden="1" customHeight="1" x14ac:dyDescent="0.2"/>
    <row r="32439" spans="1:6" ht="25.5" customHeight="1" x14ac:dyDescent="0.2">
      <c r="A32439" s="84" t="s">
        <v>5218</v>
      </c>
      <c r="B32439" s="85" t="s">
        <v>5219</v>
      </c>
      <c r="C32439" s="86" t="s">
        <v>9</v>
      </c>
      <c r="D32439" s="87">
        <v>0.5</v>
      </c>
      <c r="E32439" s="88">
        <v>1074</v>
      </c>
      <c r="F32439" s="89">
        <f>+D32439*E32439</f>
        <v>537</v>
      </c>
    </row>
    <row r="32440" spans="1:6" ht="409.6" hidden="1" customHeight="1" x14ac:dyDescent="0.2"/>
    <row r="32441" spans="1:6" ht="25.5" customHeight="1" x14ac:dyDescent="0.2">
      <c r="A32441" s="84" t="s">
        <v>6169</v>
      </c>
      <c r="B32441" s="85" t="s">
        <v>6170</v>
      </c>
      <c r="C32441" s="86" t="s">
        <v>9</v>
      </c>
      <c r="D32441" s="87">
        <v>0.1</v>
      </c>
      <c r="E32441" s="88">
        <v>9500</v>
      </c>
      <c r="F32441" s="89">
        <f>+D32441*E32441</f>
        <v>950</v>
      </c>
    </row>
    <row r="32442" spans="1:6" ht="409.6" hidden="1" customHeight="1" x14ac:dyDescent="0.2"/>
    <row r="32443" spans="1:6" ht="25.5" customHeight="1" x14ac:dyDescent="0.2">
      <c r="A32443" s="84" t="s">
        <v>5044</v>
      </c>
      <c r="B32443" s="85" t="s">
        <v>5045</v>
      </c>
      <c r="C32443" s="86" t="s">
        <v>9</v>
      </c>
      <c r="D32443" s="87">
        <v>0.1</v>
      </c>
      <c r="E32443" s="88">
        <v>1958</v>
      </c>
      <c r="F32443" s="89">
        <f>+D32443*E32443</f>
        <v>195.8</v>
      </c>
    </row>
    <row r="32444" spans="1:6" ht="409.6" hidden="1" customHeight="1" x14ac:dyDescent="0.2"/>
    <row r="32445" spans="1:6" ht="25.5" customHeight="1" thickBot="1" x14ac:dyDescent="0.25">
      <c r="A32445" s="84" t="s">
        <v>6864</v>
      </c>
      <c r="B32445" s="85" t="s">
        <v>6865</v>
      </c>
      <c r="C32445" s="86" t="s">
        <v>9</v>
      </c>
      <c r="D32445" s="87">
        <v>1</v>
      </c>
      <c r="E32445" s="88">
        <v>10598</v>
      </c>
      <c r="F32445" s="89">
        <f>+D32445*E32445</f>
        <v>10598</v>
      </c>
    </row>
    <row r="32446" spans="1:6" ht="409.6" hidden="1" customHeight="1" thickBot="1" x14ac:dyDescent="0.25"/>
    <row r="32447" spans="1:6" ht="13.5" customHeight="1" thickBot="1" x14ac:dyDescent="0.25">
      <c r="A32447" s="90" t="s">
        <v>4883</v>
      </c>
      <c r="B32447" s="91"/>
      <c r="C32447" s="92">
        <v>87.484730602552105</v>
      </c>
      <c r="D32447" s="91"/>
      <c r="E32447" s="93" t="s">
        <v>4884</v>
      </c>
      <c r="F32447" s="94">
        <v>946786</v>
      </c>
    </row>
    <row r="32448" spans="1:6" ht="0.2" customHeight="1" x14ac:dyDescent="0.2"/>
    <row r="32449" spans="1:6" ht="12.75" customHeight="1" x14ac:dyDescent="0.2">
      <c r="A32449" s="80" t="s">
        <v>4871</v>
      </c>
      <c r="B32449" s="81" t="s">
        <v>4885</v>
      </c>
      <c r="C32449" s="82" t="s">
        <v>4870</v>
      </c>
      <c r="D32449" s="82" t="s">
        <v>4873</v>
      </c>
      <c r="E32449" s="82" t="s">
        <v>4874</v>
      </c>
      <c r="F32449" s="83" t="s">
        <v>4875</v>
      </c>
    </row>
    <row r="32450" spans="1:6" ht="409.6" hidden="1" customHeight="1" x14ac:dyDescent="0.2"/>
    <row r="32451" spans="1:6" ht="25.5" customHeight="1" thickBot="1" x14ac:dyDescent="0.25">
      <c r="A32451" s="84" t="s">
        <v>6003</v>
      </c>
      <c r="B32451" s="85" t="s">
        <v>6004</v>
      </c>
      <c r="C32451" s="86" t="s">
        <v>4888</v>
      </c>
      <c r="D32451" s="87">
        <v>0.7</v>
      </c>
      <c r="E32451" s="88">
        <v>184277</v>
      </c>
      <c r="F32451" s="89">
        <f>+D32451*E32451</f>
        <v>128993.9</v>
      </c>
    </row>
    <row r="32452" spans="1:6" ht="409.6" hidden="1" customHeight="1" x14ac:dyDescent="0.2"/>
    <row r="32453" spans="1:6" ht="13.5" customHeight="1" thickBot="1" x14ac:dyDescent="0.25">
      <c r="A32453" s="90" t="s">
        <v>4893</v>
      </c>
      <c r="B32453" s="91"/>
      <c r="C32453" s="92">
        <v>11.9192777875313</v>
      </c>
      <c r="D32453" s="91"/>
      <c r="E32453" s="93" t="s">
        <v>4884</v>
      </c>
      <c r="F32453" s="94">
        <v>128994</v>
      </c>
    </row>
    <row r="32454" spans="1:6" ht="0.2" customHeight="1" x14ac:dyDescent="0.2"/>
    <row r="32455" spans="1:6" ht="12.75" customHeight="1" x14ac:dyDescent="0.2">
      <c r="A32455" s="80" t="s">
        <v>4871</v>
      </c>
      <c r="B32455" s="81" t="s">
        <v>4894</v>
      </c>
      <c r="C32455" s="82" t="s">
        <v>4870</v>
      </c>
      <c r="D32455" s="82" t="s">
        <v>4873</v>
      </c>
      <c r="E32455" s="82" t="s">
        <v>4874</v>
      </c>
      <c r="F32455" s="83" t="s">
        <v>4875</v>
      </c>
    </row>
    <row r="32456" spans="1:6" ht="409.6" hidden="1" customHeight="1" x14ac:dyDescent="0.2"/>
    <row r="32457" spans="1:6" ht="25.5" customHeight="1" thickBot="1" x14ac:dyDescent="0.25">
      <c r="A32457" s="84" t="s">
        <v>4895</v>
      </c>
      <c r="B32457" s="85" t="s">
        <v>4896</v>
      </c>
      <c r="C32457" s="86" t="s">
        <v>4897</v>
      </c>
      <c r="D32457" s="87">
        <v>0.05</v>
      </c>
      <c r="E32457" s="88">
        <v>128994</v>
      </c>
      <c r="F32457" s="89">
        <f>+D32457*E32457</f>
        <v>6449.7000000000007</v>
      </c>
    </row>
    <row r="32458" spans="1:6" ht="409.6" hidden="1" customHeight="1" thickBot="1" x14ac:dyDescent="0.25"/>
    <row r="32459" spans="1:6" ht="13.5" customHeight="1" thickBot="1" x14ac:dyDescent="0.25">
      <c r="A32459" s="90" t="s">
        <v>4898</v>
      </c>
      <c r="B32459" s="91"/>
      <c r="C32459" s="92">
        <v>0.59599160991656097</v>
      </c>
      <c r="D32459" s="91"/>
      <c r="E32459" s="93" t="s">
        <v>4884</v>
      </c>
      <c r="F32459" s="94">
        <v>6450</v>
      </c>
    </row>
    <row r="32460" spans="1:6" ht="0.2" customHeight="1" thickBot="1" x14ac:dyDescent="0.25"/>
    <row r="32461" spans="1:6" ht="12.75" customHeight="1" thickBot="1" x14ac:dyDescent="0.3">
      <c r="A32461" s="157" t="s">
        <v>4909</v>
      </c>
      <c r="B32461" s="158"/>
      <c r="C32461" s="158"/>
      <c r="D32461" s="158"/>
      <c r="E32461" s="159">
        <v>1082230</v>
      </c>
      <c r="F32461" s="160"/>
    </row>
    <row r="32462" spans="1:6" ht="12.75" customHeight="1" x14ac:dyDescent="0.2"/>
    <row r="32463" spans="1:6" ht="12.75" customHeight="1" x14ac:dyDescent="0.2"/>
    <row r="32464" spans="1:6" ht="409.6" hidden="1" customHeight="1" x14ac:dyDescent="0.2"/>
    <row r="32465" spans="1:6" ht="12.75" customHeight="1" x14ac:dyDescent="0.25">
      <c r="A32465" s="144" t="s">
        <v>4868</v>
      </c>
      <c r="B32465" s="145"/>
      <c r="C32465" s="145"/>
      <c r="D32465" s="145"/>
      <c r="E32465" s="146"/>
      <c r="F32465" s="147"/>
    </row>
    <row r="32466" spans="1:6" ht="12.75" customHeight="1" x14ac:dyDescent="0.2">
      <c r="A32466" s="138" t="s">
        <v>3955</v>
      </c>
      <c r="B32466" s="139"/>
      <c r="C32466" s="139"/>
      <c r="D32466" s="140"/>
      <c r="E32466" s="76" t="s">
        <v>4869</v>
      </c>
      <c r="F32466" s="77" t="s">
        <v>4870</v>
      </c>
    </row>
    <row r="32467" spans="1:6" ht="12.75" customHeight="1" x14ac:dyDescent="0.2">
      <c r="A32467" s="141"/>
      <c r="B32467" s="142"/>
      <c r="C32467" s="142"/>
      <c r="D32467" s="143"/>
      <c r="E32467" s="78" t="s">
        <v>3954</v>
      </c>
      <c r="F32467" s="79" t="s">
        <v>9</v>
      </c>
    </row>
    <row r="32468" spans="1:6" ht="409.6" hidden="1" customHeight="1" x14ac:dyDescent="0.2"/>
    <row r="32469" spans="1:6" ht="12.75" customHeight="1" x14ac:dyDescent="0.2">
      <c r="A32469" s="80" t="s">
        <v>4871</v>
      </c>
      <c r="B32469" s="81" t="s">
        <v>4872</v>
      </c>
      <c r="C32469" s="82" t="s">
        <v>4870</v>
      </c>
      <c r="D32469" s="82" t="s">
        <v>4873</v>
      </c>
      <c r="E32469" s="82" t="s">
        <v>4874</v>
      </c>
      <c r="F32469" s="83" t="s">
        <v>4875</v>
      </c>
    </row>
    <row r="32470" spans="1:6" ht="409.6" hidden="1" customHeight="1" x14ac:dyDescent="0.2"/>
    <row r="32471" spans="1:6" ht="25.5" customHeight="1" x14ac:dyDescent="0.2">
      <c r="A32471" s="84" t="s">
        <v>6866</v>
      </c>
      <c r="B32471" s="85" t="s">
        <v>6867</v>
      </c>
      <c r="C32471" s="86" t="s">
        <v>263</v>
      </c>
      <c r="D32471" s="87">
        <v>1.05</v>
      </c>
      <c r="E32471" s="88">
        <v>110350</v>
      </c>
      <c r="F32471" s="89">
        <f>+D32471*E32471</f>
        <v>115867.5</v>
      </c>
    </row>
    <row r="32472" spans="1:6" ht="409.6" hidden="1" customHeight="1" x14ac:dyDescent="0.2"/>
    <row r="32473" spans="1:6" ht="25.5" customHeight="1" x14ac:dyDescent="0.2">
      <c r="A32473" s="84" t="s">
        <v>6736</v>
      </c>
      <c r="B32473" s="85" t="s">
        <v>6737</v>
      </c>
      <c r="C32473" s="86" t="s">
        <v>263</v>
      </c>
      <c r="D32473" s="87">
        <v>1</v>
      </c>
      <c r="E32473" s="88">
        <v>35050</v>
      </c>
      <c r="F32473" s="89">
        <f>+D32473*E32473</f>
        <v>35050</v>
      </c>
    </row>
    <row r="32474" spans="1:6" ht="409.6" hidden="1" customHeight="1" x14ac:dyDescent="0.2"/>
    <row r="32475" spans="1:6" ht="25.5" customHeight="1" x14ac:dyDescent="0.2">
      <c r="A32475" s="84" t="s">
        <v>6838</v>
      </c>
      <c r="B32475" s="85" t="s">
        <v>6839</v>
      </c>
      <c r="C32475" s="86" t="s">
        <v>263</v>
      </c>
      <c r="D32475" s="87">
        <v>1.5</v>
      </c>
      <c r="E32475" s="88">
        <v>79949</v>
      </c>
      <c r="F32475" s="89">
        <f>+D32475*E32475</f>
        <v>119923.5</v>
      </c>
    </row>
    <row r="32476" spans="1:6" ht="409.6" hidden="1" customHeight="1" x14ac:dyDescent="0.2"/>
    <row r="32477" spans="1:6" ht="25.5" customHeight="1" x14ac:dyDescent="0.2">
      <c r="A32477" s="84" t="s">
        <v>6868</v>
      </c>
      <c r="B32477" s="85" t="s">
        <v>6869</v>
      </c>
      <c r="C32477" s="86" t="s">
        <v>9</v>
      </c>
      <c r="D32477" s="87">
        <v>2</v>
      </c>
      <c r="E32477" s="88">
        <v>221000</v>
      </c>
      <c r="F32477" s="89">
        <f>+D32477*E32477</f>
        <v>442000</v>
      </c>
    </row>
    <row r="32478" spans="1:6" ht="409.6" hidden="1" customHeight="1" x14ac:dyDescent="0.2"/>
    <row r="32479" spans="1:6" ht="25.5" customHeight="1" x14ac:dyDescent="0.2">
      <c r="A32479" s="84" t="s">
        <v>6870</v>
      </c>
      <c r="B32479" s="85" t="s">
        <v>6871</v>
      </c>
      <c r="C32479" s="86" t="s">
        <v>9</v>
      </c>
      <c r="D32479" s="87">
        <v>2</v>
      </c>
      <c r="E32479" s="88">
        <v>80400</v>
      </c>
      <c r="F32479" s="89">
        <f>+D32479*E32479</f>
        <v>160800</v>
      </c>
    </row>
    <row r="32480" spans="1:6" ht="409.6" hidden="1" customHeight="1" x14ac:dyDescent="0.2"/>
    <row r="32481" spans="1:6" ht="25.5" customHeight="1" x14ac:dyDescent="0.2">
      <c r="A32481" s="84" t="s">
        <v>6872</v>
      </c>
      <c r="B32481" s="85" t="s">
        <v>6873</v>
      </c>
      <c r="C32481" s="86" t="s">
        <v>9</v>
      </c>
      <c r="D32481" s="87">
        <v>0.14000000000000001</v>
      </c>
      <c r="E32481" s="88">
        <v>105064</v>
      </c>
      <c r="F32481" s="89">
        <f>+D32481*E32481</f>
        <v>14708.960000000001</v>
      </c>
    </row>
    <row r="32482" spans="1:6" ht="409.6" hidden="1" customHeight="1" x14ac:dyDescent="0.2"/>
    <row r="32483" spans="1:6" ht="25.5" customHeight="1" x14ac:dyDescent="0.2">
      <c r="A32483" s="84" t="s">
        <v>6874</v>
      </c>
      <c r="B32483" s="85" t="s">
        <v>6875</v>
      </c>
      <c r="C32483" s="86" t="s">
        <v>9</v>
      </c>
      <c r="D32483" s="87">
        <v>1</v>
      </c>
      <c r="E32483" s="88">
        <v>319282</v>
      </c>
      <c r="F32483" s="89">
        <f>+D32483*E32483</f>
        <v>319282</v>
      </c>
    </row>
    <row r="32484" spans="1:6" ht="409.6" hidden="1" customHeight="1" x14ac:dyDescent="0.2"/>
    <row r="32485" spans="1:6" ht="25.5" customHeight="1" x14ac:dyDescent="0.2">
      <c r="A32485" s="84" t="s">
        <v>6876</v>
      </c>
      <c r="B32485" s="85" t="s">
        <v>6877</v>
      </c>
      <c r="C32485" s="86" t="s">
        <v>9</v>
      </c>
      <c r="D32485" s="87">
        <v>1</v>
      </c>
      <c r="E32485" s="88">
        <v>243240</v>
      </c>
      <c r="F32485" s="89">
        <f>+D32485*E32485</f>
        <v>243240</v>
      </c>
    </row>
    <row r="32486" spans="1:6" ht="409.6" hidden="1" customHeight="1" x14ac:dyDescent="0.2"/>
    <row r="32487" spans="1:6" ht="25.5" customHeight="1" x14ac:dyDescent="0.2">
      <c r="A32487" s="84" t="s">
        <v>5034</v>
      </c>
      <c r="B32487" s="85" t="s">
        <v>5035</v>
      </c>
      <c r="C32487" s="86" t="s">
        <v>9</v>
      </c>
      <c r="D32487" s="87">
        <v>6</v>
      </c>
      <c r="E32487" s="88">
        <v>44980</v>
      </c>
      <c r="F32487" s="89">
        <f>+D32487*E32487</f>
        <v>269880</v>
      </c>
    </row>
    <row r="32488" spans="1:6" ht="409.6" hidden="1" customHeight="1" x14ac:dyDescent="0.2"/>
    <row r="32489" spans="1:6" ht="25.5" customHeight="1" x14ac:dyDescent="0.2">
      <c r="A32489" s="84" t="s">
        <v>6878</v>
      </c>
      <c r="B32489" s="85" t="s">
        <v>6879</v>
      </c>
      <c r="C32489" s="86" t="s">
        <v>9</v>
      </c>
      <c r="D32489" s="87">
        <v>0.6</v>
      </c>
      <c r="E32489" s="88">
        <v>124024</v>
      </c>
      <c r="F32489" s="89">
        <f>+D32489*E32489</f>
        <v>74414.399999999994</v>
      </c>
    </row>
    <row r="32490" spans="1:6" ht="409.6" hidden="1" customHeight="1" x14ac:dyDescent="0.2"/>
    <row r="32491" spans="1:6" ht="25.5" customHeight="1" x14ac:dyDescent="0.2">
      <c r="A32491" s="84" t="s">
        <v>6880</v>
      </c>
      <c r="B32491" s="85" t="s">
        <v>6881</v>
      </c>
      <c r="C32491" s="86" t="s">
        <v>9</v>
      </c>
      <c r="D32491" s="87">
        <v>2</v>
      </c>
      <c r="E32491" s="88">
        <v>67380</v>
      </c>
      <c r="F32491" s="89">
        <f>+D32491*E32491</f>
        <v>134760</v>
      </c>
    </row>
    <row r="32492" spans="1:6" ht="409.6" hidden="1" customHeight="1" x14ac:dyDescent="0.2"/>
    <row r="32493" spans="1:6" ht="25.5" customHeight="1" x14ac:dyDescent="0.2">
      <c r="A32493" s="84" t="s">
        <v>6882</v>
      </c>
      <c r="B32493" s="85" t="s">
        <v>6883</v>
      </c>
      <c r="C32493" s="86" t="s">
        <v>9</v>
      </c>
      <c r="D32493" s="87">
        <v>2</v>
      </c>
      <c r="E32493" s="88">
        <v>80400</v>
      </c>
      <c r="F32493" s="89">
        <f>+D32493*E32493</f>
        <v>160800</v>
      </c>
    </row>
    <row r="32494" spans="1:6" ht="409.6" hidden="1" customHeight="1" x14ac:dyDescent="0.2"/>
    <row r="32495" spans="1:6" ht="25.5" customHeight="1" x14ac:dyDescent="0.2">
      <c r="A32495" s="84" t="s">
        <v>6884</v>
      </c>
      <c r="B32495" s="85" t="s">
        <v>6885</v>
      </c>
      <c r="C32495" s="86" t="s">
        <v>9</v>
      </c>
      <c r="D32495" s="87">
        <v>1</v>
      </c>
      <c r="E32495" s="88">
        <v>557000</v>
      </c>
      <c r="F32495" s="89">
        <f>+D32495*E32495</f>
        <v>557000</v>
      </c>
    </row>
    <row r="32496" spans="1:6" ht="409.6" hidden="1" customHeight="1" x14ac:dyDescent="0.2"/>
    <row r="32497" spans="1:6" ht="25.5" customHeight="1" x14ac:dyDescent="0.2">
      <c r="A32497" s="84" t="s">
        <v>6886</v>
      </c>
      <c r="B32497" s="85" t="s">
        <v>6887</v>
      </c>
      <c r="C32497" s="86" t="s">
        <v>9</v>
      </c>
      <c r="D32497" s="87">
        <v>1</v>
      </c>
      <c r="E32497" s="88">
        <v>27650</v>
      </c>
      <c r="F32497" s="89">
        <f>+D32497*E32497</f>
        <v>27650</v>
      </c>
    </row>
    <row r="32498" spans="1:6" ht="409.6" hidden="1" customHeight="1" x14ac:dyDescent="0.2"/>
    <row r="32499" spans="1:6" ht="25.5" customHeight="1" x14ac:dyDescent="0.2">
      <c r="A32499" s="84" t="s">
        <v>6524</v>
      </c>
      <c r="B32499" s="85" t="s">
        <v>6525</v>
      </c>
      <c r="C32499" s="86" t="s">
        <v>9</v>
      </c>
      <c r="D32499" s="87">
        <v>5.6840000000000002E-2</v>
      </c>
      <c r="E32499" s="88">
        <v>31100</v>
      </c>
      <c r="F32499" s="89">
        <f>+D32499*E32499</f>
        <v>1767.7240000000002</v>
      </c>
    </row>
    <row r="32500" spans="1:6" ht="409.6" hidden="1" customHeight="1" x14ac:dyDescent="0.2"/>
    <row r="32501" spans="1:6" ht="25.5" customHeight="1" x14ac:dyDescent="0.2">
      <c r="A32501" s="84" t="s">
        <v>5400</v>
      </c>
      <c r="B32501" s="85" t="s">
        <v>5401</v>
      </c>
      <c r="C32501" s="86" t="s">
        <v>4880</v>
      </c>
      <c r="D32501" s="87">
        <v>5.0169999999999999E-2</v>
      </c>
      <c r="E32501" s="88">
        <v>40500</v>
      </c>
      <c r="F32501" s="89">
        <f>+D32501*E32501</f>
        <v>2031.885</v>
      </c>
    </row>
    <row r="32502" spans="1:6" ht="409.6" hidden="1" customHeight="1" x14ac:dyDescent="0.2"/>
    <row r="32503" spans="1:6" ht="25.5" customHeight="1" x14ac:dyDescent="0.2">
      <c r="A32503" s="84" t="s">
        <v>5448</v>
      </c>
      <c r="B32503" s="85" t="s">
        <v>5449</v>
      </c>
      <c r="C32503" s="86" t="s">
        <v>4880</v>
      </c>
      <c r="D32503" s="87">
        <v>5.4739999999999997E-2</v>
      </c>
      <c r="E32503" s="88">
        <v>72000</v>
      </c>
      <c r="F32503" s="89">
        <f>+D32503*E32503</f>
        <v>3941.2799999999997</v>
      </c>
    </row>
    <row r="32504" spans="1:6" ht="409.6" hidden="1" customHeight="1" x14ac:dyDescent="0.2"/>
    <row r="32505" spans="1:6" ht="25.5" customHeight="1" x14ac:dyDescent="0.2">
      <c r="A32505" s="84" t="s">
        <v>6638</v>
      </c>
      <c r="B32505" s="85" t="s">
        <v>6639</v>
      </c>
      <c r="C32505" s="86" t="s">
        <v>9</v>
      </c>
      <c r="D32505" s="87">
        <v>0.1</v>
      </c>
      <c r="E32505" s="88">
        <v>5050</v>
      </c>
      <c r="F32505" s="89">
        <f>+D32505*E32505</f>
        <v>505</v>
      </c>
    </row>
    <row r="32506" spans="1:6" ht="409.6" hidden="1" customHeight="1" x14ac:dyDescent="0.2"/>
    <row r="32507" spans="1:6" ht="25.5" customHeight="1" x14ac:dyDescent="0.2">
      <c r="A32507" s="84" t="s">
        <v>6169</v>
      </c>
      <c r="B32507" s="85" t="s">
        <v>6170</v>
      </c>
      <c r="C32507" s="86" t="s">
        <v>9</v>
      </c>
      <c r="D32507" s="87">
        <v>0.1</v>
      </c>
      <c r="E32507" s="88">
        <v>9500</v>
      </c>
      <c r="F32507" s="89">
        <f>+D32507*E32507</f>
        <v>950</v>
      </c>
    </row>
    <row r="32508" spans="1:6" ht="409.6" hidden="1" customHeight="1" x14ac:dyDescent="0.2"/>
    <row r="32509" spans="1:6" ht="25.5" customHeight="1" thickBot="1" x14ac:dyDescent="0.25">
      <c r="A32509" s="84" t="s">
        <v>5044</v>
      </c>
      <c r="B32509" s="85" t="s">
        <v>5045</v>
      </c>
      <c r="C32509" s="86" t="s">
        <v>9</v>
      </c>
      <c r="D32509" s="87">
        <v>0.1</v>
      </c>
      <c r="E32509" s="88">
        <v>1958</v>
      </c>
      <c r="F32509" s="89">
        <f>+D32509*E32509</f>
        <v>195.8</v>
      </c>
    </row>
    <row r="32510" spans="1:6" ht="409.6" hidden="1" customHeight="1" thickBot="1" x14ac:dyDescent="0.25"/>
    <row r="32511" spans="1:6" ht="13.5" customHeight="1" thickBot="1" x14ac:dyDescent="0.25">
      <c r="A32511" s="90" t="s">
        <v>4883</v>
      </c>
      <c r="B32511" s="91"/>
      <c r="C32511" s="92">
        <v>69.811977697769507</v>
      </c>
      <c r="D32511" s="91"/>
      <c r="E32511" s="93" t="s">
        <v>4884</v>
      </c>
      <c r="F32511" s="94">
        <v>2684769</v>
      </c>
    </row>
    <row r="32512" spans="1:6" ht="0.2" customHeight="1" x14ac:dyDescent="0.2"/>
    <row r="32513" spans="1:6" ht="12.75" customHeight="1" x14ac:dyDescent="0.2">
      <c r="A32513" s="80" t="s">
        <v>4871</v>
      </c>
      <c r="B32513" s="81" t="s">
        <v>4885</v>
      </c>
      <c r="C32513" s="82" t="s">
        <v>4870</v>
      </c>
      <c r="D32513" s="82" t="s">
        <v>4873</v>
      </c>
      <c r="E32513" s="82" t="s">
        <v>4874</v>
      </c>
      <c r="F32513" s="83" t="s">
        <v>4875</v>
      </c>
    </row>
    <row r="32514" spans="1:6" ht="409.6" hidden="1" customHeight="1" x14ac:dyDescent="0.2"/>
    <row r="32515" spans="1:6" ht="25.5" customHeight="1" thickBot="1" x14ac:dyDescent="0.25">
      <c r="A32515" s="84" t="s">
        <v>6003</v>
      </c>
      <c r="B32515" s="85" t="s">
        <v>6004</v>
      </c>
      <c r="C32515" s="86" t="s">
        <v>4888</v>
      </c>
      <c r="D32515" s="87">
        <v>6</v>
      </c>
      <c r="E32515" s="88">
        <v>184277</v>
      </c>
      <c r="F32515" s="89">
        <f>+D32515*E32515</f>
        <v>1105662</v>
      </c>
    </row>
    <row r="32516" spans="1:6" ht="409.6" hidden="1" customHeight="1" thickBot="1" x14ac:dyDescent="0.25"/>
    <row r="32517" spans="1:6" ht="13.5" customHeight="1" thickBot="1" x14ac:dyDescent="0.25">
      <c r="A32517" s="90" t="s">
        <v>4893</v>
      </c>
      <c r="B32517" s="91"/>
      <c r="C32517" s="92">
        <v>28.750499907169399</v>
      </c>
      <c r="D32517" s="91"/>
      <c r="E32517" s="93" t="s">
        <v>4884</v>
      </c>
      <c r="F32517" s="94">
        <v>1105662</v>
      </c>
    </row>
    <row r="32518" spans="1:6" ht="0.2" customHeight="1" x14ac:dyDescent="0.2"/>
    <row r="32519" spans="1:6" ht="12.75" customHeight="1" x14ac:dyDescent="0.2">
      <c r="A32519" s="80" t="s">
        <v>4871</v>
      </c>
      <c r="B32519" s="81" t="s">
        <v>4894</v>
      </c>
      <c r="C32519" s="82" t="s">
        <v>4870</v>
      </c>
      <c r="D32519" s="82" t="s">
        <v>4873</v>
      </c>
      <c r="E32519" s="82" t="s">
        <v>4874</v>
      </c>
      <c r="F32519" s="83" t="s">
        <v>4875</v>
      </c>
    </row>
    <row r="32520" spans="1:6" ht="409.6" hidden="1" customHeight="1" x14ac:dyDescent="0.2"/>
    <row r="32521" spans="1:6" ht="25.5" customHeight="1" thickBot="1" x14ac:dyDescent="0.25">
      <c r="A32521" s="84" t="s">
        <v>4895</v>
      </c>
      <c r="B32521" s="85" t="s">
        <v>4896</v>
      </c>
      <c r="C32521" s="86" t="s">
        <v>4897</v>
      </c>
      <c r="D32521" s="87">
        <v>0.05</v>
      </c>
      <c r="E32521" s="88">
        <v>1105662</v>
      </c>
      <c r="F32521" s="89">
        <f>+D32521*E32521</f>
        <v>55283.100000000006</v>
      </c>
    </row>
    <row r="32522" spans="1:6" ht="409.6" hidden="1" customHeight="1" thickBot="1" x14ac:dyDescent="0.25"/>
    <row r="32523" spans="1:6" ht="13.5" customHeight="1" thickBot="1" x14ac:dyDescent="0.25">
      <c r="A32523" s="90" t="s">
        <v>4898</v>
      </c>
      <c r="B32523" s="91"/>
      <c r="C32523" s="92">
        <v>1.4375223950611</v>
      </c>
      <c r="D32523" s="91"/>
      <c r="E32523" s="93" t="s">
        <v>4884</v>
      </c>
      <c r="F32523" s="94">
        <v>55283</v>
      </c>
    </row>
    <row r="32524" spans="1:6" ht="0.2" customHeight="1" thickBot="1" x14ac:dyDescent="0.25"/>
    <row r="32525" spans="1:6" ht="12.75" customHeight="1" thickBot="1" x14ac:dyDescent="0.3">
      <c r="A32525" s="157" t="s">
        <v>4909</v>
      </c>
      <c r="B32525" s="158"/>
      <c r="C32525" s="158"/>
      <c r="D32525" s="158"/>
      <c r="E32525" s="159">
        <v>3845714</v>
      </c>
      <c r="F32525" s="160"/>
    </row>
    <row r="32526" spans="1:6" ht="12.75" customHeight="1" x14ac:dyDescent="0.2"/>
    <row r="32527" spans="1:6" ht="12.75" customHeight="1" x14ac:dyDescent="0.2"/>
    <row r="32528" spans="1:6" ht="409.6" hidden="1" customHeight="1" x14ac:dyDescent="0.2"/>
    <row r="32529" spans="1:6" ht="12.75" customHeight="1" x14ac:dyDescent="0.25">
      <c r="A32529" s="144" t="s">
        <v>4868</v>
      </c>
      <c r="B32529" s="145"/>
      <c r="C32529" s="145"/>
      <c r="D32529" s="145"/>
      <c r="E32529" s="146"/>
      <c r="F32529" s="147"/>
    </row>
    <row r="32530" spans="1:6" ht="12.75" customHeight="1" x14ac:dyDescent="0.2">
      <c r="A32530" s="138" t="s">
        <v>3957</v>
      </c>
      <c r="B32530" s="139"/>
      <c r="C32530" s="139"/>
      <c r="D32530" s="140"/>
      <c r="E32530" s="76" t="s">
        <v>4869</v>
      </c>
      <c r="F32530" s="77" t="s">
        <v>4870</v>
      </c>
    </row>
    <row r="32531" spans="1:6" ht="12.75" customHeight="1" x14ac:dyDescent="0.2">
      <c r="A32531" s="141"/>
      <c r="B32531" s="142"/>
      <c r="C32531" s="142"/>
      <c r="D32531" s="143"/>
      <c r="E32531" s="78" t="s">
        <v>3956</v>
      </c>
      <c r="F32531" s="79" t="s">
        <v>263</v>
      </c>
    </row>
    <row r="32532" spans="1:6" ht="409.6" hidden="1" customHeight="1" x14ac:dyDescent="0.2"/>
    <row r="32533" spans="1:6" ht="12.75" customHeight="1" x14ac:dyDescent="0.2">
      <c r="A32533" s="80" t="s">
        <v>4871</v>
      </c>
      <c r="B32533" s="81" t="s">
        <v>4872</v>
      </c>
      <c r="C32533" s="82" t="s">
        <v>4870</v>
      </c>
      <c r="D32533" s="82" t="s">
        <v>4873</v>
      </c>
      <c r="E32533" s="82" t="s">
        <v>4874</v>
      </c>
      <c r="F32533" s="83" t="s">
        <v>4875</v>
      </c>
    </row>
    <row r="32534" spans="1:6" ht="409.6" hidden="1" customHeight="1" x14ac:dyDescent="0.2"/>
    <row r="32535" spans="1:6" ht="25.5" customHeight="1" x14ac:dyDescent="0.2">
      <c r="A32535" s="84" t="s">
        <v>6866</v>
      </c>
      <c r="B32535" s="85" t="s">
        <v>6867</v>
      </c>
      <c r="C32535" s="86" t="s">
        <v>263</v>
      </c>
      <c r="D32535" s="87">
        <v>1.05</v>
      </c>
      <c r="E32535" s="88">
        <v>110350</v>
      </c>
      <c r="F32535" s="89">
        <f>+D32535*E32535</f>
        <v>115867.5</v>
      </c>
    </row>
    <row r="32536" spans="1:6" ht="409.6" hidden="1" customHeight="1" x14ac:dyDescent="0.2"/>
    <row r="32537" spans="1:6" ht="25.5" customHeight="1" x14ac:dyDescent="0.2">
      <c r="A32537" s="84" t="s">
        <v>6872</v>
      </c>
      <c r="B32537" s="85" t="s">
        <v>6873</v>
      </c>
      <c r="C32537" s="86" t="s">
        <v>9</v>
      </c>
      <c r="D32537" s="87">
        <v>0.14000000000000001</v>
      </c>
      <c r="E32537" s="88">
        <v>105064</v>
      </c>
      <c r="F32537" s="89">
        <f>+D32537*E32537</f>
        <v>14708.960000000001</v>
      </c>
    </row>
    <row r="32538" spans="1:6" ht="409.6" hidden="1" customHeight="1" x14ac:dyDescent="0.2"/>
    <row r="32539" spans="1:6" ht="25.5" customHeight="1" x14ac:dyDescent="0.2">
      <c r="A32539" s="84" t="s">
        <v>6876</v>
      </c>
      <c r="B32539" s="85" t="s">
        <v>6877</v>
      </c>
      <c r="C32539" s="86" t="s">
        <v>9</v>
      </c>
      <c r="D32539" s="87">
        <v>0.14000000000000001</v>
      </c>
      <c r="E32539" s="88">
        <v>243240</v>
      </c>
      <c r="F32539" s="89">
        <f>+D32539*E32539</f>
        <v>34053.600000000006</v>
      </c>
    </row>
    <row r="32540" spans="1:6" ht="409.6" hidden="1" customHeight="1" x14ac:dyDescent="0.2"/>
    <row r="32541" spans="1:6" ht="25.5" customHeight="1" x14ac:dyDescent="0.2">
      <c r="A32541" s="84" t="s">
        <v>5034</v>
      </c>
      <c r="B32541" s="85" t="s">
        <v>5035</v>
      </c>
      <c r="C32541" s="86" t="s">
        <v>9</v>
      </c>
      <c r="D32541" s="87">
        <v>0.14000000000000001</v>
      </c>
      <c r="E32541" s="88">
        <v>44980</v>
      </c>
      <c r="F32541" s="89">
        <f>+D32541*E32541</f>
        <v>6297.2000000000007</v>
      </c>
    </row>
    <row r="32542" spans="1:6" ht="409.6" hidden="1" customHeight="1" x14ac:dyDescent="0.2"/>
    <row r="32543" spans="1:6" ht="25.5" customHeight="1" x14ac:dyDescent="0.2">
      <c r="A32543" s="84" t="s">
        <v>6888</v>
      </c>
      <c r="B32543" s="85" t="s">
        <v>6889</v>
      </c>
      <c r="C32543" s="86" t="s">
        <v>9</v>
      </c>
      <c r="D32543" s="87">
        <v>0.05</v>
      </c>
      <c r="E32543" s="88">
        <v>35980</v>
      </c>
      <c r="F32543" s="89">
        <f>+D32543*E32543</f>
        <v>1799</v>
      </c>
    </row>
    <row r="32544" spans="1:6" ht="409.6" hidden="1" customHeight="1" x14ac:dyDescent="0.2"/>
    <row r="32545" spans="1:6" ht="25.5" customHeight="1" x14ac:dyDescent="0.2">
      <c r="A32545" s="84" t="s">
        <v>6878</v>
      </c>
      <c r="B32545" s="85" t="s">
        <v>6879</v>
      </c>
      <c r="C32545" s="86" t="s">
        <v>9</v>
      </c>
      <c r="D32545" s="87">
        <v>0.6</v>
      </c>
      <c r="E32545" s="88">
        <v>124024</v>
      </c>
      <c r="F32545" s="89">
        <f>+D32545*E32545</f>
        <v>74414.399999999994</v>
      </c>
    </row>
    <row r="32546" spans="1:6" ht="409.6" hidden="1" customHeight="1" x14ac:dyDescent="0.2"/>
    <row r="32547" spans="1:6" ht="25.5" customHeight="1" x14ac:dyDescent="0.2">
      <c r="A32547" s="84" t="s">
        <v>6890</v>
      </c>
      <c r="B32547" s="85" t="s">
        <v>6891</v>
      </c>
      <c r="C32547" s="86" t="s">
        <v>9</v>
      </c>
      <c r="D32547" s="87">
        <v>0.2</v>
      </c>
      <c r="E32547" s="88">
        <v>123560</v>
      </c>
      <c r="F32547" s="89">
        <f>+D32547*E32547</f>
        <v>24712</v>
      </c>
    </row>
    <row r="32548" spans="1:6" ht="409.6" hidden="1" customHeight="1" x14ac:dyDescent="0.2"/>
    <row r="32549" spans="1:6" ht="25.5" customHeight="1" x14ac:dyDescent="0.2">
      <c r="A32549" s="84" t="s">
        <v>6892</v>
      </c>
      <c r="B32549" s="85" t="s">
        <v>6893</v>
      </c>
      <c r="C32549" s="86" t="s">
        <v>9</v>
      </c>
      <c r="D32549" s="87">
        <v>0.4</v>
      </c>
      <c r="E32549" s="88">
        <v>124920</v>
      </c>
      <c r="F32549" s="89">
        <f>+D32549*E32549</f>
        <v>49968</v>
      </c>
    </row>
    <row r="32550" spans="1:6" ht="409.6" hidden="1" customHeight="1" x14ac:dyDescent="0.2"/>
    <row r="32551" spans="1:6" ht="25.5" customHeight="1" x14ac:dyDescent="0.2">
      <c r="A32551" s="84" t="s">
        <v>6894</v>
      </c>
      <c r="B32551" s="85" t="s">
        <v>6895</v>
      </c>
      <c r="C32551" s="86" t="s">
        <v>9</v>
      </c>
      <c r="D32551" s="87">
        <v>6.0000000000000001E-3</v>
      </c>
      <c r="E32551" s="88">
        <v>15000</v>
      </c>
      <c r="F32551" s="89">
        <f>+D32551*E32551</f>
        <v>90</v>
      </c>
    </row>
    <row r="32552" spans="1:6" ht="409.6" hidden="1" customHeight="1" x14ac:dyDescent="0.2"/>
    <row r="32553" spans="1:6" ht="25.5" customHeight="1" x14ac:dyDescent="0.2">
      <c r="A32553" s="84" t="s">
        <v>6524</v>
      </c>
      <c r="B32553" s="85" t="s">
        <v>6525</v>
      </c>
      <c r="C32553" s="86" t="s">
        <v>9</v>
      </c>
      <c r="D32553" s="87">
        <v>5.6840000000000002E-2</v>
      </c>
      <c r="E32553" s="88">
        <v>31100</v>
      </c>
      <c r="F32553" s="89">
        <f>+D32553*E32553</f>
        <v>1767.7240000000002</v>
      </c>
    </row>
    <row r="32554" spans="1:6" ht="409.6" hidden="1" customHeight="1" x14ac:dyDescent="0.2"/>
    <row r="32555" spans="1:6" ht="25.5" customHeight="1" x14ac:dyDescent="0.2">
      <c r="A32555" s="84" t="s">
        <v>5400</v>
      </c>
      <c r="B32555" s="85" t="s">
        <v>5401</v>
      </c>
      <c r="C32555" s="86" t="s">
        <v>4880</v>
      </c>
      <c r="D32555" s="87">
        <v>5.0169999999999999E-2</v>
      </c>
      <c r="E32555" s="88">
        <v>40500</v>
      </c>
      <c r="F32555" s="89">
        <f>+D32555*E32555</f>
        <v>2031.885</v>
      </c>
    </row>
    <row r="32556" spans="1:6" ht="409.6" hidden="1" customHeight="1" x14ac:dyDescent="0.2"/>
    <row r="32557" spans="1:6" ht="25.5" customHeight="1" x14ac:dyDescent="0.2">
      <c r="A32557" s="84" t="s">
        <v>5448</v>
      </c>
      <c r="B32557" s="85" t="s">
        <v>5449</v>
      </c>
      <c r="C32557" s="86" t="s">
        <v>4880</v>
      </c>
      <c r="D32557" s="87">
        <v>5.4739999999999997E-2</v>
      </c>
      <c r="E32557" s="88">
        <v>72000</v>
      </c>
      <c r="F32557" s="89">
        <f>+D32557*E32557</f>
        <v>3941.2799999999997</v>
      </c>
    </row>
    <row r="32558" spans="1:6" ht="409.6" hidden="1" customHeight="1" x14ac:dyDescent="0.2"/>
    <row r="32559" spans="1:6" ht="25.5" customHeight="1" x14ac:dyDescent="0.2">
      <c r="A32559" s="84" t="s">
        <v>6638</v>
      </c>
      <c r="B32559" s="85" t="s">
        <v>6639</v>
      </c>
      <c r="C32559" s="86" t="s">
        <v>9</v>
      </c>
      <c r="D32559" s="87">
        <v>0.1</v>
      </c>
      <c r="E32559" s="88">
        <v>5050</v>
      </c>
      <c r="F32559" s="89">
        <f>+D32559*E32559</f>
        <v>505</v>
      </c>
    </row>
    <row r="32560" spans="1:6" ht="409.6" hidden="1" customHeight="1" x14ac:dyDescent="0.2"/>
    <row r="32561" spans="1:6" ht="25.5" customHeight="1" x14ac:dyDescent="0.2">
      <c r="A32561" s="84" t="s">
        <v>6169</v>
      </c>
      <c r="B32561" s="85" t="s">
        <v>6170</v>
      </c>
      <c r="C32561" s="86" t="s">
        <v>9</v>
      </c>
      <c r="D32561" s="87">
        <v>0.1</v>
      </c>
      <c r="E32561" s="88">
        <v>9500</v>
      </c>
      <c r="F32561" s="89">
        <f>+D32561*E32561</f>
        <v>950</v>
      </c>
    </row>
    <row r="32562" spans="1:6" ht="409.6" hidden="1" customHeight="1" x14ac:dyDescent="0.2"/>
    <row r="32563" spans="1:6" ht="25.5" customHeight="1" thickBot="1" x14ac:dyDescent="0.25">
      <c r="A32563" s="84" t="s">
        <v>5044</v>
      </c>
      <c r="B32563" s="85" t="s">
        <v>5045</v>
      </c>
      <c r="C32563" s="86" t="s">
        <v>9</v>
      </c>
      <c r="D32563" s="87">
        <v>0.1</v>
      </c>
      <c r="E32563" s="88">
        <v>1958</v>
      </c>
      <c r="F32563" s="89">
        <f>+D32563*E32563</f>
        <v>195.8</v>
      </c>
    </row>
    <row r="32564" spans="1:6" ht="409.6" hidden="1" customHeight="1" thickBot="1" x14ac:dyDescent="0.25"/>
    <row r="32565" spans="1:6" ht="13.5" customHeight="1" thickBot="1" x14ac:dyDescent="0.25">
      <c r="A32565" s="90" t="s">
        <v>4883</v>
      </c>
      <c r="B32565" s="91"/>
      <c r="C32565" s="92">
        <v>74.051234138807402</v>
      </c>
      <c r="D32565" s="91"/>
      <c r="E32565" s="93" t="s">
        <v>4884</v>
      </c>
      <c r="F32565" s="94">
        <v>331303</v>
      </c>
    </row>
    <row r="32566" spans="1:6" ht="0.2" customHeight="1" x14ac:dyDescent="0.2"/>
    <row r="32567" spans="1:6" ht="12.75" customHeight="1" x14ac:dyDescent="0.2">
      <c r="A32567" s="80" t="s">
        <v>4871</v>
      </c>
      <c r="B32567" s="81" t="s">
        <v>4885</v>
      </c>
      <c r="C32567" s="82" t="s">
        <v>4870</v>
      </c>
      <c r="D32567" s="82" t="s">
        <v>4873</v>
      </c>
      <c r="E32567" s="82" t="s">
        <v>4874</v>
      </c>
      <c r="F32567" s="83" t="s">
        <v>4875</v>
      </c>
    </row>
    <row r="32568" spans="1:6" ht="409.6" hidden="1" customHeight="1" x14ac:dyDescent="0.2"/>
    <row r="32569" spans="1:6" ht="25.5" customHeight="1" thickBot="1" x14ac:dyDescent="0.25">
      <c r="A32569" s="84" t="s">
        <v>6003</v>
      </c>
      <c r="B32569" s="85" t="s">
        <v>6004</v>
      </c>
      <c r="C32569" s="86" t="s">
        <v>4888</v>
      </c>
      <c r="D32569" s="87">
        <v>0.6</v>
      </c>
      <c r="E32569" s="88">
        <v>184277</v>
      </c>
      <c r="F32569" s="89">
        <f>+D32569*E32569</f>
        <v>110566.2</v>
      </c>
    </row>
    <row r="32570" spans="1:6" ht="409.6" hidden="1" customHeight="1" thickBot="1" x14ac:dyDescent="0.25"/>
    <row r="32571" spans="1:6" ht="13.5" customHeight="1" thickBot="1" x14ac:dyDescent="0.25">
      <c r="A32571" s="90" t="s">
        <v>4893</v>
      </c>
      <c r="B32571" s="91"/>
      <c r="C32571" s="92">
        <v>24.713174205459602</v>
      </c>
      <c r="D32571" s="91"/>
      <c r="E32571" s="93" t="s">
        <v>4884</v>
      </c>
      <c r="F32571" s="94">
        <v>110566</v>
      </c>
    </row>
    <row r="32572" spans="1:6" ht="0.2" customHeight="1" x14ac:dyDescent="0.2"/>
    <row r="32573" spans="1:6" ht="12.75" customHeight="1" x14ac:dyDescent="0.2">
      <c r="A32573" s="80" t="s">
        <v>4871</v>
      </c>
      <c r="B32573" s="81" t="s">
        <v>4894</v>
      </c>
      <c r="C32573" s="82" t="s">
        <v>4870</v>
      </c>
      <c r="D32573" s="82" t="s">
        <v>4873</v>
      </c>
      <c r="E32573" s="82" t="s">
        <v>4874</v>
      </c>
      <c r="F32573" s="83" t="s">
        <v>4875</v>
      </c>
    </row>
    <row r="32574" spans="1:6" ht="409.6" hidden="1" customHeight="1" x14ac:dyDescent="0.2"/>
    <row r="32575" spans="1:6" ht="25.5" customHeight="1" thickBot="1" x14ac:dyDescent="0.25">
      <c r="A32575" s="84" t="s">
        <v>4895</v>
      </c>
      <c r="B32575" s="85" t="s">
        <v>4896</v>
      </c>
      <c r="C32575" s="86" t="s">
        <v>4897</v>
      </c>
      <c r="D32575" s="87">
        <v>0.05</v>
      </c>
      <c r="E32575" s="88">
        <v>110566</v>
      </c>
      <c r="F32575" s="89">
        <f>+D32575*E32575</f>
        <v>5528.3</v>
      </c>
    </row>
    <row r="32576" spans="1:6" ht="409.6" hidden="1" customHeight="1" thickBot="1" x14ac:dyDescent="0.25"/>
    <row r="32577" spans="1:6" ht="13.5" customHeight="1" thickBot="1" x14ac:dyDescent="0.25">
      <c r="A32577" s="90" t="s">
        <v>4898</v>
      </c>
      <c r="B32577" s="91"/>
      <c r="C32577" s="92">
        <v>1.23559165573305</v>
      </c>
      <c r="D32577" s="91"/>
      <c r="E32577" s="93" t="s">
        <v>4884</v>
      </c>
      <c r="F32577" s="94">
        <v>5528</v>
      </c>
    </row>
    <row r="32578" spans="1:6" ht="0.2" customHeight="1" x14ac:dyDescent="0.2"/>
    <row r="32579" spans="1:6" ht="12.75" customHeight="1" thickBot="1" x14ac:dyDescent="0.3">
      <c r="A32579" s="157" t="s">
        <v>4909</v>
      </c>
      <c r="B32579" s="158"/>
      <c r="C32579" s="158"/>
      <c r="D32579" s="158"/>
      <c r="E32579" s="159">
        <v>447397</v>
      </c>
      <c r="F32579" s="160"/>
    </row>
    <row r="32580" spans="1:6" ht="12.75" customHeight="1" x14ac:dyDescent="0.2"/>
    <row r="32581" spans="1:6" ht="12.75" customHeight="1" x14ac:dyDescent="0.2"/>
    <row r="32582" spans="1:6" ht="409.6" hidden="1" customHeight="1" x14ac:dyDescent="0.2"/>
    <row r="32583" spans="1:6" ht="12.75" customHeight="1" x14ac:dyDescent="0.25">
      <c r="A32583" s="144" t="s">
        <v>4868</v>
      </c>
      <c r="B32583" s="145"/>
      <c r="C32583" s="145"/>
      <c r="D32583" s="145"/>
      <c r="E32583" s="146"/>
      <c r="F32583" s="147"/>
    </row>
    <row r="32584" spans="1:6" ht="12.75" customHeight="1" x14ac:dyDescent="0.2">
      <c r="A32584" s="138" t="s">
        <v>3959</v>
      </c>
      <c r="B32584" s="139"/>
      <c r="C32584" s="139"/>
      <c r="D32584" s="140"/>
      <c r="E32584" s="76" t="s">
        <v>4869</v>
      </c>
      <c r="F32584" s="77" t="s">
        <v>4870</v>
      </c>
    </row>
    <row r="32585" spans="1:6" ht="12.75" customHeight="1" x14ac:dyDescent="0.2">
      <c r="A32585" s="141"/>
      <c r="B32585" s="142"/>
      <c r="C32585" s="142"/>
      <c r="D32585" s="143"/>
      <c r="E32585" s="78" t="s">
        <v>3958</v>
      </c>
      <c r="F32585" s="79" t="s">
        <v>263</v>
      </c>
    </row>
    <row r="32586" spans="1:6" ht="409.6" hidden="1" customHeight="1" x14ac:dyDescent="0.2"/>
    <row r="32587" spans="1:6" ht="12.75" customHeight="1" x14ac:dyDescent="0.2">
      <c r="A32587" s="80" t="s">
        <v>4871</v>
      </c>
      <c r="B32587" s="81" t="s">
        <v>4872</v>
      </c>
      <c r="C32587" s="82" t="s">
        <v>4870</v>
      </c>
      <c r="D32587" s="82" t="s">
        <v>4873</v>
      </c>
      <c r="E32587" s="82" t="s">
        <v>4874</v>
      </c>
      <c r="F32587" s="83" t="s">
        <v>4875</v>
      </c>
    </row>
    <row r="32588" spans="1:6" ht="409.6" hidden="1" customHeight="1" x14ac:dyDescent="0.2"/>
    <row r="32589" spans="1:6" ht="25.5" customHeight="1" x14ac:dyDescent="0.2">
      <c r="A32589" s="84" t="s">
        <v>6896</v>
      </c>
      <c r="B32589" s="85" t="s">
        <v>6897</v>
      </c>
      <c r="C32589" s="86" t="s">
        <v>263</v>
      </c>
      <c r="D32589" s="87">
        <v>1.05</v>
      </c>
      <c r="E32589" s="88">
        <v>130180</v>
      </c>
      <c r="F32589" s="89">
        <f>+D32589*E32589</f>
        <v>136689</v>
      </c>
    </row>
    <row r="32590" spans="1:6" ht="409.6" hidden="1" customHeight="1" x14ac:dyDescent="0.2"/>
    <row r="32591" spans="1:6" ht="25.5" customHeight="1" x14ac:dyDescent="0.2">
      <c r="A32591" s="84" t="s">
        <v>6898</v>
      </c>
      <c r="B32591" s="85" t="s">
        <v>6899</v>
      </c>
      <c r="C32591" s="86" t="s">
        <v>9</v>
      </c>
      <c r="D32591" s="87">
        <v>0.1</v>
      </c>
      <c r="E32591" s="88">
        <v>226832</v>
      </c>
      <c r="F32591" s="89">
        <f>+D32591*E32591</f>
        <v>22683.200000000001</v>
      </c>
    </row>
    <row r="32592" spans="1:6" ht="409.6" hidden="1" customHeight="1" x14ac:dyDescent="0.2"/>
    <row r="32593" spans="1:6" ht="25.5" customHeight="1" x14ac:dyDescent="0.2">
      <c r="A32593" s="84" t="s">
        <v>6900</v>
      </c>
      <c r="B32593" s="85" t="s">
        <v>6901</v>
      </c>
      <c r="C32593" s="86" t="s">
        <v>9</v>
      </c>
      <c r="D32593" s="87">
        <v>0.1</v>
      </c>
      <c r="E32593" s="88">
        <v>434040</v>
      </c>
      <c r="F32593" s="89">
        <f>+D32593*E32593</f>
        <v>43404</v>
      </c>
    </row>
    <row r="32594" spans="1:6" ht="409.6" hidden="1" customHeight="1" x14ac:dyDescent="0.2"/>
    <row r="32595" spans="1:6" ht="25.5" customHeight="1" x14ac:dyDescent="0.2">
      <c r="A32595" s="84" t="s">
        <v>6888</v>
      </c>
      <c r="B32595" s="85" t="s">
        <v>6889</v>
      </c>
      <c r="C32595" s="86" t="s">
        <v>9</v>
      </c>
      <c r="D32595" s="87">
        <v>0.1</v>
      </c>
      <c r="E32595" s="88">
        <v>35980</v>
      </c>
      <c r="F32595" s="89">
        <f>+D32595*E32595</f>
        <v>3598</v>
      </c>
    </row>
    <row r="32596" spans="1:6" ht="409.6" hidden="1" customHeight="1" x14ac:dyDescent="0.2"/>
    <row r="32597" spans="1:6" ht="25.5" customHeight="1" x14ac:dyDescent="0.2">
      <c r="A32597" s="84" t="s">
        <v>6902</v>
      </c>
      <c r="B32597" s="85" t="s">
        <v>6903</v>
      </c>
      <c r="C32597" s="86" t="s">
        <v>9</v>
      </c>
      <c r="D32597" s="87">
        <v>0.1</v>
      </c>
      <c r="E32597" s="88">
        <v>170000</v>
      </c>
      <c r="F32597" s="89">
        <f>+D32597*E32597</f>
        <v>17000</v>
      </c>
    </row>
    <row r="32598" spans="1:6" ht="409.6" hidden="1" customHeight="1" x14ac:dyDescent="0.2"/>
    <row r="32599" spans="1:6" ht="25.5" customHeight="1" x14ac:dyDescent="0.2">
      <c r="A32599" s="84" t="s">
        <v>6904</v>
      </c>
      <c r="B32599" s="85" t="s">
        <v>6905</v>
      </c>
      <c r="C32599" s="86" t="s">
        <v>9</v>
      </c>
      <c r="D32599" s="87">
        <v>0.1</v>
      </c>
      <c r="E32599" s="88">
        <v>142088</v>
      </c>
      <c r="F32599" s="89">
        <f>+D32599*E32599</f>
        <v>14208.800000000001</v>
      </c>
    </row>
    <row r="32600" spans="1:6" ht="409.6" hidden="1" customHeight="1" x14ac:dyDescent="0.2"/>
    <row r="32601" spans="1:6" ht="25.5" customHeight="1" x14ac:dyDescent="0.2">
      <c r="A32601" s="84" t="s">
        <v>6906</v>
      </c>
      <c r="B32601" s="85" t="s">
        <v>6907</v>
      </c>
      <c r="C32601" s="86" t="s">
        <v>263</v>
      </c>
      <c r="D32601" s="87">
        <v>7.0000000000000007E-2</v>
      </c>
      <c r="E32601" s="88">
        <v>512656</v>
      </c>
      <c r="F32601" s="89">
        <f>+D32601*E32601</f>
        <v>35885.920000000006</v>
      </c>
    </row>
    <row r="32602" spans="1:6" ht="409.6" hidden="1" customHeight="1" x14ac:dyDescent="0.2"/>
    <row r="32603" spans="1:6" ht="25.5" customHeight="1" x14ac:dyDescent="0.2">
      <c r="A32603" s="84" t="s">
        <v>6908</v>
      </c>
      <c r="B32603" s="85" t="s">
        <v>6909</v>
      </c>
      <c r="C32603" s="86" t="s">
        <v>9</v>
      </c>
      <c r="D32603" s="87">
        <v>1.6E-2</v>
      </c>
      <c r="E32603" s="88">
        <v>26000</v>
      </c>
      <c r="F32603" s="89">
        <f>+D32603*E32603</f>
        <v>416</v>
      </c>
    </row>
    <row r="32604" spans="1:6" ht="409.6" hidden="1" customHeight="1" x14ac:dyDescent="0.2"/>
    <row r="32605" spans="1:6" ht="25.5" customHeight="1" x14ac:dyDescent="0.2">
      <c r="A32605" s="84" t="s">
        <v>6910</v>
      </c>
      <c r="B32605" s="85" t="s">
        <v>6911</v>
      </c>
      <c r="C32605" s="86" t="s">
        <v>9</v>
      </c>
      <c r="D32605" s="87">
        <v>7.0000000000000007E-2</v>
      </c>
      <c r="E32605" s="88">
        <v>172080</v>
      </c>
      <c r="F32605" s="89">
        <f>+D32605*E32605</f>
        <v>12045.6</v>
      </c>
    </row>
    <row r="32606" spans="1:6" ht="409.6" hidden="1" customHeight="1" x14ac:dyDescent="0.2"/>
    <row r="32607" spans="1:6" ht="25.5" customHeight="1" x14ac:dyDescent="0.2">
      <c r="A32607" s="84" t="s">
        <v>6524</v>
      </c>
      <c r="B32607" s="85" t="s">
        <v>6525</v>
      </c>
      <c r="C32607" s="86" t="s">
        <v>9</v>
      </c>
      <c r="D32607" s="87">
        <v>5.6840000000000002E-2</v>
      </c>
      <c r="E32607" s="88">
        <v>31100</v>
      </c>
      <c r="F32607" s="89">
        <f>+D32607*E32607</f>
        <v>1767.7240000000002</v>
      </c>
    </row>
    <row r="32608" spans="1:6" ht="409.6" hidden="1" customHeight="1" x14ac:dyDescent="0.2"/>
    <row r="32609" spans="1:6" ht="25.5" customHeight="1" x14ac:dyDescent="0.2">
      <c r="A32609" s="84" t="s">
        <v>5400</v>
      </c>
      <c r="B32609" s="85" t="s">
        <v>5401</v>
      </c>
      <c r="C32609" s="86" t="s">
        <v>4880</v>
      </c>
      <c r="D32609" s="87">
        <v>5.0169999999999999E-2</v>
      </c>
      <c r="E32609" s="88">
        <v>40500</v>
      </c>
      <c r="F32609" s="89">
        <f>+D32609*E32609</f>
        <v>2031.885</v>
      </c>
    </row>
    <row r="32610" spans="1:6" ht="409.6" hidden="1" customHeight="1" x14ac:dyDescent="0.2"/>
    <row r="32611" spans="1:6" ht="25.5" customHeight="1" x14ac:dyDescent="0.2">
      <c r="A32611" s="84" t="s">
        <v>5448</v>
      </c>
      <c r="B32611" s="85" t="s">
        <v>5449</v>
      </c>
      <c r="C32611" s="86" t="s">
        <v>4880</v>
      </c>
      <c r="D32611" s="87">
        <v>5.4739999999999997E-2</v>
      </c>
      <c r="E32611" s="88">
        <v>72000</v>
      </c>
      <c r="F32611" s="89">
        <f>+D32611*E32611</f>
        <v>3941.2799999999997</v>
      </c>
    </row>
    <row r="32612" spans="1:6" ht="409.6" hidden="1" customHeight="1" x14ac:dyDescent="0.2"/>
    <row r="32613" spans="1:6" ht="25.5" customHeight="1" x14ac:dyDescent="0.2">
      <c r="A32613" s="84" t="s">
        <v>6638</v>
      </c>
      <c r="B32613" s="85" t="s">
        <v>6639</v>
      </c>
      <c r="C32613" s="86" t="s">
        <v>9</v>
      </c>
      <c r="D32613" s="87">
        <v>0.1</v>
      </c>
      <c r="E32613" s="88">
        <v>5050</v>
      </c>
      <c r="F32613" s="89">
        <f>+D32613*E32613</f>
        <v>505</v>
      </c>
    </row>
    <row r="32614" spans="1:6" ht="409.6" hidden="1" customHeight="1" x14ac:dyDescent="0.2"/>
    <row r="32615" spans="1:6" ht="25.5" customHeight="1" x14ac:dyDescent="0.2">
      <c r="A32615" s="84" t="s">
        <v>6169</v>
      </c>
      <c r="B32615" s="85" t="s">
        <v>6170</v>
      </c>
      <c r="C32615" s="86" t="s">
        <v>9</v>
      </c>
      <c r="D32615" s="87">
        <v>0.1</v>
      </c>
      <c r="E32615" s="88">
        <v>9500</v>
      </c>
      <c r="F32615" s="89">
        <f>+D32615*E32615</f>
        <v>950</v>
      </c>
    </row>
    <row r="32616" spans="1:6" ht="409.6" hidden="1" customHeight="1" x14ac:dyDescent="0.2"/>
    <row r="32617" spans="1:6" ht="25.5" customHeight="1" thickBot="1" x14ac:dyDescent="0.25">
      <c r="A32617" s="84" t="s">
        <v>5044</v>
      </c>
      <c r="B32617" s="85" t="s">
        <v>5045</v>
      </c>
      <c r="C32617" s="86" t="s">
        <v>9</v>
      </c>
      <c r="D32617" s="87">
        <v>0.1</v>
      </c>
      <c r="E32617" s="88">
        <v>1958</v>
      </c>
      <c r="F32617" s="89">
        <f>+D32617*E32617</f>
        <v>195.8</v>
      </c>
    </row>
    <row r="32618" spans="1:6" ht="409.6" hidden="1" customHeight="1" thickBot="1" x14ac:dyDescent="0.25"/>
    <row r="32619" spans="1:6" ht="13.5" customHeight="1" thickBot="1" x14ac:dyDescent="0.25">
      <c r="A32619" s="90" t="s">
        <v>4883</v>
      </c>
      <c r="B32619" s="91"/>
      <c r="C32619" s="92">
        <v>60.4162319409837</v>
      </c>
      <c r="D32619" s="91"/>
      <c r="E32619" s="93" t="s">
        <v>4884</v>
      </c>
      <c r="F32619" s="94">
        <v>295323</v>
      </c>
    </row>
    <row r="32620" spans="1:6" ht="0.2" customHeight="1" x14ac:dyDescent="0.2"/>
    <row r="32621" spans="1:6" ht="12.75" customHeight="1" x14ac:dyDescent="0.2">
      <c r="A32621" s="80" t="s">
        <v>4871</v>
      </c>
      <c r="B32621" s="81" t="s">
        <v>4885</v>
      </c>
      <c r="C32621" s="82" t="s">
        <v>4870</v>
      </c>
      <c r="D32621" s="82" t="s">
        <v>4873</v>
      </c>
      <c r="E32621" s="82" t="s">
        <v>4874</v>
      </c>
      <c r="F32621" s="83" t="s">
        <v>4875</v>
      </c>
    </row>
    <row r="32622" spans="1:6" ht="409.6" hidden="1" customHeight="1" x14ac:dyDescent="0.2"/>
    <row r="32623" spans="1:6" ht="25.5" customHeight="1" thickBot="1" x14ac:dyDescent="0.25">
      <c r="A32623" s="84" t="s">
        <v>6003</v>
      </c>
      <c r="B32623" s="85" t="s">
        <v>6004</v>
      </c>
      <c r="C32623" s="86" t="s">
        <v>4888</v>
      </c>
      <c r="D32623" s="87">
        <v>1</v>
      </c>
      <c r="E32623" s="88">
        <v>184277</v>
      </c>
      <c r="F32623" s="89">
        <f>+D32623*E32623</f>
        <v>184277</v>
      </c>
    </row>
    <row r="32624" spans="1:6" ht="409.6" hidden="1" customHeight="1" thickBot="1" x14ac:dyDescent="0.25"/>
    <row r="32625" spans="1:6" ht="13.5" customHeight="1" thickBot="1" x14ac:dyDescent="0.25">
      <c r="A32625" s="90" t="s">
        <v>4893</v>
      </c>
      <c r="B32625" s="91"/>
      <c r="C32625" s="92">
        <v>37.698797497616702</v>
      </c>
      <c r="D32625" s="91"/>
      <c r="E32625" s="93" t="s">
        <v>4884</v>
      </c>
      <c r="F32625" s="94">
        <v>184277</v>
      </c>
    </row>
    <row r="32626" spans="1:6" ht="0.2" customHeight="1" x14ac:dyDescent="0.2"/>
    <row r="32627" spans="1:6" ht="12.75" customHeight="1" x14ac:dyDescent="0.2">
      <c r="A32627" s="80" t="s">
        <v>4871</v>
      </c>
      <c r="B32627" s="81" t="s">
        <v>4894</v>
      </c>
      <c r="C32627" s="82" t="s">
        <v>4870</v>
      </c>
      <c r="D32627" s="82" t="s">
        <v>4873</v>
      </c>
      <c r="E32627" s="82" t="s">
        <v>4874</v>
      </c>
      <c r="F32627" s="83" t="s">
        <v>4875</v>
      </c>
    </row>
    <row r="32628" spans="1:6" ht="409.6" hidden="1" customHeight="1" x14ac:dyDescent="0.2"/>
    <row r="32629" spans="1:6" ht="25.5" customHeight="1" thickBot="1" x14ac:dyDescent="0.25">
      <c r="A32629" s="84" t="s">
        <v>4895</v>
      </c>
      <c r="B32629" s="85" t="s">
        <v>4896</v>
      </c>
      <c r="C32629" s="86" t="s">
        <v>4897</v>
      </c>
      <c r="D32629" s="87">
        <v>0.05</v>
      </c>
      <c r="E32629" s="88">
        <v>184277</v>
      </c>
      <c r="F32629" s="89">
        <f>+D32629*E32629</f>
        <v>9213.85</v>
      </c>
    </row>
    <row r="32630" spans="1:6" ht="409.6" hidden="1" customHeight="1" thickBot="1" x14ac:dyDescent="0.25"/>
    <row r="32631" spans="1:6" ht="13.5" customHeight="1" thickBot="1" x14ac:dyDescent="0.25">
      <c r="A32631" s="90" t="s">
        <v>4898</v>
      </c>
      <c r="B32631" s="91"/>
      <c r="C32631" s="92">
        <v>1.8849705613996299</v>
      </c>
      <c r="D32631" s="91"/>
      <c r="E32631" s="93" t="s">
        <v>4884</v>
      </c>
      <c r="F32631" s="94">
        <v>9214</v>
      </c>
    </row>
    <row r="32632" spans="1:6" ht="0.2" customHeight="1" thickBot="1" x14ac:dyDescent="0.25"/>
    <row r="32633" spans="1:6" ht="12.75" customHeight="1" thickBot="1" x14ac:dyDescent="0.3">
      <c r="A32633" s="157" t="s">
        <v>4909</v>
      </c>
      <c r="B32633" s="158"/>
      <c r="C32633" s="158"/>
      <c r="D32633" s="158"/>
      <c r="E32633" s="159">
        <v>488814</v>
      </c>
      <c r="F32633" s="160"/>
    </row>
    <row r="32634" spans="1:6" ht="12.75" customHeight="1" x14ac:dyDescent="0.2"/>
    <row r="32635" spans="1:6" ht="12.75" customHeight="1" x14ac:dyDescent="0.2"/>
    <row r="32636" spans="1:6" ht="409.6" hidden="1" customHeight="1" x14ac:dyDescent="0.2"/>
    <row r="32637" spans="1:6" ht="12.75" customHeight="1" x14ac:dyDescent="0.25">
      <c r="A32637" s="144" t="s">
        <v>4868</v>
      </c>
      <c r="B32637" s="145"/>
      <c r="C32637" s="145"/>
      <c r="D32637" s="145"/>
      <c r="E32637" s="146"/>
      <c r="F32637" s="147"/>
    </row>
    <row r="32638" spans="1:6" ht="12.75" customHeight="1" x14ac:dyDescent="0.2">
      <c r="A32638" s="138" t="s">
        <v>3961</v>
      </c>
      <c r="B32638" s="139"/>
      <c r="C32638" s="139"/>
      <c r="D32638" s="140"/>
      <c r="E32638" s="76" t="s">
        <v>4869</v>
      </c>
      <c r="F32638" s="77" t="s">
        <v>4870</v>
      </c>
    </row>
    <row r="32639" spans="1:6" ht="12.75" customHeight="1" x14ac:dyDescent="0.2">
      <c r="A32639" s="141"/>
      <c r="B32639" s="142"/>
      <c r="C32639" s="142"/>
      <c r="D32639" s="143"/>
      <c r="E32639" s="78" t="s">
        <v>3960</v>
      </c>
      <c r="F32639" s="79" t="s">
        <v>9</v>
      </c>
    </row>
    <row r="32640" spans="1:6" ht="409.6" hidden="1" customHeight="1" x14ac:dyDescent="0.2"/>
    <row r="32641" spans="1:6" ht="12.75" customHeight="1" x14ac:dyDescent="0.2">
      <c r="A32641" s="80" t="s">
        <v>4871</v>
      </c>
      <c r="B32641" s="81" t="s">
        <v>4872</v>
      </c>
      <c r="C32641" s="82" t="s">
        <v>4870</v>
      </c>
      <c r="D32641" s="82" t="s">
        <v>4873</v>
      </c>
      <c r="E32641" s="82" t="s">
        <v>4874</v>
      </c>
      <c r="F32641" s="83" t="s">
        <v>4875</v>
      </c>
    </row>
    <row r="32642" spans="1:6" ht="409.6" hidden="1" customHeight="1" x14ac:dyDescent="0.2"/>
    <row r="32643" spans="1:6" ht="25.5" customHeight="1" x14ac:dyDescent="0.2">
      <c r="A32643" s="84" t="s">
        <v>6912</v>
      </c>
      <c r="B32643" s="85" t="s">
        <v>6913</v>
      </c>
      <c r="C32643" s="86" t="s">
        <v>9</v>
      </c>
      <c r="D32643" s="87">
        <v>1</v>
      </c>
      <c r="E32643" s="88">
        <v>130400</v>
      </c>
      <c r="F32643" s="89">
        <f>+D32643*E32643</f>
        <v>130400</v>
      </c>
    </row>
    <row r="32644" spans="1:6" ht="409.6" hidden="1" customHeight="1" x14ac:dyDescent="0.2"/>
    <row r="32645" spans="1:6" ht="25.5" customHeight="1" x14ac:dyDescent="0.2">
      <c r="A32645" s="84" t="s">
        <v>6914</v>
      </c>
      <c r="B32645" s="85" t="s">
        <v>6915</v>
      </c>
      <c r="C32645" s="86" t="s">
        <v>9</v>
      </c>
      <c r="D32645" s="87">
        <v>1</v>
      </c>
      <c r="E32645" s="88">
        <v>544080</v>
      </c>
      <c r="F32645" s="89">
        <f>+D32645*E32645</f>
        <v>544080</v>
      </c>
    </row>
    <row r="32646" spans="1:6" ht="409.6" hidden="1" customHeight="1" x14ac:dyDescent="0.2"/>
    <row r="32647" spans="1:6" ht="25.5" customHeight="1" x14ac:dyDescent="0.2">
      <c r="A32647" s="84" t="s">
        <v>6688</v>
      </c>
      <c r="B32647" s="85" t="s">
        <v>6689</v>
      </c>
      <c r="C32647" s="86" t="s">
        <v>9</v>
      </c>
      <c r="D32647" s="87">
        <v>1</v>
      </c>
      <c r="E32647" s="88">
        <v>4790</v>
      </c>
      <c r="F32647" s="89">
        <f>+D32647*E32647</f>
        <v>4790</v>
      </c>
    </row>
    <row r="32648" spans="1:6" ht="409.6" hidden="1" customHeight="1" x14ac:dyDescent="0.2"/>
    <row r="32649" spans="1:6" ht="25.5" customHeight="1" x14ac:dyDescent="0.2">
      <c r="A32649" s="84" t="s">
        <v>6916</v>
      </c>
      <c r="B32649" s="85" t="s">
        <v>6917</v>
      </c>
      <c r="C32649" s="86" t="s">
        <v>9</v>
      </c>
      <c r="D32649" s="87">
        <v>1</v>
      </c>
      <c r="E32649" s="88">
        <v>46750</v>
      </c>
      <c r="F32649" s="89">
        <f>+D32649*E32649</f>
        <v>46750</v>
      </c>
    </row>
    <row r="32650" spans="1:6" ht="409.6" hidden="1" customHeight="1" x14ac:dyDescent="0.2"/>
    <row r="32651" spans="1:6" ht="25.5" customHeight="1" x14ac:dyDescent="0.2">
      <c r="A32651" s="84" t="s">
        <v>6692</v>
      </c>
      <c r="B32651" s="85" t="s">
        <v>6693</v>
      </c>
      <c r="C32651" s="86" t="s">
        <v>9</v>
      </c>
      <c r="D32651" s="87">
        <v>1</v>
      </c>
      <c r="E32651" s="88">
        <v>28060</v>
      </c>
      <c r="F32651" s="89">
        <f>+D32651*E32651</f>
        <v>28060</v>
      </c>
    </row>
    <row r="32652" spans="1:6" ht="409.6" hidden="1" customHeight="1" x14ac:dyDescent="0.2"/>
    <row r="32653" spans="1:6" ht="25.5" customHeight="1" x14ac:dyDescent="0.2">
      <c r="A32653" s="84" t="s">
        <v>6694</v>
      </c>
      <c r="B32653" s="85" t="s">
        <v>6695</v>
      </c>
      <c r="C32653" s="86" t="s">
        <v>9</v>
      </c>
      <c r="D32653" s="87">
        <v>1</v>
      </c>
      <c r="E32653" s="88">
        <v>62900</v>
      </c>
      <c r="F32653" s="89">
        <f>+D32653*E32653</f>
        <v>62900</v>
      </c>
    </row>
    <row r="32654" spans="1:6" ht="409.6" hidden="1" customHeight="1" x14ac:dyDescent="0.2"/>
    <row r="32655" spans="1:6" ht="25.5" customHeight="1" x14ac:dyDescent="0.2">
      <c r="A32655" s="84" t="s">
        <v>6696</v>
      </c>
      <c r="B32655" s="85" t="s">
        <v>6697</v>
      </c>
      <c r="C32655" s="86" t="s">
        <v>9</v>
      </c>
      <c r="D32655" s="87">
        <v>1</v>
      </c>
      <c r="E32655" s="88">
        <v>54049</v>
      </c>
      <c r="F32655" s="89">
        <f>+D32655*E32655</f>
        <v>54049</v>
      </c>
    </row>
    <row r="32656" spans="1:6" ht="409.6" hidden="1" customHeight="1" x14ac:dyDescent="0.2"/>
    <row r="32657" spans="1:6" ht="25.5" customHeight="1" thickBot="1" x14ac:dyDescent="0.25">
      <c r="A32657" s="84" t="s">
        <v>6918</v>
      </c>
      <c r="B32657" s="85" t="s">
        <v>6919</v>
      </c>
      <c r="C32657" s="86" t="s">
        <v>9</v>
      </c>
      <c r="D32657" s="87">
        <v>1</v>
      </c>
      <c r="E32657" s="88">
        <v>40400</v>
      </c>
      <c r="F32657" s="89">
        <f>+D32657*E32657</f>
        <v>40400</v>
      </c>
    </row>
    <row r="32658" spans="1:6" ht="409.6" hidden="1" customHeight="1" thickBot="1" x14ac:dyDescent="0.25"/>
    <row r="32659" spans="1:6" ht="13.5" customHeight="1" thickBot="1" x14ac:dyDescent="0.25">
      <c r="A32659" s="90" t="s">
        <v>4883</v>
      </c>
      <c r="B32659" s="91"/>
      <c r="C32659" s="92">
        <v>90.403848538200194</v>
      </c>
      <c r="D32659" s="91"/>
      <c r="E32659" s="93" t="s">
        <v>4884</v>
      </c>
      <c r="F32659" s="94">
        <v>911429</v>
      </c>
    </row>
    <row r="32660" spans="1:6" ht="0.2" customHeight="1" x14ac:dyDescent="0.2"/>
    <row r="32661" spans="1:6" ht="12.75" customHeight="1" x14ac:dyDescent="0.2">
      <c r="A32661" s="80" t="s">
        <v>4871</v>
      </c>
      <c r="B32661" s="81" t="s">
        <v>4885</v>
      </c>
      <c r="C32661" s="82" t="s">
        <v>4870</v>
      </c>
      <c r="D32661" s="82" t="s">
        <v>4873</v>
      </c>
      <c r="E32661" s="82" t="s">
        <v>4874</v>
      </c>
      <c r="F32661" s="83" t="s">
        <v>4875</v>
      </c>
    </row>
    <row r="32662" spans="1:6" ht="409.6" hidden="1" customHeight="1" x14ac:dyDescent="0.2"/>
    <row r="32663" spans="1:6" ht="25.5" customHeight="1" thickBot="1" x14ac:dyDescent="0.25">
      <c r="A32663" s="84" t="s">
        <v>6003</v>
      </c>
      <c r="B32663" s="85" t="s">
        <v>6004</v>
      </c>
      <c r="C32663" s="86" t="s">
        <v>4888</v>
      </c>
      <c r="D32663" s="87">
        <v>0.5</v>
      </c>
      <c r="E32663" s="88">
        <v>184277</v>
      </c>
      <c r="F32663" s="89">
        <f>+D32663*E32663</f>
        <v>92138.5</v>
      </c>
    </row>
    <row r="32664" spans="1:6" ht="409.6" hidden="1" customHeight="1" thickBot="1" x14ac:dyDescent="0.25"/>
    <row r="32665" spans="1:6" ht="13.5" customHeight="1" thickBot="1" x14ac:dyDescent="0.25">
      <c r="A32665" s="90" t="s">
        <v>4893</v>
      </c>
      <c r="B32665" s="91"/>
      <c r="C32665" s="92">
        <v>9.1391871450889006</v>
      </c>
      <c r="D32665" s="91"/>
      <c r="E32665" s="93" t="s">
        <v>4884</v>
      </c>
      <c r="F32665" s="94">
        <v>92139</v>
      </c>
    </row>
    <row r="32666" spans="1:6" ht="0.2" customHeight="1" x14ac:dyDescent="0.2"/>
    <row r="32667" spans="1:6" ht="12.75" customHeight="1" x14ac:dyDescent="0.2">
      <c r="A32667" s="80" t="s">
        <v>4871</v>
      </c>
      <c r="B32667" s="81" t="s">
        <v>4894</v>
      </c>
      <c r="C32667" s="82" t="s">
        <v>4870</v>
      </c>
      <c r="D32667" s="82" t="s">
        <v>4873</v>
      </c>
      <c r="E32667" s="82" t="s">
        <v>4874</v>
      </c>
      <c r="F32667" s="83" t="s">
        <v>4875</v>
      </c>
    </row>
    <row r="32668" spans="1:6" ht="409.6" hidden="1" customHeight="1" x14ac:dyDescent="0.2"/>
    <row r="32669" spans="1:6" ht="25.5" customHeight="1" thickBot="1" x14ac:dyDescent="0.25">
      <c r="A32669" s="84" t="s">
        <v>4895</v>
      </c>
      <c r="B32669" s="85" t="s">
        <v>4896</v>
      </c>
      <c r="C32669" s="86" t="s">
        <v>4897</v>
      </c>
      <c r="D32669" s="87">
        <v>0.05</v>
      </c>
      <c r="E32669" s="88">
        <v>92139</v>
      </c>
      <c r="F32669" s="89">
        <f>+D32669*E32669</f>
        <v>4606.95</v>
      </c>
    </row>
    <row r="32670" spans="1:6" ht="409.6" hidden="1" customHeight="1" thickBot="1" x14ac:dyDescent="0.25"/>
    <row r="32671" spans="1:6" ht="13.5" customHeight="1" thickBot="1" x14ac:dyDescent="0.25">
      <c r="A32671" s="90" t="s">
        <v>4898</v>
      </c>
      <c r="B32671" s="91"/>
      <c r="C32671" s="92">
        <v>0.456964316710888</v>
      </c>
      <c r="D32671" s="91"/>
      <c r="E32671" s="93" t="s">
        <v>4884</v>
      </c>
      <c r="F32671" s="94">
        <v>4607</v>
      </c>
    </row>
    <row r="32672" spans="1:6" ht="0.2" customHeight="1" thickBot="1" x14ac:dyDescent="0.25"/>
    <row r="32673" spans="1:6" ht="12.75" customHeight="1" thickBot="1" x14ac:dyDescent="0.3">
      <c r="A32673" s="157" t="s">
        <v>4909</v>
      </c>
      <c r="B32673" s="158"/>
      <c r="C32673" s="158"/>
      <c r="D32673" s="158"/>
      <c r="E32673" s="159">
        <v>1008175</v>
      </c>
      <c r="F32673" s="160"/>
    </row>
    <row r="32674" spans="1:6" ht="12.75" customHeight="1" x14ac:dyDescent="0.2"/>
    <row r="32675" spans="1:6" ht="12.75" customHeight="1" x14ac:dyDescent="0.2"/>
    <row r="32676" spans="1:6" ht="409.6" hidden="1" customHeight="1" x14ac:dyDescent="0.2"/>
    <row r="32677" spans="1:6" ht="12.75" customHeight="1" x14ac:dyDescent="0.25">
      <c r="A32677" s="144" t="s">
        <v>4868</v>
      </c>
      <c r="B32677" s="145"/>
      <c r="C32677" s="145"/>
      <c r="D32677" s="145"/>
      <c r="E32677" s="146"/>
      <c r="F32677" s="147"/>
    </row>
    <row r="32678" spans="1:6" ht="12.75" customHeight="1" x14ac:dyDescent="0.2">
      <c r="A32678" s="138" t="s">
        <v>3767</v>
      </c>
      <c r="B32678" s="139"/>
      <c r="C32678" s="139"/>
      <c r="D32678" s="140"/>
      <c r="E32678" s="76" t="s">
        <v>4869</v>
      </c>
      <c r="F32678" s="77" t="s">
        <v>4870</v>
      </c>
    </row>
    <row r="32679" spans="1:6" ht="12.75" customHeight="1" x14ac:dyDescent="0.2">
      <c r="A32679" s="141"/>
      <c r="B32679" s="142"/>
      <c r="C32679" s="142"/>
      <c r="D32679" s="143"/>
      <c r="E32679" s="78" t="s">
        <v>3962</v>
      </c>
      <c r="F32679" s="79" t="s">
        <v>263</v>
      </c>
    </row>
    <row r="32680" spans="1:6" ht="409.6" hidden="1" customHeight="1" x14ac:dyDescent="0.2"/>
    <row r="32681" spans="1:6" ht="12.75" customHeight="1" x14ac:dyDescent="0.2">
      <c r="A32681" s="80" t="s">
        <v>4871</v>
      </c>
      <c r="B32681" s="81" t="s">
        <v>4872</v>
      </c>
      <c r="C32681" s="82" t="s">
        <v>4870</v>
      </c>
      <c r="D32681" s="82" t="s">
        <v>4873</v>
      </c>
      <c r="E32681" s="82" t="s">
        <v>4874</v>
      </c>
      <c r="F32681" s="83" t="s">
        <v>4875</v>
      </c>
    </row>
    <row r="32682" spans="1:6" ht="409.6" hidden="1" customHeight="1" x14ac:dyDescent="0.2"/>
    <row r="32683" spans="1:6" ht="25.5" customHeight="1" x14ac:dyDescent="0.2">
      <c r="A32683" s="84" t="s">
        <v>6085</v>
      </c>
      <c r="B32683" s="85" t="s">
        <v>6086</v>
      </c>
      <c r="C32683" s="86" t="s">
        <v>263</v>
      </c>
      <c r="D32683" s="87">
        <v>1.05</v>
      </c>
      <c r="E32683" s="88">
        <v>29348</v>
      </c>
      <c r="F32683" s="89">
        <f>+D32683*E32683</f>
        <v>30815.4</v>
      </c>
    </row>
    <row r="32684" spans="1:6" ht="409.6" hidden="1" customHeight="1" x14ac:dyDescent="0.2"/>
    <row r="32685" spans="1:6" ht="25.5" customHeight="1" x14ac:dyDescent="0.2">
      <c r="A32685" s="84" t="s">
        <v>6087</v>
      </c>
      <c r="B32685" s="85" t="s">
        <v>6088</v>
      </c>
      <c r="C32685" s="86" t="s">
        <v>9</v>
      </c>
      <c r="D32685" s="87">
        <v>8.7499999999999994E-2</v>
      </c>
      <c r="E32685" s="88">
        <v>15909</v>
      </c>
      <c r="F32685" s="89">
        <f>+D32685*E32685</f>
        <v>1392.0374999999999</v>
      </c>
    </row>
    <row r="32686" spans="1:6" ht="409.6" hidden="1" customHeight="1" x14ac:dyDescent="0.2"/>
    <row r="32687" spans="1:6" ht="25.5" customHeight="1" x14ac:dyDescent="0.2">
      <c r="A32687" s="84" t="s">
        <v>6089</v>
      </c>
      <c r="B32687" s="85" t="s">
        <v>6090</v>
      </c>
      <c r="C32687" s="86" t="s">
        <v>9</v>
      </c>
      <c r="D32687" s="87">
        <v>8.7499999999999994E-2</v>
      </c>
      <c r="E32687" s="88">
        <v>35306</v>
      </c>
      <c r="F32687" s="89">
        <f>+D32687*E32687</f>
        <v>3089.2749999999996</v>
      </c>
    </row>
    <row r="32688" spans="1:6" ht="409.6" hidden="1" customHeight="1" x14ac:dyDescent="0.2"/>
    <row r="32689" spans="1:6" ht="25.5" customHeight="1" x14ac:dyDescent="0.2">
      <c r="A32689" s="84" t="s">
        <v>6091</v>
      </c>
      <c r="B32689" s="85" t="s">
        <v>6092</v>
      </c>
      <c r="C32689" s="86" t="s">
        <v>9</v>
      </c>
      <c r="D32689" s="87">
        <v>0.11667</v>
      </c>
      <c r="E32689" s="88">
        <v>37153</v>
      </c>
      <c r="F32689" s="89">
        <f>+D32689*E32689</f>
        <v>4334.6405100000002</v>
      </c>
    </row>
    <row r="32690" spans="1:6" ht="409.6" hidden="1" customHeight="1" x14ac:dyDescent="0.2"/>
    <row r="32691" spans="1:6" ht="25.5" customHeight="1" x14ac:dyDescent="0.2">
      <c r="A32691" s="84" t="s">
        <v>6093</v>
      </c>
      <c r="B32691" s="85" t="s">
        <v>6094</v>
      </c>
      <c r="C32691" s="86" t="s">
        <v>9</v>
      </c>
      <c r="D32691" s="87">
        <v>0.11667</v>
      </c>
      <c r="E32691" s="88">
        <v>14624</v>
      </c>
      <c r="F32691" s="89">
        <f>+D32691*E32691</f>
        <v>1706.18208</v>
      </c>
    </row>
    <row r="32692" spans="1:6" ht="409.6" hidden="1" customHeight="1" x14ac:dyDescent="0.2"/>
    <row r="32693" spans="1:6" ht="25.5" customHeight="1" x14ac:dyDescent="0.2">
      <c r="A32693" s="84" t="s">
        <v>6095</v>
      </c>
      <c r="B32693" s="85" t="s">
        <v>6096</v>
      </c>
      <c r="C32693" s="86" t="s">
        <v>9</v>
      </c>
      <c r="D32693" s="87">
        <v>0.17499999999999999</v>
      </c>
      <c r="E32693" s="88">
        <v>17859</v>
      </c>
      <c r="F32693" s="89">
        <f>+D32693*E32693</f>
        <v>3125.3249999999998</v>
      </c>
    </row>
    <row r="32694" spans="1:6" ht="409.6" hidden="1" customHeight="1" x14ac:dyDescent="0.2"/>
    <row r="32695" spans="1:6" ht="25.5" customHeight="1" x14ac:dyDescent="0.2">
      <c r="A32695" s="84" t="s">
        <v>5999</v>
      </c>
      <c r="B32695" s="85" t="s">
        <v>6000</v>
      </c>
      <c r="C32695" s="86" t="s">
        <v>9</v>
      </c>
      <c r="D32695" s="87">
        <v>2.1850000000000001E-2</v>
      </c>
      <c r="E32695" s="88">
        <v>105565</v>
      </c>
      <c r="F32695" s="89">
        <f>+D32695*E32695</f>
        <v>2306.5952500000003</v>
      </c>
    </row>
    <row r="32696" spans="1:6" ht="409.6" hidden="1" customHeight="1" x14ac:dyDescent="0.2"/>
    <row r="32697" spans="1:6" ht="25.5" customHeight="1" thickBot="1" x14ac:dyDescent="0.25">
      <c r="A32697" s="84" t="s">
        <v>6001</v>
      </c>
      <c r="B32697" s="85" t="s">
        <v>6002</v>
      </c>
      <c r="C32697" s="86" t="s">
        <v>9</v>
      </c>
      <c r="D32697" s="87">
        <v>2.1850000000000001E-2</v>
      </c>
      <c r="E32697" s="88">
        <v>50900</v>
      </c>
      <c r="F32697" s="89">
        <f>+D32697*E32697</f>
        <v>1112.165</v>
      </c>
    </row>
    <row r="32698" spans="1:6" ht="409.6" hidden="1" customHeight="1" thickBot="1" x14ac:dyDescent="0.25"/>
    <row r="32699" spans="1:6" ht="13.5" customHeight="1" thickBot="1" x14ac:dyDescent="0.25">
      <c r="A32699" s="90" t="s">
        <v>4883</v>
      </c>
      <c r="B32699" s="91"/>
      <c r="C32699" s="92">
        <v>92.504008809721597</v>
      </c>
      <c r="D32699" s="91"/>
      <c r="E32699" s="93" t="s">
        <v>4884</v>
      </c>
      <c r="F32699" s="94">
        <v>47881</v>
      </c>
    </row>
    <row r="32700" spans="1:6" ht="0.2" customHeight="1" x14ac:dyDescent="0.2"/>
    <row r="32701" spans="1:6" ht="12.75" customHeight="1" x14ac:dyDescent="0.2">
      <c r="A32701" s="80" t="s">
        <v>4871</v>
      </c>
      <c r="B32701" s="81" t="s">
        <v>4885</v>
      </c>
      <c r="C32701" s="82" t="s">
        <v>4870</v>
      </c>
      <c r="D32701" s="82" t="s">
        <v>4873</v>
      </c>
      <c r="E32701" s="82" t="s">
        <v>4874</v>
      </c>
      <c r="F32701" s="83" t="s">
        <v>4875</v>
      </c>
    </row>
    <row r="32702" spans="1:6" ht="409.6" hidden="1" customHeight="1" x14ac:dyDescent="0.2"/>
    <row r="32703" spans="1:6" ht="25.5" customHeight="1" thickBot="1" x14ac:dyDescent="0.25">
      <c r="A32703" s="84" t="s">
        <v>6003</v>
      </c>
      <c r="B32703" s="85" t="s">
        <v>6004</v>
      </c>
      <c r="C32703" s="86" t="s">
        <v>4888</v>
      </c>
      <c r="D32703" s="87">
        <v>2.0049999999999998E-2</v>
      </c>
      <c r="E32703" s="88">
        <v>184277</v>
      </c>
      <c r="F32703" s="89">
        <f>+D32703*E32703</f>
        <v>3694.7538499999996</v>
      </c>
    </row>
    <row r="32704" spans="1:6" ht="409.6" hidden="1" customHeight="1" thickBot="1" x14ac:dyDescent="0.25"/>
    <row r="32705" spans="1:6" ht="13.5" customHeight="1" thickBot="1" x14ac:dyDescent="0.25">
      <c r="A32705" s="90" t="s">
        <v>4893</v>
      </c>
      <c r="B32705" s="91"/>
      <c r="C32705" s="92">
        <v>7.1385792391955301</v>
      </c>
      <c r="D32705" s="91"/>
      <c r="E32705" s="93" t="s">
        <v>4884</v>
      </c>
      <c r="F32705" s="94">
        <v>3695</v>
      </c>
    </row>
    <row r="32706" spans="1:6" ht="0.2" customHeight="1" x14ac:dyDescent="0.2"/>
    <row r="32707" spans="1:6" ht="12.75" customHeight="1" x14ac:dyDescent="0.2">
      <c r="A32707" s="80" t="s">
        <v>4871</v>
      </c>
      <c r="B32707" s="81" t="s">
        <v>4894</v>
      </c>
      <c r="C32707" s="82" t="s">
        <v>4870</v>
      </c>
      <c r="D32707" s="82" t="s">
        <v>4873</v>
      </c>
      <c r="E32707" s="82" t="s">
        <v>4874</v>
      </c>
      <c r="F32707" s="83" t="s">
        <v>4875</v>
      </c>
    </row>
    <row r="32708" spans="1:6" ht="409.6" hidden="1" customHeight="1" x14ac:dyDescent="0.2"/>
    <row r="32709" spans="1:6" ht="25.5" customHeight="1" thickBot="1" x14ac:dyDescent="0.25">
      <c r="A32709" s="84" t="s">
        <v>4895</v>
      </c>
      <c r="B32709" s="85" t="s">
        <v>4896</v>
      </c>
      <c r="C32709" s="86" t="s">
        <v>4897</v>
      </c>
      <c r="D32709" s="87">
        <v>0.05</v>
      </c>
      <c r="E32709" s="88">
        <v>3695</v>
      </c>
      <c r="F32709" s="89">
        <f>+D32709*E32709</f>
        <v>184.75</v>
      </c>
    </row>
    <row r="32710" spans="1:6" ht="409.6" hidden="1" customHeight="1" thickBot="1" x14ac:dyDescent="0.25"/>
    <row r="32711" spans="1:6" ht="13.5" customHeight="1" thickBot="1" x14ac:dyDescent="0.25">
      <c r="A32711" s="90" t="s">
        <v>4898</v>
      </c>
      <c r="B32711" s="91"/>
      <c r="C32711" s="92">
        <v>0.357411951082862</v>
      </c>
      <c r="D32711" s="91"/>
      <c r="E32711" s="93" t="s">
        <v>4884</v>
      </c>
      <c r="F32711" s="94">
        <v>185</v>
      </c>
    </row>
    <row r="32712" spans="1:6" ht="0.2" customHeight="1" thickBot="1" x14ac:dyDescent="0.25"/>
    <row r="32713" spans="1:6" ht="12.75" customHeight="1" thickBot="1" x14ac:dyDescent="0.3">
      <c r="A32713" s="157" t="s">
        <v>4909</v>
      </c>
      <c r="B32713" s="158"/>
      <c r="C32713" s="158"/>
      <c r="D32713" s="158"/>
      <c r="E32713" s="159">
        <v>51761</v>
      </c>
      <c r="F32713" s="160"/>
    </row>
    <row r="32714" spans="1:6" ht="12.75" customHeight="1" x14ac:dyDescent="0.2"/>
    <row r="32715" spans="1:6" ht="12.75" customHeight="1" x14ac:dyDescent="0.2"/>
    <row r="32716" spans="1:6" ht="409.6" hidden="1" customHeight="1" x14ac:dyDescent="0.2"/>
    <row r="32717" spans="1:6" ht="12.75" customHeight="1" x14ac:dyDescent="0.25">
      <c r="A32717" s="144" t="s">
        <v>4868</v>
      </c>
      <c r="B32717" s="145"/>
      <c r="C32717" s="145"/>
      <c r="D32717" s="145"/>
      <c r="E32717" s="146"/>
      <c r="F32717" s="147"/>
    </row>
    <row r="32718" spans="1:6" ht="12.75" customHeight="1" x14ac:dyDescent="0.2">
      <c r="A32718" s="138" t="s">
        <v>3769</v>
      </c>
      <c r="B32718" s="139"/>
      <c r="C32718" s="139"/>
      <c r="D32718" s="140"/>
      <c r="E32718" s="76" t="s">
        <v>4869</v>
      </c>
      <c r="F32718" s="77" t="s">
        <v>4870</v>
      </c>
    </row>
    <row r="32719" spans="1:6" ht="12.75" customHeight="1" x14ac:dyDescent="0.2">
      <c r="A32719" s="141"/>
      <c r="B32719" s="142"/>
      <c r="C32719" s="142"/>
      <c r="D32719" s="143"/>
      <c r="E32719" s="78" t="s">
        <v>3963</v>
      </c>
      <c r="F32719" s="79" t="s">
        <v>263</v>
      </c>
    </row>
    <row r="32720" spans="1:6" ht="409.6" hidden="1" customHeight="1" x14ac:dyDescent="0.2"/>
    <row r="32721" spans="1:6" ht="12.75" customHeight="1" x14ac:dyDescent="0.2">
      <c r="A32721" s="80" t="s">
        <v>4871</v>
      </c>
      <c r="B32721" s="81" t="s">
        <v>4872</v>
      </c>
      <c r="C32721" s="82" t="s">
        <v>4870</v>
      </c>
      <c r="D32721" s="82" t="s">
        <v>4873</v>
      </c>
      <c r="E32721" s="82" t="s">
        <v>4874</v>
      </c>
      <c r="F32721" s="83" t="s">
        <v>4875</v>
      </c>
    </row>
    <row r="32722" spans="1:6" ht="409.6" hidden="1" customHeight="1" x14ac:dyDescent="0.2"/>
    <row r="32723" spans="1:6" ht="25.5" customHeight="1" x14ac:dyDescent="0.2">
      <c r="A32723" s="84" t="s">
        <v>6097</v>
      </c>
      <c r="B32723" s="85" t="s">
        <v>6098</v>
      </c>
      <c r="C32723" s="86" t="s">
        <v>263</v>
      </c>
      <c r="D32723" s="87">
        <v>1.05</v>
      </c>
      <c r="E32723" s="88">
        <v>39167</v>
      </c>
      <c r="F32723" s="89">
        <f>+D32723*E32723</f>
        <v>41125.35</v>
      </c>
    </row>
    <row r="32724" spans="1:6" ht="409.6" hidden="1" customHeight="1" x14ac:dyDescent="0.2"/>
    <row r="32725" spans="1:6" ht="25.5" customHeight="1" x14ac:dyDescent="0.2">
      <c r="A32725" s="84" t="s">
        <v>6099</v>
      </c>
      <c r="B32725" s="85" t="s">
        <v>6100</v>
      </c>
      <c r="C32725" s="86" t="s">
        <v>9</v>
      </c>
      <c r="D32725" s="87">
        <v>8.7499999999999994E-2</v>
      </c>
      <c r="E32725" s="88">
        <v>24053</v>
      </c>
      <c r="F32725" s="89">
        <f>+D32725*E32725</f>
        <v>2104.6374999999998</v>
      </c>
    </row>
    <row r="32726" spans="1:6" ht="409.6" hidden="1" customHeight="1" x14ac:dyDescent="0.2"/>
    <row r="32727" spans="1:6" ht="25.5" customHeight="1" x14ac:dyDescent="0.2">
      <c r="A32727" s="84" t="s">
        <v>6101</v>
      </c>
      <c r="B32727" s="85" t="s">
        <v>6102</v>
      </c>
      <c r="C32727" s="86" t="s">
        <v>9</v>
      </c>
      <c r="D32727" s="87">
        <v>8.7499999999999994E-2</v>
      </c>
      <c r="E32727" s="88">
        <v>45682</v>
      </c>
      <c r="F32727" s="89">
        <f>+D32727*E32727</f>
        <v>3997.1749999999997</v>
      </c>
    </row>
    <row r="32728" spans="1:6" ht="409.6" hidden="1" customHeight="1" x14ac:dyDescent="0.2"/>
    <row r="32729" spans="1:6" ht="25.5" customHeight="1" x14ac:dyDescent="0.2">
      <c r="A32729" s="84" t="s">
        <v>6103</v>
      </c>
      <c r="B32729" s="85" t="s">
        <v>6104</v>
      </c>
      <c r="C32729" s="86" t="s">
        <v>9</v>
      </c>
      <c r="D32729" s="87">
        <v>0.11667</v>
      </c>
      <c r="E32729" s="88">
        <v>59083</v>
      </c>
      <c r="F32729" s="89">
        <f>+D32729*E32729</f>
        <v>6893.2136099999998</v>
      </c>
    </row>
    <row r="32730" spans="1:6" ht="409.6" hidden="1" customHeight="1" x14ac:dyDescent="0.2"/>
    <row r="32731" spans="1:6" ht="25.5" customHeight="1" x14ac:dyDescent="0.2">
      <c r="A32731" s="84" t="s">
        <v>6105</v>
      </c>
      <c r="B32731" s="85" t="s">
        <v>6106</v>
      </c>
      <c r="C32731" s="86" t="s">
        <v>9</v>
      </c>
      <c r="D32731" s="87">
        <v>0.11667</v>
      </c>
      <c r="E32731" s="88">
        <v>20986</v>
      </c>
      <c r="F32731" s="89">
        <f>+D32731*E32731</f>
        <v>2448.4366199999999</v>
      </c>
    </row>
    <row r="32732" spans="1:6" ht="409.6" hidden="1" customHeight="1" x14ac:dyDescent="0.2"/>
    <row r="32733" spans="1:6" ht="25.5" customHeight="1" x14ac:dyDescent="0.2">
      <c r="A32733" s="84" t="s">
        <v>6107</v>
      </c>
      <c r="B32733" s="85" t="s">
        <v>6108</v>
      </c>
      <c r="C32733" s="86" t="s">
        <v>9</v>
      </c>
      <c r="D32733" s="87">
        <v>0.17499999999999999</v>
      </c>
      <c r="E32733" s="88">
        <v>22116</v>
      </c>
      <c r="F32733" s="89">
        <f>+D32733*E32733</f>
        <v>3870.2999999999997</v>
      </c>
    </row>
    <row r="32734" spans="1:6" ht="409.6" hidden="1" customHeight="1" x14ac:dyDescent="0.2"/>
    <row r="32735" spans="1:6" ht="25.5" customHeight="1" x14ac:dyDescent="0.2">
      <c r="A32735" s="84" t="s">
        <v>5999</v>
      </c>
      <c r="B32735" s="85" t="s">
        <v>6000</v>
      </c>
      <c r="C32735" s="86" t="s">
        <v>9</v>
      </c>
      <c r="D32735" s="87">
        <v>2.1850000000000001E-2</v>
      </c>
      <c r="E32735" s="88">
        <v>105565</v>
      </c>
      <c r="F32735" s="89">
        <f>+D32735*E32735</f>
        <v>2306.5952500000003</v>
      </c>
    </row>
    <row r="32736" spans="1:6" ht="409.6" hidden="1" customHeight="1" x14ac:dyDescent="0.2"/>
    <row r="32737" spans="1:6" ht="25.5" customHeight="1" thickBot="1" x14ac:dyDescent="0.25">
      <c r="A32737" s="84" t="s">
        <v>6001</v>
      </c>
      <c r="B32737" s="85" t="s">
        <v>6002</v>
      </c>
      <c r="C32737" s="86" t="s">
        <v>9</v>
      </c>
      <c r="D32737" s="87">
        <v>2.1850000000000001E-2</v>
      </c>
      <c r="E32737" s="88">
        <v>50900</v>
      </c>
      <c r="F32737" s="89">
        <f>+D32737*E32737</f>
        <v>1112.165</v>
      </c>
    </row>
    <row r="32738" spans="1:6" ht="409.6" hidden="1" customHeight="1" thickBot="1" x14ac:dyDescent="0.25"/>
    <row r="32739" spans="1:6" ht="13.5" customHeight="1" thickBot="1" x14ac:dyDescent="0.25">
      <c r="A32739" s="90" t="s">
        <v>4883</v>
      </c>
      <c r="B32739" s="91"/>
      <c r="C32739" s="92">
        <v>93.784605442876199</v>
      </c>
      <c r="D32739" s="91"/>
      <c r="E32739" s="93" t="s">
        <v>4884</v>
      </c>
      <c r="F32739" s="94">
        <v>63857</v>
      </c>
    </row>
    <row r="32740" spans="1:6" ht="0.2" customHeight="1" x14ac:dyDescent="0.2"/>
    <row r="32741" spans="1:6" ht="12.75" customHeight="1" x14ac:dyDescent="0.2">
      <c r="A32741" s="80" t="s">
        <v>4871</v>
      </c>
      <c r="B32741" s="81" t="s">
        <v>4885</v>
      </c>
      <c r="C32741" s="82" t="s">
        <v>4870</v>
      </c>
      <c r="D32741" s="82" t="s">
        <v>4873</v>
      </c>
      <c r="E32741" s="82" t="s">
        <v>4874</v>
      </c>
      <c r="F32741" s="83" t="s">
        <v>4875</v>
      </c>
    </row>
    <row r="32742" spans="1:6" ht="409.6" hidden="1" customHeight="1" x14ac:dyDescent="0.2"/>
    <row r="32743" spans="1:6" ht="25.5" customHeight="1" thickBot="1" x14ac:dyDescent="0.25">
      <c r="A32743" s="84" t="s">
        <v>6003</v>
      </c>
      <c r="B32743" s="85" t="s">
        <v>6004</v>
      </c>
      <c r="C32743" s="86" t="s">
        <v>4888</v>
      </c>
      <c r="D32743" s="87">
        <v>2.1870000000000001E-2</v>
      </c>
      <c r="E32743" s="88">
        <v>184277</v>
      </c>
      <c r="F32743" s="89">
        <f>+D32743*E32743</f>
        <v>4030.1379900000002</v>
      </c>
    </row>
    <row r="32744" spans="1:6" ht="409.6" hidden="1" customHeight="1" thickBot="1" x14ac:dyDescent="0.25"/>
    <row r="32745" spans="1:6" ht="13.5" customHeight="1" thickBot="1" x14ac:dyDescent="0.25">
      <c r="A32745" s="90" t="s">
        <v>4893</v>
      </c>
      <c r="B32745" s="91"/>
      <c r="C32745" s="92">
        <v>5.9187240229699398</v>
      </c>
      <c r="D32745" s="91"/>
      <c r="E32745" s="93" t="s">
        <v>4884</v>
      </c>
      <c r="F32745" s="94">
        <v>4030</v>
      </c>
    </row>
    <row r="32746" spans="1:6" ht="0.2" customHeight="1" x14ac:dyDescent="0.2"/>
    <row r="32747" spans="1:6" ht="12.75" customHeight="1" x14ac:dyDescent="0.2">
      <c r="A32747" s="80" t="s">
        <v>4871</v>
      </c>
      <c r="B32747" s="81" t="s">
        <v>4894</v>
      </c>
      <c r="C32747" s="82" t="s">
        <v>4870</v>
      </c>
      <c r="D32747" s="82" t="s">
        <v>4873</v>
      </c>
      <c r="E32747" s="82" t="s">
        <v>4874</v>
      </c>
      <c r="F32747" s="83" t="s">
        <v>4875</v>
      </c>
    </row>
    <row r="32748" spans="1:6" ht="409.6" hidden="1" customHeight="1" x14ac:dyDescent="0.2"/>
    <row r="32749" spans="1:6" ht="25.5" customHeight="1" thickBot="1" x14ac:dyDescent="0.25">
      <c r="A32749" s="84" t="s">
        <v>4895</v>
      </c>
      <c r="B32749" s="85" t="s">
        <v>4896</v>
      </c>
      <c r="C32749" s="86" t="s">
        <v>4897</v>
      </c>
      <c r="D32749" s="87">
        <v>0.05</v>
      </c>
      <c r="E32749" s="88">
        <v>4030</v>
      </c>
      <c r="F32749" s="89">
        <f>+D32749*E32749</f>
        <v>201.5</v>
      </c>
    </row>
    <row r="32750" spans="1:6" ht="409.6" hidden="1" customHeight="1" thickBot="1" x14ac:dyDescent="0.25"/>
    <row r="32751" spans="1:6" ht="13.5" customHeight="1" thickBot="1" x14ac:dyDescent="0.25">
      <c r="A32751" s="90" t="s">
        <v>4898</v>
      </c>
      <c r="B32751" s="91"/>
      <c r="C32751" s="92">
        <v>0.29667053415382799</v>
      </c>
      <c r="D32751" s="91"/>
      <c r="E32751" s="93" t="s">
        <v>4884</v>
      </c>
      <c r="F32751" s="94">
        <v>202</v>
      </c>
    </row>
    <row r="32752" spans="1:6" ht="0.2" customHeight="1" thickBot="1" x14ac:dyDescent="0.25"/>
    <row r="32753" spans="1:6" ht="12.75" customHeight="1" thickBot="1" x14ac:dyDescent="0.3">
      <c r="A32753" s="157" t="s">
        <v>4909</v>
      </c>
      <c r="B32753" s="158"/>
      <c r="C32753" s="158"/>
      <c r="D32753" s="158"/>
      <c r="E32753" s="159">
        <v>68089</v>
      </c>
      <c r="F32753" s="160"/>
    </row>
    <row r="32754" spans="1:6" ht="12.75" customHeight="1" x14ac:dyDescent="0.2"/>
    <row r="32755" spans="1:6" ht="12.75" customHeight="1" x14ac:dyDescent="0.2"/>
    <row r="32756" spans="1:6" ht="409.6" hidden="1" customHeight="1" x14ac:dyDescent="0.2"/>
    <row r="32757" spans="1:6" ht="12.75" customHeight="1" x14ac:dyDescent="0.25">
      <c r="A32757" s="144" t="s">
        <v>4868</v>
      </c>
      <c r="B32757" s="145"/>
      <c r="C32757" s="145"/>
      <c r="D32757" s="145"/>
      <c r="E32757" s="146"/>
      <c r="F32757" s="147"/>
    </row>
    <row r="32758" spans="1:6" ht="12.75" customHeight="1" x14ac:dyDescent="0.2">
      <c r="A32758" s="138" t="s">
        <v>3965</v>
      </c>
      <c r="B32758" s="139"/>
      <c r="C32758" s="139"/>
      <c r="D32758" s="140"/>
      <c r="E32758" s="76" t="s">
        <v>4869</v>
      </c>
      <c r="F32758" s="77" t="s">
        <v>4870</v>
      </c>
    </row>
    <row r="32759" spans="1:6" ht="12.75" customHeight="1" x14ac:dyDescent="0.2">
      <c r="A32759" s="141"/>
      <c r="B32759" s="142"/>
      <c r="C32759" s="142"/>
      <c r="D32759" s="143"/>
      <c r="E32759" s="78" t="s">
        <v>3964</v>
      </c>
      <c r="F32759" s="79" t="s">
        <v>9</v>
      </c>
    </row>
    <row r="32760" spans="1:6" ht="409.6" hidden="1" customHeight="1" x14ac:dyDescent="0.2"/>
    <row r="32761" spans="1:6" ht="12.75" customHeight="1" x14ac:dyDescent="0.2">
      <c r="A32761" s="80" t="s">
        <v>4871</v>
      </c>
      <c r="B32761" s="81" t="s">
        <v>4872</v>
      </c>
      <c r="C32761" s="82" t="s">
        <v>4870</v>
      </c>
      <c r="D32761" s="82" t="s">
        <v>4873</v>
      </c>
      <c r="E32761" s="82" t="s">
        <v>4874</v>
      </c>
      <c r="F32761" s="83" t="s">
        <v>4875</v>
      </c>
    </row>
    <row r="32762" spans="1:6" ht="409.6" hidden="1" customHeight="1" x14ac:dyDescent="0.2"/>
    <row r="32763" spans="1:6" ht="25.5" customHeight="1" thickBot="1" x14ac:dyDescent="0.25">
      <c r="A32763" s="84" t="s">
        <v>6920</v>
      </c>
      <c r="B32763" s="85" t="s">
        <v>6921</v>
      </c>
      <c r="C32763" s="86" t="s">
        <v>9</v>
      </c>
      <c r="D32763" s="87">
        <v>1</v>
      </c>
      <c r="E32763" s="88">
        <v>8000</v>
      </c>
      <c r="F32763" s="89">
        <f>+D32763*E32763</f>
        <v>8000</v>
      </c>
    </row>
    <row r="32764" spans="1:6" ht="409.6" hidden="1" customHeight="1" thickBot="1" x14ac:dyDescent="0.25"/>
    <row r="32765" spans="1:6" ht="13.5" customHeight="1" thickBot="1" x14ac:dyDescent="0.25">
      <c r="A32765" s="90" t="s">
        <v>4883</v>
      </c>
      <c r="B32765" s="91"/>
      <c r="C32765" s="92">
        <v>49.766718506998401</v>
      </c>
      <c r="D32765" s="91"/>
      <c r="E32765" s="93" t="s">
        <v>4884</v>
      </c>
      <c r="F32765" s="94">
        <v>8000</v>
      </c>
    </row>
    <row r="32766" spans="1:6" ht="0.2" customHeight="1" x14ac:dyDescent="0.2"/>
    <row r="32767" spans="1:6" ht="12.75" customHeight="1" x14ac:dyDescent="0.2">
      <c r="A32767" s="80" t="s">
        <v>4871</v>
      </c>
      <c r="B32767" s="81" t="s">
        <v>4885</v>
      </c>
      <c r="C32767" s="82" t="s">
        <v>4870</v>
      </c>
      <c r="D32767" s="82" t="s">
        <v>4873</v>
      </c>
      <c r="E32767" s="82" t="s">
        <v>4874</v>
      </c>
      <c r="F32767" s="83" t="s">
        <v>4875</v>
      </c>
    </row>
    <row r="32768" spans="1:6" ht="409.6" hidden="1" customHeight="1" x14ac:dyDescent="0.2"/>
    <row r="32769" spans="1:6" ht="25.5" customHeight="1" thickBot="1" x14ac:dyDescent="0.25">
      <c r="A32769" s="84" t="s">
        <v>6003</v>
      </c>
      <c r="B32769" s="85" t="s">
        <v>6004</v>
      </c>
      <c r="C32769" s="86" t="s">
        <v>4888</v>
      </c>
      <c r="D32769" s="87">
        <v>4.1730000000000003E-2</v>
      </c>
      <c r="E32769" s="88">
        <v>184277</v>
      </c>
      <c r="F32769" s="89">
        <f>+D32769*E32769</f>
        <v>7689.879210000001</v>
      </c>
    </row>
    <row r="32770" spans="1:6" ht="409.6" hidden="1" customHeight="1" thickBot="1" x14ac:dyDescent="0.25"/>
    <row r="32771" spans="1:6" ht="13.5" customHeight="1" thickBot="1" x14ac:dyDescent="0.25">
      <c r="A32771" s="90" t="s">
        <v>4893</v>
      </c>
      <c r="B32771" s="91"/>
      <c r="C32771" s="92">
        <v>47.838258164852299</v>
      </c>
      <c r="D32771" s="91"/>
      <c r="E32771" s="93" t="s">
        <v>4884</v>
      </c>
      <c r="F32771" s="94">
        <v>7690</v>
      </c>
    </row>
    <row r="32772" spans="1:6" ht="0.2" customHeight="1" x14ac:dyDescent="0.2"/>
    <row r="32773" spans="1:6" ht="12.75" customHeight="1" x14ac:dyDescent="0.2">
      <c r="A32773" s="80" t="s">
        <v>4871</v>
      </c>
      <c r="B32773" s="81" t="s">
        <v>4894</v>
      </c>
      <c r="C32773" s="82" t="s">
        <v>4870</v>
      </c>
      <c r="D32773" s="82" t="s">
        <v>4873</v>
      </c>
      <c r="E32773" s="82" t="s">
        <v>4874</v>
      </c>
      <c r="F32773" s="83" t="s">
        <v>4875</v>
      </c>
    </row>
    <row r="32774" spans="1:6" ht="409.6" hidden="1" customHeight="1" x14ac:dyDescent="0.2"/>
    <row r="32775" spans="1:6" ht="25.5" customHeight="1" thickBot="1" x14ac:dyDescent="0.25">
      <c r="A32775" s="84" t="s">
        <v>4895</v>
      </c>
      <c r="B32775" s="85" t="s">
        <v>4896</v>
      </c>
      <c r="C32775" s="86" t="s">
        <v>4897</v>
      </c>
      <c r="D32775" s="87">
        <v>0.05</v>
      </c>
      <c r="E32775" s="88">
        <v>7690</v>
      </c>
      <c r="F32775" s="89">
        <f>+D32775*E32775</f>
        <v>384.5</v>
      </c>
    </row>
    <row r="32776" spans="1:6" ht="409.6" hidden="1" customHeight="1" thickBot="1" x14ac:dyDescent="0.25"/>
    <row r="32777" spans="1:6" ht="13.5" customHeight="1" thickBot="1" x14ac:dyDescent="0.25">
      <c r="A32777" s="90" t="s">
        <v>4898</v>
      </c>
      <c r="B32777" s="91"/>
      <c r="C32777" s="92">
        <v>2.3950233281492999</v>
      </c>
      <c r="D32777" s="91"/>
      <c r="E32777" s="93" t="s">
        <v>4884</v>
      </c>
      <c r="F32777" s="94">
        <v>385</v>
      </c>
    </row>
    <row r="32778" spans="1:6" ht="0.2" customHeight="1" x14ac:dyDescent="0.2"/>
    <row r="32779" spans="1:6" ht="12.75" customHeight="1" thickBot="1" x14ac:dyDescent="0.3">
      <c r="A32779" s="157" t="s">
        <v>4909</v>
      </c>
      <c r="B32779" s="158"/>
      <c r="C32779" s="158"/>
      <c r="D32779" s="158"/>
      <c r="E32779" s="159">
        <v>16075</v>
      </c>
      <c r="F32779" s="160"/>
    </row>
    <row r="32780" spans="1:6" ht="12.75" customHeight="1" x14ac:dyDescent="0.2"/>
    <row r="32781" spans="1:6" ht="12.75" customHeight="1" x14ac:dyDescent="0.2"/>
    <row r="32782" spans="1:6" ht="409.6" hidden="1" customHeight="1" x14ac:dyDescent="0.2"/>
    <row r="32783" spans="1:6" ht="12.75" customHeight="1" x14ac:dyDescent="0.25">
      <c r="A32783" s="144" t="s">
        <v>4868</v>
      </c>
      <c r="B32783" s="145"/>
      <c r="C32783" s="145"/>
      <c r="D32783" s="145"/>
      <c r="E32783" s="146"/>
      <c r="F32783" s="147"/>
    </row>
    <row r="32784" spans="1:6" ht="12.75" customHeight="1" x14ac:dyDescent="0.2">
      <c r="A32784" s="138" t="s">
        <v>3967</v>
      </c>
      <c r="B32784" s="139"/>
      <c r="C32784" s="139"/>
      <c r="D32784" s="140"/>
      <c r="E32784" s="76" t="s">
        <v>4869</v>
      </c>
      <c r="F32784" s="77" t="s">
        <v>4870</v>
      </c>
    </row>
    <row r="32785" spans="1:6" ht="12.75" customHeight="1" x14ac:dyDescent="0.2">
      <c r="A32785" s="141"/>
      <c r="B32785" s="142"/>
      <c r="C32785" s="142"/>
      <c r="D32785" s="143"/>
      <c r="E32785" s="78" t="s">
        <v>3966</v>
      </c>
      <c r="F32785" s="79" t="s">
        <v>9</v>
      </c>
    </row>
    <row r="32786" spans="1:6" ht="409.6" hidden="1" customHeight="1" x14ac:dyDescent="0.2"/>
    <row r="32787" spans="1:6" ht="12.75" customHeight="1" x14ac:dyDescent="0.2">
      <c r="A32787" s="80" t="s">
        <v>4871</v>
      </c>
      <c r="B32787" s="81" t="s">
        <v>4872</v>
      </c>
      <c r="C32787" s="82" t="s">
        <v>4870</v>
      </c>
      <c r="D32787" s="82" t="s">
        <v>4873</v>
      </c>
      <c r="E32787" s="82" t="s">
        <v>4874</v>
      </c>
      <c r="F32787" s="83" t="s">
        <v>4875</v>
      </c>
    </row>
    <row r="32788" spans="1:6" ht="409.6" hidden="1" customHeight="1" x14ac:dyDescent="0.2"/>
    <row r="32789" spans="1:6" ht="25.5" customHeight="1" thickBot="1" x14ac:dyDescent="0.25">
      <c r="A32789" s="84" t="s">
        <v>6920</v>
      </c>
      <c r="B32789" s="85" t="s">
        <v>6921</v>
      </c>
      <c r="C32789" s="86" t="s">
        <v>9</v>
      </c>
      <c r="D32789" s="87">
        <v>1</v>
      </c>
      <c r="E32789" s="88">
        <v>8000</v>
      </c>
      <c r="F32789" s="89">
        <f>+D32789*E32789</f>
        <v>8000</v>
      </c>
    </row>
    <row r="32790" spans="1:6" ht="409.6" hidden="1" customHeight="1" thickBot="1" x14ac:dyDescent="0.25"/>
    <row r="32791" spans="1:6" ht="13.5" customHeight="1" thickBot="1" x14ac:dyDescent="0.25">
      <c r="A32791" s="90" t="s">
        <v>4883</v>
      </c>
      <c r="B32791" s="91"/>
      <c r="C32791" s="92">
        <v>49.766718506998401</v>
      </c>
      <c r="D32791" s="91"/>
      <c r="E32791" s="93" t="s">
        <v>4884</v>
      </c>
      <c r="F32791" s="94">
        <v>8000</v>
      </c>
    </row>
    <row r="32792" spans="1:6" ht="0.2" customHeight="1" x14ac:dyDescent="0.2"/>
    <row r="32793" spans="1:6" ht="12.75" customHeight="1" x14ac:dyDescent="0.2">
      <c r="A32793" s="80" t="s">
        <v>4871</v>
      </c>
      <c r="B32793" s="81" t="s">
        <v>4885</v>
      </c>
      <c r="C32793" s="82" t="s">
        <v>4870</v>
      </c>
      <c r="D32793" s="82" t="s">
        <v>4873</v>
      </c>
      <c r="E32793" s="82" t="s">
        <v>4874</v>
      </c>
      <c r="F32793" s="83" t="s">
        <v>4875</v>
      </c>
    </row>
    <row r="32794" spans="1:6" ht="409.6" hidden="1" customHeight="1" x14ac:dyDescent="0.2"/>
    <row r="32795" spans="1:6" ht="25.5" customHeight="1" thickBot="1" x14ac:dyDescent="0.25">
      <c r="A32795" s="84" t="s">
        <v>6003</v>
      </c>
      <c r="B32795" s="85" t="s">
        <v>6004</v>
      </c>
      <c r="C32795" s="86" t="s">
        <v>4888</v>
      </c>
      <c r="D32795" s="87">
        <v>4.1730000000000003E-2</v>
      </c>
      <c r="E32795" s="88">
        <v>184277</v>
      </c>
      <c r="F32795" s="89">
        <f>+D32795*E32795</f>
        <v>7689.879210000001</v>
      </c>
    </row>
    <row r="32796" spans="1:6" ht="409.6" hidden="1" customHeight="1" thickBot="1" x14ac:dyDescent="0.25"/>
    <row r="32797" spans="1:6" ht="13.5" customHeight="1" thickBot="1" x14ac:dyDescent="0.25">
      <c r="A32797" s="90" t="s">
        <v>4893</v>
      </c>
      <c r="B32797" s="91"/>
      <c r="C32797" s="92">
        <v>47.838258164852299</v>
      </c>
      <c r="D32797" s="91"/>
      <c r="E32797" s="93" t="s">
        <v>4884</v>
      </c>
      <c r="F32797" s="94">
        <v>7690</v>
      </c>
    </row>
    <row r="32798" spans="1:6" ht="0.2" customHeight="1" x14ac:dyDescent="0.2"/>
    <row r="32799" spans="1:6" ht="12.75" customHeight="1" x14ac:dyDescent="0.2">
      <c r="A32799" s="80" t="s">
        <v>4871</v>
      </c>
      <c r="B32799" s="81" t="s">
        <v>4894</v>
      </c>
      <c r="C32799" s="82" t="s">
        <v>4870</v>
      </c>
      <c r="D32799" s="82" t="s">
        <v>4873</v>
      </c>
      <c r="E32799" s="82" t="s">
        <v>4874</v>
      </c>
      <c r="F32799" s="83" t="s">
        <v>4875</v>
      </c>
    </row>
    <row r="32800" spans="1:6" ht="409.6" hidden="1" customHeight="1" x14ac:dyDescent="0.2"/>
    <row r="32801" spans="1:6" ht="25.5" customHeight="1" thickBot="1" x14ac:dyDescent="0.25">
      <c r="A32801" s="84" t="s">
        <v>4895</v>
      </c>
      <c r="B32801" s="85" t="s">
        <v>4896</v>
      </c>
      <c r="C32801" s="86" t="s">
        <v>4897</v>
      </c>
      <c r="D32801" s="87">
        <v>0.05</v>
      </c>
      <c r="E32801" s="88">
        <v>7690</v>
      </c>
      <c r="F32801" s="89">
        <f>+D32801*E32801</f>
        <v>384.5</v>
      </c>
    </row>
    <row r="32802" spans="1:6" ht="409.6" hidden="1" customHeight="1" thickBot="1" x14ac:dyDescent="0.25"/>
    <row r="32803" spans="1:6" ht="13.5" customHeight="1" thickBot="1" x14ac:dyDescent="0.25">
      <c r="A32803" s="90" t="s">
        <v>4898</v>
      </c>
      <c r="B32803" s="91"/>
      <c r="C32803" s="92">
        <v>2.3950233281492999</v>
      </c>
      <c r="D32803" s="91"/>
      <c r="E32803" s="93" t="s">
        <v>4884</v>
      </c>
      <c r="F32803" s="94">
        <v>385</v>
      </c>
    </row>
    <row r="32804" spans="1:6" ht="0.2" customHeight="1" thickBot="1" x14ac:dyDescent="0.25"/>
    <row r="32805" spans="1:6" ht="12.75" customHeight="1" thickBot="1" x14ac:dyDescent="0.3">
      <c r="A32805" s="157" t="s">
        <v>4909</v>
      </c>
      <c r="B32805" s="158"/>
      <c r="C32805" s="158"/>
      <c r="D32805" s="158"/>
      <c r="E32805" s="159">
        <v>16075</v>
      </c>
      <c r="F32805" s="160"/>
    </row>
    <row r="32806" spans="1:6" ht="12.75" customHeight="1" x14ac:dyDescent="0.2"/>
    <row r="32807" spans="1:6" ht="12.75" customHeight="1" x14ac:dyDescent="0.2"/>
    <row r="32808" spans="1:6" ht="409.6" hidden="1" customHeight="1" x14ac:dyDescent="0.2"/>
    <row r="32809" spans="1:6" ht="12.75" customHeight="1" x14ac:dyDescent="0.25">
      <c r="A32809" s="144" t="s">
        <v>4868</v>
      </c>
      <c r="B32809" s="145"/>
      <c r="C32809" s="145"/>
      <c r="D32809" s="145"/>
      <c r="E32809" s="146"/>
      <c r="F32809" s="147"/>
    </row>
    <row r="32810" spans="1:6" ht="12.75" customHeight="1" x14ac:dyDescent="0.2">
      <c r="A32810" s="138" t="s">
        <v>3969</v>
      </c>
      <c r="B32810" s="139"/>
      <c r="C32810" s="139"/>
      <c r="D32810" s="140"/>
      <c r="E32810" s="76" t="s">
        <v>4869</v>
      </c>
      <c r="F32810" s="77" t="s">
        <v>4870</v>
      </c>
    </row>
    <row r="32811" spans="1:6" ht="12.75" customHeight="1" x14ac:dyDescent="0.2">
      <c r="A32811" s="141"/>
      <c r="B32811" s="142"/>
      <c r="C32811" s="142"/>
      <c r="D32811" s="143"/>
      <c r="E32811" s="78" t="s">
        <v>3968</v>
      </c>
      <c r="F32811" s="79" t="s">
        <v>9</v>
      </c>
    </row>
    <row r="32812" spans="1:6" ht="409.6" hidden="1" customHeight="1" x14ac:dyDescent="0.2"/>
    <row r="32813" spans="1:6" ht="12.75" customHeight="1" x14ac:dyDescent="0.2">
      <c r="A32813" s="80" t="s">
        <v>4871</v>
      </c>
      <c r="B32813" s="81" t="s">
        <v>4872</v>
      </c>
      <c r="C32813" s="82" t="s">
        <v>4870</v>
      </c>
      <c r="D32813" s="82" t="s">
        <v>4873</v>
      </c>
      <c r="E32813" s="82" t="s">
        <v>4874</v>
      </c>
      <c r="F32813" s="83" t="s">
        <v>4875</v>
      </c>
    </row>
    <row r="32814" spans="1:6" ht="409.6" hidden="1" customHeight="1" x14ac:dyDescent="0.2"/>
    <row r="32815" spans="1:6" ht="25.5" customHeight="1" thickBot="1" x14ac:dyDescent="0.25">
      <c r="A32815" s="84" t="s">
        <v>6920</v>
      </c>
      <c r="B32815" s="85" t="s">
        <v>6921</v>
      </c>
      <c r="C32815" s="86" t="s">
        <v>9</v>
      </c>
      <c r="D32815" s="87">
        <v>1</v>
      </c>
      <c r="E32815" s="88">
        <v>8000</v>
      </c>
      <c r="F32815" s="89">
        <f>+D32815*E32815</f>
        <v>8000</v>
      </c>
    </row>
    <row r="32816" spans="1:6" ht="409.6" hidden="1" customHeight="1" thickBot="1" x14ac:dyDescent="0.25"/>
    <row r="32817" spans="1:6" ht="13.5" customHeight="1" thickBot="1" x14ac:dyDescent="0.25">
      <c r="A32817" s="90" t="s">
        <v>4883</v>
      </c>
      <c r="B32817" s="91"/>
      <c r="C32817" s="92">
        <v>49.766718506998401</v>
      </c>
      <c r="D32817" s="91"/>
      <c r="E32817" s="93" t="s">
        <v>4884</v>
      </c>
      <c r="F32817" s="94">
        <v>8000</v>
      </c>
    </row>
    <row r="32818" spans="1:6" ht="0.2" customHeight="1" x14ac:dyDescent="0.2"/>
    <row r="32819" spans="1:6" ht="12.75" customHeight="1" x14ac:dyDescent="0.2">
      <c r="A32819" s="80" t="s">
        <v>4871</v>
      </c>
      <c r="B32819" s="81" t="s">
        <v>4885</v>
      </c>
      <c r="C32819" s="82" t="s">
        <v>4870</v>
      </c>
      <c r="D32819" s="82" t="s">
        <v>4873</v>
      </c>
      <c r="E32819" s="82" t="s">
        <v>4874</v>
      </c>
      <c r="F32819" s="83" t="s">
        <v>4875</v>
      </c>
    </row>
    <row r="32820" spans="1:6" ht="409.6" hidden="1" customHeight="1" x14ac:dyDescent="0.2"/>
    <row r="32821" spans="1:6" ht="25.5" customHeight="1" thickBot="1" x14ac:dyDescent="0.25">
      <c r="A32821" s="84" t="s">
        <v>6003</v>
      </c>
      <c r="B32821" s="85" t="s">
        <v>6004</v>
      </c>
      <c r="C32821" s="86" t="s">
        <v>4888</v>
      </c>
      <c r="D32821" s="87">
        <v>4.1730000000000003E-2</v>
      </c>
      <c r="E32821" s="88">
        <v>184277</v>
      </c>
      <c r="F32821" s="89">
        <f>+D32821*E32821</f>
        <v>7689.879210000001</v>
      </c>
    </row>
    <row r="32822" spans="1:6" ht="409.6" hidden="1" customHeight="1" thickBot="1" x14ac:dyDescent="0.25"/>
    <row r="32823" spans="1:6" ht="13.5" customHeight="1" thickBot="1" x14ac:dyDescent="0.25">
      <c r="A32823" s="90" t="s">
        <v>4893</v>
      </c>
      <c r="B32823" s="91"/>
      <c r="C32823" s="92">
        <v>47.838258164852299</v>
      </c>
      <c r="D32823" s="91"/>
      <c r="E32823" s="93" t="s">
        <v>4884</v>
      </c>
      <c r="F32823" s="94">
        <v>7690</v>
      </c>
    </row>
    <row r="32824" spans="1:6" ht="0.2" customHeight="1" x14ac:dyDescent="0.2"/>
    <row r="32825" spans="1:6" ht="12.75" customHeight="1" x14ac:dyDescent="0.2">
      <c r="A32825" s="80" t="s">
        <v>4871</v>
      </c>
      <c r="B32825" s="81" t="s">
        <v>4894</v>
      </c>
      <c r="C32825" s="82" t="s">
        <v>4870</v>
      </c>
      <c r="D32825" s="82" t="s">
        <v>4873</v>
      </c>
      <c r="E32825" s="82" t="s">
        <v>4874</v>
      </c>
      <c r="F32825" s="83" t="s">
        <v>4875</v>
      </c>
    </row>
    <row r="32826" spans="1:6" ht="409.6" hidden="1" customHeight="1" x14ac:dyDescent="0.2"/>
    <row r="32827" spans="1:6" ht="25.5" customHeight="1" thickBot="1" x14ac:dyDescent="0.25">
      <c r="A32827" s="84" t="s">
        <v>4895</v>
      </c>
      <c r="B32827" s="85" t="s">
        <v>4896</v>
      </c>
      <c r="C32827" s="86" t="s">
        <v>4897</v>
      </c>
      <c r="D32827" s="87">
        <v>0.05</v>
      </c>
      <c r="E32827" s="88">
        <v>7690</v>
      </c>
      <c r="F32827" s="89">
        <f>+D32827*E32827</f>
        <v>384.5</v>
      </c>
    </row>
    <row r="32828" spans="1:6" ht="409.6" hidden="1" customHeight="1" thickBot="1" x14ac:dyDescent="0.25"/>
    <row r="32829" spans="1:6" ht="13.5" customHeight="1" thickBot="1" x14ac:dyDescent="0.25">
      <c r="A32829" s="90" t="s">
        <v>4898</v>
      </c>
      <c r="B32829" s="91"/>
      <c r="C32829" s="92">
        <v>2.3950233281492999</v>
      </c>
      <c r="D32829" s="91"/>
      <c r="E32829" s="93" t="s">
        <v>4884</v>
      </c>
      <c r="F32829" s="94">
        <v>385</v>
      </c>
    </row>
    <row r="32830" spans="1:6" ht="0.2" customHeight="1" thickBot="1" x14ac:dyDescent="0.25"/>
    <row r="32831" spans="1:6" ht="12.75" customHeight="1" thickBot="1" x14ac:dyDescent="0.3">
      <c r="A32831" s="157" t="s">
        <v>4909</v>
      </c>
      <c r="B32831" s="158"/>
      <c r="C32831" s="158"/>
      <c r="D32831" s="158"/>
      <c r="E32831" s="159">
        <v>16075</v>
      </c>
      <c r="F32831" s="160"/>
    </row>
    <row r="32832" spans="1:6" ht="12.75" customHeight="1" x14ac:dyDescent="0.2"/>
    <row r="32833" spans="1:6" ht="12.75" customHeight="1" x14ac:dyDescent="0.2"/>
    <row r="32834" spans="1:6" ht="409.6" hidden="1" customHeight="1" x14ac:dyDescent="0.2"/>
    <row r="32835" spans="1:6" ht="12.75" customHeight="1" x14ac:dyDescent="0.25">
      <c r="A32835" s="144" t="s">
        <v>4868</v>
      </c>
      <c r="B32835" s="145"/>
      <c r="C32835" s="145"/>
      <c r="D32835" s="145"/>
      <c r="E32835" s="146"/>
      <c r="F32835" s="147"/>
    </row>
    <row r="32836" spans="1:6" ht="12.75" customHeight="1" x14ac:dyDescent="0.2">
      <c r="A32836" s="138" t="s">
        <v>3971</v>
      </c>
      <c r="B32836" s="139"/>
      <c r="C32836" s="139"/>
      <c r="D32836" s="140"/>
      <c r="E32836" s="76" t="s">
        <v>4869</v>
      </c>
      <c r="F32836" s="77" t="s">
        <v>4870</v>
      </c>
    </row>
    <row r="32837" spans="1:6" ht="12.75" customHeight="1" x14ac:dyDescent="0.2">
      <c r="A32837" s="141"/>
      <c r="B32837" s="142"/>
      <c r="C32837" s="142"/>
      <c r="D32837" s="143"/>
      <c r="E32837" s="78" t="s">
        <v>3970</v>
      </c>
      <c r="F32837" s="79" t="s">
        <v>9</v>
      </c>
    </row>
    <row r="32838" spans="1:6" ht="409.6" hidden="1" customHeight="1" x14ac:dyDescent="0.2"/>
    <row r="32839" spans="1:6" ht="12.75" customHeight="1" x14ac:dyDescent="0.2">
      <c r="A32839" s="80" t="s">
        <v>4871</v>
      </c>
      <c r="B32839" s="81" t="s">
        <v>4872</v>
      </c>
      <c r="C32839" s="82" t="s">
        <v>4870</v>
      </c>
      <c r="D32839" s="82" t="s">
        <v>4873</v>
      </c>
      <c r="E32839" s="82" t="s">
        <v>4874</v>
      </c>
      <c r="F32839" s="83" t="s">
        <v>4875</v>
      </c>
    </row>
    <row r="32840" spans="1:6" ht="409.6" hidden="1" customHeight="1" x14ac:dyDescent="0.2"/>
    <row r="32841" spans="1:6" ht="25.5" customHeight="1" thickBot="1" x14ac:dyDescent="0.25">
      <c r="A32841" s="84" t="s">
        <v>6920</v>
      </c>
      <c r="B32841" s="85" t="s">
        <v>6921</v>
      </c>
      <c r="C32841" s="86" t="s">
        <v>9</v>
      </c>
      <c r="D32841" s="87">
        <v>1</v>
      </c>
      <c r="E32841" s="88">
        <v>8000</v>
      </c>
      <c r="F32841" s="89">
        <f>+D32841*E32841</f>
        <v>8000</v>
      </c>
    </row>
    <row r="32842" spans="1:6" ht="409.6" hidden="1" customHeight="1" thickBot="1" x14ac:dyDescent="0.25"/>
    <row r="32843" spans="1:6" ht="13.5" customHeight="1" thickBot="1" x14ac:dyDescent="0.25">
      <c r="A32843" s="90" t="s">
        <v>4883</v>
      </c>
      <c r="B32843" s="91"/>
      <c r="C32843" s="92">
        <v>49.766718506998401</v>
      </c>
      <c r="D32843" s="91"/>
      <c r="E32843" s="93" t="s">
        <v>4884</v>
      </c>
      <c r="F32843" s="94">
        <v>8000</v>
      </c>
    </row>
    <row r="32844" spans="1:6" ht="0.2" customHeight="1" x14ac:dyDescent="0.2"/>
    <row r="32845" spans="1:6" ht="12.75" customHeight="1" x14ac:dyDescent="0.2">
      <c r="A32845" s="80" t="s">
        <v>4871</v>
      </c>
      <c r="B32845" s="81" t="s">
        <v>4885</v>
      </c>
      <c r="C32845" s="82" t="s">
        <v>4870</v>
      </c>
      <c r="D32845" s="82" t="s">
        <v>4873</v>
      </c>
      <c r="E32845" s="82" t="s">
        <v>4874</v>
      </c>
      <c r="F32845" s="83" t="s">
        <v>4875</v>
      </c>
    </row>
    <row r="32846" spans="1:6" ht="409.6" hidden="1" customHeight="1" x14ac:dyDescent="0.2"/>
    <row r="32847" spans="1:6" ht="25.5" customHeight="1" thickBot="1" x14ac:dyDescent="0.25">
      <c r="A32847" s="84" t="s">
        <v>6003</v>
      </c>
      <c r="B32847" s="85" t="s">
        <v>6004</v>
      </c>
      <c r="C32847" s="86" t="s">
        <v>4888</v>
      </c>
      <c r="D32847" s="87">
        <v>4.1730000000000003E-2</v>
      </c>
      <c r="E32847" s="88">
        <v>184277</v>
      </c>
      <c r="F32847" s="89">
        <f>+D32847*E32847</f>
        <v>7689.879210000001</v>
      </c>
    </row>
    <row r="32848" spans="1:6" ht="409.6" hidden="1" customHeight="1" thickBot="1" x14ac:dyDescent="0.25"/>
    <row r="32849" spans="1:6" ht="13.5" customHeight="1" thickBot="1" x14ac:dyDescent="0.25">
      <c r="A32849" s="90" t="s">
        <v>4893</v>
      </c>
      <c r="B32849" s="91"/>
      <c r="C32849" s="92">
        <v>47.838258164852299</v>
      </c>
      <c r="D32849" s="91"/>
      <c r="E32849" s="93" t="s">
        <v>4884</v>
      </c>
      <c r="F32849" s="94">
        <v>7690</v>
      </c>
    </row>
    <row r="32850" spans="1:6" ht="0.2" customHeight="1" x14ac:dyDescent="0.2"/>
    <row r="32851" spans="1:6" ht="12.75" customHeight="1" x14ac:dyDescent="0.2">
      <c r="A32851" s="80" t="s">
        <v>4871</v>
      </c>
      <c r="B32851" s="81" t="s">
        <v>4894</v>
      </c>
      <c r="C32851" s="82" t="s">
        <v>4870</v>
      </c>
      <c r="D32851" s="82" t="s">
        <v>4873</v>
      </c>
      <c r="E32851" s="82" t="s">
        <v>4874</v>
      </c>
      <c r="F32851" s="83" t="s">
        <v>4875</v>
      </c>
    </row>
    <row r="32852" spans="1:6" ht="409.6" hidden="1" customHeight="1" x14ac:dyDescent="0.2"/>
    <row r="32853" spans="1:6" ht="25.5" customHeight="1" thickBot="1" x14ac:dyDescent="0.25">
      <c r="A32853" s="84" t="s">
        <v>4895</v>
      </c>
      <c r="B32853" s="85" t="s">
        <v>4896</v>
      </c>
      <c r="C32853" s="86" t="s">
        <v>4897</v>
      </c>
      <c r="D32853" s="87">
        <v>0.05</v>
      </c>
      <c r="E32853" s="88">
        <v>7690</v>
      </c>
      <c r="F32853" s="89">
        <f>+D32853*E32853</f>
        <v>384.5</v>
      </c>
    </row>
    <row r="32854" spans="1:6" ht="409.6" hidden="1" customHeight="1" x14ac:dyDescent="0.2"/>
    <row r="32855" spans="1:6" ht="13.5" customHeight="1" thickBot="1" x14ac:dyDescent="0.25">
      <c r="A32855" s="90" t="s">
        <v>4898</v>
      </c>
      <c r="B32855" s="91"/>
      <c r="C32855" s="92">
        <v>2.3950233281492999</v>
      </c>
      <c r="D32855" s="91"/>
      <c r="E32855" s="93" t="s">
        <v>4884</v>
      </c>
      <c r="F32855" s="94">
        <v>385</v>
      </c>
    </row>
    <row r="32856" spans="1:6" ht="0.2" customHeight="1" thickBot="1" x14ac:dyDescent="0.25"/>
    <row r="32857" spans="1:6" ht="12.75" customHeight="1" thickBot="1" x14ac:dyDescent="0.3">
      <c r="A32857" s="157" t="s">
        <v>4909</v>
      </c>
      <c r="B32857" s="158"/>
      <c r="C32857" s="158"/>
      <c r="D32857" s="158"/>
      <c r="E32857" s="159">
        <v>16075</v>
      </c>
      <c r="F32857" s="160"/>
    </row>
    <row r="32858" spans="1:6" ht="12.75" customHeight="1" x14ac:dyDescent="0.2"/>
    <row r="32859" spans="1:6" ht="12.75" customHeight="1" x14ac:dyDescent="0.2"/>
    <row r="32860" spans="1:6" ht="409.6" hidden="1" customHeight="1" x14ac:dyDescent="0.2"/>
    <row r="32861" spans="1:6" ht="12.75" customHeight="1" x14ac:dyDescent="0.25">
      <c r="A32861" s="144" t="s">
        <v>4868</v>
      </c>
      <c r="B32861" s="145"/>
      <c r="C32861" s="145"/>
      <c r="D32861" s="145"/>
      <c r="E32861" s="146"/>
      <c r="F32861" s="147"/>
    </row>
    <row r="32862" spans="1:6" ht="12.75" customHeight="1" x14ac:dyDescent="0.2">
      <c r="A32862" s="138" t="s">
        <v>3973</v>
      </c>
      <c r="B32862" s="139"/>
      <c r="C32862" s="139"/>
      <c r="D32862" s="140"/>
      <c r="E32862" s="76" t="s">
        <v>4869</v>
      </c>
      <c r="F32862" s="77" t="s">
        <v>4870</v>
      </c>
    </row>
    <row r="32863" spans="1:6" ht="12.75" customHeight="1" x14ac:dyDescent="0.2">
      <c r="A32863" s="141"/>
      <c r="B32863" s="142"/>
      <c r="C32863" s="142"/>
      <c r="D32863" s="143"/>
      <c r="E32863" s="78" t="s">
        <v>3972</v>
      </c>
      <c r="F32863" s="79" t="s">
        <v>9</v>
      </c>
    </row>
    <row r="32864" spans="1:6" ht="409.6" hidden="1" customHeight="1" x14ac:dyDescent="0.2"/>
    <row r="32865" spans="1:6" ht="12.75" customHeight="1" x14ac:dyDescent="0.2">
      <c r="A32865" s="80" t="s">
        <v>4871</v>
      </c>
      <c r="B32865" s="81" t="s">
        <v>4872</v>
      </c>
      <c r="C32865" s="82" t="s">
        <v>4870</v>
      </c>
      <c r="D32865" s="82" t="s">
        <v>4873</v>
      </c>
      <c r="E32865" s="82" t="s">
        <v>4874</v>
      </c>
      <c r="F32865" s="83" t="s">
        <v>4875</v>
      </c>
    </row>
    <row r="32866" spans="1:6" ht="409.6" hidden="1" customHeight="1" x14ac:dyDescent="0.2"/>
    <row r="32867" spans="1:6" ht="25.5" customHeight="1" x14ac:dyDescent="0.2">
      <c r="A32867" s="84" t="s">
        <v>6922</v>
      </c>
      <c r="B32867" s="85" t="s">
        <v>6923</v>
      </c>
      <c r="C32867" s="86" t="s">
        <v>9</v>
      </c>
      <c r="D32867" s="87">
        <v>1</v>
      </c>
      <c r="E32867" s="88">
        <v>31150</v>
      </c>
      <c r="F32867" s="89">
        <f>+D32867*E32867</f>
        <v>31150</v>
      </c>
    </row>
    <row r="32868" spans="1:6" ht="409.6" hidden="1" customHeight="1" x14ac:dyDescent="0.2"/>
    <row r="32869" spans="1:6" ht="25.5" customHeight="1" thickBot="1" x14ac:dyDescent="0.25">
      <c r="A32869" s="84" t="s">
        <v>6642</v>
      </c>
      <c r="B32869" s="85" t="s">
        <v>6643</v>
      </c>
      <c r="C32869" s="86" t="s">
        <v>9</v>
      </c>
      <c r="D32869" s="87">
        <v>0.1</v>
      </c>
      <c r="E32869" s="88">
        <v>9500</v>
      </c>
      <c r="F32869" s="89">
        <f>+D32869*E32869</f>
        <v>950</v>
      </c>
    </row>
    <row r="32870" spans="1:6" ht="409.6" hidden="1" customHeight="1" thickBot="1" x14ac:dyDescent="0.25"/>
    <row r="32871" spans="1:6" ht="13.5" customHeight="1" thickBot="1" x14ac:dyDescent="0.25">
      <c r="A32871" s="90" t="s">
        <v>4883</v>
      </c>
      <c r="B32871" s="91"/>
      <c r="C32871" s="92">
        <v>30.957363705625401</v>
      </c>
      <c r="D32871" s="91"/>
      <c r="E32871" s="93" t="s">
        <v>4884</v>
      </c>
      <c r="F32871" s="94">
        <v>32100</v>
      </c>
    </row>
    <row r="32872" spans="1:6" ht="0.2" customHeight="1" x14ac:dyDescent="0.2"/>
    <row r="32873" spans="1:6" ht="12.75" customHeight="1" x14ac:dyDescent="0.2">
      <c r="A32873" s="80" t="s">
        <v>4871</v>
      </c>
      <c r="B32873" s="81" t="s">
        <v>4885</v>
      </c>
      <c r="C32873" s="82" t="s">
        <v>4870</v>
      </c>
      <c r="D32873" s="82" t="s">
        <v>4873</v>
      </c>
      <c r="E32873" s="82" t="s">
        <v>4874</v>
      </c>
      <c r="F32873" s="83" t="s">
        <v>4875</v>
      </c>
    </row>
    <row r="32874" spans="1:6" ht="409.6" hidden="1" customHeight="1" x14ac:dyDescent="0.2"/>
    <row r="32875" spans="1:6" ht="25.5" customHeight="1" thickBot="1" x14ac:dyDescent="0.25">
      <c r="A32875" s="84" t="s">
        <v>6003</v>
      </c>
      <c r="B32875" s="85" t="s">
        <v>6004</v>
      </c>
      <c r="C32875" s="86" t="s">
        <v>4888</v>
      </c>
      <c r="D32875" s="87">
        <v>0.37</v>
      </c>
      <c r="E32875" s="88">
        <v>184277</v>
      </c>
      <c r="F32875" s="89">
        <f>+D32875*E32875</f>
        <v>68182.490000000005</v>
      </c>
    </row>
    <row r="32876" spans="1:6" ht="409.6" hidden="1" customHeight="1" thickBot="1" x14ac:dyDescent="0.25"/>
    <row r="32877" spans="1:6" ht="13.5" customHeight="1" thickBot="1" x14ac:dyDescent="0.25">
      <c r="A32877" s="90" t="s">
        <v>4893</v>
      </c>
      <c r="B32877" s="91"/>
      <c r="C32877" s="92">
        <v>65.754983556914297</v>
      </c>
      <c r="D32877" s="91"/>
      <c r="E32877" s="93" t="s">
        <v>4884</v>
      </c>
      <c r="F32877" s="94">
        <v>68182</v>
      </c>
    </row>
    <row r="32878" spans="1:6" ht="0.2" customHeight="1" x14ac:dyDescent="0.2"/>
    <row r="32879" spans="1:6" ht="12.75" customHeight="1" x14ac:dyDescent="0.2">
      <c r="A32879" s="80" t="s">
        <v>4871</v>
      </c>
      <c r="B32879" s="81" t="s">
        <v>4894</v>
      </c>
      <c r="C32879" s="82" t="s">
        <v>4870</v>
      </c>
      <c r="D32879" s="82" t="s">
        <v>4873</v>
      </c>
      <c r="E32879" s="82" t="s">
        <v>4874</v>
      </c>
      <c r="F32879" s="83" t="s">
        <v>4875</v>
      </c>
    </row>
    <row r="32880" spans="1:6" ht="409.6" hidden="1" customHeight="1" x14ac:dyDescent="0.2"/>
    <row r="32881" spans="1:6" ht="25.5" customHeight="1" thickBot="1" x14ac:dyDescent="0.25">
      <c r="A32881" s="84" t="s">
        <v>4895</v>
      </c>
      <c r="B32881" s="85" t="s">
        <v>4896</v>
      </c>
      <c r="C32881" s="86" t="s">
        <v>4897</v>
      </c>
      <c r="D32881" s="87">
        <v>0.05</v>
      </c>
      <c r="E32881" s="88">
        <v>68182</v>
      </c>
      <c r="F32881" s="89">
        <f>+D32881*E32881</f>
        <v>3409.1000000000004</v>
      </c>
    </row>
    <row r="32882" spans="1:6" ht="409.6" hidden="1" customHeight="1" thickBot="1" x14ac:dyDescent="0.25"/>
    <row r="32883" spans="1:6" ht="13.5" customHeight="1" thickBot="1" x14ac:dyDescent="0.25">
      <c r="A32883" s="90" t="s">
        <v>4898</v>
      </c>
      <c r="B32883" s="91"/>
      <c r="C32883" s="92">
        <v>3.2876527374603399</v>
      </c>
      <c r="D32883" s="91"/>
      <c r="E32883" s="93" t="s">
        <v>4884</v>
      </c>
      <c r="F32883" s="94">
        <v>3409</v>
      </c>
    </row>
    <row r="32884" spans="1:6" ht="0.2" customHeight="1" thickBot="1" x14ac:dyDescent="0.25"/>
    <row r="32885" spans="1:6" ht="12.75" customHeight="1" thickBot="1" x14ac:dyDescent="0.3">
      <c r="A32885" s="157" t="s">
        <v>4909</v>
      </c>
      <c r="B32885" s="158"/>
      <c r="C32885" s="158"/>
      <c r="D32885" s="158"/>
      <c r="E32885" s="159">
        <v>103691</v>
      </c>
      <c r="F32885" s="160"/>
    </row>
    <row r="32886" spans="1:6" ht="12.75" customHeight="1" x14ac:dyDescent="0.2"/>
    <row r="32887" spans="1:6" ht="12.75" customHeight="1" x14ac:dyDescent="0.2"/>
    <row r="32888" spans="1:6" ht="409.6" hidden="1" customHeight="1" x14ac:dyDescent="0.2"/>
    <row r="32889" spans="1:6" ht="12.75" customHeight="1" x14ac:dyDescent="0.25">
      <c r="A32889" s="144" t="s">
        <v>4868</v>
      </c>
      <c r="B32889" s="145"/>
      <c r="C32889" s="145"/>
      <c r="D32889" s="145"/>
      <c r="E32889" s="146"/>
      <c r="F32889" s="147"/>
    </row>
    <row r="32890" spans="1:6" ht="12.75" customHeight="1" x14ac:dyDescent="0.2">
      <c r="A32890" s="138" t="s">
        <v>3975</v>
      </c>
      <c r="B32890" s="139"/>
      <c r="C32890" s="139"/>
      <c r="D32890" s="140"/>
      <c r="E32890" s="76" t="s">
        <v>4869</v>
      </c>
      <c r="F32890" s="77" t="s">
        <v>4870</v>
      </c>
    </row>
    <row r="32891" spans="1:6" ht="12.75" customHeight="1" x14ac:dyDescent="0.2">
      <c r="A32891" s="141"/>
      <c r="B32891" s="142"/>
      <c r="C32891" s="142"/>
      <c r="D32891" s="143"/>
      <c r="E32891" s="78" t="s">
        <v>3974</v>
      </c>
      <c r="F32891" s="79" t="s">
        <v>9</v>
      </c>
    </row>
    <row r="32892" spans="1:6" ht="409.6" hidden="1" customHeight="1" x14ac:dyDescent="0.2"/>
    <row r="32893" spans="1:6" ht="12.75" customHeight="1" x14ac:dyDescent="0.2">
      <c r="A32893" s="80" t="s">
        <v>4871</v>
      </c>
      <c r="B32893" s="81" t="s">
        <v>4872</v>
      </c>
      <c r="C32893" s="82" t="s">
        <v>4870</v>
      </c>
      <c r="D32893" s="82" t="s">
        <v>4873</v>
      </c>
      <c r="E32893" s="82" t="s">
        <v>4874</v>
      </c>
      <c r="F32893" s="83" t="s">
        <v>4875</v>
      </c>
    </row>
    <row r="32894" spans="1:6" ht="409.6" hidden="1" customHeight="1" x14ac:dyDescent="0.2"/>
    <row r="32895" spans="1:6" ht="25.5" customHeight="1" x14ac:dyDescent="0.2">
      <c r="A32895" s="84" t="s">
        <v>6924</v>
      </c>
      <c r="B32895" s="85" t="s">
        <v>6925</v>
      </c>
      <c r="C32895" s="86" t="s">
        <v>9</v>
      </c>
      <c r="D32895" s="87">
        <v>1</v>
      </c>
      <c r="E32895" s="88">
        <v>31150</v>
      </c>
      <c r="F32895" s="89">
        <f>+D32895*E32895</f>
        <v>31150</v>
      </c>
    </row>
    <row r="32896" spans="1:6" ht="409.6" hidden="1" customHeight="1" x14ac:dyDescent="0.2"/>
    <row r="32897" spans="1:6" ht="25.5" customHeight="1" thickBot="1" x14ac:dyDescent="0.25">
      <c r="A32897" s="84" t="s">
        <v>6642</v>
      </c>
      <c r="B32897" s="85" t="s">
        <v>6643</v>
      </c>
      <c r="C32897" s="86" t="s">
        <v>9</v>
      </c>
      <c r="D32897" s="87">
        <v>0.1</v>
      </c>
      <c r="E32897" s="88">
        <v>9500</v>
      </c>
      <c r="F32897" s="89">
        <f>+D32897*E32897</f>
        <v>950</v>
      </c>
    </row>
    <row r="32898" spans="1:6" ht="409.6" hidden="1" customHeight="1" thickBot="1" x14ac:dyDescent="0.25"/>
    <row r="32899" spans="1:6" ht="13.5" customHeight="1" thickBot="1" x14ac:dyDescent="0.25">
      <c r="A32899" s="90" t="s">
        <v>4883</v>
      </c>
      <c r="B32899" s="91"/>
      <c r="C32899" s="92">
        <v>30.957363705625401</v>
      </c>
      <c r="D32899" s="91"/>
      <c r="E32899" s="93" t="s">
        <v>4884</v>
      </c>
      <c r="F32899" s="94">
        <v>32100</v>
      </c>
    </row>
    <row r="32900" spans="1:6" ht="0.2" customHeight="1" x14ac:dyDescent="0.2"/>
    <row r="32901" spans="1:6" ht="12.75" customHeight="1" x14ac:dyDescent="0.2">
      <c r="A32901" s="80" t="s">
        <v>4871</v>
      </c>
      <c r="B32901" s="81" t="s">
        <v>4885</v>
      </c>
      <c r="C32901" s="82" t="s">
        <v>4870</v>
      </c>
      <c r="D32901" s="82" t="s">
        <v>4873</v>
      </c>
      <c r="E32901" s="82" t="s">
        <v>4874</v>
      </c>
      <c r="F32901" s="83" t="s">
        <v>4875</v>
      </c>
    </row>
    <row r="32902" spans="1:6" ht="409.6" hidden="1" customHeight="1" x14ac:dyDescent="0.2"/>
    <row r="32903" spans="1:6" ht="25.5" customHeight="1" thickBot="1" x14ac:dyDescent="0.25">
      <c r="A32903" s="84" t="s">
        <v>6003</v>
      </c>
      <c r="B32903" s="85" t="s">
        <v>6004</v>
      </c>
      <c r="C32903" s="86" t="s">
        <v>4888</v>
      </c>
      <c r="D32903" s="87">
        <v>0.37</v>
      </c>
      <c r="E32903" s="88">
        <v>184277</v>
      </c>
      <c r="F32903" s="89">
        <f>+D32903*E32903</f>
        <v>68182.490000000005</v>
      </c>
    </row>
    <row r="32904" spans="1:6" ht="409.6" hidden="1" customHeight="1" thickBot="1" x14ac:dyDescent="0.25"/>
    <row r="32905" spans="1:6" ht="13.5" customHeight="1" thickBot="1" x14ac:dyDescent="0.25">
      <c r="A32905" s="90" t="s">
        <v>4893</v>
      </c>
      <c r="B32905" s="91"/>
      <c r="C32905" s="92">
        <v>65.754983556914297</v>
      </c>
      <c r="D32905" s="91"/>
      <c r="E32905" s="93" t="s">
        <v>4884</v>
      </c>
      <c r="F32905" s="94">
        <v>68182</v>
      </c>
    </row>
    <row r="32906" spans="1:6" ht="0.2" customHeight="1" x14ac:dyDescent="0.2"/>
    <row r="32907" spans="1:6" ht="12.75" customHeight="1" x14ac:dyDescent="0.2">
      <c r="A32907" s="80" t="s">
        <v>4871</v>
      </c>
      <c r="B32907" s="81" t="s">
        <v>4894</v>
      </c>
      <c r="C32907" s="82" t="s">
        <v>4870</v>
      </c>
      <c r="D32907" s="82" t="s">
        <v>4873</v>
      </c>
      <c r="E32907" s="82" t="s">
        <v>4874</v>
      </c>
      <c r="F32907" s="83" t="s">
        <v>4875</v>
      </c>
    </row>
    <row r="32908" spans="1:6" ht="409.6" hidden="1" customHeight="1" x14ac:dyDescent="0.2"/>
    <row r="32909" spans="1:6" ht="25.5" customHeight="1" thickBot="1" x14ac:dyDescent="0.25">
      <c r="A32909" s="84" t="s">
        <v>4895</v>
      </c>
      <c r="B32909" s="85" t="s">
        <v>4896</v>
      </c>
      <c r="C32909" s="86" t="s">
        <v>4897</v>
      </c>
      <c r="D32909" s="87">
        <v>0.05</v>
      </c>
      <c r="E32909" s="88">
        <v>68182</v>
      </c>
      <c r="F32909" s="89">
        <f>+D32909*E32909</f>
        <v>3409.1000000000004</v>
      </c>
    </row>
    <row r="32910" spans="1:6" ht="409.6" hidden="1" customHeight="1" thickBot="1" x14ac:dyDescent="0.25"/>
    <row r="32911" spans="1:6" ht="13.5" customHeight="1" thickBot="1" x14ac:dyDescent="0.25">
      <c r="A32911" s="90" t="s">
        <v>4898</v>
      </c>
      <c r="B32911" s="91"/>
      <c r="C32911" s="92">
        <v>3.2876527374603399</v>
      </c>
      <c r="D32911" s="91"/>
      <c r="E32911" s="93" t="s">
        <v>4884</v>
      </c>
      <c r="F32911" s="94">
        <v>3409</v>
      </c>
    </row>
    <row r="32912" spans="1:6" ht="0.2" customHeight="1" thickBot="1" x14ac:dyDescent="0.25"/>
    <row r="32913" spans="1:6" ht="12.75" customHeight="1" thickBot="1" x14ac:dyDescent="0.3">
      <c r="A32913" s="157" t="s">
        <v>4909</v>
      </c>
      <c r="B32913" s="158"/>
      <c r="C32913" s="158"/>
      <c r="D32913" s="158"/>
      <c r="E32913" s="159">
        <v>103691</v>
      </c>
      <c r="F32913" s="160"/>
    </row>
    <row r="32914" spans="1:6" ht="12.75" customHeight="1" x14ac:dyDescent="0.2"/>
    <row r="32915" spans="1:6" ht="12.75" customHeight="1" x14ac:dyDescent="0.2"/>
    <row r="32916" spans="1:6" ht="409.6" hidden="1" customHeight="1" x14ac:dyDescent="0.2"/>
    <row r="32917" spans="1:6" ht="12.75" customHeight="1" x14ac:dyDescent="0.25">
      <c r="A32917" s="144" t="s">
        <v>4868</v>
      </c>
      <c r="B32917" s="145"/>
      <c r="C32917" s="145"/>
      <c r="D32917" s="145"/>
      <c r="E32917" s="146"/>
      <c r="F32917" s="147"/>
    </row>
    <row r="32918" spans="1:6" ht="12.75" customHeight="1" x14ac:dyDescent="0.2">
      <c r="A32918" s="138" t="s">
        <v>3977</v>
      </c>
      <c r="B32918" s="139"/>
      <c r="C32918" s="139"/>
      <c r="D32918" s="140"/>
      <c r="E32918" s="76" t="s">
        <v>4869</v>
      </c>
      <c r="F32918" s="77" t="s">
        <v>4870</v>
      </c>
    </row>
    <row r="32919" spans="1:6" ht="12.75" customHeight="1" x14ac:dyDescent="0.2">
      <c r="A32919" s="141"/>
      <c r="B32919" s="142"/>
      <c r="C32919" s="142"/>
      <c r="D32919" s="143"/>
      <c r="E32919" s="78" t="s">
        <v>3976</v>
      </c>
      <c r="F32919" s="79" t="s">
        <v>9</v>
      </c>
    </row>
    <row r="32920" spans="1:6" ht="409.6" hidden="1" customHeight="1" x14ac:dyDescent="0.2"/>
    <row r="32921" spans="1:6" ht="12.75" customHeight="1" x14ac:dyDescent="0.2">
      <c r="A32921" s="80" t="s">
        <v>4871</v>
      </c>
      <c r="B32921" s="81" t="s">
        <v>4872</v>
      </c>
      <c r="C32921" s="82" t="s">
        <v>4870</v>
      </c>
      <c r="D32921" s="82" t="s">
        <v>4873</v>
      </c>
      <c r="E32921" s="82" t="s">
        <v>4874</v>
      </c>
      <c r="F32921" s="83" t="s">
        <v>4875</v>
      </c>
    </row>
    <row r="32922" spans="1:6" ht="409.6" hidden="1" customHeight="1" x14ac:dyDescent="0.2"/>
    <row r="32923" spans="1:6" ht="25.5" customHeight="1" x14ac:dyDescent="0.2">
      <c r="A32923" s="84" t="s">
        <v>6926</v>
      </c>
      <c r="B32923" s="85" t="s">
        <v>6927</v>
      </c>
      <c r="C32923" s="86" t="s">
        <v>9</v>
      </c>
      <c r="D32923" s="87">
        <v>1</v>
      </c>
      <c r="E32923" s="88">
        <v>31150</v>
      </c>
      <c r="F32923" s="89">
        <f>+D32923*E32923</f>
        <v>31150</v>
      </c>
    </row>
    <row r="32924" spans="1:6" ht="409.6" hidden="1" customHeight="1" x14ac:dyDescent="0.2"/>
    <row r="32925" spans="1:6" ht="25.5" customHeight="1" thickBot="1" x14ac:dyDescent="0.25">
      <c r="A32925" s="84" t="s">
        <v>6642</v>
      </c>
      <c r="B32925" s="85" t="s">
        <v>6643</v>
      </c>
      <c r="C32925" s="86" t="s">
        <v>9</v>
      </c>
      <c r="D32925" s="87">
        <v>0.1</v>
      </c>
      <c r="E32925" s="88">
        <v>9500</v>
      </c>
      <c r="F32925" s="89">
        <f>+D32925*E32925</f>
        <v>950</v>
      </c>
    </row>
    <row r="32926" spans="1:6" ht="409.6" hidden="1" customHeight="1" thickBot="1" x14ac:dyDescent="0.25"/>
    <row r="32927" spans="1:6" ht="13.5" customHeight="1" thickBot="1" x14ac:dyDescent="0.25">
      <c r="A32927" s="90" t="s">
        <v>4883</v>
      </c>
      <c r="B32927" s="91"/>
      <c r="C32927" s="92">
        <v>30.957363705625401</v>
      </c>
      <c r="D32927" s="91"/>
      <c r="E32927" s="93" t="s">
        <v>4884</v>
      </c>
      <c r="F32927" s="94">
        <v>32100</v>
      </c>
    </row>
    <row r="32928" spans="1:6" ht="0.2" customHeight="1" x14ac:dyDescent="0.2"/>
    <row r="32929" spans="1:6" ht="12.75" customHeight="1" x14ac:dyDescent="0.2">
      <c r="A32929" s="80" t="s">
        <v>4871</v>
      </c>
      <c r="B32929" s="81" t="s">
        <v>4885</v>
      </c>
      <c r="C32929" s="82" t="s">
        <v>4870</v>
      </c>
      <c r="D32929" s="82" t="s">
        <v>4873</v>
      </c>
      <c r="E32929" s="82" t="s">
        <v>4874</v>
      </c>
      <c r="F32929" s="83" t="s">
        <v>4875</v>
      </c>
    </row>
    <row r="32930" spans="1:6" ht="409.6" hidden="1" customHeight="1" x14ac:dyDescent="0.2"/>
    <row r="32931" spans="1:6" ht="25.5" customHeight="1" thickBot="1" x14ac:dyDescent="0.25">
      <c r="A32931" s="84" t="s">
        <v>6003</v>
      </c>
      <c r="B32931" s="85" t="s">
        <v>6004</v>
      </c>
      <c r="C32931" s="86" t="s">
        <v>4888</v>
      </c>
      <c r="D32931" s="87">
        <v>0.37</v>
      </c>
      <c r="E32931" s="88">
        <v>184277</v>
      </c>
      <c r="F32931" s="89">
        <f>+D32931*E32931</f>
        <v>68182.490000000005</v>
      </c>
    </row>
    <row r="32932" spans="1:6" ht="409.6" hidden="1" customHeight="1" thickBot="1" x14ac:dyDescent="0.25"/>
    <row r="32933" spans="1:6" ht="13.5" customHeight="1" thickBot="1" x14ac:dyDescent="0.25">
      <c r="A32933" s="90" t="s">
        <v>4893</v>
      </c>
      <c r="B32933" s="91"/>
      <c r="C32933" s="92">
        <v>65.754983556914297</v>
      </c>
      <c r="D32933" s="91"/>
      <c r="E32933" s="93" t="s">
        <v>4884</v>
      </c>
      <c r="F32933" s="94">
        <v>68182</v>
      </c>
    </row>
    <row r="32934" spans="1:6" ht="0.2" customHeight="1" x14ac:dyDescent="0.2"/>
    <row r="32935" spans="1:6" ht="12.75" customHeight="1" x14ac:dyDescent="0.2">
      <c r="A32935" s="80" t="s">
        <v>4871</v>
      </c>
      <c r="B32935" s="81" t="s">
        <v>4894</v>
      </c>
      <c r="C32935" s="82" t="s">
        <v>4870</v>
      </c>
      <c r="D32935" s="82" t="s">
        <v>4873</v>
      </c>
      <c r="E32935" s="82" t="s">
        <v>4874</v>
      </c>
      <c r="F32935" s="83" t="s">
        <v>4875</v>
      </c>
    </row>
    <row r="32936" spans="1:6" ht="409.6" hidden="1" customHeight="1" x14ac:dyDescent="0.2"/>
    <row r="32937" spans="1:6" ht="25.5" customHeight="1" thickBot="1" x14ac:dyDescent="0.25">
      <c r="A32937" s="84" t="s">
        <v>4895</v>
      </c>
      <c r="B32937" s="85" t="s">
        <v>4896</v>
      </c>
      <c r="C32937" s="86" t="s">
        <v>4897</v>
      </c>
      <c r="D32937" s="87">
        <v>0.05</v>
      </c>
      <c r="E32937" s="88">
        <v>68182</v>
      </c>
      <c r="F32937" s="89">
        <f>+D32937*E32937</f>
        <v>3409.1000000000004</v>
      </c>
    </row>
    <row r="32938" spans="1:6" ht="409.6" hidden="1" customHeight="1" thickBot="1" x14ac:dyDescent="0.25"/>
    <row r="32939" spans="1:6" ht="13.5" customHeight="1" thickBot="1" x14ac:dyDescent="0.25">
      <c r="A32939" s="90" t="s">
        <v>4898</v>
      </c>
      <c r="B32939" s="91"/>
      <c r="C32939" s="92">
        <v>3.2876527374603399</v>
      </c>
      <c r="D32939" s="91"/>
      <c r="E32939" s="93" t="s">
        <v>4884</v>
      </c>
      <c r="F32939" s="94">
        <v>3409</v>
      </c>
    </row>
    <row r="32940" spans="1:6" ht="0.2" customHeight="1" thickBot="1" x14ac:dyDescent="0.25"/>
    <row r="32941" spans="1:6" ht="12.75" customHeight="1" thickBot="1" x14ac:dyDescent="0.3">
      <c r="A32941" s="157" t="s">
        <v>4909</v>
      </c>
      <c r="B32941" s="158"/>
      <c r="C32941" s="158"/>
      <c r="D32941" s="158"/>
      <c r="E32941" s="159">
        <v>103691</v>
      </c>
      <c r="F32941" s="160"/>
    </row>
    <row r="32942" spans="1:6" ht="12.75" customHeight="1" x14ac:dyDescent="0.2"/>
    <row r="32943" spans="1:6" ht="12.75" customHeight="1" x14ac:dyDescent="0.2"/>
    <row r="32944" spans="1:6" ht="409.6" hidden="1" customHeight="1" x14ac:dyDescent="0.2"/>
    <row r="32945" spans="1:6" ht="12.75" customHeight="1" x14ac:dyDescent="0.25">
      <c r="A32945" s="144" t="s">
        <v>4868</v>
      </c>
      <c r="B32945" s="145"/>
      <c r="C32945" s="145"/>
      <c r="D32945" s="145"/>
      <c r="E32945" s="146"/>
      <c r="F32945" s="147"/>
    </row>
    <row r="32946" spans="1:6" ht="12.75" customHeight="1" x14ac:dyDescent="0.2">
      <c r="A32946" s="138" t="s">
        <v>3979</v>
      </c>
      <c r="B32946" s="139"/>
      <c r="C32946" s="139"/>
      <c r="D32946" s="140"/>
      <c r="E32946" s="76" t="s">
        <v>4869</v>
      </c>
      <c r="F32946" s="77" t="s">
        <v>4870</v>
      </c>
    </row>
    <row r="32947" spans="1:6" ht="12.75" customHeight="1" x14ac:dyDescent="0.2">
      <c r="A32947" s="141"/>
      <c r="B32947" s="142"/>
      <c r="C32947" s="142"/>
      <c r="D32947" s="143"/>
      <c r="E32947" s="78" t="s">
        <v>3978</v>
      </c>
      <c r="F32947" s="79" t="s">
        <v>9</v>
      </c>
    </row>
    <row r="32948" spans="1:6" ht="409.6" hidden="1" customHeight="1" x14ac:dyDescent="0.2"/>
    <row r="32949" spans="1:6" ht="12.75" customHeight="1" x14ac:dyDescent="0.2">
      <c r="A32949" s="80" t="s">
        <v>4871</v>
      </c>
      <c r="B32949" s="81" t="s">
        <v>4872</v>
      </c>
      <c r="C32949" s="82" t="s">
        <v>4870</v>
      </c>
      <c r="D32949" s="82" t="s">
        <v>4873</v>
      </c>
      <c r="E32949" s="82" t="s">
        <v>4874</v>
      </c>
      <c r="F32949" s="83" t="s">
        <v>4875</v>
      </c>
    </row>
    <row r="32950" spans="1:6" ht="409.6" hidden="1" customHeight="1" x14ac:dyDescent="0.2"/>
    <row r="32951" spans="1:6" ht="25.5" customHeight="1" thickBot="1" x14ac:dyDescent="0.25">
      <c r="A32951" s="84" t="s">
        <v>6712</v>
      </c>
      <c r="B32951" s="85" t="s">
        <v>6713</v>
      </c>
      <c r="C32951" s="86" t="s">
        <v>9</v>
      </c>
      <c r="D32951" s="87">
        <v>1</v>
      </c>
      <c r="E32951" s="88">
        <v>390000</v>
      </c>
      <c r="F32951" s="89">
        <f>+D32951*E32951</f>
        <v>390000</v>
      </c>
    </row>
    <row r="32952" spans="1:6" ht="409.6" hidden="1" customHeight="1" thickBot="1" x14ac:dyDescent="0.25"/>
    <row r="32953" spans="1:6" ht="13.5" customHeight="1" thickBot="1" x14ac:dyDescent="0.25">
      <c r="A32953" s="90" t="s">
        <v>4883</v>
      </c>
      <c r="B32953" s="91"/>
      <c r="C32953" s="92">
        <v>80.123925004006196</v>
      </c>
      <c r="D32953" s="91"/>
      <c r="E32953" s="93" t="s">
        <v>4884</v>
      </c>
      <c r="F32953" s="94">
        <v>390000</v>
      </c>
    </row>
    <row r="32954" spans="1:6" ht="0.2" customHeight="1" x14ac:dyDescent="0.2"/>
    <row r="32955" spans="1:6" ht="12.75" customHeight="1" x14ac:dyDescent="0.2">
      <c r="A32955" s="80" t="s">
        <v>4871</v>
      </c>
      <c r="B32955" s="81" t="s">
        <v>4885</v>
      </c>
      <c r="C32955" s="82" t="s">
        <v>4870</v>
      </c>
      <c r="D32955" s="82" t="s">
        <v>4873</v>
      </c>
      <c r="E32955" s="82" t="s">
        <v>4874</v>
      </c>
      <c r="F32955" s="83" t="s">
        <v>4875</v>
      </c>
    </row>
    <row r="32956" spans="1:6" ht="409.6" hidden="1" customHeight="1" x14ac:dyDescent="0.2"/>
    <row r="32957" spans="1:6" ht="25.5" customHeight="1" thickBot="1" x14ac:dyDescent="0.25">
      <c r="A32957" s="84" t="s">
        <v>6003</v>
      </c>
      <c r="B32957" s="85" t="s">
        <v>6004</v>
      </c>
      <c r="C32957" s="86" t="s">
        <v>4888</v>
      </c>
      <c r="D32957" s="87">
        <v>0.5</v>
      </c>
      <c r="E32957" s="88">
        <v>184277</v>
      </c>
      <c r="F32957" s="89">
        <f>+D32957*E32957</f>
        <v>92138.5</v>
      </c>
    </row>
    <row r="32958" spans="1:6" ht="409.6" hidden="1" customHeight="1" thickBot="1" x14ac:dyDescent="0.25"/>
    <row r="32959" spans="1:6" ht="13.5" customHeight="1" thickBot="1" x14ac:dyDescent="0.25">
      <c r="A32959" s="90" t="s">
        <v>4893</v>
      </c>
      <c r="B32959" s="91"/>
      <c r="C32959" s="92">
        <v>18.929585451138799</v>
      </c>
      <c r="D32959" s="91"/>
      <c r="E32959" s="93" t="s">
        <v>4884</v>
      </c>
      <c r="F32959" s="94">
        <v>92139</v>
      </c>
    </row>
    <row r="32960" spans="1:6" ht="0.2" customHeight="1" x14ac:dyDescent="0.2"/>
    <row r="32961" spans="1:6" ht="12.75" customHeight="1" x14ac:dyDescent="0.2">
      <c r="A32961" s="80" t="s">
        <v>4871</v>
      </c>
      <c r="B32961" s="81" t="s">
        <v>4894</v>
      </c>
      <c r="C32961" s="82" t="s">
        <v>4870</v>
      </c>
      <c r="D32961" s="82" t="s">
        <v>4873</v>
      </c>
      <c r="E32961" s="82" t="s">
        <v>4874</v>
      </c>
      <c r="F32961" s="83" t="s">
        <v>4875</v>
      </c>
    </row>
    <row r="32962" spans="1:6" ht="409.6" hidden="1" customHeight="1" x14ac:dyDescent="0.2"/>
    <row r="32963" spans="1:6" ht="25.5" customHeight="1" thickBot="1" x14ac:dyDescent="0.25">
      <c r="A32963" s="84" t="s">
        <v>4895</v>
      </c>
      <c r="B32963" s="85" t="s">
        <v>4896</v>
      </c>
      <c r="C32963" s="86" t="s">
        <v>4897</v>
      </c>
      <c r="D32963" s="87">
        <v>0.05</v>
      </c>
      <c r="E32963" s="88">
        <v>92139</v>
      </c>
      <c r="F32963" s="89">
        <f>+D32963*E32963</f>
        <v>4606.95</v>
      </c>
    </row>
    <row r="32964" spans="1:6" ht="409.6" hidden="1" customHeight="1" thickBot="1" x14ac:dyDescent="0.25"/>
    <row r="32965" spans="1:6" ht="13.5" customHeight="1" thickBot="1" x14ac:dyDescent="0.25">
      <c r="A32965" s="90" t="s">
        <v>4898</v>
      </c>
      <c r="B32965" s="91"/>
      <c r="C32965" s="92">
        <v>0.94648954485501702</v>
      </c>
      <c r="D32965" s="91"/>
      <c r="E32965" s="93" t="s">
        <v>4884</v>
      </c>
      <c r="F32965" s="94">
        <v>4607</v>
      </c>
    </row>
    <row r="32966" spans="1:6" ht="0.2" customHeight="1" thickBot="1" x14ac:dyDescent="0.25"/>
    <row r="32967" spans="1:6" ht="12.75" customHeight="1" thickBot="1" x14ac:dyDescent="0.3">
      <c r="A32967" s="157" t="s">
        <v>4909</v>
      </c>
      <c r="B32967" s="158"/>
      <c r="C32967" s="158"/>
      <c r="D32967" s="158"/>
      <c r="E32967" s="159">
        <v>486746</v>
      </c>
      <c r="F32967" s="160"/>
    </row>
    <row r="32968" spans="1:6" ht="12.75" customHeight="1" x14ac:dyDescent="0.2"/>
    <row r="32969" spans="1:6" ht="12.75" customHeight="1" x14ac:dyDescent="0.2"/>
    <row r="32970" spans="1:6" ht="409.6" hidden="1" customHeight="1" x14ac:dyDescent="0.2"/>
    <row r="32971" spans="1:6" ht="12.75" customHeight="1" x14ac:dyDescent="0.25">
      <c r="A32971" s="144" t="s">
        <v>4868</v>
      </c>
      <c r="B32971" s="145"/>
      <c r="C32971" s="145"/>
      <c r="D32971" s="145"/>
      <c r="E32971" s="146"/>
      <c r="F32971" s="147"/>
    </row>
    <row r="32972" spans="1:6" ht="12.75" customHeight="1" x14ac:dyDescent="0.2">
      <c r="A32972" s="138" t="s">
        <v>3981</v>
      </c>
      <c r="B32972" s="139"/>
      <c r="C32972" s="139"/>
      <c r="D32972" s="140"/>
      <c r="E32972" s="76" t="s">
        <v>4869</v>
      </c>
      <c r="F32972" s="77" t="s">
        <v>4870</v>
      </c>
    </row>
    <row r="32973" spans="1:6" ht="12.75" customHeight="1" x14ac:dyDescent="0.2">
      <c r="A32973" s="141"/>
      <c r="B32973" s="142"/>
      <c r="C32973" s="142"/>
      <c r="D32973" s="143"/>
      <c r="E32973" s="78" t="s">
        <v>3980</v>
      </c>
      <c r="F32973" s="79" t="s">
        <v>9</v>
      </c>
    </row>
    <row r="32974" spans="1:6" ht="409.6" hidden="1" customHeight="1" x14ac:dyDescent="0.2"/>
    <row r="32975" spans="1:6" ht="12.75" customHeight="1" x14ac:dyDescent="0.2">
      <c r="A32975" s="80" t="s">
        <v>4871</v>
      </c>
      <c r="B32975" s="81" t="s">
        <v>4872</v>
      </c>
      <c r="C32975" s="82" t="s">
        <v>4870</v>
      </c>
      <c r="D32975" s="82" t="s">
        <v>4873</v>
      </c>
      <c r="E32975" s="82" t="s">
        <v>4874</v>
      </c>
      <c r="F32975" s="83" t="s">
        <v>4875</v>
      </c>
    </row>
    <row r="32976" spans="1:6" ht="409.6" hidden="1" customHeight="1" x14ac:dyDescent="0.2"/>
    <row r="32977" spans="1:6" ht="25.5" customHeight="1" x14ac:dyDescent="0.2">
      <c r="A32977" s="84" t="s">
        <v>6928</v>
      </c>
      <c r="B32977" s="85" t="s">
        <v>6929</v>
      </c>
      <c r="C32977" s="86" t="s">
        <v>9</v>
      </c>
      <c r="D32977" s="87">
        <v>1</v>
      </c>
      <c r="E32977" s="88">
        <v>290150</v>
      </c>
      <c r="F32977" s="89">
        <f>+D32977*E32977</f>
        <v>290150</v>
      </c>
    </row>
    <row r="32978" spans="1:6" ht="409.6" hidden="1" customHeight="1" x14ac:dyDescent="0.2"/>
    <row r="32979" spans="1:6" ht="25.5" customHeight="1" x14ac:dyDescent="0.2">
      <c r="A32979" s="84" t="s">
        <v>6676</v>
      </c>
      <c r="B32979" s="85" t="s">
        <v>6677</v>
      </c>
      <c r="C32979" s="86" t="s">
        <v>9</v>
      </c>
      <c r="D32979" s="87">
        <v>1</v>
      </c>
      <c r="E32979" s="88">
        <v>2100</v>
      </c>
      <c r="F32979" s="89">
        <f>+D32979*E32979</f>
        <v>2100</v>
      </c>
    </row>
    <row r="32980" spans="1:6" ht="409.6" hidden="1" customHeight="1" x14ac:dyDescent="0.2"/>
    <row r="32981" spans="1:6" ht="25.5" customHeight="1" x14ac:dyDescent="0.2">
      <c r="A32981" s="84" t="s">
        <v>6814</v>
      </c>
      <c r="B32981" s="85" t="s">
        <v>6815</v>
      </c>
      <c r="C32981" s="86" t="s">
        <v>9</v>
      </c>
      <c r="D32981" s="87">
        <v>1</v>
      </c>
      <c r="E32981" s="88">
        <v>9280</v>
      </c>
      <c r="F32981" s="89">
        <f>+D32981*E32981</f>
        <v>9280</v>
      </c>
    </row>
    <row r="32982" spans="1:6" ht="409.6" hidden="1" customHeight="1" x14ac:dyDescent="0.2"/>
    <row r="32983" spans="1:6" ht="25.5" customHeight="1" thickBot="1" x14ac:dyDescent="0.25">
      <c r="A32983" s="84" t="s">
        <v>6732</v>
      </c>
      <c r="B32983" s="85" t="s">
        <v>6733</v>
      </c>
      <c r="C32983" s="86" t="s">
        <v>9</v>
      </c>
      <c r="D32983" s="87">
        <v>1</v>
      </c>
      <c r="E32983" s="88">
        <v>8220</v>
      </c>
      <c r="F32983" s="89">
        <f>+D32983*E32983</f>
        <v>8220</v>
      </c>
    </row>
    <row r="32984" spans="1:6" ht="409.6" hidden="1" customHeight="1" x14ac:dyDescent="0.2"/>
    <row r="32985" spans="1:6" ht="13.5" customHeight="1" thickBot="1" x14ac:dyDescent="0.25">
      <c r="A32985" s="90" t="s">
        <v>4883</v>
      </c>
      <c r="B32985" s="91"/>
      <c r="C32985" s="92">
        <v>84.217652672534001</v>
      </c>
      <c r="D32985" s="91"/>
      <c r="E32985" s="93" t="s">
        <v>4884</v>
      </c>
      <c r="F32985" s="94">
        <v>309750</v>
      </c>
    </row>
    <row r="32986" spans="1:6" ht="0.2" customHeight="1" x14ac:dyDescent="0.2"/>
    <row r="32987" spans="1:6" ht="12.75" customHeight="1" x14ac:dyDescent="0.2">
      <c r="A32987" s="80" t="s">
        <v>4871</v>
      </c>
      <c r="B32987" s="81" t="s">
        <v>4885</v>
      </c>
      <c r="C32987" s="82" t="s">
        <v>4870</v>
      </c>
      <c r="D32987" s="82" t="s">
        <v>4873</v>
      </c>
      <c r="E32987" s="82" t="s">
        <v>4874</v>
      </c>
      <c r="F32987" s="83" t="s">
        <v>4875</v>
      </c>
    </row>
    <row r="32988" spans="1:6" ht="409.6" hidden="1" customHeight="1" x14ac:dyDescent="0.2"/>
    <row r="32989" spans="1:6" ht="25.5" customHeight="1" thickBot="1" x14ac:dyDescent="0.25">
      <c r="A32989" s="84" t="s">
        <v>6003</v>
      </c>
      <c r="B32989" s="85" t="s">
        <v>6004</v>
      </c>
      <c r="C32989" s="86" t="s">
        <v>4888</v>
      </c>
      <c r="D32989" s="87">
        <v>0.3</v>
      </c>
      <c r="E32989" s="88">
        <v>184277</v>
      </c>
      <c r="F32989" s="89">
        <f>+D32989*E32989</f>
        <v>55283.1</v>
      </c>
    </row>
    <row r="32990" spans="1:6" ht="409.6" hidden="1" customHeight="1" thickBot="1" x14ac:dyDescent="0.25"/>
    <row r="32991" spans="1:6" ht="13.5" customHeight="1" thickBot="1" x14ac:dyDescent="0.25">
      <c r="A32991" s="90" t="s">
        <v>4893</v>
      </c>
      <c r="B32991" s="91"/>
      <c r="C32991" s="92">
        <v>15.030845819840801</v>
      </c>
      <c r="D32991" s="91"/>
      <c r="E32991" s="93" t="s">
        <v>4884</v>
      </c>
      <c r="F32991" s="94">
        <v>55283</v>
      </c>
    </row>
    <row r="32992" spans="1:6" ht="0.2" customHeight="1" x14ac:dyDescent="0.2"/>
    <row r="32993" spans="1:6" ht="12.75" customHeight="1" x14ac:dyDescent="0.2">
      <c r="A32993" s="80" t="s">
        <v>4871</v>
      </c>
      <c r="B32993" s="81" t="s">
        <v>4894</v>
      </c>
      <c r="C32993" s="82" t="s">
        <v>4870</v>
      </c>
      <c r="D32993" s="82" t="s">
        <v>4873</v>
      </c>
      <c r="E32993" s="82" t="s">
        <v>4874</v>
      </c>
      <c r="F32993" s="83" t="s">
        <v>4875</v>
      </c>
    </row>
    <row r="32994" spans="1:6" ht="409.6" hidden="1" customHeight="1" x14ac:dyDescent="0.2"/>
    <row r="32995" spans="1:6" ht="25.5" customHeight="1" thickBot="1" x14ac:dyDescent="0.25">
      <c r="A32995" s="84" t="s">
        <v>4895</v>
      </c>
      <c r="B32995" s="85" t="s">
        <v>4896</v>
      </c>
      <c r="C32995" s="86" t="s">
        <v>4897</v>
      </c>
      <c r="D32995" s="87">
        <v>0.05</v>
      </c>
      <c r="E32995" s="88">
        <v>55283</v>
      </c>
      <c r="F32995" s="89">
        <f>+D32995*E32995</f>
        <v>2764.15</v>
      </c>
    </row>
    <row r="32996" spans="1:6" ht="409.6" hidden="1" customHeight="1" thickBot="1" x14ac:dyDescent="0.25"/>
    <row r="32997" spans="1:6" ht="13.5" customHeight="1" thickBot="1" x14ac:dyDescent="0.25">
      <c r="A32997" s="90" t="s">
        <v>4898</v>
      </c>
      <c r="B32997" s="91"/>
      <c r="C32997" s="92">
        <v>0.75150150762513002</v>
      </c>
      <c r="D32997" s="91"/>
      <c r="E32997" s="93" t="s">
        <v>4884</v>
      </c>
      <c r="F32997" s="94">
        <v>2764</v>
      </c>
    </row>
    <row r="32998" spans="1:6" ht="0.2" customHeight="1" thickBot="1" x14ac:dyDescent="0.25"/>
    <row r="32999" spans="1:6" ht="12.75" customHeight="1" thickBot="1" x14ac:dyDescent="0.3">
      <c r="A32999" s="157" t="s">
        <v>4909</v>
      </c>
      <c r="B32999" s="158"/>
      <c r="C32999" s="158"/>
      <c r="D32999" s="158"/>
      <c r="E32999" s="159">
        <v>367797</v>
      </c>
      <c r="F32999" s="160"/>
    </row>
    <row r="33000" spans="1:6" ht="409.6" hidden="1" customHeight="1" x14ac:dyDescent="0.2"/>
    <row r="33001" spans="1:6" ht="12.75" customHeight="1" x14ac:dyDescent="0.2"/>
    <row r="33002" spans="1:6" ht="12.75" customHeight="1" x14ac:dyDescent="0.2"/>
    <row r="33003" spans="1:6" ht="409.6" hidden="1" customHeight="1" x14ac:dyDescent="0.2"/>
    <row r="33004" spans="1:6" ht="12.75" customHeight="1" x14ac:dyDescent="0.25">
      <c r="A33004" s="144" t="s">
        <v>4868</v>
      </c>
      <c r="B33004" s="145"/>
      <c r="C33004" s="145"/>
      <c r="D33004" s="145"/>
      <c r="E33004" s="146"/>
      <c r="F33004" s="147"/>
    </row>
    <row r="33005" spans="1:6" ht="12.75" customHeight="1" x14ac:dyDescent="0.2">
      <c r="A33005" s="138" t="s">
        <v>3985</v>
      </c>
      <c r="B33005" s="139"/>
      <c r="C33005" s="139"/>
      <c r="D33005" s="140"/>
      <c r="E33005" s="76" t="s">
        <v>4869</v>
      </c>
      <c r="F33005" s="77" t="s">
        <v>4870</v>
      </c>
    </row>
    <row r="33006" spans="1:6" ht="12.75" customHeight="1" x14ac:dyDescent="0.2">
      <c r="A33006" s="141"/>
      <c r="B33006" s="142"/>
      <c r="C33006" s="142"/>
      <c r="D33006" s="143"/>
      <c r="E33006" s="78" t="s">
        <v>3984</v>
      </c>
      <c r="F33006" s="79" t="s">
        <v>9</v>
      </c>
    </row>
    <row r="33007" spans="1:6" ht="409.6" hidden="1" customHeight="1" x14ac:dyDescent="0.2"/>
    <row r="33008" spans="1:6" ht="12.75" customHeight="1" x14ac:dyDescent="0.2">
      <c r="A33008" s="80" t="s">
        <v>4871</v>
      </c>
      <c r="B33008" s="81" t="s">
        <v>4872</v>
      </c>
      <c r="C33008" s="82" t="s">
        <v>4870</v>
      </c>
      <c r="D33008" s="82" t="s">
        <v>4873</v>
      </c>
      <c r="E33008" s="82" t="s">
        <v>4874</v>
      </c>
      <c r="F33008" s="83" t="s">
        <v>4875</v>
      </c>
    </row>
    <row r="33009" spans="1:6" ht="409.6" hidden="1" customHeight="1" x14ac:dyDescent="0.2"/>
    <row r="33010" spans="1:6" ht="25.5" customHeight="1" x14ac:dyDescent="0.2">
      <c r="A33010" s="84" t="s">
        <v>6930</v>
      </c>
      <c r="B33010" s="85" t="s">
        <v>6931</v>
      </c>
      <c r="C33010" s="86" t="s">
        <v>9</v>
      </c>
      <c r="D33010" s="87">
        <v>1</v>
      </c>
      <c r="E33010" s="88">
        <v>41950</v>
      </c>
      <c r="F33010" s="89">
        <f>+D33010*E33010</f>
        <v>41950</v>
      </c>
    </row>
    <row r="33011" spans="1:6" ht="409.6" hidden="1" customHeight="1" x14ac:dyDescent="0.2"/>
    <row r="33012" spans="1:6" ht="25.5" customHeight="1" x14ac:dyDescent="0.2">
      <c r="A33012" s="84" t="s">
        <v>5044</v>
      </c>
      <c r="B33012" s="85" t="s">
        <v>5045</v>
      </c>
      <c r="C33012" s="86" t="s">
        <v>9</v>
      </c>
      <c r="D33012" s="87">
        <v>0.125</v>
      </c>
      <c r="E33012" s="88">
        <v>1958</v>
      </c>
      <c r="F33012" s="89">
        <f>+D33012*E33012</f>
        <v>244.75</v>
      </c>
    </row>
    <row r="33013" spans="1:6" ht="409.6" hidden="1" customHeight="1" x14ac:dyDescent="0.2"/>
    <row r="33014" spans="1:6" ht="25.5" customHeight="1" x14ac:dyDescent="0.2">
      <c r="A33014" s="84" t="s">
        <v>5991</v>
      </c>
      <c r="B33014" s="85" t="s">
        <v>5992</v>
      </c>
      <c r="C33014" s="86" t="s">
        <v>9</v>
      </c>
      <c r="D33014" s="87">
        <v>2</v>
      </c>
      <c r="E33014" s="88">
        <v>676</v>
      </c>
      <c r="F33014" s="89">
        <f>+D33014*E33014</f>
        <v>1352</v>
      </c>
    </row>
    <row r="33015" spans="1:6" ht="409.6" hidden="1" customHeight="1" x14ac:dyDescent="0.2"/>
    <row r="33016" spans="1:6" ht="25.5" customHeight="1" x14ac:dyDescent="0.2">
      <c r="A33016" s="84" t="s">
        <v>5995</v>
      </c>
      <c r="B33016" s="85" t="s">
        <v>5996</v>
      </c>
      <c r="C33016" s="86" t="s">
        <v>9</v>
      </c>
      <c r="D33016" s="87">
        <v>2</v>
      </c>
      <c r="E33016" s="88">
        <v>458</v>
      </c>
      <c r="F33016" s="89">
        <f>+D33016*E33016</f>
        <v>916</v>
      </c>
    </row>
    <row r="33017" spans="1:6" ht="409.6" hidden="1" customHeight="1" x14ac:dyDescent="0.2"/>
    <row r="33018" spans="1:6" ht="25.5" customHeight="1" x14ac:dyDescent="0.2">
      <c r="A33018" s="84" t="s">
        <v>5999</v>
      </c>
      <c r="B33018" s="85" t="s">
        <v>6000</v>
      </c>
      <c r="C33018" s="86" t="s">
        <v>9</v>
      </c>
      <c r="D33018" s="87">
        <v>5.5599999999999998E-3</v>
      </c>
      <c r="E33018" s="88">
        <v>105565</v>
      </c>
      <c r="F33018" s="89">
        <f>+D33018*E33018</f>
        <v>586.94139999999993</v>
      </c>
    </row>
    <row r="33019" spans="1:6" ht="409.6" hidden="1" customHeight="1" x14ac:dyDescent="0.2"/>
    <row r="33020" spans="1:6" ht="25.5" customHeight="1" thickBot="1" x14ac:dyDescent="0.25">
      <c r="A33020" s="84" t="s">
        <v>6001</v>
      </c>
      <c r="B33020" s="85" t="s">
        <v>6002</v>
      </c>
      <c r="C33020" s="86" t="s">
        <v>9</v>
      </c>
      <c r="D33020" s="87">
        <v>3.3300000000000001E-3</v>
      </c>
      <c r="E33020" s="88">
        <v>50900</v>
      </c>
      <c r="F33020" s="89">
        <f>+D33020*E33020</f>
        <v>169.49700000000001</v>
      </c>
    </row>
    <row r="33021" spans="1:6" ht="409.6" hidden="1" customHeight="1" x14ac:dyDescent="0.2"/>
    <row r="33022" spans="1:6" ht="13.5" customHeight="1" thickBot="1" x14ac:dyDescent="0.25">
      <c r="A33022" s="90" t="s">
        <v>4883</v>
      </c>
      <c r="B33022" s="91"/>
      <c r="C33022" s="92">
        <v>62.062008481903902</v>
      </c>
      <c r="D33022" s="91"/>
      <c r="E33022" s="93" t="s">
        <v>4884</v>
      </c>
      <c r="F33022" s="94">
        <v>45219</v>
      </c>
    </row>
    <row r="33023" spans="1:6" ht="0.2" customHeight="1" x14ac:dyDescent="0.2"/>
    <row r="33024" spans="1:6" ht="12.75" customHeight="1" x14ac:dyDescent="0.2">
      <c r="A33024" s="80" t="s">
        <v>4871</v>
      </c>
      <c r="B33024" s="81" t="s">
        <v>4885</v>
      </c>
      <c r="C33024" s="82" t="s">
        <v>4870</v>
      </c>
      <c r="D33024" s="82" t="s">
        <v>4873</v>
      </c>
      <c r="E33024" s="82" t="s">
        <v>4874</v>
      </c>
      <c r="F33024" s="83" t="s">
        <v>4875</v>
      </c>
    </row>
    <row r="33025" spans="1:6" ht="409.6" hidden="1" customHeight="1" x14ac:dyDescent="0.2"/>
    <row r="33026" spans="1:6" ht="25.5" customHeight="1" thickBot="1" x14ac:dyDescent="0.25">
      <c r="A33026" s="84" t="s">
        <v>6003</v>
      </c>
      <c r="B33026" s="85" t="s">
        <v>6004</v>
      </c>
      <c r="C33026" s="86" t="s">
        <v>4888</v>
      </c>
      <c r="D33026" s="87">
        <v>0.14285999999999999</v>
      </c>
      <c r="E33026" s="88">
        <v>184277</v>
      </c>
      <c r="F33026" s="89">
        <f>+D33026*E33026</f>
        <v>26325.812219999996</v>
      </c>
    </row>
    <row r="33027" spans="1:6" ht="409.6" hidden="1" customHeight="1" thickBot="1" x14ac:dyDescent="0.25"/>
    <row r="33028" spans="1:6" ht="13.5" customHeight="1" thickBot="1" x14ac:dyDescent="0.25">
      <c r="A33028" s="90" t="s">
        <v>4893</v>
      </c>
      <c r="B33028" s="91"/>
      <c r="C33028" s="92">
        <v>36.131812629527502</v>
      </c>
      <c r="D33028" s="91"/>
      <c r="E33028" s="93" t="s">
        <v>4884</v>
      </c>
      <c r="F33028" s="94">
        <v>26326</v>
      </c>
    </row>
    <row r="33029" spans="1:6" ht="0.2" customHeight="1" x14ac:dyDescent="0.2"/>
    <row r="33030" spans="1:6" ht="12.75" customHeight="1" x14ac:dyDescent="0.2">
      <c r="A33030" s="80" t="s">
        <v>4871</v>
      </c>
      <c r="B33030" s="81" t="s">
        <v>4894</v>
      </c>
      <c r="C33030" s="82" t="s">
        <v>4870</v>
      </c>
      <c r="D33030" s="82" t="s">
        <v>4873</v>
      </c>
      <c r="E33030" s="82" t="s">
        <v>4874</v>
      </c>
      <c r="F33030" s="83" t="s">
        <v>4875</v>
      </c>
    </row>
    <row r="33031" spans="1:6" ht="409.6" hidden="1" customHeight="1" x14ac:dyDescent="0.2"/>
    <row r="33032" spans="1:6" ht="25.5" customHeight="1" thickBot="1" x14ac:dyDescent="0.25">
      <c r="A33032" s="84" t="s">
        <v>4895</v>
      </c>
      <c r="B33032" s="85" t="s">
        <v>4896</v>
      </c>
      <c r="C33032" s="86" t="s">
        <v>4897</v>
      </c>
      <c r="D33032" s="87">
        <v>0.05</v>
      </c>
      <c r="E33032" s="88">
        <v>26326</v>
      </c>
      <c r="F33032" s="89">
        <f>+D33032*E33032</f>
        <v>1316.3000000000002</v>
      </c>
    </row>
    <row r="33033" spans="1:6" ht="409.6" hidden="1" customHeight="1" thickBot="1" x14ac:dyDescent="0.25"/>
    <row r="33034" spans="1:6" ht="13.5" customHeight="1" thickBot="1" x14ac:dyDescent="0.25">
      <c r="A33034" s="90" t="s">
        <v>4898</v>
      </c>
      <c r="B33034" s="91"/>
      <c r="C33034" s="92">
        <v>1.8061788885686401</v>
      </c>
      <c r="D33034" s="91"/>
      <c r="E33034" s="93" t="s">
        <v>4884</v>
      </c>
      <c r="F33034" s="94">
        <v>1316</v>
      </c>
    </row>
    <row r="33035" spans="1:6" ht="0.2" customHeight="1" thickBot="1" x14ac:dyDescent="0.25"/>
    <row r="33036" spans="1:6" ht="12.75" customHeight="1" thickBot="1" x14ac:dyDescent="0.3">
      <c r="A33036" s="157" t="s">
        <v>4909</v>
      </c>
      <c r="B33036" s="158"/>
      <c r="C33036" s="158"/>
      <c r="D33036" s="158"/>
      <c r="E33036" s="159">
        <v>72861</v>
      </c>
      <c r="F33036" s="160"/>
    </row>
    <row r="33037" spans="1:6" ht="12.75" customHeight="1" x14ac:dyDescent="0.2"/>
    <row r="33038" spans="1:6" ht="12.75" customHeight="1" x14ac:dyDescent="0.2"/>
    <row r="33039" spans="1:6" ht="409.6" hidden="1" customHeight="1" x14ac:dyDescent="0.2"/>
    <row r="33040" spans="1:6" ht="12.75" customHeight="1" x14ac:dyDescent="0.25">
      <c r="A33040" s="144" t="s">
        <v>4868</v>
      </c>
      <c r="B33040" s="145"/>
      <c r="C33040" s="145"/>
      <c r="D33040" s="145"/>
      <c r="E33040" s="146"/>
      <c r="F33040" s="147"/>
    </row>
    <row r="33041" spans="1:6" ht="12.75" customHeight="1" x14ac:dyDescent="0.2">
      <c r="A33041" s="138" t="s">
        <v>3987</v>
      </c>
      <c r="B33041" s="139"/>
      <c r="C33041" s="139"/>
      <c r="D33041" s="140"/>
      <c r="E33041" s="76" t="s">
        <v>4869</v>
      </c>
      <c r="F33041" s="77" t="s">
        <v>4870</v>
      </c>
    </row>
    <row r="33042" spans="1:6" ht="12.75" customHeight="1" x14ac:dyDescent="0.2">
      <c r="A33042" s="141"/>
      <c r="B33042" s="142"/>
      <c r="C33042" s="142"/>
      <c r="D33042" s="143"/>
      <c r="E33042" s="78" t="s">
        <v>3986</v>
      </c>
      <c r="F33042" s="79" t="s">
        <v>9</v>
      </c>
    </row>
    <row r="33043" spans="1:6" ht="409.6" hidden="1" customHeight="1" x14ac:dyDescent="0.2"/>
    <row r="33044" spans="1:6" ht="12.75" customHeight="1" x14ac:dyDescent="0.2">
      <c r="A33044" s="80" t="s">
        <v>4871</v>
      </c>
      <c r="B33044" s="81" t="s">
        <v>4872</v>
      </c>
      <c r="C33044" s="82" t="s">
        <v>4870</v>
      </c>
      <c r="D33044" s="82" t="s">
        <v>4873</v>
      </c>
      <c r="E33044" s="82" t="s">
        <v>4874</v>
      </c>
      <c r="F33044" s="83" t="s">
        <v>4875</v>
      </c>
    </row>
    <row r="33045" spans="1:6" ht="409.6" hidden="1" customHeight="1" x14ac:dyDescent="0.2"/>
    <row r="33046" spans="1:6" ht="25.5" customHeight="1" x14ac:dyDescent="0.2">
      <c r="A33046" s="84" t="s">
        <v>6932</v>
      </c>
      <c r="B33046" s="85" t="s">
        <v>6933</v>
      </c>
      <c r="C33046" s="86" t="s">
        <v>9</v>
      </c>
      <c r="D33046" s="87">
        <v>1</v>
      </c>
      <c r="E33046" s="88">
        <v>51950</v>
      </c>
      <c r="F33046" s="89">
        <f>+D33046*E33046</f>
        <v>51950</v>
      </c>
    </row>
    <row r="33047" spans="1:6" ht="409.6" hidden="1" customHeight="1" x14ac:dyDescent="0.2"/>
    <row r="33048" spans="1:6" ht="25.5" customHeight="1" x14ac:dyDescent="0.2">
      <c r="A33048" s="84" t="s">
        <v>6009</v>
      </c>
      <c r="B33048" s="85" t="s">
        <v>6010</v>
      </c>
      <c r="C33048" s="86" t="s">
        <v>9</v>
      </c>
      <c r="D33048" s="87">
        <v>2</v>
      </c>
      <c r="E33048" s="88">
        <v>1076</v>
      </c>
      <c r="F33048" s="89">
        <f>+D33048*E33048</f>
        <v>2152</v>
      </c>
    </row>
    <row r="33049" spans="1:6" ht="409.6" hidden="1" customHeight="1" x14ac:dyDescent="0.2"/>
    <row r="33050" spans="1:6" ht="25.5" customHeight="1" x14ac:dyDescent="0.2">
      <c r="A33050" s="84" t="s">
        <v>6011</v>
      </c>
      <c r="B33050" s="85" t="s">
        <v>6012</v>
      </c>
      <c r="C33050" s="86" t="s">
        <v>9</v>
      </c>
      <c r="D33050" s="87">
        <v>2</v>
      </c>
      <c r="E33050" s="88">
        <v>831</v>
      </c>
      <c r="F33050" s="89">
        <f>+D33050*E33050</f>
        <v>1662</v>
      </c>
    </row>
    <row r="33051" spans="1:6" ht="409.6" hidden="1" customHeight="1" x14ac:dyDescent="0.2"/>
    <row r="33052" spans="1:6" ht="25.5" customHeight="1" x14ac:dyDescent="0.2">
      <c r="A33052" s="84" t="s">
        <v>5044</v>
      </c>
      <c r="B33052" s="85" t="s">
        <v>5045</v>
      </c>
      <c r="C33052" s="86" t="s">
        <v>9</v>
      </c>
      <c r="D33052" s="87">
        <v>0.125</v>
      </c>
      <c r="E33052" s="88">
        <v>1958</v>
      </c>
      <c r="F33052" s="89">
        <f>+D33052*E33052</f>
        <v>244.75</v>
      </c>
    </row>
    <row r="33053" spans="1:6" ht="409.6" hidden="1" customHeight="1" x14ac:dyDescent="0.2"/>
    <row r="33054" spans="1:6" ht="25.5" customHeight="1" x14ac:dyDescent="0.2">
      <c r="A33054" s="84" t="s">
        <v>5999</v>
      </c>
      <c r="B33054" s="85" t="s">
        <v>6000</v>
      </c>
      <c r="C33054" s="86" t="s">
        <v>9</v>
      </c>
      <c r="D33054" s="87">
        <v>8.3300000000000006E-3</v>
      </c>
      <c r="E33054" s="88">
        <v>105565</v>
      </c>
      <c r="F33054" s="89">
        <f>+D33054*E33054</f>
        <v>879.35645000000011</v>
      </c>
    </row>
    <row r="33055" spans="1:6" ht="409.6" hidden="1" customHeight="1" x14ac:dyDescent="0.2"/>
    <row r="33056" spans="1:6" ht="25.5" customHeight="1" thickBot="1" x14ac:dyDescent="0.25">
      <c r="A33056" s="84" t="s">
        <v>6001</v>
      </c>
      <c r="B33056" s="85" t="s">
        <v>6002</v>
      </c>
      <c r="C33056" s="86" t="s">
        <v>9</v>
      </c>
      <c r="D33056" s="87">
        <v>4.0000000000000001E-3</v>
      </c>
      <c r="E33056" s="88">
        <v>50900</v>
      </c>
      <c r="F33056" s="89">
        <f>+D33056*E33056</f>
        <v>203.6</v>
      </c>
    </row>
    <row r="33057" spans="1:6" ht="409.6" hidden="1" customHeight="1" thickBot="1" x14ac:dyDescent="0.25"/>
    <row r="33058" spans="1:6" ht="13.5" customHeight="1" thickBot="1" x14ac:dyDescent="0.25">
      <c r="A33058" s="90" t="s">
        <v>4883</v>
      </c>
      <c r="B33058" s="91"/>
      <c r="C33058" s="92">
        <v>67.377912054193104</v>
      </c>
      <c r="D33058" s="91"/>
      <c r="E33058" s="93" t="s">
        <v>4884</v>
      </c>
      <c r="F33058" s="94">
        <v>57092</v>
      </c>
    </row>
    <row r="33059" spans="1:6" ht="0.2" customHeight="1" x14ac:dyDescent="0.2"/>
    <row r="33060" spans="1:6" ht="12.75" customHeight="1" x14ac:dyDescent="0.2">
      <c r="A33060" s="80" t="s">
        <v>4871</v>
      </c>
      <c r="B33060" s="81" t="s">
        <v>4885</v>
      </c>
      <c r="C33060" s="82" t="s">
        <v>4870</v>
      </c>
      <c r="D33060" s="82" t="s">
        <v>4873</v>
      </c>
      <c r="E33060" s="82" t="s">
        <v>4874</v>
      </c>
      <c r="F33060" s="83" t="s">
        <v>4875</v>
      </c>
    </row>
    <row r="33061" spans="1:6" ht="409.6" hidden="1" customHeight="1" x14ac:dyDescent="0.2"/>
    <row r="33062" spans="1:6" ht="25.5" customHeight="1" thickBot="1" x14ac:dyDescent="0.25">
      <c r="A33062" s="84" t="s">
        <v>6003</v>
      </c>
      <c r="B33062" s="85" t="s">
        <v>6004</v>
      </c>
      <c r="C33062" s="86" t="s">
        <v>4888</v>
      </c>
      <c r="D33062" s="87">
        <v>0.14285999999999999</v>
      </c>
      <c r="E33062" s="88">
        <v>184277</v>
      </c>
      <c r="F33062" s="89">
        <f>+D33062*E33062</f>
        <v>26325.812219999996</v>
      </c>
    </row>
    <row r="33063" spans="1:6" ht="409.6" hidden="1" customHeight="1" thickBot="1" x14ac:dyDescent="0.25"/>
    <row r="33064" spans="1:6" ht="13.5" customHeight="1" thickBot="1" x14ac:dyDescent="0.25">
      <c r="A33064" s="90" t="s">
        <v>4893</v>
      </c>
      <c r="B33064" s="91"/>
      <c r="C33064" s="92">
        <v>31.0689923761418</v>
      </c>
      <c r="D33064" s="91"/>
      <c r="E33064" s="93" t="s">
        <v>4884</v>
      </c>
      <c r="F33064" s="94">
        <v>26326</v>
      </c>
    </row>
    <row r="33065" spans="1:6" ht="0.2" customHeight="1" x14ac:dyDescent="0.2"/>
    <row r="33066" spans="1:6" ht="12.75" customHeight="1" x14ac:dyDescent="0.2">
      <c r="A33066" s="80" t="s">
        <v>4871</v>
      </c>
      <c r="B33066" s="81" t="s">
        <v>4894</v>
      </c>
      <c r="C33066" s="82" t="s">
        <v>4870</v>
      </c>
      <c r="D33066" s="82" t="s">
        <v>4873</v>
      </c>
      <c r="E33066" s="82" t="s">
        <v>4874</v>
      </c>
      <c r="F33066" s="83" t="s">
        <v>4875</v>
      </c>
    </row>
    <row r="33067" spans="1:6" ht="409.6" hidden="1" customHeight="1" x14ac:dyDescent="0.2"/>
    <row r="33068" spans="1:6" ht="25.5" customHeight="1" thickBot="1" x14ac:dyDescent="0.25">
      <c r="A33068" s="84" t="s">
        <v>4895</v>
      </c>
      <c r="B33068" s="85" t="s">
        <v>4896</v>
      </c>
      <c r="C33068" s="86" t="s">
        <v>4897</v>
      </c>
      <c r="D33068" s="87">
        <v>0.05</v>
      </c>
      <c r="E33068" s="88">
        <v>26326</v>
      </c>
      <c r="F33068" s="89">
        <f>+D33068*E33068</f>
        <v>1316.3000000000002</v>
      </c>
    </row>
    <row r="33069" spans="1:6" ht="409.6" hidden="1" customHeight="1" thickBot="1" x14ac:dyDescent="0.25"/>
    <row r="33070" spans="1:6" ht="13.5" customHeight="1" thickBot="1" x14ac:dyDescent="0.25">
      <c r="A33070" s="90" t="s">
        <v>4898</v>
      </c>
      <c r="B33070" s="91"/>
      <c r="C33070" s="92">
        <v>1.5530955696650699</v>
      </c>
      <c r="D33070" s="91"/>
      <c r="E33070" s="93" t="s">
        <v>4884</v>
      </c>
      <c r="F33070" s="94">
        <v>1316</v>
      </c>
    </row>
    <row r="33071" spans="1:6" ht="0.2" customHeight="1" thickBot="1" x14ac:dyDescent="0.25"/>
    <row r="33072" spans="1:6" ht="12.75" customHeight="1" thickBot="1" x14ac:dyDescent="0.3">
      <c r="A33072" s="157" t="s">
        <v>4909</v>
      </c>
      <c r="B33072" s="158"/>
      <c r="C33072" s="158"/>
      <c r="D33072" s="158"/>
      <c r="E33072" s="159">
        <v>84734</v>
      </c>
      <c r="F33072" s="160"/>
    </row>
    <row r="33073" spans="1:6" ht="12.75" customHeight="1" x14ac:dyDescent="0.2"/>
    <row r="33074" spans="1:6" ht="12.75" customHeight="1" x14ac:dyDescent="0.2"/>
    <row r="33075" spans="1:6" ht="409.6" hidden="1" customHeight="1" x14ac:dyDescent="0.2"/>
    <row r="33076" spans="1:6" ht="12.75" customHeight="1" x14ac:dyDescent="0.25">
      <c r="A33076" s="144" t="s">
        <v>4868</v>
      </c>
      <c r="B33076" s="145"/>
      <c r="C33076" s="145"/>
      <c r="D33076" s="145"/>
      <c r="E33076" s="146"/>
      <c r="F33076" s="147"/>
    </row>
    <row r="33077" spans="1:6" ht="12.75" customHeight="1" x14ac:dyDescent="0.2">
      <c r="A33077" s="138" t="s">
        <v>3989</v>
      </c>
      <c r="B33077" s="139"/>
      <c r="C33077" s="139"/>
      <c r="D33077" s="140"/>
      <c r="E33077" s="76" t="s">
        <v>4869</v>
      </c>
      <c r="F33077" s="77" t="s">
        <v>4870</v>
      </c>
    </row>
    <row r="33078" spans="1:6" ht="12.75" customHeight="1" x14ac:dyDescent="0.2">
      <c r="A33078" s="141"/>
      <c r="B33078" s="142"/>
      <c r="C33078" s="142"/>
      <c r="D33078" s="143"/>
      <c r="E33078" s="78" t="s">
        <v>3988</v>
      </c>
      <c r="F33078" s="79" t="s">
        <v>9</v>
      </c>
    </row>
    <row r="33079" spans="1:6" ht="409.6" hidden="1" customHeight="1" x14ac:dyDescent="0.2"/>
    <row r="33080" spans="1:6" ht="12.75" customHeight="1" x14ac:dyDescent="0.2">
      <c r="A33080" s="80" t="s">
        <v>4871</v>
      </c>
      <c r="B33080" s="81" t="s">
        <v>4872</v>
      </c>
      <c r="C33080" s="82" t="s">
        <v>4870</v>
      </c>
      <c r="D33080" s="82" t="s">
        <v>4873</v>
      </c>
      <c r="E33080" s="82" t="s">
        <v>4874</v>
      </c>
      <c r="F33080" s="83" t="s">
        <v>4875</v>
      </c>
    </row>
    <row r="33081" spans="1:6" ht="409.6" hidden="1" customHeight="1" x14ac:dyDescent="0.2"/>
    <row r="33082" spans="1:6" ht="25.5" customHeight="1" x14ac:dyDescent="0.2">
      <c r="A33082" s="84" t="s">
        <v>6934</v>
      </c>
      <c r="B33082" s="85" t="s">
        <v>6935</v>
      </c>
      <c r="C33082" s="86" t="s">
        <v>9</v>
      </c>
      <c r="D33082" s="87">
        <v>1</v>
      </c>
      <c r="E33082" s="88">
        <v>328800</v>
      </c>
      <c r="F33082" s="89">
        <f>+D33082*E33082</f>
        <v>328800</v>
      </c>
    </row>
    <row r="33083" spans="1:6" ht="409.6" hidden="1" customHeight="1" x14ac:dyDescent="0.2"/>
    <row r="33084" spans="1:6" ht="25.5" customHeight="1" x14ac:dyDescent="0.2">
      <c r="A33084" s="84" t="s">
        <v>6936</v>
      </c>
      <c r="B33084" s="85" t="s">
        <v>6937</v>
      </c>
      <c r="C33084" s="86" t="s">
        <v>9</v>
      </c>
      <c r="D33084" s="87">
        <v>2</v>
      </c>
      <c r="E33084" s="88">
        <v>36697</v>
      </c>
      <c r="F33084" s="89">
        <f>+D33084*E33084</f>
        <v>73394</v>
      </c>
    </row>
    <row r="33085" spans="1:6" ht="409.6" hidden="1" customHeight="1" x14ac:dyDescent="0.2"/>
    <row r="33086" spans="1:6" ht="25.5" customHeight="1" thickBot="1" x14ac:dyDescent="0.25">
      <c r="A33086" s="84" t="s">
        <v>6938</v>
      </c>
      <c r="B33086" s="85" t="s">
        <v>6939</v>
      </c>
      <c r="C33086" s="86" t="s">
        <v>1212</v>
      </c>
      <c r="D33086" s="87">
        <v>0.02</v>
      </c>
      <c r="E33086" s="88">
        <v>17028</v>
      </c>
      <c r="F33086" s="89">
        <f>+D33086*E33086</f>
        <v>340.56</v>
      </c>
    </row>
    <row r="33087" spans="1:6" ht="409.6" hidden="1" customHeight="1" thickBot="1" x14ac:dyDescent="0.25"/>
    <row r="33088" spans="1:6" ht="13.5" customHeight="1" thickBot="1" x14ac:dyDescent="0.25">
      <c r="A33088" s="90" t="s">
        <v>4883</v>
      </c>
      <c r="B33088" s="91"/>
      <c r="C33088" s="92">
        <v>90.854818723719305</v>
      </c>
      <c r="D33088" s="91"/>
      <c r="E33088" s="93" t="s">
        <v>4884</v>
      </c>
      <c r="F33088" s="94">
        <v>402535</v>
      </c>
    </row>
    <row r="33089" spans="1:6" ht="0.2" customHeight="1" x14ac:dyDescent="0.2"/>
    <row r="33090" spans="1:6" ht="12.75" customHeight="1" x14ac:dyDescent="0.2">
      <c r="A33090" s="80" t="s">
        <v>4871</v>
      </c>
      <c r="B33090" s="81" t="s">
        <v>4885</v>
      </c>
      <c r="C33090" s="82" t="s">
        <v>4870</v>
      </c>
      <c r="D33090" s="82" t="s">
        <v>4873</v>
      </c>
      <c r="E33090" s="82" t="s">
        <v>4874</v>
      </c>
      <c r="F33090" s="83" t="s">
        <v>4875</v>
      </c>
    </row>
    <row r="33091" spans="1:6" ht="409.6" hidden="1" customHeight="1" x14ac:dyDescent="0.2"/>
    <row r="33092" spans="1:6" ht="25.5" customHeight="1" thickBot="1" x14ac:dyDescent="0.25">
      <c r="A33092" s="84" t="s">
        <v>6003</v>
      </c>
      <c r="B33092" s="85" t="s">
        <v>6004</v>
      </c>
      <c r="C33092" s="86" t="s">
        <v>4888</v>
      </c>
      <c r="D33092" s="87">
        <v>0.20941000000000001</v>
      </c>
      <c r="E33092" s="88">
        <v>184277</v>
      </c>
      <c r="F33092" s="89">
        <f>+D33092*E33092</f>
        <v>38589.44657</v>
      </c>
    </row>
    <row r="33093" spans="1:6" ht="409.6" hidden="1" customHeight="1" x14ac:dyDescent="0.2"/>
    <row r="33094" spans="1:6" ht="13.5" customHeight="1" thickBot="1" x14ac:dyDescent="0.25">
      <c r="A33094" s="90" t="s">
        <v>4893</v>
      </c>
      <c r="B33094" s="91"/>
      <c r="C33094" s="92">
        <v>8.7097931850139805</v>
      </c>
      <c r="D33094" s="91"/>
      <c r="E33094" s="93" t="s">
        <v>4884</v>
      </c>
      <c r="F33094" s="94">
        <v>38589</v>
      </c>
    </row>
    <row r="33095" spans="1:6" ht="0.2" customHeight="1" x14ac:dyDescent="0.2"/>
    <row r="33096" spans="1:6" ht="12.75" customHeight="1" x14ac:dyDescent="0.2">
      <c r="A33096" s="80" t="s">
        <v>4871</v>
      </c>
      <c r="B33096" s="81" t="s">
        <v>4894</v>
      </c>
      <c r="C33096" s="82" t="s">
        <v>4870</v>
      </c>
      <c r="D33096" s="82" t="s">
        <v>4873</v>
      </c>
      <c r="E33096" s="82" t="s">
        <v>4874</v>
      </c>
      <c r="F33096" s="83" t="s">
        <v>4875</v>
      </c>
    </row>
    <row r="33097" spans="1:6" ht="409.6" hidden="1" customHeight="1" x14ac:dyDescent="0.2"/>
    <row r="33098" spans="1:6" ht="25.5" customHeight="1" thickBot="1" x14ac:dyDescent="0.25">
      <c r="A33098" s="84" t="s">
        <v>4895</v>
      </c>
      <c r="B33098" s="85" t="s">
        <v>4896</v>
      </c>
      <c r="C33098" s="86" t="s">
        <v>4897</v>
      </c>
      <c r="D33098" s="87">
        <v>0.05</v>
      </c>
      <c r="E33098" s="88">
        <v>38589</v>
      </c>
      <c r="F33098" s="89">
        <f>+D33098*E33098</f>
        <v>1929.45</v>
      </c>
    </row>
    <row r="33099" spans="1:6" ht="409.6" hidden="1" customHeight="1" thickBot="1" x14ac:dyDescent="0.25"/>
    <row r="33100" spans="1:6" ht="13.5" customHeight="1" thickBot="1" x14ac:dyDescent="0.25">
      <c r="A33100" s="90" t="s">
        <v>4898</v>
      </c>
      <c r="B33100" s="91"/>
      <c r="C33100" s="92">
        <v>0.435388091266733</v>
      </c>
      <c r="D33100" s="91"/>
      <c r="E33100" s="93" t="s">
        <v>4884</v>
      </c>
      <c r="F33100" s="94">
        <v>1929</v>
      </c>
    </row>
    <row r="33101" spans="1:6" ht="0.2" customHeight="1" thickBot="1" x14ac:dyDescent="0.25"/>
    <row r="33102" spans="1:6" ht="12.75" customHeight="1" thickBot="1" x14ac:dyDescent="0.3">
      <c r="A33102" s="157" t="s">
        <v>4909</v>
      </c>
      <c r="B33102" s="158"/>
      <c r="C33102" s="158"/>
      <c r="D33102" s="158"/>
      <c r="E33102" s="159">
        <v>443053</v>
      </c>
      <c r="F33102" s="160"/>
    </row>
    <row r="33103" spans="1:6" ht="12.75" customHeight="1" x14ac:dyDescent="0.2"/>
    <row r="33104" spans="1:6" ht="12.75" customHeight="1" x14ac:dyDescent="0.2"/>
    <row r="33105" spans="1:6" ht="409.6" hidden="1" customHeight="1" x14ac:dyDescent="0.2"/>
    <row r="33106" spans="1:6" ht="12.75" customHeight="1" x14ac:dyDescent="0.25">
      <c r="A33106" s="144" t="s">
        <v>4868</v>
      </c>
      <c r="B33106" s="145"/>
      <c r="C33106" s="145"/>
      <c r="D33106" s="145"/>
      <c r="E33106" s="146"/>
      <c r="F33106" s="147"/>
    </row>
    <row r="33107" spans="1:6" ht="12.75" customHeight="1" x14ac:dyDescent="0.2">
      <c r="A33107" s="138" t="s">
        <v>3991</v>
      </c>
      <c r="B33107" s="139"/>
      <c r="C33107" s="139"/>
      <c r="D33107" s="140"/>
      <c r="E33107" s="76" t="s">
        <v>4869</v>
      </c>
      <c r="F33107" s="77" t="s">
        <v>4870</v>
      </c>
    </row>
    <row r="33108" spans="1:6" ht="12.75" customHeight="1" x14ac:dyDescent="0.2">
      <c r="A33108" s="141"/>
      <c r="B33108" s="142"/>
      <c r="C33108" s="142"/>
      <c r="D33108" s="143"/>
      <c r="E33108" s="78" t="s">
        <v>3990</v>
      </c>
      <c r="F33108" s="79" t="s">
        <v>9</v>
      </c>
    </row>
    <row r="33109" spans="1:6" ht="409.6" hidden="1" customHeight="1" x14ac:dyDescent="0.2"/>
    <row r="33110" spans="1:6" ht="12.75" customHeight="1" x14ac:dyDescent="0.2">
      <c r="A33110" s="80" t="s">
        <v>4871</v>
      </c>
      <c r="B33110" s="81" t="s">
        <v>4872</v>
      </c>
      <c r="C33110" s="82" t="s">
        <v>4870</v>
      </c>
      <c r="D33110" s="82" t="s">
        <v>4873</v>
      </c>
      <c r="E33110" s="82" t="s">
        <v>4874</v>
      </c>
      <c r="F33110" s="83" t="s">
        <v>4875</v>
      </c>
    </row>
    <row r="33111" spans="1:6" ht="409.6" hidden="1" customHeight="1" x14ac:dyDescent="0.2"/>
    <row r="33112" spans="1:6" ht="25.5" customHeight="1" x14ac:dyDescent="0.2">
      <c r="A33112" s="84" t="s">
        <v>5154</v>
      </c>
      <c r="B33112" s="85" t="s">
        <v>5155</v>
      </c>
      <c r="C33112" s="86" t="s">
        <v>106</v>
      </c>
      <c r="D33112" s="87">
        <v>0.02</v>
      </c>
      <c r="E33112" s="88">
        <v>405694</v>
      </c>
      <c r="F33112" s="89">
        <f>+D33112*E33112</f>
        <v>8113.88</v>
      </c>
    </row>
    <row r="33113" spans="1:6" ht="409.6" hidden="1" customHeight="1" x14ac:dyDescent="0.2"/>
    <row r="33114" spans="1:6" ht="25.5" customHeight="1" x14ac:dyDescent="0.2">
      <c r="A33114" s="84" t="s">
        <v>6484</v>
      </c>
      <c r="B33114" s="85" t="s">
        <v>6485</v>
      </c>
      <c r="C33114" s="86" t="s">
        <v>263</v>
      </c>
      <c r="D33114" s="87">
        <v>1.3</v>
      </c>
      <c r="E33114" s="88">
        <v>55441</v>
      </c>
      <c r="F33114" s="89">
        <f>+D33114*E33114</f>
        <v>72073.3</v>
      </c>
    </row>
    <row r="33115" spans="1:6" ht="409.6" hidden="1" customHeight="1" x14ac:dyDescent="0.2"/>
    <row r="33116" spans="1:6" ht="25.5" customHeight="1" x14ac:dyDescent="0.2">
      <c r="A33116" s="84" t="s">
        <v>6486</v>
      </c>
      <c r="B33116" s="85" t="s">
        <v>6487</v>
      </c>
      <c r="C33116" s="86" t="s">
        <v>9</v>
      </c>
      <c r="D33116" s="87">
        <v>1</v>
      </c>
      <c r="E33116" s="88">
        <v>34953</v>
      </c>
      <c r="F33116" s="89">
        <f>+D33116*E33116</f>
        <v>34953</v>
      </c>
    </row>
    <row r="33117" spans="1:6" ht="409.6" hidden="1" customHeight="1" x14ac:dyDescent="0.2"/>
    <row r="33118" spans="1:6" ht="25.5" customHeight="1" x14ac:dyDescent="0.2">
      <c r="A33118" s="84" t="s">
        <v>6940</v>
      </c>
      <c r="B33118" s="85" t="s">
        <v>6941</v>
      </c>
      <c r="C33118" s="86" t="s">
        <v>9</v>
      </c>
      <c r="D33118" s="87">
        <v>1</v>
      </c>
      <c r="E33118" s="88">
        <v>69700</v>
      </c>
      <c r="F33118" s="89">
        <f>+D33118*E33118</f>
        <v>69700</v>
      </c>
    </row>
    <row r="33119" spans="1:6" ht="409.6" hidden="1" customHeight="1" x14ac:dyDescent="0.2"/>
    <row r="33120" spans="1:6" ht="25.5" customHeight="1" thickBot="1" x14ac:dyDescent="0.25">
      <c r="A33120" s="84" t="s">
        <v>6942</v>
      </c>
      <c r="B33120" s="85" t="s">
        <v>6943</v>
      </c>
      <c r="C33120" s="86" t="s">
        <v>9</v>
      </c>
      <c r="D33120" s="87">
        <v>1</v>
      </c>
      <c r="E33120" s="88">
        <v>53250</v>
      </c>
      <c r="F33120" s="89">
        <f>+D33120*E33120</f>
        <v>53250</v>
      </c>
    </row>
    <row r="33121" spans="1:6" ht="409.6" hidden="1" customHeight="1" thickBot="1" x14ac:dyDescent="0.25"/>
    <row r="33122" spans="1:6" ht="13.5" customHeight="1" thickBot="1" x14ac:dyDescent="0.25">
      <c r="A33122" s="90" t="s">
        <v>4883</v>
      </c>
      <c r="B33122" s="91"/>
      <c r="C33122" s="92">
        <v>91.273279305665199</v>
      </c>
      <c r="D33122" s="91"/>
      <c r="E33122" s="93" t="s">
        <v>4884</v>
      </c>
      <c r="F33122" s="94">
        <v>238090</v>
      </c>
    </row>
    <row r="33123" spans="1:6" ht="0.2" customHeight="1" x14ac:dyDescent="0.2"/>
    <row r="33124" spans="1:6" ht="12.75" customHeight="1" x14ac:dyDescent="0.2">
      <c r="A33124" s="80" t="s">
        <v>4871</v>
      </c>
      <c r="B33124" s="81" t="s">
        <v>4885</v>
      </c>
      <c r="C33124" s="82" t="s">
        <v>4870</v>
      </c>
      <c r="D33124" s="82" t="s">
        <v>4873</v>
      </c>
      <c r="E33124" s="82" t="s">
        <v>4874</v>
      </c>
      <c r="F33124" s="83" t="s">
        <v>4875</v>
      </c>
    </row>
    <row r="33125" spans="1:6" ht="409.6" hidden="1" customHeight="1" x14ac:dyDescent="0.2"/>
    <row r="33126" spans="1:6" ht="25.5" customHeight="1" thickBot="1" x14ac:dyDescent="0.25">
      <c r="A33126" s="84" t="s">
        <v>4912</v>
      </c>
      <c r="B33126" s="85" t="s">
        <v>4913</v>
      </c>
      <c r="C33126" s="86" t="s">
        <v>4888</v>
      </c>
      <c r="D33126" s="87">
        <v>0.11765</v>
      </c>
      <c r="E33126" s="88">
        <v>184277</v>
      </c>
      <c r="F33126" s="89">
        <f>+D33126*E33126</f>
        <v>21680.189050000001</v>
      </c>
    </row>
    <row r="33127" spans="1:6" ht="409.6" hidden="1" customHeight="1" thickBot="1" x14ac:dyDescent="0.25"/>
    <row r="33128" spans="1:6" ht="13.5" customHeight="1" thickBot="1" x14ac:dyDescent="0.25">
      <c r="A33128" s="90" t="s">
        <v>4893</v>
      </c>
      <c r="B33128" s="91"/>
      <c r="C33128" s="92">
        <v>8.3111625660331097</v>
      </c>
      <c r="D33128" s="91"/>
      <c r="E33128" s="93" t="s">
        <v>4884</v>
      </c>
      <c r="F33128" s="94">
        <v>21680</v>
      </c>
    </row>
    <row r="33129" spans="1:6" ht="0.2" customHeight="1" x14ac:dyDescent="0.2"/>
    <row r="33130" spans="1:6" ht="12.75" customHeight="1" x14ac:dyDescent="0.2">
      <c r="A33130" s="80" t="s">
        <v>4871</v>
      </c>
      <c r="B33130" s="81" t="s">
        <v>4894</v>
      </c>
      <c r="C33130" s="82" t="s">
        <v>4870</v>
      </c>
      <c r="D33130" s="82" t="s">
        <v>4873</v>
      </c>
      <c r="E33130" s="82" t="s">
        <v>4874</v>
      </c>
      <c r="F33130" s="83" t="s">
        <v>4875</v>
      </c>
    </row>
    <row r="33131" spans="1:6" ht="409.6" hidden="1" customHeight="1" x14ac:dyDescent="0.2"/>
    <row r="33132" spans="1:6" ht="25.5" customHeight="1" thickBot="1" x14ac:dyDescent="0.25">
      <c r="A33132" s="84" t="s">
        <v>4895</v>
      </c>
      <c r="B33132" s="85" t="s">
        <v>4896</v>
      </c>
      <c r="C33132" s="86" t="s">
        <v>4897</v>
      </c>
      <c r="D33132" s="87">
        <v>0.05</v>
      </c>
      <c r="E33132" s="88">
        <v>21680</v>
      </c>
      <c r="F33132" s="89">
        <f>+D33132*E33132</f>
        <v>1084</v>
      </c>
    </row>
    <row r="33133" spans="1:6" ht="409.6" hidden="1" customHeight="1" thickBot="1" x14ac:dyDescent="0.25"/>
    <row r="33134" spans="1:6" ht="13.5" customHeight="1" thickBot="1" x14ac:dyDescent="0.25">
      <c r="A33134" s="90" t="s">
        <v>4898</v>
      </c>
      <c r="B33134" s="91"/>
      <c r="C33134" s="92">
        <v>0.41555812830165501</v>
      </c>
      <c r="D33134" s="91"/>
      <c r="E33134" s="93" t="s">
        <v>4884</v>
      </c>
      <c r="F33134" s="94">
        <v>1084</v>
      </c>
    </row>
    <row r="33135" spans="1:6" ht="0.2" customHeight="1" thickBot="1" x14ac:dyDescent="0.25"/>
    <row r="33136" spans="1:6" ht="12.75" customHeight="1" thickBot="1" x14ac:dyDescent="0.3">
      <c r="A33136" s="157" t="s">
        <v>4909</v>
      </c>
      <c r="B33136" s="158"/>
      <c r="C33136" s="158"/>
      <c r="D33136" s="158"/>
      <c r="E33136" s="159">
        <v>260854</v>
      </c>
      <c r="F33136" s="160"/>
    </row>
    <row r="33137" spans="1:6" ht="12.75" customHeight="1" x14ac:dyDescent="0.2"/>
    <row r="33138" spans="1:6" ht="12.75" customHeight="1" x14ac:dyDescent="0.2"/>
    <row r="33139" spans="1:6" ht="409.6" hidden="1" customHeight="1" x14ac:dyDescent="0.2"/>
    <row r="33140" spans="1:6" ht="12.75" customHeight="1" x14ac:dyDescent="0.25">
      <c r="A33140" s="144" t="s">
        <v>4868</v>
      </c>
      <c r="B33140" s="145"/>
      <c r="C33140" s="145"/>
      <c r="D33140" s="145"/>
      <c r="E33140" s="146"/>
      <c r="F33140" s="147"/>
    </row>
    <row r="33141" spans="1:6" ht="12.75" customHeight="1" x14ac:dyDescent="0.2">
      <c r="A33141" s="138" t="s">
        <v>3993</v>
      </c>
      <c r="B33141" s="139"/>
      <c r="C33141" s="139"/>
      <c r="D33141" s="140"/>
      <c r="E33141" s="76" t="s">
        <v>4869</v>
      </c>
      <c r="F33141" s="77" t="s">
        <v>4870</v>
      </c>
    </row>
    <row r="33142" spans="1:6" ht="12.75" customHeight="1" x14ac:dyDescent="0.2">
      <c r="A33142" s="141"/>
      <c r="B33142" s="142"/>
      <c r="C33142" s="142"/>
      <c r="D33142" s="143"/>
      <c r="E33142" s="78" t="s">
        <v>3992</v>
      </c>
      <c r="F33142" s="79" t="s">
        <v>263</v>
      </c>
    </row>
    <row r="33143" spans="1:6" ht="409.6" hidden="1" customHeight="1" x14ac:dyDescent="0.2"/>
    <row r="33144" spans="1:6" ht="12.75" customHeight="1" x14ac:dyDescent="0.2">
      <c r="A33144" s="80" t="s">
        <v>4871</v>
      </c>
      <c r="B33144" s="81" t="s">
        <v>4872</v>
      </c>
      <c r="C33144" s="82" t="s">
        <v>4870</v>
      </c>
      <c r="D33144" s="82" t="s">
        <v>4873</v>
      </c>
      <c r="E33144" s="82" t="s">
        <v>4874</v>
      </c>
      <c r="F33144" s="83" t="s">
        <v>4875</v>
      </c>
    </row>
    <row r="33145" spans="1:6" ht="409.6" hidden="1" customHeight="1" x14ac:dyDescent="0.2"/>
    <row r="33146" spans="1:6" ht="25.5" customHeight="1" x14ac:dyDescent="0.2">
      <c r="A33146" s="84" t="s">
        <v>6944</v>
      </c>
      <c r="B33146" s="85" t="s">
        <v>6945</v>
      </c>
      <c r="C33146" s="86" t="s">
        <v>9</v>
      </c>
      <c r="D33146" s="87">
        <v>0.66666999999999998</v>
      </c>
      <c r="E33146" s="88">
        <v>211584</v>
      </c>
      <c r="F33146" s="89">
        <f>+D33146*E33146</f>
        <v>141056.70527999999</v>
      </c>
    </row>
    <row r="33147" spans="1:6" ht="409.6" hidden="1" customHeight="1" x14ac:dyDescent="0.2"/>
    <row r="33148" spans="1:6" ht="25.5" customHeight="1" x14ac:dyDescent="0.2">
      <c r="A33148" s="84" t="s">
        <v>5436</v>
      </c>
      <c r="B33148" s="85" t="s">
        <v>5437</v>
      </c>
      <c r="C33148" s="86" t="s">
        <v>9</v>
      </c>
      <c r="D33148" s="87">
        <v>1</v>
      </c>
      <c r="E33148" s="88">
        <v>4530</v>
      </c>
      <c r="F33148" s="89">
        <f>+D33148*E33148</f>
        <v>4530</v>
      </c>
    </row>
    <row r="33149" spans="1:6" ht="409.6" hidden="1" customHeight="1" x14ac:dyDescent="0.2"/>
    <row r="33150" spans="1:6" ht="25.5" customHeight="1" x14ac:dyDescent="0.2">
      <c r="A33150" s="84" t="s">
        <v>5428</v>
      </c>
      <c r="B33150" s="85" t="s">
        <v>5429</v>
      </c>
      <c r="C33150" s="86" t="s">
        <v>263</v>
      </c>
      <c r="D33150" s="87">
        <v>2</v>
      </c>
      <c r="E33150" s="88">
        <v>12917</v>
      </c>
      <c r="F33150" s="89">
        <f>+D33150*E33150</f>
        <v>25834</v>
      </c>
    </row>
    <row r="33151" spans="1:6" ht="409.6" hidden="1" customHeight="1" x14ac:dyDescent="0.2"/>
    <row r="33152" spans="1:6" ht="25.5" customHeight="1" x14ac:dyDescent="0.2">
      <c r="A33152" s="84" t="s">
        <v>6946</v>
      </c>
      <c r="B33152" s="85" t="s">
        <v>6947</v>
      </c>
      <c r="C33152" s="86" t="s">
        <v>7</v>
      </c>
      <c r="D33152" s="87">
        <v>0.2</v>
      </c>
      <c r="E33152" s="88">
        <v>8800</v>
      </c>
      <c r="F33152" s="89">
        <f>+D33152*E33152</f>
        <v>1760</v>
      </c>
    </row>
    <row r="33153" spans="1:6" ht="409.6" hidden="1" customHeight="1" x14ac:dyDescent="0.2"/>
    <row r="33154" spans="1:6" ht="25.5" customHeight="1" x14ac:dyDescent="0.2">
      <c r="A33154" s="84" t="s">
        <v>5400</v>
      </c>
      <c r="B33154" s="85" t="s">
        <v>5401</v>
      </c>
      <c r="C33154" s="86" t="s">
        <v>4880</v>
      </c>
      <c r="D33154" s="87">
        <v>2.6249999999999999E-2</v>
      </c>
      <c r="E33154" s="88">
        <v>40500</v>
      </c>
      <c r="F33154" s="89">
        <f>+D33154*E33154</f>
        <v>1063.125</v>
      </c>
    </row>
    <row r="33155" spans="1:6" ht="409.6" hidden="1" customHeight="1" x14ac:dyDescent="0.2"/>
    <row r="33156" spans="1:6" ht="25.5" customHeight="1" thickBot="1" x14ac:dyDescent="0.25">
      <c r="A33156" s="84" t="s">
        <v>5448</v>
      </c>
      <c r="B33156" s="85" t="s">
        <v>5449</v>
      </c>
      <c r="C33156" s="86" t="s">
        <v>4880</v>
      </c>
      <c r="D33156" s="87">
        <v>2.9170000000000001E-2</v>
      </c>
      <c r="E33156" s="88">
        <v>72000</v>
      </c>
      <c r="F33156" s="89">
        <f>+D33156*E33156</f>
        <v>2100.2400000000002</v>
      </c>
    </row>
    <row r="33157" spans="1:6" ht="409.6" hidden="1" customHeight="1" thickBot="1" x14ac:dyDescent="0.25"/>
    <row r="33158" spans="1:6" ht="13.5" customHeight="1" thickBot="1" x14ac:dyDescent="0.25">
      <c r="A33158" s="90" t="s">
        <v>4883</v>
      </c>
      <c r="B33158" s="91"/>
      <c r="C33158" s="92">
        <v>87.9315073274594</v>
      </c>
      <c r="D33158" s="91"/>
      <c r="E33158" s="93" t="s">
        <v>4884</v>
      </c>
      <c r="F33158" s="94">
        <v>176344</v>
      </c>
    </row>
    <row r="33159" spans="1:6" ht="0.2" customHeight="1" x14ac:dyDescent="0.2"/>
    <row r="33160" spans="1:6" ht="12.75" customHeight="1" x14ac:dyDescent="0.2">
      <c r="A33160" s="80" t="s">
        <v>4871</v>
      </c>
      <c r="B33160" s="81" t="s">
        <v>4885</v>
      </c>
      <c r="C33160" s="82" t="s">
        <v>4870</v>
      </c>
      <c r="D33160" s="82" t="s">
        <v>4873</v>
      </c>
      <c r="E33160" s="82" t="s">
        <v>4874</v>
      </c>
      <c r="F33160" s="83" t="s">
        <v>4875</v>
      </c>
    </row>
    <row r="33161" spans="1:6" ht="409.6" hidden="1" customHeight="1" x14ac:dyDescent="0.2"/>
    <row r="33162" spans="1:6" ht="25.5" customHeight="1" thickBot="1" x14ac:dyDescent="0.25">
      <c r="A33162" s="84" t="s">
        <v>4947</v>
      </c>
      <c r="B33162" s="85" t="s">
        <v>4948</v>
      </c>
      <c r="C33162" s="86" t="s">
        <v>4888</v>
      </c>
      <c r="D33162" s="87">
        <v>9.7479999999999997E-2</v>
      </c>
      <c r="E33162" s="88">
        <v>198902</v>
      </c>
      <c r="F33162" s="89">
        <f>+D33162*E33162</f>
        <v>19388.966959999998</v>
      </c>
    </row>
    <row r="33163" spans="1:6" ht="409.6" hidden="1" customHeight="1" x14ac:dyDescent="0.2"/>
    <row r="33164" spans="1:6" ht="13.5" customHeight="1" thickBot="1" x14ac:dyDescent="0.25">
      <c r="A33164" s="90" t="s">
        <v>4893</v>
      </c>
      <c r="B33164" s="91"/>
      <c r="C33164" s="92">
        <v>9.6680578617481192</v>
      </c>
      <c r="D33164" s="91"/>
      <c r="E33164" s="93" t="s">
        <v>4884</v>
      </c>
      <c r="F33164" s="94">
        <v>19389</v>
      </c>
    </row>
    <row r="33165" spans="1:6" ht="0.2" customHeight="1" x14ac:dyDescent="0.2"/>
    <row r="33166" spans="1:6" ht="12.75" customHeight="1" x14ac:dyDescent="0.2">
      <c r="A33166" s="80" t="s">
        <v>4871</v>
      </c>
      <c r="B33166" s="81" t="s">
        <v>4894</v>
      </c>
      <c r="C33166" s="82" t="s">
        <v>4870</v>
      </c>
      <c r="D33166" s="82" t="s">
        <v>4873</v>
      </c>
      <c r="E33166" s="82" t="s">
        <v>4874</v>
      </c>
      <c r="F33166" s="83" t="s">
        <v>4875</v>
      </c>
    </row>
    <row r="33167" spans="1:6" ht="409.6" hidden="1" customHeight="1" x14ac:dyDescent="0.2"/>
    <row r="33168" spans="1:6" ht="25.5" customHeight="1" thickBot="1" x14ac:dyDescent="0.25">
      <c r="A33168" s="84" t="s">
        <v>4895</v>
      </c>
      <c r="B33168" s="85" t="s">
        <v>4896</v>
      </c>
      <c r="C33168" s="86" t="s">
        <v>4897</v>
      </c>
      <c r="D33168" s="87">
        <v>0.05</v>
      </c>
      <c r="E33168" s="88">
        <v>19389</v>
      </c>
      <c r="F33168" s="89">
        <f>+D33168*E33168</f>
        <v>969.45</v>
      </c>
    </row>
    <row r="33169" spans="1:6" ht="409.6" hidden="1" customHeight="1" thickBot="1" x14ac:dyDescent="0.25"/>
    <row r="33170" spans="1:6" ht="13.5" customHeight="1" thickBot="1" x14ac:dyDescent="0.25">
      <c r="A33170" s="90" t="s">
        <v>4898</v>
      </c>
      <c r="B33170" s="91"/>
      <c r="C33170" s="92">
        <v>0.48317850678394603</v>
      </c>
      <c r="D33170" s="91"/>
      <c r="E33170" s="93" t="s">
        <v>4884</v>
      </c>
      <c r="F33170" s="94">
        <v>969</v>
      </c>
    </row>
    <row r="33171" spans="1:6" ht="0.2" customHeight="1" x14ac:dyDescent="0.2"/>
    <row r="33172" spans="1:6" ht="12.75" customHeight="1" x14ac:dyDescent="0.2">
      <c r="A33172" s="80" t="s">
        <v>4871</v>
      </c>
      <c r="B33172" s="81" t="s">
        <v>4899</v>
      </c>
      <c r="C33172" s="82" t="s">
        <v>4870</v>
      </c>
      <c r="D33172" s="82" t="s">
        <v>4873</v>
      </c>
      <c r="E33172" s="82" t="s">
        <v>4874</v>
      </c>
      <c r="F33172" s="83" t="s">
        <v>4875</v>
      </c>
    </row>
    <row r="33173" spans="1:6" ht="409.6" hidden="1" customHeight="1" x14ac:dyDescent="0.2"/>
    <row r="33174" spans="1:6" ht="25.5" customHeight="1" thickBot="1" x14ac:dyDescent="0.25">
      <c r="A33174" s="84" t="s">
        <v>5476</v>
      </c>
      <c r="B33174" s="85" t="s">
        <v>5477</v>
      </c>
      <c r="C33174" s="86" t="s">
        <v>109</v>
      </c>
      <c r="D33174" s="87">
        <v>0.16667000000000001</v>
      </c>
      <c r="E33174" s="88">
        <v>23072</v>
      </c>
      <c r="F33174" s="89">
        <f>+D33174*E33174</f>
        <v>3845.4102400000002</v>
      </c>
    </row>
    <row r="33175" spans="1:6" ht="409.6" hidden="1" customHeight="1" thickBot="1" x14ac:dyDescent="0.25"/>
    <row r="33176" spans="1:6" ht="13.5" customHeight="1" thickBot="1" x14ac:dyDescent="0.25">
      <c r="A33176" s="90" t="s">
        <v>4904</v>
      </c>
      <c r="B33176" s="91"/>
      <c r="C33176" s="92">
        <v>1.91725630400854</v>
      </c>
      <c r="D33176" s="91"/>
      <c r="E33176" s="93" t="s">
        <v>4884</v>
      </c>
      <c r="F33176" s="94">
        <v>3845</v>
      </c>
    </row>
    <row r="33177" spans="1:6" ht="0.2" customHeight="1" thickBot="1" x14ac:dyDescent="0.25"/>
    <row r="33178" spans="1:6" ht="12.75" customHeight="1" thickBot="1" x14ac:dyDescent="0.3">
      <c r="A33178" s="157" t="s">
        <v>4909</v>
      </c>
      <c r="B33178" s="158"/>
      <c r="C33178" s="158"/>
      <c r="D33178" s="158"/>
      <c r="E33178" s="159">
        <v>200547</v>
      </c>
      <c r="F33178" s="160"/>
    </row>
    <row r="33179" spans="1:6" ht="12.75" customHeight="1" x14ac:dyDescent="0.2"/>
    <row r="33180" spans="1:6" ht="12.75" customHeight="1" x14ac:dyDescent="0.2"/>
    <row r="33181" spans="1:6" ht="409.6" hidden="1" customHeight="1" x14ac:dyDescent="0.2"/>
    <row r="33182" spans="1:6" ht="12.75" customHeight="1" x14ac:dyDescent="0.25">
      <c r="A33182" s="144" t="s">
        <v>4868</v>
      </c>
      <c r="B33182" s="145"/>
      <c r="C33182" s="145"/>
      <c r="D33182" s="145"/>
      <c r="E33182" s="146"/>
      <c r="F33182" s="147"/>
    </row>
    <row r="33183" spans="1:6" ht="12.75" customHeight="1" x14ac:dyDescent="0.2">
      <c r="A33183" s="138" t="s">
        <v>3995</v>
      </c>
      <c r="B33183" s="139"/>
      <c r="C33183" s="139"/>
      <c r="D33183" s="140"/>
      <c r="E33183" s="76" t="s">
        <v>4869</v>
      </c>
      <c r="F33183" s="77" t="s">
        <v>4870</v>
      </c>
    </row>
    <row r="33184" spans="1:6" ht="12.75" customHeight="1" x14ac:dyDescent="0.2">
      <c r="A33184" s="141"/>
      <c r="B33184" s="142"/>
      <c r="C33184" s="142"/>
      <c r="D33184" s="143"/>
      <c r="E33184" s="78" t="s">
        <v>3994</v>
      </c>
      <c r="F33184" s="79" t="s">
        <v>263</v>
      </c>
    </row>
    <row r="33185" spans="1:6" ht="409.6" hidden="1" customHeight="1" x14ac:dyDescent="0.2"/>
    <row r="33186" spans="1:6" ht="12.75" customHeight="1" x14ac:dyDescent="0.2">
      <c r="A33186" s="80" t="s">
        <v>4871</v>
      </c>
      <c r="B33186" s="81" t="s">
        <v>4872</v>
      </c>
      <c r="C33186" s="82" t="s">
        <v>4870</v>
      </c>
      <c r="D33186" s="82" t="s">
        <v>4873</v>
      </c>
      <c r="E33186" s="82" t="s">
        <v>4874</v>
      </c>
      <c r="F33186" s="83" t="s">
        <v>4875</v>
      </c>
    </row>
    <row r="33187" spans="1:6" ht="409.6" hidden="1" customHeight="1" x14ac:dyDescent="0.2"/>
    <row r="33188" spans="1:6" ht="25.5" customHeight="1" x14ac:dyDescent="0.2">
      <c r="A33188" s="84" t="s">
        <v>6948</v>
      </c>
      <c r="B33188" s="85" t="s">
        <v>6949</v>
      </c>
      <c r="C33188" s="86" t="s">
        <v>9</v>
      </c>
      <c r="D33188" s="87">
        <v>1</v>
      </c>
      <c r="E33188" s="88">
        <v>163676</v>
      </c>
      <c r="F33188" s="89">
        <f>+D33188*E33188</f>
        <v>163676</v>
      </c>
    </row>
    <row r="33189" spans="1:6" ht="409.6" hidden="1" customHeight="1" x14ac:dyDescent="0.2"/>
    <row r="33190" spans="1:6" ht="25.5" customHeight="1" x14ac:dyDescent="0.2">
      <c r="A33190" s="84" t="s">
        <v>5436</v>
      </c>
      <c r="B33190" s="85" t="s">
        <v>5437</v>
      </c>
      <c r="C33190" s="86" t="s">
        <v>9</v>
      </c>
      <c r="D33190" s="87">
        <v>1</v>
      </c>
      <c r="E33190" s="88">
        <v>4530</v>
      </c>
      <c r="F33190" s="89">
        <f>+D33190*E33190</f>
        <v>4530</v>
      </c>
    </row>
    <row r="33191" spans="1:6" ht="409.6" hidden="1" customHeight="1" x14ac:dyDescent="0.2"/>
    <row r="33192" spans="1:6" ht="25.5" customHeight="1" x14ac:dyDescent="0.2">
      <c r="A33192" s="84" t="s">
        <v>5428</v>
      </c>
      <c r="B33192" s="85" t="s">
        <v>5429</v>
      </c>
      <c r="C33192" s="86" t="s">
        <v>263</v>
      </c>
      <c r="D33192" s="87">
        <v>2</v>
      </c>
      <c r="E33192" s="88">
        <v>12917</v>
      </c>
      <c r="F33192" s="89">
        <f>+D33192*E33192</f>
        <v>25834</v>
      </c>
    </row>
    <row r="33193" spans="1:6" ht="409.6" hidden="1" customHeight="1" x14ac:dyDescent="0.2"/>
    <row r="33194" spans="1:6" ht="25.5" customHeight="1" x14ac:dyDescent="0.2">
      <c r="A33194" s="84" t="s">
        <v>6946</v>
      </c>
      <c r="B33194" s="85" t="s">
        <v>6947</v>
      </c>
      <c r="C33194" s="86" t="s">
        <v>7</v>
      </c>
      <c r="D33194" s="87">
        <v>0.2</v>
      </c>
      <c r="E33194" s="88">
        <v>8800</v>
      </c>
      <c r="F33194" s="89">
        <f>+D33194*E33194</f>
        <v>1760</v>
      </c>
    </row>
    <row r="33195" spans="1:6" ht="409.6" hidden="1" customHeight="1" x14ac:dyDescent="0.2"/>
    <row r="33196" spans="1:6" ht="25.5" customHeight="1" x14ac:dyDescent="0.2">
      <c r="A33196" s="84" t="s">
        <v>5400</v>
      </c>
      <c r="B33196" s="85" t="s">
        <v>5401</v>
      </c>
      <c r="C33196" s="86" t="s">
        <v>4880</v>
      </c>
      <c r="D33196" s="87">
        <v>2.6249999999999999E-2</v>
      </c>
      <c r="E33196" s="88">
        <v>40500</v>
      </c>
      <c r="F33196" s="89">
        <f>+D33196*E33196</f>
        <v>1063.125</v>
      </c>
    </row>
    <row r="33197" spans="1:6" ht="409.6" hidden="1" customHeight="1" x14ac:dyDescent="0.2"/>
    <row r="33198" spans="1:6" ht="25.5" customHeight="1" thickBot="1" x14ac:dyDescent="0.25">
      <c r="A33198" s="84" t="s">
        <v>5448</v>
      </c>
      <c r="B33198" s="85" t="s">
        <v>5449</v>
      </c>
      <c r="C33198" s="86" t="s">
        <v>4880</v>
      </c>
      <c r="D33198" s="87">
        <v>2.9170000000000001E-2</v>
      </c>
      <c r="E33198" s="88">
        <v>72000</v>
      </c>
      <c r="F33198" s="89">
        <f>+D33198*E33198</f>
        <v>2100.2400000000002</v>
      </c>
    </row>
    <row r="33199" spans="1:6" ht="409.6" hidden="1" customHeight="1" thickBot="1" x14ac:dyDescent="0.25"/>
    <row r="33200" spans="1:6" ht="13.5" customHeight="1" thickBot="1" x14ac:dyDescent="0.25">
      <c r="A33200" s="90" t="s">
        <v>4883</v>
      </c>
      <c r="B33200" s="91"/>
      <c r="C33200" s="92">
        <v>89.154709946855704</v>
      </c>
      <c r="D33200" s="91"/>
      <c r="E33200" s="93" t="s">
        <v>4884</v>
      </c>
      <c r="F33200" s="94">
        <v>198963</v>
      </c>
    </row>
    <row r="33201" spans="1:6" ht="0.2" customHeight="1" x14ac:dyDescent="0.2"/>
    <row r="33202" spans="1:6" ht="12.75" customHeight="1" x14ac:dyDescent="0.2">
      <c r="A33202" s="80" t="s">
        <v>4871</v>
      </c>
      <c r="B33202" s="81" t="s">
        <v>4885</v>
      </c>
      <c r="C33202" s="82" t="s">
        <v>4870</v>
      </c>
      <c r="D33202" s="82" t="s">
        <v>4873</v>
      </c>
      <c r="E33202" s="82" t="s">
        <v>4874</v>
      </c>
      <c r="F33202" s="83" t="s">
        <v>4875</v>
      </c>
    </row>
    <row r="33203" spans="1:6" ht="409.6" hidden="1" customHeight="1" x14ac:dyDescent="0.2"/>
    <row r="33204" spans="1:6" ht="25.5" customHeight="1" thickBot="1" x14ac:dyDescent="0.25">
      <c r="A33204" s="84" t="s">
        <v>4947</v>
      </c>
      <c r="B33204" s="85" t="s">
        <v>4948</v>
      </c>
      <c r="C33204" s="86" t="s">
        <v>4888</v>
      </c>
      <c r="D33204" s="87">
        <v>9.7479999999999997E-2</v>
      </c>
      <c r="E33204" s="88">
        <v>198902</v>
      </c>
      <c r="F33204" s="89">
        <f>+D33204*E33204</f>
        <v>19388.966959999998</v>
      </c>
    </row>
    <row r="33205" spans="1:6" ht="409.6" hidden="1" customHeight="1" thickBot="1" x14ac:dyDescent="0.25"/>
    <row r="33206" spans="1:6" ht="13.5" customHeight="1" thickBot="1" x14ac:dyDescent="0.25">
      <c r="A33206" s="90" t="s">
        <v>4893</v>
      </c>
      <c r="B33206" s="91"/>
      <c r="C33206" s="92">
        <v>8.6881514209153696</v>
      </c>
      <c r="D33206" s="91"/>
      <c r="E33206" s="93" t="s">
        <v>4884</v>
      </c>
      <c r="F33206" s="94">
        <v>19389</v>
      </c>
    </row>
    <row r="33207" spans="1:6" ht="0.2" customHeight="1" x14ac:dyDescent="0.2"/>
    <row r="33208" spans="1:6" ht="12.75" customHeight="1" x14ac:dyDescent="0.2">
      <c r="A33208" s="80" t="s">
        <v>4871</v>
      </c>
      <c r="B33208" s="81" t="s">
        <v>4894</v>
      </c>
      <c r="C33208" s="82" t="s">
        <v>4870</v>
      </c>
      <c r="D33208" s="82" t="s">
        <v>4873</v>
      </c>
      <c r="E33208" s="82" t="s">
        <v>4874</v>
      </c>
      <c r="F33208" s="83" t="s">
        <v>4875</v>
      </c>
    </row>
    <row r="33209" spans="1:6" ht="409.6" hidden="1" customHeight="1" x14ac:dyDescent="0.2"/>
    <row r="33210" spans="1:6" ht="25.5" customHeight="1" thickBot="1" x14ac:dyDescent="0.25">
      <c r="A33210" s="84" t="s">
        <v>4895</v>
      </c>
      <c r="B33210" s="85" t="s">
        <v>4896</v>
      </c>
      <c r="C33210" s="86" t="s">
        <v>4897</v>
      </c>
      <c r="D33210" s="87">
        <v>0.05</v>
      </c>
      <c r="E33210" s="88">
        <v>19389</v>
      </c>
      <c r="F33210" s="89">
        <f>+D33210*E33210</f>
        <v>969.45</v>
      </c>
    </row>
    <row r="33211" spans="1:6" ht="409.6" hidden="1" customHeight="1" thickBot="1" x14ac:dyDescent="0.25"/>
    <row r="33212" spans="1:6" ht="13.5" customHeight="1" thickBot="1" x14ac:dyDescent="0.25">
      <c r="A33212" s="90" t="s">
        <v>4898</v>
      </c>
      <c r="B33212" s="91"/>
      <c r="C33212" s="92">
        <v>0.43420592742622099</v>
      </c>
      <c r="D33212" s="91"/>
      <c r="E33212" s="93" t="s">
        <v>4884</v>
      </c>
      <c r="F33212" s="94">
        <v>969</v>
      </c>
    </row>
    <row r="33213" spans="1:6" ht="0.2" customHeight="1" x14ac:dyDescent="0.2"/>
    <row r="33214" spans="1:6" ht="12.75" customHeight="1" x14ac:dyDescent="0.2">
      <c r="A33214" s="80" t="s">
        <v>4871</v>
      </c>
      <c r="B33214" s="81" t="s">
        <v>4899</v>
      </c>
      <c r="C33214" s="82" t="s">
        <v>4870</v>
      </c>
      <c r="D33214" s="82" t="s">
        <v>4873</v>
      </c>
      <c r="E33214" s="82" t="s">
        <v>4874</v>
      </c>
      <c r="F33214" s="83" t="s">
        <v>4875</v>
      </c>
    </row>
    <row r="33215" spans="1:6" ht="409.6" hidden="1" customHeight="1" x14ac:dyDescent="0.2"/>
    <row r="33216" spans="1:6" ht="25.5" customHeight="1" thickBot="1" x14ac:dyDescent="0.25">
      <c r="A33216" s="84" t="s">
        <v>5476</v>
      </c>
      <c r="B33216" s="85" t="s">
        <v>5477</v>
      </c>
      <c r="C33216" s="86" t="s">
        <v>109</v>
      </c>
      <c r="D33216" s="87">
        <v>0.16667000000000001</v>
      </c>
      <c r="E33216" s="88">
        <v>23072</v>
      </c>
      <c r="F33216" s="89">
        <f>+D33216*E33216</f>
        <v>3845.4102400000002</v>
      </c>
    </row>
    <row r="33217" spans="1:6" ht="409.6" hidden="1" customHeight="1" thickBot="1" x14ac:dyDescent="0.25"/>
    <row r="33218" spans="1:6" ht="13.5" customHeight="1" thickBot="1" x14ac:dyDescent="0.25">
      <c r="A33218" s="90" t="s">
        <v>4904</v>
      </c>
      <c r="B33218" s="91"/>
      <c r="C33218" s="92">
        <v>1.7229327048027001</v>
      </c>
      <c r="D33218" s="91"/>
      <c r="E33218" s="93" t="s">
        <v>4884</v>
      </c>
      <c r="F33218" s="94">
        <v>3845</v>
      </c>
    </row>
    <row r="33219" spans="1:6" ht="0.2" customHeight="1" thickBot="1" x14ac:dyDescent="0.25"/>
    <row r="33220" spans="1:6" ht="12.75" customHeight="1" thickBot="1" x14ac:dyDescent="0.3">
      <c r="A33220" s="157" t="s">
        <v>4909</v>
      </c>
      <c r="B33220" s="158"/>
      <c r="C33220" s="158"/>
      <c r="D33220" s="158"/>
      <c r="E33220" s="159">
        <v>223166</v>
      </c>
      <c r="F33220" s="160"/>
    </row>
    <row r="33221" spans="1:6" ht="12.75" customHeight="1" x14ac:dyDescent="0.2"/>
    <row r="33222" spans="1:6" ht="12.75" customHeight="1" x14ac:dyDescent="0.2"/>
    <row r="33223" spans="1:6" ht="409.6" hidden="1" customHeight="1" x14ac:dyDescent="0.2"/>
    <row r="33224" spans="1:6" ht="12.75" customHeight="1" x14ac:dyDescent="0.25">
      <c r="A33224" s="144" t="s">
        <v>4868</v>
      </c>
      <c r="B33224" s="145"/>
      <c r="C33224" s="145"/>
      <c r="D33224" s="145"/>
      <c r="E33224" s="146"/>
      <c r="F33224" s="147"/>
    </row>
    <row r="33225" spans="1:6" ht="12.75" customHeight="1" x14ac:dyDescent="0.2">
      <c r="A33225" s="138" t="s">
        <v>3999</v>
      </c>
      <c r="B33225" s="139"/>
      <c r="C33225" s="139"/>
      <c r="D33225" s="140"/>
      <c r="E33225" s="76" t="s">
        <v>4869</v>
      </c>
      <c r="F33225" s="77" t="s">
        <v>4870</v>
      </c>
    </row>
    <row r="33226" spans="1:6" ht="12.75" customHeight="1" x14ac:dyDescent="0.2">
      <c r="A33226" s="141"/>
      <c r="B33226" s="142"/>
      <c r="C33226" s="142"/>
      <c r="D33226" s="143"/>
      <c r="E33226" s="78" t="s">
        <v>3998</v>
      </c>
      <c r="F33226" s="79" t="s">
        <v>9</v>
      </c>
    </row>
    <row r="33227" spans="1:6" ht="409.6" hidden="1" customHeight="1" x14ac:dyDescent="0.2"/>
    <row r="33228" spans="1:6" ht="12.75" customHeight="1" x14ac:dyDescent="0.2">
      <c r="A33228" s="80" t="s">
        <v>4871</v>
      </c>
      <c r="B33228" s="81" t="s">
        <v>4872</v>
      </c>
      <c r="C33228" s="82" t="s">
        <v>4870</v>
      </c>
      <c r="D33228" s="82" t="s">
        <v>4873</v>
      </c>
      <c r="E33228" s="82" t="s">
        <v>4874</v>
      </c>
      <c r="F33228" s="83" t="s">
        <v>4875</v>
      </c>
    </row>
    <row r="33229" spans="1:6" ht="409.6" hidden="1" customHeight="1" x14ac:dyDescent="0.2"/>
    <row r="33230" spans="1:6" ht="25.5" customHeight="1" x14ac:dyDescent="0.2">
      <c r="A33230" s="84" t="s">
        <v>5154</v>
      </c>
      <c r="B33230" s="85" t="s">
        <v>5155</v>
      </c>
      <c r="C33230" s="86" t="s">
        <v>106</v>
      </c>
      <c r="D33230" s="87">
        <v>0.5</v>
      </c>
      <c r="E33230" s="88">
        <v>405694</v>
      </c>
      <c r="F33230" s="89">
        <f>+D33230*E33230</f>
        <v>202847</v>
      </c>
    </row>
    <row r="33231" spans="1:6" ht="409.6" hidden="1" customHeight="1" x14ac:dyDescent="0.2"/>
    <row r="33232" spans="1:6" ht="25.5" customHeight="1" x14ac:dyDescent="0.2">
      <c r="A33232" s="84" t="s">
        <v>5172</v>
      </c>
      <c r="B33232" s="85" t="s">
        <v>5173</v>
      </c>
      <c r="C33232" s="86" t="s">
        <v>9</v>
      </c>
      <c r="D33232" s="87">
        <v>8.4</v>
      </c>
      <c r="E33232" s="88">
        <v>8900</v>
      </c>
      <c r="F33232" s="89">
        <f>+D33232*E33232</f>
        <v>74760</v>
      </c>
    </row>
    <row r="33233" spans="1:6" ht="409.6" hidden="1" customHeight="1" x14ac:dyDescent="0.2"/>
    <row r="33234" spans="1:6" ht="25.5" customHeight="1" x14ac:dyDescent="0.2">
      <c r="A33234" s="84" t="s">
        <v>4881</v>
      </c>
      <c r="B33234" s="85" t="s">
        <v>4882</v>
      </c>
      <c r="C33234" s="86" t="s">
        <v>9</v>
      </c>
      <c r="D33234" s="87">
        <v>2</v>
      </c>
      <c r="E33234" s="88">
        <v>8900</v>
      </c>
      <c r="F33234" s="89">
        <f>+D33234*E33234</f>
        <v>17800</v>
      </c>
    </row>
    <row r="33235" spans="1:6" ht="409.6" hidden="1" customHeight="1" x14ac:dyDescent="0.2"/>
    <row r="33236" spans="1:6" ht="25.5" customHeight="1" x14ac:dyDescent="0.2">
      <c r="A33236" s="84" t="s">
        <v>5099</v>
      </c>
      <c r="B33236" s="85" t="s">
        <v>5100</v>
      </c>
      <c r="C33236" s="86" t="s">
        <v>7</v>
      </c>
      <c r="D33236" s="87">
        <v>20</v>
      </c>
      <c r="E33236" s="88">
        <v>5242</v>
      </c>
      <c r="F33236" s="89">
        <f>+D33236*E33236</f>
        <v>104840</v>
      </c>
    </row>
    <row r="33237" spans="1:6" ht="409.6" hidden="1" customHeight="1" x14ac:dyDescent="0.2"/>
    <row r="33238" spans="1:6" ht="25.5" customHeight="1" x14ac:dyDescent="0.2">
      <c r="A33238" s="84" t="s">
        <v>5490</v>
      </c>
      <c r="B33238" s="85" t="s">
        <v>5491</v>
      </c>
      <c r="C33238" s="86" t="s">
        <v>7</v>
      </c>
      <c r="D33238" s="87">
        <v>1</v>
      </c>
      <c r="E33238" s="88">
        <v>12350</v>
      </c>
      <c r="F33238" s="89">
        <f>+D33238*E33238</f>
        <v>12350</v>
      </c>
    </row>
    <row r="33239" spans="1:6" ht="409.6" hidden="1" customHeight="1" x14ac:dyDescent="0.2"/>
    <row r="33240" spans="1:6" ht="25.5" customHeight="1" x14ac:dyDescent="0.2">
      <c r="A33240" s="84" t="s">
        <v>4876</v>
      </c>
      <c r="B33240" s="85" t="s">
        <v>4877</v>
      </c>
      <c r="C33240" s="86" t="s">
        <v>1212</v>
      </c>
      <c r="D33240" s="87">
        <v>0.2</v>
      </c>
      <c r="E33240" s="88">
        <v>3690</v>
      </c>
      <c r="F33240" s="89">
        <f>+D33240*E33240</f>
        <v>738</v>
      </c>
    </row>
    <row r="33241" spans="1:6" ht="409.6" hidden="1" customHeight="1" x14ac:dyDescent="0.2"/>
    <row r="33242" spans="1:6" ht="25.5" customHeight="1" thickBot="1" x14ac:dyDescent="0.25">
      <c r="A33242" s="84" t="s">
        <v>6950</v>
      </c>
      <c r="B33242" s="85" t="s">
        <v>6951</v>
      </c>
      <c r="C33242" s="86" t="s">
        <v>9</v>
      </c>
      <c r="D33242" s="87">
        <v>1</v>
      </c>
      <c r="E33242" s="88">
        <v>149640</v>
      </c>
      <c r="F33242" s="89">
        <f>+D33242*E33242</f>
        <v>149640</v>
      </c>
    </row>
    <row r="33243" spans="1:6" ht="409.6" hidden="1" customHeight="1" thickBot="1" x14ac:dyDescent="0.25"/>
    <row r="33244" spans="1:6" ht="13.5" customHeight="1" thickBot="1" x14ac:dyDescent="0.25">
      <c r="A33244" s="90" t="s">
        <v>4883</v>
      </c>
      <c r="B33244" s="91"/>
      <c r="C33244" s="92">
        <v>82.828810404819905</v>
      </c>
      <c r="D33244" s="91"/>
      <c r="E33244" s="93" t="s">
        <v>4884</v>
      </c>
      <c r="F33244" s="94">
        <v>562975</v>
      </c>
    </row>
    <row r="33245" spans="1:6" ht="0.2" customHeight="1" x14ac:dyDescent="0.2"/>
    <row r="33246" spans="1:6" ht="12.75" customHeight="1" x14ac:dyDescent="0.2">
      <c r="A33246" s="80" t="s">
        <v>4871</v>
      </c>
      <c r="B33246" s="81" t="s">
        <v>4885</v>
      </c>
      <c r="C33246" s="82" t="s">
        <v>4870</v>
      </c>
      <c r="D33246" s="82" t="s">
        <v>4873</v>
      </c>
      <c r="E33246" s="82" t="s">
        <v>4874</v>
      </c>
      <c r="F33246" s="83" t="s">
        <v>4875</v>
      </c>
    </row>
    <row r="33247" spans="1:6" ht="409.6" hidden="1" customHeight="1" x14ac:dyDescent="0.2"/>
    <row r="33248" spans="1:6" ht="25.5" customHeight="1" thickBot="1" x14ac:dyDescent="0.25">
      <c r="A33248" s="84" t="s">
        <v>5284</v>
      </c>
      <c r="B33248" s="85" t="s">
        <v>5285</v>
      </c>
      <c r="C33248" s="86" t="s">
        <v>4888</v>
      </c>
      <c r="D33248" s="87">
        <v>0.5</v>
      </c>
      <c r="E33248" s="88">
        <v>222303</v>
      </c>
      <c r="F33248" s="89">
        <f>+D33248*E33248</f>
        <v>111151.5</v>
      </c>
    </row>
    <row r="33249" spans="1:6" ht="409.6" hidden="1" customHeight="1" thickBot="1" x14ac:dyDescent="0.25"/>
    <row r="33250" spans="1:6" ht="13.5" customHeight="1" thickBot="1" x14ac:dyDescent="0.25">
      <c r="A33250" s="90" t="s">
        <v>4893</v>
      </c>
      <c r="B33250" s="91"/>
      <c r="C33250" s="92">
        <v>16.353457851799</v>
      </c>
      <c r="D33250" s="91"/>
      <c r="E33250" s="93" t="s">
        <v>4884</v>
      </c>
      <c r="F33250" s="94">
        <v>111152</v>
      </c>
    </row>
    <row r="33251" spans="1:6" ht="0.2" customHeight="1" x14ac:dyDescent="0.2"/>
    <row r="33252" spans="1:6" ht="12.75" customHeight="1" x14ac:dyDescent="0.2">
      <c r="A33252" s="80" t="s">
        <v>4871</v>
      </c>
      <c r="B33252" s="81" t="s">
        <v>4894</v>
      </c>
      <c r="C33252" s="82" t="s">
        <v>4870</v>
      </c>
      <c r="D33252" s="82" t="s">
        <v>4873</v>
      </c>
      <c r="E33252" s="82" t="s">
        <v>4874</v>
      </c>
      <c r="F33252" s="83" t="s">
        <v>4875</v>
      </c>
    </row>
    <row r="33253" spans="1:6" ht="409.6" hidden="1" customHeight="1" x14ac:dyDescent="0.2"/>
    <row r="33254" spans="1:6" ht="25.5" customHeight="1" thickBot="1" x14ac:dyDescent="0.25">
      <c r="A33254" s="84" t="s">
        <v>4895</v>
      </c>
      <c r="B33254" s="85" t="s">
        <v>4896</v>
      </c>
      <c r="C33254" s="86" t="s">
        <v>4897</v>
      </c>
      <c r="D33254" s="87">
        <v>0.05</v>
      </c>
      <c r="E33254" s="88">
        <v>111152</v>
      </c>
      <c r="F33254" s="89">
        <f>+D33254*E33254</f>
        <v>5557.6</v>
      </c>
    </row>
    <row r="33255" spans="1:6" ht="409.6" hidden="1" customHeight="1" thickBot="1" x14ac:dyDescent="0.25"/>
    <row r="33256" spans="1:6" ht="13.5" customHeight="1" thickBot="1" x14ac:dyDescent="0.25">
      <c r="A33256" s="90" t="s">
        <v>4898</v>
      </c>
      <c r="B33256" s="91"/>
      <c r="C33256" s="92">
        <v>0.81773174338112498</v>
      </c>
      <c r="D33256" s="91"/>
      <c r="E33256" s="93" t="s">
        <v>4884</v>
      </c>
      <c r="F33256" s="94">
        <v>5558</v>
      </c>
    </row>
    <row r="33257" spans="1:6" ht="0.2" customHeight="1" thickBot="1" x14ac:dyDescent="0.25"/>
    <row r="33258" spans="1:6" ht="12.75" customHeight="1" thickBot="1" x14ac:dyDescent="0.3">
      <c r="A33258" s="157" t="s">
        <v>4909</v>
      </c>
      <c r="B33258" s="158"/>
      <c r="C33258" s="158"/>
      <c r="D33258" s="158"/>
      <c r="E33258" s="159">
        <v>679685</v>
      </c>
      <c r="F33258" s="160"/>
    </row>
    <row r="33259" spans="1:6" ht="12.75" customHeight="1" x14ac:dyDescent="0.2"/>
    <row r="33260" spans="1:6" ht="12.75" customHeight="1" x14ac:dyDescent="0.2"/>
    <row r="33261" spans="1:6" ht="409.6" hidden="1" customHeight="1" x14ac:dyDescent="0.2"/>
    <row r="33262" spans="1:6" ht="12.75" customHeight="1" x14ac:dyDescent="0.25">
      <c r="A33262" s="144" t="s">
        <v>4868</v>
      </c>
      <c r="B33262" s="145"/>
      <c r="C33262" s="145"/>
      <c r="D33262" s="145"/>
      <c r="E33262" s="146"/>
      <c r="F33262" s="147"/>
    </row>
    <row r="33263" spans="1:6" ht="12.75" customHeight="1" x14ac:dyDescent="0.2">
      <c r="A33263" s="138" t="s">
        <v>4001</v>
      </c>
      <c r="B33263" s="139"/>
      <c r="C33263" s="139"/>
      <c r="D33263" s="140"/>
      <c r="E33263" s="76" t="s">
        <v>4869</v>
      </c>
      <c r="F33263" s="77" t="s">
        <v>4870</v>
      </c>
    </row>
    <row r="33264" spans="1:6" ht="12.75" customHeight="1" x14ac:dyDescent="0.2">
      <c r="A33264" s="141"/>
      <c r="B33264" s="142"/>
      <c r="C33264" s="142"/>
      <c r="D33264" s="143"/>
      <c r="E33264" s="78" t="s">
        <v>4000</v>
      </c>
      <c r="F33264" s="79" t="s">
        <v>9</v>
      </c>
    </row>
    <row r="33265" spans="1:6" ht="409.6" hidden="1" customHeight="1" x14ac:dyDescent="0.2"/>
    <row r="33266" spans="1:6" ht="12.75" customHeight="1" x14ac:dyDescent="0.2">
      <c r="A33266" s="80" t="s">
        <v>4871</v>
      </c>
      <c r="B33266" s="81" t="s">
        <v>4872</v>
      </c>
      <c r="C33266" s="82" t="s">
        <v>4870</v>
      </c>
      <c r="D33266" s="82" t="s">
        <v>4873</v>
      </c>
      <c r="E33266" s="82" t="s">
        <v>4874</v>
      </c>
      <c r="F33266" s="83" t="s">
        <v>4875</v>
      </c>
    </row>
    <row r="33267" spans="1:6" ht="409.6" hidden="1" customHeight="1" x14ac:dyDescent="0.2"/>
    <row r="33268" spans="1:6" ht="25.5" customHeight="1" x14ac:dyDescent="0.2">
      <c r="A33268" s="84" t="s">
        <v>5154</v>
      </c>
      <c r="B33268" s="85" t="s">
        <v>5155</v>
      </c>
      <c r="C33268" s="86" t="s">
        <v>106</v>
      </c>
      <c r="D33268" s="87">
        <v>0.24696000000000001</v>
      </c>
      <c r="E33268" s="88">
        <v>405694</v>
      </c>
      <c r="F33268" s="89">
        <f>+D33268*E33268</f>
        <v>100190.19024000001</v>
      </c>
    </row>
    <row r="33269" spans="1:6" ht="409.6" hidden="1" customHeight="1" x14ac:dyDescent="0.2"/>
    <row r="33270" spans="1:6" ht="25.5" customHeight="1" x14ac:dyDescent="0.2">
      <c r="A33270" s="84" t="s">
        <v>5048</v>
      </c>
      <c r="B33270" s="85" t="s">
        <v>5049</v>
      </c>
      <c r="C33270" s="86" t="s">
        <v>106</v>
      </c>
      <c r="D33270" s="87">
        <v>3.024E-2</v>
      </c>
      <c r="E33270" s="88">
        <v>331600</v>
      </c>
      <c r="F33270" s="89">
        <f>+D33270*E33270</f>
        <v>10027.584000000001</v>
      </c>
    </row>
    <row r="33271" spans="1:6" ht="409.6" hidden="1" customHeight="1" x14ac:dyDescent="0.2"/>
    <row r="33272" spans="1:6" ht="25.5" customHeight="1" x14ac:dyDescent="0.2">
      <c r="A33272" s="84" t="s">
        <v>5490</v>
      </c>
      <c r="B33272" s="85" t="s">
        <v>5491</v>
      </c>
      <c r="C33272" s="86" t="s">
        <v>7</v>
      </c>
      <c r="D33272" s="87">
        <v>1.72872</v>
      </c>
      <c r="E33272" s="88">
        <v>12350</v>
      </c>
      <c r="F33272" s="89">
        <f>+D33272*E33272</f>
        <v>21349.691999999999</v>
      </c>
    </row>
    <row r="33273" spans="1:6" ht="409.6" hidden="1" customHeight="1" x14ac:dyDescent="0.2"/>
    <row r="33274" spans="1:6" ht="25.5" customHeight="1" x14ac:dyDescent="0.2">
      <c r="A33274" s="84" t="s">
        <v>6952</v>
      </c>
      <c r="B33274" s="85" t="s">
        <v>6953</v>
      </c>
      <c r="C33274" s="86" t="s">
        <v>9</v>
      </c>
      <c r="D33274" s="87">
        <v>1</v>
      </c>
      <c r="E33274" s="88">
        <v>82775</v>
      </c>
      <c r="F33274" s="89">
        <f>+D33274*E33274</f>
        <v>82775</v>
      </c>
    </row>
    <row r="33275" spans="1:6" ht="409.6" hidden="1" customHeight="1" x14ac:dyDescent="0.2"/>
    <row r="33276" spans="1:6" ht="25.5" customHeight="1" thickBot="1" x14ac:dyDescent="0.25">
      <c r="A33276" s="84" t="s">
        <v>5438</v>
      </c>
      <c r="B33276" s="85" t="s">
        <v>5439</v>
      </c>
      <c r="C33276" s="86" t="s">
        <v>106</v>
      </c>
      <c r="D33276" s="87">
        <v>8.0000000000000002E-3</v>
      </c>
      <c r="E33276" s="88">
        <v>107489</v>
      </c>
      <c r="F33276" s="89">
        <f>+D33276*E33276</f>
        <v>859.91200000000003</v>
      </c>
    </row>
    <row r="33277" spans="1:6" ht="409.6" hidden="1" customHeight="1" thickBot="1" x14ac:dyDescent="0.25"/>
    <row r="33278" spans="1:6" ht="13.5" customHeight="1" thickBot="1" x14ac:dyDescent="0.25">
      <c r="A33278" s="90" t="s">
        <v>4883</v>
      </c>
      <c r="B33278" s="91"/>
      <c r="C33278" s="92">
        <v>69.320367083592402</v>
      </c>
      <c r="D33278" s="91"/>
      <c r="E33278" s="93" t="s">
        <v>4884</v>
      </c>
      <c r="F33278" s="94">
        <v>215203</v>
      </c>
    </row>
    <row r="33279" spans="1:6" ht="0.2" customHeight="1" x14ac:dyDescent="0.2"/>
    <row r="33280" spans="1:6" ht="12.75" customHeight="1" x14ac:dyDescent="0.2">
      <c r="A33280" s="80" t="s">
        <v>4871</v>
      </c>
      <c r="B33280" s="81" t="s">
        <v>4885</v>
      </c>
      <c r="C33280" s="82" t="s">
        <v>4870</v>
      </c>
      <c r="D33280" s="82" t="s">
        <v>4873</v>
      </c>
      <c r="E33280" s="82" t="s">
        <v>4874</v>
      </c>
      <c r="F33280" s="83" t="s">
        <v>4875</v>
      </c>
    </row>
    <row r="33281" spans="1:6" ht="409.6" hidden="1" customHeight="1" x14ac:dyDescent="0.2"/>
    <row r="33282" spans="1:6" ht="25.5" customHeight="1" thickBot="1" x14ac:dyDescent="0.25">
      <c r="A33282" s="84" t="s">
        <v>4912</v>
      </c>
      <c r="B33282" s="85" t="s">
        <v>4913</v>
      </c>
      <c r="C33282" s="86" t="s">
        <v>4888</v>
      </c>
      <c r="D33282" s="87">
        <v>0.4</v>
      </c>
      <c r="E33282" s="88">
        <v>184277</v>
      </c>
      <c r="F33282" s="89">
        <f>+D33282*E33282</f>
        <v>73710.8</v>
      </c>
    </row>
    <row r="33283" spans="1:6" ht="409.6" hidden="1" customHeight="1" thickBot="1" x14ac:dyDescent="0.25"/>
    <row r="33284" spans="1:6" ht="13.5" customHeight="1" thickBot="1" x14ac:dyDescent="0.25">
      <c r="A33284" s="90" t="s">
        <v>4893</v>
      </c>
      <c r="B33284" s="91"/>
      <c r="C33284" s="92">
        <v>23.743505332633301</v>
      </c>
      <c r="D33284" s="91"/>
      <c r="E33284" s="93" t="s">
        <v>4884</v>
      </c>
      <c r="F33284" s="94">
        <v>73711</v>
      </c>
    </row>
    <row r="33285" spans="1:6" ht="0.2" customHeight="1" x14ac:dyDescent="0.2"/>
    <row r="33286" spans="1:6" ht="12.75" customHeight="1" x14ac:dyDescent="0.2">
      <c r="A33286" s="80" t="s">
        <v>4871</v>
      </c>
      <c r="B33286" s="81" t="s">
        <v>4894</v>
      </c>
      <c r="C33286" s="82" t="s">
        <v>4870</v>
      </c>
      <c r="D33286" s="82" t="s">
        <v>4873</v>
      </c>
      <c r="E33286" s="82" t="s">
        <v>4874</v>
      </c>
      <c r="F33286" s="83" t="s">
        <v>4875</v>
      </c>
    </row>
    <row r="33287" spans="1:6" ht="409.6" hidden="1" customHeight="1" x14ac:dyDescent="0.2"/>
    <row r="33288" spans="1:6" ht="25.5" customHeight="1" thickBot="1" x14ac:dyDescent="0.25">
      <c r="A33288" s="84" t="s">
        <v>4895</v>
      </c>
      <c r="B33288" s="85" t="s">
        <v>4896</v>
      </c>
      <c r="C33288" s="86" t="s">
        <v>4897</v>
      </c>
      <c r="D33288" s="87">
        <v>0.05</v>
      </c>
      <c r="E33288" s="88">
        <v>73711</v>
      </c>
      <c r="F33288" s="89">
        <f>+D33288*E33288</f>
        <v>3685.55</v>
      </c>
    </row>
    <row r="33289" spans="1:6" ht="409.6" hidden="1" customHeight="1" thickBot="1" x14ac:dyDescent="0.25"/>
    <row r="33290" spans="1:6" ht="13.5" customHeight="1" thickBot="1" x14ac:dyDescent="0.25">
      <c r="A33290" s="90" t="s">
        <v>4898</v>
      </c>
      <c r="B33290" s="91"/>
      <c r="C33290" s="92">
        <v>1.1873202189101499</v>
      </c>
      <c r="D33290" s="91"/>
      <c r="E33290" s="93" t="s">
        <v>4884</v>
      </c>
      <c r="F33290" s="94">
        <v>3686</v>
      </c>
    </row>
    <row r="33291" spans="1:6" ht="0.2" customHeight="1" x14ac:dyDescent="0.2"/>
    <row r="33292" spans="1:6" ht="12.75" customHeight="1" x14ac:dyDescent="0.2">
      <c r="A33292" s="80" t="s">
        <v>4871</v>
      </c>
      <c r="B33292" s="81" t="s">
        <v>4899</v>
      </c>
      <c r="C33292" s="82" t="s">
        <v>4870</v>
      </c>
      <c r="D33292" s="82" t="s">
        <v>4873</v>
      </c>
      <c r="E33292" s="82" t="s">
        <v>4874</v>
      </c>
      <c r="F33292" s="83" t="s">
        <v>4875</v>
      </c>
    </row>
    <row r="33293" spans="1:6" ht="409.6" hidden="1" customHeight="1" x14ac:dyDescent="0.2"/>
    <row r="33294" spans="1:6" ht="25.5" customHeight="1" x14ac:dyDescent="0.2">
      <c r="A33294" s="84" t="s">
        <v>6954</v>
      </c>
      <c r="B33294" s="85" t="s">
        <v>6955</v>
      </c>
      <c r="C33294" s="86" t="s">
        <v>4971</v>
      </c>
      <c r="D33294" s="87">
        <v>1</v>
      </c>
      <c r="E33294" s="88">
        <v>14000</v>
      </c>
      <c r="F33294" s="89">
        <f>+D33294*E33294</f>
        <v>14000</v>
      </c>
    </row>
    <row r="33295" spans="1:6" ht="409.6" hidden="1" customHeight="1" x14ac:dyDescent="0.2"/>
    <row r="33296" spans="1:6" ht="25.5" customHeight="1" thickBot="1" x14ac:dyDescent="0.25">
      <c r="A33296" s="84" t="s">
        <v>5166</v>
      </c>
      <c r="B33296" s="85" t="s">
        <v>5167</v>
      </c>
      <c r="C33296" s="86" t="s">
        <v>109</v>
      </c>
      <c r="D33296" s="87">
        <v>0.14285999999999999</v>
      </c>
      <c r="E33296" s="88">
        <v>26925</v>
      </c>
      <c r="F33296" s="89">
        <f>+D33296*E33296</f>
        <v>3846.5054999999998</v>
      </c>
    </row>
    <row r="33297" spans="1:6" ht="409.6" hidden="1" customHeight="1" thickBot="1" x14ac:dyDescent="0.25"/>
    <row r="33298" spans="1:6" ht="13.5" customHeight="1" thickBot="1" x14ac:dyDescent="0.25">
      <c r="A33298" s="90" t="s">
        <v>4904</v>
      </c>
      <c r="B33298" s="91"/>
      <c r="C33298" s="92">
        <v>5.7488073648642102</v>
      </c>
      <c r="D33298" s="91"/>
      <c r="E33298" s="93" t="s">
        <v>4884</v>
      </c>
      <c r="F33298" s="94">
        <v>17847</v>
      </c>
    </row>
    <row r="33299" spans="1:6" ht="0.2" customHeight="1" thickBot="1" x14ac:dyDescent="0.25"/>
    <row r="33300" spans="1:6" ht="12.75" customHeight="1" thickBot="1" x14ac:dyDescent="0.3">
      <c r="A33300" s="157" t="s">
        <v>4909</v>
      </c>
      <c r="B33300" s="158"/>
      <c r="C33300" s="158"/>
      <c r="D33300" s="158"/>
      <c r="E33300" s="159">
        <v>310447</v>
      </c>
      <c r="F33300" s="160"/>
    </row>
    <row r="33301" spans="1:6" ht="12.75" customHeight="1" x14ac:dyDescent="0.2"/>
    <row r="33302" spans="1:6" ht="12.75" customHeight="1" x14ac:dyDescent="0.2"/>
    <row r="33303" spans="1:6" ht="409.6" hidden="1" customHeight="1" x14ac:dyDescent="0.2"/>
    <row r="33304" spans="1:6" ht="12.75" customHeight="1" x14ac:dyDescent="0.25">
      <c r="A33304" s="144" t="s">
        <v>4868</v>
      </c>
      <c r="B33304" s="145"/>
      <c r="C33304" s="145"/>
      <c r="D33304" s="145"/>
      <c r="E33304" s="146"/>
      <c r="F33304" s="147"/>
    </row>
    <row r="33305" spans="1:6" ht="12.75" customHeight="1" x14ac:dyDescent="0.2">
      <c r="A33305" s="138" t="s">
        <v>4003</v>
      </c>
      <c r="B33305" s="139"/>
      <c r="C33305" s="139"/>
      <c r="D33305" s="140"/>
      <c r="E33305" s="76" t="s">
        <v>4869</v>
      </c>
      <c r="F33305" s="77" t="s">
        <v>4870</v>
      </c>
    </row>
    <row r="33306" spans="1:6" ht="12.75" customHeight="1" x14ac:dyDescent="0.2">
      <c r="A33306" s="141"/>
      <c r="B33306" s="142"/>
      <c r="C33306" s="142"/>
      <c r="D33306" s="143"/>
      <c r="E33306" s="78" t="s">
        <v>4002</v>
      </c>
      <c r="F33306" s="79" t="s">
        <v>9</v>
      </c>
    </row>
    <row r="33307" spans="1:6" ht="409.6" hidden="1" customHeight="1" x14ac:dyDescent="0.2"/>
    <row r="33308" spans="1:6" ht="12.75" customHeight="1" x14ac:dyDescent="0.2">
      <c r="A33308" s="80" t="s">
        <v>4871</v>
      </c>
      <c r="B33308" s="81" t="s">
        <v>4872</v>
      </c>
      <c r="C33308" s="82" t="s">
        <v>4870</v>
      </c>
      <c r="D33308" s="82" t="s">
        <v>4873</v>
      </c>
      <c r="E33308" s="82" t="s">
        <v>4874</v>
      </c>
      <c r="F33308" s="83" t="s">
        <v>4875</v>
      </c>
    </row>
    <row r="33309" spans="1:6" ht="409.6" hidden="1" customHeight="1" x14ac:dyDescent="0.2"/>
    <row r="33310" spans="1:6" ht="25.5" customHeight="1" x14ac:dyDescent="0.2">
      <c r="A33310" s="84" t="s">
        <v>4931</v>
      </c>
      <c r="B33310" s="85" t="s">
        <v>4932</v>
      </c>
      <c r="C33310" s="86" t="s">
        <v>106</v>
      </c>
      <c r="D33310" s="87">
        <v>0.17849999999999999</v>
      </c>
      <c r="E33310" s="88">
        <v>376410</v>
      </c>
      <c r="F33310" s="89">
        <f>+D33310*E33310</f>
        <v>67189.184999999998</v>
      </c>
    </row>
    <row r="33311" spans="1:6" ht="409.6" hidden="1" customHeight="1" x14ac:dyDescent="0.2"/>
    <row r="33312" spans="1:6" ht="25.5" customHeight="1" x14ac:dyDescent="0.2">
      <c r="A33312" s="84" t="s">
        <v>4876</v>
      </c>
      <c r="B33312" s="85" t="s">
        <v>4877</v>
      </c>
      <c r="C33312" s="86" t="s">
        <v>1212</v>
      </c>
      <c r="D33312" s="87">
        <v>0.105</v>
      </c>
      <c r="E33312" s="88">
        <v>3690</v>
      </c>
      <c r="F33312" s="89">
        <f>+D33312*E33312</f>
        <v>387.45</v>
      </c>
    </row>
    <row r="33313" spans="1:6" ht="409.6" hidden="1" customHeight="1" x14ac:dyDescent="0.2"/>
    <row r="33314" spans="1:6" ht="25.5" customHeight="1" x14ac:dyDescent="0.2">
      <c r="A33314" s="84" t="s">
        <v>5172</v>
      </c>
      <c r="B33314" s="85" t="s">
        <v>5173</v>
      </c>
      <c r="C33314" s="86" t="s">
        <v>9</v>
      </c>
      <c r="D33314" s="87">
        <v>0.8</v>
      </c>
      <c r="E33314" s="88">
        <v>8900</v>
      </c>
      <c r="F33314" s="89">
        <f>+D33314*E33314</f>
        <v>7120</v>
      </c>
    </row>
    <row r="33315" spans="1:6" ht="409.6" hidden="1" customHeight="1" x14ac:dyDescent="0.2"/>
    <row r="33316" spans="1:6" ht="25.5" customHeight="1" thickBot="1" x14ac:dyDescent="0.25">
      <c r="A33316" s="84" t="s">
        <v>6956</v>
      </c>
      <c r="B33316" s="85" t="s">
        <v>6957</v>
      </c>
      <c r="C33316" s="86" t="s">
        <v>9</v>
      </c>
      <c r="D33316" s="87">
        <v>1</v>
      </c>
      <c r="E33316" s="88">
        <v>71401</v>
      </c>
      <c r="F33316" s="89">
        <f>+D33316*E33316</f>
        <v>71401</v>
      </c>
    </row>
    <row r="33317" spans="1:6" ht="409.6" hidden="1" customHeight="1" thickBot="1" x14ac:dyDescent="0.25"/>
    <row r="33318" spans="1:6" ht="13.5" customHeight="1" thickBot="1" x14ac:dyDescent="0.25">
      <c r="A33318" s="90" t="s">
        <v>4883</v>
      </c>
      <c r="B33318" s="91"/>
      <c r="C33318" s="92">
        <v>49.825385890361403</v>
      </c>
      <c r="D33318" s="91"/>
      <c r="E33318" s="93" t="s">
        <v>4884</v>
      </c>
      <c r="F33318" s="94">
        <v>146097</v>
      </c>
    </row>
    <row r="33319" spans="1:6" ht="0.2" customHeight="1" x14ac:dyDescent="0.2"/>
    <row r="33320" spans="1:6" ht="12.75" customHeight="1" x14ac:dyDescent="0.2">
      <c r="A33320" s="80" t="s">
        <v>4871</v>
      </c>
      <c r="B33320" s="81" t="s">
        <v>4885</v>
      </c>
      <c r="C33320" s="82" t="s">
        <v>4870</v>
      </c>
      <c r="D33320" s="82" t="s">
        <v>4873</v>
      </c>
      <c r="E33320" s="82" t="s">
        <v>4874</v>
      </c>
      <c r="F33320" s="83" t="s">
        <v>4875</v>
      </c>
    </row>
    <row r="33321" spans="1:6" ht="409.6" hidden="1" customHeight="1" x14ac:dyDescent="0.2"/>
    <row r="33322" spans="1:6" ht="25.5" customHeight="1" thickBot="1" x14ac:dyDescent="0.25">
      <c r="A33322" s="84" t="s">
        <v>4912</v>
      </c>
      <c r="B33322" s="85" t="s">
        <v>4913</v>
      </c>
      <c r="C33322" s="86" t="s">
        <v>4888</v>
      </c>
      <c r="D33322" s="87">
        <v>0.76034999999999997</v>
      </c>
      <c r="E33322" s="88">
        <v>184277</v>
      </c>
      <c r="F33322" s="89">
        <f>+D33322*E33322</f>
        <v>140115.01694999999</v>
      </c>
    </row>
    <row r="33323" spans="1:6" ht="409.6" hidden="1" customHeight="1" thickBot="1" x14ac:dyDescent="0.25"/>
    <row r="33324" spans="1:6" ht="13.5" customHeight="1" thickBot="1" x14ac:dyDescent="0.25">
      <c r="A33324" s="90" t="s">
        <v>4893</v>
      </c>
      <c r="B33324" s="91"/>
      <c r="C33324" s="92">
        <v>47.785265570326501</v>
      </c>
      <c r="D33324" s="91"/>
      <c r="E33324" s="93" t="s">
        <v>4884</v>
      </c>
      <c r="F33324" s="94">
        <v>140115</v>
      </c>
    </row>
    <row r="33325" spans="1:6" ht="0.2" customHeight="1" x14ac:dyDescent="0.2"/>
    <row r="33326" spans="1:6" ht="12.75" customHeight="1" x14ac:dyDescent="0.2">
      <c r="A33326" s="80" t="s">
        <v>4871</v>
      </c>
      <c r="B33326" s="81" t="s">
        <v>4894</v>
      </c>
      <c r="C33326" s="82" t="s">
        <v>4870</v>
      </c>
      <c r="D33326" s="82" t="s">
        <v>4873</v>
      </c>
      <c r="E33326" s="82" t="s">
        <v>4874</v>
      </c>
      <c r="F33326" s="83" t="s">
        <v>4875</v>
      </c>
    </row>
    <row r="33327" spans="1:6" ht="409.6" hidden="1" customHeight="1" x14ac:dyDescent="0.2"/>
    <row r="33328" spans="1:6" ht="25.5" customHeight="1" thickBot="1" x14ac:dyDescent="0.25">
      <c r="A33328" s="84" t="s">
        <v>4895</v>
      </c>
      <c r="B33328" s="85" t="s">
        <v>4896</v>
      </c>
      <c r="C33328" s="86" t="s">
        <v>4897</v>
      </c>
      <c r="D33328" s="87">
        <v>0.05</v>
      </c>
      <c r="E33328" s="88">
        <v>140115</v>
      </c>
      <c r="F33328" s="89">
        <f>+D33328*E33328</f>
        <v>7005.75</v>
      </c>
    </row>
    <row r="33329" spans="1:6" ht="409.6" hidden="1" customHeight="1" thickBot="1" x14ac:dyDescent="0.25"/>
    <row r="33330" spans="1:6" ht="13.5" customHeight="1" thickBot="1" x14ac:dyDescent="0.25">
      <c r="A33330" s="90" t="s">
        <v>4898</v>
      </c>
      <c r="B33330" s="91"/>
      <c r="C33330" s="92">
        <v>2.3893485393120502</v>
      </c>
      <c r="D33330" s="91"/>
      <c r="E33330" s="93" t="s">
        <v>4884</v>
      </c>
      <c r="F33330" s="94">
        <v>7006</v>
      </c>
    </row>
    <row r="33331" spans="1:6" ht="0.2" customHeight="1" thickBot="1" x14ac:dyDescent="0.25"/>
    <row r="33332" spans="1:6" ht="12.75" customHeight="1" thickBot="1" x14ac:dyDescent="0.3">
      <c r="A33332" s="157" t="s">
        <v>4909</v>
      </c>
      <c r="B33332" s="158"/>
      <c r="C33332" s="158"/>
      <c r="D33332" s="158"/>
      <c r="E33332" s="159">
        <v>293218</v>
      </c>
      <c r="F33332" s="160"/>
    </row>
    <row r="33333" spans="1:6" ht="12.75" customHeight="1" x14ac:dyDescent="0.2"/>
    <row r="33334" spans="1:6" ht="12.75" customHeight="1" x14ac:dyDescent="0.2"/>
    <row r="33335" spans="1:6" ht="409.6" hidden="1" customHeight="1" x14ac:dyDescent="0.2"/>
    <row r="33336" spans="1:6" ht="12.75" customHeight="1" x14ac:dyDescent="0.25">
      <c r="A33336" s="144" t="s">
        <v>4868</v>
      </c>
      <c r="B33336" s="145"/>
      <c r="C33336" s="145"/>
      <c r="D33336" s="145"/>
      <c r="E33336" s="146"/>
      <c r="F33336" s="147"/>
    </row>
    <row r="33337" spans="1:6" ht="12.75" customHeight="1" x14ac:dyDescent="0.2">
      <c r="A33337" s="138" t="s">
        <v>4005</v>
      </c>
      <c r="B33337" s="139"/>
      <c r="C33337" s="139"/>
      <c r="D33337" s="140"/>
      <c r="E33337" s="76" t="s">
        <v>4869</v>
      </c>
      <c r="F33337" s="77" t="s">
        <v>4870</v>
      </c>
    </row>
    <row r="33338" spans="1:6" ht="12.75" customHeight="1" x14ac:dyDescent="0.2">
      <c r="A33338" s="141"/>
      <c r="B33338" s="142"/>
      <c r="C33338" s="142"/>
      <c r="D33338" s="143"/>
      <c r="E33338" s="78" t="s">
        <v>4004</v>
      </c>
      <c r="F33338" s="79" t="s">
        <v>9</v>
      </c>
    </row>
    <row r="33339" spans="1:6" ht="409.6" hidden="1" customHeight="1" x14ac:dyDescent="0.2"/>
    <row r="33340" spans="1:6" ht="12.75" customHeight="1" x14ac:dyDescent="0.2">
      <c r="A33340" s="80" t="s">
        <v>4871</v>
      </c>
      <c r="B33340" s="81" t="s">
        <v>4872</v>
      </c>
      <c r="C33340" s="82" t="s">
        <v>4870</v>
      </c>
      <c r="D33340" s="82" t="s">
        <v>4873</v>
      </c>
      <c r="E33340" s="82" t="s">
        <v>4874</v>
      </c>
      <c r="F33340" s="83" t="s">
        <v>4875</v>
      </c>
    </row>
    <row r="33341" spans="1:6" ht="409.6" hidden="1" customHeight="1" x14ac:dyDescent="0.2"/>
    <row r="33342" spans="1:6" ht="25.5" customHeight="1" x14ac:dyDescent="0.2">
      <c r="A33342" s="84" t="s">
        <v>5154</v>
      </c>
      <c r="B33342" s="85" t="s">
        <v>5155</v>
      </c>
      <c r="C33342" s="86" t="s">
        <v>106</v>
      </c>
      <c r="D33342" s="87">
        <v>5.2499999999999998E-2</v>
      </c>
      <c r="E33342" s="88">
        <v>405694</v>
      </c>
      <c r="F33342" s="89">
        <f>+D33342*E33342</f>
        <v>21298.934999999998</v>
      </c>
    </row>
    <row r="33343" spans="1:6" ht="409.6" hidden="1" customHeight="1" x14ac:dyDescent="0.2"/>
    <row r="33344" spans="1:6" ht="25.5" customHeight="1" thickBot="1" x14ac:dyDescent="0.25">
      <c r="A33344" s="84" t="s">
        <v>5172</v>
      </c>
      <c r="B33344" s="85" t="s">
        <v>5173</v>
      </c>
      <c r="C33344" s="86" t="s">
        <v>9</v>
      </c>
      <c r="D33344" s="87">
        <v>0.4</v>
      </c>
      <c r="E33344" s="88">
        <v>8900</v>
      </c>
      <c r="F33344" s="89">
        <f>+D33344*E33344</f>
        <v>3560</v>
      </c>
    </row>
    <row r="33345" spans="1:6" ht="409.6" hidden="1" customHeight="1" thickBot="1" x14ac:dyDescent="0.25"/>
    <row r="33346" spans="1:6" ht="13.5" customHeight="1" thickBot="1" x14ac:dyDescent="0.25">
      <c r="A33346" s="90" t="s">
        <v>4883</v>
      </c>
      <c r="B33346" s="91"/>
      <c r="C33346" s="92">
        <v>50.685071157688697</v>
      </c>
      <c r="D33346" s="91"/>
      <c r="E33346" s="93" t="s">
        <v>4884</v>
      </c>
      <c r="F33346" s="94">
        <v>24859</v>
      </c>
    </row>
    <row r="33347" spans="1:6" ht="0.2" customHeight="1" x14ac:dyDescent="0.2"/>
    <row r="33348" spans="1:6" ht="12.75" customHeight="1" x14ac:dyDescent="0.2">
      <c r="A33348" s="80" t="s">
        <v>4871</v>
      </c>
      <c r="B33348" s="81" t="s">
        <v>4885</v>
      </c>
      <c r="C33348" s="82" t="s">
        <v>4870</v>
      </c>
      <c r="D33348" s="82" t="s">
        <v>4873</v>
      </c>
      <c r="E33348" s="82" t="s">
        <v>4874</v>
      </c>
      <c r="F33348" s="83" t="s">
        <v>4875</v>
      </c>
    </row>
    <row r="33349" spans="1:6" ht="409.6" hidden="1" customHeight="1" x14ac:dyDescent="0.2"/>
    <row r="33350" spans="1:6" ht="25.5" customHeight="1" thickBot="1" x14ac:dyDescent="0.25">
      <c r="A33350" s="84" t="s">
        <v>4912</v>
      </c>
      <c r="B33350" s="85" t="s">
        <v>4913</v>
      </c>
      <c r="C33350" s="86" t="s">
        <v>4888</v>
      </c>
      <c r="D33350" s="87">
        <v>0.125</v>
      </c>
      <c r="E33350" s="88">
        <v>184277</v>
      </c>
      <c r="F33350" s="89">
        <f>+D33350*E33350</f>
        <v>23034.625</v>
      </c>
    </row>
    <row r="33351" spans="1:6" ht="409.6" hidden="1" customHeight="1" thickBot="1" x14ac:dyDescent="0.25"/>
    <row r="33352" spans="1:6" ht="13.5" customHeight="1" thickBot="1" x14ac:dyDescent="0.25">
      <c r="A33352" s="90" t="s">
        <v>4893</v>
      </c>
      <c r="B33352" s="91"/>
      <c r="C33352" s="92">
        <v>46.966113444521497</v>
      </c>
      <c r="D33352" s="91"/>
      <c r="E33352" s="93" t="s">
        <v>4884</v>
      </c>
      <c r="F33352" s="94">
        <v>23035</v>
      </c>
    </row>
    <row r="33353" spans="1:6" ht="0.2" customHeight="1" x14ac:dyDescent="0.2"/>
    <row r="33354" spans="1:6" ht="12.75" customHeight="1" x14ac:dyDescent="0.2">
      <c r="A33354" s="80" t="s">
        <v>4871</v>
      </c>
      <c r="B33354" s="81" t="s">
        <v>4894</v>
      </c>
      <c r="C33354" s="82" t="s">
        <v>4870</v>
      </c>
      <c r="D33354" s="82" t="s">
        <v>4873</v>
      </c>
      <c r="E33354" s="82" t="s">
        <v>4874</v>
      </c>
      <c r="F33354" s="83" t="s">
        <v>4875</v>
      </c>
    </row>
    <row r="33355" spans="1:6" ht="409.6" hidden="1" customHeight="1" x14ac:dyDescent="0.2"/>
    <row r="33356" spans="1:6" ht="25.5" customHeight="1" thickBot="1" x14ac:dyDescent="0.25">
      <c r="A33356" s="84" t="s">
        <v>4895</v>
      </c>
      <c r="B33356" s="85" t="s">
        <v>4896</v>
      </c>
      <c r="C33356" s="86" t="s">
        <v>4897</v>
      </c>
      <c r="D33356" s="87">
        <v>0.05</v>
      </c>
      <c r="E33356" s="88">
        <v>23035</v>
      </c>
      <c r="F33356" s="89">
        <f>+D33356*E33356</f>
        <v>1151.75</v>
      </c>
    </row>
    <row r="33357" spans="1:6" ht="409.6" hidden="1" customHeight="1" thickBot="1" x14ac:dyDescent="0.25"/>
    <row r="33358" spans="1:6" ht="13.5" customHeight="1" thickBot="1" x14ac:dyDescent="0.25">
      <c r="A33358" s="90" t="s">
        <v>4898</v>
      </c>
      <c r="B33358" s="91"/>
      <c r="C33358" s="92">
        <v>2.3488153977898301</v>
      </c>
      <c r="D33358" s="91"/>
      <c r="E33358" s="93" t="s">
        <v>4884</v>
      </c>
      <c r="F33358" s="94">
        <v>1152</v>
      </c>
    </row>
    <row r="33359" spans="1:6" ht="0.2" customHeight="1" thickBot="1" x14ac:dyDescent="0.25"/>
    <row r="33360" spans="1:6" ht="12.75" customHeight="1" thickBot="1" x14ac:dyDescent="0.3">
      <c r="A33360" s="157" t="s">
        <v>4909</v>
      </c>
      <c r="B33360" s="158"/>
      <c r="C33360" s="158"/>
      <c r="D33360" s="158"/>
      <c r="E33360" s="159">
        <v>49046</v>
      </c>
      <c r="F33360" s="160"/>
    </row>
    <row r="33361" spans="1:6" ht="12.75" customHeight="1" x14ac:dyDescent="0.2"/>
    <row r="33362" spans="1:6" ht="12.75" customHeight="1" x14ac:dyDescent="0.2"/>
    <row r="33363" spans="1:6" ht="409.6" hidden="1" customHeight="1" x14ac:dyDescent="0.2"/>
    <row r="33364" spans="1:6" ht="12.75" customHeight="1" x14ac:dyDescent="0.25">
      <c r="A33364" s="144" t="s">
        <v>4868</v>
      </c>
      <c r="B33364" s="145"/>
      <c r="C33364" s="145"/>
      <c r="D33364" s="145"/>
      <c r="E33364" s="146"/>
      <c r="F33364" s="147"/>
    </row>
    <row r="33365" spans="1:6" ht="12.75" customHeight="1" x14ac:dyDescent="0.2">
      <c r="A33365" s="138" t="s">
        <v>4007</v>
      </c>
      <c r="B33365" s="139"/>
      <c r="C33365" s="139"/>
      <c r="D33365" s="140"/>
      <c r="E33365" s="76" t="s">
        <v>4869</v>
      </c>
      <c r="F33365" s="77" t="s">
        <v>4870</v>
      </c>
    </row>
    <row r="33366" spans="1:6" ht="12.75" customHeight="1" x14ac:dyDescent="0.2">
      <c r="A33366" s="141"/>
      <c r="B33366" s="142"/>
      <c r="C33366" s="142"/>
      <c r="D33366" s="143"/>
      <c r="E33366" s="78" t="s">
        <v>4006</v>
      </c>
      <c r="F33366" s="79" t="s">
        <v>9</v>
      </c>
    </row>
    <row r="33367" spans="1:6" ht="409.6" hidden="1" customHeight="1" x14ac:dyDescent="0.2"/>
    <row r="33368" spans="1:6" ht="12.75" customHeight="1" x14ac:dyDescent="0.2">
      <c r="A33368" s="80" t="s">
        <v>4871</v>
      </c>
      <c r="B33368" s="81" t="s">
        <v>4872</v>
      </c>
      <c r="C33368" s="82" t="s">
        <v>4870</v>
      </c>
      <c r="D33368" s="82" t="s">
        <v>4873</v>
      </c>
      <c r="E33368" s="82" t="s">
        <v>4874</v>
      </c>
      <c r="F33368" s="83" t="s">
        <v>4875</v>
      </c>
    </row>
    <row r="33369" spans="1:6" ht="409.6" hidden="1" customHeight="1" x14ac:dyDescent="0.2"/>
    <row r="33370" spans="1:6" ht="25.5" customHeight="1" x14ac:dyDescent="0.2">
      <c r="A33370" s="84" t="s">
        <v>4931</v>
      </c>
      <c r="B33370" s="85" t="s">
        <v>4932</v>
      </c>
      <c r="C33370" s="86" t="s">
        <v>106</v>
      </c>
      <c r="D33370" s="87">
        <v>8.4000000000000005E-2</v>
      </c>
      <c r="E33370" s="88">
        <v>376410</v>
      </c>
      <c r="F33370" s="89">
        <f>+D33370*E33370</f>
        <v>31618.440000000002</v>
      </c>
    </row>
    <row r="33371" spans="1:6" ht="409.6" hidden="1" customHeight="1" x14ac:dyDescent="0.2"/>
    <row r="33372" spans="1:6" ht="25.5" customHeight="1" x14ac:dyDescent="0.2">
      <c r="A33372" s="84" t="s">
        <v>4876</v>
      </c>
      <c r="B33372" s="85" t="s">
        <v>4877</v>
      </c>
      <c r="C33372" s="86" t="s">
        <v>1212</v>
      </c>
      <c r="D33372" s="87">
        <v>0.105</v>
      </c>
      <c r="E33372" s="88">
        <v>3690</v>
      </c>
      <c r="F33372" s="89">
        <f>+D33372*E33372</f>
        <v>387.45</v>
      </c>
    </row>
    <row r="33373" spans="1:6" ht="409.6" hidden="1" customHeight="1" x14ac:dyDescent="0.2"/>
    <row r="33374" spans="1:6" ht="25.5" customHeight="1" x14ac:dyDescent="0.2">
      <c r="A33374" s="84" t="s">
        <v>5172</v>
      </c>
      <c r="B33374" s="85" t="s">
        <v>5173</v>
      </c>
      <c r="C33374" s="86" t="s">
        <v>9</v>
      </c>
      <c r="D33374" s="87">
        <v>0.8</v>
      </c>
      <c r="E33374" s="88">
        <v>8900</v>
      </c>
      <c r="F33374" s="89">
        <f>+D33374*E33374</f>
        <v>7120</v>
      </c>
    </row>
    <row r="33375" spans="1:6" ht="409.6" hidden="1" customHeight="1" x14ac:dyDescent="0.2"/>
    <row r="33376" spans="1:6" ht="25.5" customHeight="1" thickBot="1" x14ac:dyDescent="0.25">
      <c r="A33376" s="84" t="s">
        <v>6958</v>
      </c>
      <c r="B33376" s="85" t="s">
        <v>6959</v>
      </c>
      <c r="C33376" s="86" t="s">
        <v>9</v>
      </c>
      <c r="D33376" s="87">
        <v>1</v>
      </c>
      <c r="E33376" s="88">
        <v>71940</v>
      </c>
      <c r="F33376" s="89">
        <f>+D33376*E33376</f>
        <v>71940</v>
      </c>
    </row>
    <row r="33377" spans="1:6" ht="409.6" hidden="1" customHeight="1" thickBot="1" x14ac:dyDescent="0.25"/>
    <row r="33378" spans="1:6" ht="13.5" customHeight="1" thickBot="1" x14ac:dyDescent="0.25">
      <c r="A33378" s="90" t="s">
        <v>4883</v>
      </c>
      <c r="B33378" s="91"/>
      <c r="C33378" s="92">
        <v>53.445197799924003</v>
      </c>
      <c r="D33378" s="91"/>
      <c r="E33378" s="93" t="s">
        <v>4884</v>
      </c>
      <c r="F33378" s="94">
        <v>111065</v>
      </c>
    </row>
    <row r="33379" spans="1:6" ht="0.2" customHeight="1" x14ac:dyDescent="0.2"/>
    <row r="33380" spans="1:6" ht="12.75" customHeight="1" x14ac:dyDescent="0.2">
      <c r="A33380" s="80" t="s">
        <v>4871</v>
      </c>
      <c r="B33380" s="81" t="s">
        <v>4885</v>
      </c>
      <c r="C33380" s="82" t="s">
        <v>4870</v>
      </c>
      <c r="D33380" s="82" t="s">
        <v>4873</v>
      </c>
      <c r="E33380" s="82" t="s">
        <v>4874</v>
      </c>
      <c r="F33380" s="83" t="s">
        <v>4875</v>
      </c>
    </row>
    <row r="33381" spans="1:6" ht="409.6" hidden="1" customHeight="1" x14ac:dyDescent="0.2"/>
    <row r="33382" spans="1:6" ht="25.5" customHeight="1" thickBot="1" x14ac:dyDescent="0.25">
      <c r="A33382" s="84" t="s">
        <v>4912</v>
      </c>
      <c r="B33382" s="85" t="s">
        <v>4913</v>
      </c>
      <c r="C33382" s="86" t="s">
        <v>4888</v>
      </c>
      <c r="D33382" s="87">
        <v>0.5</v>
      </c>
      <c r="E33382" s="88">
        <v>184277</v>
      </c>
      <c r="F33382" s="89">
        <f>+D33382*E33382</f>
        <v>92138.5</v>
      </c>
    </row>
    <row r="33383" spans="1:6" ht="409.6" hidden="1" customHeight="1" thickBot="1" x14ac:dyDescent="0.25"/>
    <row r="33384" spans="1:6" ht="13.5" customHeight="1" thickBot="1" x14ac:dyDescent="0.25">
      <c r="A33384" s="90" t="s">
        <v>4893</v>
      </c>
      <c r="B33384" s="91"/>
      <c r="C33384" s="92">
        <v>44.337883942620898</v>
      </c>
      <c r="D33384" s="91"/>
      <c r="E33384" s="93" t="s">
        <v>4884</v>
      </c>
      <c r="F33384" s="94">
        <v>92139</v>
      </c>
    </row>
    <row r="33385" spans="1:6" ht="0.2" customHeight="1" x14ac:dyDescent="0.2"/>
    <row r="33386" spans="1:6" ht="12.75" customHeight="1" x14ac:dyDescent="0.2">
      <c r="A33386" s="80" t="s">
        <v>4871</v>
      </c>
      <c r="B33386" s="81" t="s">
        <v>4894</v>
      </c>
      <c r="C33386" s="82" t="s">
        <v>4870</v>
      </c>
      <c r="D33386" s="82" t="s">
        <v>4873</v>
      </c>
      <c r="E33386" s="82" t="s">
        <v>4874</v>
      </c>
      <c r="F33386" s="83" t="s">
        <v>4875</v>
      </c>
    </row>
    <row r="33387" spans="1:6" ht="409.6" hidden="1" customHeight="1" x14ac:dyDescent="0.2"/>
    <row r="33388" spans="1:6" ht="25.5" customHeight="1" thickBot="1" x14ac:dyDescent="0.25">
      <c r="A33388" s="84" t="s">
        <v>4895</v>
      </c>
      <c r="B33388" s="85" t="s">
        <v>4896</v>
      </c>
      <c r="C33388" s="86" t="s">
        <v>4897</v>
      </c>
      <c r="D33388" s="87">
        <v>0.05</v>
      </c>
      <c r="E33388" s="88">
        <v>92139</v>
      </c>
      <c r="F33388" s="89">
        <f>+D33388*E33388</f>
        <v>4606.95</v>
      </c>
    </row>
    <row r="33389" spans="1:6" ht="409.6" hidden="1" customHeight="1" thickBot="1" x14ac:dyDescent="0.25"/>
    <row r="33390" spans="1:6" ht="13.5" customHeight="1" thickBot="1" x14ac:dyDescent="0.25">
      <c r="A33390" s="90" t="s">
        <v>4898</v>
      </c>
      <c r="B33390" s="91"/>
      <c r="C33390" s="92">
        <v>2.2169182574550899</v>
      </c>
      <c r="D33390" s="91"/>
      <c r="E33390" s="93" t="s">
        <v>4884</v>
      </c>
      <c r="F33390" s="94">
        <v>4607</v>
      </c>
    </row>
    <row r="33391" spans="1:6" ht="0.2" customHeight="1" thickBot="1" x14ac:dyDescent="0.25"/>
    <row r="33392" spans="1:6" ht="12.75" customHeight="1" thickBot="1" x14ac:dyDescent="0.3">
      <c r="A33392" s="157" t="s">
        <v>4909</v>
      </c>
      <c r="B33392" s="158"/>
      <c r="C33392" s="158"/>
      <c r="D33392" s="158"/>
      <c r="E33392" s="159">
        <v>207811</v>
      </c>
      <c r="F33392" s="160"/>
    </row>
    <row r="33393" spans="1:6" ht="12.75" customHeight="1" x14ac:dyDescent="0.2"/>
    <row r="33394" spans="1:6" ht="12.75" customHeight="1" x14ac:dyDescent="0.2"/>
    <row r="33395" spans="1:6" ht="409.6" hidden="1" customHeight="1" x14ac:dyDescent="0.2"/>
    <row r="33396" spans="1:6" ht="12.75" customHeight="1" x14ac:dyDescent="0.25">
      <c r="A33396" s="144" t="s">
        <v>4868</v>
      </c>
      <c r="B33396" s="145"/>
      <c r="C33396" s="145"/>
      <c r="D33396" s="145"/>
      <c r="E33396" s="146"/>
      <c r="F33396" s="147"/>
    </row>
    <row r="33397" spans="1:6" ht="12.75" customHeight="1" x14ac:dyDescent="0.2">
      <c r="A33397" s="138" t="s">
        <v>4009</v>
      </c>
      <c r="B33397" s="139"/>
      <c r="C33397" s="139"/>
      <c r="D33397" s="140"/>
      <c r="E33397" s="76" t="s">
        <v>4869</v>
      </c>
      <c r="F33397" s="77" t="s">
        <v>4870</v>
      </c>
    </row>
    <row r="33398" spans="1:6" ht="12.75" customHeight="1" x14ac:dyDescent="0.2">
      <c r="A33398" s="141"/>
      <c r="B33398" s="142"/>
      <c r="C33398" s="142"/>
      <c r="D33398" s="143"/>
      <c r="E33398" s="78" t="s">
        <v>4008</v>
      </c>
      <c r="F33398" s="79" t="s">
        <v>9</v>
      </c>
    </row>
    <row r="33399" spans="1:6" ht="409.6" hidden="1" customHeight="1" x14ac:dyDescent="0.2"/>
    <row r="33400" spans="1:6" ht="12.75" customHeight="1" x14ac:dyDescent="0.2">
      <c r="A33400" s="80" t="s">
        <v>4871</v>
      </c>
      <c r="B33400" s="81" t="s">
        <v>4872</v>
      </c>
      <c r="C33400" s="82" t="s">
        <v>4870</v>
      </c>
      <c r="D33400" s="82" t="s">
        <v>4873</v>
      </c>
      <c r="E33400" s="82" t="s">
        <v>4874</v>
      </c>
      <c r="F33400" s="83" t="s">
        <v>4875</v>
      </c>
    </row>
    <row r="33401" spans="1:6" ht="409.6" hidden="1" customHeight="1" x14ac:dyDescent="0.2"/>
    <row r="33402" spans="1:6" ht="25.5" customHeight="1" x14ac:dyDescent="0.2">
      <c r="A33402" s="84" t="s">
        <v>4931</v>
      </c>
      <c r="B33402" s="85" t="s">
        <v>4932</v>
      </c>
      <c r="C33402" s="86" t="s">
        <v>106</v>
      </c>
      <c r="D33402" s="87">
        <v>2.52E-2</v>
      </c>
      <c r="E33402" s="88">
        <v>376410</v>
      </c>
      <c r="F33402" s="89">
        <f>+D33402*E33402</f>
        <v>9485.5319999999992</v>
      </c>
    </row>
    <row r="33403" spans="1:6" ht="409.6" hidden="1" customHeight="1" x14ac:dyDescent="0.2"/>
    <row r="33404" spans="1:6" ht="25.5" customHeight="1" x14ac:dyDescent="0.2">
      <c r="A33404" s="84" t="s">
        <v>6960</v>
      </c>
      <c r="B33404" s="85" t="s">
        <v>6961</v>
      </c>
      <c r="C33404" s="86" t="s">
        <v>9</v>
      </c>
      <c r="D33404" s="87">
        <v>1</v>
      </c>
      <c r="E33404" s="88">
        <v>22150</v>
      </c>
      <c r="F33404" s="89">
        <f>+D33404*E33404</f>
        <v>22150</v>
      </c>
    </row>
    <row r="33405" spans="1:6" ht="409.6" hidden="1" customHeight="1" x14ac:dyDescent="0.2"/>
    <row r="33406" spans="1:6" ht="25.5" customHeight="1" x14ac:dyDescent="0.2">
      <c r="A33406" s="84" t="s">
        <v>5172</v>
      </c>
      <c r="B33406" s="85" t="s">
        <v>5173</v>
      </c>
      <c r="C33406" s="86" t="s">
        <v>9</v>
      </c>
      <c r="D33406" s="87">
        <v>0.75</v>
      </c>
      <c r="E33406" s="88">
        <v>8900</v>
      </c>
      <c r="F33406" s="89">
        <f>+D33406*E33406</f>
        <v>6675</v>
      </c>
    </row>
    <row r="33407" spans="1:6" ht="409.6" hidden="1" customHeight="1" x14ac:dyDescent="0.2"/>
    <row r="33408" spans="1:6" ht="25.5" customHeight="1" x14ac:dyDescent="0.2">
      <c r="A33408" s="84" t="s">
        <v>4876</v>
      </c>
      <c r="B33408" s="85" t="s">
        <v>4877</v>
      </c>
      <c r="C33408" s="86" t="s">
        <v>1212</v>
      </c>
      <c r="D33408" s="87">
        <v>0.11</v>
      </c>
      <c r="E33408" s="88">
        <v>3690</v>
      </c>
      <c r="F33408" s="89">
        <f>+D33408*E33408</f>
        <v>405.9</v>
      </c>
    </row>
    <row r="33409" spans="1:6" ht="409.6" hidden="1" customHeight="1" x14ac:dyDescent="0.2"/>
    <row r="33410" spans="1:6" ht="25.5" customHeight="1" x14ac:dyDescent="0.2">
      <c r="A33410" s="84" t="s">
        <v>5400</v>
      </c>
      <c r="B33410" s="85" t="s">
        <v>5401</v>
      </c>
      <c r="C33410" s="86" t="s">
        <v>4880</v>
      </c>
      <c r="D33410" s="87">
        <v>0.1</v>
      </c>
      <c r="E33410" s="88">
        <v>40500</v>
      </c>
      <c r="F33410" s="89">
        <f>+D33410*E33410</f>
        <v>4050</v>
      </c>
    </row>
    <row r="33411" spans="1:6" ht="409.6" hidden="1" customHeight="1" x14ac:dyDescent="0.2"/>
    <row r="33412" spans="1:6" ht="25.5" customHeight="1" thickBot="1" x14ac:dyDescent="0.25">
      <c r="A33412" s="84" t="s">
        <v>5517</v>
      </c>
      <c r="B33412" s="85" t="s">
        <v>5518</v>
      </c>
      <c r="C33412" s="86" t="s">
        <v>4880</v>
      </c>
      <c r="D33412" s="87">
        <v>0.1</v>
      </c>
      <c r="E33412" s="88">
        <v>31900</v>
      </c>
      <c r="F33412" s="89">
        <f>+D33412*E33412</f>
        <v>3190</v>
      </c>
    </row>
    <row r="33413" spans="1:6" ht="409.6" hidden="1" customHeight="1" thickBot="1" x14ac:dyDescent="0.25"/>
    <row r="33414" spans="1:6" ht="13.5" customHeight="1" thickBot="1" x14ac:dyDescent="0.25">
      <c r="A33414" s="90" t="s">
        <v>4883</v>
      </c>
      <c r="B33414" s="91"/>
      <c r="C33414" s="92">
        <v>32.805105253014098</v>
      </c>
      <c r="D33414" s="91"/>
      <c r="E33414" s="93" t="s">
        <v>4884</v>
      </c>
      <c r="F33414" s="94">
        <v>45957</v>
      </c>
    </row>
    <row r="33415" spans="1:6" ht="0.2" customHeight="1" x14ac:dyDescent="0.2"/>
    <row r="33416" spans="1:6" ht="12.75" customHeight="1" x14ac:dyDescent="0.2">
      <c r="A33416" s="80" t="s">
        <v>4871</v>
      </c>
      <c r="B33416" s="81" t="s">
        <v>4885</v>
      </c>
      <c r="C33416" s="82" t="s">
        <v>4870</v>
      </c>
      <c r="D33416" s="82" t="s">
        <v>4873</v>
      </c>
      <c r="E33416" s="82" t="s">
        <v>4874</v>
      </c>
      <c r="F33416" s="83" t="s">
        <v>4875</v>
      </c>
    </row>
    <row r="33417" spans="1:6" ht="409.6" hidden="1" customHeight="1" x14ac:dyDescent="0.2"/>
    <row r="33418" spans="1:6" ht="25.5" customHeight="1" thickBot="1" x14ac:dyDescent="0.25">
      <c r="A33418" s="84" t="s">
        <v>4912</v>
      </c>
      <c r="B33418" s="85" t="s">
        <v>4913</v>
      </c>
      <c r="C33418" s="86" t="s">
        <v>4888</v>
      </c>
      <c r="D33418" s="87">
        <v>0.48649999999999999</v>
      </c>
      <c r="E33418" s="88">
        <v>184277</v>
      </c>
      <c r="F33418" s="89">
        <f>+D33418*E33418</f>
        <v>89650.760500000004</v>
      </c>
    </row>
    <row r="33419" spans="1:6" ht="409.6" hidden="1" customHeight="1" thickBot="1" x14ac:dyDescent="0.25"/>
    <row r="33420" spans="1:6" ht="13.5" customHeight="1" thickBot="1" x14ac:dyDescent="0.25">
      <c r="A33420" s="90" t="s">
        <v>4893</v>
      </c>
      <c r="B33420" s="91"/>
      <c r="C33420" s="92">
        <v>63.994831930673598</v>
      </c>
      <c r="D33420" s="91"/>
      <c r="E33420" s="93" t="s">
        <v>4884</v>
      </c>
      <c r="F33420" s="94">
        <v>89651</v>
      </c>
    </row>
    <row r="33421" spans="1:6" ht="0.2" customHeight="1" x14ac:dyDescent="0.2"/>
    <row r="33422" spans="1:6" ht="12.75" customHeight="1" x14ac:dyDescent="0.2">
      <c r="A33422" s="80" t="s">
        <v>4871</v>
      </c>
      <c r="B33422" s="81" t="s">
        <v>4894</v>
      </c>
      <c r="C33422" s="82" t="s">
        <v>4870</v>
      </c>
      <c r="D33422" s="82" t="s">
        <v>4873</v>
      </c>
      <c r="E33422" s="82" t="s">
        <v>4874</v>
      </c>
      <c r="F33422" s="83" t="s">
        <v>4875</v>
      </c>
    </row>
    <row r="33423" spans="1:6" ht="409.6" hidden="1" customHeight="1" x14ac:dyDescent="0.2"/>
    <row r="33424" spans="1:6" ht="25.5" customHeight="1" thickBot="1" x14ac:dyDescent="0.25">
      <c r="A33424" s="84" t="s">
        <v>4895</v>
      </c>
      <c r="B33424" s="85" t="s">
        <v>4896</v>
      </c>
      <c r="C33424" s="86" t="s">
        <v>4897</v>
      </c>
      <c r="D33424" s="87">
        <v>0.05</v>
      </c>
      <c r="E33424" s="88">
        <v>89651</v>
      </c>
      <c r="F33424" s="89">
        <f>+D33424*E33424</f>
        <v>4482.55</v>
      </c>
    </row>
    <row r="33425" spans="1:6" ht="409.6" hidden="1" customHeight="1" thickBot="1" x14ac:dyDescent="0.25"/>
    <row r="33426" spans="1:6" ht="13.5" customHeight="1" thickBot="1" x14ac:dyDescent="0.25">
      <c r="A33426" s="90" t="s">
        <v>4898</v>
      </c>
      <c r="B33426" s="91"/>
      <c r="C33426" s="92">
        <v>3.2000628163122502</v>
      </c>
      <c r="D33426" s="91"/>
      <c r="E33426" s="93" t="s">
        <v>4884</v>
      </c>
      <c r="F33426" s="94">
        <v>4483</v>
      </c>
    </row>
    <row r="33427" spans="1:6" ht="0.2" customHeight="1" thickBot="1" x14ac:dyDescent="0.25"/>
    <row r="33428" spans="1:6" ht="12.75" customHeight="1" thickBot="1" x14ac:dyDescent="0.3">
      <c r="A33428" s="157" t="s">
        <v>4909</v>
      </c>
      <c r="B33428" s="158"/>
      <c r="C33428" s="158"/>
      <c r="D33428" s="158"/>
      <c r="E33428" s="159">
        <v>140091</v>
      </c>
      <c r="F33428" s="160"/>
    </row>
    <row r="33429" spans="1:6" ht="12.75" customHeight="1" x14ac:dyDescent="0.2"/>
    <row r="33430" spans="1:6" ht="12.75" customHeight="1" x14ac:dyDescent="0.2"/>
    <row r="33431" spans="1:6" ht="409.6" hidden="1" customHeight="1" x14ac:dyDescent="0.2"/>
    <row r="33432" spans="1:6" ht="12.75" customHeight="1" x14ac:dyDescent="0.25">
      <c r="A33432" s="144" t="s">
        <v>4868</v>
      </c>
      <c r="B33432" s="145"/>
      <c r="C33432" s="145"/>
      <c r="D33432" s="145"/>
      <c r="E33432" s="146"/>
      <c r="F33432" s="147"/>
    </row>
    <row r="33433" spans="1:6" ht="12.75" customHeight="1" x14ac:dyDescent="0.2">
      <c r="A33433" s="138" t="s">
        <v>3206</v>
      </c>
      <c r="B33433" s="139"/>
      <c r="C33433" s="139"/>
      <c r="D33433" s="140"/>
      <c r="E33433" s="76" t="s">
        <v>4869</v>
      </c>
      <c r="F33433" s="77" t="s">
        <v>4870</v>
      </c>
    </row>
    <row r="33434" spans="1:6" ht="12.75" customHeight="1" x14ac:dyDescent="0.2">
      <c r="A33434" s="141"/>
      <c r="B33434" s="142"/>
      <c r="C33434" s="142"/>
      <c r="D33434" s="143"/>
      <c r="E33434" s="78" t="s">
        <v>4010</v>
      </c>
      <c r="F33434" s="79" t="s">
        <v>9</v>
      </c>
    </row>
    <row r="33435" spans="1:6" ht="409.6" hidden="1" customHeight="1" x14ac:dyDescent="0.2"/>
    <row r="33436" spans="1:6" ht="12.75" customHeight="1" x14ac:dyDescent="0.2">
      <c r="A33436" s="80" t="s">
        <v>4871</v>
      </c>
      <c r="B33436" s="81" t="s">
        <v>4872</v>
      </c>
      <c r="C33436" s="82" t="s">
        <v>4870</v>
      </c>
      <c r="D33436" s="82" t="s">
        <v>4873</v>
      </c>
      <c r="E33436" s="82" t="s">
        <v>4874</v>
      </c>
      <c r="F33436" s="83" t="s">
        <v>4875</v>
      </c>
    </row>
    <row r="33437" spans="1:6" ht="409.6" hidden="1" customHeight="1" x14ac:dyDescent="0.2"/>
    <row r="33438" spans="1:6" ht="25.5" customHeight="1" thickBot="1" x14ac:dyDescent="0.25">
      <c r="A33438" s="84" t="s">
        <v>5452</v>
      </c>
      <c r="B33438" s="85" t="s">
        <v>5453</v>
      </c>
      <c r="C33438" s="86" t="s">
        <v>9</v>
      </c>
      <c r="D33438" s="87">
        <v>1</v>
      </c>
      <c r="E33438" s="88">
        <v>31506</v>
      </c>
      <c r="F33438" s="89">
        <f>+D33438*E33438</f>
        <v>31506</v>
      </c>
    </row>
    <row r="33439" spans="1:6" ht="409.6" hidden="1" customHeight="1" thickBot="1" x14ac:dyDescent="0.25"/>
    <row r="33440" spans="1:6" ht="13.5" customHeight="1" thickBot="1" x14ac:dyDescent="0.25">
      <c r="A33440" s="90" t="s">
        <v>4883</v>
      </c>
      <c r="B33440" s="91"/>
      <c r="C33440" s="92">
        <v>93.7846043936417</v>
      </c>
      <c r="D33440" s="91"/>
      <c r="E33440" s="93" t="s">
        <v>4884</v>
      </c>
      <c r="F33440" s="94">
        <v>31506</v>
      </c>
    </row>
    <row r="33441" spans="1:6" ht="0.2" customHeight="1" x14ac:dyDescent="0.2"/>
    <row r="33442" spans="1:6" ht="12.75" customHeight="1" x14ac:dyDescent="0.2">
      <c r="A33442" s="80" t="s">
        <v>4871</v>
      </c>
      <c r="B33442" s="81" t="s">
        <v>4885</v>
      </c>
      <c r="C33442" s="82" t="s">
        <v>4870</v>
      </c>
      <c r="D33442" s="82" t="s">
        <v>4873</v>
      </c>
      <c r="E33442" s="82" t="s">
        <v>4874</v>
      </c>
      <c r="F33442" s="83" t="s">
        <v>4875</v>
      </c>
    </row>
    <row r="33443" spans="1:6" ht="409.6" hidden="1" customHeight="1" x14ac:dyDescent="0.2"/>
    <row r="33444" spans="1:6" ht="25.5" customHeight="1" thickBot="1" x14ac:dyDescent="0.25">
      <c r="A33444" s="84" t="s">
        <v>4935</v>
      </c>
      <c r="B33444" s="85" t="s">
        <v>4936</v>
      </c>
      <c r="C33444" s="86" t="s">
        <v>4888</v>
      </c>
      <c r="D33444" s="87">
        <v>0.01</v>
      </c>
      <c r="E33444" s="88">
        <v>198902</v>
      </c>
      <c r="F33444" s="89">
        <f>+D33444*E33444</f>
        <v>1989.02</v>
      </c>
    </row>
    <row r="33445" spans="1:6" ht="409.6" hidden="1" customHeight="1" x14ac:dyDescent="0.2"/>
    <row r="33446" spans="1:6" ht="13.5" customHeight="1" thickBot="1" x14ac:dyDescent="0.25">
      <c r="A33446" s="90" t="s">
        <v>4893</v>
      </c>
      <c r="B33446" s="91"/>
      <c r="C33446" s="92">
        <v>5.9207001250223303</v>
      </c>
      <c r="D33446" s="91"/>
      <c r="E33446" s="93" t="s">
        <v>4884</v>
      </c>
      <c r="F33446" s="94">
        <v>1989</v>
      </c>
    </row>
    <row r="33447" spans="1:6" ht="0.2" customHeight="1" x14ac:dyDescent="0.2"/>
    <row r="33448" spans="1:6" ht="12.75" customHeight="1" x14ac:dyDescent="0.2">
      <c r="A33448" s="80" t="s">
        <v>4871</v>
      </c>
      <c r="B33448" s="81" t="s">
        <v>4894</v>
      </c>
      <c r="C33448" s="82" t="s">
        <v>4870</v>
      </c>
      <c r="D33448" s="82" t="s">
        <v>4873</v>
      </c>
      <c r="E33448" s="82" t="s">
        <v>4874</v>
      </c>
      <c r="F33448" s="83" t="s">
        <v>4875</v>
      </c>
    </row>
    <row r="33449" spans="1:6" ht="409.6" hidden="1" customHeight="1" x14ac:dyDescent="0.2"/>
    <row r="33450" spans="1:6" ht="25.5" customHeight="1" thickBot="1" x14ac:dyDescent="0.25">
      <c r="A33450" s="84" t="s">
        <v>4895</v>
      </c>
      <c r="B33450" s="85" t="s">
        <v>4896</v>
      </c>
      <c r="C33450" s="86" t="s">
        <v>4897</v>
      </c>
      <c r="D33450" s="87">
        <v>0.05</v>
      </c>
      <c r="E33450" s="88">
        <v>1989</v>
      </c>
      <c r="F33450" s="89">
        <f>+D33450*E33450</f>
        <v>99.45</v>
      </c>
    </row>
    <row r="33451" spans="1:6" ht="409.6" hidden="1" customHeight="1" thickBot="1" x14ac:dyDescent="0.25"/>
    <row r="33452" spans="1:6" ht="13.5" customHeight="1" thickBot="1" x14ac:dyDescent="0.25">
      <c r="A33452" s="90" t="s">
        <v>4898</v>
      </c>
      <c r="B33452" s="91"/>
      <c r="C33452" s="92">
        <v>0.29469548133595302</v>
      </c>
      <c r="D33452" s="91"/>
      <c r="E33452" s="93" t="s">
        <v>4884</v>
      </c>
      <c r="F33452" s="94">
        <v>99</v>
      </c>
    </row>
    <row r="33453" spans="1:6" ht="0.2" customHeight="1" thickBot="1" x14ac:dyDescent="0.25"/>
    <row r="33454" spans="1:6" ht="12.75" customHeight="1" thickBot="1" x14ac:dyDescent="0.3">
      <c r="A33454" s="157" t="s">
        <v>4909</v>
      </c>
      <c r="B33454" s="158"/>
      <c r="C33454" s="158"/>
      <c r="D33454" s="158"/>
      <c r="E33454" s="159">
        <v>33594</v>
      </c>
      <c r="F33454" s="160"/>
    </row>
    <row r="33455" spans="1:6" ht="12.75" customHeight="1" x14ac:dyDescent="0.2"/>
    <row r="33456" spans="1:6" ht="12.75" customHeight="1" x14ac:dyDescent="0.2"/>
    <row r="33457" spans="1:6" ht="409.6" hidden="1" customHeight="1" x14ac:dyDescent="0.2"/>
    <row r="33458" spans="1:6" ht="12.75" customHeight="1" x14ac:dyDescent="0.25">
      <c r="A33458" s="144" t="s">
        <v>4868</v>
      </c>
      <c r="B33458" s="145"/>
      <c r="C33458" s="145"/>
      <c r="D33458" s="145"/>
      <c r="E33458" s="146"/>
      <c r="F33458" s="147"/>
    </row>
    <row r="33459" spans="1:6" ht="12.75" customHeight="1" x14ac:dyDescent="0.2">
      <c r="A33459" s="138" t="s">
        <v>4012</v>
      </c>
      <c r="B33459" s="139"/>
      <c r="C33459" s="139"/>
      <c r="D33459" s="140"/>
      <c r="E33459" s="76" t="s">
        <v>4869</v>
      </c>
      <c r="F33459" s="77" t="s">
        <v>4870</v>
      </c>
    </row>
    <row r="33460" spans="1:6" ht="12.75" customHeight="1" x14ac:dyDescent="0.2">
      <c r="A33460" s="141"/>
      <c r="B33460" s="142"/>
      <c r="C33460" s="142"/>
      <c r="D33460" s="143"/>
      <c r="E33460" s="78" t="s">
        <v>4011</v>
      </c>
      <c r="F33460" s="79" t="s">
        <v>9</v>
      </c>
    </row>
    <row r="33461" spans="1:6" ht="409.6" hidden="1" customHeight="1" x14ac:dyDescent="0.2"/>
    <row r="33462" spans="1:6" ht="12.75" customHeight="1" x14ac:dyDescent="0.2">
      <c r="A33462" s="80" t="s">
        <v>4871</v>
      </c>
      <c r="B33462" s="81" t="s">
        <v>4872</v>
      </c>
      <c r="C33462" s="82" t="s">
        <v>4870</v>
      </c>
      <c r="D33462" s="82" t="s">
        <v>4873</v>
      </c>
      <c r="E33462" s="82" t="s">
        <v>4874</v>
      </c>
      <c r="F33462" s="83" t="s">
        <v>4875</v>
      </c>
    </row>
    <row r="33463" spans="1:6" ht="409.6" hidden="1" customHeight="1" x14ac:dyDescent="0.2"/>
    <row r="33464" spans="1:6" ht="25.5" customHeight="1" x14ac:dyDescent="0.2">
      <c r="A33464" s="84" t="s">
        <v>5154</v>
      </c>
      <c r="B33464" s="85" t="s">
        <v>5155</v>
      </c>
      <c r="C33464" s="86" t="s">
        <v>106</v>
      </c>
      <c r="D33464" s="87">
        <v>0.504</v>
      </c>
      <c r="E33464" s="88">
        <v>405694</v>
      </c>
      <c r="F33464" s="89">
        <f>+D33464*E33464</f>
        <v>204469.77600000001</v>
      </c>
    </row>
    <row r="33465" spans="1:6" ht="409.6" hidden="1" customHeight="1" x14ac:dyDescent="0.2"/>
    <row r="33466" spans="1:6" ht="25.5" customHeight="1" x14ac:dyDescent="0.2">
      <c r="A33466" s="84" t="s">
        <v>5172</v>
      </c>
      <c r="B33466" s="85" t="s">
        <v>5173</v>
      </c>
      <c r="C33466" s="86" t="s">
        <v>9</v>
      </c>
      <c r="D33466" s="87">
        <v>8.4</v>
      </c>
      <c r="E33466" s="88">
        <v>8900</v>
      </c>
      <c r="F33466" s="89">
        <f>+D33466*E33466</f>
        <v>74760</v>
      </c>
    </row>
    <row r="33467" spans="1:6" ht="409.6" hidden="1" customHeight="1" x14ac:dyDescent="0.2"/>
    <row r="33468" spans="1:6" ht="25.5" customHeight="1" x14ac:dyDescent="0.2">
      <c r="A33468" s="84" t="s">
        <v>4881</v>
      </c>
      <c r="B33468" s="85" t="s">
        <v>4882</v>
      </c>
      <c r="C33468" s="86" t="s">
        <v>9</v>
      </c>
      <c r="D33468" s="87">
        <v>2</v>
      </c>
      <c r="E33468" s="88">
        <v>8900</v>
      </c>
      <c r="F33468" s="89">
        <f>+D33468*E33468</f>
        <v>17800</v>
      </c>
    </row>
    <row r="33469" spans="1:6" ht="409.6" hidden="1" customHeight="1" x14ac:dyDescent="0.2"/>
    <row r="33470" spans="1:6" ht="25.5" customHeight="1" x14ac:dyDescent="0.2">
      <c r="A33470" s="84" t="s">
        <v>5099</v>
      </c>
      <c r="B33470" s="85" t="s">
        <v>5100</v>
      </c>
      <c r="C33470" s="86" t="s">
        <v>7</v>
      </c>
      <c r="D33470" s="87">
        <v>20</v>
      </c>
      <c r="E33470" s="88">
        <v>5242</v>
      </c>
      <c r="F33470" s="89">
        <f>+D33470*E33470</f>
        <v>104840</v>
      </c>
    </row>
    <row r="33471" spans="1:6" ht="409.6" hidden="1" customHeight="1" x14ac:dyDescent="0.2"/>
    <row r="33472" spans="1:6" ht="25.5" customHeight="1" x14ac:dyDescent="0.2">
      <c r="A33472" s="84" t="s">
        <v>5490</v>
      </c>
      <c r="B33472" s="85" t="s">
        <v>5491</v>
      </c>
      <c r="C33472" s="86" t="s">
        <v>7</v>
      </c>
      <c r="D33472" s="87">
        <v>3.528</v>
      </c>
      <c r="E33472" s="88">
        <v>12350</v>
      </c>
      <c r="F33472" s="89">
        <f>+D33472*E33472</f>
        <v>43570.8</v>
      </c>
    </row>
    <row r="33473" spans="1:6" ht="409.6" hidden="1" customHeight="1" x14ac:dyDescent="0.2"/>
    <row r="33474" spans="1:6" ht="25.5" customHeight="1" x14ac:dyDescent="0.2">
      <c r="A33474" s="84" t="s">
        <v>4876</v>
      </c>
      <c r="B33474" s="85" t="s">
        <v>4877</v>
      </c>
      <c r="C33474" s="86" t="s">
        <v>1212</v>
      </c>
      <c r="D33474" s="87">
        <v>0.2</v>
      </c>
      <c r="E33474" s="88">
        <v>3690</v>
      </c>
      <c r="F33474" s="89">
        <f>+D33474*E33474</f>
        <v>738</v>
      </c>
    </row>
    <row r="33475" spans="1:6" ht="409.6" hidden="1" customHeight="1" x14ac:dyDescent="0.2"/>
    <row r="33476" spans="1:6" ht="25.5" customHeight="1" thickBot="1" x14ac:dyDescent="0.25">
      <c r="A33476" s="84" t="s">
        <v>6950</v>
      </c>
      <c r="B33476" s="85" t="s">
        <v>6951</v>
      </c>
      <c r="C33476" s="86" t="s">
        <v>9</v>
      </c>
      <c r="D33476" s="87">
        <v>1</v>
      </c>
      <c r="E33476" s="88">
        <v>149640</v>
      </c>
      <c r="F33476" s="89">
        <f>+D33476*E33476</f>
        <v>149640</v>
      </c>
    </row>
    <row r="33477" spans="1:6" ht="409.6" hidden="1" customHeight="1" thickBot="1" x14ac:dyDescent="0.25"/>
    <row r="33478" spans="1:6" ht="13.5" customHeight="1" thickBot="1" x14ac:dyDescent="0.25">
      <c r="A33478" s="90" t="s">
        <v>4883</v>
      </c>
      <c r="B33478" s="91"/>
      <c r="C33478" s="92">
        <v>83.620315804690094</v>
      </c>
      <c r="D33478" s="91"/>
      <c r="E33478" s="93" t="s">
        <v>4884</v>
      </c>
      <c r="F33478" s="94">
        <v>595819</v>
      </c>
    </row>
    <row r="33479" spans="1:6" ht="0.2" customHeight="1" x14ac:dyDescent="0.2"/>
    <row r="33480" spans="1:6" ht="12.75" customHeight="1" x14ac:dyDescent="0.2">
      <c r="A33480" s="80" t="s">
        <v>4871</v>
      </c>
      <c r="B33480" s="81" t="s">
        <v>4885</v>
      </c>
      <c r="C33480" s="82" t="s">
        <v>4870</v>
      </c>
      <c r="D33480" s="82" t="s">
        <v>4873</v>
      </c>
      <c r="E33480" s="82" t="s">
        <v>4874</v>
      </c>
      <c r="F33480" s="83" t="s">
        <v>4875</v>
      </c>
    </row>
    <row r="33481" spans="1:6" ht="409.6" hidden="1" customHeight="1" x14ac:dyDescent="0.2"/>
    <row r="33482" spans="1:6" ht="25.5" customHeight="1" thickBot="1" x14ac:dyDescent="0.25">
      <c r="A33482" s="84" t="s">
        <v>5284</v>
      </c>
      <c r="B33482" s="85" t="s">
        <v>5285</v>
      </c>
      <c r="C33482" s="86" t="s">
        <v>4888</v>
      </c>
      <c r="D33482" s="87">
        <v>0.5</v>
      </c>
      <c r="E33482" s="88">
        <v>222303</v>
      </c>
      <c r="F33482" s="89">
        <f>+D33482*E33482</f>
        <v>111151.5</v>
      </c>
    </row>
    <row r="33483" spans="1:6" ht="409.6" hidden="1" customHeight="1" thickBot="1" x14ac:dyDescent="0.25"/>
    <row r="33484" spans="1:6" ht="13.5" customHeight="1" thickBot="1" x14ac:dyDescent="0.25">
      <c r="A33484" s="90" t="s">
        <v>4893</v>
      </c>
      <c r="B33484" s="91"/>
      <c r="C33484" s="92">
        <v>15.5996457688038</v>
      </c>
      <c r="D33484" s="91"/>
      <c r="E33484" s="93" t="s">
        <v>4884</v>
      </c>
      <c r="F33484" s="94">
        <v>111152</v>
      </c>
    </row>
    <row r="33485" spans="1:6" ht="0.2" customHeight="1" x14ac:dyDescent="0.2"/>
    <row r="33486" spans="1:6" ht="12.75" customHeight="1" x14ac:dyDescent="0.2">
      <c r="A33486" s="80" t="s">
        <v>4871</v>
      </c>
      <c r="B33486" s="81" t="s">
        <v>4894</v>
      </c>
      <c r="C33486" s="82" t="s">
        <v>4870</v>
      </c>
      <c r="D33486" s="82" t="s">
        <v>4873</v>
      </c>
      <c r="E33486" s="82" t="s">
        <v>4874</v>
      </c>
      <c r="F33486" s="83" t="s">
        <v>4875</v>
      </c>
    </row>
    <row r="33487" spans="1:6" ht="409.6" hidden="1" customHeight="1" x14ac:dyDescent="0.2"/>
    <row r="33488" spans="1:6" ht="25.5" customHeight="1" thickBot="1" x14ac:dyDescent="0.25">
      <c r="A33488" s="84" t="s">
        <v>4895</v>
      </c>
      <c r="B33488" s="85" t="s">
        <v>4896</v>
      </c>
      <c r="C33488" s="86" t="s">
        <v>4897</v>
      </c>
      <c r="D33488" s="87">
        <v>0.05</v>
      </c>
      <c r="E33488" s="88">
        <v>111152</v>
      </c>
      <c r="F33488" s="89">
        <f>+D33488*E33488</f>
        <v>5557.6</v>
      </c>
    </row>
    <row r="33489" spans="1:6" ht="409.6" hidden="1" customHeight="1" thickBot="1" x14ac:dyDescent="0.25"/>
    <row r="33490" spans="1:6" ht="13.5" customHeight="1" thickBot="1" x14ac:dyDescent="0.25">
      <c r="A33490" s="90" t="s">
        <v>4898</v>
      </c>
      <c r="B33490" s="91"/>
      <c r="C33490" s="92">
        <v>0.78003842650614896</v>
      </c>
      <c r="D33490" s="91"/>
      <c r="E33490" s="93" t="s">
        <v>4884</v>
      </c>
      <c r="F33490" s="94">
        <v>5558</v>
      </c>
    </row>
    <row r="33491" spans="1:6" ht="0.2" customHeight="1" thickBot="1" x14ac:dyDescent="0.25"/>
    <row r="33492" spans="1:6" ht="12.75" customHeight="1" thickBot="1" x14ac:dyDescent="0.3">
      <c r="A33492" s="157" t="s">
        <v>4909</v>
      </c>
      <c r="B33492" s="158"/>
      <c r="C33492" s="158"/>
      <c r="D33492" s="158"/>
      <c r="E33492" s="159">
        <v>712529</v>
      </c>
      <c r="F33492" s="160"/>
    </row>
    <row r="33493" spans="1:6" ht="12.75" customHeight="1" x14ac:dyDescent="0.2"/>
    <row r="33494" spans="1:6" ht="12.75" customHeight="1" x14ac:dyDescent="0.2"/>
    <row r="33495" spans="1:6" ht="409.6" hidden="1" customHeight="1" x14ac:dyDescent="0.2"/>
    <row r="33496" spans="1:6" ht="12.75" customHeight="1" x14ac:dyDescent="0.25">
      <c r="A33496" s="144" t="s">
        <v>4868</v>
      </c>
      <c r="B33496" s="145"/>
      <c r="C33496" s="145"/>
      <c r="D33496" s="145"/>
      <c r="E33496" s="146"/>
      <c r="F33496" s="147"/>
    </row>
    <row r="33497" spans="1:6" ht="12.75" customHeight="1" x14ac:dyDescent="0.2">
      <c r="A33497" s="138" t="s">
        <v>4014</v>
      </c>
      <c r="B33497" s="139"/>
      <c r="C33497" s="139"/>
      <c r="D33497" s="140"/>
      <c r="E33497" s="76" t="s">
        <v>4869</v>
      </c>
      <c r="F33497" s="77" t="s">
        <v>4870</v>
      </c>
    </row>
    <row r="33498" spans="1:6" ht="12.75" customHeight="1" x14ac:dyDescent="0.2">
      <c r="A33498" s="141"/>
      <c r="B33498" s="142"/>
      <c r="C33498" s="142"/>
      <c r="D33498" s="143"/>
      <c r="E33498" s="78" t="s">
        <v>4013</v>
      </c>
      <c r="F33498" s="79" t="s">
        <v>9</v>
      </c>
    </row>
    <row r="33499" spans="1:6" ht="409.6" hidden="1" customHeight="1" x14ac:dyDescent="0.2"/>
    <row r="33500" spans="1:6" ht="12.75" customHeight="1" x14ac:dyDescent="0.2">
      <c r="A33500" s="80" t="s">
        <v>4871</v>
      </c>
      <c r="B33500" s="81" t="s">
        <v>4872</v>
      </c>
      <c r="C33500" s="82" t="s">
        <v>4870</v>
      </c>
      <c r="D33500" s="82" t="s">
        <v>4873</v>
      </c>
      <c r="E33500" s="82" t="s">
        <v>4874</v>
      </c>
      <c r="F33500" s="83" t="s">
        <v>4875</v>
      </c>
    </row>
    <row r="33501" spans="1:6" ht="409.6" hidden="1" customHeight="1" x14ac:dyDescent="0.2"/>
    <row r="33502" spans="1:6" ht="25.5" customHeight="1" x14ac:dyDescent="0.2">
      <c r="A33502" s="84" t="s">
        <v>5154</v>
      </c>
      <c r="B33502" s="85" t="s">
        <v>5155</v>
      </c>
      <c r="C33502" s="86" t="s">
        <v>106</v>
      </c>
      <c r="D33502" s="87">
        <v>0.67032000000000003</v>
      </c>
      <c r="E33502" s="88">
        <v>405694</v>
      </c>
      <c r="F33502" s="89">
        <f>+D33502*E33502</f>
        <v>271944.80207999999</v>
      </c>
    </row>
    <row r="33503" spans="1:6" ht="409.6" hidden="1" customHeight="1" x14ac:dyDescent="0.2"/>
    <row r="33504" spans="1:6" ht="25.5" customHeight="1" x14ac:dyDescent="0.2">
      <c r="A33504" s="84" t="s">
        <v>5172</v>
      </c>
      <c r="B33504" s="85" t="s">
        <v>5173</v>
      </c>
      <c r="C33504" s="86" t="s">
        <v>9</v>
      </c>
      <c r="D33504" s="87">
        <v>10.8</v>
      </c>
      <c r="E33504" s="88">
        <v>8900</v>
      </c>
      <c r="F33504" s="89">
        <f>+D33504*E33504</f>
        <v>96120</v>
      </c>
    </row>
    <row r="33505" spans="1:6" ht="409.6" hidden="1" customHeight="1" x14ac:dyDescent="0.2"/>
    <row r="33506" spans="1:6" ht="25.5" customHeight="1" x14ac:dyDescent="0.2">
      <c r="A33506" s="84" t="s">
        <v>4881</v>
      </c>
      <c r="B33506" s="85" t="s">
        <v>4882</v>
      </c>
      <c r="C33506" s="86" t="s">
        <v>9</v>
      </c>
      <c r="D33506" s="87">
        <v>3.7</v>
      </c>
      <c r="E33506" s="88">
        <v>8900</v>
      </c>
      <c r="F33506" s="89">
        <f>+D33506*E33506</f>
        <v>32930</v>
      </c>
    </row>
    <row r="33507" spans="1:6" ht="409.6" hidden="1" customHeight="1" x14ac:dyDescent="0.2"/>
    <row r="33508" spans="1:6" ht="25.5" customHeight="1" x14ac:dyDescent="0.2">
      <c r="A33508" s="84" t="s">
        <v>5099</v>
      </c>
      <c r="B33508" s="85" t="s">
        <v>5100</v>
      </c>
      <c r="C33508" s="86" t="s">
        <v>7</v>
      </c>
      <c r="D33508" s="87">
        <v>31.6</v>
      </c>
      <c r="E33508" s="88">
        <v>5242</v>
      </c>
      <c r="F33508" s="89">
        <f>+D33508*E33508</f>
        <v>165647.20000000001</v>
      </c>
    </row>
    <row r="33509" spans="1:6" ht="409.6" hidden="1" customHeight="1" x14ac:dyDescent="0.2"/>
    <row r="33510" spans="1:6" ht="25.5" customHeight="1" x14ac:dyDescent="0.2">
      <c r="A33510" s="84" t="s">
        <v>5490</v>
      </c>
      <c r="B33510" s="85" t="s">
        <v>5491</v>
      </c>
      <c r="C33510" s="86" t="s">
        <v>7</v>
      </c>
      <c r="D33510" s="87">
        <v>4.69224</v>
      </c>
      <c r="E33510" s="88">
        <v>12350</v>
      </c>
      <c r="F33510" s="89">
        <f>+D33510*E33510</f>
        <v>57949.163999999997</v>
      </c>
    </row>
    <row r="33511" spans="1:6" ht="409.6" hidden="1" customHeight="1" x14ac:dyDescent="0.2"/>
    <row r="33512" spans="1:6" ht="25.5" customHeight="1" x14ac:dyDescent="0.2">
      <c r="A33512" s="84" t="s">
        <v>4876</v>
      </c>
      <c r="B33512" s="85" t="s">
        <v>4877</v>
      </c>
      <c r="C33512" s="86" t="s">
        <v>1212</v>
      </c>
      <c r="D33512" s="87">
        <v>0.2</v>
      </c>
      <c r="E33512" s="88">
        <v>3690</v>
      </c>
      <c r="F33512" s="89">
        <f>+D33512*E33512</f>
        <v>738</v>
      </c>
    </row>
    <row r="33513" spans="1:6" ht="409.6" hidden="1" customHeight="1" x14ac:dyDescent="0.2"/>
    <row r="33514" spans="1:6" ht="25.5" customHeight="1" thickBot="1" x14ac:dyDescent="0.25">
      <c r="A33514" s="84" t="s">
        <v>6962</v>
      </c>
      <c r="B33514" s="85" t="s">
        <v>6963</v>
      </c>
      <c r="C33514" s="86" t="s">
        <v>9</v>
      </c>
      <c r="D33514" s="87">
        <v>1</v>
      </c>
      <c r="E33514" s="88">
        <v>202455</v>
      </c>
      <c r="F33514" s="89">
        <f>+D33514*E33514</f>
        <v>202455</v>
      </c>
    </row>
    <row r="33515" spans="1:6" ht="409.6" hidden="1" customHeight="1" thickBot="1" x14ac:dyDescent="0.25"/>
    <row r="33516" spans="1:6" ht="13.5" customHeight="1" thickBot="1" x14ac:dyDescent="0.25">
      <c r="A33516" s="90" t="s">
        <v>4883</v>
      </c>
      <c r="B33516" s="91"/>
      <c r="C33516" s="92">
        <v>87.643118961052195</v>
      </c>
      <c r="D33516" s="91"/>
      <c r="E33516" s="93" t="s">
        <v>4884</v>
      </c>
      <c r="F33516" s="94">
        <v>827784</v>
      </c>
    </row>
    <row r="33517" spans="1:6" ht="0.2" customHeight="1" x14ac:dyDescent="0.2"/>
    <row r="33518" spans="1:6" ht="12.75" customHeight="1" x14ac:dyDescent="0.2">
      <c r="A33518" s="80" t="s">
        <v>4871</v>
      </c>
      <c r="B33518" s="81" t="s">
        <v>4885</v>
      </c>
      <c r="C33518" s="82" t="s">
        <v>4870</v>
      </c>
      <c r="D33518" s="82" t="s">
        <v>4873</v>
      </c>
      <c r="E33518" s="82" t="s">
        <v>4874</v>
      </c>
      <c r="F33518" s="83" t="s">
        <v>4875</v>
      </c>
    </row>
    <row r="33519" spans="1:6" ht="409.6" hidden="1" customHeight="1" x14ac:dyDescent="0.2"/>
    <row r="33520" spans="1:6" ht="25.5" customHeight="1" thickBot="1" x14ac:dyDescent="0.25">
      <c r="A33520" s="84" t="s">
        <v>5284</v>
      </c>
      <c r="B33520" s="85" t="s">
        <v>5285</v>
      </c>
      <c r="C33520" s="86" t="s">
        <v>4888</v>
      </c>
      <c r="D33520" s="87">
        <v>0.5</v>
      </c>
      <c r="E33520" s="88">
        <v>222303</v>
      </c>
      <c r="F33520" s="89">
        <f>+D33520*E33520</f>
        <v>111151.5</v>
      </c>
    </row>
    <row r="33521" spans="1:6" ht="409.6" hidden="1" customHeight="1" thickBot="1" x14ac:dyDescent="0.25"/>
    <row r="33522" spans="1:6" ht="13.5" customHeight="1" thickBot="1" x14ac:dyDescent="0.25">
      <c r="A33522" s="90" t="s">
        <v>4893</v>
      </c>
      <c r="B33522" s="91"/>
      <c r="C33522" s="92">
        <v>11.7684177983132</v>
      </c>
      <c r="D33522" s="91"/>
      <c r="E33522" s="93" t="s">
        <v>4884</v>
      </c>
      <c r="F33522" s="94">
        <v>111152</v>
      </c>
    </row>
    <row r="33523" spans="1:6" ht="0.2" customHeight="1" x14ac:dyDescent="0.2"/>
    <row r="33524" spans="1:6" ht="12.75" customHeight="1" x14ac:dyDescent="0.2">
      <c r="A33524" s="80" t="s">
        <v>4871</v>
      </c>
      <c r="B33524" s="81" t="s">
        <v>4894</v>
      </c>
      <c r="C33524" s="82" t="s">
        <v>4870</v>
      </c>
      <c r="D33524" s="82" t="s">
        <v>4873</v>
      </c>
      <c r="E33524" s="82" t="s">
        <v>4874</v>
      </c>
      <c r="F33524" s="83" t="s">
        <v>4875</v>
      </c>
    </row>
    <row r="33525" spans="1:6" ht="409.6" hidden="1" customHeight="1" x14ac:dyDescent="0.2"/>
    <row r="33526" spans="1:6" ht="25.5" customHeight="1" thickBot="1" x14ac:dyDescent="0.25">
      <c r="A33526" s="84" t="s">
        <v>4895</v>
      </c>
      <c r="B33526" s="85" t="s">
        <v>4896</v>
      </c>
      <c r="C33526" s="86" t="s">
        <v>4897</v>
      </c>
      <c r="D33526" s="87">
        <v>0.05</v>
      </c>
      <c r="E33526" s="88">
        <v>111152</v>
      </c>
      <c r="F33526" s="89">
        <f>+D33526*E33526</f>
        <v>5557.6</v>
      </c>
    </row>
    <row r="33527" spans="1:6" ht="409.6" hidden="1" customHeight="1" thickBot="1" x14ac:dyDescent="0.25"/>
    <row r="33528" spans="1:6" ht="13.5" customHeight="1" thickBot="1" x14ac:dyDescent="0.25">
      <c r="A33528" s="90" t="s">
        <v>4898</v>
      </c>
      <c r="B33528" s="91"/>
      <c r="C33528" s="92">
        <v>0.58846324063466804</v>
      </c>
      <c r="D33528" s="91"/>
      <c r="E33528" s="93" t="s">
        <v>4884</v>
      </c>
      <c r="F33528" s="94">
        <v>5558</v>
      </c>
    </row>
    <row r="33529" spans="1:6" ht="0.2" customHeight="1" thickBot="1" x14ac:dyDescent="0.25"/>
    <row r="33530" spans="1:6" ht="12.75" customHeight="1" thickBot="1" x14ac:dyDescent="0.3">
      <c r="A33530" s="157" t="s">
        <v>4909</v>
      </c>
      <c r="B33530" s="158"/>
      <c r="C33530" s="158"/>
      <c r="D33530" s="158"/>
      <c r="E33530" s="159">
        <v>944494</v>
      </c>
      <c r="F33530" s="160"/>
    </row>
    <row r="33531" spans="1:6" ht="12.75" customHeight="1" x14ac:dyDescent="0.2"/>
    <row r="33532" spans="1:6" ht="12.75" customHeight="1" x14ac:dyDescent="0.2"/>
    <row r="33533" spans="1:6" ht="409.6" hidden="1" customHeight="1" x14ac:dyDescent="0.2"/>
    <row r="33534" spans="1:6" ht="12.75" customHeight="1" x14ac:dyDescent="0.25">
      <c r="A33534" s="144" t="s">
        <v>4868</v>
      </c>
      <c r="B33534" s="145"/>
      <c r="C33534" s="145"/>
      <c r="D33534" s="145"/>
      <c r="E33534" s="146"/>
      <c r="F33534" s="147"/>
    </row>
    <row r="33535" spans="1:6" ht="12.75" customHeight="1" x14ac:dyDescent="0.2">
      <c r="A33535" s="138" t="s">
        <v>4016</v>
      </c>
      <c r="B33535" s="139"/>
      <c r="C33535" s="139"/>
      <c r="D33535" s="140"/>
      <c r="E33535" s="76" t="s">
        <v>4869</v>
      </c>
      <c r="F33535" s="77" t="s">
        <v>4870</v>
      </c>
    </row>
    <row r="33536" spans="1:6" ht="12.75" customHeight="1" x14ac:dyDescent="0.2">
      <c r="A33536" s="141"/>
      <c r="B33536" s="142"/>
      <c r="C33536" s="142"/>
      <c r="D33536" s="143"/>
      <c r="E33536" s="78" t="s">
        <v>4015</v>
      </c>
      <c r="F33536" s="79" t="s">
        <v>9</v>
      </c>
    </row>
    <row r="33537" spans="1:6" ht="409.6" hidden="1" customHeight="1" x14ac:dyDescent="0.2"/>
    <row r="33538" spans="1:6" ht="12.75" customHeight="1" x14ac:dyDescent="0.2">
      <c r="A33538" s="80" t="s">
        <v>4871</v>
      </c>
      <c r="B33538" s="81" t="s">
        <v>4872</v>
      </c>
      <c r="C33538" s="82" t="s">
        <v>4870</v>
      </c>
      <c r="D33538" s="82" t="s">
        <v>4873</v>
      </c>
      <c r="E33538" s="82" t="s">
        <v>4874</v>
      </c>
      <c r="F33538" s="83" t="s">
        <v>4875</v>
      </c>
    </row>
    <row r="33539" spans="1:6" ht="409.6" hidden="1" customHeight="1" x14ac:dyDescent="0.2"/>
    <row r="33540" spans="1:6" ht="25.5" customHeight="1" x14ac:dyDescent="0.2">
      <c r="A33540" s="84" t="s">
        <v>5154</v>
      </c>
      <c r="B33540" s="85" t="s">
        <v>5155</v>
      </c>
      <c r="C33540" s="86" t="s">
        <v>106</v>
      </c>
      <c r="D33540" s="87">
        <v>0.84672000000000003</v>
      </c>
      <c r="E33540" s="88">
        <v>405694</v>
      </c>
      <c r="F33540" s="89">
        <f>+D33540*E33540</f>
        <v>343509.22368</v>
      </c>
    </row>
    <row r="33541" spans="1:6" ht="409.6" hidden="1" customHeight="1" x14ac:dyDescent="0.2"/>
    <row r="33542" spans="1:6" ht="25.5" customHeight="1" x14ac:dyDescent="0.2">
      <c r="A33542" s="84" t="s">
        <v>5172</v>
      </c>
      <c r="B33542" s="85" t="s">
        <v>5173</v>
      </c>
      <c r="C33542" s="86" t="s">
        <v>9</v>
      </c>
      <c r="D33542" s="87">
        <v>13.2</v>
      </c>
      <c r="E33542" s="88">
        <v>8900</v>
      </c>
      <c r="F33542" s="89">
        <f>+D33542*E33542</f>
        <v>117480</v>
      </c>
    </row>
    <row r="33543" spans="1:6" ht="409.6" hidden="1" customHeight="1" x14ac:dyDescent="0.2"/>
    <row r="33544" spans="1:6" ht="25.5" customHeight="1" x14ac:dyDescent="0.2">
      <c r="A33544" s="84" t="s">
        <v>4881</v>
      </c>
      <c r="B33544" s="85" t="s">
        <v>4882</v>
      </c>
      <c r="C33544" s="86" t="s">
        <v>9</v>
      </c>
      <c r="D33544" s="87">
        <v>4.3</v>
      </c>
      <c r="E33544" s="88">
        <v>8900</v>
      </c>
      <c r="F33544" s="89">
        <f>+D33544*E33544</f>
        <v>38270</v>
      </c>
    </row>
    <row r="33545" spans="1:6" ht="409.6" hidden="1" customHeight="1" x14ac:dyDescent="0.2"/>
    <row r="33546" spans="1:6" ht="25.5" customHeight="1" x14ac:dyDescent="0.2">
      <c r="A33546" s="84" t="s">
        <v>5099</v>
      </c>
      <c r="B33546" s="85" t="s">
        <v>5100</v>
      </c>
      <c r="C33546" s="86" t="s">
        <v>7</v>
      </c>
      <c r="D33546" s="87">
        <v>40.799999999999997</v>
      </c>
      <c r="E33546" s="88">
        <v>5242</v>
      </c>
      <c r="F33546" s="89">
        <f>+D33546*E33546</f>
        <v>213873.59999999998</v>
      </c>
    </row>
    <row r="33547" spans="1:6" ht="409.6" hidden="1" customHeight="1" x14ac:dyDescent="0.2"/>
    <row r="33548" spans="1:6" ht="25.5" customHeight="1" x14ac:dyDescent="0.2">
      <c r="A33548" s="84" t="s">
        <v>5490</v>
      </c>
      <c r="B33548" s="85" t="s">
        <v>5491</v>
      </c>
      <c r="C33548" s="86" t="s">
        <v>7</v>
      </c>
      <c r="D33548" s="87">
        <v>5.9270399999999999</v>
      </c>
      <c r="E33548" s="88">
        <v>12350</v>
      </c>
      <c r="F33548" s="89">
        <f>+D33548*E33548</f>
        <v>73198.944000000003</v>
      </c>
    </row>
    <row r="33549" spans="1:6" ht="409.6" hidden="1" customHeight="1" x14ac:dyDescent="0.2"/>
    <row r="33550" spans="1:6" ht="25.5" customHeight="1" x14ac:dyDescent="0.2">
      <c r="A33550" s="84" t="s">
        <v>4876</v>
      </c>
      <c r="B33550" s="85" t="s">
        <v>4877</v>
      </c>
      <c r="C33550" s="86" t="s">
        <v>1212</v>
      </c>
      <c r="D33550" s="87">
        <v>0.5</v>
      </c>
      <c r="E33550" s="88">
        <v>3690</v>
      </c>
      <c r="F33550" s="89">
        <f>+D33550*E33550</f>
        <v>1845</v>
      </c>
    </row>
    <row r="33551" spans="1:6" ht="409.6" hidden="1" customHeight="1" x14ac:dyDescent="0.2"/>
    <row r="33552" spans="1:6" ht="25.5" customHeight="1" thickBot="1" x14ac:dyDescent="0.25">
      <c r="A33552" s="84" t="s">
        <v>6964</v>
      </c>
      <c r="B33552" s="85" t="s">
        <v>6965</v>
      </c>
      <c r="C33552" s="86" t="s">
        <v>9</v>
      </c>
      <c r="D33552" s="87">
        <v>1</v>
      </c>
      <c r="E33552" s="88">
        <v>201000</v>
      </c>
      <c r="F33552" s="89">
        <f>+D33552*E33552</f>
        <v>201000</v>
      </c>
    </row>
    <row r="33553" spans="1:6" ht="409.6" hidden="1" customHeight="1" thickBot="1" x14ac:dyDescent="0.25"/>
    <row r="33554" spans="1:6" ht="13.5" customHeight="1" thickBot="1" x14ac:dyDescent="0.25">
      <c r="A33554" s="90" t="s">
        <v>4883</v>
      </c>
      <c r="B33554" s="91"/>
      <c r="C33554" s="92">
        <v>84.120056704971702</v>
      </c>
      <c r="D33554" s="91"/>
      <c r="E33554" s="93" t="s">
        <v>4884</v>
      </c>
      <c r="F33554" s="94">
        <v>989177</v>
      </c>
    </row>
    <row r="33555" spans="1:6" ht="0.2" customHeight="1" x14ac:dyDescent="0.2"/>
    <row r="33556" spans="1:6" ht="12.75" customHeight="1" x14ac:dyDescent="0.2">
      <c r="A33556" s="80" t="s">
        <v>4871</v>
      </c>
      <c r="B33556" s="81" t="s">
        <v>4885</v>
      </c>
      <c r="C33556" s="82" t="s">
        <v>4870</v>
      </c>
      <c r="D33556" s="82" t="s">
        <v>4873</v>
      </c>
      <c r="E33556" s="82" t="s">
        <v>4874</v>
      </c>
      <c r="F33556" s="83" t="s">
        <v>4875</v>
      </c>
    </row>
    <row r="33557" spans="1:6" ht="409.6" hidden="1" customHeight="1" x14ac:dyDescent="0.2"/>
    <row r="33558" spans="1:6" ht="25.5" customHeight="1" thickBot="1" x14ac:dyDescent="0.25">
      <c r="A33558" s="84" t="s">
        <v>5284</v>
      </c>
      <c r="B33558" s="85" t="s">
        <v>5285</v>
      </c>
      <c r="C33558" s="86" t="s">
        <v>4888</v>
      </c>
      <c r="D33558" s="87">
        <v>0.8</v>
      </c>
      <c r="E33558" s="88">
        <v>222303</v>
      </c>
      <c r="F33558" s="89">
        <f>+D33558*E33558</f>
        <v>177842.40000000002</v>
      </c>
    </row>
    <row r="33559" spans="1:6" ht="409.6" hidden="1" customHeight="1" thickBot="1" x14ac:dyDescent="0.25"/>
    <row r="33560" spans="1:6" ht="13.5" customHeight="1" thickBot="1" x14ac:dyDescent="0.25">
      <c r="A33560" s="90" t="s">
        <v>4893</v>
      </c>
      <c r="B33560" s="91"/>
      <c r="C33560" s="92">
        <v>15.123763618165</v>
      </c>
      <c r="D33560" s="91"/>
      <c r="E33560" s="93" t="s">
        <v>4884</v>
      </c>
      <c r="F33560" s="94">
        <v>177842</v>
      </c>
    </row>
    <row r="33561" spans="1:6" ht="0.2" customHeight="1" x14ac:dyDescent="0.2"/>
    <row r="33562" spans="1:6" ht="12.75" customHeight="1" x14ac:dyDescent="0.2">
      <c r="A33562" s="80" t="s">
        <v>4871</v>
      </c>
      <c r="B33562" s="81" t="s">
        <v>4894</v>
      </c>
      <c r="C33562" s="82" t="s">
        <v>4870</v>
      </c>
      <c r="D33562" s="82" t="s">
        <v>4873</v>
      </c>
      <c r="E33562" s="82" t="s">
        <v>4874</v>
      </c>
      <c r="F33562" s="83" t="s">
        <v>4875</v>
      </c>
    </row>
    <row r="33563" spans="1:6" ht="409.6" hidden="1" customHeight="1" x14ac:dyDescent="0.2"/>
    <row r="33564" spans="1:6" ht="25.5" customHeight="1" thickBot="1" x14ac:dyDescent="0.25">
      <c r="A33564" s="84" t="s">
        <v>4895</v>
      </c>
      <c r="B33564" s="85" t="s">
        <v>4896</v>
      </c>
      <c r="C33564" s="86" t="s">
        <v>4897</v>
      </c>
      <c r="D33564" s="87">
        <v>0.05</v>
      </c>
      <c r="E33564" s="88">
        <v>177842</v>
      </c>
      <c r="F33564" s="89">
        <f>+D33564*E33564</f>
        <v>8892.1</v>
      </c>
    </row>
    <row r="33565" spans="1:6" ht="409.6" hidden="1" customHeight="1" thickBot="1" x14ac:dyDescent="0.25"/>
    <row r="33566" spans="1:6" ht="13.5" customHeight="1" thickBot="1" x14ac:dyDescent="0.25">
      <c r="A33566" s="90" t="s">
        <v>4898</v>
      </c>
      <c r="B33566" s="91"/>
      <c r="C33566" s="92">
        <v>0.75617967686330001</v>
      </c>
      <c r="D33566" s="91"/>
      <c r="E33566" s="93" t="s">
        <v>4884</v>
      </c>
      <c r="F33566" s="94">
        <v>8892</v>
      </c>
    </row>
    <row r="33567" spans="1:6" ht="0.2" customHeight="1" thickBot="1" x14ac:dyDescent="0.25"/>
    <row r="33568" spans="1:6" ht="12.75" customHeight="1" thickBot="1" x14ac:dyDescent="0.3">
      <c r="A33568" s="157" t="s">
        <v>4909</v>
      </c>
      <c r="B33568" s="158"/>
      <c r="C33568" s="158"/>
      <c r="D33568" s="158"/>
      <c r="E33568" s="159">
        <v>1175911</v>
      </c>
      <c r="F33568" s="160"/>
    </row>
    <row r="33569" spans="1:6" ht="12.75" customHeight="1" x14ac:dyDescent="0.2"/>
    <row r="33570" spans="1:6" ht="12.75" customHeight="1" x14ac:dyDescent="0.2"/>
    <row r="33571" spans="1:6" ht="409.6" hidden="1" customHeight="1" x14ac:dyDescent="0.2"/>
    <row r="33572" spans="1:6" ht="12.75" customHeight="1" x14ac:dyDescent="0.25">
      <c r="A33572" s="144" t="s">
        <v>4868</v>
      </c>
      <c r="B33572" s="145"/>
      <c r="C33572" s="145"/>
      <c r="D33572" s="145"/>
      <c r="E33572" s="146"/>
      <c r="F33572" s="147"/>
    </row>
    <row r="33573" spans="1:6" ht="12.75" customHeight="1" x14ac:dyDescent="0.2">
      <c r="A33573" s="138" t="s">
        <v>4018</v>
      </c>
      <c r="B33573" s="139"/>
      <c r="C33573" s="139"/>
      <c r="D33573" s="140"/>
      <c r="E33573" s="76" t="s">
        <v>4869</v>
      </c>
      <c r="F33573" s="77" t="s">
        <v>4870</v>
      </c>
    </row>
    <row r="33574" spans="1:6" ht="12.75" customHeight="1" x14ac:dyDescent="0.2">
      <c r="A33574" s="141"/>
      <c r="B33574" s="142"/>
      <c r="C33574" s="142"/>
      <c r="D33574" s="143"/>
      <c r="E33574" s="78" t="s">
        <v>4017</v>
      </c>
      <c r="F33574" s="79" t="s">
        <v>9</v>
      </c>
    </row>
    <row r="33575" spans="1:6" ht="409.6" hidden="1" customHeight="1" x14ac:dyDescent="0.2"/>
    <row r="33576" spans="1:6" ht="12.75" customHeight="1" x14ac:dyDescent="0.2">
      <c r="A33576" s="80" t="s">
        <v>4871</v>
      </c>
      <c r="B33576" s="81" t="s">
        <v>4872</v>
      </c>
      <c r="C33576" s="82" t="s">
        <v>4870</v>
      </c>
      <c r="D33576" s="82" t="s">
        <v>4873</v>
      </c>
      <c r="E33576" s="82" t="s">
        <v>4874</v>
      </c>
      <c r="F33576" s="83" t="s">
        <v>4875</v>
      </c>
    </row>
    <row r="33577" spans="1:6" ht="409.6" hidden="1" customHeight="1" x14ac:dyDescent="0.2"/>
    <row r="33578" spans="1:6" ht="25.5" customHeight="1" thickBot="1" x14ac:dyDescent="0.25">
      <c r="A33578" s="84" t="s">
        <v>6966</v>
      </c>
      <c r="B33578" s="85" t="s">
        <v>6967</v>
      </c>
      <c r="C33578" s="86" t="s">
        <v>9</v>
      </c>
      <c r="D33578" s="87">
        <v>1</v>
      </c>
      <c r="E33578" s="88">
        <v>120000</v>
      </c>
      <c r="F33578" s="89">
        <f>+D33578*E33578</f>
        <v>120000</v>
      </c>
    </row>
    <row r="33579" spans="1:6" ht="409.6" hidden="1" customHeight="1" thickBot="1" x14ac:dyDescent="0.25"/>
    <row r="33580" spans="1:6" ht="13.5" customHeight="1" thickBot="1" x14ac:dyDescent="0.25">
      <c r="A33580" s="90" t="s">
        <v>4883</v>
      </c>
      <c r="B33580" s="91"/>
      <c r="C33580" s="92">
        <v>71.956682077389402</v>
      </c>
      <c r="D33580" s="91"/>
      <c r="E33580" s="93" t="s">
        <v>4884</v>
      </c>
      <c r="F33580" s="94">
        <v>120000</v>
      </c>
    </row>
    <row r="33581" spans="1:6" ht="0.2" customHeight="1" x14ac:dyDescent="0.2"/>
    <row r="33582" spans="1:6" ht="12.75" customHeight="1" x14ac:dyDescent="0.2">
      <c r="A33582" s="80" t="s">
        <v>4871</v>
      </c>
      <c r="B33582" s="81" t="s">
        <v>4885</v>
      </c>
      <c r="C33582" s="82" t="s">
        <v>4870</v>
      </c>
      <c r="D33582" s="82" t="s">
        <v>4873</v>
      </c>
      <c r="E33582" s="82" t="s">
        <v>4874</v>
      </c>
      <c r="F33582" s="83" t="s">
        <v>4875</v>
      </c>
    </row>
    <row r="33583" spans="1:6" ht="409.6" hidden="1" customHeight="1" x14ac:dyDescent="0.2"/>
    <row r="33584" spans="1:6" ht="25.5" customHeight="1" thickBot="1" x14ac:dyDescent="0.25">
      <c r="A33584" s="84" t="s">
        <v>6003</v>
      </c>
      <c r="B33584" s="85" t="s">
        <v>6004</v>
      </c>
      <c r="C33584" s="86" t="s">
        <v>4888</v>
      </c>
      <c r="D33584" s="87">
        <v>0.2417</v>
      </c>
      <c r="E33584" s="88">
        <v>184277</v>
      </c>
      <c r="F33584" s="89">
        <f>+D33584*E33584</f>
        <v>44539.750899999999</v>
      </c>
    </row>
    <row r="33585" spans="1:6" ht="409.6" hidden="1" customHeight="1" x14ac:dyDescent="0.2"/>
    <row r="33586" spans="1:6" ht="13.5" customHeight="1" thickBot="1" x14ac:dyDescent="0.25">
      <c r="A33586" s="90" t="s">
        <v>4893</v>
      </c>
      <c r="B33586" s="91"/>
      <c r="C33586" s="92">
        <v>26.7079218310577</v>
      </c>
      <c r="D33586" s="91"/>
      <c r="E33586" s="93" t="s">
        <v>4884</v>
      </c>
      <c r="F33586" s="94">
        <v>44540</v>
      </c>
    </row>
    <row r="33587" spans="1:6" ht="0.2" customHeight="1" x14ac:dyDescent="0.2"/>
    <row r="33588" spans="1:6" ht="12.75" customHeight="1" x14ac:dyDescent="0.2">
      <c r="A33588" s="80" t="s">
        <v>4871</v>
      </c>
      <c r="B33588" s="81" t="s">
        <v>4894</v>
      </c>
      <c r="C33588" s="82" t="s">
        <v>4870</v>
      </c>
      <c r="D33588" s="82" t="s">
        <v>4873</v>
      </c>
      <c r="E33588" s="82" t="s">
        <v>4874</v>
      </c>
      <c r="F33588" s="83" t="s">
        <v>4875</v>
      </c>
    </row>
    <row r="33589" spans="1:6" ht="409.6" hidden="1" customHeight="1" x14ac:dyDescent="0.2"/>
    <row r="33590" spans="1:6" ht="25.5" customHeight="1" thickBot="1" x14ac:dyDescent="0.25">
      <c r="A33590" s="84" t="s">
        <v>4895</v>
      </c>
      <c r="B33590" s="85" t="s">
        <v>4896</v>
      </c>
      <c r="C33590" s="86" t="s">
        <v>4897</v>
      </c>
      <c r="D33590" s="87">
        <v>0.05</v>
      </c>
      <c r="E33590" s="88">
        <v>44540</v>
      </c>
      <c r="F33590" s="89">
        <f>+D33590*E33590</f>
        <v>2227</v>
      </c>
    </row>
    <row r="33591" spans="1:6" ht="409.6" hidden="1" customHeight="1" thickBot="1" x14ac:dyDescent="0.25"/>
    <row r="33592" spans="1:6" ht="13.5" customHeight="1" thickBot="1" x14ac:dyDescent="0.25">
      <c r="A33592" s="90" t="s">
        <v>4898</v>
      </c>
      <c r="B33592" s="91"/>
      <c r="C33592" s="92">
        <v>1.33539609155289</v>
      </c>
      <c r="D33592" s="91"/>
      <c r="E33592" s="93" t="s">
        <v>4884</v>
      </c>
      <c r="F33592" s="94">
        <v>2227</v>
      </c>
    </row>
    <row r="33593" spans="1:6" ht="0.2" customHeight="1" thickBot="1" x14ac:dyDescent="0.25"/>
    <row r="33594" spans="1:6" ht="12.75" customHeight="1" thickBot="1" x14ac:dyDescent="0.3">
      <c r="A33594" s="157" t="s">
        <v>4909</v>
      </c>
      <c r="B33594" s="158"/>
      <c r="C33594" s="158"/>
      <c r="D33594" s="158"/>
      <c r="E33594" s="159">
        <v>166767</v>
      </c>
      <c r="F33594" s="160"/>
    </row>
    <row r="33595" spans="1:6" ht="12.75" customHeight="1" x14ac:dyDescent="0.2"/>
    <row r="33596" spans="1:6" ht="12.75" customHeight="1" x14ac:dyDescent="0.2"/>
    <row r="33597" spans="1:6" ht="409.6" hidden="1" customHeight="1" x14ac:dyDescent="0.2"/>
    <row r="33598" spans="1:6" ht="12.75" customHeight="1" x14ac:dyDescent="0.25">
      <c r="A33598" s="144" t="s">
        <v>4868</v>
      </c>
      <c r="B33598" s="145"/>
      <c r="C33598" s="145"/>
      <c r="D33598" s="145"/>
      <c r="E33598" s="146"/>
      <c r="F33598" s="147"/>
    </row>
    <row r="33599" spans="1:6" ht="12.75" customHeight="1" x14ac:dyDescent="0.2">
      <c r="A33599" s="138" t="s">
        <v>4020</v>
      </c>
      <c r="B33599" s="139"/>
      <c r="C33599" s="139"/>
      <c r="D33599" s="140"/>
      <c r="E33599" s="76" t="s">
        <v>4869</v>
      </c>
      <c r="F33599" s="77" t="s">
        <v>4870</v>
      </c>
    </row>
    <row r="33600" spans="1:6" ht="12.75" customHeight="1" x14ac:dyDescent="0.2">
      <c r="A33600" s="141"/>
      <c r="B33600" s="142"/>
      <c r="C33600" s="142"/>
      <c r="D33600" s="143"/>
      <c r="E33600" s="78" t="s">
        <v>4019</v>
      </c>
      <c r="F33600" s="79" t="s">
        <v>9</v>
      </c>
    </row>
    <row r="33601" spans="1:6" ht="409.6" hidden="1" customHeight="1" x14ac:dyDescent="0.2"/>
    <row r="33602" spans="1:6" ht="12.75" customHeight="1" x14ac:dyDescent="0.2">
      <c r="A33602" s="80" t="s">
        <v>4871</v>
      </c>
      <c r="B33602" s="81" t="s">
        <v>4872</v>
      </c>
      <c r="C33602" s="82" t="s">
        <v>4870</v>
      </c>
      <c r="D33602" s="82" t="s">
        <v>4873</v>
      </c>
      <c r="E33602" s="82" t="s">
        <v>4874</v>
      </c>
      <c r="F33602" s="83" t="s">
        <v>4875</v>
      </c>
    </row>
    <row r="33603" spans="1:6" ht="409.6" hidden="1" customHeight="1" x14ac:dyDescent="0.2"/>
    <row r="33604" spans="1:6" ht="25.5" customHeight="1" thickBot="1" x14ac:dyDescent="0.25">
      <c r="A33604" s="84" t="s">
        <v>6968</v>
      </c>
      <c r="B33604" s="85" t="s">
        <v>6969</v>
      </c>
      <c r="C33604" s="86" t="s">
        <v>9</v>
      </c>
      <c r="D33604" s="87">
        <v>1</v>
      </c>
      <c r="E33604" s="88">
        <v>128525</v>
      </c>
      <c r="F33604" s="89">
        <f>+D33604*E33604</f>
        <v>128525</v>
      </c>
    </row>
    <row r="33605" spans="1:6" ht="409.6" hidden="1" customHeight="1" thickBot="1" x14ac:dyDescent="0.25"/>
    <row r="33606" spans="1:6" ht="13.5" customHeight="1" thickBot="1" x14ac:dyDescent="0.25">
      <c r="A33606" s="90" t="s">
        <v>4883</v>
      </c>
      <c r="B33606" s="91"/>
      <c r="C33606" s="92">
        <v>73.320516623690807</v>
      </c>
      <c r="D33606" s="91"/>
      <c r="E33606" s="93" t="s">
        <v>4884</v>
      </c>
      <c r="F33606" s="94">
        <v>128525</v>
      </c>
    </row>
    <row r="33607" spans="1:6" ht="0.2" customHeight="1" x14ac:dyDescent="0.2"/>
    <row r="33608" spans="1:6" ht="12.75" customHeight="1" x14ac:dyDescent="0.2">
      <c r="A33608" s="80" t="s">
        <v>4871</v>
      </c>
      <c r="B33608" s="81" t="s">
        <v>4885</v>
      </c>
      <c r="C33608" s="82" t="s">
        <v>4870</v>
      </c>
      <c r="D33608" s="82" t="s">
        <v>4873</v>
      </c>
      <c r="E33608" s="82" t="s">
        <v>4874</v>
      </c>
      <c r="F33608" s="83" t="s">
        <v>4875</v>
      </c>
    </row>
    <row r="33609" spans="1:6" ht="409.6" hidden="1" customHeight="1" x14ac:dyDescent="0.2"/>
    <row r="33610" spans="1:6" ht="25.5" customHeight="1" thickBot="1" x14ac:dyDescent="0.25">
      <c r="A33610" s="84" t="s">
        <v>6003</v>
      </c>
      <c r="B33610" s="85" t="s">
        <v>6004</v>
      </c>
      <c r="C33610" s="86" t="s">
        <v>4888</v>
      </c>
      <c r="D33610" s="87">
        <v>0.2417</v>
      </c>
      <c r="E33610" s="88">
        <v>184277</v>
      </c>
      <c r="F33610" s="89">
        <f>+D33610*E33610</f>
        <v>44539.750899999999</v>
      </c>
    </row>
    <row r="33611" spans="1:6" ht="409.6" hidden="1" customHeight="1" thickBot="1" x14ac:dyDescent="0.25"/>
    <row r="33612" spans="1:6" ht="13.5" customHeight="1" thickBot="1" x14ac:dyDescent="0.25">
      <c r="A33612" s="90" t="s">
        <v>4893</v>
      </c>
      <c r="B33612" s="91"/>
      <c r="C33612" s="92">
        <v>25.409031786961201</v>
      </c>
      <c r="D33612" s="91"/>
      <c r="E33612" s="93" t="s">
        <v>4884</v>
      </c>
      <c r="F33612" s="94">
        <v>44540</v>
      </c>
    </row>
    <row r="33613" spans="1:6" ht="0.2" customHeight="1" x14ac:dyDescent="0.2"/>
    <row r="33614" spans="1:6" ht="12.75" customHeight="1" x14ac:dyDescent="0.2">
      <c r="A33614" s="80" t="s">
        <v>4871</v>
      </c>
      <c r="B33614" s="81" t="s">
        <v>4894</v>
      </c>
      <c r="C33614" s="82" t="s">
        <v>4870</v>
      </c>
      <c r="D33614" s="82" t="s">
        <v>4873</v>
      </c>
      <c r="E33614" s="82" t="s">
        <v>4874</v>
      </c>
      <c r="F33614" s="83" t="s">
        <v>4875</v>
      </c>
    </row>
    <row r="33615" spans="1:6" ht="409.6" hidden="1" customHeight="1" x14ac:dyDescent="0.2"/>
    <row r="33616" spans="1:6" ht="25.5" customHeight="1" thickBot="1" x14ac:dyDescent="0.25">
      <c r="A33616" s="84" t="s">
        <v>4895</v>
      </c>
      <c r="B33616" s="85" t="s">
        <v>4896</v>
      </c>
      <c r="C33616" s="86" t="s">
        <v>4897</v>
      </c>
      <c r="D33616" s="87">
        <v>0.05</v>
      </c>
      <c r="E33616" s="88">
        <v>44540</v>
      </c>
      <c r="F33616" s="89">
        <f>+D33616*E33616</f>
        <v>2227</v>
      </c>
    </row>
    <row r="33617" spans="1:6" ht="409.6" hidden="1" customHeight="1" thickBot="1" x14ac:dyDescent="0.25"/>
    <row r="33618" spans="1:6" ht="13.5" customHeight="1" thickBot="1" x14ac:dyDescent="0.25">
      <c r="A33618" s="90" t="s">
        <v>4898</v>
      </c>
      <c r="B33618" s="91"/>
      <c r="C33618" s="92">
        <v>1.2704515893480599</v>
      </c>
      <c r="D33618" s="91"/>
      <c r="E33618" s="93" t="s">
        <v>4884</v>
      </c>
      <c r="F33618" s="94">
        <v>2227</v>
      </c>
    </row>
    <row r="33619" spans="1:6" ht="0.2" customHeight="1" thickBot="1" x14ac:dyDescent="0.25"/>
    <row r="33620" spans="1:6" ht="12.75" customHeight="1" thickBot="1" x14ac:dyDescent="0.3">
      <c r="A33620" s="157" t="s">
        <v>4909</v>
      </c>
      <c r="B33620" s="158"/>
      <c r="C33620" s="158"/>
      <c r="D33620" s="158"/>
      <c r="E33620" s="159">
        <v>175292</v>
      </c>
      <c r="F33620" s="160"/>
    </row>
    <row r="33621" spans="1:6" ht="12.75" customHeight="1" x14ac:dyDescent="0.2"/>
    <row r="33622" spans="1:6" ht="12.75" customHeight="1" x14ac:dyDescent="0.2"/>
    <row r="33623" spans="1:6" ht="409.6" hidden="1" customHeight="1" x14ac:dyDescent="0.2"/>
    <row r="33624" spans="1:6" ht="12.75" customHeight="1" x14ac:dyDescent="0.25">
      <c r="A33624" s="144" t="s">
        <v>4868</v>
      </c>
      <c r="B33624" s="145"/>
      <c r="C33624" s="145"/>
      <c r="D33624" s="145"/>
      <c r="E33624" s="146"/>
      <c r="F33624" s="147"/>
    </row>
    <row r="33625" spans="1:6" ht="12.75" customHeight="1" x14ac:dyDescent="0.2">
      <c r="A33625" s="138" t="s">
        <v>4022</v>
      </c>
      <c r="B33625" s="139"/>
      <c r="C33625" s="139"/>
      <c r="D33625" s="140"/>
      <c r="E33625" s="76" t="s">
        <v>4869</v>
      </c>
      <c r="F33625" s="77" t="s">
        <v>4870</v>
      </c>
    </row>
    <row r="33626" spans="1:6" ht="12.75" customHeight="1" x14ac:dyDescent="0.2">
      <c r="A33626" s="141"/>
      <c r="B33626" s="142"/>
      <c r="C33626" s="142"/>
      <c r="D33626" s="143"/>
      <c r="E33626" s="78" t="s">
        <v>4021</v>
      </c>
      <c r="F33626" s="79" t="s">
        <v>9</v>
      </c>
    </row>
    <row r="33627" spans="1:6" ht="409.6" hidden="1" customHeight="1" x14ac:dyDescent="0.2"/>
    <row r="33628" spans="1:6" ht="12.75" customHeight="1" x14ac:dyDescent="0.2">
      <c r="A33628" s="80" t="s">
        <v>4871</v>
      </c>
      <c r="B33628" s="81" t="s">
        <v>4872</v>
      </c>
      <c r="C33628" s="82" t="s">
        <v>4870</v>
      </c>
      <c r="D33628" s="82" t="s">
        <v>4873</v>
      </c>
      <c r="E33628" s="82" t="s">
        <v>4874</v>
      </c>
      <c r="F33628" s="83" t="s">
        <v>4875</v>
      </c>
    </row>
    <row r="33629" spans="1:6" ht="409.6" hidden="1" customHeight="1" x14ac:dyDescent="0.2"/>
    <row r="33630" spans="1:6" ht="25.5" customHeight="1" thickBot="1" x14ac:dyDescent="0.25">
      <c r="A33630" s="84" t="s">
        <v>6970</v>
      </c>
      <c r="B33630" s="85" t="s">
        <v>6971</v>
      </c>
      <c r="C33630" s="86" t="s">
        <v>9</v>
      </c>
      <c r="D33630" s="87">
        <v>1</v>
      </c>
      <c r="E33630" s="88">
        <v>276576</v>
      </c>
      <c r="F33630" s="89">
        <f>+D33630*E33630</f>
        <v>276576</v>
      </c>
    </row>
    <row r="33631" spans="1:6" ht="409.6" hidden="1" customHeight="1" thickBot="1" x14ac:dyDescent="0.25"/>
    <row r="33632" spans="1:6" ht="13.5" customHeight="1" thickBot="1" x14ac:dyDescent="0.25">
      <c r="A33632" s="90" t="s">
        <v>4883</v>
      </c>
      <c r="B33632" s="91"/>
      <c r="C33632" s="92">
        <v>62.665485450421798</v>
      </c>
      <c r="D33632" s="91"/>
      <c r="E33632" s="93" t="s">
        <v>4884</v>
      </c>
      <c r="F33632" s="94">
        <v>276576</v>
      </c>
    </row>
    <row r="33633" spans="1:6" ht="0.2" customHeight="1" x14ac:dyDescent="0.2"/>
    <row r="33634" spans="1:6" ht="12.75" customHeight="1" x14ac:dyDescent="0.2">
      <c r="A33634" s="80" t="s">
        <v>4871</v>
      </c>
      <c r="B33634" s="81" t="s">
        <v>4885</v>
      </c>
      <c r="C33634" s="82" t="s">
        <v>4870</v>
      </c>
      <c r="D33634" s="82" t="s">
        <v>4873</v>
      </c>
      <c r="E33634" s="82" t="s">
        <v>4874</v>
      </c>
      <c r="F33634" s="83" t="s">
        <v>4875</v>
      </c>
    </row>
    <row r="33635" spans="1:6" ht="409.6" hidden="1" customHeight="1" x14ac:dyDescent="0.2"/>
    <row r="33636" spans="1:6" ht="25.5" customHeight="1" thickBot="1" x14ac:dyDescent="0.25">
      <c r="A33636" s="84" t="s">
        <v>6003</v>
      </c>
      <c r="B33636" s="85" t="s">
        <v>6004</v>
      </c>
      <c r="C33636" s="86" t="s">
        <v>4888</v>
      </c>
      <c r="D33636" s="87">
        <v>0.85160000000000002</v>
      </c>
      <c r="E33636" s="88">
        <v>184277</v>
      </c>
      <c r="F33636" s="89">
        <f>+D33636*E33636</f>
        <v>156930.29320000001</v>
      </c>
    </row>
    <row r="33637" spans="1:6" ht="409.6" hidden="1" customHeight="1" thickBot="1" x14ac:dyDescent="0.25"/>
    <row r="33638" spans="1:6" ht="13.5" customHeight="1" thickBot="1" x14ac:dyDescent="0.25">
      <c r="A33638" s="90" t="s">
        <v>4893</v>
      </c>
      <c r="B33638" s="91"/>
      <c r="C33638" s="92">
        <v>35.556572630071599</v>
      </c>
      <c r="D33638" s="91"/>
      <c r="E33638" s="93" t="s">
        <v>4884</v>
      </c>
      <c r="F33638" s="94">
        <v>156930</v>
      </c>
    </row>
    <row r="33639" spans="1:6" ht="0.2" customHeight="1" x14ac:dyDescent="0.2"/>
    <row r="33640" spans="1:6" ht="12.75" customHeight="1" x14ac:dyDescent="0.2">
      <c r="A33640" s="80" t="s">
        <v>4871</v>
      </c>
      <c r="B33640" s="81" t="s">
        <v>4894</v>
      </c>
      <c r="C33640" s="82" t="s">
        <v>4870</v>
      </c>
      <c r="D33640" s="82" t="s">
        <v>4873</v>
      </c>
      <c r="E33640" s="82" t="s">
        <v>4874</v>
      </c>
      <c r="F33640" s="83" t="s">
        <v>4875</v>
      </c>
    </row>
    <row r="33641" spans="1:6" ht="409.6" hidden="1" customHeight="1" x14ac:dyDescent="0.2"/>
    <row r="33642" spans="1:6" ht="25.5" customHeight="1" thickBot="1" x14ac:dyDescent="0.25">
      <c r="A33642" s="84" t="s">
        <v>4895</v>
      </c>
      <c r="B33642" s="85" t="s">
        <v>4896</v>
      </c>
      <c r="C33642" s="86" t="s">
        <v>4897</v>
      </c>
      <c r="D33642" s="87">
        <v>0.05</v>
      </c>
      <c r="E33642" s="88">
        <v>156930</v>
      </c>
      <c r="F33642" s="89">
        <f>+D33642*E33642</f>
        <v>7846.5</v>
      </c>
    </row>
    <row r="33643" spans="1:6" ht="409.6" hidden="1" customHeight="1" thickBot="1" x14ac:dyDescent="0.25"/>
    <row r="33644" spans="1:6" ht="13.5" customHeight="1" thickBot="1" x14ac:dyDescent="0.25">
      <c r="A33644" s="90" t="s">
        <v>4898</v>
      </c>
      <c r="B33644" s="91"/>
      <c r="C33644" s="92">
        <v>1.77794191950661</v>
      </c>
      <c r="D33644" s="91"/>
      <c r="E33644" s="93" t="s">
        <v>4884</v>
      </c>
      <c r="F33644" s="94">
        <v>7847</v>
      </c>
    </row>
    <row r="33645" spans="1:6" ht="0.2" customHeight="1" thickBot="1" x14ac:dyDescent="0.25"/>
    <row r="33646" spans="1:6" ht="12.75" customHeight="1" thickBot="1" x14ac:dyDescent="0.3">
      <c r="A33646" s="157" t="s">
        <v>4909</v>
      </c>
      <c r="B33646" s="158"/>
      <c r="C33646" s="158"/>
      <c r="D33646" s="158"/>
      <c r="E33646" s="159">
        <v>441353</v>
      </c>
      <c r="F33646" s="160"/>
    </row>
    <row r="33647" spans="1:6" ht="12.75" customHeight="1" x14ac:dyDescent="0.2"/>
    <row r="33648" spans="1:6" ht="12.75" customHeight="1" x14ac:dyDescent="0.2"/>
    <row r="33649" spans="1:6" ht="409.6" hidden="1" customHeight="1" x14ac:dyDescent="0.2"/>
    <row r="33650" spans="1:6" ht="12.75" customHeight="1" x14ac:dyDescent="0.25">
      <c r="A33650" s="144" t="s">
        <v>4868</v>
      </c>
      <c r="B33650" s="145"/>
      <c r="C33650" s="145"/>
      <c r="D33650" s="145"/>
      <c r="E33650" s="146"/>
      <c r="F33650" s="147"/>
    </row>
    <row r="33651" spans="1:6" ht="12.75" customHeight="1" x14ac:dyDescent="0.2">
      <c r="A33651" s="138" t="s">
        <v>4024</v>
      </c>
      <c r="B33651" s="139"/>
      <c r="C33651" s="139"/>
      <c r="D33651" s="140"/>
      <c r="E33651" s="76" t="s">
        <v>4869</v>
      </c>
      <c r="F33651" s="77" t="s">
        <v>4870</v>
      </c>
    </row>
    <row r="33652" spans="1:6" ht="12.75" customHeight="1" x14ac:dyDescent="0.2">
      <c r="A33652" s="141"/>
      <c r="B33652" s="142"/>
      <c r="C33652" s="142"/>
      <c r="D33652" s="143"/>
      <c r="E33652" s="78" t="s">
        <v>4023</v>
      </c>
      <c r="F33652" s="79" t="s">
        <v>4025</v>
      </c>
    </row>
    <row r="33653" spans="1:6" ht="409.6" hidden="1" customHeight="1" x14ac:dyDescent="0.2"/>
    <row r="33654" spans="1:6" ht="12.75" customHeight="1" x14ac:dyDescent="0.2">
      <c r="A33654" s="80" t="s">
        <v>4871</v>
      </c>
      <c r="B33654" s="81" t="s">
        <v>4872</v>
      </c>
      <c r="C33654" s="82" t="s">
        <v>4870</v>
      </c>
      <c r="D33654" s="82" t="s">
        <v>4873</v>
      </c>
      <c r="E33654" s="82" t="s">
        <v>4874</v>
      </c>
      <c r="F33654" s="83" t="s">
        <v>4875</v>
      </c>
    </row>
    <row r="33655" spans="1:6" ht="409.6" hidden="1" customHeight="1" x14ac:dyDescent="0.2"/>
    <row r="33656" spans="1:6" ht="25.5" customHeight="1" x14ac:dyDescent="0.2">
      <c r="A33656" s="84" t="s">
        <v>6972</v>
      </c>
      <c r="B33656" s="85" t="s">
        <v>6973</v>
      </c>
      <c r="C33656" s="86" t="s">
        <v>4971</v>
      </c>
      <c r="D33656" s="87">
        <v>1</v>
      </c>
      <c r="E33656" s="88">
        <v>468027</v>
      </c>
      <c r="F33656" s="89">
        <f>+D33656*E33656</f>
        <v>468027</v>
      </c>
    </row>
    <row r="33657" spans="1:6" ht="409.6" hidden="1" customHeight="1" x14ac:dyDescent="0.2"/>
    <row r="33658" spans="1:6" ht="25.5" customHeight="1" thickBot="1" x14ac:dyDescent="0.25">
      <c r="A33658" s="84" t="s">
        <v>5154</v>
      </c>
      <c r="B33658" s="85" t="s">
        <v>5155</v>
      </c>
      <c r="C33658" s="86" t="s">
        <v>106</v>
      </c>
      <c r="D33658" s="87">
        <v>2.8199999999999999E-2</v>
      </c>
      <c r="E33658" s="88">
        <v>405694</v>
      </c>
      <c r="F33658" s="89">
        <f>+D33658*E33658</f>
        <v>11440.5708</v>
      </c>
    </row>
    <row r="33659" spans="1:6" ht="409.6" hidden="1" customHeight="1" thickBot="1" x14ac:dyDescent="0.25"/>
    <row r="33660" spans="1:6" ht="13.5" customHeight="1" thickBot="1" x14ac:dyDescent="0.25">
      <c r="A33660" s="90" t="s">
        <v>4883</v>
      </c>
      <c r="B33660" s="91"/>
      <c r="C33660" s="92">
        <v>98.585375081217606</v>
      </c>
      <c r="D33660" s="91"/>
      <c r="E33660" s="93" t="s">
        <v>4884</v>
      </c>
      <c r="F33660" s="94">
        <v>479468</v>
      </c>
    </row>
    <row r="33661" spans="1:6" ht="0.2" customHeight="1" x14ac:dyDescent="0.2"/>
    <row r="33662" spans="1:6" ht="12.75" customHeight="1" x14ac:dyDescent="0.2">
      <c r="A33662" s="80" t="s">
        <v>4871</v>
      </c>
      <c r="B33662" s="81" t="s">
        <v>4885</v>
      </c>
      <c r="C33662" s="82" t="s">
        <v>4870</v>
      </c>
      <c r="D33662" s="82" t="s">
        <v>4873</v>
      </c>
      <c r="E33662" s="82" t="s">
        <v>4874</v>
      </c>
      <c r="F33662" s="83" t="s">
        <v>4875</v>
      </c>
    </row>
    <row r="33663" spans="1:6" ht="409.6" hidden="1" customHeight="1" x14ac:dyDescent="0.2"/>
    <row r="33664" spans="1:6" ht="25.5" customHeight="1" thickBot="1" x14ac:dyDescent="0.25">
      <c r="A33664" s="84" t="s">
        <v>5030</v>
      </c>
      <c r="B33664" s="85" t="s">
        <v>5031</v>
      </c>
      <c r="C33664" s="86" t="s">
        <v>4888</v>
      </c>
      <c r="D33664" s="87">
        <v>0.08</v>
      </c>
      <c r="E33664" s="88">
        <v>81901</v>
      </c>
      <c r="F33664" s="89">
        <f>+D33664*E33664</f>
        <v>6552.08</v>
      </c>
    </row>
    <row r="33665" spans="1:6" ht="409.6" hidden="1" customHeight="1" thickBot="1" x14ac:dyDescent="0.25"/>
    <row r="33666" spans="1:6" ht="13.5" customHeight="1" thickBot="1" x14ac:dyDescent="0.25">
      <c r="A33666" s="90" t="s">
        <v>4893</v>
      </c>
      <c r="B33666" s="91"/>
      <c r="C33666" s="92">
        <v>1.3471834982358299</v>
      </c>
      <c r="D33666" s="91"/>
      <c r="E33666" s="93" t="s">
        <v>4884</v>
      </c>
      <c r="F33666" s="94">
        <v>6552</v>
      </c>
    </row>
    <row r="33667" spans="1:6" ht="0.2" customHeight="1" x14ac:dyDescent="0.2"/>
    <row r="33668" spans="1:6" ht="12.75" customHeight="1" x14ac:dyDescent="0.2">
      <c r="A33668" s="80" t="s">
        <v>4871</v>
      </c>
      <c r="B33668" s="81" t="s">
        <v>4894</v>
      </c>
      <c r="C33668" s="82" t="s">
        <v>4870</v>
      </c>
      <c r="D33668" s="82" t="s">
        <v>4873</v>
      </c>
      <c r="E33668" s="82" t="s">
        <v>4874</v>
      </c>
      <c r="F33668" s="83" t="s">
        <v>4875</v>
      </c>
    </row>
    <row r="33669" spans="1:6" ht="409.6" hidden="1" customHeight="1" x14ac:dyDescent="0.2"/>
    <row r="33670" spans="1:6" ht="25.5" customHeight="1" thickBot="1" x14ac:dyDescent="0.25">
      <c r="A33670" s="84" t="s">
        <v>4895</v>
      </c>
      <c r="B33670" s="85" t="s">
        <v>4896</v>
      </c>
      <c r="C33670" s="86" t="s">
        <v>4897</v>
      </c>
      <c r="D33670" s="87">
        <v>0.05</v>
      </c>
      <c r="E33670" s="88">
        <v>6552</v>
      </c>
      <c r="F33670" s="89">
        <f>+D33670*E33670</f>
        <v>327.60000000000002</v>
      </c>
    </row>
    <row r="33671" spans="1:6" ht="409.6" hidden="1" customHeight="1" thickBot="1" x14ac:dyDescent="0.25"/>
    <row r="33672" spans="1:6" ht="13.5" customHeight="1" thickBot="1" x14ac:dyDescent="0.25">
      <c r="A33672" s="90" t="s">
        <v>4898</v>
      </c>
      <c r="B33672" s="91"/>
      <c r="C33672" s="92">
        <v>6.74414205466045E-2</v>
      </c>
      <c r="D33672" s="91"/>
      <c r="E33672" s="93" t="s">
        <v>4884</v>
      </c>
      <c r="F33672" s="94">
        <v>328</v>
      </c>
    </row>
    <row r="33673" spans="1:6" ht="0.2" customHeight="1" thickBot="1" x14ac:dyDescent="0.25"/>
    <row r="33674" spans="1:6" ht="12.75" customHeight="1" thickBot="1" x14ac:dyDescent="0.3">
      <c r="A33674" s="157" t="s">
        <v>4909</v>
      </c>
      <c r="B33674" s="158"/>
      <c r="C33674" s="158"/>
      <c r="D33674" s="158"/>
      <c r="E33674" s="159">
        <v>486348</v>
      </c>
      <c r="F33674" s="160"/>
    </row>
    <row r="33675" spans="1:6" ht="12.75" customHeight="1" x14ac:dyDescent="0.2"/>
    <row r="33676" spans="1:6" ht="12.75" customHeight="1" x14ac:dyDescent="0.2"/>
    <row r="33677" spans="1:6" ht="409.6" hidden="1" customHeight="1" x14ac:dyDescent="0.2"/>
    <row r="33678" spans="1:6" ht="12.75" customHeight="1" x14ac:dyDescent="0.25">
      <c r="A33678" s="144" t="s">
        <v>4868</v>
      </c>
      <c r="B33678" s="145"/>
      <c r="C33678" s="145"/>
      <c r="D33678" s="145"/>
      <c r="E33678" s="146"/>
      <c r="F33678" s="147"/>
    </row>
    <row r="33679" spans="1:6" ht="12.75" customHeight="1" x14ac:dyDescent="0.2">
      <c r="A33679" s="138" t="s">
        <v>4027</v>
      </c>
      <c r="B33679" s="139"/>
      <c r="C33679" s="139"/>
      <c r="D33679" s="140"/>
      <c r="E33679" s="76" t="s">
        <v>4869</v>
      </c>
      <c r="F33679" s="77" t="s">
        <v>4870</v>
      </c>
    </row>
    <row r="33680" spans="1:6" ht="12.75" customHeight="1" x14ac:dyDescent="0.2">
      <c r="A33680" s="141"/>
      <c r="B33680" s="142"/>
      <c r="C33680" s="142"/>
      <c r="D33680" s="143"/>
      <c r="E33680" s="78" t="s">
        <v>4026</v>
      </c>
      <c r="F33680" s="79" t="s">
        <v>9</v>
      </c>
    </row>
    <row r="33681" spans="1:6" ht="409.6" hidden="1" customHeight="1" x14ac:dyDescent="0.2"/>
    <row r="33682" spans="1:6" ht="12.75" customHeight="1" x14ac:dyDescent="0.2">
      <c r="A33682" s="80" t="s">
        <v>4871</v>
      </c>
      <c r="B33682" s="81" t="s">
        <v>4872</v>
      </c>
      <c r="C33682" s="82" t="s">
        <v>4870</v>
      </c>
      <c r="D33682" s="82" t="s">
        <v>4873</v>
      </c>
      <c r="E33682" s="82" t="s">
        <v>4874</v>
      </c>
      <c r="F33682" s="83" t="s">
        <v>4875</v>
      </c>
    </row>
    <row r="33683" spans="1:6" ht="409.6" hidden="1" customHeight="1" x14ac:dyDescent="0.2"/>
    <row r="33684" spans="1:6" ht="25.5" customHeight="1" x14ac:dyDescent="0.2">
      <c r="A33684" s="84" t="s">
        <v>5170</v>
      </c>
      <c r="B33684" s="85" t="s">
        <v>5171</v>
      </c>
      <c r="C33684" s="86" t="s">
        <v>106</v>
      </c>
      <c r="D33684" s="87">
        <v>0.75180000000000002</v>
      </c>
      <c r="E33684" s="88">
        <v>443220</v>
      </c>
      <c r="F33684" s="89">
        <f>+D33684*E33684</f>
        <v>333212.79600000003</v>
      </c>
    </row>
    <row r="33685" spans="1:6" ht="409.6" hidden="1" customHeight="1" x14ac:dyDescent="0.2"/>
    <row r="33686" spans="1:6" ht="25.5" customHeight="1" thickBot="1" x14ac:dyDescent="0.25">
      <c r="A33686" s="84" t="s">
        <v>6974</v>
      </c>
      <c r="B33686" s="85" t="s">
        <v>6975</v>
      </c>
      <c r="C33686" s="86" t="s">
        <v>9</v>
      </c>
      <c r="D33686" s="87">
        <v>1</v>
      </c>
      <c r="E33686" s="88">
        <v>223092</v>
      </c>
      <c r="F33686" s="89">
        <f>+D33686*E33686</f>
        <v>223092</v>
      </c>
    </row>
    <row r="33687" spans="1:6" ht="409.6" hidden="1" customHeight="1" thickBot="1" x14ac:dyDescent="0.25"/>
    <row r="33688" spans="1:6" ht="13.5" customHeight="1" thickBot="1" x14ac:dyDescent="0.25">
      <c r="A33688" s="90" t="s">
        <v>4883</v>
      </c>
      <c r="B33688" s="91"/>
      <c r="C33688" s="92">
        <v>82.2618781801701</v>
      </c>
      <c r="D33688" s="91"/>
      <c r="E33688" s="93" t="s">
        <v>4884</v>
      </c>
      <c r="F33688" s="94">
        <v>556305</v>
      </c>
    </row>
    <row r="33689" spans="1:6" ht="0.2" customHeight="1" x14ac:dyDescent="0.2"/>
    <row r="33690" spans="1:6" ht="12.75" customHeight="1" x14ac:dyDescent="0.2">
      <c r="A33690" s="80" t="s">
        <v>4871</v>
      </c>
      <c r="B33690" s="81" t="s">
        <v>4885</v>
      </c>
      <c r="C33690" s="82" t="s">
        <v>4870</v>
      </c>
      <c r="D33690" s="82" t="s">
        <v>4873</v>
      </c>
      <c r="E33690" s="82" t="s">
        <v>4874</v>
      </c>
      <c r="F33690" s="83" t="s">
        <v>4875</v>
      </c>
    </row>
    <row r="33691" spans="1:6" ht="409.6" hidden="1" customHeight="1" x14ac:dyDescent="0.2"/>
    <row r="33692" spans="1:6" ht="25.5" customHeight="1" thickBot="1" x14ac:dyDescent="0.25">
      <c r="A33692" s="84" t="s">
        <v>5178</v>
      </c>
      <c r="B33692" s="85" t="s">
        <v>5179</v>
      </c>
      <c r="C33692" s="86" t="s">
        <v>4888</v>
      </c>
      <c r="D33692" s="87">
        <v>0.28571000000000002</v>
      </c>
      <c r="E33692" s="88">
        <v>294454</v>
      </c>
      <c r="F33692" s="89">
        <f>+D33692*E33692</f>
        <v>84128.452340000003</v>
      </c>
    </row>
    <row r="33693" spans="1:6" ht="409.6" hidden="1" customHeight="1" thickBot="1" x14ac:dyDescent="0.25"/>
    <row r="33694" spans="1:6" ht="13.5" customHeight="1" thickBot="1" x14ac:dyDescent="0.25">
      <c r="A33694" s="90" t="s">
        <v>4893</v>
      </c>
      <c r="B33694" s="91"/>
      <c r="C33694" s="92">
        <v>12.440167331843799</v>
      </c>
      <c r="D33694" s="91"/>
      <c r="E33694" s="93" t="s">
        <v>4884</v>
      </c>
      <c r="F33694" s="94">
        <v>84128</v>
      </c>
    </row>
    <row r="33695" spans="1:6" ht="0.2" customHeight="1" x14ac:dyDescent="0.2"/>
    <row r="33696" spans="1:6" ht="12.75" customHeight="1" x14ac:dyDescent="0.2">
      <c r="A33696" s="80" t="s">
        <v>4871</v>
      </c>
      <c r="B33696" s="81" t="s">
        <v>4894</v>
      </c>
      <c r="C33696" s="82" t="s">
        <v>4870</v>
      </c>
      <c r="D33696" s="82" t="s">
        <v>4873</v>
      </c>
      <c r="E33696" s="82" t="s">
        <v>4874</v>
      </c>
      <c r="F33696" s="83" t="s">
        <v>4875</v>
      </c>
    </row>
    <row r="33697" spans="1:6" ht="409.6" hidden="1" customHeight="1" x14ac:dyDescent="0.2"/>
    <row r="33698" spans="1:6" ht="25.5" customHeight="1" thickBot="1" x14ac:dyDescent="0.25">
      <c r="A33698" s="84" t="s">
        <v>4895</v>
      </c>
      <c r="B33698" s="85" t="s">
        <v>4896</v>
      </c>
      <c r="C33698" s="86" t="s">
        <v>4897</v>
      </c>
      <c r="D33698" s="87">
        <v>0.05</v>
      </c>
      <c r="E33698" s="88">
        <v>84128</v>
      </c>
      <c r="F33698" s="89">
        <f>+D33698*E33698</f>
        <v>4206.4000000000005</v>
      </c>
    </row>
    <row r="33699" spans="1:6" ht="409.6" hidden="1" customHeight="1" thickBot="1" x14ac:dyDescent="0.25"/>
    <row r="33700" spans="1:6" ht="13.5" customHeight="1" thickBot="1" x14ac:dyDescent="0.25">
      <c r="A33700" s="90" t="s">
        <v>4898</v>
      </c>
      <c r="B33700" s="91"/>
      <c r="C33700" s="92">
        <v>0.62194921783157697</v>
      </c>
      <c r="D33700" s="91"/>
      <c r="E33700" s="93" t="s">
        <v>4884</v>
      </c>
      <c r="F33700" s="94">
        <v>4206</v>
      </c>
    </row>
    <row r="33701" spans="1:6" ht="0.2" customHeight="1" x14ac:dyDescent="0.2"/>
    <row r="33702" spans="1:6" ht="12.75" customHeight="1" x14ac:dyDescent="0.2">
      <c r="A33702" s="80" t="s">
        <v>4871</v>
      </c>
      <c r="B33702" s="81" t="s">
        <v>4899</v>
      </c>
      <c r="C33702" s="82" t="s">
        <v>4870</v>
      </c>
      <c r="D33702" s="82" t="s">
        <v>4873</v>
      </c>
      <c r="E33702" s="82" t="s">
        <v>4874</v>
      </c>
      <c r="F33702" s="83" t="s">
        <v>4875</v>
      </c>
    </row>
    <row r="33703" spans="1:6" ht="409.6" hidden="1" customHeight="1" x14ac:dyDescent="0.2"/>
    <row r="33704" spans="1:6" ht="25.5" customHeight="1" x14ac:dyDescent="0.2">
      <c r="A33704" s="84" t="s">
        <v>6976</v>
      </c>
      <c r="B33704" s="85" t="s">
        <v>6977</v>
      </c>
      <c r="C33704" s="86" t="s">
        <v>109</v>
      </c>
      <c r="D33704" s="87">
        <v>5</v>
      </c>
      <c r="E33704" s="88">
        <v>5555</v>
      </c>
      <c r="F33704" s="89">
        <f>+D33704*E33704</f>
        <v>27775</v>
      </c>
    </row>
    <row r="33705" spans="1:6" ht="409.6" hidden="1" customHeight="1" x14ac:dyDescent="0.2"/>
    <row r="33706" spans="1:6" ht="25.5" customHeight="1" thickBot="1" x14ac:dyDescent="0.25">
      <c r="A33706" s="84" t="s">
        <v>5166</v>
      </c>
      <c r="B33706" s="85" t="s">
        <v>5167</v>
      </c>
      <c r="C33706" s="86" t="s">
        <v>109</v>
      </c>
      <c r="D33706" s="87">
        <v>0.14285999999999999</v>
      </c>
      <c r="E33706" s="88">
        <v>26925</v>
      </c>
      <c r="F33706" s="89">
        <f>+D33706*E33706</f>
        <v>3846.5054999999998</v>
      </c>
    </row>
    <row r="33707" spans="1:6" ht="409.6" hidden="1" customHeight="1" thickBot="1" x14ac:dyDescent="0.25"/>
    <row r="33708" spans="1:6" ht="13.5" customHeight="1" thickBot="1" x14ac:dyDescent="0.25">
      <c r="A33708" s="90" t="s">
        <v>4904</v>
      </c>
      <c r="B33708" s="91"/>
      <c r="C33708" s="92">
        <v>4.6760052701545698</v>
      </c>
      <c r="D33708" s="91"/>
      <c r="E33708" s="93" t="s">
        <v>4884</v>
      </c>
      <c r="F33708" s="94">
        <v>31622</v>
      </c>
    </row>
    <row r="33709" spans="1:6" ht="0.2" customHeight="1" thickBot="1" x14ac:dyDescent="0.25"/>
    <row r="33710" spans="1:6" ht="12.75" customHeight="1" thickBot="1" x14ac:dyDescent="0.3">
      <c r="A33710" s="157" t="s">
        <v>4909</v>
      </c>
      <c r="B33710" s="158"/>
      <c r="C33710" s="158"/>
      <c r="D33710" s="158"/>
      <c r="E33710" s="159">
        <v>676261</v>
      </c>
      <c r="F33710" s="160"/>
    </row>
    <row r="33711" spans="1:6" ht="409.6" hidden="1" customHeight="1" x14ac:dyDescent="0.2"/>
    <row r="33712" spans="1:6" ht="12.75" customHeight="1" x14ac:dyDescent="0.2"/>
    <row r="33713" spans="1:6" ht="12.75" customHeight="1" x14ac:dyDescent="0.2"/>
    <row r="33714" spans="1:6" ht="409.6" hidden="1" customHeight="1" x14ac:dyDescent="0.2"/>
    <row r="33715" spans="1:6" ht="12.75" customHeight="1" x14ac:dyDescent="0.25">
      <c r="A33715" s="144" t="s">
        <v>4868</v>
      </c>
      <c r="B33715" s="145"/>
      <c r="C33715" s="145"/>
      <c r="D33715" s="145"/>
      <c r="E33715" s="146"/>
      <c r="F33715" s="147"/>
    </row>
    <row r="33716" spans="1:6" ht="12.75" customHeight="1" x14ac:dyDescent="0.2">
      <c r="A33716" s="138" t="s">
        <v>4033</v>
      </c>
      <c r="B33716" s="139"/>
      <c r="C33716" s="139"/>
      <c r="D33716" s="140"/>
      <c r="E33716" s="76" t="s">
        <v>4869</v>
      </c>
      <c r="F33716" s="77" t="s">
        <v>4870</v>
      </c>
    </row>
    <row r="33717" spans="1:6" ht="12.75" customHeight="1" x14ac:dyDescent="0.2">
      <c r="A33717" s="141"/>
      <c r="B33717" s="142"/>
      <c r="C33717" s="142"/>
      <c r="D33717" s="143"/>
      <c r="E33717" s="78" t="s">
        <v>4028</v>
      </c>
      <c r="F33717" s="79" t="s">
        <v>9</v>
      </c>
    </row>
    <row r="33718" spans="1:6" ht="409.6" hidden="1" customHeight="1" x14ac:dyDescent="0.2"/>
    <row r="33719" spans="1:6" ht="12.75" customHeight="1" x14ac:dyDescent="0.2">
      <c r="A33719" s="80" t="s">
        <v>4871</v>
      </c>
      <c r="B33719" s="81" t="s">
        <v>4872</v>
      </c>
      <c r="C33719" s="82" t="s">
        <v>4870</v>
      </c>
      <c r="D33719" s="82" t="s">
        <v>4873</v>
      </c>
      <c r="E33719" s="82" t="s">
        <v>4874</v>
      </c>
      <c r="F33719" s="83" t="s">
        <v>4875</v>
      </c>
    </row>
    <row r="33720" spans="1:6" ht="409.6" hidden="1" customHeight="1" x14ac:dyDescent="0.2"/>
    <row r="33721" spans="1:6" ht="25.5" customHeight="1" x14ac:dyDescent="0.2">
      <c r="A33721" s="84" t="s">
        <v>6984</v>
      </c>
      <c r="B33721" s="85" t="s">
        <v>6985</v>
      </c>
      <c r="C33721" s="86" t="s">
        <v>9</v>
      </c>
      <c r="D33721" s="87">
        <v>1</v>
      </c>
      <c r="E33721" s="88">
        <v>6550</v>
      </c>
      <c r="F33721" s="89">
        <f>+D33721*E33721</f>
        <v>6550</v>
      </c>
    </row>
    <row r="33722" spans="1:6" ht="409.6" hidden="1" customHeight="1" x14ac:dyDescent="0.2"/>
    <row r="33723" spans="1:6" ht="25.5" customHeight="1" thickBot="1" x14ac:dyDescent="0.25">
      <c r="A33723" s="84" t="s">
        <v>6642</v>
      </c>
      <c r="B33723" s="85" t="s">
        <v>6643</v>
      </c>
      <c r="C33723" s="86" t="s">
        <v>9</v>
      </c>
      <c r="D33723" s="87">
        <v>0.1</v>
      </c>
      <c r="E33723" s="88">
        <v>9500</v>
      </c>
      <c r="F33723" s="89">
        <f>+D33723*E33723</f>
        <v>950</v>
      </c>
    </row>
    <row r="33724" spans="1:6" ht="409.6" hidden="1" customHeight="1" thickBot="1" x14ac:dyDescent="0.25"/>
    <row r="33725" spans="1:6" ht="13.5" customHeight="1" thickBot="1" x14ac:dyDescent="0.25">
      <c r="A33725" s="90" t="s">
        <v>4883</v>
      </c>
      <c r="B33725" s="91"/>
      <c r="C33725" s="92">
        <v>43.622404466934199</v>
      </c>
      <c r="D33725" s="91"/>
      <c r="E33725" s="93" t="s">
        <v>4884</v>
      </c>
      <c r="F33725" s="94">
        <v>7500</v>
      </c>
    </row>
    <row r="33726" spans="1:6" ht="0.2" customHeight="1" x14ac:dyDescent="0.2"/>
    <row r="33727" spans="1:6" ht="12.75" customHeight="1" x14ac:dyDescent="0.2">
      <c r="A33727" s="80" t="s">
        <v>4871</v>
      </c>
      <c r="B33727" s="81" t="s">
        <v>4885</v>
      </c>
      <c r="C33727" s="82" t="s">
        <v>4870</v>
      </c>
      <c r="D33727" s="82" t="s">
        <v>4873</v>
      </c>
      <c r="E33727" s="82" t="s">
        <v>4874</v>
      </c>
      <c r="F33727" s="83" t="s">
        <v>4875</v>
      </c>
    </row>
    <row r="33728" spans="1:6" ht="409.6" hidden="1" customHeight="1" x14ac:dyDescent="0.2"/>
    <row r="33729" spans="1:6" ht="25.5" customHeight="1" thickBot="1" x14ac:dyDescent="0.25">
      <c r="A33729" s="84" t="s">
        <v>4947</v>
      </c>
      <c r="B33729" s="85" t="s">
        <v>4948</v>
      </c>
      <c r="C33729" s="86" t="s">
        <v>4888</v>
      </c>
      <c r="D33729" s="87">
        <v>4.641E-2</v>
      </c>
      <c r="E33729" s="88">
        <v>198902</v>
      </c>
      <c r="F33729" s="89">
        <f>+D33729*E33729</f>
        <v>9231.0418200000004</v>
      </c>
    </row>
    <row r="33730" spans="1:6" ht="409.6" hidden="1" customHeight="1" thickBot="1" x14ac:dyDescent="0.25"/>
    <row r="33731" spans="1:6" ht="13.5" customHeight="1" thickBot="1" x14ac:dyDescent="0.25">
      <c r="A33731" s="90" t="s">
        <v>4893</v>
      </c>
      <c r="B33731" s="91"/>
      <c r="C33731" s="92">
        <v>53.690455417902598</v>
      </c>
      <c r="D33731" s="91"/>
      <c r="E33731" s="93" t="s">
        <v>4884</v>
      </c>
      <c r="F33731" s="94">
        <v>9231</v>
      </c>
    </row>
    <row r="33732" spans="1:6" ht="0.2" customHeight="1" x14ac:dyDescent="0.2"/>
    <row r="33733" spans="1:6" ht="12.75" customHeight="1" x14ac:dyDescent="0.2">
      <c r="A33733" s="80" t="s">
        <v>4871</v>
      </c>
      <c r="B33733" s="81" t="s">
        <v>4894</v>
      </c>
      <c r="C33733" s="82" t="s">
        <v>4870</v>
      </c>
      <c r="D33733" s="82" t="s">
        <v>4873</v>
      </c>
      <c r="E33733" s="82" t="s">
        <v>4874</v>
      </c>
      <c r="F33733" s="83" t="s">
        <v>4875</v>
      </c>
    </row>
    <row r="33734" spans="1:6" ht="409.6" hidden="1" customHeight="1" x14ac:dyDescent="0.2"/>
    <row r="33735" spans="1:6" ht="25.5" customHeight="1" thickBot="1" x14ac:dyDescent="0.25">
      <c r="A33735" s="84" t="s">
        <v>4895</v>
      </c>
      <c r="B33735" s="85" t="s">
        <v>4896</v>
      </c>
      <c r="C33735" s="86" t="s">
        <v>4897</v>
      </c>
      <c r="D33735" s="87">
        <v>0.05</v>
      </c>
      <c r="E33735" s="88">
        <v>9231</v>
      </c>
      <c r="F33735" s="89">
        <f>+D33735*E33735</f>
        <v>461.55</v>
      </c>
    </row>
    <row r="33736" spans="1:6" ht="409.6" hidden="1" customHeight="1" thickBot="1" x14ac:dyDescent="0.25"/>
    <row r="33737" spans="1:6" ht="13.5" customHeight="1" thickBot="1" x14ac:dyDescent="0.25">
      <c r="A33737" s="90" t="s">
        <v>4898</v>
      </c>
      <c r="B33737" s="91"/>
      <c r="C33737" s="92">
        <v>2.68714011516315</v>
      </c>
      <c r="D33737" s="91"/>
      <c r="E33737" s="93" t="s">
        <v>4884</v>
      </c>
      <c r="F33737" s="94">
        <v>462</v>
      </c>
    </row>
    <row r="33738" spans="1:6" ht="0.2" customHeight="1" thickBot="1" x14ac:dyDescent="0.25"/>
    <row r="33739" spans="1:6" ht="12.75" customHeight="1" thickBot="1" x14ac:dyDescent="0.3">
      <c r="A33739" s="157" t="s">
        <v>4909</v>
      </c>
      <c r="B33739" s="158"/>
      <c r="C33739" s="158"/>
      <c r="D33739" s="158"/>
      <c r="E33739" s="159">
        <v>17193</v>
      </c>
      <c r="F33739" s="160"/>
    </row>
    <row r="33740" spans="1:6" ht="12.75" customHeight="1" x14ac:dyDescent="0.2"/>
    <row r="33741" spans="1:6" ht="12.75" customHeight="1" x14ac:dyDescent="0.2"/>
    <row r="33742" spans="1:6" ht="409.6" hidden="1" customHeight="1" x14ac:dyDescent="0.2"/>
    <row r="33743" spans="1:6" ht="12.75" customHeight="1" x14ac:dyDescent="0.25">
      <c r="A33743" s="144" t="s">
        <v>4868</v>
      </c>
      <c r="B33743" s="145"/>
      <c r="C33743" s="145"/>
      <c r="D33743" s="145"/>
      <c r="E33743" s="146"/>
      <c r="F33743" s="147"/>
    </row>
    <row r="33744" spans="1:6" ht="12.75" customHeight="1" x14ac:dyDescent="0.2">
      <c r="A33744" s="138" t="s">
        <v>4034</v>
      </c>
      <c r="B33744" s="139"/>
      <c r="C33744" s="139"/>
      <c r="D33744" s="140"/>
      <c r="E33744" s="76" t="s">
        <v>4869</v>
      </c>
      <c r="F33744" s="77" t="s">
        <v>4870</v>
      </c>
    </row>
    <row r="33745" spans="1:6" ht="12.75" customHeight="1" x14ac:dyDescent="0.2">
      <c r="A33745" s="141"/>
      <c r="B33745" s="142"/>
      <c r="C33745" s="142"/>
      <c r="D33745" s="143"/>
      <c r="E33745" s="78" t="s">
        <v>4029</v>
      </c>
      <c r="F33745" s="79" t="s">
        <v>9</v>
      </c>
    </row>
    <row r="33746" spans="1:6" ht="409.6" hidden="1" customHeight="1" x14ac:dyDescent="0.2"/>
    <row r="33747" spans="1:6" ht="12.75" customHeight="1" x14ac:dyDescent="0.2">
      <c r="A33747" s="80" t="s">
        <v>4871</v>
      </c>
      <c r="B33747" s="81" t="s">
        <v>4872</v>
      </c>
      <c r="C33747" s="82" t="s">
        <v>4870</v>
      </c>
      <c r="D33747" s="82" t="s">
        <v>4873</v>
      </c>
      <c r="E33747" s="82" t="s">
        <v>4874</v>
      </c>
      <c r="F33747" s="83" t="s">
        <v>4875</v>
      </c>
    </row>
    <row r="33748" spans="1:6" ht="409.6" hidden="1" customHeight="1" x14ac:dyDescent="0.2"/>
    <row r="33749" spans="1:6" ht="25.5" customHeight="1" x14ac:dyDescent="0.2">
      <c r="A33749" s="84" t="s">
        <v>6986</v>
      </c>
      <c r="B33749" s="85" t="s">
        <v>6987</v>
      </c>
      <c r="C33749" s="86" t="s">
        <v>9</v>
      </c>
      <c r="D33749" s="87">
        <v>1</v>
      </c>
      <c r="E33749" s="88">
        <v>8900</v>
      </c>
      <c r="F33749" s="89">
        <f>+D33749*E33749</f>
        <v>8900</v>
      </c>
    </row>
    <row r="33750" spans="1:6" ht="409.6" hidden="1" customHeight="1" x14ac:dyDescent="0.2"/>
    <row r="33751" spans="1:6" ht="25.5" customHeight="1" thickBot="1" x14ac:dyDescent="0.25">
      <c r="A33751" s="84" t="s">
        <v>6642</v>
      </c>
      <c r="B33751" s="85" t="s">
        <v>6643</v>
      </c>
      <c r="C33751" s="86" t="s">
        <v>9</v>
      </c>
      <c r="D33751" s="87">
        <v>0.1</v>
      </c>
      <c r="E33751" s="88">
        <v>9500</v>
      </c>
      <c r="F33751" s="89">
        <f>+D33751*E33751</f>
        <v>950</v>
      </c>
    </row>
    <row r="33752" spans="1:6" ht="409.6" hidden="1" customHeight="1" thickBot="1" x14ac:dyDescent="0.25"/>
    <row r="33753" spans="1:6" ht="13.5" customHeight="1" thickBot="1" x14ac:dyDescent="0.25">
      <c r="A33753" s="90" t="s">
        <v>4883</v>
      </c>
      <c r="B33753" s="91"/>
      <c r="C33753" s="92">
        <v>48.170970266040698</v>
      </c>
      <c r="D33753" s="91"/>
      <c r="E33753" s="93" t="s">
        <v>4884</v>
      </c>
      <c r="F33753" s="94">
        <v>9850</v>
      </c>
    </row>
    <row r="33754" spans="1:6" ht="0.2" customHeight="1" x14ac:dyDescent="0.2"/>
    <row r="33755" spans="1:6" ht="12.75" customHeight="1" x14ac:dyDescent="0.2">
      <c r="A33755" s="80" t="s">
        <v>4871</v>
      </c>
      <c r="B33755" s="81" t="s">
        <v>4885</v>
      </c>
      <c r="C33755" s="82" t="s">
        <v>4870</v>
      </c>
      <c r="D33755" s="82" t="s">
        <v>4873</v>
      </c>
      <c r="E33755" s="82" t="s">
        <v>4874</v>
      </c>
      <c r="F33755" s="83" t="s">
        <v>4875</v>
      </c>
    </row>
    <row r="33756" spans="1:6" ht="409.6" hidden="1" customHeight="1" x14ac:dyDescent="0.2"/>
    <row r="33757" spans="1:6" ht="25.5" customHeight="1" thickBot="1" x14ac:dyDescent="0.25">
      <c r="A33757" s="84" t="s">
        <v>6978</v>
      </c>
      <c r="B33757" s="85" t="s">
        <v>6979</v>
      </c>
      <c r="C33757" s="86" t="s">
        <v>4888</v>
      </c>
      <c r="D33757" s="87">
        <v>4.1669999999999999E-2</v>
      </c>
      <c r="E33757" s="88">
        <v>242224</v>
      </c>
      <c r="F33757" s="89">
        <f>+D33757*E33757</f>
        <v>10093.47408</v>
      </c>
    </row>
    <row r="33758" spans="1:6" ht="409.6" hidden="1" customHeight="1" thickBot="1" x14ac:dyDescent="0.25"/>
    <row r="33759" spans="1:6" ht="13.5" customHeight="1" thickBot="1" x14ac:dyDescent="0.25">
      <c r="A33759" s="90" t="s">
        <v>4893</v>
      </c>
      <c r="B33759" s="91"/>
      <c r="C33759" s="92">
        <v>49.359350547730799</v>
      </c>
      <c r="D33759" s="91"/>
      <c r="E33759" s="93" t="s">
        <v>4884</v>
      </c>
      <c r="F33759" s="94">
        <v>10093</v>
      </c>
    </row>
    <row r="33760" spans="1:6" ht="0.2" customHeight="1" x14ac:dyDescent="0.2"/>
    <row r="33761" spans="1:6" ht="12.75" customHeight="1" x14ac:dyDescent="0.2">
      <c r="A33761" s="80" t="s">
        <v>4871</v>
      </c>
      <c r="B33761" s="81" t="s">
        <v>4894</v>
      </c>
      <c r="C33761" s="82" t="s">
        <v>4870</v>
      </c>
      <c r="D33761" s="82" t="s">
        <v>4873</v>
      </c>
      <c r="E33761" s="82" t="s">
        <v>4874</v>
      </c>
      <c r="F33761" s="83" t="s">
        <v>4875</v>
      </c>
    </row>
    <row r="33762" spans="1:6" ht="409.6" hidden="1" customHeight="1" x14ac:dyDescent="0.2"/>
    <row r="33763" spans="1:6" ht="25.5" customHeight="1" thickBot="1" x14ac:dyDescent="0.25">
      <c r="A33763" s="84" t="s">
        <v>4895</v>
      </c>
      <c r="B33763" s="85" t="s">
        <v>4896</v>
      </c>
      <c r="C33763" s="86" t="s">
        <v>4897</v>
      </c>
      <c r="D33763" s="87">
        <v>0.05</v>
      </c>
      <c r="E33763" s="88">
        <v>10093</v>
      </c>
      <c r="F33763" s="89">
        <f>+D33763*E33763</f>
        <v>504.65000000000003</v>
      </c>
    </row>
    <row r="33764" spans="1:6" ht="409.6" hidden="1" customHeight="1" thickBot="1" x14ac:dyDescent="0.25"/>
    <row r="33765" spans="1:6" ht="13.5" customHeight="1" thickBot="1" x14ac:dyDescent="0.25">
      <c r="A33765" s="90" t="s">
        <v>4898</v>
      </c>
      <c r="B33765" s="91"/>
      <c r="C33765" s="92">
        <v>2.4696791862284799</v>
      </c>
      <c r="D33765" s="91"/>
      <c r="E33765" s="93" t="s">
        <v>4884</v>
      </c>
      <c r="F33765" s="94">
        <v>505</v>
      </c>
    </row>
    <row r="33766" spans="1:6" ht="0.2" customHeight="1" thickBot="1" x14ac:dyDescent="0.25"/>
    <row r="33767" spans="1:6" ht="12.75" customHeight="1" thickBot="1" x14ac:dyDescent="0.3">
      <c r="A33767" s="157" t="s">
        <v>4909</v>
      </c>
      <c r="B33767" s="158"/>
      <c r="C33767" s="158"/>
      <c r="D33767" s="158"/>
      <c r="E33767" s="159">
        <v>20448</v>
      </c>
      <c r="F33767" s="160"/>
    </row>
    <row r="33768" spans="1:6" ht="12.75" customHeight="1" x14ac:dyDescent="0.2"/>
    <row r="33769" spans="1:6" ht="12.75" customHeight="1" x14ac:dyDescent="0.2"/>
    <row r="33770" spans="1:6" ht="409.6" hidden="1" customHeight="1" x14ac:dyDescent="0.2"/>
    <row r="33771" spans="1:6" ht="12.75" customHeight="1" x14ac:dyDescent="0.25">
      <c r="A33771" s="144" t="s">
        <v>4868</v>
      </c>
      <c r="B33771" s="145"/>
      <c r="C33771" s="145"/>
      <c r="D33771" s="145"/>
      <c r="E33771" s="146"/>
      <c r="F33771" s="147"/>
    </row>
    <row r="33772" spans="1:6" ht="12.75" customHeight="1" x14ac:dyDescent="0.2">
      <c r="A33772" s="138" t="s">
        <v>4035</v>
      </c>
      <c r="B33772" s="139"/>
      <c r="C33772" s="139"/>
      <c r="D33772" s="140"/>
      <c r="E33772" s="76" t="s">
        <v>4869</v>
      </c>
      <c r="F33772" s="77" t="s">
        <v>4870</v>
      </c>
    </row>
    <row r="33773" spans="1:6" ht="12.75" customHeight="1" x14ac:dyDescent="0.2">
      <c r="A33773" s="141"/>
      <c r="B33773" s="142"/>
      <c r="C33773" s="142"/>
      <c r="D33773" s="143"/>
      <c r="E33773" s="78" t="s">
        <v>4030</v>
      </c>
      <c r="F33773" s="79" t="s">
        <v>9</v>
      </c>
    </row>
    <row r="33774" spans="1:6" ht="409.6" hidden="1" customHeight="1" x14ac:dyDescent="0.2"/>
    <row r="33775" spans="1:6" ht="12.75" customHeight="1" x14ac:dyDescent="0.2">
      <c r="A33775" s="80" t="s">
        <v>4871</v>
      </c>
      <c r="B33775" s="81" t="s">
        <v>4872</v>
      </c>
      <c r="C33775" s="82" t="s">
        <v>4870</v>
      </c>
      <c r="D33775" s="82" t="s">
        <v>4873</v>
      </c>
      <c r="E33775" s="82" t="s">
        <v>4874</v>
      </c>
      <c r="F33775" s="83" t="s">
        <v>4875</v>
      </c>
    </row>
    <row r="33776" spans="1:6" ht="409.6" hidden="1" customHeight="1" x14ac:dyDescent="0.2"/>
    <row r="33777" spans="1:6" ht="25.5" customHeight="1" x14ac:dyDescent="0.2">
      <c r="A33777" s="84" t="s">
        <v>6988</v>
      </c>
      <c r="B33777" s="85" t="s">
        <v>6989</v>
      </c>
      <c r="C33777" s="86" t="s">
        <v>9</v>
      </c>
      <c r="D33777" s="87">
        <v>1</v>
      </c>
      <c r="E33777" s="88">
        <v>1450</v>
      </c>
      <c r="F33777" s="89">
        <f>+D33777*E33777</f>
        <v>1450</v>
      </c>
    </row>
    <row r="33778" spans="1:6" ht="409.6" hidden="1" customHeight="1" x14ac:dyDescent="0.2"/>
    <row r="33779" spans="1:6" ht="25.5" customHeight="1" thickBot="1" x14ac:dyDescent="0.25">
      <c r="A33779" s="84" t="s">
        <v>6642</v>
      </c>
      <c r="B33779" s="85" t="s">
        <v>6643</v>
      </c>
      <c r="C33779" s="86" t="s">
        <v>9</v>
      </c>
      <c r="D33779" s="87">
        <v>0.11</v>
      </c>
      <c r="E33779" s="88">
        <v>9500</v>
      </c>
      <c r="F33779" s="89">
        <f>+D33779*E33779</f>
        <v>1045</v>
      </c>
    </row>
    <row r="33780" spans="1:6" ht="409.6" hidden="1" customHeight="1" thickBot="1" x14ac:dyDescent="0.25"/>
    <row r="33781" spans="1:6" ht="13.5" customHeight="1" thickBot="1" x14ac:dyDescent="0.25">
      <c r="A33781" s="90" t="s">
        <v>4883</v>
      </c>
      <c r="B33781" s="91"/>
      <c r="C33781" s="92">
        <v>17.6599660249151</v>
      </c>
      <c r="D33781" s="91"/>
      <c r="E33781" s="93" t="s">
        <v>4884</v>
      </c>
      <c r="F33781" s="94">
        <v>2495</v>
      </c>
    </row>
    <row r="33782" spans="1:6" ht="0.2" customHeight="1" x14ac:dyDescent="0.2"/>
    <row r="33783" spans="1:6" ht="12.75" customHeight="1" x14ac:dyDescent="0.2">
      <c r="A33783" s="80" t="s">
        <v>4871</v>
      </c>
      <c r="B33783" s="81" t="s">
        <v>4885</v>
      </c>
      <c r="C33783" s="82" t="s">
        <v>4870</v>
      </c>
      <c r="D33783" s="82" t="s">
        <v>4873</v>
      </c>
      <c r="E33783" s="82" t="s">
        <v>4874</v>
      </c>
      <c r="F33783" s="83" t="s">
        <v>4875</v>
      </c>
    </row>
    <row r="33784" spans="1:6" ht="409.6" hidden="1" customHeight="1" x14ac:dyDescent="0.2"/>
    <row r="33785" spans="1:6" ht="25.5" customHeight="1" thickBot="1" x14ac:dyDescent="0.25">
      <c r="A33785" s="84" t="s">
        <v>4947</v>
      </c>
      <c r="B33785" s="85" t="s">
        <v>4948</v>
      </c>
      <c r="C33785" s="86" t="s">
        <v>4888</v>
      </c>
      <c r="D33785" s="87">
        <v>5.57E-2</v>
      </c>
      <c r="E33785" s="88">
        <v>198902</v>
      </c>
      <c r="F33785" s="89">
        <f>+D33785*E33785</f>
        <v>11078.841399999999</v>
      </c>
    </row>
    <row r="33786" spans="1:6" ht="409.6" hidden="1" customHeight="1" thickBot="1" x14ac:dyDescent="0.25"/>
    <row r="33787" spans="1:6" ht="13.5" customHeight="1" thickBot="1" x14ac:dyDescent="0.25">
      <c r="A33787" s="90" t="s">
        <v>4893</v>
      </c>
      <c r="B33787" s="91"/>
      <c r="C33787" s="92">
        <v>78.418742921857302</v>
      </c>
      <c r="D33787" s="91"/>
      <c r="E33787" s="93" t="s">
        <v>4884</v>
      </c>
      <c r="F33787" s="94">
        <v>11079</v>
      </c>
    </row>
    <row r="33788" spans="1:6" ht="0.2" customHeight="1" x14ac:dyDescent="0.2"/>
    <row r="33789" spans="1:6" ht="12.75" customHeight="1" x14ac:dyDescent="0.2">
      <c r="A33789" s="80" t="s">
        <v>4871</v>
      </c>
      <c r="B33789" s="81" t="s">
        <v>4894</v>
      </c>
      <c r="C33789" s="82" t="s">
        <v>4870</v>
      </c>
      <c r="D33789" s="82" t="s">
        <v>4873</v>
      </c>
      <c r="E33789" s="82" t="s">
        <v>4874</v>
      </c>
      <c r="F33789" s="83" t="s">
        <v>4875</v>
      </c>
    </row>
    <row r="33790" spans="1:6" ht="409.6" hidden="1" customHeight="1" x14ac:dyDescent="0.2"/>
    <row r="33791" spans="1:6" ht="25.5" customHeight="1" thickBot="1" x14ac:dyDescent="0.25">
      <c r="A33791" s="84" t="s">
        <v>4895</v>
      </c>
      <c r="B33791" s="85" t="s">
        <v>4896</v>
      </c>
      <c r="C33791" s="86" t="s">
        <v>4897</v>
      </c>
      <c r="D33791" s="87">
        <v>0.05</v>
      </c>
      <c r="E33791" s="88">
        <v>11079</v>
      </c>
      <c r="F33791" s="89">
        <f>+D33791*E33791</f>
        <v>553.95000000000005</v>
      </c>
    </row>
    <row r="33792" spans="1:6" ht="409.6" hidden="1" customHeight="1" thickBot="1" x14ac:dyDescent="0.25"/>
    <row r="33793" spans="1:6" ht="13.5" customHeight="1" thickBot="1" x14ac:dyDescent="0.25">
      <c r="A33793" s="90" t="s">
        <v>4898</v>
      </c>
      <c r="B33793" s="91"/>
      <c r="C33793" s="92">
        <v>3.9212910532276299</v>
      </c>
      <c r="D33793" s="91"/>
      <c r="E33793" s="93" t="s">
        <v>4884</v>
      </c>
      <c r="F33793" s="94">
        <v>554</v>
      </c>
    </row>
    <row r="33794" spans="1:6" ht="0.2" customHeight="1" thickBot="1" x14ac:dyDescent="0.25"/>
    <row r="33795" spans="1:6" ht="12.75" customHeight="1" thickBot="1" x14ac:dyDescent="0.3">
      <c r="A33795" s="157" t="s">
        <v>4909</v>
      </c>
      <c r="B33795" s="158"/>
      <c r="C33795" s="158"/>
      <c r="D33795" s="158"/>
      <c r="E33795" s="159">
        <v>14128</v>
      </c>
      <c r="F33795" s="160"/>
    </row>
    <row r="33796" spans="1:6" ht="12.75" customHeight="1" x14ac:dyDescent="0.2"/>
    <row r="33797" spans="1:6" ht="12.75" customHeight="1" x14ac:dyDescent="0.2"/>
    <row r="33798" spans="1:6" ht="409.6" hidden="1" customHeight="1" x14ac:dyDescent="0.2"/>
    <row r="33799" spans="1:6" ht="409.6" hidden="1" customHeight="1" x14ac:dyDescent="0.2"/>
    <row r="33800" spans="1:6" ht="409.6" hidden="1" customHeight="1" x14ac:dyDescent="0.2"/>
    <row r="33801" spans="1:6" ht="12.75" customHeight="1" x14ac:dyDescent="0.25">
      <c r="A33801" s="144" t="s">
        <v>4868</v>
      </c>
      <c r="B33801" s="145"/>
      <c r="C33801" s="145"/>
      <c r="D33801" s="145"/>
      <c r="E33801" s="146"/>
      <c r="F33801" s="147"/>
    </row>
    <row r="33802" spans="1:6" ht="12.75" customHeight="1" x14ac:dyDescent="0.2">
      <c r="A33802" s="138" t="s">
        <v>4036</v>
      </c>
      <c r="B33802" s="139"/>
      <c r="C33802" s="139"/>
      <c r="D33802" s="140"/>
      <c r="E33802" s="76" t="s">
        <v>4869</v>
      </c>
      <c r="F33802" s="77" t="s">
        <v>4870</v>
      </c>
    </row>
    <row r="33803" spans="1:6" ht="12.75" customHeight="1" x14ac:dyDescent="0.2">
      <c r="A33803" s="141"/>
      <c r="B33803" s="142"/>
      <c r="C33803" s="142"/>
      <c r="D33803" s="143"/>
      <c r="E33803" s="78" t="s">
        <v>4031</v>
      </c>
      <c r="F33803" s="79" t="s">
        <v>263</v>
      </c>
    </row>
    <row r="33804" spans="1:6" ht="409.6" hidden="1" customHeight="1" x14ac:dyDescent="0.2"/>
    <row r="33805" spans="1:6" ht="12.75" customHeight="1" x14ac:dyDescent="0.2">
      <c r="A33805" s="80" t="s">
        <v>4871</v>
      </c>
      <c r="B33805" s="81" t="s">
        <v>4872</v>
      </c>
      <c r="C33805" s="82" t="s">
        <v>4870</v>
      </c>
      <c r="D33805" s="82" t="s">
        <v>4873</v>
      </c>
      <c r="E33805" s="82" t="s">
        <v>4874</v>
      </c>
      <c r="F33805" s="83" t="s">
        <v>4875</v>
      </c>
    </row>
    <row r="33806" spans="1:6" ht="409.6" hidden="1" customHeight="1" x14ac:dyDescent="0.2"/>
    <row r="33807" spans="1:6" ht="25.5" customHeight="1" x14ac:dyDescent="0.2">
      <c r="A33807" s="84" t="s">
        <v>6990</v>
      </c>
      <c r="B33807" s="85" t="s">
        <v>6991</v>
      </c>
      <c r="C33807" s="86" t="s">
        <v>263</v>
      </c>
      <c r="D33807" s="87">
        <v>1.05</v>
      </c>
      <c r="E33807" s="88">
        <v>4350</v>
      </c>
      <c r="F33807" s="89">
        <f>+D33807*E33807</f>
        <v>4567.5</v>
      </c>
    </row>
    <row r="33808" spans="1:6" ht="409.6" hidden="1" customHeight="1" x14ac:dyDescent="0.2"/>
    <row r="33809" spans="1:6" ht="25.5" customHeight="1" x14ac:dyDescent="0.2">
      <c r="A33809" s="84" t="s">
        <v>6269</v>
      </c>
      <c r="B33809" s="85" t="s">
        <v>6270</v>
      </c>
      <c r="C33809" s="86" t="s">
        <v>9</v>
      </c>
      <c r="D33809" s="87">
        <v>0.17799999999999999</v>
      </c>
      <c r="E33809" s="88">
        <v>610</v>
      </c>
      <c r="F33809" s="89">
        <f>+D33809*E33809</f>
        <v>108.58</v>
      </c>
    </row>
    <row r="33810" spans="1:6" ht="409.6" hidden="1" customHeight="1" x14ac:dyDescent="0.2"/>
    <row r="33811" spans="1:6" ht="25.5" customHeight="1" x14ac:dyDescent="0.2">
      <c r="A33811" s="84" t="s">
        <v>6992</v>
      </c>
      <c r="B33811" s="85" t="s">
        <v>6993</v>
      </c>
      <c r="C33811" s="86" t="s">
        <v>9</v>
      </c>
      <c r="D33811" s="87">
        <v>0.59399999999999997</v>
      </c>
      <c r="E33811" s="88">
        <v>2310</v>
      </c>
      <c r="F33811" s="89">
        <f>+D33811*E33811</f>
        <v>1372.1399999999999</v>
      </c>
    </row>
    <row r="33812" spans="1:6" ht="409.6" hidden="1" customHeight="1" x14ac:dyDescent="0.2"/>
    <row r="33813" spans="1:6" ht="25.5" customHeight="1" x14ac:dyDescent="0.2">
      <c r="A33813" s="84" t="s">
        <v>6994</v>
      </c>
      <c r="B33813" s="85" t="s">
        <v>6995</v>
      </c>
      <c r="C33813" s="86" t="s">
        <v>9</v>
      </c>
      <c r="D33813" s="87">
        <v>0.13900000000000001</v>
      </c>
      <c r="E33813" s="88">
        <v>1010</v>
      </c>
      <c r="F33813" s="89">
        <f>+D33813*E33813</f>
        <v>140.39000000000001</v>
      </c>
    </row>
    <row r="33814" spans="1:6" ht="409.6" hidden="1" customHeight="1" x14ac:dyDescent="0.2"/>
    <row r="33815" spans="1:6" ht="25.5" customHeight="1" x14ac:dyDescent="0.2">
      <c r="A33815" s="84" t="s">
        <v>6996</v>
      </c>
      <c r="B33815" s="85" t="s">
        <v>6997</v>
      </c>
      <c r="C33815" s="86" t="s">
        <v>9</v>
      </c>
      <c r="D33815" s="87">
        <v>0.13900000000000001</v>
      </c>
      <c r="E33815" s="88">
        <v>1326</v>
      </c>
      <c r="F33815" s="89">
        <f>+D33815*E33815</f>
        <v>184.31400000000002</v>
      </c>
    </row>
    <row r="33816" spans="1:6" ht="409.6" hidden="1" customHeight="1" x14ac:dyDescent="0.2"/>
    <row r="33817" spans="1:6" ht="25.5" customHeight="1" x14ac:dyDescent="0.2">
      <c r="A33817" s="84" t="s">
        <v>6998</v>
      </c>
      <c r="B33817" s="85" t="s">
        <v>6999</v>
      </c>
      <c r="C33817" s="86" t="s">
        <v>9</v>
      </c>
      <c r="D33817" s="87">
        <v>0.13900000000000001</v>
      </c>
      <c r="E33817" s="88">
        <v>1453</v>
      </c>
      <c r="F33817" s="89">
        <f>+D33817*E33817</f>
        <v>201.96700000000001</v>
      </c>
    </row>
    <row r="33818" spans="1:6" ht="409.6" hidden="1" customHeight="1" x14ac:dyDescent="0.2"/>
    <row r="33819" spans="1:6" ht="25.5" customHeight="1" x14ac:dyDescent="0.2">
      <c r="A33819" s="84" t="s">
        <v>7000</v>
      </c>
      <c r="B33819" s="85" t="s">
        <v>7001</v>
      </c>
      <c r="C33819" s="86" t="s">
        <v>9</v>
      </c>
      <c r="D33819" s="87">
        <v>7.9000000000000001E-2</v>
      </c>
      <c r="E33819" s="88">
        <v>1100</v>
      </c>
      <c r="F33819" s="89">
        <f>+D33819*E33819</f>
        <v>86.9</v>
      </c>
    </row>
    <row r="33820" spans="1:6" ht="409.6" hidden="1" customHeight="1" x14ac:dyDescent="0.2"/>
    <row r="33821" spans="1:6" ht="25.5" customHeight="1" x14ac:dyDescent="0.2">
      <c r="A33821" s="84" t="s">
        <v>7002</v>
      </c>
      <c r="B33821" s="85" t="s">
        <v>7003</v>
      </c>
      <c r="C33821" s="86" t="s">
        <v>9</v>
      </c>
      <c r="D33821" s="87">
        <v>0.16667000000000001</v>
      </c>
      <c r="E33821" s="88">
        <v>1410</v>
      </c>
      <c r="F33821" s="89">
        <f>+D33821*E33821</f>
        <v>235.00470000000001</v>
      </c>
    </row>
    <row r="33822" spans="1:6" ht="409.6" hidden="1" customHeight="1" x14ac:dyDescent="0.2"/>
    <row r="33823" spans="1:6" ht="25.5" customHeight="1" x14ac:dyDescent="0.2">
      <c r="A33823" s="84" t="s">
        <v>7004</v>
      </c>
      <c r="B33823" s="85" t="s">
        <v>7005</v>
      </c>
      <c r="C33823" s="86" t="s">
        <v>9</v>
      </c>
      <c r="D33823" s="87">
        <v>0.02</v>
      </c>
      <c r="E33823" s="88">
        <v>2410</v>
      </c>
      <c r="F33823" s="89">
        <f>+D33823*E33823</f>
        <v>48.2</v>
      </c>
    </row>
    <row r="33824" spans="1:6" ht="409.6" hidden="1" customHeight="1" x14ac:dyDescent="0.2"/>
    <row r="33825" spans="1:6" ht="25.5" customHeight="1" x14ac:dyDescent="0.2">
      <c r="A33825" s="84" t="s">
        <v>5450</v>
      </c>
      <c r="B33825" s="85" t="s">
        <v>5451</v>
      </c>
      <c r="C33825" s="86" t="s">
        <v>7</v>
      </c>
      <c r="D33825" s="87">
        <v>2.2700000000000001E-2</v>
      </c>
      <c r="E33825" s="88">
        <v>15900</v>
      </c>
      <c r="F33825" s="89">
        <f>+D33825*E33825</f>
        <v>360.93</v>
      </c>
    </row>
    <row r="33826" spans="1:6" ht="409.6" hidden="1" customHeight="1" x14ac:dyDescent="0.2"/>
    <row r="33827" spans="1:6" ht="25.5" customHeight="1" x14ac:dyDescent="0.2">
      <c r="A33827" s="84" t="s">
        <v>5400</v>
      </c>
      <c r="B33827" s="85" t="s">
        <v>5401</v>
      </c>
      <c r="C33827" s="86" t="s">
        <v>4880</v>
      </c>
      <c r="D33827" s="87">
        <v>9.41E-3</v>
      </c>
      <c r="E33827" s="88">
        <v>40500</v>
      </c>
      <c r="F33827" s="89">
        <f>+D33827*E33827</f>
        <v>381.10500000000002</v>
      </c>
    </row>
    <row r="33828" spans="1:6" ht="409.6" hidden="1" customHeight="1" x14ac:dyDescent="0.2"/>
    <row r="33829" spans="1:6" ht="25.5" customHeight="1" x14ac:dyDescent="0.2">
      <c r="A33829" s="84" t="s">
        <v>6259</v>
      </c>
      <c r="B33829" s="85" t="s">
        <v>6260</v>
      </c>
      <c r="C33829" s="86" t="s">
        <v>9</v>
      </c>
      <c r="D33829" s="87">
        <v>0.02</v>
      </c>
      <c r="E33829" s="88">
        <v>4960</v>
      </c>
      <c r="F33829" s="89">
        <f>+D33829*E33829</f>
        <v>99.2</v>
      </c>
    </row>
    <row r="33830" spans="1:6" ht="409.6" hidden="1" customHeight="1" x14ac:dyDescent="0.2"/>
    <row r="33831" spans="1:6" ht="25.5" customHeight="1" x14ac:dyDescent="0.2">
      <c r="A33831" s="84" t="s">
        <v>7006</v>
      </c>
      <c r="B33831" s="85" t="s">
        <v>7007</v>
      </c>
      <c r="C33831" s="86" t="s">
        <v>7</v>
      </c>
      <c r="D33831" s="87">
        <v>0.01</v>
      </c>
      <c r="E33831" s="88">
        <v>2000</v>
      </c>
      <c r="F33831" s="89">
        <f>+D33831*E33831</f>
        <v>20</v>
      </c>
    </row>
    <row r="33832" spans="1:6" ht="409.6" hidden="1" customHeight="1" x14ac:dyDescent="0.2"/>
    <row r="33833" spans="1:6" ht="25.5" customHeight="1" x14ac:dyDescent="0.2">
      <c r="A33833" s="84" t="s">
        <v>5517</v>
      </c>
      <c r="B33833" s="85" t="s">
        <v>5518</v>
      </c>
      <c r="C33833" s="86" t="s">
        <v>4880</v>
      </c>
      <c r="D33833" s="87">
        <v>3.2799999999999999E-3</v>
      </c>
      <c r="E33833" s="88">
        <v>31900</v>
      </c>
      <c r="F33833" s="89">
        <f>+D33833*E33833</f>
        <v>104.63199999999999</v>
      </c>
    </row>
    <row r="33834" spans="1:6" ht="409.6" hidden="1" customHeight="1" x14ac:dyDescent="0.2"/>
    <row r="33835" spans="1:6" ht="25.5" customHeight="1" x14ac:dyDescent="0.2">
      <c r="A33835" s="84" t="s">
        <v>5680</v>
      </c>
      <c r="B33835" s="85" t="s">
        <v>5681</v>
      </c>
      <c r="C33835" s="86" t="s">
        <v>9</v>
      </c>
      <c r="D33835" s="87">
        <v>7.2999999999999995E-2</v>
      </c>
      <c r="E33835" s="88">
        <v>1310</v>
      </c>
      <c r="F33835" s="89">
        <f>+D33835*E33835</f>
        <v>95.63</v>
      </c>
    </row>
    <row r="33836" spans="1:6" ht="409.6" hidden="1" customHeight="1" x14ac:dyDescent="0.2"/>
    <row r="33837" spans="1:6" ht="25.5" customHeight="1" x14ac:dyDescent="0.2">
      <c r="A33837" s="84" t="s">
        <v>6169</v>
      </c>
      <c r="B33837" s="85" t="s">
        <v>6170</v>
      </c>
      <c r="C33837" s="86" t="s">
        <v>9</v>
      </c>
      <c r="D33837" s="87">
        <v>0.04</v>
      </c>
      <c r="E33837" s="88">
        <v>9500</v>
      </c>
      <c r="F33837" s="89">
        <f>+D33837*E33837</f>
        <v>380</v>
      </c>
    </row>
    <row r="33838" spans="1:6" ht="409.6" hidden="1" customHeight="1" x14ac:dyDescent="0.2"/>
    <row r="33839" spans="1:6" ht="25.5" customHeight="1" thickBot="1" x14ac:dyDescent="0.25">
      <c r="A33839" s="84" t="s">
        <v>6642</v>
      </c>
      <c r="B33839" s="85" t="s">
        <v>6643</v>
      </c>
      <c r="C33839" s="86" t="s">
        <v>9</v>
      </c>
      <c r="D33839" s="87">
        <v>0.04</v>
      </c>
      <c r="E33839" s="88">
        <v>9500</v>
      </c>
      <c r="F33839" s="89">
        <f>+D33839*E33839</f>
        <v>380</v>
      </c>
    </row>
    <row r="33840" spans="1:6" ht="409.6" hidden="1" customHeight="1" thickBot="1" x14ac:dyDescent="0.25"/>
    <row r="33841" spans="1:6" ht="13.5" customHeight="1" thickBot="1" x14ac:dyDescent="0.25">
      <c r="A33841" s="90" t="s">
        <v>4883</v>
      </c>
      <c r="B33841" s="91"/>
      <c r="C33841" s="92">
        <v>25.690842490842499</v>
      </c>
      <c r="D33841" s="91"/>
      <c r="E33841" s="93" t="s">
        <v>4884</v>
      </c>
      <c r="F33841" s="94">
        <v>8767</v>
      </c>
    </row>
    <row r="33842" spans="1:6" ht="0.2" customHeight="1" x14ac:dyDescent="0.2"/>
    <row r="33843" spans="1:6" ht="12.75" customHeight="1" x14ac:dyDescent="0.2">
      <c r="A33843" s="80" t="s">
        <v>4871</v>
      </c>
      <c r="B33843" s="81" t="s">
        <v>4885</v>
      </c>
      <c r="C33843" s="82" t="s">
        <v>4870</v>
      </c>
      <c r="D33843" s="82" t="s">
        <v>4873</v>
      </c>
      <c r="E33843" s="82" t="s">
        <v>4874</v>
      </c>
      <c r="F33843" s="83" t="s">
        <v>4875</v>
      </c>
    </row>
    <row r="33844" spans="1:6" ht="409.6" hidden="1" customHeight="1" x14ac:dyDescent="0.2"/>
    <row r="33845" spans="1:6" ht="25.5" customHeight="1" thickBot="1" x14ac:dyDescent="0.25">
      <c r="A33845" s="84" t="s">
        <v>6978</v>
      </c>
      <c r="B33845" s="85" t="s">
        <v>6979</v>
      </c>
      <c r="C33845" s="86" t="s">
        <v>4888</v>
      </c>
      <c r="D33845" s="87">
        <v>9.9699999999999997E-2</v>
      </c>
      <c r="E33845" s="88">
        <v>242224</v>
      </c>
      <c r="F33845" s="89">
        <f>+D33845*E33845</f>
        <v>24149.732799999998</v>
      </c>
    </row>
    <row r="33846" spans="1:6" ht="409.6" hidden="1" customHeight="1" thickBot="1" x14ac:dyDescent="0.25"/>
    <row r="33847" spans="1:6" ht="13.5" customHeight="1" thickBot="1" x14ac:dyDescent="0.25">
      <c r="A33847" s="90" t="s">
        <v>4893</v>
      </c>
      <c r="B33847" s="91"/>
      <c r="C33847" s="92">
        <v>70.769230769230802</v>
      </c>
      <c r="D33847" s="91"/>
      <c r="E33847" s="93" t="s">
        <v>4884</v>
      </c>
      <c r="F33847" s="94">
        <v>24150</v>
      </c>
    </row>
    <row r="33848" spans="1:6" ht="0.2" customHeight="1" x14ac:dyDescent="0.2"/>
    <row r="33849" spans="1:6" ht="12.75" customHeight="1" x14ac:dyDescent="0.2">
      <c r="A33849" s="80" t="s">
        <v>4871</v>
      </c>
      <c r="B33849" s="81" t="s">
        <v>4894</v>
      </c>
      <c r="C33849" s="82" t="s">
        <v>4870</v>
      </c>
      <c r="D33849" s="82" t="s">
        <v>4873</v>
      </c>
      <c r="E33849" s="82" t="s">
        <v>4874</v>
      </c>
      <c r="F33849" s="83" t="s">
        <v>4875</v>
      </c>
    </row>
    <row r="33850" spans="1:6" ht="409.6" hidden="1" customHeight="1" x14ac:dyDescent="0.2"/>
    <row r="33851" spans="1:6" ht="25.5" customHeight="1" thickBot="1" x14ac:dyDescent="0.25">
      <c r="A33851" s="84" t="s">
        <v>4895</v>
      </c>
      <c r="B33851" s="85" t="s">
        <v>4896</v>
      </c>
      <c r="C33851" s="86" t="s">
        <v>4897</v>
      </c>
      <c r="D33851" s="87">
        <v>0.05</v>
      </c>
      <c r="E33851" s="88">
        <v>24150</v>
      </c>
      <c r="F33851" s="89">
        <f>+D33851*E33851</f>
        <v>1207.5</v>
      </c>
    </row>
    <row r="33852" spans="1:6" ht="409.6" hidden="1" customHeight="1" thickBot="1" x14ac:dyDescent="0.25"/>
    <row r="33853" spans="1:6" ht="13.5" customHeight="1" thickBot="1" x14ac:dyDescent="0.25">
      <c r="A33853" s="90" t="s">
        <v>4898</v>
      </c>
      <c r="B33853" s="91"/>
      <c r="C33853" s="92">
        <v>3.5399267399267398</v>
      </c>
      <c r="D33853" s="91"/>
      <c r="E33853" s="93" t="s">
        <v>4884</v>
      </c>
      <c r="F33853" s="94">
        <v>1208</v>
      </c>
    </row>
    <row r="33854" spans="1:6" ht="0.2" customHeight="1" thickBot="1" x14ac:dyDescent="0.25"/>
    <row r="33855" spans="1:6" ht="12.75" customHeight="1" thickBot="1" x14ac:dyDescent="0.3">
      <c r="A33855" s="157" t="s">
        <v>4909</v>
      </c>
      <c r="B33855" s="158"/>
      <c r="C33855" s="158"/>
      <c r="D33855" s="158"/>
      <c r="E33855" s="159">
        <v>34125</v>
      </c>
      <c r="F33855" s="160"/>
    </row>
    <row r="33856" spans="1:6" ht="12.75" customHeight="1" x14ac:dyDescent="0.2"/>
    <row r="33857" spans="1:6" ht="12.75" customHeight="1" x14ac:dyDescent="0.2"/>
    <row r="33858" spans="1:6" ht="409.6" hidden="1" customHeight="1" x14ac:dyDescent="0.2"/>
    <row r="33859" spans="1:6" ht="12.75" customHeight="1" x14ac:dyDescent="0.25">
      <c r="A33859" s="144" t="s">
        <v>4868</v>
      </c>
      <c r="B33859" s="145"/>
      <c r="C33859" s="145"/>
      <c r="D33859" s="145"/>
      <c r="E33859" s="146"/>
      <c r="F33859" s="147"/>
    </row>
    <row r="33860" spans="1:6" ht="12.75" customHeight="1" x14ac:dyDescent="0.2">
      <c r="A33860" s="138" t="s">
        <v>4037</v>
      </c>
      <c r="B33860" s="139"/>
      <c r="C33860" s="139"/>
      <c r="D33860" s="140"/>
      <c r="E33860" s="76" t="s">
        <v>4869</v>
      </c>
      <c r="F33860" s="77" t="s">
        <v>4870</v>
      </c>
    </row>
    <row r="33861" spans="1:6" ht="12.75" customHeight="1" x14ac:dyDescent="0.2">
      <c r="A33861" s="141"/>
      <c r="B33861" s="142"/>
      <c r="C33861" s="142"/>
      <c r="D33861" s="143"/>
      <c r="E33861" s="78" t="s">
        <v>4032</v>
      </c>
      <c r="F33861" s="79" t="s">
        <v>263</v>
      </c>
    </row>
    <row r="33862" spans="1:6" ht="409.6" hidden="1" customHeight="1" x14ac:dyDescent="0.2"/>
    <row r="33863" spans="1:6" ht="12.75" customHeight="1" x14ac:dyDescent="0.2">
      <c r="A33863" s="80" t="s">
        <v>4871</v>
      </c>
      <c r="B33863" s="81" t="s">
        <v>4872</v>
      </c>
      <c r="C33863" s="82" t="s">
        <v>4870</v>
      </c>
      <c r="D33863" s="82" t="s">
        <v>4873</v>
      </c>
      <c r="E33863" s="82" t="s">
        <v>4874</v>
      </c>
      <c r="F33863" s="83" t="s">
        <v>4875</v>
      </c>
    </row>
    <row r="33864" spans="1:6" ht="409.6" hidden="1" customHeight="1" x14ac:dyDescent="0.2"/>
    <row r="33865" spans="1:6" ht="25.5" customHeight="1" x14ac:dyDescent="0.2">
      <c r="A33865" s="84" t="s">
        <v>7008</v>
      </c>
      <c r="B33865" s="85" t="s">
        <v>7009</v>
      </c>
      <c r="C33865" s="86" t="s">
        <v>263</v>
      </c>
      <c r="D33865" s="87">
        <v>1.05</v>
      </c>
      <c r="E33865" s="88">
        <v>8430</v>
      </c>
      <c r="F33865" s="89">
        <f>+D33865*E33865</f>
        <v>8851.5</v>
      </c>
    </row>
    <row r="33866" spans="1:6" ht="409.6" hidden="1" customHeight="1" x14ac:dyDescent="0.2"/>
    <row r="33867" spans="1:6" ht="25.5" customHeight="1" x14ac:dyDescent="0.2">
      <c r="A33867" s="84" t="s">
        <v>6257</v>
      </c>
      <c r="B33867" s="85" t="s">
        <v>6258</v>
      </c>
      <c r="C33867" s="86" t="s">
        <v>9</v>
      </c>
      <c r="D33867" s="87">
        <v>1.9800000000000002E-2</v>
      </c>
      <c r="E33867" s="88">
        <v>958</v>
      </c>
      <c r="F33867" s="89">
        <f>+D33867*E33867</f>
        <v>18.968400000000003</v>
      </c>
    </row>
    <row r="33868" spans="1:6" ht="409.6" hidden="1" customHeight="1" x14ac:dyDescent="0.2"/>
    <row r="33869" spans="1:6" ht="25.5" customHeight="1" x14ac:dyDescent="0.2">
      <c r="A33869" s="84" t="s">
        <v>7010</v>
      </c>
      <c r="B33869" s="85" t="s">
        <v>7011</v>
      </c>
      <c r="C33869" s="86" t="s">
        <v>9</v>
      </c>
      <c r="D33869" s="87">
        <v>0.16270000000000001</v>
      </c>
      <c r="E33869" s="88">
        <v>4610</v>
      </c>
      <c r="F33869" s="89">
        <f>+D33869*E33869</f>
        <v>750.04700000000003</v>
      </c>
    </row>
    <row r="33870" spans="1:6" ht="409.6" hidden="1" customHeight="1" x14ac:dyDescent="0.2"/>
    <row r="33871" spans="1:6" ht="25.5" customHeight="1" x14ac:dyDescent="0.2">
      <c r="A33871" s="84" t="s">
        <v>7012</v>
      </c>
      <c r="B33871" s="85" t="s">
        <v>7013</v>
      </c>
      <c r="C33871" s="86" t="s">
        <v>9</v>
      </c>
      <c r="D33871" s="87">
        <v>4.0800000000000003E-2</v>
      </c>
      <c r="E33871" s="88">
        <v>1286</v>
      </c>
      <c r="F33871" s="89">
        <f>+D33871*E33871</f>
        <v>52.468800000000002</v>
      </c>
    </row>
    <row r="33872" spans="1:6" ht="409.6" hidden="1" customHeight="1" x14ac:dyDescent="0.2"/>
    <row r="33873" spans="1:6" ht="25.5" customHeight="1" x14ac:dyDescent="0.2">
      <c r="A33873" s="84" t="s">
        <v>7014</v>
      </c>
      <c r="B33873" s="85" t="s">
        <v>7015</v>
      </c>
      <c r="C33873" s="86" t="s">
        <v>9</v>
      </c>
      <c r="D33873" s="87">
        <v>7.1099999999999997E-2</v>
      </c>
      <c r="E33873" s="88">
        <v>2170</v>
      </c>
      <c r="F33873" s="89">
        <f>+D33873*E33873</f>
        <v>154.28700000000001</v>
      </c>
    </row>
    <row r="33874" spans="1:6" ht="409.6" hidden="1" customHeight="1" x14ac:dyDescent="0.2"/>
    <row r="33875" spans="1:6" ht="25.5" customHeight="1" x14ac:dyDescent="0.2">
      <c r="A33875" s="84" t="s">
        <v>7016</v>
      </c>
      <c r="B33875" s="85" t="s">
        <v>7017</v>
      </c>
      <c r="C33875" s="86" t="s">
        <v>9</v>
      </c>
      <c r="D33875" s="87">
        <v>7.1099999999999997E-2</v>
      </c>
      <c r="E33875" s="88">
        <v>3270</v>
      </c>
      <c r="F33875" s="89">
        <f>+D33875*E33875</f>
        <v>232.49699999999999</v>
      </c>
    </row>
    <row r="33876" spans="1:6" ht="409.6" hidden="1" customHeight="1" x14ac:dyDescent="0.2"/>
    <row r="33877" spans="1:6" ht="25.5" customHeight="1" x14ac:dyDescent="0.2">
      <c r="A33877" s="84" t="s">
        <v>7018</v>
      </c>
      <c r="B33877" s="85" t="s">
        <v>7019</v>
      </c>
      <c r="C33877" s="86" t="s">
        <v>9</v>
      </c>
      <c r="D33877" s="87">
        <v>0.16667000000000001</v>
      </c>
      <c r="E33877" s="88">
        <v>2130</v>
      </c>
      <c r="F33877" s="89">
        <f>+D33877*E33877</f>
        <v>355.00710000000004</v>
      </c>
    </row>
    <row r="33878" spans="1:6" ht="409.6" hidden="1" customHeight="1" x14ac:dyDescent="0.2"/>
    <row r="33879" spans="1:6" ht="25.5" customHeight="1" x14ac:dyDescent="0.2">
      <c r="A33879" s="84" t="s">
        <v>6980</v>
      </c>
      <c r="B33879" s="85" t="s">
        <v>6981</v>
      </c>
      <c r="C33879" s="86" t="s">
        <v>9</v>
      </c>
      <c r="D33879" s="87">
        <v>3.0099999999999998E-2</v>
      </c>
      <c r="E33879" s="88">
        <v>5750</v>
      </c>
      <c r="F33879" s="89">
        <f>+D33879*E33879</f>
        <v>173.07499999999999</v>
      </c>
    </row>
    <row r="33880" spans="1:6" ht="409.6" hidden="1" customHeight="1" x14ac:dyDescent="0.2"/>
    <row r="33881" spans="1:6" ht="25.5" customHeight="1" x14ac:dyDescent="0.2">
      <c r="A33881" s="84" t="s">
        <v>6982</v>
      </c>
      <c r="B33881" s="85" t="s">
        <v>6983</v>
      </c>
      <c r="C33881" s="86" t="s">
        <v>9</v>
      </c>
      <c r="D33881" s="87">
        <v>5.11E-2</v>
      </c>
      <c r="E33881" s="88">
        <v>1840</v>
      </c>
      <c r="F33881" s="89">
        <f>+D33881*E33881</f>
        <v>94.024000000000001</v>
      </c>
    </row>
    <row r="33882" spans="1:6" ht="409.6" hidden="1" customHeight="1" x14ac:dyDescent="0.2"/>
    <row r="33883" spans="1:6" ht="25.5" customHeight="1" x14ac:dyDescent="0.2">
      <c r="A33883" s="84" t="s">
        <v>5450</v>
      </c>
      <c r="B33883" s="85" t="s">
        <v>5451</v>
      </c>
      <c r="C33883" s="86" t="s">
        <v>7</v>
      </c>
      <c r="D33883" s="87">
        <v>1.7000000000000001E-2</v>
      </c>
      <c r="E33883" s="88">
        <v>15900</v>
      </c>
      <c r="F33883" s="89">
        <f>+D33883*E33883</f>
        <v>270.3</v>
      </c>
    </row>
    <row r="33884" spans="1:6" ht="409.6" hidden="1" customHeight="1" x14ac:dyDescent="0.2"/>
    <row r="33885" spans="1:6" ht="25.5" customHeight="1" x14ac:dyDescent="0.2">
      <c r="A33885" s="84" t="s">
        <v>5400</v>
      </c>
      <c r="B33885" s="85" t="s">
        <v>5401</v>
      </c>
      <c r="C33885" s="86" t="s">
        <v>4880</v>
      </c>
      <c r="D33885" s="87">
        <v>5.64E-3</v>
      </c>
      <c r="E33885" s="88">
        <v>40500</v>
      </c>
      <c r="F33885" s="89">
        <f>+D33885*E33885</f>
        <v>228.42000000000002</v>
      </c>
    </row>
    <row r="33886" spans="1:6" ht="409.6" hidden="1" customHeight="1" x14ac:dyDescent="0.2"/>
    <row r="33887" spans="1:6" ht="25.5" customHeight="1" x14ac:dyDescent="0.2">
      <c r="A33887" s="84" t="s">
        <v>6259</v>
      </c>
      <c r="B33887" s="85" t="s">
        <v>6260</v>
      </c>
      <c r="C33887" s="86" t="s">
        <v>9</v>
      </c>
      <c r="D33887" s="87">
        <v>1.04E-2</v>
      </c>
      <c r="E33887" s="88">
        <v>4960</v>
      </c>
      <c r="F33887" s="89">
        <f>+D33887*E33887</f>
        <v>51.583999999999996</v>
      </c>
    </row>
    <row r="33888" spans="1:6" ht="409.6" hidden="1" customHeight="1" x14ac:dyDescent="0.2"/>
    <row r="33889" spans="1:6" ht="25.5" customHeight="1" x14ac:dyDescent="0.2">
      <c r="A33889" s="84" t="s">
        <v>5517</v>
      </c>
      <c r="B33889" s="85" t="s">
        <v>5518</v>
      </c>
      <c r="C33889" s="86" t="s">
        <v>4880</v>
      </c>
      <c r="D33889" s="87">
        <v>1.6000000000000001E-3</v>
      </c>
      <c r="E33889" s="88">
        <v>31900</v>
      </c>
      <c r="F33889" s="89">
        <f>+D33889*E33889</f>
        <v>51.04</v>
      </c>
    </row>
    <row r="33890" spans="1:6" ht="409.6" hidden="1" customHeight="1" x14ac:dyDescent="0.2"/>
    <row r="33891" spans="1:6" ht="25.5" customHeight="1" x14ac:dyDescent="0.2">
      <c r="A33891" s="84" t="s">
        <v>7006</v>
      </c>
      <c r="B33891" s="85" t="s">
        <v>7007</v>
      </c>
      <c r="C33891" s="86" t="s">
        <v>7</v>
      </c>
      <c r="D33891" s="87">
        <v>5.0000000000000001E-3</v>
      </c>
      <c r="E33891" s="88">
        <v>2000</v>
      </c>
      <c r="F33891" s="89">
        <f>+D33891*E33891</f>
        <v>10</v>
      </c>
    </row>
    <row r="33892" spans="1:6" ht="409.6" hidden="1" customHeight="1" x14ac:dyDescent="0.2"/>
    <row r="33893" spans="1:6" ht="25.5" customHeight="1" x14ac:dyDescent="0.2">
      <c r="A33893" s="84" t="s">
        <v>5680</v>
      </c>
      <c r="B33893" s="85" t="s">
        <v>5681</v>
      </c>
      <c r="C33893" s="86" t="s">
        <v>9</v>
      </c>
      <c r="D33893" s="87">
        <v>3.6200000000000003E-2</v>
      </c>
      <c r="E33893" s="88">
        <v>1310</v>
      </c>
      <c r="F33893" s="89">
        <f>+D33893*E33893</f>
        <v>47.422000000000004</v>
      </c>
    </row>
    <row r="33894" spans="1:6" ht="409.6" hidden="1" customHeight="1" x14ac:dyDescent="0.2"/>
    <row r="33895" spans="1:6" ht="25.5" customHeight="1" x14ac:dyDescent="0.2">
      <c r="A33895" s="84" t="s">
        <v>6169</v>
      </c>
      <c r="B33895" s="85" t="s">
        <v>6170</v>
      </c>
      <c r="C33895" s="86" t="s">
        <v>9</v>
      </c>
      <c r="D33895" s="87">
        <v>4.1099999999999998E-2</v>
      </c>
      <c r="E33895" s="88">
        <v>9500</v>
      </c>
      <c r="F33895" s="89">
        <f>+D33895*E33895</f>
        <v>390.45</v>
      </c>
    </row>
    <row r="33896" spans="1:6" ht="409.6" hidden="1" customHeight="1" x14ac:dyDescent="0.2"/>
    <row r="33897" spans="1:6" ht="25.5" customHeight="1" thickBot="1" x14ac:dyDescent="0.25">
      <c r="A33897" s="84" t="s">
        <v>6642</v>
      </c>
      <c r="B33897" s="85" t="s">
        <v>6643</v>
      </c>
      <c r="C33897" s="86" t="s">
        <v>9</v>
      </c>
      <c r="D33897" s="87">
        <v>0.01</v>
      </c>
      <c r="E33897" s="88">
        <v>9500</v>
      </c>
      <c r="F33897" s="89">
        <f>+D33897*E33897</f>
        <v>95</v>
      </c>
    </row>
    <row r="33898" spans="1:6" ht="409.6" hidden="1" customHeight="1" thickBot="1" x14ac:dyDescent="0.25"/>
    <row r="33899" spans="1:6" ht="13.5" customHeight="1" thickBot="1" x14ac:dyDescent="0.25">
      <c r="A33899" s="90" t="s">
        <v>4883</v>
      </c>
      <c r="B33899" s="91"/>
      <c r="C33899" s="92">
        <v>27.157261305955601</v>
      </c>
      <c r="D33899" s="91"/>
      <c r="E33899" s="93" t="s">
        <v>4884</v>
      </c>
      <c r="F33899" s="94">
        <v>11824</v>
      </c>
    </row>
    <row r="33900" spans="1:6" ht="0.2" customHeight="1" x14ac:dyDescent="0.2"/>
    <row r="33901" spans="1:6" ht="12.75" customHeight="1" x14ac:dyDescent="0.2">
      <c r="A33901" s="80" t="s">
        <v>4871</v>
      </c>
      <c r="B33901" s="81" t="s">
        <v>4885</v>
      </c>
      <c r="C33901" s="82" t="s">
        <v>4870</v>
      </c>
      <c r="D33901" s="82" t="s">
        <v>4873</v>
      </c>
      <c r="E33901" s="82" t="s">
        <v>4874</v>
      </c>
      <c r="F33901" s="83" t="s">
        <v>4875</v>
      </c>
    </row>
    <row r="33902" spans="1:6" ht="409.6" hidden="1" customHeight="1" x14ac:dyDescent="0.2"/>
    <row r="33903" spans="1:6" ht="25.5" customHeight="1" thickBot="1" x14ac:dyDescent="0.25">
      <c r="A33903" s="84" t="s">
        <v>6978</v>
      </c>
      <c r="B33903" s="85" t="s">
        <v>6979</v>
      </c>
      <c r="C33903" s="86" t="s">
        <v>4888</v>
      </c>
      <c r="D33903" s="87">
        <v>0.12470000000000001</v>
      </c>
      <c r="E33903" s="88">
        <v>242224</v>
      </c>
      <c r="F33903" s="89">
        <f>+D33903*E33903</f>
        <v>30205.3328</v>
      </c>
    </row>
    <row r="33904" spans="1:6" ht="409.6" hidden="1" customHeight="1" thickBot="1" x14ac:dyDescent="0.25"/>
    <row r="33905" spans="1:6" ht="13.5" customHeight="1" thickBot="1" x14ac:dyDescent="0.25">
      <c r="A33905" s="90" t="s">
        <v>4893</v>
      </c>
      <c r="B33905" s="91"/>
      <c r="C33905" s="92">
        <v>69.374583706561907</v>
      </c>
      <c r="D33905" s="91"/>
      <c r="E33905" s="93" t="s">
        <v>4884</v>
      </c>
      <c r="F33905" s="94">
        <v>30205</v>
      </c>
    </row>
    <row r="33906" spans="1:6" ht="0.2" customHeight="1" x14ac:dyDescent="0.2"/>
    <row r="33907" spans="1:6" ht="12.75" customHeight="1" x14ac:dyDescent="0.2">
      <c r="A33907" s="80" t="s">
        <v>4871</v>
      </c>
      <c r="B33907" s="81" t="s">
        <v>4894</v>
      </c>
      <c r="C33907" s="82" t="s">
        <v>4870</v>
      </c>
      <c r="D33907" s="82" t="s">
        <v>4873</v>
      </c>
      <c r="E33907" s="82" t="s">
        <v>4874</v>
      </c>
      <c r="F33907" s="83" t="s">
        <v>4875</v>
      </c>
    </row>
    <row r="33908" spans="1:6" ht="409.6" hidden="1" customHeight="1" x14ac:dyDescent="0.2"/>
    <row r="33909" spans="1:6" ht="25.5" customHeight="1" thickBot="1" x14ac:dyDescent="0.25">
      <c r="A33909" s="84" t="s">
        <v>4895</v>
      </c>
      <c r="B33909" s="85" t="s">
        <v>4896</v>
      </c>
      <c r="C33909" s="86" t="s">
        <v>4897</v>
      </c>
      <c r="D33909" s="87">
        <v>0.05</v>
      </c>
      <c r="E33909" s="88">
        <v>30205</v>
      </c>
      <c r="F33909" s="89">
        <f>+D33909*E33909</f>
        <v>1510.25</v>
      </c>
    </row>
    <row r="33910" spans="1:6" ht="409.6" hidden="1" customHeight="1" thickBot="1" x14ac:dyDescent="0.25"/>
    <row r="33911" spans="1:6" ht="13.5" customHeight="1" thickBot="1" x14ac:dyDescent="0.25">
      <c r="A33911" s="90" t="s">
        <v>4898</v>
      </c>
      <c r="B33911" s="91"/>
      <c r="C33911" s="92">
        <v>3.4681549874824902</v>
      </c>
      <c r="D33911" s="91"/>
      <c r="E33911" s="93" t="s">
        <v>4884</v>
      </c>
      <c r="F33911" s="94">
        <v>1510</v>
      </c>
    </row>
    <row r="33912" spans="1:6" ht="0.2" customHeight="1" thickBot="1" x14ac:dyDescent="0.25"/>
    <row r="33913" spans="1:6" ht="12.75" customHeight="1" thickBot="1" x14ac:dyDescent="0.3">
      <c r="A33913" s="157" t="s">
        <v>4909</v>
      </c>
      <c r="B33913" s="158"/>
      <c r="C33913" s="158"/>
      <c r="D33913" s="158"/>
      <c r="E33913" s="159">
        <v>43539</v>
      </c>
      <c r="F33913" s="160"/>
    </row>
    <row r="33914" spans="1:6" ht="12.75" customHeight="1" x14ac:dyDescent="0.2"/>
    <row r="33915" spans="1:6" ht="12.75" customHeight="1" x14ac:dyDescent="0.2"/>
    <row r="33916" spans="1:6" ht="409.6" hidden="1" customHeight="1" x14ac:dyDescent="0.2"/>
    <row r="33917" spans="1:6" ht="12.75" customHeight="1" x14ac:dyDescent="0.25">
      <c r="A33917" s="144" t="s">
        <v>4868</v>
      </c>
      <c r="B33917" s="145"/>
      <c r="C33917" s="145"/>
      <c r="D33917" s="145"/>
      <c r="E33917" s="146"/>
      <c r="F33917" s="147"/>
    </row>
    <row r="33918" spans="1:6" ht="12.75" customHeight="1" x14ac:dyDescent="0.2">
      <c r="A33918" s="138" t="s">
        <v>4038</v>
      </c>
      <c r="B33918" s="139"/>
      <c r="C33918" s="139"/>
      <c r="D33918" s="140"/>
      <c r="E33918" s="76" t="s">
        <v>4869</v>
      </c>
      <c r="F33918" s="77" t="s">
        <v>4870</v>
      </c>
    </row>
    <row r="33919" spans="1:6" ht="12.75" customHeight="1" x14ac:dyDescent="0.2">
      <c r="A33919" s="141"/>
      <c r="B33919" s="142"/>
      <c r="C33919" s="142"/>
      <c r="D33919" s="143"/>
      <c r="E33919" s="78" t="s">
        <v>8955</v>
      </c>
      <c r="F33919" s="79" t="s">
        <v>263</v>
      </c>
    </row>
    <row r="33920" spans="1:6" ht="409.6" hidden="1" customHeight="1" x14ac:dyDescent="0.2"/>
    <row r="33921" spans="1:6" ht="12.75" customHeight="1" x14ac:dyDescent="0.2">
      <c r="A33921" s="80" t="s">
        <v>4871</v>
      </c>
      <c r="B33921" s="81" t="s">
        <v>4872</v>
      </c>
      <c r="C33921" s="82" t="s">
        <v>4870</v>
      </c>
      <c r="D33921" s="82" t="s">
        <v>4873</v>
      </c>
      <c r="E33921" s="82" t="s">
        <v>4874</v>
      </c>
      <c r="F33921" s="83" t="s">
        <v>4875</v>
      </c>
    </row>
    <row r="33922" spans="1:6" ht="409.6" hidden="1" customHeight="1" x14ac:dyDescent="0.2"/>
    <row r="33923" spans="1:6" ht="25.5" customHeight="1" x14ac:dyDescent="0.2">
      <c r="A33923" s="84" t="s">
        <v>7020</v>
      </c>
      <c r="B33923" s="85" t="s">
        <v>7021</v>
      </c>
      <c r="C33923" s="86" t="s">
        <v>263</v>
      </c>
      <c r="D33923" s="87">
        <v>1.05</v>
      </c>
      <c r="E33923" s="88">
        <v>12083</v>
      </c>
      <c r="F33923" s="89">
        <f>+D33923*E33923</f>
        <v>12687.15</v>
      </c>
    </row>
    <row r="33924" spans="1:6" ht="409.6" hidden="1" customHeight="1" x14ac:dyDescent="0.2"/>
    <row r="33925" spans="1:6" ht="25.5" customHeight="1" x14ac:dyDescent="0.2">
      <c r="A33925" s="84" t="s">
        <v>6263</v>
      </c>
      <c r="B33925" s="85" t="s">
        <v>6264</v>
      </c>
      <c r="C33925" s="86" t="s">
        <v>9</v>
      </c>
      <c r="D33925" s="87">
        <v>0.77</v>
      </c>
      <c r="E33925" s="88">
        <v>1110</v>
      </c>
      <c r="F33925" s="89">
        <f>+D33925*E33925</f>
        <v>854.7</v>
      </c>
    </row>
    <row r="33926" spans="1:6" ht="409.6" hidden="1" customHeight="1" x14ac:dyDescent="0.2"/>
    <row r="33927" spans="1:6" ht="25.5" customHeight="1" x14ac:dyDescent="0.2">
      <c r="A33927" s="84" t="s">
        <v>6265</v>
      </c>
      <c r="B33927" s="85" t="s">
        <v>6266</v>
      </c>
      <c r="C33927" s="86" t="s">
        <v>9</v>
      </c>
      <c r="D33927" s="87">
        <v>0.121</v>
      </c>
      <c r="E33927" s="88">
        <v>1810</v>
      </c>
      <c r="F33927" s="89">
        <f>+D33927*E33927</f>
        <v>219.01</v>
      </c>
    </row>
    <row r="33928" spans="1:6" ht="409.6" hidden="1" customHeight="1" x14ac:dyDescent="0.2"/>
    <row r="33929" spans="1:6" ht="25.5" customHeight="1" x14ac:dyDescent="0.2">
      <c r="A33929" s="84" t="s">
        <v>6267</v>
      </c>
      <c r="B33929" s="85" t="s">
        <v>6268</v>
      </c>
      <c r="C33929" s="86" t="s">
        <v>9</v>
      </c>
      <c r="D33929" s="87">
        <v>8.7999999999999995E-2</v>
      </c>
      <c r="E33929" s="88">
        <v>1110</v>
      </c>
      <c r="F33929" s="89">
        <f>+D33929*E33929</f>
        <v>97.679999999999993</v>
      </c>
    </row>
    <row r="33930" spans="1:6" ht="409.6" hidden="1" customHeight="1" x14ac:dyDescent="0.2"/>
    <row r="33931" spans="1:6" ht="25.5" customHeight="1" x14ac:dyDescent="0.2">
      <c r="A33931" s="84" t="s">
        <v>6111</v>
      </c>
      <c r="B33931" s="85" t="s">
        <v>6112</v>
      </c>
      <c r="C33931" s="86" t="s">
        <v>9</v>
      </c>
      <c r="D33931" s="87">
        <v>0.32450000000000001</v>
      </c>
      <c r="E33931" s="88">
        <v>1810</v>
      </c>
      <c r="F33931" s="89">
        <f>+D33931*E33931</f>
        <v>587.34500000000003</v>
      </c>
    </row>
    <row r="33932" spans="1:6" ht="409.6" hidden="1" customHeight="1" x14ac:dyDescent="0.2"/>
    <row r="33933" spans="1:6" ht="25.5" customHeight="1" x14ac:dyDescent="0.2">
      <c r="A33933" s="84" t="s">
        <v>6269</v>
      </c>
      <c r="B33933" s="85" t="s">
        <v>6270</v>
      </c>
      <c r="C33933" s="86" t="s">
        <v>9</v>
      </c>
      <c r="D33933" s="87">
        <v>0.36299999999999999</v>
      </c>
      <c r="E33933" s="88">
        <v>610</v>
      </c>
      <c r="F33933" s="89">
        <f>+D33933*E33933</f>
        <v>221.43</v>
      </c>
    </row>
    <row r="33934" spans="1:6" ht="409.6" hidden="1" customHeight="1" x14ac:dyDescent="0.2"/>
    <row r="33935" spans="1:6" ht="25.5" customHeight="1" x14ac:dyDescent="0.2">
      <c r="A33935" s="84" t="s">
        <v>6271</v>
      </c>
      <c r="B33935" s="85" t="s">
        <v>6272</v>
      </c>
      <c r="C33935" s="86" t="s">
        <v>9</v>
      </c>
      <c r="D33935" s="87">
        <v>0.80300000000000005</v>
      </c>
      <c r="E33935" s="88">
        <v>2095</v>
      </c>
      <c r="F33935" s="89">
        <f>+D33935*E33935</f>
        <v>1682.2850000000001</v>
      </c>
    </row>
    <row r="33936" spans="1:6" ht="409.6" hidden="1" customHeight="1" x14ac:dyDescent="0.2"/>
    <row r="33937" spans="1:6" ht="25.5" customHeight="1" x14ac:dyDescent="0.2">
      <c r="A33937" s="84" t="s">
        <v>6273</v>
      </c>
      <c r="B33937" s="85" t="s">
        <v>6274</v>
      </c>
      <c r="C33937" s="86" t="s">
        <v>9</v>
      </c>
      <c r="D33937" s="87">
        <v>0.38500000000000001</v>
      </c>
      <c r="E33937" s="88">
        <v>3295</v>
      </c>
      <c r="F33937" s="89">
        <f>+D33937*E33937</f>
        <v>1268.575</v>
      </c>
    </row>
    <row r="33938" spans="1:6" ht="409.6" hidden="1" customHeight="1" x14ac:dyDescent="0.2"/>
    <row r="33939" spans="1:6" ht="25.5" customHeight="1" x14ac:dyDescent="0.2">
      <c r="A33939" s="84" t="s">
        <v>6275</v>
      </c>
      <c r="B33939" s="85" t="s">
        <v>6276</v>
      </c>
      <c r="C33939" s="86" t="s">
        <v>9</v>
      </c>
      <c r="D33939" s="87">
        <v>8.6900000000000005E-2</v>
      </c>
      <c r="E33939" s="88">
        <v>9950</v>
      </c>
      <c r="F33939" s="89">
        <f>+D33939*E33939</f>
        <v>864.65500000000009</v>
      </c>
    </row>
    <row r="33940" spans="1:6" ht="409.6" hidden="1" customHeight="1" x14ac:dyDescent="0.2"/>
    <row r="33941" spans="1:6" ht="25.5" customHeight="1" x14ac:dyDescent="0.2">
      <c r="A33941" s="84" t="s">
        <v>7022</v>
      </c>
      <c r="B33941" s="85" t="s">
        <v>7023</v>
      </c>
      <c r="C33941" s="86" t="s">
        <v>9</v>
      </c>
      <c r="D33941" s="87">
        <v>0.05</v>
      </c>
      <c r="E33941" s="88">
        <v>2850</v>
      </c>
      <c r="F33941" s="89">
        <f>+D33941*E33941</f>
        <v>142.5</v>
      </c>
    </row>
    <row r="33942" spans="1:6" ht="409.6" hidden="1" customHeight="1" x14ac:dyDescent="0.2"/>
    <row r="33943" spans="1:6" ht="25.5" customHeight="1" x14ac:dyDescent="0.2">
      <c r="A33943" s="84" t="s">
        <v>5450</v>
      </c>
      <c r="B33943" s="85" t="s">
        <v>5451</v>
      </c>
      <c r="C33943" s="86" t="s">
        <v>7</v>
      </c>
      <c r="D33943" s="87">
        <v>1.0999999999999999E-2</v>
      </c>
      <c r="E33943" s="88">
        <v>15900</v>
      </c>
      <c r="F33943" s="89">
        <f>+D33943*E33943</f>
        <v>174.89999999999998</v>
      </c>
    </row>
    <row r="33944" spans="1:6" ht="409.6" hidden="1" customHeight="1" x14ac:dyDescent="0.2"/>
    <row r="33945" spans="1:6" ht="25.5" customHeight="1" x14ac:dyDescent="0.2">
      <c r="A33945" s="84" t="s">
        <v>6259</v>
      </c>
      <c r="B33945" s="85" t="s">
        <v>6260</v>
      </c>
      <c r="C33945" s="86" t="s">
        <v>9</v>
      </c>
      <c r="D33945" s="87">
        <v>1.0999999999999999E-2</v>
      </c>
      <c r="E33945" s="88">
        <v>4960</v>
      </c>
      <c r="F33945" s="89">
        <f>+D33945*E33945</f>
        <v>54.559999999999995</v>
      </c>
    </row>
    <row r="33946" spans="1:6" ht="409.6" hidden="1" customHeight="1" x14ac:dyDescent="0.2"/>
    <row r="33947" spans="1:6" ht="25.5" customHeight="1" x14ac:dyDescent="0.2">
      <c r="A33947" s="84" t="s">
        <v>5446</v>
      </c>
      <c r="B33947" s="85" t="s">
        <v>5447</v>
      </c>
      <c r="C33947" s="86" t="s">
        <v>4880</v>
      </c>
      <c r="D33947" s="87">
        <v>4.9500000000000004E-3</v>
      </c>
      <c r="E33947" s="88">
        <v>14600</v>
      </c>
      <c r="F33947" s="89">
        <f>+D33947*E33947</f>
        <v>72.27000000000001</v>
      </c>
    </row>
    <row r="33948" spans="1:6" ht="409.6" hidden="1" customHeight="1" x14ac:dyDescent="0.2"/>
    <row r="33949" spans="1:6" ht="25.5" customHeight="1" x14ac:dyDescent="0.2">
      <c r="A33949" s="84" t="s">
        <v>5674</v>
      </c>
      <c r="B33949" s="85" t="s">
        <v>5675</v>
      </c>
      <c r="C33949" s="86" t="s">
        <v>9</v>
      </c>
      <c r="D33949" s="87">
        <v>6.0499999999999998E-2</v>
      </c>
      <c r="E33949" s="88">
        <v>1310</v>
      </c>
      <c r="F33949" s="89">
        <f>+D33949*E33949</f>
        <v>79.254999999999995</v>
      </c>
    </row>
    <row r="33950" spans="1:6" ht="409.6" hidden="1" customHeight="1" x14ac:dyDescent="0.2"/>
    <row r="33951" spans="1:6" ht="25.5" customHeight="1" x14ac:dyDescent="0.2">
      <c r="A33951" s="84" t="s">
        <v>5698</v>
      </c>
      <c r="B33951" s="85" t="s">
        <v>5699</v>
      </c>
      <c r="C33951" s="86" t="s">
        <v>9</v>
      </c>
      <c r="D33951" s="87">
        <v>2.1999999999999999E-2</v>
      </c>
      <c r="E33951" s="88">
        <v>6450</v>
      </c>
      <c r="F33951" s="89">
        <f>+D33951*E33951</f>
        <v>141.9</v>
      </c>
    </row>
    <row r="33952" spans="1:6" ht="409.6" hidden="1" customHeight="1" x14ac:dyDescent="0.2"/>
    <row r="33953" spans="1:6" ht="25.5" customHeight="1" x14ac:dyDescent="0.2">
      <c r="A33953" s="84" t="s">
        <v>6642</v>
      </c>
      <c r="B33953" s="85" t="s">
        <v>6643</v>
      </c>
      <c r="C33953" s="86" t="s">
        <v>9</v>
      </c>
      <c r="D33953" s="87">
        <v>0.02</v>
      </c>
      <c r="E33953" s="88">
        <v>9500</v>
      </c>
      <c r="F33953" s="89">
        <f>+D33953*E33953</f>
        <v>190</v>
      </c>
    </row>
    <row r="33954" spans="1:6" ht="409.6" hidden="1" customHeight="1" x14ac:dyDescent="0.2"/>
    <row r="33955" spans="1:6" ht="25.5" customHeight="1" x14ac:dyDescent="0.2">
      <c r="A33955" s="84" t="s">
        <v>6261</v>
      </c>
      <c r="B33955" s="85" t="s">
        <v>6262</v>
      </c>
      <c r="C33955" s="86" t="s">
        <v>9</v>
      </c>
      <c r="D33955" s="87">
        <v>1.2E-2</v>
      </c>
      <c r="E33955" s="88">
        <v>45000</v>
      </c>
      <c r="F33955" s="89">
        <f>+D33955*E33955</f>
        <v>540</v>
      </c>
    </row>
    <row r="33956" spans="1:6" ht="409.6" hidden="1" customHeight="1" x14ac:dyDescent="0.2"/>
    <row r="33957" spans="1:6" ht="25.5" customHeight="1" x14ac:dyDescent="0.2">
      <c r="A33957" s="84" t="s">
        <v>6121</v>
      </c>
      <c r="B33957" s="85" t="s">
        <v>6122</v>
      </c>
      <c r="C33957" s="86" t="s">
        <v>9</v>
      </c>
      <c r="D33957" s="87">
        <v>6.0499999999999998E-2</v>
      </c>
      <c r="E33957" s="88">
        <v>3040</v>
      </c>
      <c r="F33957" s="89">
        <f>+D33957*E33957</f>
        <v>183.92</v>
      </c>
    </row>
    <row r="33958" spans="1:6" ht="409.6" hidden="1" customHeight="1" x14ac:dyDescent="0.2"/>
    <row r="33959" spans="1:6" ht="25.5" customHeight="1" thickBot="1" x14ac:dyDescent="0.25">
      <c r="A33959" s="84" t="s">
        <v>7024</v>
      </c>
      <c r="B33959" s="85" t="s">
        <v>7025</v>
      </c>
      <c r="C33959" s="86" t="s">
        <v>7026</v>
      </c>
      <c r="D33959" s="87">
        <v>4.9000000000000002E-2</v>
      </c>
      <c r="E33959" s="88">
        <v>22050</v>
      </c>
      <c r="F33959" s="89">
        <f>+D33959*E33959</f>
        <v>1080.45</v>
      </c>
    </row>
    <row r="33960" spans="1:6" ht="409.6" hidden="1" customHeight="1" thickBot="1" x14ac:dyDescent="0.25"/>
    <row r="33961" spans="1:6" ht="13.5" customHeight="1" thickBot="1" x14ac:dyDescent="0.25">
      <c r="A33961" s="90" t="s">
        <v>4883</v>
      </c>
      <c r="B33961" s="91"/>
      <c r="C33961" s="92">
        <v>45.047405987003302</v>
      </c>
      <c r="D33961" s="91"/>
      <c r="E33961" s="93" t="s">
        <v>4884</v>
      </c>
      <c r="F33961" s="94">
        <v>21143</v>
      </c>
    </row>
    <row r="33962" spans="1:6" ht="0.2" customHeight="1" x14ac:dyDescent="0.2"/>
    <row r="33963" spans="1:6" ht="12.75" customHeight="1" x14ac:dyDescent="0.2">
      <c r="A33963" s="80" t="s">
        <v>4871</v>
      </c>
      <c r="B33963" s="81" t="s">
        <v>4885</v>
      </c>
      <c r="C33963" s="82" t="s">
        <v>4870</v>
      </c>
      <c r="D33963" s="82" t="s">
        <v>4873</v>
      </c>
      <c r="E33963" s="82" t="s">
        <v>4874</v>
      </c>
      <c r="F33963" s="83" t="s">
        <v>4875</v>
      </c>
    </row>
    <row r="33964" spans="1:6" ht="409.6" hidden="1" customHeight="1" x14ac:dyDescent="0.2"/>
    <row r="33965" spans="1:6" ht="25.5" customHeight="1" thickBot="1" x14ac:dyDescent="0.25">
      <c r="A33965" s="84" t="s">
        <v>4935</v>
      </c>
      <c r="B33965" s="85" t="s">
        <v>4936</v>
      </c>
      <c r="C33965" s="86" t="s">
        <v>4888</v>
      </c>
      <c r="D33965" s="87">
        <v>0.1235</v>
      </c>
      <c r="E33965" s="88">
        <v>198902</v>
      </c>
      <c r="F33965" s="89">
        <f>+D33965*E33965</f>
        <v>24564.397000000001</v>
      </c>
    </row>
    <row r="33966" spans="1:6" ht="409.6" hidden="1" customHeight="1" thickBot="1" x14ac:dyDescent="0.25"/>
    <row r="33967" spans="1:6" ht="13.5" customHeight="1" thickBot="1" x14ac:dyDescent="0.25">
      <c r="A33967" s="90" t="s">
        <v>4893</v>
      </c>
      <c r="B33967" s="91"/>
      <c r="C33967" s="92">
        <v>52.336209651645902</v>
      </c>
      <c r="D33967" s="91"/>
      <c r="E33967" s="93" t="s">
        <v>4884</v>
      </c>
      <c r="F33967" s="94">
        <v>24564</v>
      </c>
    </row>
    <row r="33968" spans="1:6" ht="0.2" customHeight="1" x14ac:dyDescent="0.2"/>
    <row r="33969" spans="1:6" ht="12.75" customHeight="1" x14ac:dyDescent="0.2">
      <c r="A33969" s="80" t="s">
        <v>4871</v>
      </c>
      <c r="B33969" s="81" t="s">
        <v>4894</v>
      </c>
      <c r="C33969" s="82" t="s">
        <v>4870</v>
      </c>
      <c r="D33969" s="82" t="s">
        <v>4873</v>
      </c>
      <c r="E33969" s="82" t="s">
        <v>4874</v>
      </c>
      <c r="F33969" s="83" t="s">
        <v>4875</v>
      </c>
    </row>
    <row r="33970" spans="1:6" ht="409.6" hidden="1" customHeight="1" x14ac:dyDescent="0.2"/>
    <row r="33971" spans="1:6" ht="25.5" customHeight="1" thickBot="1" x14ac:dyDescent="0.25">
      <c r="A33971" s="84" t="s">
        <v>4895</v>
      </c>
      <c r="B33971" s="85" t="s">
        <v>4896</v>
      </c>
      <c r="C33971" s="86" t="s">
        <v>4897</v>
      </c>
      <c r="D33971" s="87">
        <v>0.05</v>
      </c>
      <c r="E33971" s="88">
        <v>24564</v>
      </c>
      <c r="F33971" s="89">
        <f>+D33971*E33971</f>
        <v>1228.2</v>
      </c>
    </row>
    <row r="33972" spans="1:6" ht="409.6" hidden="1" customHeight="1" thickBot="1" x14ac:dyDescent="0.25"/>
    <row r="33973" spans="1:6" ht="13.5" customHeight="1" thickBot="1" x14ac:dyDescent="0.25">
      <c r="A33973" s="90" t="s">
        <v>4898</v>
      </c>
      <c r="B33973" s="91"/>
      <c r="C33973" s="92">
        <v>2.6163843613508</v>
      </c>
      <c r="D33973" s="91"/>
      <c r="E33973" s="93" t="s">
        <v>4884</v>
      </c>
      <c r="F33973" s="94">
        <v>1228</v>
      </c>
    </row>
    <row r="33974" spans="1:6" ht="0.2" customHeight="1" thickBot="1" x14ac:dyDescent="0.25"/>
    <row r="33975" spans="1:6" ht="12.75" customHeight="1" thickBot="1" x14ac:dyDescent="0.3">
      <c r="A33975" s="157" t="s">
        <v>4909</v>
      </c>
      <c r="B33975" s="158"/>
      <c r="C33975" s="158"/>
      <c r="D33975" s="158"/>
      <c r="E33975" s="159">
        <v>46935</v>
      </c>
      <c r="F33975" s="160"/>
    </row>
    <row r="33976" spans="1:6" ht="12.75" customHeight="1" x14ac:dyDescent="0.2"/>
    <row r="33977" spans="1:6" ht="12.75" customHeight="1" x14ac:dyDescent="0.2"/>
    <row r="33978" spans="1:6" ht="409.6" hidden="1" customHeight="1" x14ac:dyDescent="0.2"/>
    <row r="33979" spans="1:6" ht="12.75" customHeight="1" x14ac:dyDescent="0.25">
      <c r="A33979" s="144" t="s">
        <v>4868</v>
      </c>
      <c r="B33979" s="145"/>
      <c r="C33979" s="145"/>
      <c r="D33979" s="145"/>
      <c r="E33979" s="146"/>
      <c r="F33979" s="147"/>
    </row>
    <row r="33980" spans="1:6" ht="12.75" customHeight="1" x14ac:dyDescent="0.2">
      <c r="A33980" s="138" t="s">
        <v>4039</v>
      </c>
      <c r="B33980" s="139"/>
      <c r="C33980" s="139"/>
      <c r="D33980" s="140"/>
      <c r="E33980" s="76" t="s">
        <v>4869</v>
      </c>
      <c r="F33980" s="77" t="s">
        <v>4870</v>
      </c>
    </row>
    <row r="33981" spans="1:6" ht="12.75" customHeight="1" x14ac:dyDescent="0.2">
      <c r="A33981" s="141"/>
      <c r="B33981" s="142"/>
      <c r="C33981" s="142"/>
      <c r="D33981" s="143"/>
      <c r="E33981" s="78" t="s">
        <v>8956</v>
      </c>
      <c r="F33981" s="79" t="s">
        <v>263</v>
      </c>
    </row>
    <row r="33982" spans="1:6" ht="409.6" hidden="1" customHeight="1" x14ac:dyDescent="0.2"/>
    <row r="33983" spans="1:6" ht="12.75" customHeight="1" x14ac:dyDescent="0.2">
      <c r="A33983" s="80" t="s">
        <v>4871</v>
      </c>
      <c r="B33983" s="81" t="s">
        <v>4872</v>
      </c>
      <c r="C33983" s="82" t="s">
        <v>4870</v>
      </c>
      <c r="D33983" s="82" t="s">
        <v>4873</v>
      </c>
      <c r="E33983" s="82" t="s">
        <v>4874</v>
      </c>
      <c r="F33983" s="83" t="s">
        <v>4875</v>
      </c>
    </row>
    <row r="33984" spans="1:6" ht="409.6" hidden="1" customHeight="1" x14ac:dyDescent="0.2"/>
    <row r="33985" spans="1:6" ht="25.5" customHeight="1" x14ac:dyDescent="0.2">
      <c r="A33985" s="84" t="s">
        <v>7027</v>
      </c>
      <c r="B33985" s="85" t="s">
        <v>7028</v>
      </c>
      <c r="C33985" s="86" t="s">
        <v>263</v>
      </c>
      <c r="D33985" s="87">
        <v>1.05</v>
      </c>
      <c r="E33985" s="88">
        <v>15934</v>
      </c>
      <c r="F33985" s="89">
        <f>+D33985*E33985</f>
        <v>16730.7</v>
      </c>
    </row>
    <row r="33986" spans="1:6" ht="409.6" hidden="1" customHeight="1" x14ac:dyDescent="0.2"/>
    <row r="33987" spans="1:6" ht="25.5" customHeight="1" x14ac:dyDescent="0.2">
      <c r="A33987" s="84" t="s">
        <v>6247</v>
      </c>
      <c r="B33987" s="85" t="s">
        <v>6248</v>
      </c>
      <c r="C33987" s="86" t="s">
        <v>9</v>
      </c>
      <c r="D33987" s="87">
        <v>0.121</v>
      </c>
      <c r="E33987" s="88">
        <v>3010</v>
      </c>
      <c r="F33987" s="89">
        <f>+D33987*E33987</f>
        <v>364.21</v>
      </c>
    </row>
    <row r="33988" spans="1:6" ht="409.6" hidden="1" customHeight="1" x14ac:dyDescent="0.2"/>
    <row r="33989" spans="1:6" ht="25.5" customHeight="1" x14ac:dyDescent="0.2">
      <c r="A33989" s="84" t="s">
        <v>6249</v>
      </c>
      <c r="B33989" s="85" t="s">
        <v>6250</v>
      </c>
      <c r="C33989" s="86" t="s">
        <v>9</v>
      </c>
      <c r="D33989" s="87">
        <v>8.7999999999999995E-2</v>
      </c>
      <c r="E33989" s="88">
        <v>2110</v>
      </c>
      <c r="F33989" s="89">
        <f>+D33989*E33989</f>
        <v>185.67999999999998</v>
      </c>
    </row>
    <row r="33990" spans="1:6" ht="409.6" hidden="1" customHeight="1" x14ac:dyDescent="0.2"/>
    <row r="33991" spans="1:6" ht="25.5" customHeight="1" x14ac:dyDescent="0.2">
      <c r="A33991" s="84" t="s">
        <v>6129</v>
      </c>
      <c r="B33991" s="85" t="s">
        <v>6130</v>
      </c>
      <c r="C33991" s="86" t="s">
        <v>9</v>
      </c>
      <c r="D33991" s="87">
        <v>0.11</v>
      </c>
      <c r="E33991" s="88">
        <v>3810</v>
      </c>
      <c r="F33991" s="89">
        <f>+D33991*E33991</f>
        <v>419.1</v>
      </c>
    </row>
    <row r="33992" spans="1:6" ht="409.6" hidden="1" customHeight="1" x14ac:dyDescent="0.2"/>
    <row r="33993" spans="1:6" ht="25.5" customHeight="1" x14ac:dyDescent="0.2">
      <c r="A33993" s="84" t="s">
        <v>6251</v>
      </c>
      <c r="B33993" s="85" t="s">
        <v>6252</v>
      </c>
      <c r="C33993" s="86" t="s">
        <v>9</v>
      </c>
      <c r="D33993" s="87">
        <v>0.11</v>
      </c>
      <c r="E33993" s="88">
        <v>1510</v>
      </c>
      <c r="F33993" s="89">
        <f>+D33993*E33993</f>
        <v>166.1</v>
      </c>
    </row>
    <row r="33994" spans="1:6" ht="409.6" hidden="1" customHeight="1" x14ac:dyDescent="0.2"/>
    <row r="33995" spans="1:6" ht="25.5" customHeight="1" x14ac:dyDescent="0.2">
      <c r="A33995" s="84" t="s">
        <v>6253</v>
      </c>
      <c r="B33995" s="85" t="s">
        <v>6254</v>
      </c>
      <c r="C33995" s="86" t="s">
        <v>9</v>
      </c>
      <c r="D33995" s="87">
        <v>0.16500000000000001</v>
      </c>
      <c r="E33995" s="88">
        <v>2950</v>
      </c>
      <c r="F33995" s="89">
        <f>+D33995*E33995</f>
        <v>486.75</v>
      </c>
    </row>
    <row r="33996" spans="1:6" ht="409.6" hidden="1" customHeight="1" x14ac:dyDescent="0.2"/>
    <row r="33997" spans="1:6" ht="25.5" customHeight="1" x14ac:dyDescent="0.2">
      <c r="A33997" s="84" t="s">
        <v>6255</v>
      </c>
      <c r="B33997" s="85" t="s">
        <v>6256</v>
      </c>
      <c r="C33997" s="86" t="s">
        <v>9</v>
      </c>
      <c r="D33997" s="87">
        <v>0.35859999999999997</v>
      </c>
      <c r="E33997" s="88">
        <v>2138</v>
      </c>
      <c r="F33997" s="89">
        <f>+D33997*E33997</f>
        <v>766.68679999999995</v>
      </c>
    </row>
    <row r="33998" spans="1:6" ht="409.6" hidden="1" customHeight="1" x14ac:dyDescent="0.2"/>
    <row r="33999" spans="1:6" ht="25.5" customHeight="1" x14ac:dyDescent="0.2">
      <c r="A33999" s="84" t="s">
        <v>6257</v>
      </c>
      <c r="B33999" s="85" t="s">
        <v>6258</v>
      </c>
      <c r="C33999" s="86" t="s">
        <v>9</v>
      </c>
      <c r="D33999" s="87">
        <v>0.11</v>
      </c>
      <c r="E33999" s="88">
        <v>958</v>
      </c>
      <c r="F33999" s="89">
        <f>+D33999*E33999</f>
        <v>105.38</v>
      </c>
    </row>
    <row r="34000" spans="1:6" ht="409.6" hidden="1" customHeight="1" x14ac:dyDescent="0.2"/>
    <row r="34001" spans="1:6" ht="25.5" customHeight="1" x14ac:dyDescent="0.2">
      <c r="A34001" s="84" t="s">
        <v>5450</v>
      </c>
      <c r="B34001" s="85" t="s">
        <v>5451</v>
      </c>
      <c r="C34001" s="86" t="s">
        <v>7</v>
      </c>
      <c r="D34001" s="87">
        <v>1.2E-2</v>
      </c>
      <c r="E34001" s="88">
        <v>15900</v>
      </c>
      <c r="F34001" s="89">
        <f>+D34001*E34001</f>
        <v>190.8</v>
      </c>
    </row>
    <row r="34002" spans="1:6" ht="409.6" hidden="1" customHeight="1" x14ac:dyDescent="0.2"/>
    <row r="34003" spans="1:6" ht="25.5" customHeight="1" x14ac:dyDescent="0.2">
      <c r="A34003" s="84" t="s">
        <v>6259</v>
      </c>
      <c r="B34003" s="85" t="s">
        <v>6260</v>
      </c>
      <c r="C34003" s="86" t="s">
        <v>9</v>
      </c>
      <c r="D34003" s="87">
        <v>2.4199999999999999E-2</v>
      </c>
      <c r="E34003" s="88">
        <v>4960</v>
      </c>
      <c r="F34003" s="89">
        <f>+D34003*E34003</f>
        <v>120.032</v>
      </c>
    </row>
    <row r="34004" spans="1:6" ht="409.6" hidden="1" customHeight="1" x14ac:dyDescent="0.2"/>
    <row r="34005" spans="1:6" ht="25.5" customHeight="1" x14ac:dyDescent="0.2">
      <c r="A34005" s="84" t="s">
        <v>5674</v>
      </c>
      <c r="B34005" s="85" t="s">
        <v>5675</v>
      </c>
      <c r="C34005" s="86" t="s">
        <v>9</v>
      </c>
      <c r="D34005" s="87">
        <v>6.3E-2</v>
      </c>
      <c r="E34005" s="88">
        <v>1310</v>
      </c>
      <c r="F34005" s="89">
        <f>+D34005*E34005</f>
        <v>82.53</v>
      </c>
    </row>
    <row r="34006" spans="1:6" ht="409.6" hidden="1" customHeight="1" x14ac:dyDescent="0.2"/>
    <row r="34007" spans="1:6" ht="25.5" customHeight="1" x14ac:dyDescent="0.2">
      <c r="A34007" s="84" t="s">
        <v>5446</v>
      </c>
      <c r="B34007" s="85" t="s">
        <v>5447</v>
      </c>
      <c r="C34007" s="86" t="s">
        <v>4880</v>
      </c>
      <c r="D34007" s="87">
        <v>3.3000000000000002E-2</v>
      </c>
      <c r="E34007" s="88">
        <v>14600</v>
      </c>
      <c r="F34007" s="89">
        <f>+D34007*E34007</f>
        <v>481.8</v>
      </c>
    </row>
    <row r="34008" spans="1:6" ht="409.6" hidden="1" customHeight="1" x14ac:dyDescent="0.2"/>
    <row r="34009" spans="1:6" ht="25.5" customHeight="1" x14ac:dyDescent="0.2">
      <c r="A34009" s="84" t="s">
        <v>7022</v>
      </c>
      <c r="B34009" s="85" t="s">
        <v>7023</v>
      </c>
      <c r="C34009" s="86" t="s">
        <v>9</v>
      </c>
      <c r="D34009" s="87">
        <v>0.08</v>
      </c>
      <c r="E34009" s="88">
        <v>2850</v>
      </c>
      <c r="F34009" s="89">
        <f>+D34009*E34009</f>
        <v>228</v>
      </c>
    </row>
    <row r="34010" spans="1:6" ht="409.6" hidden="1" customHeight="1" x14ac:dyDescent="0.2"/>
    <row r="34011" spans="1:6" ht="25.5" customHeight="1" x14ac:dyDescent="0.2">
      <c r="A34011" s="84" t="s">
        <v>6121</v>
      </c>
      <c r="B34011" s="85" t="s">
        <v>6122</v>
      </c>
      <c r="C34011" s="86" t="s">
        <v>9</v>
      </c>
      <c r="D34011" s="87">
        <v>6.3E-2</v>
      </c>
      <c r="E34011" s="88">
        <v>3040</v>
      </c>
      <c r="F34011" s="89">
        <f>+D34011*E34011</f>
        <v>191.52</v>
      </c>
    </row>
    <row r="34012" spans="1:6" ht="409.6" hidden="1" customHeight="1" x14ac:dyDescent="0.2"/>
    <row r="34013" spans="1:6" ht="25.5" customHeight="1" x14ac:dyDescent="0.2">
      <c r="A34013" s="84" t="s">
        <v>5698</v>
      </c>
      <c r="B34013" s="85" t="s">
        <v>5699</v>
      </c>
      <c r="C34013" s="86" t="s">
        <v>9</v>
      </c>
      <c r="D34013" s="87">
        <v>2.1999999999999999E-2</v>
      </c>
      <c r="E34013" s="88">
        <v>6450</v>
      </c>
      <c r="F34013" s="89">
        <f>+D34013*E34013</f>
        <v>141.9</v>
      </c>
    </row>
    <row r="34014" spans="1:6" ht="409.6" hidden="1" customHeight="1" x14ac:dyDescent="0.2"/>
    <row r="34015" spans="1:6" ht="25.5" customHeight="1" thickBot="1" x14ac:dyDescent="0.25">
      <c r="A34015" s="84" t="s">
        <v>6642</v>
      </c>
      <c r="B34015" s="85" t="s">
        <v>6643</v>
      </c>
      <c r="C34015" s="86" t="s">
        <v>9</v>
      </c>
      <c r="D34015" s="87">
        <v>0.03</v>
      </c>
      <c r="E34015" s="88">
        <v>9500</v>
      </c>
      <c r="F34015" s="89">
        <f>+D34015*E34015</f>
        <v>285</v>
      </c>
    </row>
    <row r="34016" spans="1:6" ht="409.6" hidden="1" customHeight="1" thickBot="1" x14ac:dyDescent="0.25"/>
    <row r="34017" spans="1:6" ht="13.5" customHeight="1" thickBot="1" x14ac:dyDescent="0.25">
      <c r="A34017" s="90" t="s">
        <v>4883</v>
      </c>
      <c r="B34017" s="91"/>
      <c r="C34017" s="92">
        <v>35.7840792620431</v>
      </c>
      <c r="D34017" s="91"/>
      <c r="E34017" s="93" t="s">
        <v>4884</v>
      </c>
      <c r="F34017" s="94">
        <v>20948</v>
      </c>
    </row>
    <row r="34018" spans="1:6" ht="0.2" customHeight="1" x14ac:dyDescent="0.2"/>
    <row r="34019" spans="1:6" ht="12.75" customHeight="1" x14ac:dyDescent="0.2">
      <c r="A34019" s="80" t="s">
        <v>4871</v>
      </c>
      <c r="B34019" s="81" t="s">
        <v>4885</v>
      </c>
      <c r="C34019" s="82" t="s">
        <v>4870</v>
      </c>
      <c r="D34019" s="82" t="s">
        <v>4873</v>
      </c>
      <c r="E34019" s="82" t="s">
        <v>4874</v>
      </c>
      <c r="F34019" s="83" t="s">
        <v>4875</v>
      </c>
    </row>
    <row r="34020" spans="1:6" ht="409.6" hidden="1" customHeight="1" x14ac:dyDescent="0.2"/>
    <row r="34021" spans="1:6" ht="25.5" customHeight="1" thickBot="1" x14ac:dyDescent="0.25">
      <c r="A34021" s="84" t="s">
        <v>4947</v>
      </c>
      <c r="B34021" s="85" t="s">
        <v>4948</v>
      </c>
      <c r="C34021" s="86" t="s">
        <v>4888</v>
      </c>
      <c r="D34021" s="87">
        <v>0.18</v>
      </c>
      <c r="E34021" s="88">
        <v>198902</v>
      </c>
      <c r="F34021" s="89">
        <f>+D34021*E34021</f>
        <v>35802.36</v>
      </c>
    </row>
    <row r="34022" spans="1:6" ht="409.6" hidden="1" customHeight="1" thickBot="1" x14ac:dyDescent="0.25"/>
    <row r="34023" spans="1:6" ht="13.5" customHeight="1" thickBot="1" x14ac:dyDescent="0.25">
      <c r="A34023" s="90" t="s">
        <v>4893</v>
      </c>
      <c r="B34023" s="91"/>
      <c r="C34023" s="92">
        <v>61.158182439357702</v>
      </c>
      <c r="D34023" s="91"/>
      <c r="E34023" s="93" t="s">
        <v>4884</v>
      </c>
      <c r="F34023" s="94">
        <v>35802</v>
      </c>
    </row>
    <row r="34024" spans="1:6" ht="0.2" customHeight="1" x14ac:dyDescent="0.2"/>
    <row r="34025" spans="1:6" ht="12.75" customHeight="1" x14ac:dyDescent="0.2">
      <c r="A34025" s="80" t="s">
        <v>4871</v>
      </c>
      <c r="B34025" s="81" t="s">
        <v>4894</v>
      </c>
      <c r="C34025" s="82" t="s">
        <v>4870</v>
      </c>
      <c r="D34025" s="82" t="s">
        <v>4873</v>
      </c>
      <c r="E34025" s="82" t="s">
        <v>4874</v>
      </c>
      <c r="F34025" s="83" t="s">
        <v>4875</v>
      </c>
    </row>
    <row r="34026" spans="1:6" ht="409.6" hidden="1" customHeight="1" x14ac:dyDescent="0.2"/>
    <row r="34027" spans="1:6" ht="25.5" customHeight="1" thickBot="1" x14ac:dyDescent="0.25">
      <c r="A34027" s="84" t="s">
        <v>4895</v>
      </c>
      <c r="B34027" s="85" t="s">
        <v>4896</v>
      </c>
      <c r="C34027" s="86" t="s">
        <v>4897</v>
      </c>
      <c r="D34027" s="87">
        <v>0.05</v>
      </c>
      <c r="E34027" s="88">
        <v>35802</v>
      </c>
      <c r="F34027" s="89">
        <f>+D34027*E34027</f>
        <v>1790.1000000000001</v>
      </c>
    </row>
    <row r="34028" spans="1:6" ht="409.6" hidden="1" customHeight="1" thickBot="1" x14ac:dyDescent="0.25"/>
    <row r="34029" spans="1:6" ht="13.5" customHeight="1" thickBot="1" x14ac:dyDescent="0.25">
      <c r="A34029" s="90" t="s">
        <v>4898</v>
      </c>
      <c r="B34029" s="91"/>
      <c r="C34029" s="92">
        <v>3.0577382985992498</v>
      </c>
      <c r="D34029" s="91"/>
      <c r="E34029" s="93" t="s">
        <v>4884</v>
      </c>
      <c r="F34029" s="94">
        <v>1790</v>
      </c>
    </row>
    <row r="34030" spans="1:6" ht="0.2" customHeight="1" thickBot="1" x14ac:dyDescent="0.25"/>
    <row r="34031" spans="1:6" ht="12.75" customHeight="1" thickBot="1" x14ac:dyDescent="0.3">
      <c r="A34031" s="157" t="s">
        <v>4909</v>
      </c>
      <c r="B34031" s="158"/>
      <c r="C34031" s="158"/>
      <c r="D34031" s="158"/>
      <c r="E34031" s="159">
        <v>58540</v>
      </c>
      <c r="F34031" s="160"/>
    </row>
    <row r="34032" spans="1:6" ht="12.75" customHeight="1" x14ac:dyDescent="0.2"/>
    <row r="34033" spans="1:6" ht="12.75" customHeight="1" x14ac:dyDescent="0.2"/>
    <row r="34034" spans="1:6" ht="409.6" hidden="1" customHeight="1" x14ac:dyDescent="0.2"/>
    <row r="34035" spans="1:6" ht="12.75" customHeight="1" x14ac:dyDescent="0.25">
      <c r="A34035" s="144" t="s">
        <v>4868</v>
      </c>
      <c r="B34035" s="145"/>
      <c r="C34035" s="145"/>
      <c r="D34035" s="145"/>
      <c r="E34035" s="146"/>
      <c r="F34035" s="147"/>
    </row>
    <row r="34036" spans="1:6" ht="12.75" customHeight="1" x14ac:dyDescent="0.2">
      <c r="A34036" s="138" t="s">
        <v>4040</v>
      </c>
      <c r="B34036" s="139"/>
      <c r="C34036" s="139"/>
      <c r="D34036" s="140"/>
      <c r="E34036" s="76" t="s">
        <v>4869</v>
      </c>
      <c r="F34036" s="77" t="s">
        <v>4870</v>
      </c>
    </row>
    <row r="34037" spans="1:6" ht="12.75" customHeight="1" x14ac:dyDescent="0.2">
      <c r="A34037" s="141"/>
      <c r="B34037" s="142"/>
      <c r="C34037" s="142"/>
      <c r="D34037" s="143"/>
      <c r="E34037" s="78" t="s">
        <v>8957</v>
      </c>
      <c r="F34037" s="79" t="s">
        <v>9</v>
      </c>
    </row>
    <row r="34038" spans="1:6" ht="409.6" hidden="1" customHeight="1" x14ac:dyDescent="0.2"/>
    <row r="34039" spans="1:6" ht="12.75" customHeight="1" x14ac:dyDescent="0.2">
      <c r="A34039" s="80" t="s">
        <v>4871</v>
      </c>
      <c r="B34039" s="81" t="s">
        <v>4872</v>
      </c>
      <c r="C34039" s="82" t="s">
        <v>4870</v>
      </c>
      <c r="D34039" s="82" t="s">
        <v>4873</v>
      </c>
      <c r="E34039" s="82" t="s">
        <v>4874</v>
      </c>
      <c r="F34039" s="83" t="s">
        <v>4875</v>
      </c>
    </row>
    <row r="34040" spans="1:6" ht="409.6" hidden="1" customHeight="1" x14ac:dyDescent="0.2"/>
    <row r="34041" spans="1:6" ht="25.5" customHeight="1" thickBot="1" x14ac:dyDescent="0.25">
      <c r="A34041" s="84" t="s">
        <v>7029</v>
      </c>
      <c r="B34041" s="85" t="s">
        <v>7030</v>
      </c>
      <c r="C34041" s="86" t="s">
        <v>9</v>
      </c>
      <c r="D34041" s="87">
        <v>1</v>
      </c>
      <c r="E34041" s="88">
        <v>43320</v>
      </c>
      <c r="F34041" s="89">
        <f>+D34041*E34041</f>
        <v>43320</v>
      </c>
    </row>
    <row r="34042" spans="1:6" ht="409.6" hidden="1" customHeight="1" thickBot="1" x14ac:dyDescent="0.25"/>
    <row r="34043" spans="1:6" ht="13.5" customHeight="1" thickBot="1" x14ac:dyDescent="0.25">
      <c r="A34043" s="90" t="s">
        <v>4883</v>
      </c>
      <c r="B34043" s="91"/>
      <c r="C34043" s="92">
        <v>67.151338531413202</v>
      </c>
      <c r="D34043" s="91"/>
      <c r="E34043" s="93" t="s">
        <v>4884</v>
      </c>
      <c r="F34043" s="94">
        <v>43320</v>
      </c>
    </row>
    <row r="34044" spans="1:6" ht="0.2" customHeight="1" x14ac:dyDescent="0.2"/>
    <row r="34045" spans="1:6" ht="12.75" customHeight="1" x14ac:dyDescent="0.2">
      <c r="A34045" s="80" t="s">
        <v>4871</v>
      </c>
      <c r="B34045" s="81" t="s">
        <v>4885</v>
      </c>
      <c r="C34045" s="82" t="s">
        <v>4870</v>
      </c>
      <c r="D34045" s="82" t="s">
        <v>4873</v>
      </c>
      <c r="E34045" s="82" t="s">
        <v>4874</v>
      </c>
      <c r="F34045" s="83" t="s">
        <v>4875</v>
      </c>
    </row>
    <row r="34046" spans="1:6" ht="409.6" hidden="1" customHeight="1" x14ac:dyDescent="0.2"/>
    <row r="34047" spans="1:6" ht="25.5" customHeight="1" thickBot="1" x14ac:dyDescent="0.25">
      <c r="A34047" s="84" t="s">
        <v>6978</v>
      </c>
      <c r="B34047" s="85" t="s">
        <v>6979</v>
      </c>
      <c r="C34047" s="86" t="s">
        <v>4888</v>
      </c>
      <c r="D34047" s="87">
        <v>8.3320000000000005E-2</v>
      </c>
      <c r="E34047" s="88">
        <v>242224</v>
      </c>
      <c r="F34047" s="89">
        <f>+D34047*E34047</f>
        <v>20182.10368</v>
      </c>
    </row>
    <row r="34048" spans="1:6" ht="409.6" hidden="1" customHeight="1" thickBot="1" x14ac:dyDescent="0.25"/>
    <row r="34049" spans="1:6" ht="13.5" customHeight="1" thickBot="1" x14ac:dyDescent="0.25">
      <c r="A34049" s="90" t="s">
        <v>4893</v>
      </c>
      <c r="B34049" s="91"/>
      <c r="C34049" s="92">
        <v>31.284587124676399</v>
      </c>
      <c r="D34049" s="91"/>
      <c r="E34049" s="93" t="s">
        <v>4884</v>
      </c>
      <c r="F34049" s="94">
        <v>20182</v>
      </c>
    </row>
    <row r="34050" spans="1:6" ht="0.2" customHeight="1" x14ac:dyDescent="0.2"/>
    <row r="34051" spans="1:6" ht="12.75" customHeight="1" x14ac:dyDescent="0.2">
      <c r="A34051" s="80" t="s">
        <v>4871</v>
      </c>
      <c r="B34051" s="81" t="s">
        <v>4894</v>
      </c>
      <c r="C34051" s="82" t="s">
        <v>4870</v>
      </c>
      <c r="D34051" s="82" t="s">
        <v>4873</v>
      </c>
      <c r="E34051" s="82" t="s">
        <v>4874</v>
      </c>
      <c r="F34051" s="83" t="s">
        <v>4875</v>
      </c>
    </row>
    <row r="34052" spans="1:6" ht="409.6" hidden="1" customHeight="1" x14ac:dyDescent="0.2"/>
    <row r="34053" spans="1:6" ht="25.5" customHeight="1" thickBot="1" x14ac:dyDescent="0.25">
      <c r="A34053" s="84" t="s">
        <v>4895</v>
      </c>
      <c r="B34053" s="85" t="s">
        <v>4896</v>
      </c>
      <c r="C34053" s="86" t="s">
        <v>4897</v>
      </c>
      <c r="D34053" s="87">
        <v>0.05</v>
      </c>
      <c r="E34053" s="88">
        <v>20182</v>
      </c>
      <c r="F34053" s="89">
        <f>+D34053*E34053</f>
        <v>1009.1</v>
      </c>
    </row>
    <row r="34054" spans="1:6" ht="409.6" hidden="1" customHeight="1" thickBot="1" x14ac:dyDescent="0.25"/>
    <row r="34055" spans="1:6" ht="13.5" customHeight="1" thickBot="1" x14ac:dyDescent="0.25">
      <c r="A34055" s="90" t="s">
        <v>4898</v>
      </c>
      <c r="B34055" s="91"/>
      <c r="C34055" s="92">
        <v>1.5640743439103399</v>
      </c>
      <c r="D34055" s="91"/>
      <c r="E34055" s="93" t="s">
        <v>4884</v>
      </c>
      <c r="F34055" s="94">
        <v>1009</v>
      </c>
    </row>
    <row r="34056" spans="1:6" ht="0.2" customHeight="1" thickBot="1" x14ac:dyDescent="0.25"/>
    <row r="34057" spans="1:6" ht="12.75" customHeight="1" thickBot="1" x14ac:dyDescent="0.3">
      <c r="A34057" s="157" t="s">
        <v>4909</v>
      </c>
      <c r="B34057" s="158"/>
      <c r="C34057" s="158"/>
      <c r="D34057" s="158"/>
      <c r="E34057" s="159">
        <v>64511</v>
      </c>
      <c r="F34057" s="160"/>
    </row>
    <row r="34058" spans="1:6" ht="12.75" customHeight="1" x14ac:dyDescent="0.2"/>
    <row r="34059" spans="1:6" ht="12.75" customHeight="1" x14ac:dyDescent="0.2"/>
    <row r="34060" spans="1:6" ht="409.6" hidden="1" customHeight="1" x14ac:dyDescent="0.2"/>
    <row r="34061" spans="1:6" ht="12.75" customHeight="1" x14ac:dyDescent="0.25">
      <c r="A34061" s="144" t="s">
        <v>4868</v>
      </c>
      <c r="B34061" s="145"/>
      <c r="C34061" s="145"/>
      <c r="D34061" s="145"/>
      <c r="E34061" s="146"/>
      <c r="F34061" s="147"/>
    </row>
    <row r="34062" spans="1:6" ht="12.75" customHeight="1" x14ac:dyDescent="0.2">
      <c r="A34062" s="138" t="s">
        <v>4041</v>
      </c>
      <c r="B34062" s="139"/>
      <c r="C34062" s="139"/>
      <c r="D34062" s="140"/>
      <c r="E34062" s="76" t="s">
        <v>4869</v>
      </c>
      <c r="F34062" s="77" t="s">
        <v>4870</v>
      </c>
    </row>
    <row r="34063" spans="1:6" ht="12.75" customHeight="1" x14ac:dyDescent="0.2">
      <c r="A34063" s="141"/>
      <c r="B34063" s="142"/>
      <c r="C34063" s="142"/>
      <c r="D34063" s="143"/>
      <c r="E34063" s="78" t="s">
        <v>8958</v>
      </c>
      <c r="F34063" s="79" t="s">
        <v>9</v>
      </c>
    </row>
    <row r="34064" spans="1:6" ht="409.6" hidden="1" customHeight="1" x14ac:dyDescent="0.2"/>
    <row r="34065" spans="1:6" ht="12.75" customHeight="1" x14ac:dyDescent="0.2">
      <c r="A34065" s="80" t="s">
        <v>4871</v>
      </c>
      <c r="B34065" s="81" t="s">
        <v>4872</v>
      </c>
      <c r="C34065" s="82" t="s">
        <v>4870</v>
      </c>
      <c r="D34065" s="82" t="s">
        <v>4873</v>
      </c>
      <c r="E34065" s="82" t="s">
        <v>4874</v>
      </c>
      <c r="F34065" s="83" t="s">
        <v>4875</v>
      </c>
    </row>
    <row r="34066" spans="1:6" ht="409.6" hidden="1" customHeight="1" x14ac:dyDescent="0.2"/>
    <row r="34067" spans="1:6" ht="25.5" customHeight="1" thickBot="1" x14ac:dyDescent="0.25">
      <c r="A34067" s="84" t="s">
        <v>7031</v>
      </c>
      <c r="B34067" s="85" t="s">
        <v>7032</v>
      </c>
      <c r="C34067" s="86" t="s">
        <v>9</v>
      </c>
      <c r="D34067" s="87">
        <v>1</v>
      </c>
      <c r="E34067" s="88">
        <v>64200</v>
      </c>
      <c r="F34067" s="89">
        <f>+D34067*E34067</f>
        <v>64200</v>
      </c>
    </row>
    <row r="34068" spans="1:6" ht="409.6" hidden="1" customHeight="1" thickBot="1" x14ac:dyDescent="0.25"/>
    <row r="34069" spans="1:6" ht="13.5" customHeight="1" thickBot="1" x14ac:dyDescent="0.25">
      <c r="A34069" s="90" t="s">
        <v>4883</v>
      </c>
      <c r="B34069" s="91"/>
      <c r="C34069" s="92">
        <v>66.881966871549096</v>
      </c>
      <c r="D34069" s="91"/>
      <c r="E34069" s="93" t="s">
        <v>4884</v>
      </c>
      <c r="F34069" s="94">
        <v>64200</v>
      </c>
    </row>
    <row r="34070" spans="1:6" ht="0.2" customHeight="1" x14ac:dyDescent="0.2"/>
    <row r="34071" spans="1:6" ht="12.75" customHeight="1" x14ac:dyDescent="0.2">
      <c r="A34071" s="80" t="s">
        <v>4871</v>
      </c>
      <c r="B34071" s="81" t="s">
        <v>4885</v>
      </c>
      <c r="C34071" s="82" t="s">
        <v>4870</v>
      </c>
      <c r="D34071" s="82" t="s">
        <v>4873</v>
      </c>
      <c r="E34071" s="82" t="s">
        <v>4874</v>
      </c>
      <c r="F34071" s="83" t="s">
        <v>4875</v>
      </c>
    </row>
    <row r="34072" spans="1:6" ht="409.6" hidden="1" customHeight="1" x14ac:dyDescent="0.2"/>
    <row r="34073" spans="1:6" ht="25.5" customHeight="1" thickBot="1" x14ac:dyDescent="0.25">
      <c r="A34073" s="84" t="s">
        <v>6978</v>
      </c>
      <c r="B34073" s="85" t="s">
        <v>6979</v>
      </c>
      <c r="C34073" s="86" t="s">
        <v>4888</v>
      </c>
      <c r="D34073" s="87">
        <v>0.12499</v>
      </c>
      <c r="E34073" s="88">
        <v>242224</v>
      </c>
      <c r="F34073" s="89">
        <f>+D34073*E34073</f>
        <v>30275.57776</v>
      </c>
    </row>
    <row r="34074" spans="1:6" ht="409.6" hidden="1" customHeight="1" thickBot="1" x14ac:dyDescent="0.25"/>
    <row r="34075" spans="1:6" ht="13.5" customHeight="1" thickBot="1" x14ac:dyDescent="0.25">
      <c r="A34075" s="90" t="s">
        <v>4893</v>
      </c>
      <c r="B34075" s="91"/>
      <c r="C34075" s="92">
        <v>31.540785498489399</v>
      </c>
      <c r="D34075" s="91"/>
      <c r="E34075" s="93" t="s">
        <v>4884</v>
      </c>
      <c r="F34075" s="94">
        <v>30276</v>
      </c>
    </row>
    <row r="34076" spans="1:6" ht="0.2" customHeight="1" x14ac:dyDescent="0.2"/>
    <row r="34077" spans="1:6" ht="12.75" customHeight="1" x14ac:dyDescent="0.2">
      <c r="A34077" s="80" t="s">
        <v>4871</v>
      </c>
      <c r="B34077" s="81" t="s">
        <v>4894</v>
      </c>
      <c r="C34077" s="82" t="s">
        <v>4870</v>
      </c>
      <c r="D34077" s="82" t="s">
        <v>4873</v>
      </c>
      <c r="E34077" s="82" t="s">
        <v>4874</v>
      </c>
      <c r="F34077" s="83" t="s">
        <v>4875</v>
      </c>
    </row>
    <row r="34078" spans="1:6" ht="409.6" hidden="1" customHeight="1" x14ac:dyDescent="0.2"/>
    <row r="34079" spans="1:6" ht="25.5" customHeight="1" thickBot="1" x14ac:dyDescent="0.25">
      <c r="A34079" s="84" t="s">
        <v>4895</v>
      </c>
      <c r="B34079" s="85" t="s">
        <v>4896</v>
      </c>
      <c r="C34079" s="86" t="s">
        <v>4897</v>
      </c>
      <c r="D34079" s="87">
        <v>0.05</v>
      </c>
      <c r="E34079" s="88">
        <v>30276</v>
      </c>
      <c r="F34079" s="89">
        <f>+D34079*E34079</f>
        <v>1513.8000000000002</v>
      </c>
    </row>
    <row r="34080" spans="1:6" ht="409.6" hidden="1" customHeight="1" thickBot="1" x14ac:dyDescent="0.25"/>
    <row r="34081" spans="1:6" ht="13.5" customHeight="1" thickBot="1" x14ac:dyDescent="0.25">
      <c r="A34081" s="90" t="s">
        <v>4898</v>
      </c>
      <c r="B34081" s="91"/>
      <c r="C34081" s="92">
        <v>1.57724762996145</v>
      </c>
      <c r="D34081" s="91"/>
      <c r="E34081" s="93" t="s">
        <v>4884</v>
      </c>
      <c r="F34081" s="94">
        <v>1514</v>
      </c>
    </row>
    <row r="34082" spans="1:6" ht="0.2" customHeight="1" thickBot="1" x14ac:dyDescent="0.25"/>
    <row r="34083" spans="1:6" ht="12.75" customHeight="1" thickBot="1" x14ac:dyDescent="0.3">
      <c r="A34083" s="157" t="s">
        <v>4909</v>
      </c>
      <c r="B34083" s="158"/>
      <c r="C34083" s="158"/>
      <c r="D34083" s="158"/>
      <c r="E34083" s="159">
        <v>95990</v>
      </c>
      <c r="F34083" s="160"/>
    </row>
    <row r="34084" spans="1:6" ht="12.75" customHeight="1" x14ac:dyDescent="0.2"/>
    <row r="34085" spans="1:6" ht="12.75" customHeight="1" x14ac:dyDescent="0.2"/>
    <row r="34086" spans="1:6" ht="409.6" hidden="1" customHeight="1" x14ac:dyDescent="0.2"/>
    <row r="34087" spans="1:6" ht="12.75" customHeight="1" x14ac:dyDescent="0.25">
      <c r="A34087" s="144" t="s">
        <v>4868</v>
      </c>
      <c r="B34087" s="145"/>
      <c r="C34087" s="145"/>
      <c r="D34087" s="145"/>
      <c r="E34087" s="146"/>
      <c r="F34087" s="147"/>
    </row>
    <row r="34088" spans="1:6" ht="12.75" customHeight="1" x14ac:dyDescent="0.2">
      <c r="A34088" s="138" t="s">
        <v>4042</v>
      </c>
      <c r="B34088" s="139"/>
      <c r="C34088" s="139"/>
      <c r="D34088" s="140"/>
      <c r="E34088" s="76" t="s">
        <v>4869</v>
      </c>
      <c r="F34088" s="77" t="s">
        <v>4870</v>
      </c>
    </row>
    <row r="34089" spans="1:6" ht="12.75" customHeight="1" x14ac:dyDescent="0.2">
      <c r="A34089" s="141"/>
      <c r="B34089" s="142"/>
      <c r="C34089" s="142"/>
      <c r="D34089" s="143"/>
      <c r="E34089" s="78" t="s">
        <v>8959</v>
      </c>
      <c r="F34089" s="79" t="s">
        <v>9</v>
      </c>
    </row>
    <row r="34090" spans="1:6" ht="409.6" hidden="1" customHeight="1" x14ac:dyDescent="0.2"/>
    <row r="34091" spans="1:6" ht="12.75" customHeight="1" x14ac:dyDescent="0.2">
      <c r="A34091" s="80" t="s">
        <v>4871</v>
      </c>
      <c r="B34091" s="81" t="s">
        <v>4872</v>
      </c>
      <c r="C34091" s="82" t="s">
        <v>4870</v>
      </c>
      <c r="D34091" s="82" t="s">
        <v>4873</v>
      </c>
      <c r="E34091" s="82" t="s">
        <v>4874</v>
      </c>
      <c r="F34091" s="83" t="s">
        <v>4875</v>
      </c>
    </row>
    <row r="34092" spans="1:6" ht="409.6" hidden="1" customHeight="1" x14ac:dyDescent="0.2"/>
    <row r="34093" spans="1:6" ht="25.5" customHeight="1" thickBot="1" x14ac:dyDescent="0.25">
      <c r="A34093" s="84" t="s">
        <v>7033</v>
      </c>
      <c r="B34093" s="85" t="s">
        <v>7034</v>
      </c>
      <c r="C34093" s="86" t="s">
        <v>9</v>
      </c>
      <c r="D34093" s="87">
        <v>1</v>
      </c>
      <c r="E34093" s="88">
        <v>70000</v>
      </c>
      <c r="F34093" s="89">
        <f>+D34093*E34093</f>
        <v>70000</v>
      </c>
    </row>
    <row r="34094" spans="1:6" ht="409.6" hidden="1" customHeight="1" thickBot="1" x14ac:dyDescent="0.25"/>
    <row r="34095" spans="1:6" ht="13.5" customHeight="1" thickBot="1" x14ac:dyDescent="0.25">
      <c r="A34095" s="90" t="s">
        <v>4883</v>
      </c>
      <c r="B34095" s="91"/>
      <c r="C34095" s="92">
        <v>68.769034286275698</v>
      </c>
      <c r="D34095" s="91"/>
      <c r="E34095" s="93" t="s">
        <v>4884</v>
      </c>
      <c r="F34095" s="94">
        <v>70000</v>
      </c>
    </row>
    <row r="34096" spans="1:6" ht="0.2" customHeight="1" x14ac:dyDescent="0.2"/>
    <row r="34097" spans="1:6" ht="12.75" customHeight="1" x14ac:dyDescent="0.2">
      <c r="A34097" s="80" t="s">
        <v>4871</v>
      </c>
      <c r="B34097" s="81" t="s">
        <v>4885</v>
      </c>
      <c r="C34097" s="82" t="s">
        <v>4870</v>
      </c>
      <c r="D34097" s="82" t="s">
        <v>4873</v>
      </c>
      <c r="E34097" s="82" t="s">
        <v>4874</v>
      </c>
      <c r="F34097" s="83" t="s">
        <v>4875</v>
      </c>
    </row>
    <row r="34098" spans="1:6" ht="409.6" hidden="1" customHeight="1" x14ac:dyDescent="0.2"/>
    <row r="34099" spans="1:6" ht="25.5" customHeight="1" thickBot="1" x14ac:dyDescent="0.25">
      <c r="A34099" s="84" t="s">
        <v>6978</v>
      </c>
      <c r="B34099" s="85" t="s">
        <v>6979</v>
      </c>
      <c r="C34099" s="86" t="s">
        <v>4888</v>
      </c>
      <c r="D34099" s="87">
        <v>0.12499</v>
      </c>
      <c r="E34099" s="88">
        <v>242224</v>
      </c>
      <c r="F34099" s="89">
        <f>+D34099*E34099</f>
        <v>30275.57776</v>
      </c>
    </row>
    <row r="34100" spans="1:6" ht="409.6" hidden="1" customHeight="1" thickBot="1" x14ac:dyDescent="0.25"/>
    <row r="34101" spans="1:6" ht="13.5" customHeight="1" thickBot="1" x14ac:dyDescent="0.25">
      <c r="A34101" s="90" t="s">
        <v>4893</v>
      </c>
      <c r="B34101" s="91"/>
      <c r="C34101" s="92">
        <v>29.743589743589698</v>
      </c>
      <c r="D34101" s="91"/>
      <c r="E34101" s="93" t="s">
        <v>4884</v>
      </c>
      <c r="F34101" s="94">
        <v>30276</v>
      </c>
    </row>
    <row r="34102" spans="1:6" ht="0.2" customHeight="1" x14ac:dyDescent="0.2"/>
    <row r="34103" spans="1:6" ht="12.75" customHeight="1" x14ac:dyDescent="0.2">
      <c r="A34103" s="80" t="s">
        <v>4871</v>
      </c>
      <c r="B34103" s="81" t="s">
        <v>4894</v>
      </c>
      <c r="C34103" s="82" t="s">
        <v>4870</v>
      </c>
      <c r="D34103" s="82" t="s">
        <v>4873</v>
      </c>
      <c r="E34103" s="82" t="s">
        <v>4874</v>
      </c>
      <c r="F34103" s="83" t="s">
        <v>4875</v>
      </c>
    </row>
    <row r="34104" spans="1:6" ht="409.6" hidden="1" customHeight="1" x14ac:dyDescent="0.2"/>
    <row r="34105" spans="1:6" ht="25.5" customHeight="1" thickBot="1" x14ac:dyDescent="0.25">
      <c r="A34105" s="84" t="s">
        <v>4895</v>
      </c>
      <c r="B34105" s="85" t="s">
        <v>4896</v>
      </c>
      <c r="C34105" s="86" t="s">
        <v>4897</v>
      </c>
      <c r="D34105" s="87">
        <v>0.05</v>
      </c>
      <c r="E34105" s="88">
        <v>30276</v>
      </c>
      <c r="F34105" s="89">
        <f>+D34105*E34105</f>
        <v>1513.8000000000002</v>
      </c>
    </row>
    <row r="34106" spans="1:6" ht="409.6" hidden="1" customHeight="1" thickBot="1" x14ac:dyDescent="0.25"/>
    <row r="34107" spans="1:6" ht="13.5" customHeight="1" thickBot="1" x14ac:dyDescent="0.25">
      <c r="A34107" s="90" t="s">
        <v>4898</v>
      </c>
      <c r="B34107" s="91"/>
      <c r="C34107" s="92">
        <v>1.4873759701345901</v>
      </c>
      <c r="D34107" s="91"/>
      <c r="E34107" s="93" t="s">
        <v>4884</v>
      </c>
      <c r="F34107" s="94">
        <v>1514</v>
      </c>
    </row>
    <row r="34108" spans="1:6" ht="0.2" customHeight="1" thickBot="1" x14ac:dyDescent="0.25"/>
    <row r="34109" spans="1:6" ht="12.75" customHeight="1" thickBot="1" x14ac:dyDescent="0.3">
      <c r="A34109" s="157" t="s">
        <v>4909</v>
      </c>
      <c r="B34109" s="158"/>
      <c r="C34109" s="158"/>
      <c r="D34109" s="158"/>
      <c r="E34109" s="159">
        <v>101790</v>
      </c>
      <c r="F34109" s="160"/>
    </row>
    <row r="34110" spans="1:6" ht="12.75" customHeight="1" x14ac:dyDescent="0.2"/>
    <row r="34111" spans="1:6" ht="12.75" customHeight="1" x14ac:dyDescent="0.2"/>
    <row r="34112" spans="1:6" ht="409.6" hidden="1" customHeight="1" x14ac:dyDescent="0.2"/>
    <row r="34113" spans="1:6" ht="12.75" customHeight="1" x14ac:dyDescent="0.25">
      <c r="A34113" s="144" t="s">
        <v>4868</v>
      </c>
      <c r="B34113" s="145"/>
      <c r="C34113" s="145"/>
      <c r="D34113" s="145"/>
      <c r="E34113" s="146"/>
      <c r="F34113" s="147"/>
    </row>
    <row r="34114" spans="1:6" ht="12.75" customHeight="1" x14ac:dyDescent="0.2">
      <c r="A34114" s="138" t="s">
        <v>4043</v>
      </c>
      <c r="B34114" s="139"/>
      <c r="C34114" s="139"/>
      <c r="D34114" s="140"/>
      <c r="E34114" s="76" t="s">
        <v>4869</v>
      </c>
      <c r="F34114" s="77" t="s">
        <v>4870</v>
      </c>
    </row>
    <row r="34115" spans="1:6" ht="12.75" customHeight="1" x14ac:dyDescent="0.2">
      <c r="A34115" s="141"/>
      <c r="B34115" s="142"/>
      <c r="C34115" s="142"/>
      <c r="D34115" s="143"/>
      <c r="E34115" s="78" t="s">
        <v>8960</v>
      </c>
      <c r="F34115" s="79" t="s">
        <v>9</v>
      </c>
    </row>
    <row r="34116" spans="1:6" ht="409.6" hidden="1" customHeight="1" x14ac:dyDescent="0.2"/>
    <row r="34117" spans="1:6" ht="12.75" customHeight="1" x14ac:dyDescent="0.2">
      <c r="A34117" s="80" t="s">
        <v>4871</v>
      </c>
      <c r="B34117" s="81" t="s">
        <v>4872</v>
      </c>
      <c r="C34117" s="82" t="s">
        <v>4870</v>
      </c>
      <c r="D34117" s="82" t="s">
        <v>4873</v>
      </c>
      <c r="E34117" s="82" t="s">
        <v>4874</v>
      </c>
      <c r="F34117" s="83" t="s">
        <v>4875</v>
      </c>
    </row>
    <row r="34118" spans="1:6" ht="409.6" hidden="1" customHeight="1" x14ac:dyDescent="0.2"/>
    <row r="34119" spans="1:6" ht="25.5" customHeight="1" thickBot="1" x14ac:dyDescent="0.25">
      <c r="A34119" s="84" t="s">
        <v>7035</v>
      </c>
      <c r="B34119" s="85" t="s">
        <v>7036</v>
      </c>
      <c r="C34119" s="86" t="s">
        <v>9</v>
      </c>
      <c r="D34119" s="87">
        <v>1</v>
      </c>
      <c r="E34119" s="88">
        <v>84500</v>
      </c>
      <c r="F34119" s="89">
        <f>+D34119*E34119</f>
        <v>84500</v>
      </c>
    </row>
    <row r="34120" spans="1:6" ht="409.6" hidden="1" customHeight="1" thickBot="1" x14ac:dyDescent="0.25"/>
    <row r="34121" spans="1:6" ht="13.5" customHeight="1" thickBot="1" x14ac:dyDescent="0.25">
      <c r="A34121" s="90" t="s">
        <v>4883</v>
      </c>
      <c r="B34121" s="91"/>
      <c r="C34121" s="92">
        <v>59.186518081656402</v>
      </c>
      <c r="D34121" s="91"/>
      <c r="E34121" s="93" t="s">
        <v>4884</v>
      </c>
      <c r="F34121" s="94">
        <v>84500</v>
      </c>
    </row>
    <row r="34122" spans="1:6" ht="0.2" customHeight="1" x14ac:dyDescent="0.2"/>
    <row r="34123" spans="1:6" ht="12.75" customHeight="1" x14ac:dyDescent="0.2">
      <c r="A34123" s="80" t="s">
        <v>4871</v>
      </c>
      <c r="B34123" s="81" t="s">
        <v>4885</v>
      </c>
      <c r="C34123" s="82" t="s">
        <v>4870</v>
      </c>
      <c r="D34123" s="82" t="s">
        <v>4873</v>
      </c>
      <c r="E34123" s="82" t="s">
        <v>4874</v>
      </c>
      <c r="F34123" s="83" t="s">
        <v>4875</v>
      </c>
    </row>
    <row r="34124" spans="1:6" ht="409.6" hidden="1" customHeight="1" x14ac:dyDescent="0.2"/>
    <row r="34125" spans="1:6" ht="25.5" customHeight="1" thickBot="1" x14ac:dyDescent="0.25">
      <c r="A34125" s="84" t="s">
        <v>4947</v>
      </c>
      <c r="B34125" s="85" t="s">
        <v>4948</v>
      </c>
      <c r="C34125" s="86" t="s">
        <v>4888</v>
      </c>
      <c r="D34125" s="87">
        <v>0.27900000000000003</v>
      </c>
      <c r="E34125" s="88">
        <v>198902</v>
      </c>
      <c r="F34125" s="89">
        <f>+D34125*E34125</f>
        <v>55493.658000000003</v>
      </c>
    </row>
    <row r="34126" spans="1:6" ht="409.6" hidden="1" customHeight="1" thickBot="1" x14ac:dyDescent="0.25"/>
    <row r="34127" spans="1:6" ht="13.5" customHeight="1" thickBot="1" x14ac:dyDescent="0.25">
      <c r="A34127" s="90" t="s">
        <v>4893</v>
      </c>
      <c r="B34127" s="91"/>
      <c r="C34127" s="92">
        <v>38.869782655898703</v>
      </c>
      <c r="D34127" s="91"/>
      <c r="E34127" s="93" t="s">
        <v>4884</v>
      </c>
      <c r="F34127" s="94">
        <v>55494</v>
      </c>
    </row>
    <row r="34128" spans="1:6" ht="0.2" customHeight="1" x14ac:dyDescent="0.2"/>
    <row r="34129" spans="1:6" ht="12.75" customHeight="1" x14ac:dyDescent="0.2">
      <c r="A34129" s="80" t="s">
        <v>4871</v>
      </c>
      <c r="B34129" s="81" t="s">
        <v>4894</v>
      </c>
      <c r="C34129" s="82" t="s">
        <v>4870</v>
      </c>
      <c r="D34129" s="82" t="s">
        <v>4873</v>
      </c>
      <c r="E34129" s="82" t="s">
        <v>4874</v>
      </c>
      <c r="F34129" s="83" t="s">
        <v>4875</v>
      </c>
    </row>
    <row r="34130" spans="1:6" ht="409.6" hidden="1" customHeight="1" x14ac:dyDescent="0.2"/>
    <row r="34131" spans="1:6" ht="25.5" customHeight="1" thickBot="1" x14ac:dyDescent="0.25">
      <c r="A34131" s="84" t="s">
        <v>4895</v>
      </c>
      <c r="B34131" s="85" t="s">
        <v>4896</v>
      </c>
      <c r="C34131" s="86" t="s">
        <v>4897</v>
      </c>
      <c r="D34131" s="87">
        <v>0.05</v>
      </c>
      <c r="E34131" s="88">
        <v>55494</v>
      </c>
      <c r="F34131" s="89">
        <f>+D34131*E34131</f>
        <v>2774.7000000000003</v>
      </c>
    </row>
    <row r="34132" spans="1:6" ht="409.6" hidden="1" customHeight="1" thickBot="1" x14ac:dyDescent="0.25"/>
    <row r="34133" spans="1:6" ht="13.5" customHeight="1" thickBot="1" x14ac:dyDescent="0.25">
      <c r="A34133" s="90" t="s">
        <v>4898</v>
      </c>
      <c r="B34133" s="91"/>
      <c r="C34133" s="92">
        <v>1.9436992624449301</v>
      </c>
      <c r="D34133" s="91"/>
      <c r="E34133" s="93" t="s">
        <v>4884</v>
      </c>
      <c r="F34133" s="94">
        <v>2775</v>
      </c>
    </row>
    <row r="34134" spans="1:6" ht="0.2" customHeight="1" x14ac:dyDescent="0.2"/>
    <row r="34135" spans="1:6" ht="12.75" customHeight="1" thickBot="1" x14ac:dyDescent="0.3">
      <c r="A34135" s="157" t="s">
        <v>4909</v>
      </c>
      <c r="B34135" s="158"/>
      <c r="C34135" s="158"/>
      <c r="D34135" s="158"/>
      <c r="E34135" s="159">
        <v>142769</v>
      </c>
      <c r="F34135" s="160"/>
    </row>
    <row r="34136" spans="1:6" ht="12.75" customHeight="1" x14ac:dyDescent="0.2"/>
    <row r="34137" spans="1:6" ht="12.75" customHeight="1" x14ac:dyDescent="0.2"/>
    <row r="34138" spans="1:6" ht="409.6" hidden="1" customHeight="1" x14ac:dyDescent="0.2"/>
    <row r="34139" spans="1:6" ht="12.75" customHeight="1" x14ac:dyDescent="0.25">
      <c r="A34139" s="144" t="s">
        <v>4868</v>
      </c>
      <c r="B34139" s="145"/>
      <c r="C34139" s="145"/>
      <c r="D34139" s="145"/>
      <c r="E34139" s="146"/>
      <c r="F34139" s="147"/>
    </row>
    <row r="34140" spans="1:6" ht="12.75" customHeight="1" x14ac:dyDescent="0.2">
      <c r="A34140" s="138" t="s">
        <v>4044</v>
      </c>
      <c r="B34140" s="139"/>
      <c r="C34140" s="139"/>
      <c r="D34140" s="140"/>
      <c r="E34140" s="76" t="s">
        <v>4869</v>
      </c>
      <c r="F34140" s="77" t="s">
        <v>4870</v>
      </c>
    </row>
    <row r="34141" spans="1:6" ht="12.75" customHeight="1" x14ac:dyDescent="0.2">
      <c r="A34141" s="141"/>
      <c r="B34141" s="142"/>
      <c r="C34141" s="142"/>
      <c r="D34141" s="143"/>
      <c r="E34141" s="78" t="s">
        <v>8961</v>
      </c>
      <c r="F34141" s="79" t="s">
        <v>9</v>
      </c>
    </row>
    <row r="34142" spans="1:6" ht="409.6" hidden="1" customHeight="1" x14ac:dyDescent="0.2"/>
    <row r="34143" spans="1:6" ht="12.75" customHeight="1" x14ac:dyDescent="0.2">
      <c r="A34143" s="80" t="s">
        <v>4871</v>
      </c>
      <c r="B34143" s="81" t="s">
        <v>4872</v>
      </c>
      <c r="C34143" s="82" t="s">
        <v>4870</v>
      </c>
      <c r="D34143" s="82" t="s">
        <v>4873</v>
      </c>
      <c r="E34143" s="82" t="s">
        <v>4874</v>
      </c>
      <c r="F34143" s="83" t="s">
        <v>4875</v>
      </c>
    </row>
    <row r="34144" spans="1:6" ht="409.6" hidden="1" customHeight="1" x14ac:dyDescent="0.2"/>
    <row r="34145" spans="1:6" ht="25.5" customHeight="1" x14ac:dyDescent="0.2">
      <c r="A34145" s="84" t="s">
        <v>5218</v>
      </c>
      <c r="B34145" s="85" t="s">
        <v>5219</v>
      </c>
      <c r="C34145" s="86" t="s">
        <v>9</v>
      </c>
      <c r="D34145" s="87">
        <v>2</v>
      </c>
      <c r="E34145" s="88">
        <v>1074</v>
      </c>
      <c r="F34145" s="89">
        <f>+D34145*E34145</f>
        <v>2148</v>
      </c>
    </row>
    <row r="34146" spans="1:6" ht="409.6" hidden="1" customHeight="1" x14ac:dyDescent="0.2"/>
    <row r="34147" spans="1:6" ht="25.5" customHeight="1" x14ac:dyDescent="0.2">
      <c r="A34147" s="84" t="s">
        <v>7037</v>
      </c>
      <c r="B34147" s="85" t="s">
        <v>7038</v>
      </c>
      <c r="C34147" s="86" t="s">
        <v>9</v>
      </c>
      <c r="D34147" s="87">
        <v>1</v>
      </c>
      <c r="E34147" s="88">
        <v>1900</v>
      </c>
      <c r="F34147" s="89">
        <f>+D34147*E34147</f>
        <v>1900</v>
      </c>
    </row>
    <row r="34148" spans="1:6" ht="409.6" hidden="1" customHeight="1" x14ac:dyDescent="0.2"/>
    <row r="34149" spans="1:6" ht="25.5" customHeight="1" x14ac:dyDescent="0.2">
      <c r="A34149" s="84" t="s">
        <v>6626</v>
      </c>
      <c r="B34149" s="85" t="s">
        <v>6627</v>
      </c>
      <c r="C34149" s="86" t="s">
        <v>9</v>
      </c>
      <c r="D34149" s="87">
        <v>0.15</v>
      </c>
      <c r="E34149" s="88">
        <v>73645</v>
      </c>
      <c r="F34149" s="89">
        <f>+D34149*E34149</f>
        <v>11046.75</v>
      </c>
    </row>
    <row r="34150" spans="1:6" ht="409.6" hidden="1" customHeight="1" x14ac:dyDescent="0.2"/>
    <row r="34151" spans="1:6" ht="25.5" customHeight="1" thickBot="1" x14ac:dyDescent="0.25">
      <c r="A34151" s="84" t="s">
        <v>6638</v>
      </c>
      <c r="B34151" s="85" t="s">
        <v>6639</v>
      </c>
      <c r="C34151" s="86" t="s">
        <v>9</v>
      </c>
      <c r="D34151" s="87">
        <v>0.06</v>
      </c>
      <c r="E34151" s="88">
        <v>5050</v>
      </c>
      <c r="F34151" s="89">
        <f>+D34151*E34151</f>
        <v>303</v>
      </c>
    </row>
    <row r="34152" spans="1:6" ht="409.6" hidden="1" customHeight="1" thickBot="1" x14ac:dyDescent="0.25"/>
    <row r="34153" spans="1:6" ht="13.5" customHeight="1" thickBot="1" x14ac:dyDescent="0.25">
      <c r="A34153" s="90" t="s">
        <v>4883</v>
      </c>
      <c r="B34153" s="91"/>
      <c r="C34153" s="92">
        <v>78.409206640187406</v>
      </c>
      <c r="D34153" s="91"/>
      <c r="E34153" s="93" t="s">
        <v>4884</v>
      </c>
      <c r="F34153" s="94">
        <v>15398</v>
      </c>
    </row>
    <row r="34154" spans="1:6" ht="0.2" customHeight="1" x14ac:dyDescent="0.2"/>
    <row r="34155" spans="1:6" ht="12.75" customHeight="1" x14ac:dyDescent="0.2">
      <c r="A34155" s="80" t="s">
        <v>4871</v>
      </c>
      <c r="B34155" s="81" t="s">
        <v>4885</v>
      </c>
      <c r="C34155" s="82" t="s">
        <v>4870</v>
      </c>
      <c r="D34155" s="82" t="s">
        <v>4873</v>
      </c>
      <c r="E34155" s="82" t="s">
        <v>4874</v>
      </c>
      <c r="F34155" s="83" t="s">
        <v>4875</v>
      </c>
    </row>
    <row r="34156" spans="1:6" ht="409.6" hidden="1" customHeight="1" x14ac:dyDescent="0.2"/>
    <row r="34157" spans="1:6" ht="25.5" customHeight="1" thickBot="1" x14ac:dyDescent="0.25">
      <c r="A34157" s="84" t="s">
        <v>6978</v>
      </c>
      <c r="B34157" s="85" t="s">
        <v>6979</v>
      </c>
      <c r="C34157" s="86" t="s">
        <v>4888</v>
      </c>
      <c r="D34157" s="87">
        <v>1.6670000000000001E-2</v>
      </c>
      <c r="E34157" s="88">
        <v>242224</v>
      </c>
      <c r="F34157" s="89">
        <f>+D34157*E34157</f>
        <v>4037.87408</v>
      </c>
    </row>
    <row r="34158" spans="1:6" ht="409.6" hidden="1" customHeight="1" thickBot="1" x14ac:dyDescent="0.25"/>
    <row r="34159" spans="1:6" ht="13.5" customHeight="1" thickBot="1" x14ac:dyDescent="0.25">
      <c r="A34159" s="90" t="s">
        <v>4893</v>
      </c>
      <c r="B34159" s="91"/>
      <c r="C34159" s="92">
        <v>20.5621753742744</v>
      </c>
      <c r="D34159" s="91"/>
      <c r="E34159" s="93" t="s">
        <v>4884</v>
      </c>
      <c r="F34159" s="94">
        <v>4038</v>
      </c>
    </row>
    <row r="34160" spans="1:6" ht="0.2" customHeight="1" x14ac:dyDescent="0.2"/>
    <row r="34161" spans="1:6" ht="12.75" customHeight="1" x14ac:dyDescent="0.2">
      <c r="A34161" s="80" t="s">
        <v>4871</v>
      </c>
      <c r="B34161" s="81" t="s">
        <v>4894</v>
      </c>
      <c r="C34161" s="82" t="s">
        <v>4870</v>
      </c>
      <c r="D34161" s="82" t="s">
        <v>4873</v>
      </c>
      <c r="E34161" s="82" t="s">
        <v>4874</v>
      </c>
      <c r="F34161" s="83" t="s">
        <v>4875</v>
      </c>
    </row>
    <row r="34162" spans="1:6" ht="409.6" hidden="1" customHeight="1" x14ac:dyDescent="0.2"/>
    <row r="34163" spans="1:6" ht="25.5" customHeight="1" thickBot="1" x14ac:dyDescent="0.25">
      <c r="A34163" s="84" t="s">
        <v>4895</v>
      </c>
      <c r="B34163" s="85" t="s">
        <v>4896</v>
      </c>
      <c r="C34163" s="86" t="s">
        <v>4897</v>
      </c>
      <c r="D34163" s="87">
        <v>0.05</v>
      </c>
      <c r="E34163" s="88">
        <v>4038</v>
      </c>
      <c r="F34163" s="89">
        <f>+D34163*E34163</f>
        <v>201.9</v>
      </c>
    </row>
    <row r="34164" spans="1:6" ht="409.6" hidden="1" customHeight="1" thickBot="1" x14ac:dyDescent="0.25"/>
    <row r="34165" spans="1:6" ht="13.5" customHeight="1" thickBot="1" x14ac:dyDescent="0.25">
      <c r="A34165" s="90" t="s">
        <v>4898</v>
      </c>
      <c r="B34165" s="91"/>
      <c r="C34165" s="92">
        <v>1.02861798553824</v>
      </c>
      <c r="D34165" s="91"/>
      <c r="E34165" s="93" t="s">
        <v>4884</v>
      </c>
      <c r="F34165" s="94">
        <v>202</v>
      </c>
    </row>
    <row r="34166" spans="1:6" ht="0.2" customHeight="1" thickBot="1" x14ac:dyDescent="0.25"/>
    <row r="34167" spans="1:6" ht="12.75" customHeight="1" thickBot="1" x14ac:dyDescent="0.3">
      <c r="A34167" s="157" t="s">
        <v>4909</v>
      </c>
      <c r="B34167" s="158"/>
      <c r="C34167" s="158"/>
      <c r="D34167" s="158"/>
      <c r="E34167" s="159">
        <v>19638</v>
      </c>
      <c r="F34167" s="160"/>
    </row>
    <row r="34168" spans="1:6" ht="12.75" customHeight="1" x14ac:dyDescent="0.2"/>
    <row r="34169" spans="1:6" ht="12.75" customHeight="1" x14ac:dyDescent="0.2"/>
    <row r="34170" spans="1:6" ht="409.6" hidden="1" customHeight="1" x14ac:dyDescent="0.2"/>
    <row r="34171" spans="1:6" ht="12.75" customHeight="1" x14ac:dyDescent="0.25">
      <c r="A34171" s="144" t="s">
        <v>4868</v>
      </c>
      <c r="B34171" s="145"/>
      <c r="C34171" s="145"/>
      <c r="D34171" s="145"/>
      <c r="E34171" s="146"/>
      <c r="F34171" s="147"/>
    </row>
    <row r="34172" spans="1:6" ht="12.75" customHeight="1" x14ac:dyDescent="0.2">
      <c r="A34172" s="138" t="s">
        <v>4045</v>
      </c>
      <c r="B34172" s="139"/>
      <c r="C34172" s="139"/>
      <c r="D34172" s="140"/>
      <c r="E34172" s="76" t="s">
        <v>4869</v>
      </c>
      <c r="F34172" s="77" t="s">
        <v>4870</v>
      </c>
    </row>
    <row r="34173" spans="1:6" ht="12.75" customHeight="1" x14ac:dyDescent="0.2">
      <c r="A34173" s="141"/>
      <c r="B34173" s="142"/>
      <c r="C34173" s="142"/>
      <c r="D34173" s="143"/>
      <c r="E34173" s="78" t="s">
        <v>8962</v>
      </c>
      <c r="F34173" s="79" t="s">
        <v>9</v>
      </c>
    </row>
    <row r="34174" spans="1:6" ht="409.6" hidden="1" customHeight="1" x14ac:dyDescent="0.2"/>
    <row r="34175" spans="1:6" ht="12.75" customHeight="1" x14ac:dyDescent="0.2">
      <c r="A34175" s="80" t="s">
        <v>4871</v>
      </c>
      <c r="B34175" s="81" t="s">
        <v>4872</v>
      </c>
      <c r="C34175" s="82" t="s">
        <v>4870</v>
      </c>
      <c r="D34175" s="82" t="s">
        <v>4873</v>
      </c>
      <c r="E34175" s="82" t="s">
        <v>4874</v>
      </c>
      <c r="F34175" s="83" t="s">
        <v>4875</v>
      </c>
    </row>
    <row r="34176" spans="1:6" ht="409.6" hidden="1" customHeight="1" x14ac:dyDescent="0.2"/>
    <row r="34177" spans="1:6" ht="25.5" customHeight="1" x14ac:dyDescent="0.2">
      <c r="A34177" s="84" t="s">
        <v>5218</v>
      </c>
      <c r="B34177" s="85" t="s">
        <v>5219</v>
      </c>
      <c r="C34177" s="86" t="s">
        <v>9</v>
      </c>
      <c r="D34177" s="87">
        <v>2</v>
      </c>
      <c r="E34177" s="88">
        <v>1074</v>
      </c>
      <c r="F34177" s="89">
        <f>+D34177*E34177</f>
        <v>2148</v>
      </c>
    </row>
    <row r="34178" spans="1:6" ht="409.6" hidden="1" customHeight="1" x14ac:dyDescent="0.2"/>
    <row r="34179" spans="1:6" ht="25.5" customHeight="1" x14ac:dyDescent="0.2">
      <c r="A34179" s="84" t="s">
        <v>7039</v>
      </c>
      <c r="B34179" s="85" t="s">
        <v>7040</v>
      </c>
      <c r="C34179" s="86" t="s">
        <v>9</v>
      </c>
      <c r="D34179" s="87">
        <v>1</v>
      </c>
      <c r="E34179" s="88">
        <v>1940</v>
      </c>
      <c r="F34179" s="89">
        <f>+D34179*E34179</f>
        <v>1940</v>
      </c>
    </row>
    <row r="34180" spans="1:6" ht="409.6" hidden="1" customHeight="1" x14ac:dyDescent="0.2"/>
    <row r="34181" spans="1:6" ht="25.5" customHeight="1" x14ac:dyDescent="0.2">
      <c r="A34181" s="84" t="s">
        <v>6626</v>
      </c>
      <c r="B34181" s="85" t="s">
        <v>6627</v>
      </c>
      <c r="C34181" s="86" t="s">
        <v>9</v>
      </c>
      <c r="D34181" s="87">
        <v>0.15</v>
      </c>
      <c r="E34181" s="88">
        <v>73645</v>
      </c>
      <c r="F34181" s="89">
        <f>+D34181*E34181</f>
        <v>11046.75</v>
      </c>
    </row>
    <row r="34182" spans="1:6" ht="409.6" hidden="1" customHeight="1" x14ac:dyDescent="0.2"/>
    <row r="34183" spans="1:6" ht="25.5" customHeight="1" thickBot="1" x14ac:dyDescent="0.25">
      <c r="A34183" s="84" t="s">
        <v>6638</v>
      </c>
      <c r="B34183" s="85" t="s">
        <v>6639</v>
      </c>
      <c r="C34183" s="86" t="s">
        <v>9</v>
      </c>
      <c r="D34183" s="87">
        <v>0.06</v>
      </c>
      <c r="E34183" s="88">
        <v>5050</v>
      </c>
      <c r="F34183" s="89">
        <f>+D34183*E34183</f>
        <v>303</v>
      </c>
    </row>
    <row r="34184" spans="1:6" ht="409.6" hidden="1" customHeight="1" x14ac:dyDescent="0.2"/>
    <row r="34185" spans="1:6" ht="13.5" customHeight="1" thickBot="1" x14ac:dyDescent="0.25">
      <c r="A34185" s="90" t="s">
        <v>4883</v>
      </c>
      <c r="B34185" s="91"/>
      <c r="C34185" s="92">
        <v>78.45309482671</v>
      </c>
      <c r="D34185" s="91"/>
      <c r="E34185" s="93" t="s">
        <v>4884</v>
      </c>
      <c r="F34185" s="94">
        <v>15438</v>
      </c>
    </row>
    <row r="34186" spans="1:6" ht="0.2" customHeight="1" x14ac:dyDescent="0.2"/>
    <row r="34187" spans="1:6" ht="12.75" customHeight="1" x14ac:dyDescent="0.2">
      <c r="A34187" s="80" t="s">
        <v>4871</v>
      </c>
      <c r="B34187" s="81" t="s">
        <v>4885</v>
      </c>
      <c r="C34187" s="82" t="s">
        <v>4870</v>
      </c>
      <c r="D34187" s="82" t="s">
        <v>4873</v>
      </c>
      <c r="E34187" s="82" t="s">
        <v>4874</v>
      </c>
      <c r="F34187" s="83" t="s">
        <v>4875</v>
      </c>
    </row>
    <row r="34188" spans="1:6" ht="409.6" hidden="1" customHeight="1" x14ac:dyDescent="0.2"/>
    <row r="34189" spans="1:6" ht="25.5" customHeight="1" thickBot="1" x14ac:dyDescent="0.25">
      <c r="A34189" s="84" t="s">
        <v>6978</v>
      </c>
      <c r="B34189" s="85" t="s">
        <v>6979</v>
      </c>
      <c r="C34189" s="86" t="s">
        <v>4888</v>
      </c>
      <c r="D34189" s="87">
        <v>1.6670000000000001E-2</v>
      </c>
      <c r="E34189" s="88">
        <v>242224</v>
      </c>
      <c r="F34189" s="89">
        <f>+D34189*E34189</f>
        <v>4037.87408</v>
      </c>
    </row>
    <row r="34190" spans="1:6" ht="409.6" hidden="1" customHeight="1" thickBot="1" x14ac:dyDescent="0.25"/>
    <row r="34191" spans="1:6" ht="13.5" customHeight="1" thickBot="1" x14ac:dyDescent="0.25">
      <c r="A34191" s="90" t="s">
        <v>4893</v>
      </c>
      <c r="B34191" s="91"/>
      <c r="C34191" s="92">
        <v>20.520378087204001</v>
      </c>
      <c r="D34191" s="91"/>
      <c r="E34191" s="93" t="s">
        <v>4884</v>
      </c>
      <c r="F34191" s="94">
        <v>4038</v>
      </c>
    </row>
    <row r="34192" spans="1:6" ht="0.2" customHeight="1" x14ac:dyDescent="0.2"/>
    <row r="34193" spans="1:6" ht="12.75" customHeight="1" x14ac:dyDescent="0.2">
      <c r="A34193" s="80" t="s">
        <v>4871</v>
      </c>
      <c r="B34193" s="81" t="s">
        <v>4894</v>
      </c>
      <c r="C34193" s="82" t="s">
        <v>4870</v>
      </c>
      <c r="D34193" s="82" t="s">
        <v>4873</v>
      </c>
      <c r="E34193" s="82" t="s">
        <v>4874</v>
      </c>
      <c r="F34193" s="83" t="s">
        <v>4875</v>
      </c>
    </row>
    <row r="34194" spans="1:6" ht="409.6" hidden="1" customHeight="1" x14ac:dyDescent="0.2"/>
    <row r="34195" spans="1:6" ht="25.5" customHeight="1" thickBot="1" x14ac:dyDescent="0.25">
      <c r="A34195" s="84" t="s">
        <v>4895</v>
      </c>
      <c r="B34195" s="85" t="s">
        <v>4896</v>
      </c>
      <c r="C34195" s="86" t="s">
        <v>4897</v>
      </c>
      <c r="D34195" s="87">
        <v>0.05</v>
      </c>
      <c r="E34195" s="88">
        <v>4038</v>
      </c>
      <c r="F34195" s="89">
        <f>+D34195*E34195</f>
        <v>201.9</v>
      </c>
    </row>
    <row r="34196" spans="1:6" ht="409.6" hidden="1" customHeight="1" thickBot="1" x14ac:dyDescent="0.25"/>
    <row r="34197" spans="1:6" ht="13.5" customHeight="1" thickBot="1" x14ac:dyDescent="0.25">
      <c r="A34197" s="90" t="s">
        <v>4898</v>
      </c>
      <c r="B34197" s="91"/>
      <c r="C34197" s="92">
        <v>1.0265270860859801</v>
      </c>
      <c r="D34197" s="91"/>
      <c r="E34197" s="93" t="s">
        <v>4884</v>
      </c>
      <c r="F34197" s="94">
        <v>202</v>
      </c>
    </row>
    <row r="34198" spans="1:6" ht="0.2" customHeight="1" thickBot="1" x14ac:dyDescent="0.25"/>
    <row r="34199" spans="1:6" ht="12.75" customHeight="1" thickBot="1" x14ac:dyDescent="0.3">
      <c r="A34199" s="157" t="s">
        <v>4909</v>
      </c>
      <c r="B34199" s="158"/>
      <c r="C34199" s="158"/>
      <c r="D34199" s="158"/>
      <c r="E34199" s="159">
        <v>19678</v>
      </c>
      <c r="F34199" s="160"/>
    </row>
    <row r="34200" spans="1:6" ht="409.6" hidden="1" customHeight="1" x14ac:dyDescent="0.2"/>
    <row r="34201" spans="1:6" ht="12.75" customHeight="1" x14ac:dyDescent="0.2"/>
    <row r="34202" spans="1:6" ht="12.75" customHeight="1" x14ac:dyDescent="0.2"/>
    <row r="34203" spans="1:6" ht="409.6" hidden="1" customHeight="1" x14ac:dyDescent="0.2"/>
    <row r="34204" spans="1:6" ht="12.75" customHeight="1" x14ac:dyDescent="0.25">
      <c r="A34204" s="144" t="s">
        <v>4868</v>
      </c>
      <c r="B34204" s="145"/>
      <c r="C34204" s="145"/>
      <c r="D34204" s="145"/>
      <c r="E34204" s="146"/>
      <c r="F34204" s="147"/>
    </row>
    <row r="34205" spans="1:6" ht="12.75" customHeight="1" x14ac:dyDescent="0.2">
      <c r="A34205" s="138" t="s">
        <v>4049</v>
      </c>
      <c r="B34205" s="139"/>
      <c r="C34205" s="139"/>
      <c r="D34205" s="140"/>
      <c r="E34205" s="76" t="s">
        <v>4869</v>
      </c>
      <c r="F34205" s="77" t="s">
        <v>4870</v>
      </c>
    </row>
    <row r="34206" spans="1:6" ht="12.75" customHeight="1" x14ac:dyDescent="0.2">
      <c r="A34206" s="141"/>
      <c r="B34206" s="142"/>
      <c r="C34206" s="142"/>
      <c r="D34206" s="143"/>
      <c r="E34206" s="78" t="s">
        <v>4048</v>
      </c>
      <c r="F34206" s="79" t="s">
        <v>263</v>
      </c>
    </row>
    <row r="34207" spans="1:6" ht="409.6" hidden="1" customHeight="1" x14ac:dyDescent="0.2"/>
    <row r="34208" spans="1:6" ht="12.75" customHeight="1" x14ac:dyDescent="0.2">
      <c r="A34208" s="80" t="s">
        <v>4871</v>
      </c>
      <c r="B34208" s="81" t="s">
        <v>4872</v>
      </c>
      <c r="C34208" s="82" t="s">
        <v>4870</v>
      </c>
      <c r="D34208" s="82" t="s">
        <v>4873</v>
      </c>
      <c r="E34208" s="82" t="s">
        <v>4874</v>
      </c>
      <c r="F34208" s="83" t="s">
        <v>4875</v>
      </c>
    </row>
    <row r="34209" spans="1:6" ht="409.6" hidden="1" customHeight="1" x14ac:dyDescent="0.2"/>
    <row r="34210" spans="1:6" ht="25.5" customHeight="1" x14ac:dyDescent="0.2">
      <c r="A34210" s="84" t="s">
        <v>7041</v>
      </c>
      <c r="B34210" s="85" t="s">
        <v>7042</v>
      </c>
      <c r="C34210" s="86" t="s">
        <v>263</v>
      </c>
      <c r="D34210" s="87">
        <v>1.05</v>
      </c>
      <c r="E34210" s="88">
        <v>2210</v>
      </c>
      <c r="F34210" s="89">
        <f>+D34210*E34210</f>
        <v>2320.5</v>
      </c>
    </row>
    <row r="34211" spans="1:6" ht="409.6" hidden="1" customHeight="1" x14ac:dyDescent="0.2"/>
    <row r="34212" spans="1:6" ht="25.5" customHeight="1" thickBot="1" x14ac:dyDescent="0.25">
      <c r="A34212" s="84" t="s">
        <v>7043</v>
      </c>
      <c r="B34212" s="85" t="s">
        <v>7044</v>
      </c>
      <c r="C34212" s="86" t="s">
        <v>263</v>
      </c>
      <c r="D34212" s="87">
        <v>1</v>
      </c>
      <c r="E34212" s="88">
        <v>500</v>
      </c>
      <c r="F34212" s="89">
        <f>+D34212*E34212</f>
        <v>500</v>
      </c>
    </row>
    <row r="34213" spans="1:6" ht="409.6" hidden="1" customHeight="1" thickBot="1" x14ac:dyDescent="0.25"/>
    <row r="34214" spans="1:6" ht="13.5" customHeight="1" thickBot="1" x14ac:dyDescent="0.25">
      <c r="A34214" s="90" t="s">
        <v>4883</v>
      </c>
      <c r="B34214" s="91"/>
      <c r="C34214" s="92">
        <v>9.5792726408367006</v>
      </c>
      <c r="D34214" s="91"/>
      <c r="E34214" s="93" t="s">
        <v>4884</v>
      </c>
      <c r="F34214" s="94">
        <v>2821</v>
      </c>
    </row>
    <row r="34215" spans="1:6" ht="0.2" customHeight="1" x14ac:dyDescent="0.2"/>
    <row r="34216" spans="1:6" ht="12.75" customHeight="1" x14ac:dyDescent="0.2">
      <c r="A34216" s="80" t="s">
        <v>4871</v>
      </c>
      <c r="B34216" s="81" t="s">
        <v>4885</v>
      </c>
      <c r="C34216" s="82" t="s">
        <v>4870</v>
      </c>
      <c r="D34216" s="82" t="s">
        <v>4873</v>
      </c>
      <c r="E34216" s="82" t="s">
        <v>4874</v>
      </c>
      <c r="F34216" s="83" t="s">
        <v>4875</v>
      </c>
    </row>
    <row r="34217" spans="1:6" ht="409.6" hidden="1" customHeight="1" x14ac:dyDescent="0.2"/>
    <row r="34218" spans="1:6" ht="25.5" customHeight="1" thickBot="1" x14ac:dyDescent="0.25">
      <c r="A34218" s="84" t="s">
        <v>6978</v>
      </c>
      <c r="B34218" s="85" t="s">
        <v>6979</v>
      </c>
      <c r="C34218" s="86" t="s">
        <v>4888</v>
      </c>
      <c r="D34218" s="87">
        <v>0.05</v>
      </c>
      <c r="E34218" s="88">
        <v>242224</v>
      </c>
      <c r="F34218" s="89">
        <f>+D34218*E34218</f>
        <v>12111.2</v>
      </c>
    </row>
    <row r="34219" spans="1:6" ht="409.6" hidden="1" customHeight="1" thickBot="1" x14ac:dyDescent="0.25"/>
    <row r="34220" spans="1:6" ht="13.5" customHeight="1" thickBot="1" x14ac:dyDescent="0.25">
      <c r="A34220" s="90" t="s">
        <v>4893</v>
      </c>
      <c r="B34220" s="91"/>
      <c r="C34220" s="92">
        <v>41.125335325477899</v>
      </c>
      <c r="D34220" s="91"/>
      <c r="E34220" s="93" t="s">
        <v>4884</v>
      </c>
      <c r="F34220" s="94">
        <v>12111</v>
      </c>
    </row>
    <row r="34221" spans="1:6" ht="0.2" customHeight="1" x14ac:dyDescent="0.2"/>
    <row r="34222" spans="1:6" ht="12.75" customHeight="1" x14ac:dyDescent="0.2">
      <c r="A34222" s="80" t="s">
        <v>4871</v>
      </c>
      <c r="B34222" s="81" t="s">
        <v>4894</v>
      </c>
      <c r="C34222" s="82" t="s">
        <v>4870</v>
      </c>
      <c r="D34222" s="82" t="s">
        <v>4873</v>
      </c>
      <c r="E34222" s="82" t="s">
        <v>4874</v>
      </c>
      <c r="F34222" s="83" t="s">
        <v>4875</v>
      </c>
    </row>
    <row r="34223" spans="1:6" ht="409.6" hidden="1" customHeight="1" x14ac:dyDescent="0.2"/>
    <row r="34224" spans="1:6" ht="25.5" customHeight="1" thickBot="1" x14ac:dyDescent="0.25">
      <c r="A34224" s="84" t="s">
        <v>4895</v>
      </c>
      <c r="B34224" s="85" t="s">
        <v>4896</v>
      </c>
      <c r="C34224" s="86" t="s">
        <v>4897</v>
      </c>
      <c r="D34224" s="87">
        <v>0.05</v>
      </c>
      <c r="E34224" s="88">
        <v>12111</v>
      </c>
      <c r="F34224" s="89">
        <f>+D34224*E34224</f>
        <v>605.55000000000007</v>
      </c>
    </row>
    <row r="34225" spans="1:6" ht="409.6" hidden="1" customHeight="1" thickBot="1" x14ac:dyDescent="0.25"/>
    <row r="34226" spans="1:6" ht="13.5" customHeight="1" thickBot="1" x14ac:dyDescent="0.25">
      <c r="A34226" s="90" t="s">
        <v>4898</v>
      </c>
      <c r="B34226" s="91"/>
      <c r="C34226" s="92">
        <v>2.0577948317430099</v>
      </c>
      <c r="D34226" s="91"/>
      <c r="E34226" s="93" t="s">
        <v>4884</v>
      </c>
      <c r="F34226" s="94">
        <v>606</v>
      </c>
    </row>
    <row r="34227" spans="1:6" ht="0.2" customHeight="1" x14ac:dyDescent="0.2"/>
    <row r="34228" spans="1:6" ht="12.75" customHeight="1" x14ac:dyDescent="0.2">
      <c r="A34228" s="80" t="s">
        <v>4871</v>
      </c>
      <c r="B34228" s="81" t="s">
        <v>4937</v>
      </c>
      <c r="C34228" s="82" t="s">
        <v>4870</v>
      </c>
      <c r="D34228" s="82" t="s">
        <v>4873</v>
      </c>
      <c r="E34228" s="82" t="s">
        <v>4874</v>
      </c>
      <c r="F34228" s="83" t="s">
        <v>4875</v>
      </c>
    </row>
    <row r="34229" spans="1:6" ht="409.6" hidden="1" customHeight="1" x14ac:dyDescent="0.2"/>
    <row r="34230" spans="1:6" ht="25.5" customHeight="1" x14ac:dyDescent="0.2">
      <c r="A34230" s="84" t="s">
        <v>2750</v>
      </c>
      <c r="B34230" s="85" t="s">
        <v>2751</v>
      </c>
      <c r="C34230" s="86" t="s">
        <v>106</v>
      </c>
      <c r="D34230" s="87">
        <v>0.12</v>
      </c>
      <c r="E34230" s="88">
        <v>76790</v>
      </c>
      <c r="F34230" s="89">
        <f>+D34230*E34230</f>
        <v>9214.7999999999993</v>
      </c>
    </row>
    <row r="34231" spans="1:6" ht="409.6" hidden="1" customHeight="1" x14ac:dyDescent="0.2"/>
    <row r="34232" spans="1:6" ht="25.5" customHeight="1" thickBot="1" x14ac:dyDescent="0.25">
      <c r="A34232" s="84" t="s">
        <v>2752</v>
      </c>
      <c r="B34232" s="85" t="s">
        <v>2753</v>
      </c>
      <c r="C34232" s="86" t="s">
        <v>106</v>
      </c>
      <c r="D34232" s="87">
        <v>0.12</v>
      </c>
      <c r="E34232" s="88">
        <v>39132</v>
      </c>
      <c r="F34232" s="89">
        <f>+D34232*E34232</f>
        <v>4695.84</v>
      </c>
    </row>
    <row r="34233" spans="1:6" ht="409.6" hidden="1" customHeight="1" thickBot="1" x14ac:dyDescent="0.25"/>
    <row r="34234" spans="1:6" ht="13.5" customHeight="1" thickBot="1" x14ac:dyDescent="0.25">
      <c r="A34234" s="90" t="s">
        <v>4938</v>
      </c>
      <c r="B34234" s="91"/>
      <c r="C34234" s="92">
        <v>47.2375972019423</v>
      </c>
      <c r="D34234" s="91"/>
      <c r="E34234" s="93" t="s">
        <v>4884</v>
      </c>
      <c r="F34234" s="94">
        <v>13911</v>
      </c>
    </row>
    <row r="34235" spans="1:6" ht="0.2" customHeight="1" thickBot="1" x14ac:dyDescent="0.25"/>
    <row r="34236" spans="1:6" ht="12.75" customHeight="1" thickBot="1" x14ac:dyDescent="0.3">
      <c r="A34236" s="157" t="s">
        <v>4909</v>
      </c>
      <c r="B34236" s="158"/>
      <c r="C34236" s="158"/>
      <c r="D34236" s="158"/>
      <c r="E34236" s="159">
        <v>29449</v>
      </c>
      <c r="F34236" s="160"/>
    </row>
    <row r="34237" spans="1:6" ht="12.75" customHeight="1" x14ac:dyDescent="0.2"/>
    <row r="34238" spans="1:6" ht="12.75" customHeight="1" x14ac:dyDescent="0.2"/>
    <row r="34239" spans="1:6" ht="409.6" hidden="1" customHeight="1" x14ac:dyDescent="0.2"/>
    <row r="34240" spans="1:6" ht="12.75" customHeight="1" x14ac:dyDescent="0.25">
      <c r="A34240" s="144" t="s">
        <v>4868</v>
      </c>
      <c r="B34240" s="145"/>
      <c r="C34240" s="145"/>
      <c r="D34240" s="145"/>
      <c r="E34240" s="146"/>
      <c r="F34240" s="147"/>
    </row>
    <row r="34241" spans="1:6" ht="12.75" customHeight="1" x14ac:dyDescent="0.2">
      <c r="A34241" s="138" t="s">
        <v>4051</v>
      </c>
      <c r="B34241" s="139"/>
      <c r="C34241" s="139"/>
      <c r="D34241" s="140"/>
      <c r="E34241" s="76" t="s">
        <v>4869</v>
      </c>
      <c r="F34241" s="77" t="s">
        <v>4870</v>
      </c>
    </row>
    <row r="34242" spans="1:6" ht="12.75" customHeight="1" x14ac:dyDescent="0.2">
      <c r="A34242" s="141"/>
      <c r="B34242" s="142"/>
      <c r="C34242" s="142"/>
      <c r="D34242" s="143"/>
      <c r="E34242" s="78" t="s">
        <v>4050</v>
      </c>
      <c r="F34242" s="79" t="s">
        <v>263</v>
      </c>
    </row>
    <row r="34243" spans="1:6" ht="409.6" hidden="1" customHeight="1" x14ac:dyDescent="0.2"/>
    <row r="34244" spans="1:6" ht="12.75" customHeight="1" x14ac:dyDescent="0.2">
      <c r="A34244" s="80" t="s">
        <v>4871</v>
      </c>
      <c r="B34244" s="81" t="s">
        <v>4872</v>
      </c>
      <c r="C34244" s="82" t="s">
        <v>4870</v>
      </c>
      <c r="D34244" s="82" t="s">
        <v>4873</v>
      </c>
      <c r="E34244" s="82" t="s">
        <v>4874</v>
      </c>
      <c r="F34244" s="83" t="s">
        <v>4875</v>
      </c>
    </row>
    <row r="34245" spans="1:6" ht="409.6" hidden="1" customHeight="1" x14ac:dyDescent="0.2"/>
    <row r="34246" spans="1:6" ht="25.5" customHeight="1" x14ac:dyDescent="0.2">
      <c r="A34246" s="84" t="s">
        <v>7045</v>
      </c>
      <c r="B34246" s="85" t="s">
        <v>7046</v>
      </c>
      <c r="C34246" s="86" t="s">
        <v>263</v>
      </c>
      <c r="D34246" s="87">
        <v>1.05</v>
      </c>
      <c r="E34246" s="88">
        <v>2010</v>
      </c>
      <c r="F34246" s="89">
        <f>+D34246*E34246</f>
        <v>2110.5</v>
      </c>
    </row>
    <row r="34247" spans="1:6" ht="409.6" hidden="1" customHeight="1" x14ac:dyDescent="0.2"/>
    <row r="34248" spans="1:6" ht="25.5" customHeight="1" thickBot="1" x14ac:dyDescent="0.25">
      <c r="A34248" s="84" t="s">
        <v>7043</v>
      </c>
      <c r="B34248" s="85" t="s">
        <v>7044</v>
      </c>
      <c r="C34248" s="86" t="s">
        <v>263</v>
      </c>
      <c r="D34248" s="87">
        <v>1</v>
      </c>
      <c r="E34248" s="88">
        <v>500</v>
      </c>
      <c r="F34248" s="89">
        <f>+D34248*E34248</f>
        <v>500</v>
      </c>
    </row>
    <row r="34249" spans="1:6" ht="409.6" hidden="1" customHeight="1" thickBot="1" x14ac:dyDescent="0.25"/>
    <row r="34250" spans="1:6" ht="13.5" customHeight="1" thickBot="1" x14ac:dyDescent="0.25">
      <c r="A34250" s="90" t="s">
        <v>4883</v>
      </c>
      <c r="B34250" s="91"/>
      <c r="C34250" s="92">
        <v>8.9298539621738104</v>
      </c>
      <c r="D34250" s="91"/>
      <c r="E34250" s="93" t="s">
        <v>4884</v>
      </c>
      <c r="F34250" s="94">
        <v>2611</v>
      </c>
    </row>
    <row r="34251" spans="1:6" ht="0.2" customHeight="1" x14ac:dyDescent="0.2"/>
    <row r="34252" spans="1:6" ht="12.75" customHeight="1" x14ac:dyDescent="0.2">
      <c r="A34252" s="80" t="s">
        <v>4871</v>
      </c>
      <c r="B34252" s="81" t="s">
        <v>4885</v>
      </c>
      <c r="C34252" s="82" t="s">
        <v>4870</v>
      </c>
      <c r="D34252" s="82" t="s">
        <v>4873</v>
      </c>
      <c r="E34252" s="82" t="s">
        <v>4874</v>
      </c>
      <c r="F34252" s="83" t="s">
        <v>4875</v>
      </c>
    </row>
    <row r="34253" spans="1:6" ht="409.6" hidden="1" customHeight="1" x14ac:dyDescent="0.2"/>
    <row r="34254" spans="1:6" ht="25.5" customHeight="1" thickBot="1" x14ac:dyDescent="0.25">
      <c r="A34254" s="84" t="s">
        <v>6978</v>
      </c>
      <c r="B34254" s="85" t="s">
        <v>6979</v>
      </c>
      <c r="C34254" s="86" t="s">
        <v>4888</v>
      </c>
      <c r="D34254" s="87">
        <v>0.05</v>
      </c>
      <c r="E34254" s="88">
        <v>242224</v>
      </c>
      <c r="F34254" s="89">
        <f>+D34254*E34254</f>
        <v>12111.2</v>
      </c>
    </row>
    <row r="34255" spans="1:6" ht="409.6" hidden="1" customHeight="1" thickBot="1" x14ac:dyDescent="0.25"/>
    <row r="34256" spans="1:6" ht="13.5" customHeight="1" thickBot="1" x14ac:dyDescent="0.25">
      <c r="A34256" s="90" t="s">
        <v>4893</v>
      </c>
      <c r="B34256" s="91"/>
      <c r="C34256" s="92">
        <v>41.420705222476798</v>
      </c>
      <c r="D34256" s="91"/>
      <c r="E34256" s="93" t="s">
        <v>4884</v>
      </c>
      <c r="F34256" s="94">
        <v>12111</v>
      </c>
    </row>
    <row r="34257" spans="1:6" ht="0.2" customHeight="1" x14ac:dyDescent="0.2"/>
    <row r="34258" spans="1:6" ht="12.75" customHeight="1" x14ac:dyDescent="0.2">
      <c r="A34258" s="80" t="s">
        <v>4871</v>
      </c>
      <c r="B34258" s="81" t="s">
        <v>4894</v>
      </c>
      <c r="C34258" s="82" t="s">
        <v>4870</v>
      </c>
      <c r="D34258" s="82" t="s">
        <v>4873</v>
      </c>
      <c r="E34258" s="82" t="s">
        <v>4874</v>
      </c>
      <c r="F34258" s="83" t="s">
        <v>4875</v>
      </c>
    </row>
    <row r="34259" spans="1:6" ht="409.6" hidden="1" customHeight="1" x14ac:dyDescent="0.2"/>
    <row r="34260" spans="1:6" ht="25.5" customHeight="1" thickBot="1" x14ac:dyDescent="0.25">
      <c r="A34260" s="84" t="s">
        <v>4895</v>
      </c>
      <c r="B34260" s="85" t="s">
        <v>4896</v>
      </c>
      <c r="C34260" s="86" t="s">
        <v>4897</v>
      </c>
      <c r="D34260" s="87">
        <v>0.05</v>
      </c>
      <c r="E34260" s="88">
        <v>12111</v>
      </c>
      <c r="F34260" s="89">
        <f>+D34260*E34260</f>
        <v>605.55000000000007</v>
      </c>
    </row>
    <row r="34261" spans="1:6" ht="409.6" hidden="1" customHeight="1" thickBot="1" x14ac:dyDescent="0.25"/>
    <row r="34262" spans="1:6" ht="13.5" customHeight="1" thickBot="1" x14ac:dyDescent="0.25">
      <c r="A34262" s="90" t="s">
        <v>4898</v>
      </c>
      <c r="B34262" s="91"/>
      <c r="C34262" s="92">
        <v>2.0725743014467</v>
      </c>
      <c r="D34262" s="91"/>
      <c r="E34262" s="93" t="s">
        <v>4884</v>
      </c>
      <c r="F34262" s="94">
        <v>606</v>
      </c>
    </row>
    <row r="34263" spans="1:6" ht="0.2" customHeight="1" x14ac:dyDescent="0.2"/>
    <row r="34264" spans="1:6" ht="12.75" customHeight="1" x14ac:dyDescent="0.2">
      <c r="A34264" s="80" t="s">
        <v>4871</v>
      </c>
      <c r="B34264" s="81" t="s">
        <v>4937</v>
      </c>
      <c r="C34264" s="82" t="s">
        <v>4870</v>
      </c>
      <c r="D34264" s="82" t="s">
        <v>4873</v>
      </c>
      <c r="E34264" s="82" t="s">
        <v>4874</v>
      </c>
      <c r="F34264" s="83" t="s">
        <v>4875</v>
      </c>
    </row>
    <row r="34265" spans="1:6" ht="409.6" hidden="1" customHeight="1" x14ac:dyDescent="0.2"/>
    <row r="34266" spans="1:6" ht="25.5" customHeight="1" x14ac:dyDescent="0.2">
      <c r="A34266" s="84" t="s">
        <v>2750</v>
      </c>
      <c r="B34266" s="85" t="s">
        <v>2751</v>
      </c>
      <c r="C34266" s="86" t="s">
        <v>106</v>
      </c>
      <c r="D34266" s="87">
        <v>0.12</v>
      </c>
      <c r="E34266" s="88">
        <v>76790</v>
      </c>
      <c r="F34266" s="89">
        <f>+D34266*E34266</f>
        <v>9214.7999999999993</v>
      </c>
    </row>
    <row r="34267" spans="1:6" ht="409.6" hidden="1" customHeight="1" x14ac:dyDescent="0.2"/>
    <row r="34268" spans="1:6" ht="25.5" customHeight="1" thickBot="1" x14ac:dyDescent="0.25">
      <c r="A34268" s="84" t="s">
        <v>2752</v>
      </c>
      <c r="B34268" s="85" t="s">
        <v>2753</v>
      </c>
      <c r="C34268" s="86" t="s">
        <v>106</v>
      </c>
      <c r="D34268" s="87">
        <v>0.12</v>
      </c>
      <c r="E34268" s="88">
        <v>39132</v>
      </c>
      <c r="F34268" s="89">
        <f>+D34268*E34268</f>
        <v>4695.84</v>
      </c>
    </row>
    <row r="34269" spans="1:6" ht="409.6" hidden="1" customHeight="1" thickBot="1" x14ac:dyDescent="0.25"/>
    <row r="34270" spans="1:6" ht="13.5" customHeight="1" thickBot="1" x14ac:dyDescent="0.25">
      <c r="A34270" s="90" t="s">
        <v>4938</v>
      </c>
      <c r="B34270" s="91"/>
      <c r="C34270" s="92">
        <v>47.576866513902701</v>
      </c>
      <c r="D34270" s="91"/>
      <c r="E34270" s="93" t="s">
        <v>4884</v>
      </c>
      <c r="F34270" s="94">
        <v>13911</v>
      </c>
    </row>
    <row r="34271" spans="1:6" ht="0.2" customHeight="1" thickBot="1" x14ac:dyDescent="0.25"/>
    <row r="34272" spans="1:6" ht="12.75" customHeight="1" thickBot="1" x14ac:dyDescent="0.3">
      <c r="A34272" s="157" t="s">
        <v>4909</v>
      </c>
      <c r="B34272" s="158"/>
      <c r="C34272" s="158"/>
      <c r="D34272" s="158"/>
      <c r="E34272" s="159">
        <v>29239</v>
      </c>
      <c r="F34272" s="160"/>
    </row>
    <row r="34273" spans="1:6" ht="12.75" customHeight="1" x14ac:dyDescent="0.2"/>
    <row r="34274" spans="1:6" ht="12.75" customHeight="1" x14ac:dyDescent="0.2"/>
    <row r="34275" spans="1:6" ht="409.6" hidden="1" customHeight="1" x14ac:dyDescent="0.2"/>
    <row r="34276" spans="1:6" ht="12.75" customHeight="1" x14ac:dyDescent="0.25">
      <c r="A34276" s="144" t="s">
        <v>4868</v>
      </c>
      <c r="B34276" s="145"/>
      <c r="C34276" s="145"/>
      <c r="D34276" s="145"/>
      <c r="E34276" s="146"/>
      <c r="F34276" s="147"/>
    </row>
    <row r="34277" spans="1:6" ht="12.75" customHeight="1" x14ac:dyDescent="0.2">
      <c r="A34277" s="138" t="s">
        <v>4053</v>
      </c>
      <c r="B34277" s="139"/>
      <c r="C34277" s="139"/>
      <c r="D34277" s="140"/>
      <c r="E34277" s="76" t="s">
        <v>4869</v>
      </c>
      <c r="F34277" s="77" t="s">
        <v>4870</v>
      </c>
    </row>
    <row r="34278" spans="1:6" ht="12.75" customHeight="1" x14ac:dyDescent="0.2">
      <c r="A34278" s="141"/>
      <c r="B34278" s="142"/>
      <c r="C34278" s="142"/>
      <c r="D34278" s="143"/>
      <c r="E34278" s="78" t="s">
        <v>4052</v>
      </c>
      <c r="F34278" s="79" t="s">
        <v>263</v>
      </c>
    </row>
    <row r="34279" spans="1:6" ht="409.6" hidden="1" customHeight="1" x14ac:dyDescent="0.2"/>
    <row r="34280" spans="1:6" ht="12.75" customHeight="1" x14ac:dyDescent="0.2">
      <c r="A34280" s="80" t="s">
        <v>4871</v>
      </c>
      <c r="B34280" s="81" t="s">
        <v>4872</v>
      </c>
      <c r="C34280" s="82" t="s">
        <v>4870</v>
      </c>
      <c r="D34280" s="82" t="s">
        <v>4873</v>
      </c>
      <c r="E34280" s="82" t="s">
        <v>4874</v>
      </c>
      <c r="F34280" s="83" t="s">
        <v>4875</v>
      </c>
    </row>
    <row r="34281" spans="1:6" ht="409.6" hidden="1" customHeight="1" x14ac:dyDescent="0.2"/>
    <row r="34282" spans="1:6" ht="25.5" customHeight="1" x14ac:dyDescent="0.2">
      <c r="A34282" s="84" t="s">
        <v>7047</v>
      </c>
      <c r="B34282" s="85" t="s">
        <v>7048</v>
      </c>
      <c r="C34282" s="86" t="s">
        <v>263</v>
      </c>
      <c r="D34282" s="87">
        <v>1.05</v>
      </c>
      <c r="E34282" s="88">
        <v>6650</v>
      </c>
      <c r="F34282" s="89">
        <f>+D34282*E34282</f>
        <v>6982.5</v>
      </c>
    </row>
    <row r="34283" spans="1:6" ht="409.6" hidden="1" customHeight="1" x14ac:dyDescent="0.2"/>
    <row r="34284" spans="1:6" ht="25.5" customHeight="1" thickBot="1" x14ac:dyDescent="0.25">
      <c r="A34284" s="84" t="s">
        <v>7043</v>
      </c>
      <c r="B34284" s="85" t="s">
        <v>7044</v>
      </c>
      <c r="C34284" s="86" t="s">
        <v>263</v>
      </c>
      <c r="D34284" s="87">
        <v>1</v>
      </c>
      <c r="E34284" s="88">
        <v>500</v>
      </c>
      <c r="F34284" s="89">
        <f>+D34284*E34284</f>
        <v>500</v>
      </c>
    </row>
    <row r="34285" spans="1:6" ht="409.6" hidden="1" customHeight="1" thickBot="1" x14ac:dyDescent="0.25"/>
    <row r="34286" spans="1:6" ht="13.5" customHeight="1" thickBot="1" x14ac:dyDescent="0.25">
      <c r="A34286" s="90" t="s">
        <v>4883</v>
      </c>
      <c r="B34286" s="91"/>
      <c r="C34286" s="92">
        <v>21.937205007182399</v>
      </c>
      <c r="D34286" s="91"/>
      <c r="E34286" s="93" t="s">
        <v>4884</v>
      </c>
      <c r="F34286" s="94">
        <v>7483</v>
      </c>
    </row>
    <row r="34287" spans="1:6" ht="0.2" customHeight="1" x14ac:dyDescent="0.2"/>
    <row r="34288" spans="1:6" ht="12.75" customHeight="1" x14ac:dyDescent="0.2">
      <c r="A34288" s="80" t="s">
        <v>4871</v>
      </c>
      <c r="B34288" s="81" t="s">
        <v>4885</v>
      </c>
      <c r="C34288" s="82" t="s">
        <v>4870</v>
      </c>
      <c r="D34288" s="82" t="s">
        <v>4873</v>
      </c>
      <c r="E34288" s="82" t="s">
        <v>4874</v>
      </c>
      <c r="F34288" s="83" t="s">
        <v>4875</v>
      </c>
    </row>
    <row r="34289" spans="1:6" ht="409.6" hidden="1" customHeight="1" x14ac:dyDescent="0.2"/>
    <row r="34290" spans="1:6" ht="25.5" customHeight="1" thickBot="1" x14ac:dyDescent="0.25">
      <c r="A34290" s="84" t="s">
        <v>6978</v>
      </c>
      <c r="B34290" s="85" t="s">
        <v>6979</v>
      </c>
      <c r="C34290" s="86" t="s">
        <v>4888</v>
      </c>
      <c r="D34290" s="87">
        <v>0.05</v>
      </c>
      <c r="E34290" s="88">
        <v>242224</v>
      </c>
      <c r="F34290" s="89">
        <f>+D34290*E34290</f>
        <v>12111.2</v>
      </c>
    </row>
    <row r="34291" spans="1:6" ht="409.6" hidden="1" customHeight="1" thickBot="1" x14ac:dyDescent="0.25"/>
    <row r="34292" spans="1:6" ht="13.5" customHeight="1" thickBot="1" x14ac:dyDescent="0.25">
      <c r="A34292" s="90" t="s">
        <v>4893</v>
      </c>
      <c r="B34292" s="91"/>
      <c r="C34292" s="92">
        <v>35.504675910996497</v>
      </c>
      <c r="D34292" s="91"/>
      <c r="E34292" s="93" t="s">
        <v>4884</v>
      </c>
      <c r="F34292" s="94">
        <v>12111</v>
      </c>
    </row>
    <row r="34293" spans="1:6" ht="0.2" customHeight="1" x14ac:dyDescent="0.2"/>
    <row r="34294" spans="1:6" ht="12.75" customHeight="1" x14ac:dyDescent="0.2">
      <c r="A34294" s="80" t="s">
        <v>4871</v>
      </c>
      <c r="B34294" s="81" t="s">
        <v>4894</v>
      </c>
      <c r="C34294" s="82" t="s">
        <v>4870</v>
      </c>
      <c r="D34294" s="82" t="s">
        <v>4873</v>
      </c>
      <c r="E34294" s="82" t="s">
        <v>4874</v>
      </c>
      <c r="F34294" s="83" t="s">
        <v>4875</v>
      </c>
    </row>
    <row r="34295" spans="1:6" ht="409.6" hidden="1" customHeight="1" x14ac:dyDescent="0.2"/>
    <row r="34296" spans="1:6" ht="25.5" customHeight="1" thickBot="1" x14ac:dyDescent="0.25">
      <c r="A34296" s="84" t="s">
        <v>4895</v>
      </c>
      <c r="B34296" s="85" t="s">
        <v>4896</v>
      </c>
      <c r="C34296" s="86" t="s">
        <v>4897</v>
      </c>
      <c r="D34296" s="87">
        <v>0.05</v>
      </c>
      <c r="E34296" s="88">
        <v>12111</v>
      </c>
      <c r="F34296" s="89">
        <f>+D34296*E34296</f>
        <v>605.55000000000007</v>
      </c>
    </row>
    <row r="34297" spans="1:6" ht="409.6" hidden="1" customHeight="1" thickBot="1" x14ac:dyDescent="0.25"/>
    <row r="34298" spans="1:6" ht="13.5" customHeight="1" thickBot="1" x14ac:dyDescent="0.25">
      <c r="A34298" s="90" t="s">
        <v>4898</v>
      </c>
      <c r="B34298" s="91"/>
      <c r="C34298" s="92">
        <v>1.77655301808801</v>
      </c>
      <c r="D34298" s="91"/>
      <c r="E34298" s="93" t="s">
        <v>4884</v>
      </c>
      <c r="F34298" s="94">
        <v>606</v>
      </c>
    </row>
    <row r="34299" spans="1:6" ht="0.2" customHeight="1" x14ac:dyDescent="0.2"/>
    <row r="34300" spans="1:6" ht="12.75" customHeight="1" x14ac:dyDescent="0.2">
      <c r="A34300" s="80" t="s">
        <v>4871</v>
      </c>
      <c r="B34300" s="81" t="s">
        <v>4937</v>
      </c>
      <c r="C34300" s="82" t="s">
        <v>4870</v>
      </c>
      <c r="D34300" s="82" t="s">
        <v>4873</v>
      </c>
      <c r="E34300" s="82" t="s">
        <v>4874</v>
      </c>
      <c r="F34300" s="83" t="s">
        <v>4875</v>
      </c>
    </row>
    <row r="34301" spans="1:6" ht="409.6" hidden="1" customHeight="1" x14ac:dyDescent="0.2"/>
    <row r="34302" spans="1:6" ht="25.5" customHeight="1" x14ac:dyDescent="0.2">
      <c r="A34302" s="84" t="s">
        <v>2750</v>
      </c>
      <c r="B34302" s="85" t="s">
        <v>2751</v>
      </c>
      <c r="C34302" s="86" t="s">
        <v>106</v>
      </c>
      <c r="D34302" s="87">
        <v>0.12</v>
      </c>
      <c r="E34302" s="88">
        <v>76790</v>
      </c>
      <c r="F34302" s="89">
        <f>+D34302*E34302</f>
        <v>9214.7999999999993</v>
      </c>
    </row>
    <row r="34303" spans="1:6" ht="409.6" hidden="1" customHeight="1" x14ac:dyDescent="0.2"/>
    <row r="34304" spans="1:6" ht="25.5" customHeight="1" thickBot="1" x14ac:dyDescent="0.25">
      <c r="A34304" s="84" t="s">
        <v>2752</v>
      </c>
      <c r="B34304" s="85" t="s">
        <v>2753</v>
      </c>
      <c r="C34304" s="86" t="s">
        <v>106</v>
      </c>
      <c r="D34304" s="87">
        <v>0.12</v>
      </c>
      <c r="E34304" s="88">
        <v>39132</v>
      </c>
      <c r="F34304" s="89">
        <f>+D34304*E34304</f>
        <v>4695.84</v>
      </c>
    </row>
    <row r="34305" spans="1:6" ht="409.6" hidden="1" customHeight="1" thickBot="1" x14ac:dyDescent="0.25"/>
    <row r="34306" spans="1:6" ht="13.5" customHeight="1" thickBot="1" x14ac:dyDescent="0.25">
      <c r="A34306" s="90" t="s">
        <v>4938</v>
      </c>
      <c r="B34306" s="91"/>
      <c r="C34306" s="92">
        <v>40.781566063733102</v>
      </c>
      <c r="D34306" s="91"/>
      <c r="E34306" s="93" t="s">
        <v>4884</v>
      </c>
      <c r="F34306" s="94">
        <v>13911</v>
      </c>
    </row>
    <row r="34307" spans="1:6" ht="0.2" customHeight="1" thickBot="1" x14ac:dyDescent="0.25"/>
    <row r="34308" spans="1:6" ht="12.75" customHeight="1" thickBot="1" x14ac:dyDescent="0.3">
      <c r="A34308" s="157" t="s">
        <v>4909</v>
      </c>
      <c r="B34308" s="158"/>
      <c r="C34308" s="158"/>
      <c r="D34308" s="158"/>
      <c r="E34308" s="159">
        <v>34111</v>
      </c>
      <c r="F34308" s="160"/>
    </row>
    <row r="34309" spans="1:6" ht="409.6" hidden="1" customHeight="1" x14ac:dyDescent="0.2"/>
    <row r="34310" spans="1:6" ht="12.75" customHeight="1" x14ac:dyDescent="0.2"/>
    <row r="34311" spans="1:6" ht="12.75" customHeight="1" x14ac:dyDescent="0.2"/>
    <row r="34312" spans="1:6" ht="409.6" hidden="1" customHeight="1" x14ac:dyDescent="0.2"/>
    <row r="34313" spans="1:6" ht="12.75" customHeight="1" x14ac:dyDescent="0.25">
      <c r="A34313" s="144" t="s">
        <v>4868</v>
      </c>
      <c r="B34313" s="145"/>
      <c r="C34313" s="145"/>
      <c r="D34313" s="145"/>
      <c r="E34313" s="146"/>
      <c r="F34313" s="147"/>
    </row>
    <row r="34314" spans="1:6" ht="12.75" customHeight="1" x14ac:dyDescent="0.2">
      <c r="A34314" s="138" t="s">
        <v>4057</v>
      </c>
      <c r="B34314" s="139"/>
      <c r="C34314" s="139"/>
      <c r="D34314" s="140"/>
      <c r="E34314" s="76" t="s">
        <v>4869</v>
      </c>
      <c r="F34314" s="77" t="s">
        <v>4870</v>
      </c>
    </row>
    <row r="34315" spans="1:6" ht="12.75" customHeight="1" x14ac:dyDescent="0.2">
      <c r="A34315" s="141"/>
      <c r="B34315" s="142"/>
      <c r="C34315" s="142"/>
      <c r="D34315" s="143"/>
      <c r="E34315" s="78" t="s">
        <v>4054</v>
      </c>
      <c r="F34315" s="79" t="s">
        <v>9</v>
      </c>
    </row>
    <row r="34316" spans="1:6" ht="409.6" hidden="1" customHeight="1" x14ac:dyDescent="0.2"/>
    <row r="34317" spans="1:6" ht="12.75" customHeight="1" x14ac:dyDescent="0.2">
      <c r="A34317" s="80" t="s">
        <v>4871</v>
      </c>
      <c r="B34317" s="81" t="s">
        <v>4872</v>
      </c>
      <c r="C34317" s="82" t="s">
        <v>4870</v>
      </c>
      <c r="D34317" s="82" t="s">
        <v>4873</v>
      </c>
      <c r="E34317" s="82" t="s">
        <v>4874</v>
      </c>
      <c r="F34317" s="83" t="s">
        <v>4875</v>
      </c>
    </row>
    <row r="34318" spans="1:6" ht="409.6" hidden="1" customHeight="1" x14ac:dyDescent="0.2"/>
    <row r="34319" spans="1:6" ht="25.5" customHeight="1" thickBot="1" x14ac:dyDescent="0.25">
      <c r="A34319" s="84" t="s">
        <v>7049</v>
      </c>
      <c r="B34319" s="85" t="s">
        <v>7050</v>
      </c>
      <c r="C34319" s="86" t="s">
        <v>9</v>
      </c>
      <c r="D34319" s="87">
        <v>1</v>
      </c>
      <c r="E34319" s="88">
        <v>23090</v>
      </c>
      <c r="F34319" s="89">
        <f>+D34319*E34319</f>
        <v>23090</v>
      </c>
    </row>
    <row r="34320" spans="1:6" ht="409.6" hidden="1" customHeight="1" thickBot="1" x14ac:dyDescent="0.25"/>
    <row r="34321" spans="1:6" ht="13.5" customHeight="1" thickBot="1" x14ac:dyDescent="0.25">
      <c r="A34321" s="90" t="s">
        <v>4883</v>
      </c>
      <c r="B34321" s="91"/>
      <c r="C34321" s="92">
        <v>19.798499464094299</v>
      </c>
      <c r="D34321" s="91"/>
      <c r="E34321" s="93" t="s">
        <v>4884</v>
      </c>
      <c r="F34321" s="94">
        <v>23090</v>
      </c>
    </row>
    <row r="34322" spans="1:6" ht="0.2" customHeight="1" x14ac:dyDescent="0.2"/>
    <row r="34323" spans="1:6" ht="12.75" customHeight="1" x14ac:dyDescent="0.2">
      <c r="A34323" s="80" t="s">
        <v>4871</v>
      </c>
      <c r="B34323" s="81" t="s">
        <v>4885</v>
      </c>
      <c r="C34323" s="82" t="s">
        <v>4870</v>
      </c>
      <c r="D34323" s="82" t="s">
        <v>4873</v>
      </c>
      <c r="E34323" s="82" t="s">
        <v>4874</v>
      </c>
      <c r="F34323" s="83" t="s">
        <v>4875</v>
      </c>
    </row>
    <row r="34324" spans="1:6" ht="409.6" hidden="1" customHeight="1" x14ac:dyDescent="0.2"/>
    <row r="34325" spans="1:6" ht="25.5" customHeight="1" thickBot="1" x14ac:dyDescent="0.25">
      <c r="A34325" s="84" t="s">
        <v>7051</v>
      </c>
      <c r="B34325" s="85" t="s">
        <v>7052</v>
      </c>
      <c r="C34325" s="86" t="s">
        <v>9</v>
      </c>
      <c r="D34325" s="87">
        <v>1</v>
      </c>
      <c r="E34325" s="88">
        <v>89081</v>
      </c>
      <c r="F34325" s="89">
        <f>+D34325*E34325</f>
        <v>89081</v>
      </c>
    </row>
    <row r="34326" spans="1:6" ht="409.6" hidden="1" customHeight="1" thickBot="1" x14ac:dyDescent="0.25"/>
    <row r="34327" spans="1:6" ht="13.5" customHeight="1" thickBot="1" x14ac:dyDescent="0.25">
      <c r="A34327" s="90" t="s">
        <v>4893</v>
      </c>
      <c r="B34327" s="91"/>
      <c r="C34327" s="92">
        <v>76.382422293676299</v>
      </c>
      <c r="D34327" s="91"/>
      <c r="E34327" s="93" t="s">
        <v>4884</v>
      </c>
      <c r="F34327" s="94">
        <v>89081</v>
      </c>
    </row>
    <row r="34328" spans="1:6" ht="0.2" customHeight="1" x14ac:dyDescent="0.2"/>
    <row r="34329" spans="1:6" ht="12.75" customHeight="1" x14ac:dyDescent="0.2">
      <c r="A34329" s="80" t="s">
        <v>4871</v>
      </c>
      <c r="B34329" s="81" t="s">
        <v>4894</v>
      </c>
      <c r="C34329" s="82" t="s">
        <v>4870</v>
      </c>
      <c r="D34329" s="82" t="s">
        <v>4873</v>
      </c>
      <c r="E34329" s="82" t="s">
        <v>4874</v>
      </c>
      <c r="F34329" s="83" t="s">
        <v>4875</v>
      </c>
    </row>
    <row r="34330" spans="1:6" ht="409.6" hidden="1" customHeight="1" x14ac:dyDescent="0.2"/>
    <row r="34331" spans="1:6" ht="25.5" customHeight="1" thickBot="1" x14ac:dyDescent="0.25">
      <c r="A34331" s="84" t="s">
        <v>4895</v>
      </c>
      <c r="B34331" s="85" t="s">
        <v>4896</v>
      </c>
      <c r="C34331" s="86" t="s">
        <v>4897</v>
      </c>
      <c r="D34331" s="87">
        <v>0.05</v>
      </c>
      <c r="E34331" s="88">
        <v>89081</v>
      </c>
      <c r="F34331" s="89">
        <f>+D34331*E34331</f>
        <v>4454.05</v>
      </c>
    </row>
    <row r="34332" spans="1:6" ht="409.6" hidden="1" customHeight="1" thickBot="1" x14ac:dyDescent="0.25"/>
    <row r="34333" spans="1:6" ht="13.5" customHeight="1" thickBot="1" x14ac:dyDescent="0.25">
      <c r="A34333" s="90" t="s">
        <v>4898</v>
      </c>
      <c r="B34333" s="91"/>
      <c r="C34333" s="92">
        <v>3.8190782422293701</v>
      </c>
      <c r="D34333" s="91"/>
      <c r="E34333" s="93" t="s">
        <v>4884</v>
      </c>
      <c r="F34333" s="94">
        <v>4454</v>
      </c>
    </row>
    <row r="34334" spans="1:6" ht="0.2" customHeight="1" thickBot="1" x14ac:dyDescent="0.25"/>
    <row r="34335" spans="1:6" ht="12.75" customHeight="1" thickBot="1" x14ac:dyDescent="0.3">
      <c r="A34335" s="157" t="s">
        <v>4909</v>
      </c>
      <c r="B34335" s="158"/>
      <c r="C34335" s="158"/>
      <c r="D34335" s="158"/>
      <c r="E34335" s="159">
        <v>116625</v>
      </c>
      <c r="F34335" s="160"/>
    </row>
    <row r="34336" spans="1:6" ht="12.75" customHeight="1" x14ac:dyDescent="0.2"/>
    <row r="34337" spans="1:6" ht="12.75" customHeight="1" x14ac:dyDescent="0.2"/>
    <row r="34338" spans="1:6" ht="409.6" hidden="1" customHeight="1" x14ac:dyDescent="0.2"/>
    <row r="34339" spans="1:6" ht="12.75" customHeight="1" x14ac:dyDescent="0.25">
      <c r="A34339" s="144" t="s">
        <v>4868</v>
      </c>
      <c r="B34339" s="145"/>
      <c r="C34339" s="145"/>
      <c r="D34339" s="145"/>
      <c r="E34339" s="146"/>
      <c r="F34339" s="147"/>
    </row>
    <row r="34340" spans="1:6" ht="12.75" customHeight="1" x14ac:dyDescent="0.2">
      <c r="A34340" s="138" t="s">
        <v>4059</v>
      </c>
      <c r="B34340" s="139"/>
      <c r="C34340" s="139"/>
      <c r="D34340" s="140"/>
      <c r="E34340" s="76" t="s">
        <v>4869</v>
      </c>
      <c r="F34340" s="77" t="s">
        <v>4870</v>
      </c>
    </row>
    <row r="34341" spans="1:6" ht="12.75" customHeight="1" x14ac:dyDescent="0.2">
      <c r="A34341" s="141"/>
      <c r="B34341" s="142"/>
      <c r="C34341" s="142"/>
      <c r="D34341" s="143"/>
      <c r="E34341" s="78" t="s">
        <v>4055</v>
      </c>
      <c r="F34341" s="79" t="s">
        <v>9</v>
      </c>
    </row>
    <row r="34342" spans="1:6" ht="409.6" hidden="1" customHeight="1" x14ac:dyDescent="0.2"/>
    <row r="34343" spans="1:6" ht="12.75" customHeight="1" x14ac:dyDescent="0.2">
      <c r="A34343" s="80" t="s">
        <v>4871</v>
      </c>
      <c r="B34343" s="81" t="s">
        <v>4872</v>
      </c>
      <c r="C34343" s="82" t="s">
        <v>4870</v>
      </c>
      <c r="D34343" s="82" t="s">
        <v>4873</v>
      </c>
      <c r="E34343" s="82" t="s">
        <v>4874</v>
      </c>
      <c r="F34343" s="83" t="s">
        <v>4875</v>
      </c>
    </row>
    <row r="34344" spans="1:6" ht="409.6" hidden="1" customHeight="1" x14ac:dyDescent="0.2"/>
    <row r="34345" spans="1:6" ht="25.5" customHeight="1" thickBot="1" x14ac:dyDescent="0.25">
      <c r="A34345" s="84" t="s">
        <v>7053</v>
      </c>
      <c r="B34345" s="85" t="s">
        <v>7054</v>
      </c>
      <c r="C34345" s="86" t="s">
        <v>9</v>
      </c>
      <c r="D34345" s="87">
        <v>1</v>
      </c>
      <c r="E34345" s="88">
        <v>12315</v>
      </c>
      <c r="F34345" s="89">
        <f>+D34345*E34345</f>
        <v>12315</v>
      </c>
    </row>
    <row r="34346" spans="1:6" ht="409.6" hidden="1" customHeight="1" thickBot="1" x14ac:dyDescent="0.25"/>
    <row r="34347" spans="1:6" ht="13.5" customHeight="1" thickBot="1" x14ac:dyDescent="0.25">
      <c r="A34347" s="90" t="s">
        <v>4883</v>
      </c>
      <c r="B34347" s="91"/>
      <c r="C34347" s="92">
        <v>11.634388285309401</v>
      </c>
      <c r="D34347" s="91"/>
      <c r="E34347" s="93" t="s">
        <v>4884</v>
      </c>
      <c r="F34347" s="94">
        <v>12315</v>
      </c>
    </row>
    <row r="34348" spans="1:6" ht="0.2" customHeight="1" x14ac:dyDescent="0.2"/>
    <row r="34349" spans="1:6" ht="12.75" customHeight="1" x14ac:dyDescent="0.2">
      <c r="A34349" s="80" t="s">
        <v>4871</v>
      </c>
      <c r="B34349" s="81" t="s">
        <v>4885</v>
      </c>
      <c r="C34349" s="82" t="s">
        <v>4870</v>
      </c>
      <c r="D34349" s="82" t="s">
        <v>4873</v>
      </c>
      <c r="E34349" s="82" t="s">
        <v>4874</v>
      </c>
      <c r="F34349" s="83" t="s">
        <v>4875</v>
      </c>
    </row>
    <row r="34350" spans="1:6" ht="409.6" hidden="1" customHeight="1" x14ac:dyDescent="0.2"/>
    <row r="34351" spans="1:6" ht="25.5" customHeight="1" thickBot="1" x14ac:dyDescent="0.25">
      <c r="A34351" s="84" t="s">
        <v>7051</v>
      </c>
      <c r="B34351" s="85" t="s">
        <v>7052</v>
      </c>
      <c r="C34351" s="86" t="s">
        <v>9</v>
      </c>
      <c r="D34351" s="87">
        <v>1</v>
      </c>
      <c r="E34351" s="88">
        <v>89081</v>
      </c>
      <c r="F34351" s="89">
        <f>+D34351*E34351</f>
        <v>89081</v>
      </c>
    </row>
    <row r="34352" spans="1:6" ht="409.6" hidden="1" customHeight="1" thickBot="1" x14ac:dyDescent="0.25"/>
    <row r="34353" spans="1:6" ht="13.5" customHeight="1" thickBot="1" x14ac:dyDescent="0.25">
      <c r="A34353" s="90" t="s">
        <v>4893</v>
      </c>
      <c r="B34353" s="91"/>
      <c r="C34353" s="92">
        <v>84.157770429853599</v>
      </c>
      <c r="D34353" s="91"/>
      <c r="E34353" s="93" t="s">
        <v>4884</v>
      </c>
      <c r="F34353" s="94">
        <v>89081</v>
      </c>
    </row>
    <row r="34354" spans="1:6" ht="0.2" customHeight="1" x14ac:dyDescent="0.2"/>
    <row r="34355" spans="1:6" ht="12.75" customHeight="1" x14ac:dyDescent="0.2">
      <c r="A34355" s="80" t="s">
        <v>4871</v>
      </c>
      <c r="B34355" s="81" t="s">
        <v>4894</v>
      </c>
      <c r="C34355" s="82" t="s">
        <v>4870</v>
      </c>
      <c r="D34355" s="82" t="s">
        <v>4873</v>
      </c>
      <c r="E34355" s="82" t="s">
        <v>4874</v>
      </c>
      <c r="F34355" s="83" t="s">
        <v>4875</v>
      </c>
    </row>
    <row r="34356" spans="1:6" ht="409.6" hidden="1" customHeight="1" x14ac:dyDescent="0.2"/>
    <row r="34357" spans="1:6" ht="25.5" customHeight="1" thickBot="1" x14ac:dyDescent="0.25">
      <c r="A34357" s="84" t="s">
        <v>4895</v>
      </c>
      <c r="B34357" s="85" t="s">
        <v>4896</v>
      </c>
      <c r="C34357" s="86" t="s">
        <v>4897</v>
      </c>
      <c r="D34357" s="87">
        <v>0.05</v>
      </c>
      <c r="E34357" s="88">
        <v>89081</v>
      </c>
      <c r="F34357" s="89">
        <f>+D34357*E34357</f>
        <v>4454.05</v>
      </c>
    </row>
    <row r="34358" spans="1:6" ht="409.6" hidden="1" customHeight="1" thickBot="1" x14ac:dyDescent="0.25"/>
    <row r="34359" spans="1:6" ht="13.5" customHeight="1" thickBot="1" x14ac:dyDescent="0.25">
      <c r="A34359" s="90" t="s">
        <v>4898</v>
      </c>
      <c r="B34359" s="91"/>
      <c r="C34359" s="92">
        <v>4.2078412848370297</v>
      </c>
      <c r="D34359" s="91"/>
      <c r="E34359" s="93" t="s">
        <v>4884</v>
      </c>
      <c r="F34359" s="94">
        <v>4454</v>
      </c>
    </row>
    <row r="34360" spans="1:6" ht="0.2" customHeight="1" x14ac:dyDescent="0.2"/>
    <row r="34361" spans="1:6" ht="12.75" customHeight="1" thickBot="1" x14ac:dyDescent="0.3">
      <c r="A34361" s="157" t="s">
        <v>4909</v>
      </c>
      <c r="B34361" s="158"/>
      <c r="C34361" s="158"/>
      <c r="D34361" s="158"/>
      <c r="E34361" s="159">
        <v>105850</v>
      </c>
      <c r="F34361" s="160"/>
    </row>
    <row r="34362" spans="1:6" ht="12.75" customHeight="1" x14ac:dyDescent="0.2"/>
    <row r="34363" spans="1:6" ht="12.75" customHeight="1" x14ac:dyDescent="0.2"/>
    <row r="34364" spans="1:6" ht="409.6" hidden="1" customHeight="1" x14ac:dyDescent="0.2"/>
    <row r="34365" spans="1:6" ht="12.75" customHeight="1" x14ac:dyDescent="0.25">
      <c r="A34365" s="144" t="s">
        <v>4868</v>
      </c>
      <c r="B34365" s="145"/>
      <c r="C34365" s="145"/>
      <c r="D34365" s="145"/>
      <c r="E34365" s="146"/>
      <c r="F34365" s="147"/>
    </row>
    <row r="34366" spans="1:6" ht="12.75" customHeight="1" x14ac:dyDescent="0.2">
      <c r="A34366" s="138" t="s">
        <v>4061</v>
      </c>
      <c r="B34366" s="139"/>
      <c r="C34366" s="139"/>
      <c r="D34366" s="140"/>
      <c r="E34366" s="76" t="s">
        <v>4869</v>
      </c>
      <c r="F34366" s="77" t="s">
        <v>4870</v>
      </c>
    </row>
    <row r="34367" spans="1:6" ht="12.75" customHeight="1" x14ac:dyDescent="0.2">
      <c r="A34367" s="141"/>
      <c r="B34367" s="142"/>
      <c r="C34367" s="142"/>
      <c r="D34367" s="143"/>
      <c r="E34367" s="78" t="s">
        <v>4056</v>
      </c>
      <c r="F34367" s="79" t="s">
        <v>9</v>
      </c>
    </row>
    <row r="34368" spans="1:6" ht="409.6" hidden="1" customHeight="1" x14ac:dyDescent="0.2"/>
    <row r="34369" spans="1:6" ht="12.75" customHeight="1" x14ac:dyDescent="0.2">
      <c r="A34369" s="80" t="s">
        <v>4871</v>
      </c>
      <c r="B34369" s="81" t="s">
        <v>4872</v>
      </c>
      <c r="C34369" s="82" t="s">
        <v>4870</v>
      </c>
      <c r="D34369" s="82" t="s">
        <v>4873</v>
      </c>
      <c r="E34369" s="82" t="s">
        <v>4874</v>
      </c>
      <c r="F34369" s="83" t="s">
        <v>4875</v>
      </c>
    </row>
    <row r="34370" spans="1:6" ht="409.6" hidden="1" customHeight="1" x14ac:dyDescent="0.2"/>
    <row r="34371" spans="1:6" ht="25.5" customHeight="1" thickBot="1" x14ac:dyDescent="0.25">
      <c r="A34371" s="84" t="s">
        <v>7055</v>
      </c>
      <c r="B34371" s="85" t="s">
        <v>7056</v>
      </c>
      <c r="C34371" s="86" t="s">
        <v>9</v>
      </c>
      <c r="D34371" s="87">
        <v>1</v>
      </c>
      <c r="E34371" s="88">
        <v>21926</v>
      </c>
      <c r="F34371" s="89">
        <f>+D34371*E34371</f>
        <v>21926</v>
      </c>
    </row>
    <row r="34372" spans="1:6" ht="409.6" hidden="1" customHeight="1" thickBot="1" x14ac:dyDescent="0.25"/>
    <row r="34373" spans="1:6" ht="13.5" customHeight="1" thickBot="1" x14ac:dyDescent="0.25">
      <c r="A34373" s="90" t="s">
        <v>4883</v>
      </c>
      <c r="B34373" s="91"/>
      <c r="C34373" s="92">
        <v>16.7310186951545</v>
      </c>
      <c r="D34373" s="91"/>
      <c r="E34373" s="93" t="s">
        <v>4884</v>
      </c>
      <c r="F34373" s="94">
        <v>21926</v>
      </c>
    </row>
    <row r="34374" spans="1:6" ht="0.2" customHeight="1" x14ac:dyDescent="0.2"/>
    <row r="34375" spans="1:6" ht="12.75" customHeight="1" x14ac:dyDescent="0.2">
      <c r="A34375" s="80" t="s">
        <v>4871</v>
      </c>
      <c r="B34375" s="81" t="s">
        <v>4885</v>
      </c>
      <c r="C34375" s="82" t="s">
        <v>4870</v>
      </c>
      <c r="D34375" s="82" t="s">
        <v>4873</v>
      </c>
      <c r="E34375" s="82" t="s">
        <v>4874</v>
      </c>
      <c r="F34375" s="83" t="s">
        <v>4875</v>
      </c>
    </row>
    <row r="34376" spans="1:6" ht="409.6" hidden="1" customHeight="1" x14ac:dyDescent="0.2"/>
    <row r="34377" spans="1:6" ht="25.5" customHeight="1" thickBot="1" x14ac:dyDescent="0.25">
      <c r="A34377" s="84" t="s">
        <v>7057</v>
      </c>
      <c r="B34377" s="85" t="s">
        <v>7058</v>
      </c>
      <c r="C34377" s="86" t="s">
        <v>9</v>
      </c>
      <c r="D34377" s="87">
        <v>1</v>
      </c>
      <c r="E34377" s="88">
        <v>103928</v>
      </c>
      <c r="F34377" s="89">
        <f>+D34377*E34377</f>
        <v>103928</v>
      </c>
    </row>
    <row r="34378" spans="1:6" ht="409.6" hidden="1" customHeight="1" thickBot="1" x14ac:dyDescent="0.25"/>
    <row r="34379" spans="1:6" ht="13.5" customHeight="1" thickBot="1" x14ac:dyDescent="0.25">
      <c r="A34379" s="90" t="s">
        <v>4893</v>
      </c>
      <c r="B34379" s="91"/>
      <c r="C34379" s="92">
        <v>79.304082411293393</v>
      </c>
      <c r="D34379" s="91"/>
      <c r="E34379" s="93" t="s">
        <v>4884</v>
      </c>
      <c r="F34379" s="94">
        <v>103928</v>
      </c>
    </row>
    <row r="34380" spans="1:6" ht="0.2" customHeight="1" x14ac:dyDescent="0.2"/>
    <row r="34381" spans="1:6" ht="12.75" customHeight="1" x14ac:dyDescent="0.2">
      <c r="A34381" s="80" t="s">
        <v>4871</v>
      </c>
      <c r="B34381" s="81" t="s">
        <v>4894</v>
      </c>
      <c r="C34381" s="82" t="s">
        <v>4870</v>
      </c>
      <c r="D34381" s="82" t="s">
        <v>4873</v>
      </c>
      <c r="E34381" s="82" t="s">
        <v>4874</v>
      </c>
      <c r="F34381" s="83" t="s">
        <v>4875</v>
      </c>
    </row>
    <row r="34382" spans="1:6" ht="409.6" hidden="1" customHeight="1" x14ac:dyDescent="0.2"/>
    <row r="34383" spans="1:6" ht="25.5" customHeight="1" thickBot="1" x14ac:dyDescent="0.25">
      <c r="A34383" s="84" t="s">
        <v>4895</v>
      </c>
      <c r="B34383" s="85" t="s">
        <v>4896</v>
      </c>
      <c r="C34383" s="86" t="s">
        <v>4897</v>
      </c>
      <c r="D34383" s="87">
        <v>0.05</v>
      </c>
      <c r="E34383" s="88">
        <v>103928</v>
      </c>
      <c r="F34383" s="89">
        <f>+D34383*E34383</f>
        <v>5196.4000000000005</v>
      </c>
    </row>
    <row r="34384" spans="1:6" ht="409.6" hidden="1" customHeight="1" thickBot="1" x14ac:dyDescent="0.25"/>
    <row r="34385" spans="1:6" ht="13.5" customHeight="1" thickBot="1" x14ac:dyDescent="0.25">
      <c r="A34385" s="90" t="s">
        <v>4898</v>
      </c>
      <c r="B34385" s="91"/>
      <c r="C34385" s="92">
        <v>3.9648988935520801</v>
      </c>
      <c r="D34385" s="91"/>
      <c r="E34385" s="93" t="s">
        <v>4884</v>
      </c>
      <c r="F34385" s="94">
        <v>5196</v>
      </c>
    </row>
    <row r="34386" spans="1:6" ht="0.2" customHeight="1" thickBot="1" x14ac:dyDescent="0.25"/>
    <row r="34387" spans="1:6" ht="12.75" customHeight="1" thickBot="1" x14ac:dyDescent="0.3">
      <c r="A34387" s="157" t="s">
        <v>4909</v>
      </c>
      <c r="B34387" s="158"/>
      <c r="C34387" s="158"/>
      <c r="D34387" s="158"/>
      <c r="E34387" s="159">
        <v>131050</v>
      </c>
      <c r="F34387" s="160"/>
    </row>
    <row r="34388" spans="1:6" ht="12.75" customHeight="1" x14ac:dyDescent="0.2"/>
    <row r="34389" spans="1:6" ht="12.75" customHeight="1" x14ac:dyDescent="0.2"/>
    <row r="34390" spans="1:6" ht="409.6" hidden="1" customHeight="1" x14ac:dyDescent="0.2"/>
    <row r="34391" spans="1:6" ht="12.75" customHeight="1" x14ac:dyDescent="0.25">
      <c r="A34391" s="144" t="s">
        <v>4868</v>
      </c>
      <c r="B34391" s="145"/>
      <c r="C34391" s="145"/>
      <c r="D34391" s="145"/>
      <c r="E34391" s="146"/>
      <c r="F34391" s="147"/>
    </row>
    <row r="34392" spans="1:6" ht="12.75" customHeight="1" x14ac:dyDescent="0.2">
      <c r="A34392" s="138" t="s">
        <v>4063</v>
      </c>
      <c r="B34392" s="139"/>
      <c r="C34392" s="139"/>
      <c r="D34392" s="140"/>
      <c r="E34392" s="76" t="s">
        <v>4869</v>
      </c>
      <c r="F34392" s="77" t="s">
        <v>4870</v>
      </c>
    </row>
    <row r="34393" spans="1:6" ht="12.75" customHeight="1" x14ac:dyDescent="0.2">
      <c r="A34393" s="141"/>
      <c r="B34393" s="142"/>
      <c r="C34393" s="142"/>
      <c r="D34393" s="143"/>
      <c r="E34393" s="78" t="s">
        <v>4058</v>
      </c>
      <c r="F34393" s="79" t="s">
        <v>9</v>
      </c>
    </row>
    <row r="34394" spans="1:6" ht="409.6" hidden="1" customHeight="1" x14ac:dyDescent="0.2"/>
    <row r="34395" spans="1:6" ht="12.75" customHeight="1" x14ac:dyDescent="0.2">
      <c r="A34395" s="80" t="s">
        <v>4871</v>
      </c>
      <c r="B34395" s="81" t="s">
        <v>4872</v>
      </c>
      <c r="C34395" s="82" t="s">
        <v>4870</v>
      </c>
      <c r="D34395" s="82" t="s">
        <v>4873</v>
      </c>
      <c r="E34395" s="82" t="s">
        <v>4874</v>
      </c>
      <c r="F34395" s="83" t="s">
        <v>4875</v>
      </c>
    </row>
    <row r="34396" spans="1:6" ht="409.6" hidden="1" customHeight="1" x14ac:dyDescent="0.2"/>
    <row r="34397" spans="1:6" ht="25.5" customHeight="1" thickBot="1" x14ac:dyDescent="0.25">
      <c r="A34397" s="84" t="s">
        <v>7059</v>
      </c>
      <c r="B34397" s="85" t="s">
        <v>7060</v>
      </c>
      <c r="C34397" s="86" t="s">
        <v>9</v>
      </c>
      <c r="D34397" s="87">
        <v>1</v>
      </c>
      <c r="E34397" s="88">
        <v>11551</v>
      </c>
      <c r="F34397" s="89">
        <f>+D34397*E34397</f>
        <v>11551</v>
      </c>
    </row>
    <row r="34398" spans="1:6" ht="409.6" hidden="1" customHeight="1" thickBot="1" x14ac:dyDescent="0.25"/>
    <row r="34399" spans="1:6" ht="13.5" customHeight="1" thickBot="1" x14ac:dyDescent="0.25">
      <c r="A34399" s="90" t="s">
        <v>4883</v>
      </c>
      <c r="B34399" s="91"/>
      <c r="C34399" s="92">
        <v>10.991949450925899</v>
      </c>
      <c r="D34399" s="91"/>
      <c r="E34399" s="93" t="s">
        <v>4884</v>
      </c>
      <c r="F34399" s="94">
        <v>11551</v>
      </c>
    </row>
    <row r="34400" spans="1:6" ht="0.2" customHeight="1" x14ac:dyDescent="0.2"/>
    <row r="34401" spans="1:6" ht="12.75" customHeight="1" x14ac:dyDescent="0.2">
      <c r="A34401" s="80" t="s">
        <v>4871</v>
      </c>
      <c r="B34401" s="81" t="s">
        <v>4885</v>
      </c>
      <c r="C34401" s="82" t="s">
        <v>4870</v>
      </c>
      <c r="D34401" s="82" t="s">
        <v>4873</v>
      </c>
      <c r="E34401" s="82" t="s">
        <v>4874</v>
      </c>
      <c r="F34401" s="83" t="s">
        <v>4875</v>
      </c>
    </row>
    <row r="34402" spans="1:6" ht="409.6" hidden="1" customHeight="1" x14ac:dyDescent="0.2"/>
    <row r="34403" spans="1:6" ht="25.5" customHeight="1" thickBot="1" x14ac:dyDescent="0.25">
      <c r="A34403" s="84" t="s">
        <v>7061</v>
      </c>
      <c r="B34403" s="85" t="s">
        <v>7062</v>
      </c>
      <c r="C34403" s="86" t="s">
        <v>9</v>
      </c>
      <c r="D34403" s="87">
        <v>1</v>
      </c>
      <c r="E34403" s="88">
        <v>89081</v>
      </c>
      <c r="F34403" s="89">
        <f>+D34403*E34403</f>
        <v>89081</v>
      </c>
    </row>
    <row r="34404" spans="1:6" ht="409.6" hidden="1" customHeight="1" thickBot="1" x14ac:dyDescent="0.25"/>
    <row r="34405" spans="1:6" ht="13.5" customHeight="1" thickBot="1" x14ac:dyDescent="0.25">
      <c r="A34405" s="90" t="s">
        <v>4893</v>
      </c>
      <c r="B34405" s="91"/>
      <c r="C34405" s="92">
        <v>84.7696172658584</v>
      </c>
      <c r="D34405" s="91"/>
      <c r="E34405" s="93" t="s">
        <v>4884</v>
      </c>
      <c r="F34405" s="94">
        <v>89081</v>
      </c>
    </row>
    <row r="34406" spans="1:6" ht="0.2" customHeight="1" x14ac:dyDescent="0.2"/>
    <row r="34407" spans="1:6" ht="12.75" customHeight="1" x14ac:dyDescent="0.2">
      <c r="A34407" s="80" t="s">
        <v>4871</v>
      </c>
      <c r="B34407" s="81" t="s">
        <v>4894</v>
      </c>
      <c r="C34407" s="82" t="s">
        <v>4870</v>
      </c>
      <c r="D34407" s="82" t="s">
        <v>4873</v>
      </c>
      <c r="E34407" s="82" t="s">
        <v>4874</v>
      </c>
      <c r="F34407" s="83" t="s">
        <v>4875</v>
      </c>
    </row>
    <row r="34408" spans="1:6" ht="409.6" hidden="1" customHeight="1" x14ac:dyDescent="0.2"/>
    <row r="34409" spans="1:6" ht="25.5" customHeight="1" thickBot="1" x14ac:dyDescent="0.25">
      <c r="A34409" s="84" t="s">
        <v>4895</v>
      </c>
      <c r="B34409" s="85" t="s">
        <v>4896</v>
      </c>
      <c r="C34409" s="86" t="s">
        <v>4897</v>
      </c>
      <c r="D34409" s="87">
        <v>0.05</v>
      </c>
      <c r="E34409" s="88">
        <v>89081</v>
      </c>
      <c r="F34409" s="89">
        <f>+D34409*E34409</f>
        <v>4454.05</v>
      </c>
    </row>
    <row r="34410" spans="1:6" ht="409.6" hidden="1" customHeight="1" thickBot="1" x14ac:dyDescent="0.25"/>
    <row r="34411" spans="1:6" ht="13.5" customHeight="1" thickBot="1" x14ac:dyDescent="0.25">
      <c r="A34411" s="90" t="s">
        <v>4898</v>
      </c>
      <c r="B34411" s="91"/>
      <c r="C34411" s="92">
        <v>4.2384332832156497</v>
      </c>
      <c r="D34411" s="91"/>
      <c r="E34411" s="93" t="s">
        <v>4884</v>
      </c>
      <c r="F34411" s="94">
        <v>4454</v>
      </c>
    </row>
    <row r="34412" spans="1:6" ht="0.2" customHeight="1" thickBot="1" x14ac:dyDescent="0.25"/>
    <row r="34413" spans="1:6" ht="12.75" customHeight="1" thickBot="1" x14ac:dyDescent="0.3">
      <c r="A34413" s="157" t="s">
        <v>4909</v>
      </c>
      <c r="B34413" s="158"/>
      <c r="C34413" s="158"/>
      <c r="D34413" s="158"/>
      <c r="E34413" s="159">
        <v>105086</v>
      </c>
      <c r="F34413" s="160"/>
    </row>
    <row r="34414" spans="1:6" ht="12.75" customHeight="1" x14ac:dyDescent="0.2"/>
    <row r="34415" spans="1:6" ht="12.75" customHeight="1" x14ac:dyDescent="0.2"/>
    <row r="34416" spans="1:6" ht="409.6" hidden="1" customHeight="1" x14ac:dyDescent="0.2"/>
    <row r="34417" spans="1:6" ht="12.75" customHeight="1" x14ac:dyDescent="0.25">
      <c r="A34417" s="144" t="s">
        <v>4868</v>
      </c>
      <c r="B34417" s="145"/>
      <c r="C34417" s="145"/>
      <c r="D34417" s="145"/>
      <c r="E34417" s="146"/>
      <c r="F34417" s="147"/>
    </row>
    <row r="34418" spans="1:6" ht="12.75" customHeight="1" x14ac:dyDescent="0.2">
      <c r="A34418" s="138" t="s">
        <v>4065</v>
      </c>
      <c r="B34418" s="139"/>
      <c r="C34418" s="139"/>
      <c r="D34418" s="140"/>
      <c r="E34418" s="76" t="s">
        <v>4869</v>
      </c>
      <c r="F34418" s="77" t="s">
        <v>4870</v>
      </c>
    </row>
    <row r="34419" spans="1:6" ht="12.75" customHeight="1" x14ac:dyDescent="0.2">
      <c r="A34419" s="141"/>
      <c r="B34419" s="142"/>
      <c r="C34419" s="142"/>
      <c r="D34419" s="143"/>
      <c r="E34419" s="78" t="s">
        <v>4060</v>
      </c>
      <c r="F34419" s="79" t="s">
        <v>9</v>
      </c>
    </row>
    <row r="34420" spans="1:6" ht="409.6" hidden="1" customHeight="1" x14ac:dyDescent="0.2"/>
    <row r="34421" spans="1:6" ht="12.75" customHeight="1" x14ac:dyDescent="0.2">
      <c r="A34421" s="80" t="s">
        <v>4871</v>
      </c>
      <c r="B34421" s="81" t="s">
        <v>4872</v>
      </c>
      <c r="C34421" s="82" t="s">
        <v>4870</v>
      </c>
      <c r="D34421" s="82" t="s">
        <v>4873</v>
      </c>
      <c r="E34421" s="82" t="s">
        <v>4874</v>
      </c>
      <c r="F34421" s="83" t="s">
        <v>4875</v>
      </c>
    </row>
    <row r="34422" spans="1:6" ht="409.6" hidden="1" customHeight="1" x14ac:dyDescent="0.2"/>
    <row r="34423" spans="1:6" ht="25.5" customHeight="1" thickBot="1" x14ac:dyDescent="0.25">
      <c r="A34423" s="84" t="s">
        <v>7063</v>
      </c>
      <c r="B34423" s="85" t="s">
        <v>7064</v>
      </c>
      <c r="C34423" s="86" t="s">
        <v>9</v>
      </c>
      <c r="D34423" s="87">
        <v>1</v>
      </c>
      <c r="E34423" s="88">
        <v>6702</v>
      </c>
      <c r="F34423" s="89">
        <f>+D34423*E34423</f>
        <v>6702</v>
      </c>
    </row>
    <row r="34424" spans="1:6" ht="409.6" hidden="1" customHeight="1" thickBot="1" x14ac:dyDescent="0.25"/>
    <row r="34425" spans="1:6" ht="13.5" customHeight="1" thickBot="1" x14ac:dyDescent="0.25">
      <c r="A34425" s="90" t="s">
        <v>4883</v>
      </c>
      <c r="B34425" s="91"/>
      <c r="C34425" s="92">
        <v>6.6861538154573701</v>
      </c>
      <c r="D34425" s="91"/>
      <c r="E34425" s="93" t="s">
        <v>4884</v>
      </c>
      <c r="F34425" s="94">
        <v>6702</v>
      </c>
    </row>
    <row r="34426" spans="1:6" ht="0.2" customHeight="1" x14ac:dyDescent="0.2"/>
    <row r="34427" spans="1:6" ht="12.75" customHeight="1" x14ac:dyDescent="0.2">
      <c r="A34427" s="80" t="s">
        <v>4871</v>
      </c>
      <c r="B34427" s="81" t="s">
        <v>4885</v>
      </c>
      <c r="C34427" s="82" t="s">
        <v>4870</v>
      </c>
      <c r="D34427" s="82" t="s">
        <v>4873</v>
      </c>
      <c r="E34427" s="82" t="s">
        <v>4874</v>
      </c>
      <c r="F34427" s="83" t="s">
        <v>4875</v>
      </c>
    </row>
    <row r="34428" spans="1:6" ht="409.6" hidden="1" customHeight="1" x14ac:dyDescent="0.2"/>
    <row r="34429" spans="1:6" ht="25.5" customHeight="1" thickBot="1" x14ac:dyDescent="0.25">
      <c r="A34429" s="84" t="s">
        <v>7061</v>
      </c>
      <c r="B34429" s="85" t="s">
        <v>7062</v>
      </c>
      <c r="C34429" s="86" t="s">
        <v>9</v>
      </c>
      <c r="D34429" s="87">
        <v>1</v>
      </c>
      <c r="E34429" s="88">
        <v>89081</v>
      </c>
      <c r="F34429" s="89">
        <f>+D34429*E34429</f>
        <v>89081</v>
      </c>
    </row>
    <row r="34430" spans="1:6" ht="409.6" hidden="1" customHeight="1" thickBot="1" x14ac:dyDescent="0.25"/>
    <row r="34431" spans="1:6" ht="13.5" customHeight="1" thickBot="1" x14ac:dyDescent="0.25">
      <c r="A34431" s="90" t="s">
        <v>4893</v>
      </c>
      <c r="B34431" s="91"/>
      <c r="C34431" s="92">
        <v>88.870377206021701</v>
      </c>
      <c r="D34431" s="91"/>
      <c r="E34431" s="93" t="s">
        <v>4884</v>
      </c>
      <c r="F34431" s="94">
        <v>89081</v>
      </c>
    </row>
    <row r="34432" spans="1:6" ht="0.2" customHeight="1" x14ac:dyDescent="0.2"/>
    <row r="34433" spans="1:6" ht="12.75" customHeight="1" x14ac:dyDescent="0.2">
      <c r="A34433" s="80" t="s">
        <v>4871</v>
      </c>
      <c r="B34433" s="81" t="s">
        <v>4894</v>
      </c>
      <c r="C34433" s="82" t="s">
        <v>4870</v>
      </c>
      <c r="D34433" s="82" t="s">
        <v>4873</v>
      </c>
      <c r="E34433" s="82" t="s">
        <v>4874</v>
      </c>
      <c r="F34433" s="83" t="s">
        <v>4875</v>
      </c>
    </row>
    <row r="34434" spans="1:6" ht="409.6" hidden="1" customHeight="1" x14ac:dyDescent="0.2"/>
    <row r="34435" spans="1:6" ht="25.5" customHeight="1" thickBot="1" x14ac:dyDescent="0.25">
      <c r="A34435" s="84" t="s">
        <v>4895</v>
      </c>
      <c r="B34435" s="85" t="s">
        <v>4896</v>
      </c>
      <c r="C34435" s="86" t="s">
        <v>4897</v>
      </c>
      <c r="D34435" s="87">
        <v>0.05</v>
      </c>
      <c r="E34435" s="88">
        <v>89081</v>
      </c>
      <c r="F34435" s="89">
        <f>+D34435*E34435</f>
        <v>4454.05</v>
      </c>
    </row>
    <row r="34436" spans="1:6" ht="409.6" hidden="1" customHeight="1" x14ac:dyDescent="0.2"/>
    <row r="34437" spans="1:6" ht="13.5" customHeight="1" thickBot="1" x14ac:dyDescent="0.25">
      <c r="A34437" s="90" t="s">
        <v>4898</v>
      </c>
      <c r="B34437" s="91"/>
      <c r="C34437" s="92">
        <v>4.4434689785209098</v>
      </c>
      <c r="D34437" s="91"/>
      <c r="E34437" s="93" t="s">
        <v>4884</v>
      </c>
      <c r="F34437" s="94">
        <v>4454</v>
      </c>
    </row>
    <row r="34438" spans="1:6" ht="0.2" customHeight="1" thickBot="1" x14ac:dyDescent="0.25"/>
    <row r="34439" spans="1:6" ht="12.75" customHeight="1" thickBot="1" x14ac:dyDescent="0.3">
      <c r="A34439" s="157" t="s">
        <v>4909</v>
      </c>
      <c r="B34439" s="158"/>
      <c r="C34439" s="158"/>
      <c r="D34439" s="158"/>
      <c r="E34439" s="159">
        <v>100237</v>
      </c>
      <c r="F34439" s="160"/>
    </row>
    <row r="34440" spans="1:6" ht="12.75" customHeight="1" x14ac:dyDescent="0.2"/>
    <row r="34441" spans="1:6" ht="12.75" customHeight="1" x14ac:dyDescent="0.2"/>
    <row r="34442" spans="1:6" ht="409.6" hidden="1" customHeight="1" x14ac:dyDescent="0.2"/>
    <row r="34443" spans="1:6" ht="12.75" customHeight="1" x14ac:dyDescent="0.25">
      <c r="A34443" s="144" t="s">
        <v>4868</v>
      </c>
      <c r="B34443" s="145"/>
      <c r="C34443" s="145"/>
      <c r="D34443" s="145"/>
      <c r="E34443" s="146"/>
      <c r="F34443" s="147"/>
    </row>
    <row r="34444" spans="1:6" ht="12.75" customHeight="1" x14ac:dyDescent="0.2">
      <c r="A34444" s="138" t="s">
        <v>4067</v>
      </c>
      <c r="B34444" s="139"/>
      <c r="C34444" s="139"/>
      <c r="D34444" s="140"/>
      <c r="E34444" s="76" t="s">
        <v>4869</v>
      </c>
      <c r="F34444" s="77" t="s">
        <v>4870</v>
      </c>
    </row>
    <row r="34445" spans="1:6" ht="12.75" customHeight="1" x14ac:dyDescent="0.2">
      <c r="A34445" s="141"/>
      <c r="B34445" s="142"/>
      <c r="C34445" s="142"/>
      <c r="D34445" s="143"/>
      <c r="E34445" s="78" t="s">
        <v>4062</v>
      </c>
      <c r="F34445" s="79" t="s">
        <v>9</v>
      </c>
    </row>
    <row r="34446" spans="1:6" ht="409.6" hidden="1" customHeight="1" x14ac:dyDescent="0.2"/>
    <row r="34447" spans="1:6" ht="12.75" customHeight="1" x14ac:dyDescent="0.2">
      <c r="A34447" s="80" t="s">
        <v>4871</v>
      </c>
      <c r="B34447" s="81" t="s">
        <v>4872</v>
      </c>
      <c r="C34447" s="82" t="s">
        <v>4870</v>
      </c>
      <c r="D34447" s="82" t="s">
        <v>4873</v>
      </c>
      <c r="E34447" s="82" t="s">
        <v>4874</v>
      </c>
      <c r="F34447" s="83" t="s">
        <v>4875</v>
      </c>
    </row>
    <row r="34448" spans="1:6" ht="409.6" hidden="1" customHeight="1" x14ac:dyDescent="0.2"/>
    <row r="34449" spans="1:6" ht="25.5" customHeight="1" x14ac:dyDescent="0.2">
      <c r="A34449" s="84" t="s">
        <v>7065</v>
      </c>
      <c r="B34449" s="85" t="s">
        <v>7066</v>
      </c>
      <c r="C34449" s="86" t="s">
        <v>9</v>
      </c>
      <c r="D34449" s="87">
        <v>1</v>
      </c>
      <c r="E34449" s="88">
        <v>134642</v>
      </c>
      <c r="F34449" s="89">
        <f>+D34449*E34449</f>
        <v>134642</v>
      </c>
    </row>
    <row r="34450" spans="1:6" ht="409.6" hidden="1" customHeight="1" x14ac:dyDescent="0.2"/>
    <row r="34451" spans="1:6" ht="25.5" customHeight="1" x14ac:dyDescent="0.2">
      <c r="A34451" s="84" t="s">
        <v>7049</v>
      </c>
      <c r="B34451" s="85" t="s">
        <v>7050</v>
      </c>
      <c r="C34451" s="86" t="s">
        <v>9</v>
      </c>
      <c r="D34451" s="87">
        <v>1</v>
      </c>
      <c r="E34451" s="88">
        <v>23090</v>
      </c>
      <c r="F34451" s="89">
        <f>+D34451*E34451</f>
        <v>23090</v>
      </c>
    </row>
    <row r="34452" spans="1:6" ht="409.6" hidden="1" customHeight="1" x14ac:dyDescent="0.2"/>
    <row r="34453" spans="1:6" ht="25.5" customHeight="1" thickBot="1" x14ac:dyDescent="0.25">
      <c r="A34453" s="84" t="s">
        <v>7059</v>
      </c>
      <c r="B34453" s="85" t="s">
        <v>7060</v>
      </c>
      <c r="C34453" s="86" t="s">
        <v>9</v>
      </c>
      <c r="D34453" s="87">
        <v>1</v>
      </c>
      <c r="E34453" s="88">
        <v>11551</v>
      </c>
      <c r="F34453" s="89">
        <f>+D34453*E34453</f>
        <v>11551</v>
      </c>
    </row>
    <row r="34454" spans="1:6" ht="409.6" hidden="1" customHeight="1" thickBot="1" x14ac:dyDescent="0.25"/>
    <row r="34455" spans="1:6" ht="13.5" customHeight="1" thickBot="1" x14ac:dyDescent="0.25">
      <c r="A34455" s="90" t="s">
        <v>4883</v>
      </c>
      <c r="B34455" s="91"/>
      <c r="C34455" s="92">
        <v>37.645465523031</v>
      </c>
      <c r="D34455" s="91"/>
      <c r="E34455" s="93" t="s">
        <v>4884</v>
      </c>
      <c r="F34455" s="94">
        <v>169283</v>
      </c>
    </row>
    <row r="34456" spans="1:6" ht="0.2" customHeight="1" x14ac:dyDescent="0.2"/>
    <row r="34457" spans="1:6" ht="12.75" customHeight="1" x14ac:dyDescent="0.2">
      <c r="A34457" s="80" t="s">
        <v>4871</v>
      </c>
      <c r="B34457" s="81" t="s">
        <v>4885</v>
      </c>
      <c r="C34457" s="82" t="s">
        <v>4870</v>
      </c>
      <c r="D34457" s="82" t="s">
        <v>4873</v>
      </c>
      <c r="E34457" s="82" t="s">
        <v>4874</v>
      </c>
      <c r="F34457" s="83" t="s">
        <v>4875</v>
      </c>
    </row>
    <row r="34458" spans="1:6" ht="409.6" hidden="1" customHeight="1" x14ac:dyDescent="0.2"/>
    <row r="34459" spans="1:6" ht="25.5" customHeight="1" thickBot="1" x14ac:dyDescent="0.25">
      <c r="A34459" s="84" t="s">
        <v>7067</v>
      </c>
      <c r="B34459" s="85" t="s">
        <v>7068</v>
      </c>
      <c r="C34459" s="86" t="s">
        <v>9</v>
      </c>
      <c r="D34459" s="87">
        <v>1</v>
      </c>
      <c r="E34459" s="88">
        <v>133622</v>
      </c>
      <c r="F34459" s="89">
        <f>+D34459*E34459</f>
        <v>133622</v>
      </c>
    </row>
    <row r="34460" spans="1:6" ht="409.6" hidden="1" customHeight="1" thickBot="1" x14ac:dyDescent="0.25"/>
    <row r="34461" spans="1:6" ht="13.5" customHeight="1" thickBot="1" x14ac:dyDescent="0.25">
      <c r="A34461" s="90" t="s">
        <v>4893</v>
      </c>
      <c r="B34461" s="91"/>
      <c r="C34461" s="92">
        <v>29.715106620974598</v>
      </c>
      <c r="D34461" s="91"/>
      <c r="E34461" s="93" t="s">
        <v>4884</v>
      </c>
      <c r="F34461" s="94">
        <v>133622</v>
      </c>
    </row>
    <row r="34462" spans="1:6" ht="0.2" customHeight="1" x14ac:dyDescent="0.2"/>
    <row r="34463" spans="1:6" ht="12.75" customHeight="1" x14ac:dyDescent="0.2">
      <c r="A34463" s="80" t="s">
        <v>4871</v>
      </c>
      <c r="B34463" s="81" t="s">
        <v>4894</v>
      </c>
      <c r="C34463" s="82" t="s">
        <v>4870</v>
      </c>
      <c r="D34463" s="82" t="s">
        <v>4873</v>
      </c>
      <c r="E34463" s="82" t="s">
        <v>4874</v>
      </c>
      <c r="F34463" s="83" t="s">
        <v>4875</v>
      </c>
    </row>
    <row r="34464" spans="1:6" ht="409.6" hidden="1" customHeight="1" x14ac:dyDescent="0.2"/>
    <row r="34465" spans="1:6" ht="25.5" customHeight="1" thickBot="1" x14ac:dyDescent="0.25">
      <c r="A34465" s="84" t="s">
        <v>4895</v>
      </c>
      <c r="B34465" s="85" t="s">
        <v>4896</v>
      </c>
      <c r="C34465" s="86" t="s">
        <v>4897</v>
      </c>
      <c r="D34465" s="87">
        <v>0.05</v>
      </c>
      <c r="E34465" s="88">
        <v>133622</v>
      </c>
      <c r="F34465" s="89">
        <f>+D34465*E34465</f>
        <v>6681.1</v>
      </c>
    </row>
    <row r="34466" spans="1:6" ht="409.6" hidden="1" customHeight="1" thickBot="1" x14ac:dyDescent="0.25"/>
    <row r="34467" spans="1:6" ht="13.5" customHeight="1" thickBot="1" x14ac:dyDescent="0.25">
      <c r="A34467" s="90" t="s">
        <v>4898</v>
      </c>
      <c r="B34467" s="91"/>
      <c r="C34467" s="92">
        <v>1.4857330928644299</v>
      </c>
      <c r="D34467" s="91"/>
      <c r="E34467" s="93" t="s">
        <v>4884</v>
      </c>
      <c r="F34467" s="94">
        <v>6681</v>
      </c>
    </row>
    <row r="34468" spans="1:6" ht="0.2" customHeight="1" x14ac:dyDescent="0.2"/>
    <row r="34469" spans="1:6" ht="12.75" customHeight="1" x14ac:dyDescent="0.2">
      <c r="A34469" s="80" t="s">
        <v>4871</v>
      </c>
      <c r="B34469" s="81" t="s">
        <v>4937</v>
      </c>
      <c r="C34469" s="82" t="s">
        <v>4870</v>
      </c>
      <c r="D34469" s="82" t="s">
        <v>4873</v>
      </c>
      <c r="E34469" s="82" t="s">
        <v>4874</v>
      </c>
      <c r="F34469" s="83" t="s">
        <v>4875</v>
      </c>
    </row>
    <row r="34470" spans="1:6" ht="409.6" hidden="1" customHeight="1" x14ac:dyDescent="0.2"/>
    <row r="34471" spans="1:6" ht="25.5" customHeight="1" thickBot="1" x14ac:dyDescent="0.25">
      <c r="A34471" s="84" t="s">
        <v>4008</v>
      </c>
      <c r="B34471" s="85" t="s">
        <v>4009</v>
      </c>
      <c r="C34471" s="86" t="s">
        <v>9</v>
      </c>
      <c r="D34471" s="87">
        <v>1</v>
      </c>
      <c r="E34471" s="88">
        <v>140091</v>
      </c>
      <c r="F34471" s="89">
        <f>+D34471*E34471</f>
        <v>140091</v>
      </c>
    </row>
    <row r="34472" spans="1:6" ht="409.6" hidden="1" customHeight="1" thickBot="1" x14ac:dyDescent="0.25"/>
    <row r="34473" spans="1:6" ht="13.5" customHeight="1" thickBot="1" x14ac:dyDescent="0.25">
      <c r="A34473" s="90" t="s">
        <v>4938</v>
      </c>
      <c r="B34473" s="91"/>
      <c r="C34473" s="92">
        <v>31.153694763130002</v>
      </c>
      <c r="D34473" s="91"/>
      <c r="E34473" s="93" t="s">
        <v>4884</v>
      </c>
      <c r="F34473" s="94">
        <v>140091</v>
      </c>
    </row>
    <row r="34474" spans="1:6" ht="0.2" customHeight="1" thickBot="1" x14ac:dyDescent="0.25"/>
    <row r="34475" spans="1:6" ht="12.75" customHeight="1" thickBot="1" x14ac:dyDescent="0.3">
      <c r="A34475" s="157" t="s">
        <v>4909</v>
      </c>
      <c r="B34475" s="158"/>
      <c r="C34475" s="158"/>
      <c r="D34475" s="158"/>
      <c r="E34475" s="159">
        <v>449677</v>
      </c>
      <c r="F34475" s="160"/>
    </row>
    <row r="34476" spans="1:6" ht="12.75" customHeight="1" x14ac:dyDescent="0.2"/>
    <row r="34477" spans="1:6" ht="12.75" customHeight="1" x14ac:dyDescent="0.2"/>
    <row r="34478" spans="1:6" ht="409.6" hidden="1" customHeight="1" x14ac:dyDescent="0.2"/>
    <row r="34479" spans="1:6" ht="12.75" customHeight="1" x14ac:dyDescent="0.25">
      <c r="A34479" s="144" t="s">
        <v>4868</v>
      </c>
      <c r="B34479" s="145"/>
      <c r="C34479" s="145"/>
      <c r="D34479" s="145"/>
      <c r="E34479" s="146"/>
      <c r="F34479" s="147"/>
    </row>
    <row r="34480" spans="1:6" ht="12.75" customHeight="1" x14ac:dyDescent="0.2">
      <c r="A34480" s="138" t="s">
        <v>4069</v>
      </c>
      <c r="B34480" s="139"/>
      <c r="C34480" s="139"/>
      <c r="D34480" s="140"/>
      <c r="E34480" s="76" t="s">
        <v>4869</v>
      </c>
      <c r="F34480" s="77" t="s">
        <v>4870</v>
      </c>
    </row>
    <row r="34481" spans="1:6" ht="12.75" customHeight="1" x14ac:dyDescent="0.2">
      <c r="A34481" s="141"/>
      <c r="B34481" s="142"/>
      <c r="C34481" s="142"/>
      <c r="D34481" s="143"/>
      <c r="E34481" s="78" t="s">
        <v>4064</v>
      </c>
      <c r="F34481" s="79" t="s">
        <v>9</v>
      </c>
    </row>
    <row r="34482" spans="1:6" ht="409.6" hidden="1" customHeight="1" x14ac:dyDescent="0.2"/>
    <row r="34483" spans="1:6" ht="12.75" customHeight="1" x14ac:dyDescent="0.2">
      <c r="A34483" s="80" t="s">
        <v>4871</v>
      </c>
      <c r="B34483" s="81" t="s">
        <v>4872</v>
      </c>
      <c r="C34483" s="82" t="s">
        <v>4870</v>
      </c>
      <c r="D34483" s="82" t="s">
        <v>4873</v>
      </c>
      <c r="E34483" s="82" t="s">
        <v>4874</v>
      </c>
      <c r="F34483" s="83" t="s">
        <v>4875</v>
      </c>
    </row>
    <row r="34484" spans="1:6" ht="409.6" hidden="1" customHeight="1" x14ac:dyDescent="0.2"/>
    <row r="34485" spans="1:6" ht="25.5" customHeight="1" thickBot="1" x14ac:dyDescent="0.25">
      <c r="A34485" s="84" t="s">
        <v>6960</v>
      </c>
      <c r="B34485" s="85" t="s">
        <v>6961</v>
      </c>
      <c r="C34485" s="86" t="s">
        <v>9</v>
      </c>
      <c r="D34485" s="87">
        <v>1</v>
      </c>
      <c r="E34485" s="88">
        <v>22150</v>
      </c>
      <c r="F34485" s="89">
        <f>+D34485*E34485</f>
        <v>22150</v>
      </c>
    </row>
    <row r="34486" spans="1:6" ht="409.6" hidden="1" customHeight="1" thickBot="1" x14ac:dyDescent="0.25"/>
    <row r="34487" spans="1:6" ht="13.5" customHeight="1" thickBot="1" x14ac:dyDescent="0.25">
      <c r="A34487" s="90" t="s">
        <v>4883</v>
      </c>
      <c r="B34487" s="91"/>
      <c r="C34487" s="92">
        <v>67.206747982280504</v>
      </c>
      <c r="D34487" s="91"/>
      <c r="E34487" s="93" t="s">
        <v>4884</v>
      </c>
      <c r="F34487" s="94">
        <v>22150</v>
      </c>
    </row>
    <row r="34488" spans="1:6" ht="0.2" customHeight="1" x14ac:dyDescent="0.2"/>
    <row r="34489" spans="1:6" ht="12.75" customHeight="1" x14ac:dyDescent="0.2">
      <c r="A34489" s="80" t="s">
        <v>4871</v>
      </c>
      <c r="B34489" s="81" t="s">
        <v>4885</v>
      </c>
      <c r="C34489" s="82" t="s">
        <v>4870</v>
      </c>
      <c r="D34489" s="82" t="s">
        <v>4873</v>
      </c>
      <c r="E34489" s="82" t="s">
        <v>4874</v>
      </c>
      <c r="F34489" s="83" t="s">
        <v>4875</v>
      </c>
    </row>
    <row r="34490" spans="1:6" ht="409.6" hidden="1" customHeight="1" x14ac:dyDescent="0.2"/>
    <row r="34491" spans="1:6" ht="25.5" customHeight="1" thickBot="1" x14ac:dyDescent="0.25">
      <c r="A34491" s="84" t="s">
        <v>5284</v>
      </c>
      <c r="B34491" s="85" t="s">
        <v>5285</v>
      </c>
      <c r="C34491" s="86" t="s">
        <v>4888</v>
      </c>
      <c r="D34491" s="87">
        <v>4.6300000000000001E-2</v>
      </c>
      <c r="E34491" s="88">
        <v>222303</v>
      </c>
      <c r="F34491" s="89">
        <f>+D34491*E34491</f>
        <v>10292.6289</v>
      </c>
    </row>
    <row r="34492" spans="1:6" ht="409.6" hidden="1" customHeight="1" thickBot="1" x14ac:dyDescent="0.25"/>
    <row r="34493" spans="1:6" ht="13.5" customHeight="1" thickBot="1" x14ac:dyDescent="0.25">
      <c r="A34493" s="90" t="s">
        <v>4893</v>
      </c>
      <c r="B34493" s="91"/>
      <c r="C34493" s="92">
        <v>31.230657200072802</v>
      </c>
      <c r="D34493" s="91"/>
      <c r="E34493" s="93" t="s">
        <v>4884</v>
      </c>
      <c r="F34493" s="94">
        <v>10293</v>
      </c>
    </row>
    <row r="34494" spans="1:6" ht="0.2" customHeight="1" x14ac:dyDescent="0.2"/>
    <row r="34495" spans="1:6" ht="12.75" customHeight="1" x14ac:dyDescent="0.2">
      <c r="A34495" s="80" t="s">
        <v>4871</v>
      </c>
      <c r="B34495" s="81" t="s">
        <v>4894</v>
      </c>
      <c r="C34495" s="82" t="s">
        <v>4870</v>
      </c>
      <c r="D34495" s="82" t="s">
        <v>4873</v>
      </c>
      <c r="E34495" s="82" t="s">
        <v>4874</v>
      </c>
      <c r="F34495" s="83" t="s">
        <v>4875</v>
      </c>
    </row>
    <row r="34496" spans="1:6" ht="409.6" hidden="1" customHeight="1" x14ac:dyDescent="0.2"/>
    <row r="34497" spans="1:6" ht="25.5" customHeight="1" thickBot="1" x14ac:dyDescent="0.25">
      <c r="A34497" s="84" t="s">
        <v>4895</v>
      </c>
      <c r="B34497" s="85" t="s">
        <v>4896</v>
      </c>
      <c r="C34497" s="86" t="s">
        <v>4897</v>
      </c>
      <c r="D34497" s="87">
        <v>0.05</v>
      </c>
      <c r="E34497" s="88">
        <v>10293</v>
      </c>
      <c r="F34497" s="89">
        <f>+D34497*E34497</f>
        <v>514.65</v>
      </c>
    </row>
    <row r="34498" spans="1:6" ht="409.6" hidden="1" customHeight="1" thickBot="1" x14ac:dyDescent="0.25"/>
    <row r="34499" spans="1:6" ht="13.5" customHeight="1" thickBot="1" x14ac:dyDescent="0.25">
      <c r="A34499" s="90" t="s">
        <v>4898</v>
      </c>
      <c r="B34499" s="91"/>
      <c r="C34499" s="92">
        <v>1.5625948176466999</v>
      </c>
      <c r="D34499" s="91"/>
      <c r="E34499" s="93" t="s">
        <v>4884</v>
      </c>
      <c r="F34499" s="94">
        <v>515</v>
      </c>
    </row>
    <row r="34500" spans="1:6" ht="0.2" customHeight="1" thickBot="1" x14ac:dyDescent="0.25"/>
    <row r="34501" spans="1:6" ht="12.75" customHeight="1" thickBot="1" x14ac:dyDescent="0.3">
      <c r="A34501" s="157" t="s">
        <v>4909</v>
      </c>
      <c r="B34501" s="158"/>
      <c r="C34501" s="158"/>
      <c r="D34501" s="158"/>
      <c r="E34501" s="159">
        <v>32958</v>
      </c>
      <c r="F34501" s="160"/>
    </row>
    <row r="34502" spans="1:6" ht="12.75" customHeight="1" x14ac:dyDescent="0.2"/>
    <row r="34503" spans="1:6" ht="12.75" customHeight="1" x14ac:dyDescent="0.2"/>
    <row r="34504" spans="1:6" ht="409.6" hidden="1" customHeight="1" x14ac:dyDescent="0.2"/>
    <row r="34505" spans="1:6" ht="409.6" hidden="1" customHeight="1" x14ac:dyDescent="0.2"/>
    <row r="34506" spans="1:6" ht="12.75" customHeight="1" x14ac:dyDescent="0.25">
      <c r="A34506" s="144" t="s">
        <v>4868</v>
      </c>
      <c r="B34506" s="145"/>
      <c r="C34506" s="145"/>
      <c r="D34506" s="145"/>
      <c r="E34506" s="146"/>
      <c r="F34506" s="147"/>
    </row>
    <row r="34507" spans="1:6" ht="12.75" customHeight="1" x14ac:dyDescent="0.2">
      <c r="A34507" s="138" t="s">
        <v>4071</v>
      </c>
      <c r="B34507" s="139"/>
      <c r="C34507" s="139"/>
      <c r="D34507" s="140"/>
      <c r="E34507" s="76" t="s">
        <v>4869</v>
      </c>
      <c r="F34507" s="77" t="s">
        <v>4870</v>
      </c>
    </row>
    <row r="34508" spans="1:6" ht="12.75" customHeight="1" x14ac:dyDescent="0.2">
      <c r="A34508" s="141"/>
      <c r="B34508" s="142"/>
      <c r="C34508" s="142"/>
      <c r="D34508" s="143"/>
      <c r="E34508" s="78" t="s">
        <v>4066</v>
      </c>
      <c r="F34508" s="79" t="s">
        <v>9</v>
      </c>
    </row>
    <row r="34509" spans="1:6" ht="409.6" hidden="1" customHeight="1" x14ac:dyDescent="0.2"/>
    <row r="34510" spans="1:6" ht="12.75" customHeight="1" x14ac:dyDescent="0.2">
      <c r="A34510" s="80" t="s">
        <v>4871</v>
      </c>
      <c r="B34510" s="81" t="s">
        <v>4872</v>
      </c>
      <c r="C34510" s="82" t="s">
        <v>4870</v>
      </c>
      <c r="D34510" s="82" t="s">
        <v>4873</v>
      </c>
      <c r="E34510" s="82" t="s">
        <v>4874</v>
      </c>
      <c r="F34510" s="83" t="s">
        <v>4875</v>
      </c>
    </row>
    <row r="34511" spans="1:6" ht="409.6" hidden="1" customHeight="1" x14ac:dyDescent="0.2"/>
    <row r="34512" spans="1:6" ht="25.5" customHeight="1" thickBot="1" x14ac:dyDescent="0.25">
      <c r="A34512" s="84" t="s">
        <v>7069</v>
      </c>
      <c r="B34512" s="85" t="s">
        <v>7070</v>
      </c>
      <c r="C34512" s="86" t="s">
        <v>9</v>
      </c>
      <c r="D34512" s="87">
        <v>1</v>
      </c>
      <c r="E34512" s="88">
        <v>7550</v>
      </c>
      <c r="F34512" s="89">
        <f>+D34512*E34512</f>
        <v>7550</v>
      </c>
    </row>
    <row r="34513" spans="1:6" ht="409.6" hidden="1" customHeight="1" thickBot="1" x14ac:dyDescent="0.25"/>
    <row r="34514" spans="1:6" ht="13.5" customHeight="1" thickBot="1" x14ac:dyDescent="0.25">
      <c r="A34514" s="90" t="s">
        <v>4883</v>
      </c>
      <c r="B34514" s="91"/>
      <c r="C34514" s="92">
        <v>7.4689617648513602</v>
      </c>
      <c r="D34514" s="91"/>
      <c r="E34514" s="93" t="s">
        <v>4884</v>
      </c>
      <c r="F34514" s="94">
        <v>7550</v>
      </c>
    </row>
    <row r="34515" spans="1:6" ht="0.2" customHeight="1" x14ac:dyDescent="0.2"/>
    <row r="34516" spans="1:6" ht="12.75" customHeight="1" x14ac:dyDescent="0.2">
      <c r="A34516" s="80" t="s">
        <v>4871</v>
      </c>
      <c r="B34516" s="81" t="s">
        <v>4885</v>
      </c>
      <c r="C34516" s="82" t="s">
        <v>4870</v>
      </c>
      <c r="D34516" s="82" t="s">
        <v>4873</v>
      </c>
      <c r="E34516" s="82" t="s">
        <v>4874</v>
      </c>
      <c r="F34516" s="83" t="s">
        <v>4875</v>
      </c>
    </row>
    <row r="34517" spans="1:6" ht="409.6" hidden="1" customHeight="1" x14ac:dyDescent="0.2"/>
    <row r="34518" spans="1:6" ht="25.5" customHeight="1" thickBot="1" x14ac:dyDescent="0.25">
      <c r="A34518" s="84" t="s">
        <v>7061</v>
      </c>
      <c r="B34518" s="85" t="s">
        <v>7062</v>
      </c>
      <c r="C34518" s="86" t="s">
        <v>9</v>
      </c>
      <c r="D34518" s="87">
        <v>1</v>
      </c>
      <c r="E34518" s="88">
        <v>89081</v>
      </c>
      <c r="F34518" s="89">
        <f>+D34518*E34518</f>
        <v>89081</v>
      </c>
    </row>
    <row r="34519" spans="1:6" ht="409.6" hidden="1" customHeight="1" thickBot="1" x14ac:dyDescent="0.25"/>
    <row r="34520" spans="1:6" ht="13.5" customHeight="1" thickBot="1" x14ac:dyDescent="0.25">
      <c r="A34520" s="90" t="s">
        <v>4893</v>
      </c>
      <c r="B34520" s="91"/>
      <c r="C34520" s="92">
        <v>88.124845427115801</v>
      </c>
      <c r="D34520" s="91"/>
      <c r="E34520" s="93" t="s">
        <v>4884</v>
      </c>
      <c r="F34520" s="94">
        <v>89081</v>
      </c>
    </row>
    <row r="34521" spans="1:6" ht="0.2" customHeight="1" x14ac:dyDescent="0.2"/>
    <row r="34522" spans="1:6" ht="12.75" customHeight="1" x14ac:dyDescent="0.2">
      <c r="A34522" s="80" t="s">
        <v>4871</v>
      </c>
      <c r="B34522" s="81" t="s">
        <v>4894</v>
      </c>
      <c r="C34522" s="82" t="s">
        <v>4870</v>
      </c>
      <c r="D34522" s="82" t="s">
        <v>4873</v>
      </c>
      <c r="E34522" s="82" t="s">
        <v>4874</v>
      </c>
      <c r="F34522" s="83" t="s">
        <v>4875</v>
      </c>
    </row>
    <row r="34523" spans="1:6" ht="409.6" hidden="1" customHeight="1" x14ac:dyDescent="0.2"/>
    <row r="34524" spans="1:6" ht="25.5" customHeight="1" thickBot="1" x14ac:dyDescent="0.25">
      <c r="A34524" s="84" t="s">
        <v>4895</v>
      </c>
      <c r="B34524" s="85" t="s">
        <v>4896</v>
      </c>
      <c r="C34524" s="86" t="s">
        <v>4897</v>
      </c>
      <c r="D34524" s="87">
        <v>0.05</v>
      </c>
      <c r="E34524" s="88">
        <v>89081</v>
      </c>
      <c r="F34524" s="89">
        <f>+D34524*E34524</f>
        <v>4454.05</v>
      </c>
    </row>
    <row r="34525" spans="1:6" ht="409.6" hidden="1" customHeight="1" thickBot="1" x14ac:dyDescent="0.25"/>
    <row r="34526" spans="1:6" ht="13.5" customHeight="1" thickBot="1" x14ac:dyDescent="0.25">
      <c r="A34526" s="90" t="s">
        <v>4898</v>
      </c>
      <c r="B34526" s="91"/>
      <c r="C34526" s="92">
        <v>4.4061928080328396</v>
      </c>
      <c r="D34526" s="91"/>
      <c r="E34526" s="93" t="s">
        <v>4884</v>
      </c>
      <c r="F34526" s="94">
        <v>4454</v>
      </c>
    </row>
    <row r="34527" spans="1:6" ht="0.2" customHeight="1" thickBot="1" x14ac:dyDescent="0.25"/>
    <row r="34528" spans="1:6" ht="12.75" customHeight="1" thickBot="1" x14ac:dyDescent="0.3">
      <c r="A34528" s="157" t="s">
        <v>4909</v>
      </c>
      <c r="B34528" s="158"/>
      <c r="C34528" s="158"/>
      <c r="D34528" s="158"/>
      <c r="E34528" s="159">
        <v>101085</v>
      </c>
      <c r="F34528" s="160"/>
    </row>
    <row r="34529" spans="1:6" ht="12.75" customHeight="1" x14ac:dyDescent="0.2"/>
    <row r="34530" spans="1:6" ht="12.75" customHeight="1" x14ac:dyDescent="0.2"/>
    <row r="34531" spans="1:6" ht="409.6" hidden="1" customHeight="1" x14ac:dyDescent="0.2"/>
    <row r="34532" spans="1:6" ht="12.75" customHeight="1" x14ac:dyDescent="0.25">
      <c r="A34532" s="144" t="s">
        <v>4868</v>
      </c>
      <c r="B34532" s="145"/>
      <c r="C34532" s="145"/>
      <c r="D34532" s="145"/>
      <c r="E34532" s="146"/>
      <c r="F34532" s="147"/>
    </row>
    <row r="34533" spans="1:6" ht="12.75" customHeight="1" x14ac:dyDescent="0.2">
      <c r="A34533" s="138" t="s">
        <v>4072</v>
      </c>
      <c r="B34533" s="139"/>
      <c r="C34533" s="139"/>
      <c r="D34533" s="140"/>
      <c r="E34533" s="76" t="s">
        <v>4869</v>
      </c>
      <c r="F34533" s="77" t="s">
        <v>4870</v>
      </c>
    </row>
    <row r="34534" spans="1:6" ht="12.75" customHeight="1" x14ac:dyDescent="0.2">
      <c r="A34534" s="141"/>
      <c r="B34534" s="142"/>
      <c r="C34534" s="142"/>
      <c r="D34534" s="143"/>
      <c r="E34534" s="78" t="s">
        <v>4068</v>
      </c>
      <c r="F34534" s="79" t="s">
        <v>9</v>
      </c>
    </row>
    <row r="34535" spans="1:6" ht="409.6" hidden="1" customHeight="1" x14ac:dyDescent="0.2"/>
    <row r="34536" spans="1:6" ht="12.75" customHeight="1" x14ac:dyDescent="0.2">
      <c r="A34536" s="80" t="s">
        <v>4871</v>
      </c>
      <c r="B34536" s="81" t="s">
        <v>4872</v>
      </c>
      <c r="C34536" s="82" t="s">
        <v>4870</v>
      </c>
      <c r="D34536" s="82" t="s">
        <v>4873</v>
      </c>
      <c r="E34536" s="82" t="s">
        <v>4874</v>
      </c>
      <c r="F34536" s="83" t="s">
        <v>4875</v>
      </c>
    </row>
    <row r="34537" spans="1:6" ht="409.6" hidden="1" customHeight="1" x14ac:dyDescent="0.2"/>
    <row r="34538" spans="1:6" ht="25.5" customHeight="1" thickBot="1" x14ac:dyDescent="0.25">
      <c r="A34538" s="84" t="s">
        <v>7071</v>
      </c>
      <c r="B34538" s="85" t="s">
        <v>7072</v>
      </c>
      <c r="C34538" s="86" t="s">
        <v>9</v>
      </c>
      <c r="D34538" s="87">
        <v>1</v>
      </c>
      <c r="E34538" s="88">
        <v>9950</v>
      </c>
      <c r="F34538" s="89">
        <f>+D34538*E34538</f>
        <v>9950</v>
      </c>
    </row>
    <row r="34539" spans="1:6" ht="409.6" hidden="1" customHeight="1" thickBot="1" x14ac:dyDescent="0.25"/>
    <row r="34540" spans="1:6" ht="13.5" customHeight="1" thickBot="1" x14ac:dyDescent="0.25">
      <c r="A34540" s="90" t="s">
        <v>4883</v>
      </c>
      <c r="B34540" s="91"/>
      <c r="C34540" s="92">
        <v>8.3561482775417009</v>
      </c>
      <c r="D34540" s="91"/>
      <c r="E34540" s="93" t="s">
        <v>4884</v>
      </c>
      <c r="F34540" s="94">
        <v>9950</v>
      </c>
    </row>
    <row r="34541" spans="1:6" ht="0.2" customHeight="1" x14ac:dyDescent="0.2"/>
    <row r="34542" spans="1:6" ht="12.75" customHeight="1" x14ac:dyDescent="0.2">
      <c r="A34542" s="80" t="s">
        <v>4871</v>
      </c>
      <c r="B34542" s="81" t="s">
        <v>4885</v>
      </c>
      <c r="C34542" s="82" t="s">
        <v>4870</v>
      </c>
      <c r="D34542" s="82" t="s">
        <v>4873</v>
      </c>
      <c r="E34542" s="82" t="s">
        <v>4874</v>
      </c>
      <c r="F34542" s="83" t="s">
        <v>4875</v>
      </c>
    </row>
    <row r="34543" spans="1:6" ht="409.6" hidden="1" customHeight="1" x14ac:dyDescent="0.2"/>
    <row r="34544" spans="1:6" ht="25.5" customHeight="1" thickBot="1" x14ac:dyDescent="0.25">
      <c r="A34544" s="84" t="s">
        <v>7057</v>
      </c>
      <c r="B34544" s="85" t="s">
        <v>7058</v>
      </c>
      <c r="C34544" s="86" t="s">
        <v>9</v>
      </c>
      <c r="D34544" s="87">
        <v>1</v>
      </c>
      <c r="E34544" s="88">
        <v>103928</v>
      </c>
      <c r="F34544" s="89">
        <f>+D34544*E34544</f>
        <v>103928</v>
      </c>
    </row>
    <row r="34545" spans="1:6" ht="409.6" hidden="1" customHeight="1" thickBot="1" x14ac:dyDescent="0.25"/>
    <row r="34546" spans="1:6" ht="13.5" customHeight="1" thickBot="1" x14ac:dyDescent="0.25">
      <c r="A34546" s="90" t="s">
        <v>4893</v>
      </c>
      <c r="B34546" s="91"/>
      <c r="C34546" s="92">
        <v>87.280178712397301</v>
      </c>
      <c r="D34546" s="91"/>
      <c r="E34546" s="93" t="s">
        <v>4884</v>
      </c>
      <c r="F34546" s="94">
        <v>103928</v>
      </c>
    </row>
    <row r="34547" spans="1:6" ht="0.2" customHeight="1" x14ac:dyDescent="0.2"/>
    <row r="34548" spans="1:6" ht="12.75" customHeight="1" x14ac:dyDescent="0.2">
      <c r="A34548" s="80" t="s">
        <v>4871</v>
      </c>
      <c r="B34548" s="81" t="s">
        <v>4894</v>
      </c>
      <c r="C34548" s="82" t="s">
        <v>4870</v>
      </c>
      <c r="D34548" s="82" t="s">
        <v>4873</v>
      </c>
      <c r="E34548" s="82" t="s">
        <v>4874</v>
      </c>
      <c r="F34548" s="83" t="s">
        <v>4875</v>
      </c>
    </row>
    <row r="34549" spans="1:6" ht="409.6" hidden="1" customHeight="1" x14ac:dyDescent="0.2"/>
    <row r="34550" spans="1:6" ht="25.5" customHeight="1" thickBot="1" x14ac:dyDescent="0.25">
      <c r="A34550" s="84" t="s">
        <v>4895</v>
      </c>
      <c r="B34550" s="85" t="s">
        <v>4896</v>
      </c>
      <c r="C34550" s="86" t="s">
        <v>4897</v>
      </c>
      <c r="D34550" s="87">
        <v>0.05</v>
      </c>
      <c r="E34550" s="88">
        <v>103928</v>
      </c>
      <c r="F34550" s="89">
        <f>+D34550*E34550</f>
        <v>5196.4000000000005</v>
      </c>
    </row>
    <row r="34551" spans="1:6" ht="409.6" hidden="1" customHeight="1" thickBot="1" x14ac:dyDescent="0.25"/>
    <row r="34552" spans="1:6" ht="13.5" customHeight="1" thickBot="1" x14ac:dyDescent="0.25">
      <c r="A34552" s="90" t="s">
        <v>4898</v>
      </c>
      <c r="B34552" s="91"/>
      <c r="C34552" s="92">
        <v>4.3636730100609702</v>
      </c>
      <c r="D34552" s="91"/>
      <c r="E34552" s="93" t="s">
        <v>4884</v>
      </c>
      <c r="F34552" s="94">
        <v>5196</v>
      </c>
    </row>
    <row r="34553" spans="1:6" ht="0.2" customHeight="1" thickBot="1" x14ac:dyDescent="0.25"/>
    <row r="34554" spans="1:6" ht="12.75" customHeight="1" thickBot="1" x14ac:dyDescent="0.3">
      <c r="A34554" s="157" t="s">
        <v>4909</v>
      </c>
      <c r="B34554" s="158"/>
      <c r="C34554" s="158"/>
      <c r="D34554" s="158"/>
      <c r="E34554" s="159">
        <v>119074</v>
      </c>
      <c r="F34554" s="160"/>
    </row>
    <row r="34555" spans="1:6" ht="12.75" customHeight="1" x14ac:dyDescent="0.2"/>
    <row r="34556" spans="1:6" ht="12.75" customHeight="1" x14ac:dyDescent="0.2"/>
    <row r="34557" spans="1:6" ht="409.6" hidden="1" customHeight="1" x14ac:dyDescent="0.2"/>
    <row r="34558" spans="1:6" ht="12.75" customHeight="1" x14ac:dyDescent="0.25">
      <c r="A34558" s="144" t="s">
        <v>4868</v>
      </c>
      <c r="B34558" s="145"/>
      <c r="C34558" s="145"/>
      <c r="D34558" s="145"/>
      <c r="E34558" s="146"/>
      <c r="F34558" s="147"/>
    </row>
    <row r="34559" spans="1:6" ht="12.75" customHeight="1" x14ac:dyDescent="0.2">
      <c r="A34559" s="138" t="s">
        <v>4073</v>
      </c>
      <c r="B34559" s="139"/>
      <c r="C34559" s="139"/>
      <c r="D34559" s="140"/>
      <c r="E34559" s="76" t="s">
        <v>4869</v>
      </c>
      <c r="F34559" s="77" t="s">
        <v>4870</v>
      </c>
    </row>
    <row r="34560" spans="1:6" ht="12.75" customHeight="1" x14ac:dyDescent="0.2">
      <c r="A34560" s="141"/>
      <c r="B34560" s="142"/>
      <c r="C34560" s="142"/>
      <c r="D34560" s="143"/>
      <c r="E34560" s="78" t="s">
        <v>4070</v>
      </c>
      <c r="F34560" s="79" t="s">
        <v>9</v>
      </c>
    </row>
    <row r="34561" spans="1:6" ht="409.6" hidden="1" customHeight="1" x14ac:dyDescent="0.2"/>
    <row r="34562" spans="1:6" ht="12.75" customHeight="1" x14ac:dyDescent="0.2">
      <c r="A34562" s="80" t="s">
        <v>4871</v>
      </c>
      <c r="B34562" s="81" t="s">
        <v>4872</v>
      </c>
      <c r="C34562" s="82" t="s">
        <v>4870</v>
      </c>
      <c r="D34562" s="82" t="s">
        <v>4873</v>
      </c>
      <c r="E34562" s="82" t="s">
        <v>4874</v>
      </c>
      <c r="F34562" s="83" t="s">
        <v>4875</v>
      </c>
    </row>
    <row r="34563" spans="1:6" ht="409.6" hidden="1" customHeight="1" x14ac:dyDescent="0.2"/>
    <row r="34564" spans="1:6" ht="25.5" customHeight="1" thickBot="1" x14ac:dyDescent="0.25">
      <c r="A34564" s="84" t="s">
        <v>5154</v>
      </c>
      <c r="B34564" s="85" t="s">
        <v>5155</v>
      </c>
      <c r="C34564" s="86" t="s">
        <v>106</v>
      </c>
      <c r="D34564" s="87">
        <v>7.0000000000000001E-3</v>
      </c>
      <c r="E34564" s="88">
        <v>405694</v>
      </c>
      <c r="F34564" s="89">
        <f>+D34564*E34564</f>
        <v>2839.8580000000002</v>
      </c>
    </row>
    <row r="34565" spans="1:6" ht="409.6" hidden="1" customHeight="1" thickBot="1" x14ac:dyDescent="0.25"/>
    <row r="34566" spans="1:6" ht="13.5" customHeight="1" thickBot="1" x14ac:dyDescent="0.25">
      <c r="A34566" s="90" t="s">
        <v>4883</v>
      </c>
      <c r="B34566" s="91"/>
      <c r="C34566" s="92">
        <v>19.5713596581903</v>
      </c>
      <c r="D34566" s="91"/>
      <c r="E34566" s="93" t="s">
        <v>4884</v>
      </c>
      <c r="F34566" s="94">
        <v>2840</v>
      </c>
    </row>
    <row r="34567" spans="1:6" ht="0.2" customHeight="1" x14ac:dyDescent="0.2"/>
    <row r="34568" spans="1:6" ht="12.75" customHeight="1" x14ac:dyDescent="0.2">
      <c r="A34568" s="80" t="s">
        <v>4871</v>
      </c>
      <c r="B34568" s="81" t="s">
        <v>4885</v>
      </c>
      <c r="C34568" s="82" t="s">
        <v>4870</v>
      </c>
      <c r="D34568" s="82" t="s">
        <v>4873</v>
      </c>
      <c r="E34568" s="82" t="s">
        <v>4874</v>
      </c>
      <c r="F34568" s="83" t="s">
        <v>4875</v>
      </c>
    </row>
    <row r="34569" spans="1:6" ht="409.6" hidden="1" customHeight="1" x14ac:dyDescent="0.2"/>
    <row r="34570" spans="1:6" ht="25.5" customHeight="1" thickBot="1" x14ac:dyDescent="0.25">
      <c r="A34570" s="84" t="s">
        <v>5284</v>
      </c>
      <c r="B34570" s="85" t="s">
        <v>5285</v>
      </c>
      <c r="C34570" s="86" t="s">
        <v>4888</v>
      </c>
      <c r="D34570" s="87">
        <v>0.05</v>
      </c>
      <c r="E34570" s="88">
        <v>222303</v>
      </c>
      <c r="F34570" s="89">
        <f>+D34570*E34570</f>
        <v>11115.150000000001</v>
      </c>
    </row>
    <row r="34571" spans="1:6" ht="409.6" hidden="1" customHeight="1" thickBot="1" x14ac:dyDescent="0.25"/>
    <row r="34572" spans="1:6" ht="13.5" customHeight="1" thickBot="1" x14ac:dyDescent="0.25">
      <c r="A34572" s="90" t="s">
        <v>4893</v>
      </c>
      <c r="B34572" s="91"/>
      <c r="C34572" s="92">
        <v>76.5970642960513</v>
      </c>
      <c r="D34572" s="91"/>
      <c r="E34572" s="93" t="s">
        <v>4884</v>
      </c>
      <c r="F34572" s="94">
        <v>11115</v>
      </c>
    </row>
    <row r="34573" spans="1:6" ht="0.2" customHeight="1" x14ac:dyDescent="0.2"/>
    <row r="34574" spans="1:6" ht="12.75" customHeight="1" x14ac:dyDescent="0.2">
      <c r="A34574" s="80" t="s">
        <v>4871</v>
      </c>
      <c r="B34574" s="81" t="s">
        <v>4894</v>
      </c>
      <c r="C34574" s="82" t="s">
        <v>4870</v>
      </c>
      <c r="D34574" s="82" t="s">
        <v>4873</v>
      </c>
      <c r="E34574" s="82" t="s">
        <v>4874</v>
      </c>
      <c r="F34574" s="83" t="s">
        <v>4875</v>
      </c>
    </row>
    <row r="34575" spans="1:6" ht="409.6" hidden="1" customHeight="1" x14ac:dyDescent="0.2"/>
    <row r="34576" spans="1:6" ht="25.5" customHeight="1" thickBot="1" x14ac:dyDescent="0.25">
      <c r="A34576" s="84" t="s">
        <v>4895</v>
      </c>
      <c r="B34576" s="85" t="s">
        <v>4896</v>
      </c>
      <c r="C34576" s="86" t="s">
        <v>4897</v>
      </c>
      <c r="D34576" s="87">
        <v>0.05</v>
      </c>
      <c r="E34576" s="88">
        <v>11115</v>
      </c>
      <c r="F34576" s="89">
        <f>+D34576*E34576</f>
        <v>555.75</v>
      </c>
    </row>
    <row r="34577" spans="1:6" ht="409.6" hidden="1" customHeight="1" thickBot="1" x14ac:dyDescent="0.25"/>
    <row r="34578" spans="1:6" ht="13.5" customHeight="1" thickBot="1" x14ac:dyDescent="0.25">
      <c r="A34578" s="90" t="s">
        <v>4898</v>
      </c>
      <c r="B34578" s="91"/>
      <c r="C34578" s="92">
        <v>3.8315760457583901</v>
      </c>
      <c r="D34578" s="91"/>
      <c r="E34578" s="93" t="s">
        <v>4884</v>
      </c>
      <c r="F34578" s="94">
        <v>556</v>
      </c>
    </row>
    <row r="34579" spans="1:6" ht="0.2" customHeight="1" thickBot="1" x14ac:dyDescent="0.25"/>
    <row r="34580" spans="1:6" ht="12.75" customHeight="1" thickBot="1" x14ac:dyDescent="0.3">
      <c r="A34580" s="157" t="s">
        <v>4909</v>
      </c>
      <c r="B34580" s="158"/>
      <c r="C34580" s="158"/>
      <c r="D34580" s="158"/>
      <c r="E34580" s="159">
        <v>14511</v>
      </c>
      <c r="F34580" s="160"/>
    </row>
    <row r="34581" spans="1:6" ht="12.75" customHeight="1" x14ac:dyDescent="0.2"/>
    <row r="34582" spans="1:6" ht="12.75" customHeight="1" x14ac:dyDescent="0.2"/>
    <row r="34583" spans="1:6" ht="409.6" hidden="1" customHeight="1" x14ac:dyDescent="0.2"/>
    <row r="34584" spans="1:6" ht="12.75" customHeight="1" x14ac:dyDescent="0.25">
      <c r="A34584" s="144" t="s">
        <v>4868</v>
      </c>
      <c r="B34584" s="145"/>
      <c r="C34584" s="145"/>
      <c r="D34584" s="145"/>
      <c r="E34584" s="146"/>
      <c r="F34584" s="147"/>
    </row>
    <row r="34585" spans="1:6" ht="12.75" customHeight="1" x14ac:dyDescent="0.2">
      <c r="A34585" s="138" t="s">
        <v>4077</v>
      </c>
      <c r="B34585" s="139"/>
      <c r="C34585" s="139"/>
      <c r="D34585" s="140"/>
      <c r="E34585" s="76" t="s">
        <v>4869</v>
      </c>
      <c r="F34585" s="77" t="s">
        <v>4870</v>
      </c>
    </row>
    <row r="34586" spans="1:6" ht="12.75" customHeight="1" x14ac:dyDescent="0.2">
      <c r="A34586" s="141"/>
      <c r="B34586" s="142"/>
      <c r="C34586" s="142"/>
      <c r="D34586" s="143"/>
      <c r="E34586" s="78" t="s">
        <v>4076</v>
      </c>
      <c r="F34586" s="79" t="s">
        <v>9</v>
      </c>
    </row>
    <row r="34587" spans="1:6" ht="409.6" hidden="1" customHeight="1" x14ac:dyDescent="0.2"/>
    <row r="34588" spans="1:6" ht="12.75" customHeight="1" x14ac:dyDescent="0.2">
      <c r="A34588" s="80" t="s">
        <v>4871</v>
      </c>
      <c r="B34588" s="81" t="s">
        <v>4872</v>
      </c>
      <c r="C34588" s="82" t="s">
        <v>4870</v>
      </c>
      <c r="D34588" s="82" t="s">
        <v>4873</v>
      </c>
      <c r="E34588" s="82" t="s">
        <v>4874</v>
      </c>
      <c r="F34588" s="83" t="s">
        <v>4875</v>
      </c>
    </row>
    <row r="34589" spans="1:6" ht="409.6" hidden="1" customHeight="1" x14ac:dyDescent="0.2"/>
    <row r="34590" spans="1:6" ht="25.5" customHeight="1" x14ac:dyDescent="0.2">
      <c r="A34590" s="84" t="s">
        <v>7073</v>
      </c>
      <c r="B34590" s="85" t="s">
        <v>7074</v>
      </c>
      <c r="C34590" s="86" t="s">
        <v>9</v>
      </c>
      <c r="D34590" s="87">
        <v>1</v>
      </c>
      <c r="E34590" s="88">
        <v>1585549</v>
      </c>
      <c r="F34590" s="89">
        <f>+D34590*E34590</f>
        <v>1585549</v>
      </c>
    </row>
    <row r="34591" spans="1:6" ht="409.6" hidden="1" customHeight="1" x14ac:dyDescent="0.2"/>
    <row r="34592" spans="1:6" ht="25.5" customHeight="1" x14ac:dyDescent="0.2">
      <c r="A34592" s="84" t="s">
        <v>7075</v>
      </c>
      <c r="B34592" s="85" t="s">
        <v>7076</v>
      </c>
      <c r="C34592" s="86" t="s">
        <v>9</v>
      </c>
      <c r="D34592" s="87">
        <v>1</v>
      </c>
      <c r="E34592" s="88">
        <v>70100</v>
      </c>
      <c r="F34592" s="89">
        <f>+D34592*E34592</f>
        <v>70100</v>
      </c>
    </row>
    <row r="34593" spans="1:6" ht="409.6" hidden="1" customHeight="1" x14ac:dyDescent="0.2"/>
    <row r="34594" spans="1:6" ht="25.5" customHeight="1" x14ac:dyDescent="0.2">
      <c r="A34594" s="84" t="s">
        <v>7077</v>
      </c>
      <c r="B34594" s="85" t="s">
        <v>7078</v>
      </c>
      <c r="C34594" s="86" t="s">
        <v>9</v>
      </c>
      <c r="D34594" s="87">
        <v>1</v>
      </c>
      <c r="E34594" s="88">
        <v>150000</v>
      </c>
      <c r="F34594" s="89">
        <f>+D34594*E34594</f>
        <v>150000</v>
      </c>
    </row>
    <row r="34595" spans="1:6" ht="409.6" hidden="1" customHeight="1" x14ac:dyDescent="0.2"/>
    <row r="34596" spans="1:6" ht="25.5" customHeight="1" x14ac:dyDescent="0.2">
      <c r="A34596" s="84" t="s">
        <v>7079</v>
      </c>
      <c r="B34596" s="85" t="s">
        <v>7080</v>
      </c>
      <c r="C34596" s="86" t="s">
        <v>9</v>
      </c>
      <c r="D34596" s="87">
        <v>1</v>
      </c>
      <c r="E34596" s="88">
        <v>279368</v>
      </c>
      <c r="F34596" s="89">
        <f>+D34596*E34596</f>
        <v>279368</v>
      </c>
    </row>
    <row r="34597" spans="1:6" ht="409.6" hidden="1" customHeight="1" x14ac:dyDescent="0.2"/>
    <row r="34598" spans="1:6" ht="25.5" customHeight="1" x14ac:dyDescent="0.2">
      <c r="A34598" s="84" t="s">
        <v>7081</v>
      </c>
      <c r="B34598" s="85" t="s">
        <v>7082</v>
      </c>
      <c r="C34598" s="86" t="s">
        <v>9</v>
      </c>
      <c r="D34598" s="87">
        <v>0.5</v>
      </c>
      <c r="E34598" s="88">
        <v>450000</v>
      </c>
      <c r="F34598" s="89">
        <f>+D34598*E34598</f>
        <v>225000</v>
      </c>
    </row>
    <row r="34599" spans="1:6" ht="409.6" hidden="1" customHeight="1" x14ac:dyDescent="0.2"/>
    <row r="34600" spans="1:6" ht="25.5" customHeight="1" x14ac:dyDescent="0.2">
      <c r="A34600" s="84" t="s">
        <v>7083</v>
      </c>
      <c r="B34600" s="85" t="s">
        <v>7084</v>
      </c>
      <c r="C34600" s="86" t="s">
        <v>9</v>
      </c>
      <c r="D34600" s="87">
        <v>1</v>
      </c>
      <c r="E34600" s="88">
        <v>215100</v>
      </c>
      <c r="F34600" s="89">
        <f>+D34600*E34600</f>
        <v>215100</v>
      </c>
    </row>
    <row r="34601" spans="1:6" ht="409.6" hidden="1" customHeight="1" x14ac:dyDescent="0.2"/>
    <row r="34602" spans="1:6" ht="25.5" customHeight="1" thickBot="1" x14ac:dyDescent="0.25">
      <c r="A34602" s="84" t="s">
        <v>7085</v>
      </c>
      <c r="B34602" s="85" t="s">
        <v>7086</v>
      </c>
      <c r="C34602" s="86" t="s">
        <v>9</v>
      </c>
      <c r="D34602" s="87">
        <v>2</v>
      </c>
      <c r="E34602" s="88">
        <v>75600</v>
      </c>
      <c r="F34602" s="89">
        <f>+D34602*E34602</f>
        <v>151200</v>
      </c>
    </row>
    <row r="34603" spans="1:6" ht="409.6" hidden="1" customHeight="1" thickBot="1" x14ac:dyDescent="0.25"/>
    <row r="34604" spans="1:6" ht="13.5" customHeight="1" thickBot="1" x14ac:dyDescent="0.25">
      <c r="A34604" s="90" t="s">
        <v>4883</v>
      </c>
      <c r="B34604" s="91"/>
      <c r="C34604" s="92">
        <v>84.692369887137701</v>
      </c>
      <c r="D34604" s="91"/>
      <c r="E34604" s="93" t="s">
        <v>4884</v>
      </c>
      <c r="F34604" s="94">
        <v>2676317</v>
      </c>
    </row>
    <row r="34605" spans="1:6" ht="0.2" customHeight="1" x14ac:dyDescent="0.2"/>
    <row r="34606" spans="1:6" ht="12.75" customHeight="1" x14ac:dyDescent="0.2">
      <c r="A34606" s="80" t="s">
        <v>4871</v>
      </c>
      <c r="B34606" s="81" t="s">
        <v>4885</v>
      </c>
      <c r="C34606" s="82" t="s">
        <v>4870</v>
      </c>
      <c r="D34606" s="82" t="s">
        <v>4873</v>
      </c>
      <c r="E34606" s="82" t="s">
        <v>4874</v>
      </c>
      <c r="F34606" s="83" t="s">
        <v>4875</v>
      </c>
    </row>
    <row r="34607" spans="1:6" ht="409.6" hidden="1" customHeight="1" x14ac:dyDescent="0.2"/>
    <row r="34608" spans="1:6" ht="25.5" customHeight="1" thickBot="1" x14ac:dyDescent="0.25">
      <c r="A34608" s="84" t="s">
        <v>6003</v>
      </c>
      <c r="B34608" s="85" t="s">
        <v>6004</v>
      </c>
      <c r="C34608" s="86" t="s">
        <v>4888</v>
      </c>
      <c r="D34608" s="87">
        <v>2.5</v>
      </c>
      <c r="E34608" s="88">
        <v>184277</v>
      </c>
      <c r="F34608" s="89">
        <f>+D34608*E34608</f>
        <v>460692.5</v>
      </c>
    </row>
    <row r="34609" spans="1:6" ht="409.6" hidden="1" customHeight="1" thickBot="1" x14ac:dyDescent="0.25"/>
    <row r="34610" spans="1:6" ht="13.5" customHeight="1" thickBot="1" x14ac:dyDescent="0.25">
      <c r="A34610" s="90" t="s">
        <v>4893</v>
      </c>
      <c r="B34610" s="91"/>
      <c r="C34610" s="92">
        <v>14.578684797210199</v>
      </c>
      <c r="D34610" s="91"/>
      <c r="E34610" s="93" t="s">
        <v>4884</v>
      </c>
      <c r="F34610" s="94">
        <v>460693</v>
      </c>
    </row>
    <row r="34611" spans="1:6" ht="0.2" customHeight="1" x14ac:dyDescent="0.2"/>
    <row r="34612" spans="1:6" ht="12.75" customHeight="1" x14ac:dyDescent="0.2">
      <c r="A34612" s="80" t="s">
        <v>4871</v>
      </c>
      <c r="B34612" s="81" t="s">
        <v>4894</v>
      </c>
      <c r="C34612" s="82" t="s">
        <v>4870</v>
      </c>
      <c r="D34612" s="82" t="s">
        <v>4873</v>
      </c>
      <c r="E34612" s="82" t="s">
        <v>4874</v>
      </c>
      <c r="F34612" s="83" t="s">
        <v>4875</v>
      </c>
    </row>
    <row r="34613" spans="1:6" ht="409.6" hidden="1" customHeight="1" x14ac:dyDescent="0.2"/>
    <row r="34614" spans="1:6" ht="25.5" customHeight="1" thickBot="1" x14ac:dyDescent="0.25">
      <c r="A34614" s="84" t="s">
        <v>4895</v>
      </c>
      <c r="B34614" s="85" t="s">
        <v>4896</v>
      </c>
      <c r="C34614" s="86" t="s">
        <v>4897</v>
      </c>
      <c r="D34614" s="87">
        <v>0.05</v>
      </c>
      <c r="E34614" s="88">
        <v>460693</v>
      </c>
      <c r="F34614" s="89">
        <f>+D34614*E34614</f>
        <v>23034.65</v>
      </c>
    </row>
    <row r="34615" spans="1:6" ht="409.6" hidden="1" customHeight="1" thickBot="1" x14ac:dyDescent="0.25"/>
    <row r="34616" spans="1:6" ht="13.5" customHeight="1" thickBot="1" x14ac:dyDescent="0.25">
      <c r="A34616" s="90" t="s">
        <v>4898</v>
      </c>
      <c r="B34616" s="91"/>
      <c r="C34616" s="92">
        <v>0.72894531565215004</v>
      </c>
      <c r="D34616" s="91"/>
      <c r="E34616" s="93" t="s">
        <v>4884</v>
      </c>
      <c r="F34616" s="94">
        <v>23035</v>
      </c>
    </row>
    <row r="34617" spans="1:6" ht="0.2" customHeight="1" thickBot="1" x14ac:dyDescent="0.25"/>
    <row r="34618" spans="1:6" ht="12.75" customHeight="1" thickBot="1" x14ac:dyDescent="0.3">
      <c r="A34618" s="157" t="s">
        <v>4909</v>
      </c>
      <c r="B34618" s="158"/>
      <c r="C34618" s="158"/>
      <c r="D34618" s="158"/>
      <c r="E34618" s="159">
        <v>3160045</v>
      </c>
      <c r="F34618" s="160"/>
    </row>
    <row r="34619" spans="1:6" ht="12.75" customHeight="1" x14ac:dyDescent="0.2"/>
    <row r="34620" spans="1:6" ht="12.75" customHeight="1" x14ac:dyDescent="0.2"/>
    <row r="34621" spans="1:6" ht="409.6" hidden="1" customHeight="1" x14ac:dyDescent="0.2"/>
    <row r="34622" spans="1:6" ht="12.75" customHeight="1" x14ac:dyDescent="0.25">
      <c r="A34622" s="144" t="s">
        <v>4868</v>
      </c>
      <c r="B34622" s="145"/>
      <c r="C34622" s="145"/>
      <c r="D34622" s="145"/>
      <c r="E34622" s="146"/>
      <c r="F34622" s="147"/>
    </row>
    <row r="34623" spans="1:6" ht="12.75" customHeight="1" x14ac:dyDescent="0.2">
      <c r="A34623" s="138" t="s">
        <v>4079</v>
      </c>
      <c r="B34623" s="139"/>
      <c r="C34623" s="139"/>
      <c r="D34623" s="140"/>
      <c r="E34623" s="76" t="s">
        <v>4869</v>
      </c>
      <c r="F34623" s="77" t="s">
        <v>4870</v>
      </c>
    </row>
    <row r="34624" spans="1:6" ht="12.75" customHeight="1" x14ac:dyDescent="0.2">
      <c r="A34624" s="141"/>
      <c r="B34624" s="142"/>
      <c r="C34624" s="142"/>
      <c r="D34624" s="143"/>
      <c r="E34624" s="78" t="s">
        <v>4078</v>
      </c>
      <c r="F34624" s="79" t="s">
        <v>9</v>
      </c>
    </row>
    <row r="34625" spans="1:6" ht="409.6" hidden="1" customHeight="1" x14ac:dyDescent="0.2"/>
    <row r="34626" spans="1:6" ht="12.75" customHeight="1" x14ac:dyDescent="0.2">
      <c r="A34626" s="80" t="s">
        <v>4871</v>
      </c>
      <c r="B34626" s="81" t="s">
        <v>4872</v>
      </c>
      <c r="C34626" s="82" t="s">
        <v>4870</v>
      </c>
      <c r="D34626" s="82" t="s">
        <v>4873</v>
      </c>
      <c r="E34626" s="82" t="s">
        <v>4874</v>
      </c>
      <c r="F34626" s="83" t="s">
        <v>4875</v>
      </c>
    </row>
    <row r="34627" spans="1:6" ht="409.6" hidden="1" customHeight="1" x14ac:dyDescent="0.2"/>
    <row r="34628" spans="1:6" ht="25.5" customHeight="1" x14ac:dyDescent="0.2">
      <c r="A34628" s="84" t="s">
        <v>7075</v>
      </c>
      <c r="B34628" s="85" t="s">
        <v>7076</v>
      </c>
      <c r="C34628" s="86" t="s">
        <v>9</v>
      </c>
      <c r="D34628" s="87">
        <v>1</v>
      </c>
      <c r="E34628" s="88">
        <v>70100</v>
      </c>
      <c r="F34628" s="89">
        <f>+D34628*E34628</f>
        <v>70100</v>
      </c>
    </row>
    <row r="34629" spans="1:6" ht="409.6" hidden="1" customHeight="1" x14ac:dyDescent="0.2"/>
    <row r="34630" spans="1:6" ht="25.5" customHeight="1" x14ac:dyDescent="0.2">
      <c r="A34630" s="84" t="s">
        <v>7077</v>
      </c>
      <c r="B34630" s="85" t="s">
        <v>7078</v>
      </c>
      <c r="C34630" s="86" t="s">
        <v>9</v>
      </c>
      <c r="D34630" s="87">
        <v>1</v>
      </c>
      <c r="E34630" s="88">
        <v>150000</v>
      </c>
      <c r="F34630" s="89">
        <f>+D34630*E34630</f>
        <v>150000</v>
      </c>
    </row>
    <row r="34631" spans="1:6" ht="409.6" hidden="1" customHeight="1" x14ac:dyDescent="0.2"/>
    <row r="34632" spans="1:6" ht="25.5" customHeight="1" x14ac:dyDescent="0.2">
      <c r="A34632" s="84" t="s">
        <v>7079</v>
      </c>
      <c r="B34632" s="85" t="s">
        <v>7080</v>
      </c>
      <c r="C34632" s="86" t="s">
        <v>9</v>
      </c>
      <c r="D34632" s="87">
        <v>1</v>
      </c>
      <c r="E34632" s="88">
        <v>279368</v>
      </c>
      <c r="F34632" s="89">
        <f>+D34632*E34632</f>
        <v>279368</v>
      </c>
    </row>
    <row r="34633" spans="1:6" ht="409.6" hidden="1" customHeight="1" x14ac:dyDescent="0.2"/>
    <row r="34634" spans="1:6" ht="25.5" customHeight="1" x14ac:dyDescent="0.2">
      <c r="A34634" s="84" t="s">
        <v>7081</v>
      </c>
      <c r="B34634" s="85" t="s">
        <v>7082</v>
      </c>
      <c r="C34634" s="86" t="s">
        <v>9</v>
      </c>
      <c r="D34634" s="87">
        <v>1</v>
      </c>
      <c r="E34634" s="88">
        <v>450000</v>
      </c>
      <c r="F34634" s="89">
        <f>+D34634*E34634</f>
        <v>450000</v>
      </c>
    </row>
    <row r="34635" spans="1:6" ht="409.6" hidden="1" customHeight="1" x14ac:dyDescent="0.2"/>
    <row r="34636" spans="1:6" ht="25.5" customHeight="1" x14ac:dyDescent="0.2">
      <c r="A34636" s="84" t="s">
        <v>7087</v>
      </c>
      <c r="B34636" s="85" t="s">
        <v>7088</v>
      </c>
      <c r="C34636" s="86" t="s">
        <v>9</v>
      </c>
      <c r="D34636" s="87">
        <v>1</v>
      </c>
      <c r="E34636" s="88">
        <v>290800</v>
      </c>
      <c r="F34636" s="89">
        <f>+D34636*E34636</f>
        <v>290800</v>
      </c>
    </row>
    <row r="34637" spans="1:6" ht="409.6" hidden="1" customHeight="1" x14ac:dyDescent="0.2"/>
    <row r="34638" spans="1:6" ht="25.5" customHeight="1" x14ac:dyDescent="0.2">
      <c r="A34638" s="84" t="s">
        <v>7085</v>
      </c>
      <c r="B34638" s="85" t="s">
        <v>7086</v>
      </c>
      <c r="C34638" s="86" t="s">
        <v>9</v>
      </c>
      <c r="D34638" s="87">
        <v>2</v>
      </c>
      <c r="E34638" s="88">
        <v>75600</v>
      </c>
      <c r="F34638" s="89">
        <f>+D34638*E34638</f>
        <v>151200</v>
      </c>
    </row>
    <row r="34639" spans="1:6" ht="409.6" hidden="1" customHeight="1" x14ac:dyDescent="0.2"/>
    <row r="34640" spans="1:6" ht="25.5" customHeight="1" thickBot="1" x14ac:dyDescent="0.25">
      <c r="A34640" s="84" t="s">
        <v>7089</v>
      </c>
      <c r="B34640" s="85" t="s">
        <v>7090</v>
      </c>
      <c r="C34640" s="86" t="s">
        <v>9</v>
      </c>
      <c r="D34640" s="87">
        <v>1</v>
      </c>
      <c r="E34640" s="88">
        <v>2862000</v>
      </c>
      <c r="F34640" s="89">
        <f>+D34640*E34640</f>
        <v>2862000</v>
      </c>
    </row>
    <row r="34641" spans="1:6" ht="409.6" hidden="1" customHeight="1" thickBot="1" x14ac:dyDescent="0.25"/>
    <row r="34642" spans="1:6" ht="13.5" customHeight="1" thickBot="1" x14ac:dyDescent="0.25">
      <c r="A34642" s="90" t="s">
        <v>4883</v>
      </c>
      <c r="B34642" s="91"/>
      <c r="C34642" s="92">
        <v>84.605198957479502</v>
      </c>
      <c r="D34642" s="91"/>
      <c r="E34642" s="93" t="s">
        <v>4884</v>
      </c>
      <c r="F34642" s="94">
        <v>4253468</v>
      </c>
    </row>
    <row r="34643" spans="1:6" ht="0.2" customHeight="1" x14ac:dyDescent="0.2"/>
    <row r="34644" spans="1:6" ht="12.75" customHeight="1" x14ac:dyDescent="0.2">
      <c r="A34644" s="80" t="s">
        <v>4871</v>
      </c>
      <c r="B34644" s="81" t="s">
        <v>4885</v>
      </c>
      <c r="C34644" s="82" t="s">
        <v>4870</v>
      </c>
      <c r="D34644" s="82" t="s">
        <v>4873</v>
      </c>
      <c r="E34644" s="82" t="s">
        <v>4874</v>
      </c>
      <c r="F34644" s="83" t="s">
        <v>4875</v>
      </c>
    </row>
    <row r="34645" spans="1:6" ht="409.6" hidden="1" customHeight="1" x14ac:dyDescent="0.2"/>
    <row r="34646" spans="1:6" ht="25.5" customHeight="1" thickBot="1" x14ac:dyDescent="0.25">
      <c r="A34646" s="84" t="s">
        <v>6003</v>
      </c>
      <c r="B34646" s="85" t="s">
        <v>6004</v>
      </c>
      <c r="C34646" s="86" t="s">
        <v>4888</v>
      </c>
      <c r="D34646" s="87">
        <v>4</v>
      </c>
      <c r="E34646" s="88">
        <v>184277</v>
      </c>
      <c r="F34646" s="89">
        <f>+D34646*E34646</f>
        <v>737108</v>
      </c>
    </row>
    <row r="34647" spans="1:6" ht="409.6" hidden="1" customHeight="1" thickBot="1" x14ac:dyDescent="0.25"/>
    <row r="34648" spans="1:6" ht="13.5" customHeight="1" thickBot="1" x14ac:dyDescent="0.25">
      <c r="A34648" s="90" t="s">
        <v>4893</v>
      </c>
      <c r="B34648" s="91"/>
      <c r="C34648" s="92">
        <v>14.661722856067</v>
      </c>
      <c r="D34648" s="91"/>
      <c r="E34648" s="93" t="s">
        <v>4884</v>
      </c>
      <c r="F34648" s="94">
        <v>737108</v>
      </c>
    </row>
    <row r="34649" spans="1:6" ht="0.2" customHeight="1" x14ac:dyDescent="0.2"/>
    <row r="34650" spans="1:6" ht="12.75" customHeight="1" x14ac:dyDescent="0.2">
      <c r="A34650" s="80" t="s">
        <v>4871</v>
      </c>
      <c r="B34650" s="81" t="s">
        <v>4894</v>
      </c>
      <c r="C34650" s="82" t="s">
        <v>4870</v>
      </c>
      <c r="D34650" s="82" t="s">
        <v>4873</v>
      </c>
      <c r="E34650" s="82" t="s">
        <v>4874</v>
      </c>
      <c r="F34650" s="83" t="s">
        <v>4875</v>
      </c>
    </row>
    <row r="34651" spans="1:6" ht="409.6" hidden="1" customHeight="1" x14ac:dyDescent="0.2"/>
    <row r="34652" spans="1:6" ht="25.5" customHeight="1" thickBot="1" x14ac:dyDescent="0.25">
      <c r="A34652" s="84" t="s">
        <v>4895</v>
      </c>
      <c r="B34652" s="85" t="s">
        <v>4896</v>
      </c>
      <c r="C34652" s="86" t="s">
        <v>4897</v>
      </c>
      <c r="D34652" s="87">
        <v>0.05</v>
      </c>
      <c r="E34652" s="88">
        <v>737108</v>
      </c>
      <c r="F34652" s="89">
        <f>+D34652*E34652</f>
        <v>36855.4</v>
      </c>
    </row>
    <row r="34653" spans="1:6" ht="409.6" hidden="1" customHeight="1" thickBot="1" x14ac:dyDescent="0.25"/>
    <row r="34654" spans="1:6" ht="13.5" customHeight="1" thickBot="1" x14ac:dyDescent="0.25">
      <c r="A34654" s="90" t="s">
        <v>4898</v>
      </c>
      <c r="B34654" s="91"/>
      <c r="C34654" s="92">
        <v>0.733078186453479</v>
      </c>
      <c r="D34654" s="91"/>
      <c r="E34654" s="93" t="s">
        <v>4884</v>
      </c>
      <c r="F34654" s="94">
        <v>36855</v>
      </c>
    </row>
    <row r="34655" spans="1:6" ht="0.2" customHeight="1" thickBot="1" x14ac:dyDescent="0.25"/>
    <row r="34656" spans="1:6" ht="12.75" customHeight="1" thickBot="1" x14ac:dyDescent="0.3">
      <c r="A34656" s="157" t="s">
        <v>4909</v>
      </c>
      <c r="B34656" s="158"/>
      <c r="C34656" s="158"/>
      <c r="D34656" s="158"/>
      <c r="E34656" s="159">
        <v>5027431</v>
      </c>
      <c r="F34656" s="160"/>
    </row>
    <row r="34657" spans="1:6" ht="12.75" customHeight="1" x14ac:dyDescent="0.2"/>
    <row r="34658" spans="1:6" ht="12.75" customHeight="1" x14ac:dyDescent="0.2"/>
    <row r="34659" spans="1:6" ht="409.6" hidden="1" customHeight="1" x14ac:dyDescent="0.2"/>
    <row r="34660" spans="1:6" ht="12.75" customHeight="1" x14ac:dyDescent="0.25">
      <c r="A34660" s="144" t="s">
        <v>4868</v>
      </c>
      <c r="B34660" s="145"/>
      <c r="C34660" s="145"/>
      <c r="D34660" s="145"/>
      <c r="E34660" s="146"/>
      <c r="F34660" s="147"/>
    </row>
    <row r="34661" spans="1:6" ht="12.75" customHeight="1" x14ac:dyDescent="0.2">
      <c r="A34661" s="138" t="s">
        <v>4081</v>
      </c>
      <c r="B34661" s="139"/>
      <c r="C34661" s="139"/>
      <c r="D34661" s="140"/>
      <c r="E34661" s="76" t="s">
        <v>4869</v>
      </c>
      <c r="F34661" s="77" t="s">
        <v>4870</v>
      </c>
    </row>
    <row r="34662" spans="1:6" ht="12.75" customHeight="1" x14ac:dyDescent="0.2">
      <c r="A34662" s="141"/>
      <c r="B34662" s="142"/>
      <c r="C34662" s="142"/>
      <c r="D34662" s="143"/>
      <c r="E34662" s="78" t="s">
        <v>4080</v>
      </c>
      <c r="F34662" s="79" t="s">
        <v>9</v>
      </c>
    </row>
    <row r="34663" spans="1:6" ht="409.6" hidden="1" customHeight="1" x14ac:dyDescent="0.2"/>
    <row r="34664" spans="1:6" ht="12.75" customHeight="1" x14ac:dyDescent="0.2">
      <c r="A34664" s="80" t="s">
        <v>4871</v>
      </c>
      <c r="B34664" s="81" t="s">
        <v>4872</v>
      </c>
      <c r="C34664" s="82" t="s">
        <v>4870</v>
      </c>
      <c r="D34664" s="82" t="s">
        <v>4873</v>
      </c>
      <c r="E34664" s="82" t="s">
        <v>4874</v>
      </c>
      <c r="F34664" s="83" t="s">
        <v>4875</v>
      </c>
    </row>
    <row r="34665" spans="1:6" ht="409.6" hidden="1" customHeight="1" x14ac:dyDescent="0.2"/>
    <row r="34666" spans="1:6" ht="25.5" customHeight="1" x14ac:dyDescent="0.2">
      <c r="A34666" s="84" t="s">
        <v>7091</v>
      </c>
      <c r="B34666" s="85" t="s">
        <v>7092</v>
      </c>
      <c r="C34666" s="86" t="s">
        <v>9</v>
      </c>
      <c r="D34666" s="87">
        <v>1</v>
      </c>
      <c r="E34666" s="88">
        <v>1447240</v>
      </c>
      <c r="F34666" s="89">
        <f>+D34666*E34666</f>
        <v>1447240</v>
      </c>
    </row>
    <row r="34667" spans="1:6" ht="409.6" hidden="1" customHeight="1" x14ac:dyDescent="0.2"/>
    <row r="34668" spans="1:6" ht="25.5" customHeight="1" x14ac:dyDescent="0.2">
      <c r="A34668" s="84" t="s">
        <v>7093</v>
      </c>
      <c r="B34668" s="85" t="s">
        <v>7094</v>
      </c>
      <c r="C34668" s="86" t="s">
        <v>9</v>
      </c>
      <c r="D34668" s="87">
        <v>1</v>
      </c>
      <c r="E34668" s="88">
        <v>101468</v>
      </c>
      <c r="F34668" s="89">
        <f>+D34668*E34668</f>
        <v>101468</v>
      </c>
    </row>
    <row r="34669" spans="1:6" ht="409.6" hidden="1" customHeight="1" x14ac:dyDescent="0.2"/>
    <row r="34670" spans="1:6" ht="25.5" customHeight="1" x14ac:dyDescent="0.2">
      <c r="A34670" s="84" t="s">
        <v>7095</v>
      </c>
      <c r="B34670" s="85" t="s">
        <v>7096</v>
      </c>
      <c r="C34670" s="86" t="s">
        <v>9</v>
      </c>
      <c r="D34670" s="87">
        <v>1</v>
      </c>
      <c r="E34670" s="88">
        <v>58000</v>
      </c>
      <c r="F34670" s="89">
        <f>+D34670*E34670</f>
        <v>58000</v>
      </c>
    </row>
    <row r="34671" spans="1:6" ht="409.6" hidden="1" customHeight="1" x14ac:dyDescent="0.2"/>
    <row r="34672" spans="1:6" ht="25.5" customHeight="1" x14ac:dyDescent="0.2">
      <c r="A34672" s="84" t="s">
        <v>7097</v>
      </c>
      <c r="B34672" s="85" t="s">
        <v>7098</v>
      </c>
      <c r="C34672" s="86" t="s">
        <v>9</v>
      </c>
      <c r="D34672" s="87">
        <v>1</v>
      </c>
      <c r="E34672" s="88">
        <v>16522</v>
      </c>
      <c r="F34672" s="89">
        <f>+D34672*E34672</f>
        <v>16522</v>
      </c>
    </row>
    <row r="34673" spans="1:6" ht="409.6" hidden="1" customHeight="1" x14ac:dyDescent="0.2"/>
    <row r="34674" spans="1:6" ht="25.5" customHeight="1" x14ac:dyDescent="0.2">
      <c r="A34674" s="84" t="s">
        <v>6377</v>
      </c>
      <c r="B34674" s="85" t="s">
        <v>6378</v>
      </c>
      <c r="C34674" s="86" t="s">
        <v>9</v>
      </c>
      <c r="D34674" s="87">
        <v>1</v>
      </c>
      <c r="E34674" s="88">
        <v>69800</v>
      </c>
      <c r="F34674" s="89">
        <f>+D34674*E34674</f>
        <v>69800</v>
      </c>
    </row>
    <row r="34675" spans="1:6" ht="409.6" hidden="1" customHeight="1" x14ac:dyDescent="0.2"/>
    <row r="34676" spans="1:6" ht="25.5" customHeight="1" x14ac:dyDescent="0.2">
      <c r="A34676" s="84" t="s">
        <v>7099</v>
      </c>
      <c r="B34676" s="85" t="s">
        <v>7100</v>
      </c>
      <c r="C34676" s="86" t="s">
        <v>9</v>
      </c>
      <c r="D34676" s="87">
        <v>1</v>
      </c>
      <c r="E34676" s="88">
        <v>139600</v>
      </c>
      <c r="F34676" s="89">
        <f>+D34676*E34676</f>
        <v>139600</v>
      </c>
    </row>
    <row r="34677" spans="1:6" ht="409.6" hidden="1" customHeight="1" x14ac:dyDescent="0.2"/>
    <row r="34678" spans="1:6" ht="25.5" customHeight="1" x14ac:dyDescent="0.2">
      <c r="A34678" s="84" t="s">
        <v>7081</v>
      </c>
      <c r="B34678" s="85" t="s">
        <v>7082</v>
      </c>
      <c r="C34678" s="86" t="s">
        <v>9</v>
      </c>
      <c r="D34678" s="87">
        <v>2.2222</v>
      </c>
      <c r="E34678" s="88">
        <v>450000</v>
      </c>
      <c r="F34678" s="89">
        <f>+D34678*E34678</f>
        <v>999990</v>
      </c>
    </row>
    <row r="34679" spans="1:6" ht="409.6" hidden="1" customHeight="1" x14ac:dyDescent="0.2"/>
    <row r="34680" spans="1:6" ht="25.5" customHeight="1" x14ac:dyDescent="0.2">
      <c r="A34680" s="84" t="s">
        <v>7101</v>
      </c>
      <c r="B34680" s="85" t="s">
        <v>7102</v>
      </c>
      <c r="C34680" s="86" t="s">
        <v>9</v>
      </c>
      <c r="D34680" s="87">
        <v>1</v>
      </c>
      <c r="E34680" s="88">
        <v>882000</v>
      </c>
      <c r="F34680" s="89">
        <f>+D34680*E34680</f>
        <v>882000</v>
      </c>
    </row>
    <row r="34681" spans="1:6" ht="409.6" hidden="1" customHeight="1" x14ac:dyDescent="0.2"/>
    <row r="34682" spans="1:6" ht="25.5" customHeight="1" thickBot="1" x14ac:dyDescent="0.25">
      <c r="A34682" s="84" t="s">
        <v>7093</v>
      </c>
      <c r="B34682" s="85" t="s">
        <v>7094</v>
      </c>
      <c r="C34682" s="86" t="s">
        <v>9</v>
      </c>
      <c r="D34682" s="87">
        <v>1</v>
      </c>
      <c r="E34682" s="88">
        <v>101468</v>
      </c>
      <c r="F34682" s="89">
        <f>+D34682*E34682</f>
        <v>101468</v>
      </c>
    </row>
    <row r="34683" spans="1:6" ht="409.6" hidden="1" customHeight="1" thickBot="1" x14ac:dyDescent="0.25"/>
    <row r="34684" spans="1:6" ht="13.5" customHeight="1" thickBot="1" x14ac:dyDescent="0.25">
      <c r="A34684" s="90" t="s">
        <v>4883</v>
      </c>
      <c r="B34684" s="91"/>
      <c r="C34684" s="92">
        <v>77.289392275532805</v>
      </c>
      <c r="D34684" s="91"/>
      <c r="E34684" s="93" t="s">
        <v>4884</v>
      </c>
      <c r="F34684" s="94">
        <v>3816088</v>
      </c>
    </row>
    <row r="34685" spans="1:6" ht="0.2" customHeight="1" x14ac:dyDescent="0.2"/>
    <row r="34686" spans="1:6" ht="12.75" customHeight="1" x14ac:dyDescent="0.2">
      <c r="A34686" s="80" t="s">
        <v>4871</v>
      </c>
      <c r="B34686" s="81" t="s">
        <v>4885</v>
      </c>
      <c r="C34686" s="82" t="s">
        <v>4870</v>
      </c>
      <c r="D34686" s="82" t="s">
        <v>4873</v>
      </c>
      <c r="E34686" s="82" t="s">
        <v>4874</v>
      </c>
      <c r="F34686" s="83" t="s">
        <v>4875</v>
      </c>
    </row>
    <row r="34687" spans="1:6" ht="409.6" hidden="1" customHeight="1" x14ac:dyDescent="0.2"/>
    <row r="34688" spans="1:6" ht="25.5" customHeight="1" thickBot="1" x14ac:dyDescent="0.25">
      <c r="A34688" s="84" t="s">
        <v>6003</v>
      </c>
      <c r="B34688" s="85" t="s">
        <v>6004</v>
      </c>
      <c r="C34688" s="86" t="s">
        <v>4888</v>
      </c>
      <c r="D34688" s="87">
        <v>5.4055</v>
      </c>
      <c r="E34688" s="88">
        <v>184277</v>
      </c>
      <c r="F34688" s="89">
        <f>+D34688*E34688</f>
        <v>996109.32349999994</v>
      </c>
    </row>
    <row r="34689" spans="1:6" ht="409.6" hidden="1" customHeight="1" thickBot="1" x14ac:dyDescent="0.25"/>
    <row r="34690" spans="1:6" ht="13.5" customHeight="1" thickBot="1" x14ac:dyDescent="0.25">
      <c r="A34690" s="90" t="s">
        <v>4893</v>
      </c>
      <c r="B34690" s="91"/>
      <c r="C34690" s="92">
        <v>20.174759924348901</v>
      </c>
      <c r="D34690" s="91"/>
      <c r="E34690" s="93" t="s">
        <v>4884</v>
      </c>
      <c r="F34690" s="94">
        <v>996109</v>
      </c>
    </row>
    <row r="34691" spans="1:6" ht="0.2" customHeight="1" x14ac:dyDescent="0.2"/>
    <row r="34692" spans="1:6" ht="12.75" customHeight="1" x14ac:dyDescent="0.2">
      <c r="A34692" s="80" t="s">
        <v>4871</v>
      </c>
      <c r="B34692" s="81" t="s">
        <v>4894</v>
      </c>
      <c r="C34692" s="82" t="s">
        <v>4870</v>
      </c>
      <c r="D34692" s="82" t="s">
        <v>4873</v>
      </c>
      <c r="E34692" s="82" t="s">
        <v>4874</v>
      </c>
      <c r="F34692" s="83" t="s">
        <v>4875</v>
      </c>
    </row>
    <row r="34693" spans="1:6" ht="409.6" hidden="1" customHeight="1" x14ac:dyDescent="0.2"/>
    <row r="34694" spans="1:6" ht="25.5" customHeight="1" thickBot="1" x14ac:dyDescent="0.25">
      <c r="A34694" s="84" t="s">
        <v>4895</v>
      </c>
      <c r="B34694" s="85" t="s">
        <v>4896</v>
      </c>
      <c r="C34694" s="86" t="s">
        <v>4897</v>
      </c>
      <c r="D34694" s="87">
        <v>0.05</v>
      </c>
      <c r="E34694" s="88">
        <v>996109</v>
      </c>
      <c r="F34694" s="89">
        <f>+D34694*E34694</f>
        <v>49805.450000000004</v>
      </c>
    </row>
    <row r="34695" spans="1:6" ht="409.6" hidden="1" customHeight="1" thickBot="1" x14ac:dyDescent="0.25"/>
    <row r="34696" spans="1:6" ht="13.5" customHeight="1" thickBot="1" x14ac:dyDescent="0.25">
      <c r="A34696" s="90" t="s">
        <v>4898</v>
      </c>
      <c r="B34696" s="91"/>
      <c r="C34696" s="92">
        <v>1.0087288821125</v>
      </c>
      <c r="D34696" s="91"/>
      <c r="E34696" s="93" t="s">
        <v>4884</v>
      </c>
      <c r="F34696" s="94">
        <v>49805</v>
      </c>
    </row>
    <row r="34697" spans="1:6" ht="0.2" customHeight="1" x14ac:dyDescent="0.2"/>
    <row r="34698" spans="1:6" ht="12.75" customHeight="1" x14ac:dyDescent="0.2">
      <c r="A34698" s="80" t="s">
        <v>4871</v>
      </c>
      <c r="B34698" s="81" t="s">
        <v>4899</v>
      </c>
      <c r="C34698" s="82" t="s">
        <v>4870</v>
      </c>
      <c r="D34698" s="82" t="s">
        <v>4873</v>
      </c>
      <c r="E34698" s="82" t="s">
        <v>4874</v>
      </c>
      <c r="F34698" s="83" t="s">
        <v>4875</v>
      </c>
    </row>
    <row r="34699" spans="1:6" ht="409.6" hidden="1" customHeight="1" x14ac:dyDescent="0.2"/>
    <row r="34700" spans="1:6" ht="25.5" customHeight="1" thickBot="1" x14ac:dyDescent="0.25">
      <c r="A34700" s="84" t="s">
        <v>6716</v>
      </c>
      <c r="B34700" s="85" t="s">
        <v>6717</v>
      </c>
      <c r="C34700" s="86" t="s">
        <v>109</v>
      </c>
      <c r="D34700" s="87">
        <v>1</v>
      </c>
      <c r="E34700" s="88">
        <v>75400</v>
      </c>
      <c r="F34700" s="89">
        <f>+D34700*E34700</f>
        <v>75400</v>
      </c>
    </row>
    <row r="34701" spans="1:6" ht="409.6" hidden="1" customHeight="1" thickBot="1" x14ac:dyDescent="0.25"/>
    <row r="34702" spans="1:6" ht="13.5" customHeight="1" thickBot="1" x14ac:dyDescent="0.25">
      <c r="A34702" s="90" t="s">
        <v>4904</v>
      </c>
      <c r="B34702" s="91"/>
      <c r="C34702" s="92">
        <v>1.52711891800587</v>
      </c>
      <c r="D34702" s="91"/>
      <c r="E34702" s="93" t="s">
        <v>4884</v>
      </c>
      <c r="F34702" s="94">
        <v>75400</v>
      </c>
    </row>
    <row r="34703" spans="1:6" ht="0.2" customHeight="1" thickBot="1" x14ac:dyDescent="0.25"/>
    <row r="34704" spans="1:6" ht="12.75" customHeight="1" thickBot="1" x14ac:dyDescent="0.3">
      <c r="A34704" s="157" t="s">
        <v>4909</v>
      </c>
      <c r="B34704" s="158"/>
      <c r="C34704" s="158"/>
      <c r="D34704" s="158"/>
      <c r="E34704" s="159">
        <v>4937402</v>
      </c>
      <c r="F34704" s="160"/>
    </row>
    <row r="34705" spans="1:6" ht="12.75" customHeight="1" x14ac:dyDescent="0.2"/>
    <row r="34706" spans="1:6" ht="12.75" customHeight="1" x14ac:dyDescent="0.2"/>
    <row r="34707" spans="1:6" ht="409.6" hidden="1" customHeight="1" x14ac:dyDescent="0.2"/>
    <row r="34708" spans="1:6" ht="12.75" customHeight="1" x14ac:dyDescent="0.25">
      <c r="A34708" s="144" t="s">
        <v>4868</v>
      </c>
      <c r="B34708" s="145"/>
      <c r="C34708" s="145"/>
      <c r="D34708" s="145"/>
      <c r="E34708" s="146"/>
      <c r="F34708" s="147"/>
    </row>
    <row r="34709" spans="1:6" ht="12.75" customHeight="1" x14ac:dyDescent="0.2">
      <c r="A34709" s="138" t="s">
        <v>4083</v>
      </c>
      <c r="B34709" s="139"/>
      <c r="C34709" s="139"/>
      <c r="D34709" s="140"/>
      <c r="E34709" s="76" t="s">
        <v>4869</v>
      </c>
      <c r="F34709" s="77" t="s">
        <v>4870</v>
      </c>
    </row>
    <row r="34710" spans="1:6" ht="12.75" customHeight="1" x14ac:dyDescent="0.2">
      <c r="A34710" s="141"/>
      <c r="B34710" s="142"/>
      <c r="C34710" s="142"/>
      <c r="D34710" s="143"/>
      <c r="E34710" s="78" t="s">
        <v>4082</v>
      </c>
      <c r="F34710" s="79" t="s">
        <v>9</v>
      </c>
    </row>
    <row r="34711" spans="1:6" ht="409.6" hidden="1" customHeight="1" x14ac:dyDescent="0.2"/>
    <row r="34712" spans="1:6" ht="12.75" customHeight="1" x14ac:dyDescent="0.2">
      <c r="A34712" s="80" t="s">
        <v>4871</v>
      </c>
      <c r="B34712" s="81" t="s">
        <v>4872</v>
      </c>
      <c r="C34712" s="82" t="s">
        <v>4870</v>
      </c>
      <c r="D34712" s="82" t="s">
        <v>4873</v>
      </c>
      <c r="E34712" s="82" t="s">
        <v>4874</v>
      </c>
      <c r="F34712" s="83" t="s">
        <v>4875</v>
      </c>
    </row>
    <row r="34713" spans="1:6" ht="409.6" hidden="1" customHeight="1" x14ac:dyDescent="0.2"/>
    <row r="34714" spans="1:6" ht="25.5" customHeight="1" x14ac:dyDescent="0.2">
      <c r="A34714" s="84" t="s">
        <v>7103</v>
      </c>
      <c r="B34714" s="85" t="s">
        <v>7104</v>
      </c>
      <c r="C34714" s="86" t="s">
        <v>9</v>
      </c>
      <c r="D34714" s="87">
        <v>1</v>
      </c>
      <c r="E34714" s="88">
        <v>760000</v>
      </c>
      <c r="F34714" s="89">
        <f>+D34714*E34714</f>
        <v>760000</v>
      </c>
    </row>
    <row r="34715" spans="1:6" ht="409.6" hidden="1" customHeight="1" x14ac:dyDescent="0.2"/>
    <row r="34716" spans="1:6" ht="25.5" customHeight="1" x14ac:dyDescent="0.2">
      <c r="A34716" s="84" t="s">
        <v>7081</v>
      </c>
      <c r="B34716" s="85" t="s">
        <v>7082</v>
      </c>
      <c r="C34716" s="86" t="s">
        <v>9</v>
      </c>
      <c r="D34716" s="87">
        <v>1</v>
      </c>
      <c r="E34716" s="88">
        <v>450000</v>
      </c>
      <c r="F34716" s="89">
        <f>+D34716*E34716</f>
        <v>450000</v>
      </c>
    </row>
    <row r="34717" spans="1:6" ht="409.6" hidden="1" customHeight="1" x14ac:dyDescent="0.2"/>
    <row r="34718" spans="1:6" ht="25.5" customHeight="1" thickBot="1" x14ac:dyDescent="0.25">
      <c r="A34718" s="84" t="s">
        <v>7105</v>
      </c>
      <c r="B34718" s="85" t="s">
        <v>7106</v>
      </c>
      <c r="C34718" s="86" t="s">
        <v>9</v>
      </c>
      <c r="D34718" s="87">
        <v>1</v>
      </c>
      <c r="E34718" s="88">
        <v>105000</v>
      </c>
      <c r="F34718" s="89">
        <f>+D34718*E34718</f>
        <v>105000</v>
      </c>
    </row>
    <row r="34719" spans="1:6" ht="409.6" hidden="1" customHeight="1" thickBot="1" x14ac:dyDescent="0.25"/>
    <row r="34720" spans="1:6" ht="13.5" customHeight="1" thickBot="1" x14ac:dyDescent="0.25">
      <c r="A34720" s="90" t="s">
        <v>4883</v>
      </c>
      <c r="B34720" s="91"/>
      <c r="C34720" s="92">
        <v>65.460435762404998</v>
      </c>
      <c r="D34720" s="91"/>
      <c r="E34720" s="93" t="s">
        <v>4884</v>
      </c>
      <c r="F34720" s="94">
        <v>1315000</v>
      </c>
    </row>
    <row r="34721" spans="1:6" ht="0.2" customHeight="1" x14ac:dyDescent="0.2"/>
    <row r="34722" spans="1:6" ht="12.75" customHeight="1" x14ac:dyDescent="0.2">
      <c r="A34722" s="80" t="s">
        <v>4871</v>
      </c>
      <c r="B34722" s="81" t="s">
        <v>4885</v>
      </c>
      <c r="C34722" s="82" t="s">
        <v>4870</v>
      </c>
      <c r="D34722" s="82" t="s">
        <v>4873</v>
      </c>
      <c r="E34722" s="82" t="s">
        <v>4874</v>
      </c>
      <c r="F34722" s="83" t="s">
        <v>4875</v>
      </c>
    </row>
    <row r="34723" spans="1:6" ht="409.6" hidden="1" customHeight="1" x14ac:dyDescent="0.2"/>
    <row r="34724" spans="1:6" ht="25.5" customHeight="1" thickBot="1" x14ac:dyDescent="0.25">
      <c r="A34724" s="84" t="s">
        <v>4947</v>
      </c>
      <c r="B34724" s="85" t="s">
        <v>4948</v>
      </c>
      <c r="C34724" s="86" t="s">
        <v>4888</v>
      </c>
      <c r="D34724" s="87">
        <v>1</v>
      </c>
      <c r="E34724" s="88">
        <v>198902</v>
      </c>
      <c r="F34724" s="89">
        <f>+D34724*E34724</f>
        <v>198902</v>
      </c>
    </row>
    <row r="34725" spans="1:6" ht="409.6" hidden="1" customHeight="1" thickBot="1" x14ac:dyDescent="0.25"/>
    <row r="34726" spans="1:6" ht="13.5" customHeight="1" thickBot="1" x14ac:dyDescent="0.25">
      <c r="A34726" s="90" t="s">
        <v>4893</v>
      </c>
      <c r="B34726" s="91"/>
      <c r="C34726" s="92">
        <v>9.9013015924059893</v>
      </c>
      <c r="D34726" s="91"/>
      <c r="E34726" s="93" t="s">
        <v>4884</v>
      </c>
      <c r="F34726" s="94">
        <v>198902</v>
      </c>
    </row>
    <row r="34727" spans="1:6" ht="0.2" customHeight="1" x14ac:dyDescent="0.2"/>
    <row r="34728" spans="1:6" ht="12.75" customHeight="1" x14ac:dyDescent="0.2">
      <c r="A34728" s="80" t="s">
        <v>4871</v>
      </c>
      <c r="B34728" s="81" t="s">
        <v>4894</v>
      </c>
      <c r="C34728" s="82" t="s">
        <v>4870</v>
      </c>
      <c r="D34728" s="82" t="s">
        <v>4873</v>
      </c>
      <c r="E34728" s="82" t="s">
        <v>4874</v>
      </c>
      <c r="F34728" s="83" t="s">
        <v>4875</v>
      </c>
    </row>
    <row r="34729" spans="1:6" ht="409.6" hidden="1" customHeight="1" x14ac:dyDescent="0.2"/>
    <row r="34730" spans="1:6" ht="25.5" customHeight="1" thickBot="1" x14ac:dyDescent="0.25">
      <c r="A34730" s="84" t="s">
        <v>4895</v>
      </c>
      <c r="B34730" s="85" t="s">
        <v>4896</v>
      </c>
      <c r="C34730" s="86" t="s">
        <v>4897</v>
      </c>
      <c r="D34730" s="87">
        <v>0.05</v>
      </c>
      <c r="E34730" s="88">
        <v>198902</v>
      </c>
      <c r="F34730" s="89">
        <f>+D34730*E34730</f>
        <v>9945.1</v>
      </c>
    </row>
    <row r="34731" spans="1:6" ht="409.6" hidden="1" customHeight="1" thickBot="1" x14ac:dyDescent="0.25"/>
    <row r="34732" spans="1:6" ht="13.5" customHeight="1" thickBot="1" x14ac:dyDescent="0.25">
      <c r="A34732" s="90" t="s">
        <v>4898</v>
      </c>
      <c r="B34732" s="91"/>
      <c r="C34732" s="92">
        <v>0.49506010164039399</v>
      </c>
      <c r="D34732" s="91"/>
      <c r="E34732" s="93" t="s">
        <v>4884</v>
      </c>
      <c r="F34732" s="94">
        <v>9945</v>
      </c>
    </row>
    <row r="34733" spans="1:6" ht="0.2" customHeight="1" x14ac:dyDescent="0.2"/>
    <row r="34734" spans="1:6" ht="12.75" customHeight="1" x14ac:dyDescent="0.2">
      <c r="A34734" s="80" t="s">
        <v>4871</v>
      </c>
      <c r="B34734" s="81" t="s">
        <v>4899</v>
      </c>
      <c r="C34734" s="82" t="s">
        <v>4870</v>
      </c>
      <c r="D34734" s="82" t="s">
        <v>4873</v>
      </c>
      <c r="E34734" s="82" t="s">
        <v>4874</v>
      </c>
      <c r="F34734" s="83" t="s">
        <v>4875</v>
      </c>
    </row>
    <row r="34735" spans="1:6" ht="409.6" hidden="1" customHeight="1" x14ac:dyDescent="0.2"/>
    <row r="34736" spans="1:6" ht="25.5" customHeight="1" thickBot="1" x14ac:dyDescent="0.25">
      <c r="A34736" s="84" t="s">
        <v>7107</v>
      </c>
      <c r="B34736" s="85" t="s">
        <v>7108</v>
      </c>
      <c r="C34736" s="86" t="s">
        <v>9</v>
      </c>
      <c r="D34736" s="87">
        <v>1</v>
      </c>
      <c r="E34736" s="88">
        <v>485000</v>
      </c>
      <c r="F34736" s="89">
        <f>+D34736*E34736</f>
        <v>485000</v>
      </c>
    </row>
    <row r="34737" spans="1:6" ht="409.6" hidden="1" customHeight="1" thickBot="1" x14ac:dyDescent="0.25"/>
    <row r="34738" spans="1:6" ht="13.5" customHeight="1" thickBot="1" x14ac:dyDescent="0.25">
      <c r="A34738" s="90" t="s">
        <v>4904</v>
      </c>
      <c r="B34738" s="91"/>
      <c r="C34738" s="92">
        <v>24.1432025435486</v>
      </c>
      <c r="D34738" s="91"/>
      <c r="E34738" s="93" t="s">
        <v>4884</v>
      </c>
      <c r="F34738" s="94">
        <v>485000</v>
      </c>
    </row>
    <row r="34739" spans="1:6" ht="0.2" customHeight="1" thickBot="1" x14ac:dyDescent="0.25"/>
    <row r="34740" spans="1:6" ht="12.75" customHeight="1" thickBot="1" x14ac:dyDescent="0.3">
      <c r="A34740" s="157" t="s">
        <v>4909</v>
      </c>
      <c r="B34740" s="158"/>
      <c r="C34740" s="158"/>
      <c r="D34740" s="158"/>
      <c r="E34740" s="159">
        <v>2008847</v>
      </c>
      <c r="F34740" s="160"/>
    </row>
    <row r="34741" spans="1:6" ht="12.75" customHeight="1" x14ac:dyDescent="0.2"/>
    <row r="34742" spans="1:6" ht="12.75" customHeight="1" x14ac:dyDescent="0.2"/>
    <row r="34743" spans="1:6" ht="409.6" hidden="1" customHeight="1" x14ac:dyDescent="0.2"/>
    <row r="34744" spans="1:6" ht="12.75" customHeight="1" x14ac:dyDescent="0.25">
      <c r="A34744" s="144" t="s">
        <v>4868</v>
      </c>
      <c r="B34744" s="145"/>
      <c r="C34744" s="145"/>
      <c r="D34744" s="145"/>
      <c r="E34744" s="146"/>
      <c r="F34744" s="147"/>
    </row>
    <row r="34745" spans="1:6" ht="12.75" customHeight="1" x14ac:dyDescent="0.2">
      <c r="A34745" s="138" t="s">
        <v>4085</v>
      </c>
      <c r="B34745" s="139"/>
      <c r="C34745" s="139"/>
      <c r="D34745" s="140"/>
      <c r="E34745" s="76" t="s">
        <v>4869</v>
      </c>
      <c r="F34745" s="77" t="s">
        <v>4870</v>
      </c>
    </row>
    <row r="34746" spans="1:6" ht="12.75" customHeight="1" x14ac:dyDescent="0.2">
      <c r="A34746" s="141"/>
      <c r="B34746" s="142"/>
      <c r="C34746" s="142"/>
      <c r="D34746" s="143"/>
      <c r="E34746" s="78" t="s">
        <v>4084</v>
      </c>
      <c r="F34746" s="79" t="s">
        <v>9</v>
      </c>
    </row>
    <row r="34747" spans="1:6" ht="409.6" hidden="1" customHeight="1" x14ac:dyDescent="0.2"/>
    <row r="34748" spans="1:6" ht="12.75" customHeight="1" x14ac:dyDescent="0.2">
      <c r="A34748" s="80" t="s">
        <v>4871</v>
      </c>
      <c r="B34748" s="81" t="s">
        <v>4872</v>
      </c>
      <c r="C34748" s="82" t="s">
        <v>4870</v>
      </c>
      <c r="D34748" s="82" t="s">
        <v>4873</v>
      </c>
      <c r="E34748" s="82" t="s">
        <v>4874</v>
      </c>
      <c r="F34748" s="83" t="s">
        <v>4875</v>
      </c>
    </row>
    <row r="34749" spans="1:6" ht="409.6" hidden="1" customHeight="1" x14ac:dyDescent="0.2"/>
    <row r="34750" spans="1:6" ht="25.5" customHeight="1" x14ac:dyDescent="0.2">
      <c r="A34750" s="84" t="s">
        <v>7103</v>
      </c>
      <c r="B34750" s="85" t="s">
        <v>7104</v>
      </c>
      <c r="C34750" s="86" t="s">
        <v>9</v>
      </c>
      <c r="D34750" s="87">
        <v>1</v>
      </c>
      <c r="E34750" s="88">
        <v>760000</v>
      </c>
      <c r="F34750" s="89">
        <f>+D34750*E34750</f>
        <v>760000</v>
      </c>
    </row>
    <row r="34751" spans="1:6" ht="409.6" hidden="1" customHeight="1" x14ac:dyDescent="0.2"/>
    <row r="34752" spans="1:6" ht="25.5" customHeight="1" x14ac:dyDescent="0.2">
      <c r="A34752" s="84" t="s">
        <v>7109</v>
      </c>
      <c r="B34752" s="85" t="s">
        <v>7110</v>
      </c>
      <c r="C34752" s="86" t="s">
        <v>9</v>
      </c>
      <c r="D34752" s="87">
        <v>1</v>
      </c>
      <c r="E34752" s="88">
        <v>928400</v>
      </c>
      <c r="F34752" s="89">
        <f>+D34752*E34752</f>
        <v>928400</v>
      </c>
    </row>
    <row r="34753" spans="1:6" ht="409.6" hidden="1" customHeight="1" x14ac:dyDescent="0.2"/>
    <row r="34754" spans="1:6" ht="25.5" customHeight="1" x14ac:dyDescent="0.2">
      <c r="A34754" s="84" t="s">
        <v>7111</v>
      </c>
      <c r="B34754" s="85" t="s">
        <v>7112</v>
      </c>
      <c r="C34754" s="86" t="s">
        <v>9</v>
      </c>
      <c r="D34754" s="87">
        <v>1</v>
      </c>
      <c r="E34754" s="88">
        <v>65000</v>
      </c>
      <c r="F34754" s="89">
        <f>+D34754*E34754</f>
        <v>65000</v>
      </c>
    </row>
    <row r="34755" spans="1:6" ht="409.6" hidden="1" customHeight="1" x14ac:dyDescent="0.2"/>
    <row r="34756" spans="1:6" ht="25.5" customHeight="1" x14ac:dyDescent="0.2">
      <c r="A34756" s="84" t="s">
        <v>7113</v>
      </c>
      <c r="B34756" s="85" t="s">
        <v>7114</v>
      </c>
      <c r="C34756" s="86" t="s">
        <v>9</v>
      </c>
      <c r="D34756" s="87">
        <v>1</v>
      </c>
      <c r="E34756" s="88">
        <v>21000</v>
      </c>
      <c r="F34756" s="89">
        <f>+D34756*E34756</f>
        <v>21000</v>
      </c>
    </row>
    <row r="34757" spans="1:6" ht="409.6" hidden="1" customHeight="1" x14ac:dyDescent="0.2"/>
    <row r="34758" spans="1:6" ht="25.5" customHeight="1" thickBot="1" x14ac:dyDescent="0.25">
      <c r="A34758" s="84" t="s">
        <v>7081</v>
      </c>
      <c r="B34758" s="85" t="s">
        <v>7082</v>
      </c>
      <c r="C34758" s="86" t="s">
        <v>9</v>
      </c>
      <c r="D34758" s="87">
        <v>1</v>
      </c>
      <c r="E34758" s="88">
        <v>450000</v>
      </c>
      <c r="F34758" s="89">
        <f>+D34758*E34758</f>
        <v>450000</v>
      </c>
    </row>
    <row r="34759" spans="1:6" ht="409.6" hidden="1" customHeight="1" thickBot="1" x14ac:dyDescent="0.25"/>
    <row r="34760" spans="1:6" ht="13.5" customHeight="1" thickBot="1" x14ac:dyDescent="0.25">
      <c r="A34760" s="90" t="s">
        <v>4883</v>
      </c>
      <c r="B34760" s="91"/>
      <c r="C34760" s="92">
        <v>61.940505481751401</v>
      </c>
      <c r="D34760" s="91"/>
      <c r="E34760" s="93" t="s">
        <v>4884</v>
      </c>
      <c r="F34760" s="94">
        <v>2224400</v>
      </c>
    </row>
    <row r="34761" spans="1:6" ht="0.2" customHeight="1" x14ac:dyDescent="0.2"/>
    <row r="34762" spans="1:6" ht="12.75" customHeight="1" x14ac:dyDescent="0.2">
      <c r="A34762" s="80" t="s">
        <v>4871</v>
      </c>
      <c r="B34762" s="81" t="s">
        <v>4885</v>
      </c>
      <c r="C34762" s="82" t="s">
        <v>4870</v>
      </c>
      <c r="D34762" s="82" t="s">
        <v>4873</v>
      </c>
      <c r="E34762" s="82" t="s">
        <v>4874</v>
      </c>
      <c r="F34762" s="83" t="s">
        <v>4875</v>
      </c>
    </row>
    <row r="34763" spans="1:6" ht="409.6" hidden="1" customHeight="1" x14ac:dyDescent="0.2"/>
    <row r="34764" spans="1:6" ht="25.5" customHeight="1" thickBot="1" x14ac:dyDescent="0.25">
      <c r="A34764" s="84" t="s">
        <v>4947</v>
      </c>
      <c r="B34764" s="85" t="s">
        <v>4948</v>
      </c>
      <c r="C34764" s="86" t="s">
        <v>4888</v>
      </c>
      <c r="D34764" s="87">
        <v>4</v>
      </c>
      <c r="E34764" s="88">
        <v>198902</v>
      </c>
      <c r="F34764" s="89">
        <f>+D34764*E34764</f>
        <v>795608</v>
      </c>
    </row>
    <row r="34765" spans="1:6" ht="409.6" hidden="1" customHeight="1" x14ac:dyDescent="0.2"/>
    <row r="34766" spans="1:6" ht="13.5" customHeight="1" thickBot="1" x14ac:dyDescent="0.25">
      <c r="A34766" s="90" t="s">
        <v>4893</v>
      </c>
      <c r="B34766" s="91"/>
      <c r="C34766" s="92">
        <v>22.1544513960283</v>
      </c>
      <c r="D34766" s="91"/>
      <c r="E34766" s="93" t="s">
        <v>4884</v>
      </c>
      <c r="F34766" s="94">
        <v>795608</v>
      </c>
    </row>
    <row r="34767" spans="1:6" ht="0.2" customHeight="1" x14ac:dyDescent="0.2"/>
    <row r="34768" spans="1:6" ht="12.75" customHeight="1" x14ac:dyDescent="0.2">
      <c r="A34768" s="80" t="s">
        <v>4871</v>
      </c>
      <c r="B34768" s="81" t="s">
        <v>4894</v>
      </c>
      <c r="C34768" s="82" t="s">
        <v>4870</v>
      </c>
      <c r="D34768" s="82" t="s">
        <v>4873</v>
      </c>
      <c r="E34768" s="82" t="s">
        <v>4874</v>
      </c>
      <c r="F34768" s="83" t="s">
        <v>4875</v>
      </c>
    </row>
    <row r="34769" spans="1:6" ht="409.6" hidden="1" customHeight="1" x14ac:dyDescent="0.2"/>
    <row r="34770" spans="1:6" ht="25.5" customHeight="1" thickBot="1" x14ac:dyDescent="0.25">
      <c r="A34770" s="84" t="s">
        <v>4895</v>
      </c>
      <c r="B34770" s="85" t="s">
        <v>4896</v>
      </c>
      <c r="C34770" s="86" t="s">
        <v>4897</v>
      </c>
      <c r="D34770" s="87">
        <v>0.05</v>
      </c>
      <c r="E34770" s="88">
        <v>795608</v>
      </c>
      <c r="F34770" s="89">
        <f>+D34770*E34770</f>
        <v>39780.400000000001</v>
      </c>
    </row>
    <row r="34771" spans="1:6" ht="409.6" hidden="1" customHeight="1" thickBot="1" x14ac:dyDescent="0.25"/>
    <row r="34772" spans="1:6" ht="13.5" customHeight="1" thickBot="1" x14ac:dyDescent="0.25">
      <c r="A34772" s="90" t="s">
        <v>4898</v>
      </c>
      <c r="B34772" s="91"/>
      <c r="C34772" s="92">
        <v>1.1077114314260399</v>
      </c>
      <c r="D34772" s="91"/>
      <c r="E34772" s="93" t="s">
        <v>4884</v>
      </c>
      <c r="F34772" s="94">
        <v>39780</v>
      </c>
    </row>
    <row r="34773" spans="1:6" ht="0.2" customHeight="1" x14ac:dyDescent="0.2"/>
    <row r="34774" spans="1:6" ht="12.75" customHeight="1" x14ac:dyDescent="0.2">
      <c r="A34774" s="80" t="s">
        <v>4871</v>
      </c>
      <c r="B34774" s="81" t="s">
        <v>4899</v>
      </c>
      <c r="C34774" s="82" t="s">
        <v>4870</v>
      </c>
      <c r="D34774" s="82" t="s">
        <v>4873</v>
      </c>
      <c r="E34774" s="82" t="s">
        <v>4874</v>
      </c>
      <c r="F34774" s="83" t="s">
        <v>4875</v>
      </c>
    </row>
    <row r="34775" spans="1:6" ht="409.6" hidden="1" customHeight="1" x14ac:dyDescent="0.2"/>
    <row r="34776" spans="1:6" ht="25.5" customHeight="1" x14ac:dyDescent="0.2">
      <c r="A34776" s="84" t="s">
        <v>7107</v>
      </c>
      <c r="B34776" s="85" t="s">
        <v>7108</v>
      </c>
      <c r="C34776" s="86" t="s">
        <v>9</v>
      </c>
      <c r="D34776" s="87">
        <v>1</v>
      </c>
      <c r="E34776" s="88">
        <v>485000</v>
      </c>
      <c r="F34776" s="89">
        <f>+D34776*E34776</f>
        <v>485000</v>
      </c>
    </row>
    <row r="34777" spans="1:6" ht="409.6" hidden="1" customHeight="1" x14ac:dyDescent="0.2"/>
    <row r="34778" spans="1:6" ht="25.5" customHeight="1" thickBot="1" x14ac:dyDescent="0.25">
      <c r="A34778" s="84" t="s">
        <v>7115</v>
      </c>
      <c r="B34778" s="85" t="s">
        <v>7116</v>
      </c>
      <c r="C34778" s="86" t="s">
        <v>9</v>
      </c>
      <c r="D34778" s="87">
        <v>1</v>
      </c>
      <c r="E34778" s="88">
        <v>46400</v>
      </c>
      <c r="F34778" s="89">
        <f>+D34778*E34778</f>
        <v>46400</v>
      </c>
    </row>
    <row r="34779" spans="1:6" ht="409.6" hidden="1" customHeight="1" thickBot="1" x14ac:dyDescent="0.25"/>
    <row r="34780" spans="1:6" ht="13.5" customHeight="1" thickBot="1" x14ac:dyDescent="0.25">
      <c r="A34780" s="90" t="s">
        <v>4904</v>
      </c>
      <c r="B34780" s="91"/>
      <c r="C34780" s="92">
        <v>14.7973316907942</v>
      </c>
      <c r="D34780" s="91"/>
      <c r="E34780" s="93" t="s">
        <v>4884</v>
      </c>
      <c r="F34780" s="94">
        <v>531400</v>
      </c>
    </row>
    <row r="34781" spans="1:6" ht="0.2" customHeight="1" thickBot="1" x14ac:dyDescent="0.25"/>
    <row r="34782" spans="1:6" ht="12.75" customHeight="1" thickBot="1" x14ac:dyDescent="0.3">
      <c r="A34782" s="157" t="s">
        <v>4909</v>
      </c>
      <c r="B34782" s="158"/>
      <c r="C34782" s="158"/>
      <c r="D34782" s="158"/>
      <c r="E34782" s="159">
        <v>3591188</v>
      </c>
      <c r="F34782" s="160"/>
    </row>
    <row r="34783" spans="1:6" ht="12.75" customHeight="1" x14ac:dyDescent="0.2"/>
    <row r="34784" spans="1:6" ht="12.75" customHeight="1" x14ac:dyDescent="0.2"/>
    <row r="34785" spans="1:6" ht="409.6" hidden="1" customHeight="1" x14ac:dyDescent="0.2"/>
    <row r="34786" spans="1:6" ht="12.75" customHeight="1" x14ac:dyDescent="0.25">
      <c r="A34786" s="144" t="s">
        <v>4868</v>
      </c>
      <c r="B34786" s="145"/>
      <c r="C34786" s="145"/>
      <c r="D34786" s="145"/>
      <c r="E34786" s="146"/>
      <c r="F34786" s="147"/>
    </row>
    <row r="34787" spans="1:6" ht="12.75" customHeight="1" x14ac:dyDescent="0.2">
      <c r="A34787" s="138" t="s">
        <v>4087</v>
      </c>
      <c r="B34787" s="139"/>
      <c r="C34787" s="139"/>
      <c r="D34787" s="140"/>
      <c r="E34787" s="76" t="s">
        <v>4869</v>
      </c>
      <c r="F34787" s="77" t="s">
        <v>4870</v>
      </c>
    </row>
    <row r="34788" spans="1:6" ht="12.75" customHeight="1" x14ac:dyDescent="0.2">
      <c r="A34788" s="141"/>
      <c r="B34788" s="142"/>
      <c r="C34788" s="142"/>
      <c r="D34788" s="143"/>
      <c r="E34788" s="78" t="s">
        <v>4086</v>
      </c>
      <c r="F34788" s="79" t="s">
        <v>9</v>
      </c>
    </row>
    <row r="34789" spans="1:6" ht="409.6" hidden="1" customHeight="1" x14ac:dyDescent="0.2"/>
    <row r="34790" spans="1:6" ht="12.75" customHeight="1" x14ac:dyDescent="0.2">
      <c r="A34790" s="80" t="s">
        <v>4871</v>
      </c>
      <c r="B34790" s="81" t="s">
        <v>4872</v>
      </c>
      <c r="C34790" s="82" t="s">
        <v>4870</v>
      </c>
      <c r="D34790" s="82" t="s">
        <v>4873</v>
      </c>
      <c r="E34790" s="82" t="s">
        <v>4874</v>
      </c>
      <c r="F34790" s="83" t="s">
        <v>4875</v>
      </c>
    </row>
    <row r="34791" spans="1:6" ht="409.6" hidden="1" customHeight="1" x14ac:dyDescent="0.2"/>
    <row r="34792" spans="1:6" ht="25.5" customHeight="1" x14ac:dyDescent="0.2">
      <c r="A34792" s="84" t="s">
        <v>7117</v>
      </c>
      <c r="B34792" s="85" t="s">
        <v>7118</v>
      </c>
      <c r="C34792" s="86" t="s">
        <v>9</v>
      </c>
      <c r="D34792" s="87">
        <v>1</v>
      </c>
      <c r="E34792" s="88">
        <v>2306800</v>
      </c>
      <c r="F34792" s="89">
        <f>+D34792*E34792</f>
        <v>2306800</v>
      </c>
    </row>
    <row r="34793" spans="1:6" ht="409.6" hidden="1" customHeight="1" x14ac:dyDescent="0.2"/>
    <row r="34794" spans="1:6" ht="25.5" customHeight="1" x14ac:dyDescent="0.2">
      <c r="A34794" s="84" t="s">
        <v>7115</v>
      </c>
      <c r="B34794" s="85" t="s">
        <v>7116</v>
      </c>
      <c r="C34794" s="86" t="s">
        <v>9</v>
      </c>
      <c r="D34794" s="87">
        <v>1</v>
      </c>
      <c r="E34794" s="88">
        <v>46400</v>
      </c>
      <c r="F34794" s="89">
        <f>+D34794*E34794</f>
        <v>46400</v>
      </c>
    </row>
    <row r="34795" spans="1:6" ht="409.6" hidden="1" customHeight="1" x14ac:dyDescent="0.2"/>
    <row r="34796" spans="1:6" ht="25.5" customHeight="1" x14ac:dyDescent="0.2">
      <c r="A34796" s="84" t="s">
        <v>7095</v>
      </c>
      <c r="B34796" s="85" t="s">
        <v>7096</v>
      </c>
      <c r="C34796" s="86" t="s">
        <v>9</v>
      </c>
      <c r="D34796" s="87">
        <v>1</v>
      </c>
      <c r="E34796" s="88">
        <v>58000</v>
      </c>
      <c r="F34796" s="89">
        <f>+D34796*E34796</f>
        <v>58000</v>
      </c>
    </row>
    <row r="34797" spans="1:6" ht="409.6" hidden="1" customHeight="1" x14ac:dyDescent="0.2"/>
    <row r="34798" spans="1:6" ht="25.5" customHeight="1" x14ac:dyDescent="0.2">
      <c r="A34798" s="84" t="s">
        <v>6179</v>
      </c>
      <c r="B34798" s="85" t="s">
        <v>6180</v>
      </c>
      <c r="C34798" s="86" t="s">
        <v>9</v>
      </c>
      <c r="D34798" s="87">
        <v>2</v>
      </c>
      <c r="E34798" s="88">
        <v>171000</v>
      </c>
      <c r="F34798" s="89">
        <f>+D34798*E34798</f>
        <v>342000</v>
      </c>
    </row>
    <row r="34799" spans="1:6" ht="409.6" hidden="1" customHeight="1" x14ac:dyDescent="0.2"/>
    <row r="34800" spans="1:6" ht="25.5" customHeight="1" x14ac:dyDescent="0.2">
      <c r="A34800" s="84" t="s">
        <v>7119</v>
      </c>
      <c r="B34800" s="85" t="s">
        <v>7120</v>
      </c>
      <c r="C34800" s="86" t="s">
        <v>9</v>
      </c>
      <c r="D34800" s="87">
        <v>2</v>
      </c>
      <c r="E34800" s="88">
        <v>163100</v>
      </c>
      <c r="F34800" s="89">
        <f>+D34800*E34800</f>
        <v>326200</v>
      </c>
    </row>
    <row r="34801" spans="1:6" ht="409.6" hidden="1" customHeight="1" x14ac:dyDescent="0.2"/>
    <row r="34802" spans="1:6" ht="25.5" customHeight="1" x14ac:dyDescent="0.2">
      <c r="A34802" s="84" t="s">
        <v>7081</v>
      </c>
      <c r="B34802" s="85" t="s">
        <v>7082</v>
      </c>
      <c r="C34802" s="86" t="s">
        <v>9</v>
      </c>
      <c r="D34802" s="87">
        <v>0.5</v>
      </c>
      <c r="E34802" s="88">
        <v>450000</v>
      </c>
      <c r="F34802" s="89">
        <f>+D34802*E34802</f>
        <v>225000</v>
      </c>
    </row>
    <row r="34803" spans="1:6" ht="409.6" hidden="1" customHeight="1" x14ac:dyDescent="0.2"/>
    <row r="34804" spans="1:6" ht="25.5" customHeight="1" x14ac:dyDescent="0.2">
      <c r="A34804" s="84" t="s">
        <v>7121</v>
      </c>
      <c r="B34804" s="85" t="s">
        <v>7122</v>
      </c>
      <c r="C34804" s="86" t="s">
        <v>9</v>
      </c>
      <c r="D34804" s="87">
        <v>1</v>
      </c>
      <c r="E34804" s="88">
        <v>117964</v>
      </c>
      <c r="F34804" s="89">
        <f>+D34804*E34804</f>
        <v>117964</v>
      </c>
    </row>
    <row r="34805" spans="1:6" ht="409.6" hidden="1" customHeight="1" x14ac:dyDescent="0.2"/>
    <row r="34806" spans="1:6" ht="25.5" customHeight="1" x14ac:dyDescent="0.2">
      <c r="A34806" s="84" t="s">
        <v>7123</v>
      </c>
      <c r="B34806" s="85" t="s">
        <v>7124</v>
      </c>
      <c r="C34806" s="86" t="s">
        <v>9</v>
      </c>
      <c r="D34806" s="87">
        <v>3</v>
      </c>
      <c r="E34806" s="88">
        <v>38360</v>
      </c>
      <c r="F34806" s="89">
        <f>+D34806*E34806</f>
        <v>115080</v>
      </c>
    </row>
    <row r="34807" spans="1:6" ht="409.6" hidden="1" customHeight="1" x14ac:dyDescent="0.2"/>
    <row r="34808" spans="1:6" ht="25.5" customHeight="1" thickBot="1" x14ac:dyDescent="0.25">
      <c r="A34808" s="84" t="s">
        <v>7101</v>
      </c>
      <c r="B34808" s="85" t="s">
        <v>7102</v>
      </c>
      <c r="C34808" s="86" t="s">
        <v>9</v>
      </c>
      <c r="D34808" s="87">
        <v>0.3</v>
      </c>
      <c r="E34808" s="88">
        <v>882000</v>
      </c>
      <c r="F34808" s="89">
        <f>+D34808*E34808</f>
        <v>264600</v>
      </c>
    </row>
    <row r="34809" spans="1:6" ht="409.6" hidden="1" customHeight="1" thickBot="1" x14ac:dyDescent="0.25"/>
    <row r="34810" spans="1:6" ht="13.5" customHeight="1" thickBot="1" x14ac:dyDescent="0.25">
      <c r="A34810" s="90" t="s">
        <v>4883</v>
      </c>
      <c r="B34810" s="91"/>
      <c r="C34810" s="92">
        <v>71.334273188717702</v>
      </c>
      <c r="D34810" s="91"/>
      <c r="E34810" s="93" t="s">
        <v>4884</v>
      </c>
      <c r="F34810" s="94">
        <v>3802044</v>
      </c>
    </row>
    <row r="34811" spans="1:6" ht="0.2" customHeight="1" x14ac:dyDescent="0.2"/>
    <row r="34812" spans="1:6" ht="12.75" customHeight="1" x14ac:dyDescent="0.2">
      <c r="A34812" s="80" t="s">
        <v>4871</v>
      </c>
      <c r="B34812" s="81" t="s">
        <v>4885</v>
      </c>
      <c r="C34812" s="82" t="s">
        <v>4870</v>
      </c>
      <c r="D34812" s="82" t="s">
        <v>4873</v>
      </c>
      <c r="E34812" s="82" t="s">
        <v>4874</v>
      </c>
      <c r="F34812" s="83" t="s">
        <v>4875</v>
      </c>
    </row>
    <row r="34813" spans="1:6" ht="409.6" hidden="1" customHeight="1" x14ac:dyDescent="0.2"/>
    <row r="34814" spans="1:6" ht="25.5" customHeight="1" thickBot="1" x14ac:dyDescent="0.25">
      <c r="A34814" s="84" t="s">
        <v>6003</v>
      </c>
      <c r="B34814" s="85" t="s">
        <v>6004</v>
      </c>
      <c r="C34814" s="86" t="s">
        <v>4888</v>
      </c>
      <c r="D34814" s="87">
        <v>5</v>
      </c>
      <c r="E34814" s="88">
        <v>184277</v>
      </c>
      <c r="F34814" s="89">
        <f>+D34814*E34814</f>
        <v>921385</v>
      </c>
    </row>
    <row r="34815" spans="1:6" ht="409.6" hidden="1" customHeight="1" thickBot="1" x14ac:dyDescent="0.25"/>
    <row r="34816" spans="1:6" ht="13.5" customHeight="1" thickBot="1" x14ac:dyDescent="0.25">
      <c r="A34816" s="90" t="s">
        <v>4893</v>
      </c>
      <c r="B34816" s="91"/>
      <c r="C34816" s="92">
        <v>17.287103805738901</v>
      </c>
      <c r="D34816" s="91"/>
      <c r="E34816" s="93" t="s">
        <v>4884</v>
      </c>
      <c r="F34816" s="94">
        <v>921385</v>
      </c>
    </row>
    <row r="34817" spans="1:6" ht="0.2" customHeight="1" x14ac:dyDescent="0.2"/>
    <row r="34818" spans="1:6" ht="12.75" customHeight="1" x14ac:dyDescent="0.2">
      <c r="A34818" s="80" t="s">
        <v>4871</v>
      </c>
      <c r="B34818" s="81" t="s">
        <v>4894</v>
      </c>
      <c r="C34818" s="82" t="s">
        <v>4870</v>
      </c>
      <c r="D34818" s="82" t="s">
        <v>4873</v>
      </c>
      <c r="E34818" s="82" t="s">
        <v>4874</v>
      </c>
      <c r="F34818" s="83" t="s">
        <v>4875</v>
      </c>
    </row>
    <row r="34819" spans="1:6" ht="409.6" hidden="1" customHeight="1" x14ac:dyDescent="0.2"/>
    <row r="34820" spans="1:6" ht="25.5" customHeight="1" thickBot="1" x14ac:dyDescent="0.25">
      <c r="A34820" s="84" t="s">
        <v>4895</v>
      </c>
      <c r="B34820" s="85" t="s">
        <v>4896</v>
      </c>
      <c r="C34820" s="86" t="s">
        <v>4897</v>
      </c>
      <c r="D34820" s="87">
        <v>0.05</v>
      </c>
      <c r="E34820" s="88">
        <v>921385</v>
      </c>
      <c r="F34820" s="89">
        <f>+D34820*E34820</f>
        <v>46069.25</v>
      </c>
    </row>
    <row r="34821" spans="1:6" ht="409.6" hidden="1" customHeight="1" thickBot="1" x14ac:dyDescent="0.25"/>
    <row r="34822" spans="1:6" ht="13.5" customHeight="1" thickBot="1" x14ac:dyDescent="0.25">
      <c r="A34822" s="90" t="s">
        <v>4898</v>
      </c>
      <c r="B34822" s="91"/>
      <c r="C34822" s="92">
        <v>0.86435049976566103</v>
      </c>
      <c r="D34822" s="91"/>
      <c r="E34822" s="93" t="s">
        <v>4884</v>
      </c>
      <c r="F34822" s="94">
        <v>46069</v>
      </c>
    </row>
    <row r="34823" spans="1:6" ht="0.2" customHeight="1" x14ac:dyDescent="0.2"/>
    <row r="34824" spans="1:6" ht="12.75" customHeight="1" x14ac:dyDescent="0.2">
      <c r="A34824" s="80" t="s">
        <v>4871</v>
      </c>
      <c r="B34824" s="81" t="s">
        <v>4899</v>
      </c>
      <c r="C34824" s="82" t="s">
        <v>4870</v>
      </c>
      <c r="D34824" s="82" t="s">
        <v>4873</v>
      </c>
      <c r="E34824" s="82" t="s">
        <v>4874</v>
      </c>
      <c r="F34824" s="83" t="s">
        <v>4875</v>
      </c>
    </row>
    <row r="34825" spans="1:6" ht="409.6" hidden="1" customHeight="1" x14ac:dyDescent="0.2"/>
    <row r="34826" spans="1:6" ht="25.5" customHeight="1" x14ac:dyDescent="0.2">
      <c r="A34826" s="84" t="s">
        <v>7107</v>
      </c>
      <c r="B34826" s="85" t="s">
        <v>7108</v>
      </c>
      <c r="C34826" s="86" t="s">
        <v>9</v>
      </c>
      <c r="D34826" s="87">
        <v>1</v>
      </c>
      <c r="E34826" s="88">
        <v>485000</v>
      </c>
      <c r="F34826" s="89">
        <f>+D34826*E34826</f>
        <v>485000</v>
      </c>
    </row>
    <row r="34827" spans="1:6" ht="409.6" hidden="1" customHeight="1" x14ac:dyDescent="0.2"/>
    <row r="34828" spans="1:6" ht="25.5" customHeight="1" thickBot="1" x14ac:dyDescent="0.25">
      <c r="A34828" s="84" t="s">
        <v>6716</v>
      </c>
      <c r="B34828" s="85" t="s">
        <v>6717</v>
      </c>
      <c r="C34828" s="86" t="s">
        <v>109</v>
      </c>
      <c r="D34828" s="87">
        <v>1</v>
      </c>
      <c r="E34828" s="88">
        <v>75400</v>
      </c>
      <c r="F34828" s="89">
        <f>+D34828*E34828</f>
        <v>75400</v>
      </c>
    </row>
    <row r="34829" spans="1:6" ht="409.6" hidden="1" customHeight="1" thickBot="1" x14ac:dyDescent="0.25"/>
    <row r="34830" spans="1:6" ht="13.5" customHeight="1" thickBot="1" x14ac:dyDescent="0.25">
      <c r="A34830" s="90" t="s">
        <v>4904</v>
      </c>
      <c r="B34830" s="91"/>
      <c r="C34830" s="92">
        <v>10.5142725057778</v>
      </c>
      <c r="D34830" s="91"/>
      <c r="E34830" s="93" t="s">
        <v>4884</v>
      </c>
      <c r="F34830" s="94">
        <v>560400</v>
      </c>
    </row>
    <row r="34831" spans="1:6" ht="0.2" customHeight="1" thickBot="1" x14ac:dyDescent="0.25"/>
    <row r="34832" spans="1:6" ht="12.75" customHeight="1" thickBot="1" x14ac:dyDescent="0.3">
      <c r="A34832" s="157" t="s">
        <v>4909</v>
      </c>
      <c r="B34832" s="158"/>
      <c r="C34832" s="158"/>
      <c r="D34832" s="158"/>
      <c r="E34832" s="159">
        <v>5329898</v>
      </c>
      <c r="F34832" s="160"/>
    </row>
    <row r="34833" spans="1:6" ht="12.75" customHeight="1" x14ac:dyDescent="0.2"/>
    <row r="34834" spans="1:6" ht="12.75" customHeight="1" x14ac:dyDescent="0.2"/>
    <row r="34835" spans="1:6" ht="409.6" hidden="1" customHeight="1" x14ac:dyDescent="0.2"/>
    <row r="34836" spans="1:6" ht="12.75" customHeight="1" x14ac:dyDescent="0.25">
      <c r="A34836" s="144" t="s">
        <v>4868</v>
      </c>
      <c r="B34836" s="145"/>
      <c r="C34836" s="145"/>
      <c r="D34836" s="145"/>
      <c r="E34836" s="146"/>
      <c r="F34836" s="147"/>
    </row>
    <row r="34837" spans="1:6" ht="12.75" customHeight="1" x14ac:dyDescent="0.2">
      <c r="A34837" s="138" t="s">
        <v>4089</v>
      </c>
      <c r="B34837" s="139"/>
      <c r="C34837" s="139"/>
      <c r="D34837" s="140"/>
      <c r="E34837" s="76" t="s">
        <v>4869</v>
      </c>
      <c r="F34837" s="77" t="s">
        <v>4870</v>
      </c>
    </row>
    <row r="34838" spans="1:6" ht="12.75" customHeight="1" x14ac:dyDescent="0.2">
      <c r="A34838" s="141"/>
      <c r="B34838" s="142"/>
      <c r="C34838" s="142"/>
      <c r="D34838" s="143"/>
      <c r="E34838" s="78" t="s">
        <v>4088</v>
      </c>
      <c r="F34838" s="79" t="s">
        <v>9</v>
      </c>
    </row>
    <row r="34839" spans="1:6" ht="409.6" hidden="1" customHeight="1" x14ac:dyDescent="0.2"/>
    <row r="34840" spans="1:6" ht="12.75" customHeight="1" x14ac:dyDescent="0.2">
      <c r="A34840" s="80" t="s">
        <v>4871</v>
      </c>
      <c r="B34840" s="81" t="s">
        <v>4872</v>
      </c>
      <c r="C34840" s="82" t="s">
        <v>4870</v>
      </c>
      <c r="D34840" s="82" t="s">
        <v>4873</v>
      </c>
      <c r="E34840" s="82" t="s">
        <v>4874</v>
      </c>
      <c r="F34840" s="83" t="s">
        <v>4875</v>
      </c>
    </row>
    <row r="34841" spans="1:6" ht="409.6" hidden="1" customHeight="1" x14ac:dyDescent="0.2"/>
    <row r="34842" spans="1:6" ht="25.5" customHeight="1" x14ac:dyDescent="0.2">
      <c r="A34842" s="84" t="s">
        <v>7117</v>
      </c>
      <c r="B34842" s="85" t="s">
        <v>7118</v>
      </c>
      <c r="C34842" s="86" t="s">
        <v>9</v>
      </c>
      <c r="D34842" s="87">
        <v>1</v>
      </c>
      <c r="E34842" s="88">
        <v>2306800</v>
      </c>
      <c r="F34842" s="89">
        <f>+D34842*E34842</f>
        <v>2306800</v>
      </c>
    </row>
    <row r="34843" spans="1:6" ht="409.6" hidden="1" customHeight="1" x14ac:dyDescent="0.2"/>
    <row r="34844" spans="1:6" ht="25.5" customHeight="1" x14ac:dyDescent="0.2">
      <c r="A34844" s="84" t="s">
        <v>7115</v>
      </c>
      <c r="B34844" s="85" t="s">
        <v>7116</v>
      </c>
      <c r="C34844" s="86" t="s">
        <v>9</v>
      </c>
      <c r="D34844" s="87">
        <v>1</v>
      </c>
      <c r="E34844" s="88">
        <v>46400</v>
      </c>
      <c r="F34844" s="89">
        <f>+D34844*E34844</f>
        <v>46400</v>
      </c>
    </row>
    <row r="34845" spans="1:6" ht="409.6" hidden="1" customHeight="1" x14ac:dyDescent="0.2"/>
    <row r="34846" spans="1:6" ht="25.5" customHeight="1" x14ac:dyDescent="0.2">
      <c r="A34846" s="84" t="s">
        <v>7125</v>
      </c>
      <c r="B34846" s="85" t="s">
        <v>7126</v>
      </c>
      <c r="C34846" s="86" t="s">
        <v>9</v>
      </c>
      <c r="D34846" s="87">
        <v>1</v>
      </c>
      <c r="E34846" s="88">
        <v>905200</v>
      </c>
      <c r="F34846" s="89">
        <f>+D34846*E34846</f>
        <v>905200</v>
      </c>
    </row>
    <row r="34847" spans="1:6" ht="409.6" hidden="1" customHeight="1" x14ac:dyDescent="0.2"/>
    <row r="34848" spans="1:6" ht="25.5" customHeight="1" x14ac:dyDescent="0.2">
      <c r="A34848" s="84" t="s">
        <v>7095</v>
      </c>
      <c r="B34848" s="85" t="s">
        <v>7096</v>
      </c>
      <c r="C34848" s="86" t="s">
        <v>9</v>
      </c>
      <c r="D34848" s="87">
        <v>1</v>
      </c>
      <c r="E34848" s="88">
        <v>58000</v>
      </c>
      <c r="F34848" s="89">
        <f>+D34848*E34848</f>
        <v>58000</v>
      </c>
    </row>
    <row r="34849" spans="1:6" ht="409.6" hidden="1" customHeight="1" x14ac:dyDescent="0.2"/>
    <row r="34850" spans="1:6" ht="25.5" customHeight="1" x14ac:dyDescent="0.2">
      <c r="A34850" s="84" t="s">
        <v>6179</v>
      </c>
      <c r="B34850" s="85" t="s">
        <v>6180</v>
      </c>
      <c r="C34850" s="86" t="s">
        <v>9</v>
      </c>
      <c r="D34850" s="87">
        <v>2</v>
      </c>
      <c r="E34850" s="88">
        <v>171000</v>
      </c>
      <c r="F34850" s="89">
        <f>+D34850*E34850</f>
        <v>342000</v>
      </c>
    </row>
    <row r="34851" spans="1:6" ht="409.6" hidden="1" customHeight="1" x14ac:dyDescent="0.2"/>
    <row r="34852" spans="1:6" ht="25.5" customHeight="1" x14ac:dyDescent="0.2">
      <c r="A34852" s="84" t="s">
        <v>7119</v>
      </c>
      <c r="B34852" s="85" t="s">
        <v>7120</v>
      </c>
      <c r="C34852" s="86" t="s">
        <v>9</v>
      </c>
      <c r="D34852" s="87">
        <v>2</v>
      </c>
      <c r="E34852" s="88">
        <v>163100</v>
      </c>
      <c r="F34852" s="89">
        <f>+D34852*E34852</f>
        <v>326200</v>
      </c>
    </row>
    <row r="34853" spans="1:6" ht="409.6" hidden="1" customHeight="1" x14ac:dyDescent="0.2"/>
    <row r="34854" spans="1:6" ht="25.5" customHeight="1" x14ac:dyDescent="0.2">
      <c r="A34854" s="84" t="s">
        <v>7081</v>
      </c>
      <c r="B34854" s="85" t="s">
        <v>7082</v>
      </c>
      <c r="C34854" s="86" t="s">
        <v>9</v>
      </c>
      <c r="D34854" s="87">
        <v>0.5</v>
      </c>
      <c r="E34854" s="88">
        <v>450000</v>
      </c>
      <c r="F34854" s="89">
        <f>+D34854*E34854</f>
        <v>225000</v>
      </c>
    </row>
    <row r="34855" spans="1:6" ht="409.6" hidden="1" customHeight="1" x14ac:dyDescent="0.2"/>
    <row r="34856" spans="1:6" ht="25.5" customHeight="1" x14ac:dyDescent="0.2">
      <c r="A34856" s="84" t="s">
        <v>7121</v>
      </c>
      <c r="B34856" s="85" t="s">
        <v>7122</v>
      </c>
      <c r="C34856" s="86" t="s">
        <v>9</v>
      </c>
      <c r="D34856" s="87">
        <v>1</v>
      </c>
      <c r="E34856" s="88">
        <v>117964</v>
      </c>
      <c r="F34856" s="89">
        <f>+D34856*E34856</f>
        <v>117964</v>
      </c>
    </row>
    <row r="34857" spans="1:6" ht="409.6" hidden="1" customHeight="1" x14ac:dyDescent="0.2"/>
    <row r="34858" spans="1:6" ht="25.5" customHeight="1" x14ac:dyDescent="0.2">
      <c r="A34858" s="84" t="s">
        <v>7123</v>
      </c>
      <c r="B34858" s="85" t="s">
        <v>7124</v>
      </c>
      <c r="C34858" s="86" t="s">
        <v>9</v>
      </c>
      <c r="D34858" s="87">
        <v>3</v>
      </c>
      <c r="E34858" s="88">
        <v>38360</v>
      </c>
      <c r="F34858" s="89">
        <f>+D34858*E34858</f>
        <v>115080</v>
      </c>
    </row>
    <row r="34859" spans="1:6" ht="409.6" hidden="1" customHeight="1" x14ac:dyDescent="0.2"/>
    <row r="34860" spans="1:6" ht="25.5" customHeight="1" thickBot="1" x14ac:dyDescent="0.25">
      <c r="A34860" s="84" t="s">
        <v>7101</v>
      </c>
      <c r="B34860" s="85" t="s">
        <v>7102</v>
      </c>
      <c r="C34860" s="86" t="s">
        <v>9</v>
      </c>
      <c r="D34860" s="87">
        <v>0.3</v>
      </c>
      <c r="E34860" s="88">
        <v>882000</v>
      </c>
      <c r="F34860" s="89">
        <f>+D34860*E34860</f>
        <v>264600</v>
      </c>
    </row>
    <row r="34861" spans="1:6" ht="409.6" hidden="1" customHeight="1" thickBot="1" x14ac:dyDescent="0.25"/>
    <row r="34862" spans="1:6" ht="13.5" customHeight="1" thickBot="1" x14ac:dyDescent="0.25">
      <c r="A34862" s="90" t="s">
        <v>4883</v>
      </c>
      <c r="B34862" s="91"/>
      <c r="C34862" s="92">
        <v>75.4959104091066</v>
      </c>
      <c r="D34862" s="91"/>
      <c r="E34862" s="93" t="s">
        <v>4884</v>
      </c>
      <c r="F34862" s="94">
        <v>4707244</v>
      </c>
    </row>
    <row r="34863" spans="1:6" ht="0.2" customHeight="1" x14ac:dyDescent="0.2"/>
    <row r="34864" spans="1:6" ht="12.75" customHeight="1" x14ac:dyDescent="0.2">
      <c r="A34864" s="80" t="s">
        <v>4871</v>
      </c>
      <c r="B34864" s="81" t="s">
        <v>4885</v>
      </c>
      <c r="C34864" s="82" t="s">
        <v>4870</v>
      </c>
      <c r="D34864" s="82" t="s">
        <v>4873</v>
      </c>
      <c r="E34864" s="82" t="s">
        <v>4874</v>
      </c>
      <c r="F34864" s="83" t="s">
        <v>4875</v>
      </c>
    </row>
    <row r="34865" spans="1:6" ht="409.6" hidden="1" customHeight="1" x14ac:dyDescent="0.2"/>
    <row r="34866" spans="1:6" ht="25.5" customHeight="1" thickBot="1" x14ac:dyDescent="0.25">
      <c r="A34866" s="84" t="s">
        <v>6003</v>
      </c>
      <c r="B34866" s="85" t="s">
        <v>6004</v>
      </c>
      <c r="C34866" s="86" t="s">
        <v>4888</v>
      </c>
      <c r="D34866" s="87">
        <v>5</v>
      </c>
      <c r="E34866" s="88">
        <v>184277</v>
      </c>
      <c r="F34866" s="89">
        <f>+D34866*E34866</f>
        <v>921385</v>
      </c>
    </row>
    <row r="34867" spans="1:6" ht="409.6" hidden="1" customHeight="1" thickBot="1" x14ac:dyDescent="0.25"/>
    <row r="34868" spans="1:6" ht="13.5" customHeight="1" thickBot="1" x14ac:dyDescent="0.25">
      <c r="A34868" s="90" t="s">
        <v>4893</v>
      </c>
      <c r="B34868" s="91"/>
      <c r="C34868" s="92">
        <v>14.7773940361483</v>
      </c>
      <c r="D34868" s="91"/>
      <c r="E34868" s="93" t="s">
        <v>4884</v>
      </c>
      <c r="F34868" s="94">
        <v>921385</v>
      </c>
    </row>
    <row r="34869" spans="1:6" ht="0.2" customHeight="1" x14ac:dyDescent="0.2"/>
    <row r="34870" spans="1:6" ht="12.75" customHeight="1" x14ac:dyDescent="0.2">
      <c r="A34870" s="80" t="s">
        <v>4871</v>
      </c>
      <c r="B34870" s="81" t="s">
        <v>4894</v>
      </c>
      <c r="C34870" s="82" t="s">
        <v>4870</v>
      </c>
      <c r="D34870" s="82" t="s">
        <v>4873</v>
      </c>
      <c r="E34870" s="82" t="s">
        <v>4874</v>
      </c>
      <c r="F34870" s="83" t="s">
        <v>4875</v>
      </c>
    </row>
    <row r="34871" spans="1:6" ht="409.6" hidden="1" customHeight="1" x14ac:dyDescent="0.2"/>
    <row r="34872" spans="1:6" ht="25.5" customHeight="1" thickBot="1" x14ac:dyDescent="0.25">
      <c r="A34872" s="84" t="s">
        <v>4895</v>
      </c>
      <c r="B34872" s="85" t="s">
        <v>4896</v>
      </c>
      <c r="C34872" s="86" t="s">
        <v>4897</v>
      </c>
      <c r="D34872" s="87">
        <v>0.05</v>
      </c>
      <c r="E34872" s="88">
        <v>921385</v>
      </c>
      <c r="F34872" s="89">
        <f>+D34872*E34872</f>
        <v>46069.25</v>
      </c>
    </row>
    <row r="34873" spans="1:6" ht="409.6" hidden="1" customHeight="1" thickBot="1" x14ac:dyDescent="0.25"/>
    <row r="34874" spans="1:6" ht="13.5" customHeight="1" thickBot="1" x14ac:dyDescent="0.25">
      <c r="A34874" s="90" t="s">
        <v>4898</v>
      </c>
      <c r="B34874" s="91"/>
      <c r="C34874" s="92">
        <v>0.738865692247339</v>
      </c>
      <c r="D34874" s="91"/>
      <c r="E34874" s="93" t="s">
        <v>4884</v>
      </c>
      <c r="F34874" s="94">
        <v>46069</v>
      </c>
    </row>
    <row r="34875" spans="1:6" ht="0.2" customHeight="1" x14ac:dyDescent="0.2"/>
    <row r="34876" spans="1:6" ht="12.75" customHeight="1" x14ac:dyDescent="0.2">
      <c r="A34876" s="80" t="s">
        <v>4871</v>
      </c>
      <c r="B34876" s="81" t="s">
        <v>4899</v>
      </c>
      <c r="C34876" s="82" t="s">
        <v>4870</v>
      </c>
      <c r="D34876" s="82" t="s">
        <v>4873</v>
      </c>
      <c r="E34876" s="82" t="s">
        <v>4874</v>
      </c>
      <c r="F34876" s="83" t="s">
        <v>4875</v>
      </c>
    </row>
    <row r="34877" spans="1:6" ht="409.6" hidden="1" customHeight="1" x14ac:dyDescent="0.2"/>
    <row r="34878" spans="1:6" ht="25.5" customHeight="1" x14ac:dyDescent="0.2">
      <c r="A34878" s="84" t="s">
        <v>7107</v>
      </c>
      <c r="B34878" s="85" t="s">
        <v>7108</v>
      </c>
      <c r="C34878" s="86" t="s">
        <v>9</v>
      </c>
      <c r="D34878" s="87">
        <v>1</v>
      </c>
      <c r="E34878" s="88">
        <v>485000</v>
      </c>
      <c r="F34878" s="89">
        <f>+D34878*E34878</f>
        <v>485000</v>
      </c>
    </row>
    <row r="34879" spans="1:6" ht="409.6" hidden="1" customHeight="1" x14ac:dyDescent="0.2"/>
    <row r="34880" spans="1:6" ht="25.5" customHeight="1" thickBot="1" x14ac:dyDescent="0.25">
      <c r="A34880" s="84" t="s">
        <v>6716</v>
      </c>
      <c r="B34880" s="85" t="s">
        <v>6717</v>
      </c>
      <c r="C34880" s="86" t="s">
        <v>109</v>
      </c>
      <c r="D34880" s="87">
        <v>1</v>
      </c>
      <c r="E34880" s="88">
        <v>75400</v>
      </c>
      <c r="F34880" s="89">
        <f>+D34880*E34880</f>
        <v>75400</v>
      </c>
    </row>
    <row r="34881" spans="1:6" ht="409.6" hidden="1" customHeight="1" thickBot="1" x14ac:dyDescent="0.25"/>
    <row r="34882" spans="1:6" ht="13.5" customHeight="1" thickBot="1" x14ac:dyDescent="0.25">
      <c r="A34882" s="90" t="s">
        <v>4904</v>
      </c>
      <c r="B34882" s="91"/>
      <c r="C34882" s="92">
        <v>8.9878298624977493</v>
      </c>
      <c r="D34882" s="91"/>
      <c r="E34882" s="93" t="s">
        <v>4884</v>
      </c>
      <c r="F34882" s="94">
        <v>560400</v>
      </c>
    </row>
    <row r="34883" spans="1:6" ht="0.2" customHeight="1" thickBot="1" x14ac:dyDescent="0.25"/>
    <row r="34884" spans="1:6" ht="12.75" customHeight="1" thickBot="1" x14ac:dyDescent="0.3">
      <c r="A34884" s="157" t="s">
        <v>4909</v>
      </c>
      <c r="B34884" s="158"/>
      <c r="C34884" s="158"/>
      <c r="D34884" s="158"/>
      <c r="E34884" s="159">
        <v>6235098</v>
      </c>
      <c r="F34884" s="160"/>
    </row>
    <row r="34885" spans="1:6" ht="12.75" customHeight="1" x14ac:dyDescent="0.2"/>
    <row r="34886" spans="1:6" ht="12.75" customHeight="1" x14ac:dyDescent="0.2"/>
    <row r="34887" spans="1:6" ht="409.6" hidden="1" customHeight="1" x14ac:dyDescent="0.2"/>
    <row r="34888" spans="1:6" ht="12.75" customHeight="1" x14ac:dyDescent="0.25">
      <c r="A34888" s="144" t="s">
        <v>4868</v>
      </c>
      <c r="B34888" s="145"/>
      <c r="C34888" s="145"/>
      <c r="D34888" s="145"/>
      <c r="E34888" s="146"/>
      <c r="F34888" s="147"/>
    </row>
    <row r="34889" spans="1:6" ht="12.75" customHeight="1" x14ac:dyDescent="0.2">
      <c r="A34889" s="138" t="s">
        <v>4091</v>
      </c>
      <c r="B34889" s="139"/>
      <c r="C34889" s="139"/>
      <c r="D34889" s="140"/>
      <c r="E34889" s="76" t="s">
        <v>4869</v>
      </c>
      <c r="F34889" s="77" t="s">
        <v>4870</v>
      </c>
    </row>
    <row r="34890" spans="1:6" ht="12.75" customHeight="1" x14ac:dyDescent="0.2">
      <c r="A34890" s="141"/>
      <c r="B34890" s="142"/>
      <c r="C34890" s="142"/>
      <c r="D34890" s="143"/>
      <c r="E34890" s="78" t="s">
        <v>4090</v>
      </c>
      <c r="F34890" s="79" t="s">
        <v>9</v>
      </c>
    </row>
    <row r="34891" spans="1:6" ht="409.6" hidden="1" customHeight="1" x14ac:dyDescent="0.2"/>
    <row r="34892" spans="1:6" ht="12.75" customHeight="1" x14ac:dyDescent="0.2">
      <c r="A34892" s="80" t="s">
        <v>4871</v>
      </c>
      <c r="B34892" s="81" t="s">
        <v>4872</v>
      </c>
      <c r="C34892" s="82" t="s">
        <v>4870</v>
      </c>
      <c r="D34892" s="82" t="s">
        <v>4873</v>
      </c>
      <c r="E34892" s="82" t="s">
        <v>4874</v>
      </c>
      <c r="F34892" s="83" t="s">
        <v>4875</v>
      </c>
    </row>
    <row r="34893" spans="1:6" ht="409.6" hidden="1" customHeight="1" x14ac:dyDescent="0.2"/>
    <row r="34894" spans="1:6" ht="25.5" customHeight="1" x14ac:dyDescent="0.2">
      <c r="A34894" s="84" t="s">
        <v>7127</v>
      </c>
      <c r="B34894" s="85" t="s">
        <v>7128</v>
      </c>
      <c r="C34894" s="86" t="s">
        <v>9</v>
      </c>
      <c r="D34894" s="87">
        <v>1</v>
      </c>
      <c r="E34894" s="88">
        <v>1153676</v>
      </c>
      <c r="F34894" s="89">
        <f>+D34894*E34894</f>
        <v>1153676</v>
      </c>
    </row>
    <row r="34895" spans="1:6" ht="409.6" hidden="1" customHeight="1" x14ac:dyDescent="0.2"/>
    <row r="34896" spans="1:6" ht="25.5" customHeight="1" x14ac:dyDescent="0.2">
      <c r="A34896" s="84" t="s">
        <v>7075</v>
      </c>
      <c r="B34896" s="85" t="s">
        <v>7076</v>
      </c>
      <c r="C34896" s="86" t="s">
        <v>9</v>
      </c>
      <c r="D34896" s="87">
        <v>1</v>
      </c>
      <c r="E34896" s="88">
        <v>70100</v>
      </c>
      <c r="F34896" s="89">
        <f>+D34896*E34896</f>
        <v>70100</v>
      </c>
    </row>
    <row r="34897" spans="1:6" ht="409.6" hidden="1" customHeight="1" x14ac:dyDescent="0.2"/>
    <row r="34898" spans="1:6" ht="25.5" customHeight="1" x14ac:dyDescent="0.2">
      <c r="A34898" s="84" t="s">
        <v>7077</v>
      </c>
      <c r="B34898" s="85" t="s">
        <v>7078</v>
      </c>
      <c r="C34898" s="86" t="s">
        <v>9</v>
      </c>
      <c r="D34898" s="87">
        <v>1</v>
      </c>
      <c r="E34898" s="88">
        <v>150000</v>
      </c>
      <c r="F34898" s="89">
        <f>+D34898*E34898</f>
        <v>150000</v>
      </c>
    </row>
    <row r="34899" spans="1:6" ht="409.6" hidden="1" customHeight="1" x14ac:dyDescent="0.2"/>
    <row r="34900" spans="1:6" ht="25.5" customHeight="1" x14ac:dyDescent="0.2">
      <c r="A34900" s="84" t="s">
        <v>7079</v>
      </c>
      <c r="B34900" s="85" t="s">
        <v>7080</v>
      </c>
      <c r="C34900" s="86" t="s">
        <v>9</v>
      </c>
      <c r="D34900" s="87">
        <v>1</v>
      </c>
      <c r="E34900" s="88">
        <v>279368</v>
      </c>
      <c r="F34900" s="89">
        <f>+D34900*E34900</f>
        <v>279368</v>
      </c>
    </row>
    <row r="34901" spans="1:6" ht="409.6" hidden="1" customHeight="1" x14ac:dyDescent="0.2"/>
    <row r="34902" spans="1:6" ht="9" customHeight="1" x14ac:dyDescent="0.2"/>
    <row r="34903" spans="1:6" ht="25.5" customHeight="1" x14ac:dyDescent="0.2">
      <c r="A34903" s="84" t="s">
        <v>7081</v>
      </c>
      <c r="B34903" s="85" t="s">
        <v>7082</v>
      </c>
      <c r="C34903" s="86" t="s">
        <v>9</v>
      </c>
      <c r="D34903" s="87">
        <v>0.5</v>
      </c>
      <c r="E34903" s="88">
        <v>450000</v>
      </c>
      <c r="F34903" s="89">
        <f>+D34903*E34903</f>
        <v>225000</v>
      </c>
    </row>
    <row r="34904" spans="1:6" ht="409.6" hidden="1" customHeight="1" x14ac:dyDescent="0.2"/>
    <row r="34905" spans="1:6" ht="25.5" customHeight="1" x14ac:dyDescent="0.2">
      <c r="A34905" s="84" t="s">
        <v>7083</v>
      </c>
      <c r="B34905" s="85" t="s">
        <v>7084</v>
      </c>
      <c r="C34905" s="86" t="s">
        <v>9</v>
      </c>
      <c r="D34905" s="87">
        <v>1</v>
      </c>
      <c r="E34905" s="88">
        <v>215100</v>
      </c>
      <c r="F34905" s="89">
        <f>+D34905*E34905</f>
        <v>215100</v>
      </c>
    </row>
    <row r="34906" spans="1:6" ht="409.6" hidden="1" customHeight="1" x14ac:dyDescent="0.2"/>
    <row r="34907" spans="1:6" ht="25.5" customHeight="1" thickBot="1" x14ac:dyDescent="0.25">
      <c r="A34907" s="84" t="s">
        <v>7085</v>
      </c>
      <c r="B34907" s="85" t="s">
        <v>7086</v>
      </c>
      <c r="C34907" s="86" t="s">
        <v>9</v>
      </c>
      <c r="D34907" s="87">
        <v>2</v>
      </c>
      <c r="E34907" s="88">
        <v>75600</v>
      </c>
      <c r="F34907" s="89">
        <f>+D34907*E34907</f>
        <v>151200</v>
      </c>
    </row>
    <row r="34908" spans="1:6" ht="409.6" hidden="1" customHeight="1" thickBot="1" x14ac:dyDescent="0.25"/>
    <row r="34909" spans="1:6" ht="13.5" customHeight="1" thickBot="1" x14ac:dyDescent="0.25">
      <c r="A34909" s="90" t="s">
        <v>4883</v>
      </c>
      <c r="B34909" s="91"/>
      <c r="C34909" s="92">
        <v>82.269153117911898</v>
      </c>
      <c r="D34909" s="91"/>
      <c r="E34909" s="93" t="s">
        <v>4884</v>
      </c>
      <c r="F34909" s="94">
        <v>2244444</v>
      </c>
    </row>
    <row r="34910" spans="1:6" ht="0.2" customHeight="1" x14ac:dyDescent="0.2"/>
    <row r="34911" spans="1:6" ht="12.75" customHeight="1" x14ac:dyDescent="0.2">
      <c r="A34911" s="80" t="s">
        <v>4871</v>
      </c>
      <c r="B34911" s="81" t="s">
        <v>4885</v>
      </c>
      <c r="C34911" s="82" t="s">
        <v>4870</v>
      </c>
      <c r="D34911" s="82" t="s">
        <v>4873</v>
      </c>
      <c r="E34911" s="82" t="s">
        <v>4874</v>
      </c>
      <c r="F34911" s="83" t="s">
        <v>4875</v>
      </c>
    </row>
    <row r="34912" spans="1:6" ht="409.6" hidden="1" customHeight="1" x14ac:dyDescent="0.2"/>
    <row r="34913" spans="1:6" ht="25.5" customHeight="1" thickBot="1" x14ac:dyDescent="0.25">
      <c r="A34913" s="84" t="s">
        <v>6003</v>
      </c>
      <c r="B34913" s="85" t="s">
        <v>6004</v>
      </c>
      <c r="C34913" s="86" t="s">
        <v>4888</v>
      </c>
      <c r="D34913" s="87">
        <v>2.5</v>
      </c>
      <c r="E34913" s="88">
        <v>184277</v>
      </c>
      <c r="F34913" s="89">
        <f>+D34913*E34913</f>
        <v>460692.5</v>
      </c>
    </row>
    <row r="34914" spans="1:6" ht="409.6" hidden="1" customHeight="1" thickBot="1" x14ac:dyDescent="0.25"/>
    <row r="34915" spans="1:6" ht="13.5" customHeight="1" thickBot="1" x14ac:dyDescent="0.25">
      <c r="A34915" s="90" t="s">
        <v>4893</v>
      </c>
      <c r="B34915" s="91"/>
      <c r="C34915" s="92">
        <v>16.8865086218904</v>
      </c>
      <c r="D34915" s="91"/>
      <c r="E34915" s="93" t="s">
        <v>4884</v>
      </c>
      <c r="F34915" s="94">
        <v>460693</v>
      </c>
    </row>
    <row r="34916" spans="1:6" ht="0.2" customHeight="1" x14ac:dyDescent="0.2"/>
    <row r="34917" spans="1:6" ht="12.75" customHeight="1" x14ac:dyDescent="0.2">
      <c r="A34917" s="80" t="s">
        <v>4871</v>
      </c>
      <c r="B34917" s="81" t="s">
        <v>4894</v>
      </c>
      <c r="C34917" s="82" t="s">
        <v>4870</v>
      </c>
      <c r="D34917" s="82" t="s">
        <v>4873</v>
      </c>
      <c r="E34917" s="82" t="s">
        <v>4874</v>
      </c>
      <c r="F34917" s="83" t="s">
        <v>4875</v>
      </c>
    </row>
    <row r="34918" spans="1:6" ht="409.6" hidden="1" customHeight="1" x14ac:dyDescent="0.2"/>
    <row r="34919" spans="1:6" ht="25.5" customHeight="1" thickBot="1" x14ac:dyDescent="0.25">
      <c r="A34919" s="84" t="s">
        <v>4895</v>
      </c>
      <c r="B34919" s="85" t="s">
        <v>4896</v>
      </c>
      <c r="C34919" s="86" t="s">
        <v>4897</v>
      </c>
      <c r="D34919" s="87">
        <v>0.05</v>
      </c>
      <c r="E34919" s="88">
        <v>460693</v>
      </c>
      <c r="F34919" s="89">
        <f>+D34919*E34919</f>
        <v>23034.65</v>
      </c>
    </row>
    <row r="34920" spans="1:6" ht="409.6" hidden="1" customHeight="1" thickBot="1" x14ac:dyDescent="0.25"/>
    <row r="34921" spans="1:6" ht="13.5" customHeight="1" thickBot="1" x14ac:dyDescent="0.25">
      <c r="A34921" s="90" t="s">
        <v>4898</v>
      </c>
      <c r="B34921" s="91"/>
      <c r="C34921" s="92">
        <v>0.844338260197671</v>
      </c>
      <c r="D34921" s="91"/>
      <c r="E34921" s="93" t="s">
        <v>4884</v>
      </c>
      <c r="F34921" s="94">
        <v>23035</v>
      </c>
    </row>
    <row r="34922" spans="1:6" ht="0.2" customHeight="1" thickBot="1" x14ac:dyDescent="0.25"/>
    <row r="34923" spans="1:6" ht="12.75" customHeight="1" thickBot="1" x14ac:dyDescent="0.3">
      <c r="A34923" s="157" t="s">
        <v>4909</v>
      </c>
      <c r="B34923" s="158"/>
      <c r="C34923" s="158"/>
      <c r="D34923" s="158"/>
      <c r="E34923" s="159">
        <v>2728172</v>
      </c>
      <c r="F34923" s="160"/>
    </row>
    <row r="34924" spans="1:6" ht="12.75" customHeight="1" x14ac:dyDescent="0.2"/>
    <row r="34925" spans="1:6" ht="12.75" customHeight="1" x14ac:dyDescent="0.2"/>
    <row r="34926" spans="1:6" ht="409.6" hidden="1" customHeight="1" x14ac:dyDescent="0.2"/>
    <row r="34927" spans="1:6" ht="12.75" customHeight="1" x14ac:dyDescent="0.25">
      <c r="A34927" s="144" t="s">
        <v>4868</v>
      </c>
      <c r="B34927" s="145"/>
      <c r="C34927" s="145"/>
      <c r="D34927" s="145"/>
      <c r="E34927" s="146"/>
      <c r="F34927" s="147"/>
    </row>
    <row r="34928" spans="1:6" ht="12.75" customHeight="1" x14ac:dyDescent="0.2">
      <c r="A34928" s="138" t="s">
        <v>4093</v>
      </c>
      <c r="B34928" s="139"/>
      <c r="C34928" s="139"/>
      <c r="D34928" s="140"/>
      <c r="E34928" s="76" t="s">
        <v>4869</v>
      </c>
      <c r="F34928" s="77" t="s">
        <v>4870</v>
      </c>
    </row>
    <row r="34929" spans="1:6" ht="12.75" customHeight="1" x14ac:dyDescent="0.2">
      <c r="A34929" s="141"/>
      <c r="B34929" s="142"/>
      <c r="C34929" s="142"/>
      <c r="D34929" s="143"/>
      <c r="E34929" s="78" t="s">
        <v>4092</v>
      </c>
      <c r="F34929" s="79" t="s">
        <v>9</v>
      </c>
    </row>
    <row r="34930" spans="1:6" ht="409.6" hidden="1" customHeight="1" x14ac:dyDescent="0.2"/>
    <row r="34931" spans="1:6" ht="12.75" customHeight="1" x14ac:dyDescent="0.2">
      <c r="A34931" s="80" t="s">
        <v>4871</v>
      </c>
      <c r="B34931" s="81" t="s">
        <v>4872</v>
      </c>
      <c r="C34931" s="82" t="s">
        <v>4870</v>
      </c>
      <c r="D34931" s="82" t="s">
        <v>4873</v>
      </c>
      <c r="E34931" s="82" t="s">
        <v>4874</v>
      </c>
      <c r="F34931" s="83" t="s">
        <v>4875</v>
      </c>
    </row>
    <row r="34932" spans="1:6" ht="409.6" hidden="1" customHeight="1" x14ac:dyDescent="0.2"/>
    <row r="34933" spans="1:6" ht="25.5" customHeight="1" x14ac:dyDescent="0.2">
      <c r="A34933" s="84" t="s">
        <v>7129</v>
      </c>
      <c r="B34933" s="85" t="s">
        <v>7130</v>
      </c>
      <c r="C34933" s="86" t="s">
        <v>9</v>
      </c>
      <c r="D34933" s="87">
        <v>2</v>
      </c>
      <c r="E34933" s="88">
        <v>676800</v>
      </c>
      <c r="F34933" s="89">
        <f>+D34933*E34933</f>
        <v>1353600</v>
      </c>
    </row>
    <row r="34934" spans="1:6" ht="409.6" hidden="1" customHeight="1" x14ac:dyDescent="0.2"/>
    <row r="34935" spans="1:6" ht="25.5" customHeight="1" x14ac:dyDescent="0.2">
      <c r="A34935" s="84" t="s">
        <v>7115</v>
      </c>
      <c r="B34935" s="85" t="s">
        <v>7116</v>
      </c>
      <c r="C34935" s="86" t="s">
        <v>9</v>
      </c>
      <c r="D34935" s="87">
        <v>1</v>
      </c>
      <c r="E34935" s="88">
        <v>46400</v>
      </c>
      <c r="F34935" s="89">
        <f>+D34935*E34935</f>
        <v>46400</v>
      </c>
    </row>
    <row r="34936" spans="1:6" ht="409.6" hidden="1" customHeight="1" x14ac:dyDescent="0.2"/>
    <row r="34937" spans="1:6" ht="25.5" customHeight="1" x14ac:dyDescent="0.2">
      <c r="A34937" s="84" t="s">
        <v>7095</v>
      </c>
      <c r="B34937" s="85" t="s">
        <v>7096</v>
      </c>
      <c r="C34937" s="86" t="s">
        <v>9</v>
      </c>
      <c r="D34937" s="87">
        <v>1</v>
      </c>
      <c r="E34937" s="88">
        <v>58000</v>
      </c>
      <c r="F34937" s="89">
        <f>+D34937*E34937</f>
        <v>58000</v>
      </c>
    </row>
    <row r="34938" spans="1:6" ht="409.6" hidden="1" customHeight="1" x14ac:dyDescent="0.2"/>
    <row r="34939" spans="1:6" ht="25.5" customHeight="1" x14ac:dyDescent="0.2">
      <c r="A34939" s="84" t="s">
        <v>7131</v>
      </c>
      <c r="B34939" s="85" t="s">
        <v>7132</v>
      </c>
      <c r="C34939" s="86" t="s">
        <v>9</v>
      </c>
      <c r="D34939" s="87">
        <v>1</v>
      </c>
      <c r="E34939" s="88">
        <v>1650680</v>
      </c>
      <c r="F34939" s="89">
        <f>+D34939*E34939</f>
        <v>1650680</v>
      </c>
    </row>
    <row r="34940" spans="1:6" ht="409.6" hidden="1" customHeight="1" x14ac:dyDescent="0.2"/>
    <row r="34941" spans="1:6" ht="25.5" customHeight="1" x14ac:dyDescent="0.2">
      <c r="A34941" s="84" t="s">
        <v>6175</v>
      </c>
      <c r="B34941" s="85" t="s">
        <v>6176</v>
      </c>
      <c r="C34941" s="86" t="s">
        <v>9</v>
      </c>
      <c r="D34941" s="87">
        <v>4</v>
      </c>
      <c r="E34941" s="88">
        <v>90100</v>
      </c>
      <c r="F34941" s="89">
        <f>+D34941*E34941</f>
        <v>360400</v>
      </c>
    </row>
    <row r="34942" spans="1:6" ht="409.6" hidden="1" customHeight="1" x14ac:dyDescent="0.2"/>
    <row r="34943" spans="1:6" ht="25.5" customHeight="1" x14ac:dyDescent="0.2">
      <c r="A34943" s="84" t="s">
        <v>7119</v>
      </c>
      <c r="B34943" s="85" t="s">
        <v>7120</v>
      </c>
      <c r="C34943" s="86" t="s">
        <v>9</v>
      </c>
      <c r="D34943" s="87">
        <v>2</v>
      </c>
      <c r="E34943" s="88">
        <v>163100</v>
      </c>
      <c r="F34943" s="89">
        <f>+D34943*E34943</f>
        <v>326200</v>
      </c>
    </row>
    <row r="34944" spans="1:6" ht="409.6" hidden="1" customHeight="1" x14ac:dyDescent="0.2"/>
    <row r="34945" spans="1:6" ht="25.5" customHeight="1" x14ac:dyDescent="0.2">
      <c r="A34945" s="84" t="s">
        <v>7133</v>
      </c>
      <c r="B34945" s="85" t="s">
        <v>7134</v>
      </c>
      <c r="C34945" s="86" t="s">
        <v>9</v>
      </c>
      <c r="D34945" s="87">
        <v>2</v>
      </c>
      <c r="E34945" s="88">
        <v>133900</v>
      </c>
      <c r="F34945" s="89">
        <f>+D34945*E34945</f>
        <v>267800</v>
      </c>
    </row>
    <row r="34946" spans="1:6" ht="409.6" hidden="1" customHeight="1" x14ac:dyDescent="0.2"/>
    <row r="34947" spans="1:6" ht="25.5" customHeight="1" x14ac:dyDescent="0.2">
      <c r="A34947" s="84" t="s">
        <v>7081</v>
      </c>
      <c r="B34947" s="85" t="s">
        <v>7082</v>
      </c>
      <c r="C34947" s="86" t="s">
        <v>9</v>
      </c>
      <c r="D34947" s="87">
        <v>1</v>
      </c>
      <c r="E34947" s="88">
        <v>450000</v>
      </c>
      <c r="F34947" s="89">
        <f>+D34947*E34947</f>
        <v>450000</v>
      </c>
    </row>
    <row r="34948" spans="1:6" ht="409.6" hidden="1" customHeight="1" x14ac:dyDescent="0.2"/>
    <row r="34949" spans="1:6" ht="25.5" customHeight="1" x14ac:dyDescent="0.2">
      <c r="A34949" s="84" t="s">
        <v>7121</v>
      </c>
      <c r="B34949" s="85" t="s">
        <v>7122</v>
      </c>
      <c r="C34949" s="86" t="s">
        <v>9</v>
      </c>
      <c r="D34949" s="87">
        <v>2</v>
      </c>
      <c r="E34949" s="88">
        <v>117964</v>
      </c>
      <c r="F34949" s="89">
        <f>+D34949*E34949</f>
        <v>235928</v>
      </c>
    </row>
    <row r="34950" spans="1:6" ht="409.6" hidden="1" customHeight="1" x14ac:dyDescent="0.2"/>
    <row r="34951" spans="1:6" ht="25.5" customHeight="1" x14ac:dyDescent="0.2">
      <c r="A34951" s="84" t="s">
        <v>7123</v>
      </c>
      <c r="B34951" s="85" t="s">
        <v>7124</v>
      </c>
      <c r="C34951" s="86" t="s">
        <v>9</v>
      </c>
      <c r="D34951" s="87">
        <v>2</v>
      </c>
      <c r="E34951" s="88">
        <v>38360</v>
      </c>
      <c r="F34951" s="89">
        <f>+D34951*E34951</f>
        <v>76720</v>
      </c>
    </row>
    <row r="34952" spans="1:6" ht="409.6" hidden="1" customHeight="1" x14ac:dyDescent="0.2"/>
    <row r="34953" spans="1:6" ht="25.5" customHeight="1" x14ac:dyDescent="0.2">
      <c r="A34953" s="84" t="s">
        <v>7135</v>
      </c>
      <c r="B34953" s="85" t="s">
        <v>7136</v>
      </c>
      <c r="C34953" s="86" t="s">
        <v>9</v>
      </c>
      <c r="D34953" s="87">
        <v>4</v>
      </c>
      <c r="E34953" s="88">
        <v>38360</v>
      </c>
      <c r="F34953" s="89">
        <f>+D34953*E34953</f>
        <v>153440</v>
      </c>
    </row>
    <row r="34954" spans="1:6" ht="409.6" hidden="1" customHeight="1" x14ac:dyDescent="0.2"/>
    <row r="34955" spans="1:6" ht="25.5" customHeight="1" thickBot="1" x14ac:dyDescent="0.25">
      <c r="A34955" s="84" t="s">
        <v>7101</v>
      </c>
      <c r="B34955" s="85" t="s">
        <v>7102</v>
      </c>
      <c r="C34955" s="86" t="s">
        <v>9</v>
      </c>
      <c r="D34955" s="87">
        <v>0.2</v>
      </c>
      <c r="E34955" s="88">
        <v>882000</v>
      </c>
      <c r="F34955" s="89">
        <f>+D34955*E34955</f>
        <v>176400</v>
      </c>
    </row>
    <row r="34956" spans="1:6" ht="409.6" hidden="1" customHeight="1" thickBot="1" x14ac:dyDescent="0.25"/>
    <row r="34957" spans="1:6" ht="13.5" customHeight="1" thickBot="1" x14ac:dyDescent="0.25">
      <c r="A34957" s="90" t="s">
        <v>4883</v>
      </c>
      <c r="B34957" s="91"/>
      <c r="C34957" s="92">
        <v>87.261422158777293</v>
      </c>
      <c r="D34957" s="91"/>
      <c r="E34957" s="93" t="s">
        <v>4884</v>
      </c>
      <c r="F34957" s="94">
        <v>5155568</v>
      </c>
    </row>
    <row r="34958" spans="1:6" ht="0.2" customHeight="1" x14ac:dyDescent="0.2"/>
    <row r="34959" spans="1:6" ht="12.75" customHeight="1" x14ac:dyDescent="0.2">
      <c r="A34959" s="80" t="s">
        <v>4871</v>
      </c>
      <c r="B34959" s="81" t="s">
        <v>4885</v>
      </c>
      <c r="C34959" s="82" t="s">
        <v>4870</v>
      </c>
      <c r="D34959" s="82" t="s">
        <v>4873</v>
      </c>
      <c r="E34959" s="82" t="s">
        <v>4874</v>
      </c>
      <c r="F34959" s="83" t="s">
        <v>4875</v>
      </c>
    </row>
    <row r="34960" spans="1:6" ht="409.6" hidden="1" customHeight="1" x14ac:dyDescent="0.2"/>
    <row r="34961" spans="1:6" ht="25.5" customHeight="1" thickBot="1" x14ac:dyDescent="0.25">
      <c r="A34961" s="84" t="s">
        <v>6003</v>
      </c>
      <c r="B34961" s="85" t="s">
        <v>6004</v>
      </c>
      <c r="C34961" s="86" t="s">
        <v>4888</v>
      </c>
      <c r="D34961" s="87">
        <v>3.5</v>
      </c>
      <c r="E34961" s="88">
        <v>184277</v>
      </c>
      <c r="F34961" s="89">
        <f>+D34961*E34961</f>
        <v>644969.5</v>
      </c>
    </row>
    <row r="34962" spans="1:6" ht="409.6" hidden="1" customHeight="1" thickBot="1" x14ac:dyDescent="0.25"/>
    <row r="34963" spans="1:6" ht="13.5" customHeight="1" thickBot="1" x14ac:dyDescent="0.25">
      <c r="A34963" s="90" t="s">
        <v>4893</v>
      </c>
      <c r="B34963" s="91"/>
      <c r="C34963" s="92">
        <v>10.9165468188465</v>
      </c>
      <c r="D34963" s="91"/>
      <c r="E34963" s="93" t="s">
        <v>4884</v>
      </c>
      <c r="F34963" s="94">
        <v>644970</v>
      </c>
    </row>
    <row r="34964" spans="1:6" ht="0.2" customHeight="1" x14ac:dyDescent="0.2"/>
    <row r="34965" spans="1:6" ht="12.75" customHeight="1" x14ac:dyDescent="0.2">
      <c r="A34965" s="80" t="s">
        <v>4871</v>
      </c>
      <c r="B34965" s="81" t="s">
        <v>4894</v>
      </c>
      <c r="C34965" s="82" t="s">
        <v>4870</v>
      </c>
      <c r="D34965" s="82" t="s">
        <v>4873</v>
      </c>
      <c r="E34965" s="82" t="s">
        <v>4874</v>
      </c>
      <c r="F34965" s="83" t="s">
        <v>4875</v>
      </c>
    </row>
    <row r="34966" spans="1:6" ht="409.6" hidden="1" customHeight="1" x14ac:dyDescent="0.2"/>
    <row r="34967" spans="1:6" ht="25.5" customHeight="1" thickBot="1" x14ac:dyDescent="0.25">
      <c r="A34967" s="84" t="s">
        <v>4895</v>
      </c>
      <c r="B34967" s="85" t="s">
        <v>4896</v>
      </c>
      <c r="C34967" s="86" t="s">
        <v>4897</v>
      </c>
      <c r="D34967" s="87">
        <v>0.05</v>
      </c>
      <c r="E34967" s="88">
        <v>644970</v>
      </c>
      <c r="F34967" s="89">
        <f>+D34967*E34967</f>
        <v>32248.5</v>
      </c>
    </row>
    <row r="34968" spans="1:6" ht="409.6" hidden="1" customHeight="1" thickBot="1" x14ac:dyDescent="0.25"/>
    <row r="34969" spans="1:6" ht="13.5" customHeight="1" thickBot="1" x14ac:dyDescent="0.25">
      <c r="A34969" s="90" t="s">
        <v>4898</v>
      </c>
      <c r="B34969" s="91"/>
      <c r="C34969" s="92">
        <v>0.54583580377533703</v>
      </c>
      <c r="D34969" s="91"/>
      <c r="E34969" s="93" t="s">
        <v>4884</v>
      </c>
      <c r="F34969" s="94">
        <v>32249</v>
      </c>
    </row>
    <row r="34970" spans="1:6" ht="0.2" customHeight="1" x14ac:dyDescent="0.2"/>
    <row r="34971" spans="1:6" ht="12.75" customHeight="1" x14ac:dyDescent="0.2">
      <c r="A34971" s="80" t="s">
        <v>4871</v>
      </c>
      <c r="B34971" s="81" t="s">
        <v>4899</v>
      </c>
      <c r="C34971" s="82" t="s">
        <v>4870</v>
      </c>
      <c r="D34971" s="82" t="s">
        <v>4873</v>
      </c>
      <c r="E34971" s="82" t="s">
        <v>4874</v>
      </c>
      <c r="F34971" s="83" t="s">
        <v>4875</v>
      </c>
    </row>
    <row r="34972" spans="1:6" ht="409.6" hidden="1" customHeight="1" x14ac:dyDescent="0.2"/>
    <row r="34973" spans="1:6" ht="25.5" customHeight="1" thickBot="1" x14ac:dyDescent="0.25">
      <c r="A34973" s="84" t="s">
        <v>6716</v>
      </c>
      <c r="B34973" s="85" t="s">
        <v>6717</v>
      </c>
      <c r="C34973" s="86" t="s">
        <v>109</v>
      </c>
      <c r="D34973" s="87">
        <v>1</v>
      </c>
      <c r="E34973" s="88">
        <v>75400</v>
      </c>
      <c r="F34973" s="89">
        <f>+D34973*E34973</f>
        <v>75400</v>
      </c>
    </row>
    <row r="34974" spans="1:6" ht="409.6" hidden="1" customHeight="1" thickBot="1" x14ac:dyDescent="0.25"/>
    <row r="34975" spans="1:6" ht="13.5" customHeight="1" thickBot="1" x14ac:dyDescent="0.25">
      <c r="A34975" s="90" t="s">
        <v>4904</v>
      </c>
      <c r="B34975" s="91"/>
      <c r="C34975" s="92">
        <v>1.2761952186009</v>
      </c>
      <c r="D34975" s="91"/>
      <c r="E34975" s="93" t="s">
        <v>4884</v>
      </c>
      <c r="F34975" s="94">
        <v>75400</v>
      </c>
    </row>
    <row r="34976" spans="1:6" ht="0.2" customHeight="1" thickBot="1" x14ac:dyDescent="0.25"/>
    <row r="34977" spans="1:6" ht="12.75" customHeight="1" thickBot="1" x14ac:dyDescent="0.3">
      <c r="A34977" s="157" t="s">
        <v>4909</v>
      </c>
      <c r="B34977" s="158"/>
      <c r="C34977" s="158"/>
      <c r="D34977" s="158"/>
      <c r="E34977" s="159">
        <v>5908187</v>
      </c>
      <c r="F34977" s="160"/>
    </row>
    <row r="34978" spans="1:6" ht="12.75" customHeight="1" x14ac:dyDescent="0.2"/>
    <row r="34979" spans="1:6" ht="12.75" customHeight="1" x14ac:dyDescent="0.2"/>
    <row r="34980" spans="1:6" ht="409.6" hidden="1" customHeight="1" x14ac:dyDescent="0.2"/>
    <row r="34981" spans="1:6" ht="12.75" customHeight="1" x14ac:dyDescent="0.25">
      <c r="A34981" s="144" t="s">
        <v>4868</v>
      </c>
      <c r="B34981" s="145"/>
      <c r="C34981" s="145"/>
      <c r="D34981" s="145"/>
      <c r="E34981" s="146"/>
      <c r="F34981" s="147"/>
    </row>
    <row r="34982" spans="1:6" ht="12.75" customHeight="1" x14ac:dyDescent="0.2">
      <c r="A34982" s="138" t="s">
        <v>4095</v>
      </c>
      <c r="B34982" s="139"/>
      <c r="C34982" s="139"/>
      <c r="D34982" s="140"/>
      <c r="E34982" s="76" t="s">
        <v>4869</v>
      </c>
      <c r="F34982" s="77" t="s">
        <v>4870</v>
      </c>
    </row>
    <row r="34983" spans="1:6" ht="12.75" customHeight="1" x14ac:dyDescent="0.2">
      <c r="A34983" s="141"/>
      <c r="B34983" s="142"/>
      <c r="C34983" s="142"/>
      <c r="D34983" s="143"/>
      <c r="E34983" s="78" t="s">
        <v>4094</v>
      </c>
      <c r="F34983" s="79" t="s">
        <v>9</v>
      </c>
    </row>
    <row r="34984" spans="1:6" ht="409.6" hidden="1" customHeight="1" x14ac:dyDescent="0.2"/>
    <row r="34985" spans="1:6" ht="12.75" customHeight="1" x14ac:dyDescent="0.2">
      <c r="A34985" s="80" t="s">
        <v>4871</v>
      </c>
      <c r="B34985" s="81" t="s">
        <v>4872</v>
      </c>
      <c r="C34985" s="82" t="s">
        <v>4870</v>
      </c>
      <c r="D34985" s="82" t="s">
        <v>4873</v>
      </c>
      <c r="E34985" s="82" t="s">
        <v>4874</v>
      </c>
      <c r="F34985" s="83" t="s">
        <v>4875</v>
      </c>
    </row>
    <row r="34986" spans="1:6" ht="409.6" hidden="1" customHeight="1" x14ac:dyDescent="0.2"/>
    <row r="34987" spans="1:6" ht="25.5" customHeight="1" x14ac:dyDescent="0.2">
      <c r="A34987" s="84" t="s">
        <v>7117</v>
      </c>
      <c r="B34987" s="85" t="s">
        <v>7118</v>
      </c>
      <c r="C34987" s="86" t="s">
        <v>9</v>
      </c>
      <c r="D34987" s="87">
        <v>2</v>
      </c>
      <c r="E34987" s="88">
        <v>2306800</v>
      </c>
      <c r="F34987" s="89">
        <f>+D34987*E34987</f>
        <v>4613600</v>
      </c>
    </row>
    <row r="34988" spans="1:6" ht="409.6" hidden="1" customHeight="1" x14ac:dyDescent="0.2"/>
    <row r="34989" spans="1:6" ht="25.5" customHeight="1" x14ac:dyDescent="0.2">
      <c r="A34989" s="84" t="s">
        <v>7115</v>
      </c>
      <c r="B34989" s="85" t="s">
        <v>7116</v>
      </c>
      <c r="C34989" s="86" t="s">
        <v>9</v>
      </c>
      <c r="D34989" s="87">
        <v>1</v>
      </c>
      <c r="E34989" s="88">
        <v>46400</v>
      </c>
      <c r="F34989" s="89">
        <f>+D34989*E34989</f>
        <v>46400</v>
      </c>
    </row>
    <row r="34990" spans="1:6" ht="409.6" hidden="1" customHeight="1" x14ac:dyDescent="0.2"/>
    <row r="34991" spans="1:6" ht="25.5" customHeight="1" x14ac:dyDescent="0.2">
      <c r="A34991" s="84" t="s">
        <v>7095</v>
      </c>
      <c r="B34991" s="85" t="s">
        <v>7096</v>
      </c>
      <c r="C34991" s="86" t="s">
        <v>9</v>
      </c>
      <c r="D34991" s="87">
        <v>1</v>
      </c>
      <c r="E34991" s="88">
        <v>58000</v>
      </c>
      <c r="F34991" s="89">
        <f>+D34991*E34991</f>
        <v>58000</v>
      </c>
    </row>
    <row r="34992" spans="1:6" ht="409.6" hidden="1" customHeight="1" x14ac:dyDescent="0.2"/>
    <row r="34993" spans="1:6" ht="25.5" customHeight="1" x14ac:dyDescent="0.2">
      <c r="A34993" s="84" t="s">
        <v>7131</v>
      </c>
      <c r="B34993" s="85" t="s">
        <v>7132</v>
      </c>
      <c r="C34993" s="86" t="s">
        <v>9</v>
      </c>
      <c r="D34993" s="87">
        <v>1</v>
      </c>
      <c r="E34993" s="88">
        <v>1650680</v>
      </c>
      <c r="F34993" s="89">
        <f>+D34993*E34993</f>
        <v>1650680</v>
      </c>
    </row>
    <row r="34994" spans="1:6" ht="409.6" hidden="1" customHeight="1" x14ac:dyDescent="0.2"/>
    <row r="34995" spans="1:6" ht="25.5" customHeight="1" x14ac:dyDescent="0.2">
      <c r="A34995" s="84" t="s">
        <v>6179</v>
      </c>
      <c r="B34995" s="85" t="s">
        <v>6180</v>
      </c>
      <c r="C34995" s="86" t="s">
        <v>9</v>
      </c>
      <c r="D34995" s="87">
        <v>4</v>
      </c>
      <c r="E34995" s="88">
        <v>171000</v>
      </c>
      <c r="F34995" s="89">
        <f>+D34995*E34995</f>
        <v>684000</v>
      </c>
    </row>
    <row r="34996" spans="1:6" ht="409.6" hidden="1" customHeight="1" x14ac:dyDescent="0.2"/>
    <row r="34997" spans="1:6" ht="25.5" customHeight="1" x14ac:dyDescent="0.2">
      <c r="A34997" s="84" t="s">
        <v>7119</v>
      </c>
      <c r="B34997" s="85" t="s">
        <v>7120</v>
      </c>
      <c r="C34997" s="86" t="s">
        <v>9</v>
      </c>
      <c r="D34997" s="87">
        <v>4</v>
      </c>
      <c r="E34997" s="88">
        <v>163100</v>
      </c>
      <c r="F34997" s="89">
        <f>+D34997*E34997</f>
        <v>652400</v>
      </c>
    </row>
    <row r="34998" spans="1:6" ht="409.6" hidden="1" customHeight="1" x14ac:dyDescent="0.2"/>
    <row r="34999" spans="1:6" ht="25.5" customHeight="1" x14ac:dyDescent="0.2">
      <c r="A34999" s="84" t="s">
        <v>7081</v>
      </c>
      <c r="B34999" s="85" t="s">
        <v>7082</v>
      </c>
      <c r="C34999" s="86" t="s">
        <v>9</v>
      </c>
      <c r="D34999" s="87">
        <v>1</v>
      </c>
      <c r="E34999" s="88">
        <v>450000</v>
      </c>
      <c r="F34999" s="89">
        <f>+D34999*E34999</f>
        <v>450000</v>
      </c>
    </row>
    <row r="35000" spans="1:6" ht="409.6" hidden="1" customHeight="1" x14ac:dyDescent="0.2"/>
    <row r="35001" spans="1:6" ht="25.5" customHeight="1" x14ac:dyDescent="0.2">
      <c r="A35001" s="84" t="s">
        <v>7121</v>
      </c>
      <c r="B35001" s="85" t="s">
        <v>7122</v>
      </c>
      <c r="C35001" s="86" t="s">
        <v>9</v>
      </c>
      <c r="D35001" s="87">
        <v>2</v>
      </c>
      <c r="E35001" s="88">
        <v>117964</v>
      </c>
      <c r="F35001" s="89">
        <f>+D35001*E35001</f>
        <v>235928</v>
      </c>
    </row>
    <row r="35002" spans="1:6" ht="409.6" hidden="1" customHeight="1" x14ac:dyDescent="0.2"/>
    <row r="35003" spans="1:6" ht="25.5" customHeight="1" x14ac:dyDescent="0.2">
      <c r="A35003" s="84" t="s">
        <v>7123</v>
      </c>
      <c r="B35003" s="85" t="s">
        <v>7124</v>
      </c>
      <c r="C35003" s="86" t="s">
        <v>9</v>
      </c>
      <c r="D35003" s="87">
        <v>6</v>
      </c>
      <c r="E35003" s="88">
        <v>38360</v>
      </c>
      <c r="F35003" s="89">
        <f>+D35003*E35003</f>
        <v>230160</v>
      </c>
    </row>
    <row r="35004" spans="1:6" ht="409.6" hidden="1" customHeight="1" x14ac:dyDescent="0.2"/>
    <row r="35005" spans="1:6" ht="25.5" customHeight="1" thickBot="1" x14ac:dyDescent="0.25">
      <c r="A35005" s="84" t="s">
        <v>7101</v>
      </c>
      <c r="B35005" s="85" t="s">
        <v>7102</v>
      </c>
      <c r="C35005" s="86" t="s">
        <v>9</v>
      </c>
      <c r="D35005" s="87">
        <v>0.5</v>
      </c>
      <c r="E35005" s="88">
        <v>882000</v>
      </c>
      <c r="F35005" s="89">
        <f>+D35005*E35005</f>
        <v>441000</v>
      </c>
    </row>
    <row r="35006" spans="1:6" ht="409.6" hidden="1" customHeight="1" thickBot="1" x14ac:dyDescent="0.25"/>
    <row r="35007" spans="1:6" ht="13.5" customHeight="1" thickBot="1" x14ac:dyDescent="0.25">
      <c r="A35007" s="90" t="s">
        <v>4883</v>
      </c>
      <c r="B35007" s="91"/>
      <c r="C35007" s="92">
        <v>87.994917324471999</v>
      </c>
      <c r="D35007" s="91"/>
      <c r="E35007" s="93" t="s">
        <v>4884</v>
      </c>
      <c r="F35007" s="94">
        <v>9062168</v>
      </c>
    </row>
    <row r="35008" spans="1:6" ht="0.2" customHeight="1" x14ac:dyDescent="0.2"/>
    <row r="35009" spans="1:6" ht="12.75" customHeight="1" x14ac:dyDescent="0.2">
      <c r="A35009" s="80" t="s">
        <v>4871</v>
      </c>
      <c r="B35009" s="81" t="s">
        <v>4885</v>
      </c>
      <c r="C35009" s="82" t="s">
        <v>4870</v>
      </c>
      <c r="D35009" s="82" t="s">
        <v>4873</v>
      </c>
      <c r="E35009" s="82" t="s">
        <v>4874</v>
      </c>
      <c r="F35009" s="83" t="s">
        <v>4875</v>
      </c>
    </row>
    <row r="35010" spans="1:6" ht="409.6" hidden="1" customHeight="1" x14ac:dyDescent="0.2"/>
    <row r="35011" spans="1:6" ht="25.5" customHeight="1" thickBot="1" x14ac:dyDescent="0.25">
      <c r="A35011" s="84" t="s">
        <v>6003</v>
      </c>
      <c r="B35011" s="85" t="s">
        <v>6004</v>
      </c>
      <c r="C35011" s="86" t="s">
        <v>4888</v>
      </c>
      <c r="D35011" s="87">
        <v>6</v>
      </c>
      <c r="E35011" s="88">
        <v>184277</v>
      </c>
      <c r="F35011" s="89">
        <f>+D35011*E35011</f>
        <v>1105662</v>
      </c>
    </row>
    <row r="35012" spans="1:6" ht="409.6" hidden="1" customHeight="1" thickBot="1" x14ac:dyDescent="0.25"/>
    <row r="35013" spans="1:6" ht="13.5" customHeight="1" thickBot="1" x14ac:dyDescent="0.25">
      <c r="A35013" s="90" t="s">
        <v>4893</v>
      </c>
      <c r="B35013" s="91"/>
      <c r="C35013" s="92">
        <v>10.7361324882534</v>
      </c>
      <c r="D35013" s="91"/>
      <c r="E35013" s="93" t="s">
        <v>4884</v>
      </c>
      <c r="F35013" s="94">
        <v>1105662</v>
      </c>
    </row>
    <row r="35014" spans="1:6" ht="0.2" customHeight="1" x14ac:dyDescent="0.2"/>
    <row r="35015" spans="1:6" ht="12.75" customHeight="1" x14ac:dyDescent="0.2">
      <c r="A35015" s="80" t="s">
        <v>4871</v>
      </c>
      <c r="B35015" s="81" t="s">
        <v>4894</v>
      </c>
      <c r="C35015" s="82" t="s">
        <v>4870</v>
      </c>
      <c r="D35015" s="82" t="s">
        <v>4873</v>
      </c>
      <c r="E35015" s="82" t="s">
        <v>4874</v>
      </c>
      <c r="F35015" s="83" t="s">
        <v>4875</v>
      </c>
    </row>
    <row r="35016" spans="1:6" ht="409.6" hidden="1" customHeight="1" x14ac:dyDescent="0.2"/>
    <row r="35017" spans="1:6" ht="25.5" customHeight="1" thickBot="1" x14ac:dyDescent="0.25">
      <c r="A35017" s="84" t="s">
        <v>4895</v>
      </c>
      <c r="B35017" s="85" t="s">
        <v>4896</v>
      </c>
      <c r="C35017" s="86" t="s">
        <v>4897</v>
      </c>
      <c r="D35017" s="87">
        <v>0.05</v>
      </c>
      <c r="E35017" s="88">
        <v>1105662</v>
      </c>
      <c r="F35017" s="89">
        <f>+D35017*E35017</f>
        <v>55283.100000000006</v>
      </c>
    </row>
    <row r="35018" spans="1:6" ht="409.6" hidden="1" customHeight="1" thickBot="1" x14ac:dyDescent="0.25"/>
    <row r="35019" spans="1:6" ht="13.5" customHeight="1" thickBot="1" x14ac:dyDescent="0.25">
      <c r="A35019" s="90" t="s">
        <v>4898</v>
      </c>
      <c r="B35019" s="91"/>
      <c r="C35019" s="92">
        <v>0.53680565339869901</v>
      </c>
      <c r="D35019" s="91"/>
      <c r="E35019" s="93" t="s">
        <v>4884</v>
      </c>
      <c r="F35019" s="94">
        <v>55283</v>
      </c>
    </row>
    <row r="35020" spans="1:6" ht="0.2" customHeight="1" x14ac:dyDescent="0.2"/>
    <row r="35021" spans="1:6" ht="12.75" customHeight="1" x14ac:dyDescent="0.2">
      <c r="A35021" s="80" t="s">
        <v>4871</v>
      </c>
      <c r="B35021" s="81" t="s">
        <v>4899</v>
      </c>
      <c r="C35021" s="82" t="s">
        <v>4870</v>
      </c>
      <c r="D35021" s="82" t="s">
        <v>4873</v>
      </c>
      <c r="E35021" s="82" t="s">
        <v>4874</v>
      </c>
      <c r="F35021" s="83" t="s">
        <v>4875</v>
      </c>
    </row>
    <row r="35022" spans="1:6" ht="409.6" hidden="1" customHeight="1" x14ac:dyDescent="0.2"/>
    <row r="35023" spans="1:6" ht="25.5" customHeight="1" thickBot="1" x14ac:dyDescent="0.25">
      <c r="A35023" s="84" t="s">
        <v>6716</v>
      </c>
      <c r="B35023" s="85" t="s">
        <v>6717</v>
      </c>
      <c r="C35023" s="86" t="s">
        <v>109</v>
      </c>
      <c r="D35023" s="87">
        <v>1</v>
      </c>
      <c r="E35023" s="88">
        <v>75400</v>
      </c>
      <c r="F35023" s="89">
        <f>+D35023*E35023</f>
        <v>75400</v>
      </c>
    </row>
    <row r="35024" spans="1:6" ht="409.6" hidden="1" customHeight="1" thickBot="1" x14ac:dyDescent="0.25"/>
    <row r="35025" spans="1:6" ht="13.5" customHeight="1" thickBot="1" x14ac:dyDescent="0.25">
      <c r="A35025" s="90" t="s">
        <v>4904</v>
      </c>
      <c r="B35025" s="91"/>
      <c r="C35025" s="92">
        <v>0.73214453387591005</v>
      </c>
      <c r="D35025" s="91"/>
      <c r="E35025" s="93" t="s">
        <v>4884</v>
      </c>
      <c r="F35025" s="94">
        <v>75400</v>
      </c>
    </row>
    <row r="35026" spans="1:6" ht="0.2" customHeight="1" thickBot="1" x14ac:dyDescent="0.25"/>
    <row r="35027" spans="1:6" ht="12.75" customHeight="1" thickBot="1" x14ac:dyDescent="0.3">
      <c r="A35027" s="157" t="s">
        <v>4909</v>
      </c>
      <c r="B35027" s="158"/>
      <c r="C35027" s="158"/>
      <c r="D35027" s="158"/>
      <c r="E35027" s="159">
        <v>10298513</v>
      </c>
      <c r="F35027" s="160"/>
    </row>
    <row r="35028" spans="1:6" ht="12.75" customHeight="1" x14ac:dyDescent="0.2"/>
    <row r="35029" spans="1:6" ht="12.75" customHeight="1" x14ac:dyDescent="0.2"/>
    <row r="35030" spans="1:6" ht="409.6" hidden="1" customHeight="1" x14ac:dyDescent="0.2"/>
    <row r="35031" spans="1:6" ht="12.75" customHeight="1" x14ac:dyDescent="0.25">
      <c r="A35031" s="144" t="s">
        <v>4868</v>
      </c>
      <c r="B35031" s="145"/>
      <c r="C35031" s="145"/>
      <c r="D35031" s="145"/>
      <c r="E35031" s="146"/>
      <c r="F35031" s="147"/>
    </row>
    <row r="35032" spans="1:6" ht="12.75" customHeight="1" x14ac:dyDescent="0.2">
      <c r="A35032" s="138" t="s">
        <v>4097</v>
      </c>
      <c r="B35032" s="139"/>
      <c r="C35032" s="139"/>
      <c r="D35032" s="140"/>
      <c r="E35032" s="76" t="s">
        <v>4869</v>
      </c>
      <c r="F35032" s="77" t="s">
        <v>4870</v>
      </c>
    </row>
    <row r="35033" spans="1:6" ht="12.75" customHeight="1" x14ac:dyDescent="0.2">
      <c r="A35033" s="141"/>
      <c r="B35033" s="142"/>
      <c r="C35033" s="142"/>
      <c r="D35033" s="143"/>
      <c r="E35033" s="78" t="s">
        <v>4096</v>
      </c>
      <c r="F35033" s="79" t="s">
        <v>9</v>
      </c>
    </row>
    <row r="35034" spans="1:6" ht="409.6" hidden="1" customHeight="1" x14ac:dyDescent="0.2"/>
    <row r="35035" spans="1:6" ht="12.75" customHeight="1" x14ac:dyDescent="0.2">
      <c r="A35035" s="80" t="s">
        <v>4871</v>
      </c>
      <c r="B35035" s="81" t="s">
        <v>4872</v>
      </c>
      <c r="C35035" s="82" t="s">
        <v>4870</v>
      </c>
      <c r="D35035" s="82" t="s">
        <v>4873</v>
      </c>
      <c r="E35035" s="82" t="s">
        <v>4874</v>
      </c>
      <c r="F35035" s="83" t="s">
        <v>4875</v>
      </c>
    </row>
    <row r="35036" spans="1:6" ht="409.6" hidden="1" customHeight="1" x14ac:dyDescent="0.2"/>
    <row r="35037" spans="1:6" ht="25.5" customHeight="1" x14ac:dyDescent="0.2">
      <c r="A35037" s="84" t="s">
        <v>7117</v>
      </c>
      <c r="B35037" s="85" t="s">
        <v>7118</v>
      </c>
      <c r="C35037" s="86" t="s">
        <v>9</v>
      </c>
      <c r="D35037" s="87">
        <v>2</v>
      </c>
      <c r="E35037" s="88">
        <v>2306800</v>
      </c>
      <c r="F35037" s="89">
        <f>+D35037*E35037</f>
        <v>4613600</v>
      </c>
    </row>
    <row r="35038" spans="1:6" ht="409.6" hidden="1" customHeight="1" x14ac:dyDescent="0.2"/>
    <row r="35039" spans="1:6" ht="25.5" customHeight="1" x14ac:dyDescent="0.2">
      <c r="A35039" s="84" t="s">
        <v>7085</v>
      </c>
      <c r="B35039" s="85" t="s">
        <v>7086</v>
      </c>
      <c r="C35039" s="86" t="s">
        <v>9</v>
      </c>
      <c r="D35039" s="87">
        <v>2</v>
      </c>
      <c r="E35039" s="88">
        <v>75600</v>
      </c>
      <c r="F35039" s="89">
        <f>+D35039*E35039</f>
        <v>151200</v>
      </c>
    </row>
    <row r="35040" spans="1:6" ht="409.6" hidden="1" customHeight="1" x14ac:dyDescent="0.2"/>
    <row r="35041" spans="1:6" ht="25.5" customHeight="1" x14ac:dyDescent="0.2">
      <c r="A35041" s="84" t="s">
        <v>7137</v>
      </c>
      <c r="B35041" s="85" t="s">
        <v>7138</v>
      </c>
      <c r="C35041" s="86" t="s">
        <v>9</v>
      </c>
      <c r="D35041" s="87">
        <v>1</v>
      </c>
      <c r="E35041" s="88">
        <v>5928000</v>
      </c>
      <c r="F35041" s="89">
        <f>+D35041*E35041</f>
        <v>5928000</v>
      </c>
    </row>
    <row r="35042" spans="1:6" ht="409.6" hidden="1" customHeight="1" x14ac:dyDescent="0.2"/>
    <row r="35043" spans="1:6" ht="25.5" customHeight="1" x14ac:dyDescent="0.2">
      <c r="A35043" s="84" t="s">
        <v>6179</v>
      </c>
      <c r="B35043" s="85" t="s">
        <v>6180</v>
      </c>
      <c r="C35043" s="86" t="s">
        <v>9</v>
      </c>
      <c r="D35043" s="87">
        <v>4</v>
      </c>
      <c r="E35043" s="88">
        <v>171000</v>
      </c>
      <c r="F35043" s="89">
        <f>+D35043*E35043</f>
        <v>684000</v>
      </c>
    </row>
    <row r="35044" spans="1:6" ht="409.6" hidden="1" customHeight="1" x14ac:dyDescent="0.2"/>
    <row r="35045" spans="1:6" ht="25.5" customHeight="1" x14ac:dyDescent="0.2">
      <c r="A35045" s="84" t="s">
        <v>7119</v>
      </c>
      <c r="B35045" s="85" t="s">
        <v>7120</v>
      </c>
      <c r="C35045" s="86" t="s">
        <v>9</v>
      </c>
      <c r="D35045" s="87">
        <v>4</v>
      </c>
      <c r="E35045" s="88">
        <v>163100</v>
      </c>
      <c r="F35045" s="89">
        <f>+D35045*E35045</f>
        <v>652400</v>
      </c>
    </row>
    <row r="35046" spans="1:6" ht="409.6" hidden="1" customHeight="1" x14ac:dyDescent="0.2"/>
    <row r="35047" spans="1:6" ht="25.5" customHeight="1" x14ac:dyDescent="0.2">
      <c r="A35047" s="84" t="s">
        <v>7081</v>
      </c>
      <c r="B35047" s="85" t="s">
        <v>7082</v>
      </c>
      <c r="C35047" s="86" t="s">
        <v>9</v>
      </c>
      <c r="D35047" s="87">
        <v>1</v>
      </c>
      <c r="E35047" s="88">
        <v>450000</v>
      </c>
      <c r="F35047" s="89">
        <f>+D35047*E35047</f>
        <v>450000</v>
      </c>
    </row>
    <row r="35048" spans="1:6" ht="409.6" hidden="1" customHeight="1" x14ac:dyDescent="0.2"/>
    <row r="35049" spans="1:6" ht="25.5" customHeight="1" x14ac:dyDescent="0.2">
      <c r="A35049" s="84" t="s">
        <v>7121</v>
      </c>
      <c r="B35049" s="85" t="s">
        <v>7122</v>
      </c>
      <c r="C35049" s="86" t="s">
        <v>9</v>
      </c>
      <c r="D35049" s="87">
        <v>2</v>
      </c>
      <c r="E35049" s="88">
        <v>117964</v>
      </c>
      <c r="F35049" s="89">
        <f>+D35049*E35049</f>
        <v>235928</v>
      </c>
    </row>
    <row r="35050" spans="1:6" ht="409.6" hidden="1" customHeight="1" x14ac:dyDescent="0.2"/>
    <row r="35051" spans="1:6" ht="25.5" customHeight="1" x14ac:dyDescent="0.2">
      <c r="A35051" s="84" t="s">
        <v>7123</v>
      </c>
      <c r="B35051" s="85" t="s">
        <v>7124</v>
      </c>
      <c r="C35051" s="86" t="s">
        <v>9</v>
      </c>
      <c r="D35051" s="87">
        <v>6</v>
      </c>
      <c r="E35051" s="88">
        <v>38360</v>
      </c>
      <c r="F35051" s="89">
        <f>+D35051*E35051</f>
        <v>230160</v>
      </c>
    </row>
    <row r="35052" spans="1:6" ht="409.6" hidden="1" customHeight="1" x14ac:dyDescent="0.2"/>
    <row r="35053" spans="1:6" ht="25.5" customHeight="1" thickBot="1" x14ac:dyDescent="0.25">
      <c r="A35053" s="84" t="s">
        <v>7101</v>
      </c>
      <c r="B35053" s="85" t="s">
        <v>7102</v>
      </c>
      <c r="C35053" s="86" t="s">
        <v>9</v>
      </c>
      <c r="D35053" s="87">
        <v>0.5</v>
      </c>
      <c r="E35053" s="88">
        <v>882000</v>
      </c>
      <c r="F35053" s="89">
        <f>+D35053*E35053</f>
        <v>441000</v>
      </c>
    </row>
    <row r="35054" spans="1:6" ht="409.6" hidden="1" customHeight="1" thickBot="1" x14ac:dyDescent="0.25"/>
    <row r="35055" spans="1:6" ht="13.5" customHeight="1" thickBot="1" x14ac:dyDescent="0.25">
      <c r="A35055" s="90" t="s">
        <v>4883</v>
      </c>
      <c r="B35055" s="91"/>
      <c r="C35055" s="92">
        <v>84.707284916561704</v>
      </c>
      <c r="D35055" s="91"/>
      <c r="E35055" s="93" t="s">
        <v>4884</v>
      </c>
      <c r="F35055" s="94">
        <v>13386288</v>
      </c>
    </row>
    <row r="35056" spans="1:6" ht="0.2" customHeight="1" x14ac:dyDescent="0.2"/>
    <row r="35057" spans="1:6" ht="12.75" customHeight="1" x14ac:dyDescent="0.2">
      <c r="A35057" s="80" t="s">
        <v>4871</v>
      </c>
      <c r="B35057" s="81" t="s">
        <v>4885</v>
      </c>
      <c r="C35057" s="82" t="s">
        <v>4870</v>
      </c>
      <c r="D35057" s="82" t="s">
        <v>4873</v>
      </c>
      <c r="E35057" s="82" t="s">
        <v>4874</v>
      </c>
      <c r="F35057" s="83" t="s">
        <v>4875</v>
      </c>
    </row>
    <row r="35058" spans="1:6" ht="409.6" hidden="1" customHeight="1" x14ac:dyDescent="0.2"/>
    <row r="35059" spans="1:6" ht="25.5" customHeight="1" thickBot="1" x14ac:dyDescent="0.25">
      <c r="A35059" s="84" t="s">
        <v>6003</v>
      </c>
      <c r="B35059" s="85" t="s">
        <v>6004</v>
      </c>
      <c r="C35059" s="86" t="s">
        <v>4888</v>
      </c>
      <c r="D35059" s="87">
        <v>12.100350000000001</v>
      </c>
      <c r="E35059" s="88">
        <v>184277</v>
      </c>
      <c r="F35059" s="89">
        <f>+D35059*E35059</f>
        <v>2229816.1969500002</v>
      </c>
    </row>
    <row r="35060" spans="1:6" ht="409.6" hidden="1" customHeight="1" thickBot="1" x14ac:dyDescent="0.25"/>
    <row r="35061" spans="1:6" ht="13.5" customHeight="1" thickBot="1" x14ac:dyDescent="0.25">
      <c r="A35061" s="90" t="s">
        <v>4893</v>
      </c>
      <c r="B35061" s="91"/>
      <c r="C35061" s="92">
        <v>14.110084828856801</v>
      </c>
      <c r="D35061" s="91"/>
      <c r="E35061" s="93" t="s">
        <v>4884</v>
      </c>
      <c r="F35061" s="94">
        <v>2229816</v>
      </c>
    </row>
    <row r="35062" spans="1:6" ht="0.2" customHeight="1" x14ac:dyDescent="0.2"/>
    <row r="35063" spans="1:6" ht="12.75" customHeight="1" x14ac:dyDescent="0.2">
      <c r="A35063" s="80" t="s">
        <v>4871</v>
      </c>
      <c r="B35063" s="81" t="s">
        <v>4894</v>
      </c>
      <c r="C35063" s="82" t="s">
        <v>4870</v>
      </c>
      <c r="D35063" s="82" t="s">
        <v>4873</v>
      </c>
      <c r="E35063" s="82" t="s">
        <v>4874</v>
      </c>
      <c r="F35063" s="83" t="s">
        <v>4875</v>
      </c>
    </row>
    <row r="35064" spans="1:6" ht="409.6" hidden="1" customHeight="1" x14ac:dyDescent="0.2"/>
    <row r="35065" spans="1:6" ht="25.5" customHeight="1" thickBot="1" x14ac:dyDescent="0.25">
      <c r="A35065" s="84" t="s">
        <v>4895</v>
      </c>
      <c r="B35065" s="85" t="s">
        <v>4896</v>
      </c>
      <c r="C35065" s="86" t="s">
        <v>4897</v>
      </c>
      <c r="D35065" s="87">
        <v>0.05</v>
      </c>
      <c r="E35065" s="88">
        <v>2229816</v>
      </c>
      <c r="F35065" s="89">
        <f>+D35065*E35065</f>
        <v>111490.8</v>
      </c>
    </row>
    <row r="35066" spans="1:6" ht="409.6" hidden="1" customHeight="1" thickBot="1" x14ac:dyDescent="0.25"/>
    <row r="35067" spans="1:6" ht="13.5" customHeight="1" thickBot="1" x14ac:dyDescent="0.25">
      <c r="A35067" s="90" t="s">
        <v>4898</v>
      </c>
      <c r="B35067" s="91"/>
      <c r="C35067" s="92">
        <v>0.70550550702572501</v>
      </c>
      <c r="D35067" s="91"/>
      <c r="E35067" s="93" t="s">
        <v>4884</v>
      </c>
      <c r="F35067" s="94">
        <v>111491</v>
      </c>
    </row>
    <row r="35068" spans="1:6" ht="0.2" customHeight="1" x14ac:dyDescent="0.2"/>
    <row r="35069" spans="1:6" ht="12.75" customHeight="1" x14ac:dyDescent="0.2">
      <c r="A35069" s="80" t="s">
        <v>4871</v>
      </c>
      <c r="B35069" s="81" t="s">
        <v>4899</v>
      </c>
      <c r="C35069" s="82" t="s">
        <v>4870</v>
      </c>
      <c r="D35069" s="82" t="s">
        <v>4873</v>
      </c>
      <c r="E35069" s="82" t="s">
        <v>4874</v>
      </c>
      <c r="F35069" s="83" t="s">
        <v>4875</v>
      </c>
    </row>
    <row r="35070" spans="1:6" ht="409.6" hidden="1" customHeight="1" x14ac:dyDescent="0.2"/>
    <row r="35071" spans="1:6" ht="25.5" customHeight="1" thickBot="1" x14ac:dyDescent="0.25">
      <c r="A35071" s="84" t="s">
        <v>6716</v>
      </c>
      <c r="B35071" s="85" t="s">
        <v>6717</v>
      </c>
      <c r="C35071" s="86" t="s">
        <v>109</v>
      </c>
      <c r="D35071" s="87">
        <v>1</v>
      </c>
      <c r="E35071" s="88">
        <v>75400</v>
      </c>
      <c r="F35071" s="89">
        <f>+D35071*E35071</f>
        <v>75400</v>
      </c>
    </row>
    <row r="35072" spans="1:6" ht="409.6" hidden="1" customHeight="1" thickBot="1" x14ac:dyDescent="0.25"/>
    <row r="35073" spans="1:6" ht="13.5" customHeight="1" thickBot="1" x14ac:dyDescent="0.25">
      <c r="A35073" s="90" t="s">
        <v>4904</v>
      </c>
      <c r="B35073" s="91"/>
      <c r="C35073" s="92">
        <v>0.47712474755576401</v>
      </c>
      <c r="D35073" s="91"/>
      <c r="E35073" s="93" t="s">
        <v>4884</v>
      </c>
      <c r="F35073" s="94">
        <v>75400</v>
      </c>
    </row>
    <row r="35074" spans="1:6" ht="0.2" customHeight="1" thickBot="1" x14ac:dyDescent="0.25"/>
    <row r="35075" spans="1:6" ht="12.75" customHeight="1" thickBot="1" x14ac:dyDescent="0.3">
      <c r="A35075" s="157" t="s">
        <v>4909</v>
      </c>
      <c r="B35075" s="158"/>
      <c r="C35075" s="158"/>
      <c r="D35075" s="158"/>
      <c r="E35075" s="159">
        <v>15802995</v>
      </c>
      <c r="F35075" s="160"/>
    </row>
    <row r="35076" spans="1:6" ht="12.75" customHeight="1" x14ac:dyDescent="0.2"/>
    <row r="35077" spans="1:6" ht="12.75" customHeight="1" x14ac:dyDescent="0.2"/>
    <row r="35078" spans="1:6" ht="409.6" hidden="1" customHeight="1" x14ac:dyDescent="0.2"/>
    <row r="35079" spans="1:6" ht="12.75" customHeight="1" x14ac:dyDescent="0.25">
      <c r="A35079" s="144" t="s">
        <v>4868</v>
      </c>
      <c r="B35079" s="145"/>
      <c r="C35079" s="145"/>
      <c r="D35079" s="145"/>
      <c r="E35079" s="146"/>
      <c r="F35079" s="147"/>
    </row>
    <row r="35080" spans="1:6" ht="12.75" customHeight="1" x14ac:dyDescent="0.2">
      <c r="A35080" s="138" t="s">
        <v>4099</v>
      </c>
      <c r="B35080" s="139"/>
      <c r="C35080" s="139"/>
      <c r="D35080" s="140"/>
      <c r="E35080" s="76" t="s">
        <v>4869</v>
      </c>
      <c r="F35080" s="77" t="s">
        <v>4870</v>
      </c>
    </row>
    <row r="35081" spans="1:6" ht="12.75" customHeight="1" x14ac:dyDescent="0.2">
      <c r="A35081" s="141"/>
      <c r="B35081" s="142"/>
      <c r="C35081" s="142"/>
      <c r="D35081" s="143"/>
      <c r="E35081" s="78" t="s">
        <v>4098</v>
      </c>
      <c r="F35081" s="79" t="s">
        <v>9</v>
      </c>
    </row>
    <row r="35082" spans="1:6" ht="409.6" hidden="1" customHeight="1" x14ac:dyDescent="0.2"/>
    <row r="35083" spans="1:6" ht="12.75" customHeight="1" x14ac:dyDescent="0.2">
      <c r="A35083" s="80" t="s">
        <v>4871</v>
      </c>
      <c r="B35083" s="81" t="s">
        <v>4872</v>
      </c>
      <c r="C35083" s="82" t="s">
        <v>4870</v>
      </c>
      <c r="D35083" s="82" t="s">
        <v>4873</v>
      </c>
      <c r="E35083" s="82" t="s">
        <v>4874</v>
      </c>
      <c r="F35083" s="83" t="s">
        <v>4875</v>
      </c>
    </row>
    <row r="35084" spans="1:6" ht="409.6" hidden="1" customHeight="1" x14ac:dyDescent="0.2"/>
    <row r="35085" spans="1:6" ht="25.5" customHeight="1" x14ac:dyDescent="0.2">
      <c r="A35085" s="84" t="s">
        <v>7139</v>
      </c>
      <c r="B35085" s="85" t="s">
        <v>7140</v>
      </c>
      <c r="C35085" s="86" t="s">
        <v>9</v>
      </c>
      <c r="D35085" s="87">
        <v>2</v>
      </c>
      <c r="E35085" s="88">
        <v>3466155</v>
      </c>
      <c r="F35085" s="89">
        <f>+D35085*E35085</f>
        <v>6932310</v>
      </c>
    </row>
    <row r="35086" spans="1:6" ht="409.6" hidden="1" customHeight="1" x14ac:dyDescent="0.2"/>
    <row r="35087" spans="1:6" ht="25.5" customHeight="1" x14ac:dyDescent="0.2">
      <c r="A35087" s="84" t="s">
        <v>7085</v>
      </c>
      <c r="B35087" s="85" t="s">
        <v>7086</v>
      </c>
      <c r="C35087" s="86" t="s">
        <v>9</v>
      </c>
      <c r="D35087" s="87">
        <v>1</v>
      </c>
      <c r="E35087" s="88">
        <v>75600</v>
      </c>
      <c r="F35087" s="89">
        <f>+D35087*E35087</f>
        <v>75600</v>
      </c>
    </row>
    <row r="35088" spans="1:6" ht="409.6" hidden="1" customHeight="1" x14ac:dyDescent="0.2"/>
    <row r="35089" spans="1:6" ht="25.5" customHeight="1" x14ac:dyDescent="0.2">
      <c r="A35089" s="84" t="s">
        <v>7137</v>
      </c>
      <c r="B35089" s="85" t="s">
        <v>7138</v>
      </c>
      <c r="C35089" s="86" t="s">
        <v>9</v>
      </c>
      <c r="D35089" s="87">
        <v>1</v>
      </c>
      <c r="E35089" s="88">
        <v>5928000</v>
      </c>
      <c r="F35089" s="89">
        <f>+D35089*E35089</f>
        <v>5928000</v>
      </c>
    </row>
    <row r="35090" spans="1:6" ht="409.6" hidden="1" customHeight="1" x14ac:dyDescent="0.2"/>
    <row r="35091" spans="1:6" ht="25.5" customHeight="1" x14ac:dyDescent="0.2">
      <c r="A35091" s="84" t="s">
        <v>6179</v>
      </c>
      <c r="B35091" s="85" t="s">
        <v>6180</v>
      </c>
      <c r="C35091" s="86" t="s">
        <v>9</v>
      </c>
      <c r="D35091" s="87">
        <v>2</v>
      </c>
      <c r="E35091" s="88">
        <v>171000</v>
      </c>
      <c r="F35091" s="89">
        <f>+D35091*E35091</f>
        <v>342000</v>
      </c>
    </row>
    <row r="35092" spans="1:6" ht="409.6" hidden="1" customHeight="1" x14ac:dyDescent="0.2"/>
    <row r="35093" spans="1:6" ht="25.5" customHeight="1" x14ac:dyDescent="0.2">
      <c r="A35093" s="84" t="s">
        <v>7119</v>
      </c>
      <c r="B35093" s="85" t="s">
        <v>7120</v>
      </c>
      <c r="C35093" s="86" t="s">
        <v>9</v>
      </c>
      <c r="D35093" s="87">
        <v>2</v>
      </c>
      <c r="E35093" s="88">
        <v>163100</v>
      </c>
      <c r="F35093" s="89">
        <f>+D35093*E35093</f>
        <v>326200</v>
      </c>
    </row>
    <row r="35094" spans="1:6" ht="409.6" hidden="1" customHeight="1" x14ac:dyDescent="0.2"/>
    <row r="35095" spans="1:6" ht="25.5" customHeight="1" x14ac:dyDescent="0.2">
      <c r="A35095" s="84" t="s">
        <v>7081</v>
      </c>
      <c r="B35095" s="85" t="s">
        <v>7082</v>
      </c>
      <c r="C35095" s="86" t="s">
        <v>9</v>
      </c>
      <c r="D35095" s="87">
        <v>1</v>
      </c>
      <c r="E35095" s="88">
        <v>450000</v>
      </c>
      <c r="F35095" s="89">
        <f>+D35095*E35095</f>
        <v>450000</v>
      </c>
    </row>
    <row r="35096" spans="1:6" ht="409.6" hidden="1" customHeight="1" x14ac:dyDescent="0.2"/>
    <row r="35097" spans="1:6" ht="25.5" customHeight="1" x14ac:dyDescent="0.2">
      <c r="A35097" s="84" t="s">
        <v>7123</v>
      </c>
      <c r="B35097" s="85" t="s">
        <v>7124</v>
      </c>
      <c r="C35097" s="86" t="s">
        <v>9</v>
      </c>
      <c r="D35097" s="87">
        <v>6</v>
      </c>
      <c r="E35097" s="88">
        <v>38360</v>
      </c>
      <c r="F35097" s="89">
        <f>+D35097*E35097</f>
        <v>230160</v>
      </c>
    </row>
    <row r="35098" spans="1:6" ht="409.6" hidden="1" customHeight="1" x14ac:dyDescent="0.2"/>
    <row r="35099" spans="1:6" ht="25.5" customHeight="1" thickBot="1" x14ac:dyDescent="0.25">
      <c r="A35099" s="84" t="s">
        <v>7101</v>
      </c>
      <c r="B35099" s="85" t="s">
        <v>7102</v>
      </c>
      <c r="C35099" s="86" t="s">
        <v>9</v>
      </c>
      <c r="D35099" s="87">
        <v>0.5</v>
      </c>
      <c r="E35099" s="88">
        <v>882000</v>
      </c>
      <c r="F35099" s="89">
        <f>+D35099*E35099</f>
        <v>441000</v>
      </c>
    </row>
    <row r="35100" spans="1:6" ht="409.6" hidden="1" customHeight="1" thickBot="1" x14ac:dyDescent="0.25"/>
    <row r="35101" spans="1:6" ht="13.5" customHeight="1" thickBot="1" x14ac:dyDescent="0.25">
      <c r="A35101" s="90" t="s">
        <v>4883</v>
      </c>
      <c r="B35101" s="91"/>
      <c r="C35101" s="92">
        <v>85.901818675873898</v>
      </c>
      <c r="D35101" s="91"/>
      <c r="E35101" s="93" t="s">
        <v>4884</v>
      </c>
      <c r="F35101" s="94">
        <v>14725270</v>
      </c>
    </row>
    <row r="35102" spans="1:6" ht="0.2" customHeight="1" x14ac:dyDescent="0.2"/>
    <row r="35103" spans="1:6" ht="12.75" customHeight="1" x14ac:dyDescent="0.2">
      <c r="A35103" s="80" t="s">
        <v>4871</v>
      </c>
      <c r="B35103" s="81" t="s">
        <v>4885</v>
      </c>
      <c r="C35103" s="82" t="s">
        <v>4870</v>
      </c>
      <c r="D35103" s="82" t="s">
        <v>4873</v>
      </c>
      <c r="E35103" s="82" t="s">
        <v>4874</v>
      </c>
      <c r="F35103" s="83" t="s">
        <v>4875</v>
      </c>
    </row>
    <row r="35104" spans="1:6" ht="409.6" hidden="1" customHeight="1" x14ac:dyDescent="0.2"/>
    <row r="35105" spans="1:6" ht="25.5" customHeight="1" thickBot="1" x14ac:dyDescent="0.25">
      <c r="A35105" s="84" t="s">
        <v>6003</v>
      </c>
      <c r="B35105" s="85" t="s">
        <v>6004</v>
      </c>
      <c r="C35105" s="86" t="s">
        <v>4888</v>
      </c>
      <c r="D35105" s="87">
        <v>12.100350000000001</v>
      </c>
      <c r="E35105" s="88">
        <v>184277</v>
      </c>
      <c r="F35105" s="89">
        <f>+D35105*E35105</f>
        <v>2229816.1969500002</v>
      </c>
    </row>
    <row r="35106" spans="1:6" ht="409.6" hidden="1" customHeight="1" thickBot="1" x14ac:dyDescent="0.25"/>
    <row r="35107" spans="1:6" ht="13.5" customHeight="1" thickBot="1" x14ac:dyDescent="0.25">
      <c r="A35107" s="90" t="s">
        <v>4893</v>
      </c>
      <c r="B35107" s="91"/>
      <c r="C35107" s="92">
        <v>13.0079278486956</v>
      </c>
      <c r="D35107" s="91"/>
      <c r="E35107" s="93" t="s">
        <v>4884</v>
      </c>
      <c r="F35107" s="94">
        <v>2229816</v>
      </c>
    </row>
    <row r="35108" spans="1:6" ht="0.2" customHeight="1" x14ac:dyDescent="0.2"/>
    <row r="35109" spans="1:6" ht="12.75" customHeight="1" x14ac:dyDescent="0.2">
      <c r="A35109" s="80" t="s">
        <v>4871</v>
      </c>
      <c r="B35109" s="81" t="s">
        <v>4894</v>
      </c>
      <c r="C35109" s="82" t="s">
        <v>4870</v>
      </c>
      <c r="D35109" s="82" t="s">
        <v>4873</v>
      </c>
      <c r="E35109" s="82" t="s">
        <v>4874</v>
      </c>
      <c r="F35109" s="83" t="s">
        <v>4875</v>
      </c>
    </row>
    <row r="35110" spans="1:6" ht="409.6" hidden="1" customHeight="1" x14ac:dyDescent="0.2"/>
    <row r="35111" spans="1:6" ht="25.5" customHeight="1" thickBot="1" x14ac:dyDescent="0.25">
      <c r="A35111" s="84" t="s">
        <v>4895</v>
      </c>
      <c r="B35111" s="85" t="s">
        <v>4896</v>
      </c>
      <c r="C35111" s="86" t="s">
        <v>4897</v>
      </c>
      <c r="D35111" s="87">
        <v>0.05</v>
      </c>
      <c r="E35111" s="88">
        <v>2229816</v>
      </c>
      <c r="F35111" s="89">
        <f>+D35111*E35111</f>
        <v>111490.8</v>
      </c>
    </row>
    <row r="35112" spans="1:6" ht="409.6" hidden="1" customHeight="1" thickBot="1" x14ac:dyDescent="0.25"/>
    <row r="35113" spans="1:6" ht="13.5" customHeight="1" thickBot="1" x14ac:dyDescent="0.25">
      <c r="A35113" s="90" t="s">
        <v>4898</v>
      </c>
      <c r="B35113" s="91"/>
      <c r="C35113" s="92">
        <v>0.65039755916135</v>
      </c>
      <c r="D35113" s="91"/>
      <c r="E35113" s="93" t="s">
        <v>4884</v>
      </c>
      <c r="F35113" s="94">
        <v>111491</v>
      </c>
    </row>
    <row r="35114" spans="1:6" ht="0.2" customHeight="1" x14ac:dyDescent="0.2"/>
    <row r="35115" spans="1:6" ht="12.75" customHeight="1" x14ac:dyDescent="0.2">
      <c r="A35115" s="80" t="s">
        <v>4871</v>
      </c>
      <c r="B35115" s="81" t="s">
        <v>4899</v>
      </c>
      <c r="C35115" s="82" t="s">
        <v>4870</v>
      </c>
      <c r="D35115" s="82" t="s">
        <v>4873</v>
      </c>
      <c r="E35115" s="82" t="s">
        <v>4874</v>
      </c>
      <c r="F35115" s="83" t="s">
        <v>4875</v>
      </c>
    </row>
    <row r="35116" spans="1:6" ht="409.6" hidden="1" customHeight="1" x14ac:dyDescent="0.2"/>
    <row r="35117" spans="1:6" ht="25.5" customHeight="1" thickBot="1" x14ac:dyDescent="0.25">
      <c r="A35117" s="84" t="s">
        <v>6716</v>
      </c>
      <c r="B35117" s="85" t="s">
        <v>6717</v>
      </c>
      <c r="C35117" s="86" t="s">
        <v>109</v>
      </c>
      <c r="D35117" s="87">
        <v>1</v>
      </c>
      <c r="E35117" s="88">
        <v>75400</v>
      </c>
      <c r="F35117" s="89">
        <f>+D35117*E35117</f>
        <v>75400</v>
      </c>
    </row>
    <row r="35118" spans="1:6" ht="409.6" hidden="1" customHeight="1" thickBot="1" x14ac:dyDescent="0.25"/>
    <row r="35119" spans="1:6" ht="13.5" customHeight="1" thickBot="1" x14ac:dyDescent="0.25">
      <c r="A35119" s="90" t="s">
        <v>4904</v>
      </c>
      <c r="B35119" s="91"/>
      <c r="C35119" s="92">
        <v>0.43985591626916798</v>
      </c>
      <c r="D35119" s="91"/>
      <c r="E35119" s="93" t="s">
        <v>4884</v>
      </c>
      <c r="F35119" s="94">
        <v>75400</v>
      </c>
    </row>
    <row r="35120" spans="1:6" ht="0.2" customHeight="1" thickBot="1" x14ac:dyDescent="0.25"/>
    <row r="35121" spans="1:6" ht="12.75" customHeight="1" thickBot="1" x14ac:dyDescent="0.3">
      <c r="A35121" s="157" t="s">
        <v>4909</v>
      </c>
      <c r="B35121" s="158"/>
      <c r="C35121" s="158"/>
      <c r="D35121" s="158"/>
      <c r="E35121" s="159">
        <v>17141977</v>
      </c>
      <c r="F35121" s="160"/>
    </row>
    <row r="35122" spans="1:6" ht="12.75" customHeight="1" x14ac:dyDescent="0.2"/>
    <row r="35123" spans="1:6" ht="12.75" customHeight="1" x14ac:dyDescent="0.2"/>
    <row r="35124" spans="1:6" ht="409.6" hidden="1" customHeight="1" x14ac:dyDescent="0.2"/>
    <row r="35125" spans="1:6" ht="12.75" customHeight="1" x14ac:dyDescent="0.25">
      <c r="A35125" s="144" t="s">
        <v>4868</v>
      </c>
      <c r="B35125" s="145"/>
      <c r="C35125" s="145"/>
      <c r="D35125" s="145"/>
      <c r="E35125" s="146"/>
      <c r="F35125" s="147"/>
    </row>
    <row r="35126" spans="1:6" ht="12.75" customHeight="1" x14ac:dyDescent="0.2">
      <c r="A35126" s="138" t="s">
        <v>4101</v>
      </c>
      <c r="B35126" s="139"/>
      <c r="C35126" s="139"/>
      <c r="D35126" s="140"/>
      <c r="E35126" s="76" t="s">
        <v>4869</v>
      </c>
      <c r="F35126" s="77" t="s">
        <v>4870</v>
      </c>
    </row>
    <row r="35127" spans="1:6" ht="12.75" customHeight="1" x14ac:dyDescent="0.2">
      <c r="A35127" s="141"/>
      <c r="B35127" s="142"/>
      <c r="C35127" s="142"/>
      <c r="D35127" s="143"/>
      <c r="E35127" s="78" t="s">
        <v>4100</v>
      </c>
      <c r="F35127" s="79" t="s">
        <v>9</v>
      </c>
    </row>
    <row r="35128" spans="1:6" ht="409.6" hidden="1" customHeight="1" x14ac:dyDescent="0.2"/>
    <row r="35129" spans="1:6" ht="12.75" customHeight="1" x14ac:dyDescent="0.2">
      <c r="A35129" s="80" t="s">
        <v>4871</v>
      </c>
      <c r="B35129" s="81" t="s">
        <v>4872</v>
      </c>
      <c r="C35129" s="82" t="s">
        <v>4870</v>
      </c>
      <c r="D35129" s="82" t="s">
        <v>4873</v>
      </c>
      <c r="E35129" s="82" t="s">
        <v>4874</v>
      </c>
      <c r="F35129" s="83" t="s">
        <v>4875</v>
      </c>
    </row>
    <row r="35130" spans="1:6" ht="409.6" hidden="1" customHeight="1" x14ac:dyDescent="0.2"/>
    <row r="35131" spans="1:6" ht="25.5" customHeight="1" x14ac:dyDescent="0.2">
      <c r="A35131" s="84" t="s">
        <v>7141</v>
      </c>
      <c r="B35131" s="85" t="s">
        <v>7142</v>
      </c>
      <c r="C35131" s="86" t="s">
        <v>9</v>
      </c>
      <c r="D35131" s="87">
        <v>1</v>
      </c>
      <c r="E35131" s="88">
        <v>4555600</v>
      </c>
      <c r="F35131" s="89">
        <f>+D35131*E35131</f>
        <v>4555600</v>
      </c>
    </row>
    <row r="35132" spans="1:6" ht="409.6" hidden="1" customHeight="1" x14ac:dyDescent="0.2"/>
    <row r="35133" spans="1:6" ht="25.5" customHeight="1" x14ac:dyDescent="0.2">
      <c r="A35133" s="84" t="s">
        <v>7085</v>
      </c>
      <c r="B35133" s="85" t="s">
        <v>7086</v>
      </c>
      <c r="C35133" s="86" t="s">
        <v>9</v>
      </c>
      <c r="D35133" s="87">
        <v>1</v>
      </c>
      <c r="E35133" s="88">
        <v>75600</v>
      </c>
      <c r="F35133" s="89">
        <f>+D35133*E35133</f>
        <v>75600</v>
      </c>
    </row>
    <row r="35134" spans="1:6" ht="409.6" hidden="1" customHeight="1" x14ac:dyDescent="0.2"/>
    <row r="35135" spans="1:6" ht="25.5" customHeight="1" x14ac:dyDescent="0.2">
      <c r="A35135" s="84" t="s">
        <v>7143</v>
      </c>
      <c r="B35135" s="85" t="s">
        <v>7144</v>
      </c>
      <c r="C35135" s="86" t="s">
        <v>9</v>
      </c>
      <c r="D35135" s="87">
        <v>1</v>
      </c>
      <c r="E35135" s="88">
        <v>7320000</v>
      </c>
      <c r="F35135" s="89">
        <f>+D35135*E35135</f>
        <v>7320000</v>
      </c>
    </row>
    <row r="35136" spans="1:6" ht="409.6" hidden="1" customHeight="1" x14ac:dyDescent="0.2"/>
    <row r="35137" spans="1:6" ht="25.5" customHeight="1" x14ac:dyDescent="0.2">
      <c r="A35137" s="84" t="s">
        <v>6179</v>
      </c>
      <c r="B35137" s="85" t="s">
        <v>6180</v>
      </c>
      <c r="C35137" s="86" t="s">
        <v>9</v>
      </c>
      <c r="D35137" s="87">
        <v>2</v>
      </c>
      <c r="E35137" s="88">
        <v>171000</v>
      </c>
      <c r="F35137" s="89">
        <f>+D35137*E35137</f>
        <v>342000</v>
      </c>
    </row>
    <row r="35138" spans="1:6" ht="409.6" hidden="1" customHeight="1" x14ac:dyDescent="0.2"/>
    <row r="35139" spans="1:6" ht="25.5" customHeight="1" x14ac:dyDescent="0.2">
      <c r="A35139" s="84" t="s">
        <v>7119</v>
      </c>
      <c r="B35139" s="85" t="s">
        <v>7120</v>
      </c>
      <c r="C35139" s="86" t="s">
        <v>9</v>
      </c>
      <c r="D35139" s="87">
        <v>2</v>
      </c>
      <c r="E35139" s="88">
        <v>163100</v>
      </c>
      <c r="F35139" s="89">
        <f>+D35139*E35139</f>
        <v>326200</v>
      </c>
    </row>
    <row r="35140" spans="1:6" ht="409.6" hidden="1" customHeight="1" x14ac:dyDescent="0.2"/>
    <row r="35141" spans="1:6" ht="25.5" customHeight="1" x14ac:dyDescent="0.2">
      <c r="A35141" s="84" t="s">
        <v>7081</v>
      </c>
      <c r="B35141" s="85" t="s">
        <v>7082</v>
      </c>
      <c r="C35141" s="86" t="s">
        <v>9</v>
      </c>
      <c r="D35141" s="87">
        <v>1</v>
      </c>
      <c r="E35141" s="88">
        <v>450000</v>
      </c>
      <c r="F35141" s="89">
        <f>+D35141*E35141</f>
        <v>450000</v>
      </c>
    </row>
    <row r="35142" spans="1:6" ht="409.6" hidden="1" customHeight="1" x14ac:dyDescent="0.2"/>
    <row r="35143" spans="1:6" ht="25.5" customHeight="1" x14ac:dyDescent="0.2">
      <c r="A35143" s="84" t="s">
        <v>7123</v>
      </c>
      <c r="B35143" s="85" t="s">
        <v>7124</v>
      </c>
      <c r="C35143" s="86" t="s">
        <v>9</v>
      </c>
      <c r="D35143" s="87">
        <v>6</v>
      </c>
      <c r="E35143" s="88">
        <v>38360</v>
      </c>
      <c r="F35143" s="89">
        <f>+D35143*E35143</f>
        <v>230160</v>
      </c>
    </row>
    <row r="35144" spans="1:6" ht="409.6" hidden="1" customHeight="1" x14ac:dyDescent="0.2"/>
    <row r="35145" spans="1:6" ht="25.5" customHeight="1" thickBot="1" x14ac:dyDescent="0.25">
      <c r="A35145" s="84" t="s">
        <v>7101</v>
      </c>
      <c r="B35145" s="85" t="s">
        <v>7102</v>
      </c>
      <c r="C35145" s="86" t="s">
        <v>9</v>
      </c>
      <c r="D35145" s="87">
        <v>0.5</v>
      </c>
      <c r="E35145" s="88">
        <v>882000</v>
      </c>
      <c r="F35145" s="89">
        <f>+D35145*E35145</f>
        <v>441000</v>
      </c>
    </row>
    <row r="35146" spans="1:6" ht="409.6" hidden="1" customHeight="1" thickBot="1" x14ac:dyDescent="0.25"/>
    <row r="35147" spans="1:6" ht="13.5" customHeight="1" thickBot="1" x14ac:dyDescent="0.25">
      <c r="A35147" s="90" t="s">
        <v>4883</v>
      </c>
      <c r="B35147" s="91"/>
      <c r="C35147" s="92">
        <v>82.647360131960895</v>
      </c>
      <c r="D35147" s="91"/>
      <c r="E35147" s="93" t="s">
        <v>4884</v>
      </c>
      <c r="F35147" s="94">
        <v>13740560</v>
      </c>
    </row>
    <row r="35148" spans="1:6" ht="0.2" customHeight="1" x14ac:dyDescent="0.2"/>
    <row r="35149" spans="1:6" ht="12.75" customHeight="1" x14ac:dyDescent="0.2">
      <c r="A35149" s="80" t="s">
        <v>4871</v>
      </c>
      <c r="B35149" s="81" t="s">
        <v>4885</v>
      </c>
      <c r="C35149" s="82" t="s">
        <v>4870</v>
      </c>
      <c r="D35149" s="82" t="s">
        <v>4873</v>
      </c>
      <c r="E35149" s="82" t="s">
        <v>4874</v>
      </c>
      <c r="F35149" s="83" t="s">
        <v>4875</v>
      </c>
    </row>
    <row r="35150" spans="1:6" ht="409.6" hidden="1" customHeight="1" x14ac:dyDescent="0.2"/>
    <row r="35151" spans="1:6" ht="25.5" customHeight="1" thickBot="1" x14ac:dyDescent="0.25">
      <c r="A35151" s="84" t="s">
        <v>6003</v>
      </c>
      <c r="B35151" s="85" t="s">
        <v>6004</v>
      </c>
      <c r="C35151" s="86" t="s">
        <v>4888</v>
      </c>
      <c r="D35151" s="87">
        <v>14.52042</v>
      </c>
      <c r="E35151" s="88">
        <v>184277</v>
      </c>
      <c r="F35151" s="89">
        <f>+D35151*E35151</f>
        <v>2675779.43634</v>
      </c>
    </row>
    <row r="35152" spans="1:6" ht="409.6" hidden="1" customHeight="1" thickBot="1" x14ac:dyDescent="0.25"/>
    <row r="35153" spans="1:6" ht="13.5" customHeight="1" thickBot="1" x14ac:dyDescent="0.25">
      <c r="A35153" s="90" t="s">
        <v>4893</v>
      </c>
      <c r="B35153" s="91"/>
      <c r="C35153" s="92">
        <v>16.0944001297282</v>
      </c>
      <c r="D35153" s="91"/>
      <c r="E35153" s="93" t="s">
        <v>4884</v>
      </c>
      <c r="F35153" s="94">
        <v>2675779</v>
      </c>
    </row>
    <row r="35154" spans="1:6" ht="0.2" customHeight="1" x14ac:dyDescent="0.2"/>
    <row r="35155" spans="1:6" ht="12.75" customHeight="1" x14ac:dyDescent="0.2">
      <c r="A35155" s="80" t="s">
        <v>4871</v>
      </c>
      <c r="B35155" s="81" t="s">
        <v>4894</v>
      </c>
      <c r="C35155" s="82" t="s">
        <v>4870</v>
      </c>
      <c r="D35155" s="82" t="s">
        <v>4873</v>
      </c>
      <c r="E35155" s="82" t="s">
        <v>4874</v>
      </c>
      <c r="F35155" s="83" t="s">
        <v>4875</v>
      </c>
    </row>
    <row r="35156" spans="1:6" ht="409.6" hidden="1" customHeight="1" x14ac:dyDescent="0.2"/>
    <row r="35157" spans="1:6" ht="25.5" customHeight="1" thickBot="1" x14ac:dyDescent="0.25">
      <c r="A35157" s="84" t="s">
        <v>4895</v>
      </c>
      <c r="B35157" s="85" t="s">
        <v>4896</v>
      </c>
      <c r="C35157" s="86" t="s">
        <v>4897</v>
      </c>
      <c r="D35157" s="87">
        <v>0.05</v>
      </c>
      <c r="E35157" s="88">
        <v>2675779</v>
      </c>
      <c r="F35157" s="89">
        <f>+D35157*E35157</f>
        <v>133788.95000000001</v>
      </c>
    </row>
    <row r="35158" spans="1:6" ht="409.6" hidden="1" customHeight="1" thickBot="1" x14ac:dyDescent="0.25"/>
    <row r="35159" spans="1:6" ht="13.5" customHeight="1" thickBot="1" x14ac:dyDescent="0.25">
      <c r="A35159" s="90" t="s">
        <v>4898</v>
      </c>
      <c r="B35159" s="91"/>
      <c r="C35159" s="92">
        <v>0.804720307228739</v>
      </c>
      <c r="D35159" s="91"/>
      <c r="E35159" s="93" t="s">
        <v>4884</v>
      </c>
      <c r="F35159" s="94">
        <v>133789</v>
      </c>
    </row>
    <row r="35160" spans="1:6" ht="0.2" customHeight="1" x14ac:dyDescent="0.2"/>
    <row r="35161" spans="1:6" ht="12.75" customHeight="1" x14ac:dyDescent="0.2">
      <c r="A35161" s="80" t="s">
        <v>4871</v>
      </c>
      <c r="B35161" s="81" t="s">
        <v>4899</v>
      </c>
      <c r="C35161" s="82" t="s">
        <v>4870</v>
      </c>
      <c r="D35161" s="82" t="s">
        <v>4873</v>
      </c>
      <c r="E35161" s="82" t="s">
        <v>4874</v>
      </c>
      <c r="F35161" s="83" t="s">
        <v>4875</v>
      </c>
    </row>
    <row r="35162" spans="1:6" ht="409.6" hidden="1" customHeight="1" x14ac:dyDescent="0.2"/>
    <row r="35163" spans="1:6" ht="25.5" customHeight="1" thickBot="1" x14ac:dyDescent="0.25">
      <c r="A35163" s="84" t="s">
        <v>6716</v>
      </c>
      <c r="B35163" s="85" t="s">
        <v>6717</v>
      </c>
      <c r="C35163" s="86" t="s">
        <v>109</v>
      </c>
      <c r="D35163" s="87">
        <v>1</v>
      </c>
      <c r="E35163" s="88">
        <v>75400</v>
      </c>
      <c r="F35163" s="89">
        <f>+D35163*E35163</f>
        <v>75400</v>
      </c>
    </row>
    <row r="35164" spans="1:6" ht="409.6" hidden="1" customHeight="1" thickBot="1" x14ac:dyDescent="0.25"/>
    <row r="35165" spans="1:6" ht="13.5" customHeight="1" thickBot="1" x14ac:dyDescent="0.25">
      <c r="A35165" s="90" t="s">
        <v>4904</v>
      </c>
      <c r="B35165" s="91"/>
      <c r="C35165" s="92">
        <v>0.453519431082129</v>
      </c>
      <c r="D35165" s="91"/>
      <c r="E35165" s="93" t="s">
        <v>4884</v>
      </c>
      <c r="F35165" s="94">
        <v>75400</v>
      </c>
    </row>
    <row r="35166" spans="1:6" ht="0.2" customHeight="1" thickBot="1" x14ac:dyDescent="0.25"/>
    <row r="35167" spans="1:6" ht="12.75" customHeight="1" thickBot="1" x14ac:dyDescent="0.3">
      <c r="A35167" s="157" t="s">
        <v>4909</v>
      </c>
      <c r="B35167" s="158"/>
      <c r="C35167" s="158"/>
      <c r="D35167" s="158"/>
      <c r="E35167" s="159">
        <v>16625528</v>
      </c>
      <c r="F35167" s="160"/>
    </row>
    <row r="35168" spans="1:6" ht="12.75" customHeight="1" x14ac:dyDescent="0.2"/>
    <row r="35169" spans="1:6" ht="12.75" customHeight="1" x14ac:dyDescent="0.2"/>
    <row r="35170" spans="1:6" ht="409.6" hidden="1" customHeight="1" x14ac:dyDescent="0.2"/>
    <row r="35171" spans="1:6" ht="12.75" customHeight="1" x14ac:dyDescent="0.25">
      <c r="A35171" s="144" t="s">
        <v>4868</v>
      </c>
      <c r="B35171" s="145"/>
      <c r="C35171" s="145"/>
      <c r="D35171" s="145"/>
      <c r="E35171" s="146"/>
      <c r="F35171" s="147"/>
    </row>
    <row r="35172" spans="1:6" ht="12.75" customHeight="1" x14ac:dyDescent="0.2">
      <c r="A35172" s="138" t="s">
        <v>4103</v>
      </c>
      <c r="B35172" s="139"/>
      <c r="C35172" s="139"/>
      <c r="D35172" s="140"/>
      <c r="E35172" s="76" t="s">
        <v>4869</v>
      </c>
      <c r="F35172" s="77" t="s">
        <v>4870</v>
      </c>
    </row>
    <row r="35173" spans="1:6" ht="12.75" customHeight="1" x14ac:dyDescent="0.2">
      <c r="A35173" s="141"/>
      <c r="B35173" s="142"/>
      <c r="C35173" s="142"/>
      <c r="D35173" s="143"/>
      <c r="E35173" s="78" t="s">
        <v>4102</v>
      </c>
      <c r="F35173" s="79" t="s">
        <v>9</v>
      </c>
    </row>
    <row r="35174" spans="1:6" ht="409.6" hidden="1" customHeight="1" x14ac:dyDescent="0.2"/>
    <row r="35175" spans="1:6" ht="12.75" customHeight="1" x14ac:dyDescent="0.2">
      <c r="A35175" s="80" t="s">
        <v>4871</v>
      </c>
      <c r="B35175" s="81" t="s">
        <v>4872</v>
      </c>
      <c r="C35175" s="82" t="s">
        <v>4870</v>
      </c>
      <c r="D35175" s="82" t="s">
        <v>4873</v>
      </c>
      <c r="E35175" s="82" t="s">
        <v>4874</v>
      </c>
      <c r="F35175" s="83" t="s">
        <v>4875</v>
      </c>
    </row>
    <row r="35176" spans="1:6" ht="409.6" hidden="1" customHeight="1" x14ac:dyDescent="0.2"/>
    <row r="35177" spans="1:6" ht="25.5" customHeight="1" thickBot="1" x14ac:dyDescent="0.25">
      <c r="A35177" s="84" t="s">
        <v>7145</v>
      </c>
      <c r="B35177" s="85" t="s">
        <v>7146</v>
      </c>
      <c r="C35177" s="86" t="s">
        <v>9</v>
      </c>
      <c r="D35177" s="87">
        <v>1</v>
      </c>
      <c r="E35177" s="88">
        <v>180000000</v>
      </c>
      <c r="F35177" s="89">
        <f>+D35177*E35177</f>
        <v>180000000</v>
      </c>
    </row>
    <row r="35178" spans="1:6" ht="409.6" hidden="1" customHeight="1" thickBot="1" x14ac:dyDescent="0.25"/>
    <row r="35179" spans="1:6" ht="13.5" customHeight="1" thickBot="1" x14ac:dyDescent="0.25">
      <c r="A35179" s="90" t="s">
        <v>4883</v>
      </c>
      <c r="B35179" s="91"/>
      <c r="C35179" s="92">
        <v>100</v>
      </c>
      <c r="D35179" s="91"/>
      <c r="E35179" s="93" t="s">
        <v>4884</v>
      </c>
      <c r="F35179" s="94">
        <v>180000000</v>
      </c>
    </row>
    <row r="35180" spans="1:6" ht="0.2" customHeight="1" thickBot="1" x14ac:dyDescent="0.25"/>
    <row r="35181" spans="1:6" ht="12.75" customHeight="1" thickBot="1" x14ac:dyDescent="0.3">
      <c r="A35181" s="157" t="s">
        <v>4909</v>
      </c>
      <c r="B35181" s="158"/>
      <c r="C35181" s="158"/>
      <c r="D35181" s="158"/>
      <c r="E35181" s="159">
        <v>180000000</v>
      </c>
      <c r="F35181" s="160"/>
    </row>
    <row r="35182" spans="1:6" ht="12.75" customHeight="1" x14ac:dyDescent="0.2"/>
    <row r="35183" spans="1:6" ht="12.75" customHeight="1" x14ac:dyDescent="0.2"/>
    <row r="35184" spans="1:6" ht="409.6" hidden="1" customHeight="1" x14ac:dyDescent="0.2"/>
    <row r="35185" spans="1:6" ht="12.75" customHeight="1" x14ac:dyDescent="0.25">
      <c r="A35185" s="144" t="s">
        <v>4868</v>
      </c>
      <c r="B35185" s="145"/>
      <c r="C35185" s="145"/>
      <c r="D35185" s="145"/>
      <c r="E35185" s="146"/>
      <c r="F35185" s="147"/>
    </row>
    <row r="35186" spans="1:6" ht="12.75" customHeight="1" x14ac:dyDescent="0.2">
      <c r="A35186" s="138" t="s">
        <v>4105</v>
      </c>
      <c r="B35186" s="139"/>
      <c r="C35186" s="139"/>
      <c r="D35186" s="140"/>
      <c r="E35186" s="76" t="s">
        <v>4869</v>
      </c>
      <c r="F35186" s="77" t="s">
        <v>4870</v>
      </c>
    </row>
    <row r="35187" spans="1:6" ht="12.75" customHeight="1" x14ac:dyDescent="0.2">
      <c r="A35187" s="141"/>
      <c r="B35187" s="142"/>
      <c r="C35187" s="142"/>
      <c r="D35187" s="143"/>
      <c r="E35187" s="78" t="s">
        <v>4104</v>
      </c>
      <c r="F35187" s="79" t="s">
        <v>9</v>
      </c>
    </row>
    <row r="35188" spans="1:6" ht="409.6" hidden="1" customHeight="1" x14ac:dyDescent="0.2"/>
    <row r="35189" spans="1:6" ht="12.75" customHeight="1" x14ac:dyDescent="0.2">
      <c r="A35189" s="80" t="s">
        <v>4871</v>
      </c>
      <c r="B35189" s="81" t="s">
        <v>4872</v>
      </c>
      <c r="C35189" s="82" t="s">
        <v>4870</v>
      </c>
      <c r="D35189" s="82" t="s">
        <v>4873</v>
      </c>
      <c r="E35189" s="82" t="s">
        <v>4874</v>
      </c>
      <c r="F35189" s="83" t="s">
        <v>4875</v>
      </c>
    </row>
    <row r="35190" spans="1:6" ht="409.6" hidden="1" customHeight="1" x14ac:dyDescent="0.2"/>
    <row r="35191" spans="1:6" ht="25.5" customHeight="1" x14ac:dyDescent="0.2">
      <c r="A35191" s="84" t="s">
        <v>7147</v>
      </c>
      <c r="B35191" s="85" t="s">
        <v>7148</v>
      </c>
      <c r="C35191" s="86" t="s">
        <v>9</v>
      </c>
      <c r="D35191" s="87">
        <v>2</v>
      </c>
      <c r="E35191" s="88">
        <v>4919840</v>
      </c>
      <c r="F35191" s="89">
        <f>+D35191*E35191</f>
        <v>9839680</v>
      </c>
    </row>
    <row r="35192" spans="1:6" ht="409.6" hidden="1" customHeight="1" x14ac:dyDescent="0.2"/>
    <row r="35193" spans="1:6" ht="25.5" customHeight="1" x14ac:dyDescent="0.2">
      <c r="A35193" s="84" t="s">
        <v>7115</v>
      </c>
      <c r="B35193" s="85" t="s">
        <v>7116</v>
      </c>
      <c r="C35193" s="86" t="s">
        <v>9</v>
      </c>
      <c r="D35193" s="87">
        <v>1</v>
      </c>
      <c r="E35193" s="88">
        <v>46400</v>
      </c>
      <c r="F35193" s="89">
        <f>+D35193*E35193</f>
        <v>46400</v>
      </c>
    </row>
    <row r="35194" spans="1:6" ht="409.6" hidden="1" customHeight="1" x14ac:dyDescent="0.2"/>
    <row r="35195" spans="1:6" ht="25.5" customHeight="1" x14ac:dyDescent="0.2">
      <c r="A35195" s="84" t="s">
        <v>7095</v>
      </c>
      <c r="B35195" s="85" t="s">
        <v>7096</v>
      </c>
      <c r="C35195" s="86" t="s">
        <v>9</v>
      </c>
      <c r="D35195" s="87">
        <v>2</v>
      </c>
      <c r="E35195" s="88">
        <v>58000</v>
      </c>
      <c r="F35195" s="89">
        <f>+D35195*E35195</f>
        <v>116000</v>
      </c>
    </row>
    <row r="35196" spans="1:6" ht="409.6" hidden="1" customHeight="1" x14ac:dyDescent="0.2"/>
    <row r="35197" spans="1:6" ht="25.5" customHeight="1" x14ac:dyDescent="0.2">
      <c r="A35197" s="84" t="s">
        <v>7131</v>
      </c>
      <c r="B35197" s="85" t="s">
        <v>7132</v>
      </c>
      <c r="C35197" s="86" t="s">
        <v>9</v>
      </c>
      <c r="D35197" s="87">
        <v>1</v>
      </c>
      <c r="E35197" s="88">
        <v>1650680</v>
      </c>
      <c r="F35197" s="89">
        <f>+D35197*E35197</f>
        <v>1650680</v>
      </c>
    </row>
    <row r="35198" spans="1:6" ht="409.6" hidden="1" customHeight="1" x14ac:dyDescent="0.2"/>
    <row r="35199" spans="1:6" ht="25.5" customHeight="1" x14ac:dyDescent="0.2">
      <c r="A35199" s="84" t="s">
        <v>6179</v>
      </c>
      <c r="B35199" s="85" t="s">
        <v>6180</v>
      </c>
      <c r="C35199" s="86" t="s">
        <v>9</v>
      </c>
      <c r="D35199" s="87">
        <v>3</v>
      </c>
      <c r="E35199" s="88">
        <v>171000</v>
      </c>
      <c r="F35199" s="89">
        <f>+D35199*E35199</f>
        <v>513000</v>
      </c>
    </row>
    <row r="35200" spans="1:6" ht="409.6" hidden="1" customHeight="1" x14ac:dyDescent="0.2"/>
    <row r="35201" spans="1:6" ht="25.5" customHeight="1" x14ac:dyDescent="0.2">
      <c r="A35201" s="84" t="s">
        <v>7119</v>
      </c>
      <c r="B35201" s="85" t="s">
        <v>7120</v>
      </c>
      <c r="C35201" s="86" t="s">
        <v>9</v>
      </c>
      <c r="D35201" s="87">
        <v>3</v>
      </c>
      <c r="E35201" s="88">
        <v>163100</v>
      </c>
      <c r="F35201" s="89">
        <f>+D35201*E35201</f>
        <v>489300</v>
      </c>
    </row>
    <row r="35202" spans="1:6" ht="409.6" hidden="1" customHeight="1" x14ac:dyDescent="0.2"/>
    <row r="35203" spans="1:6" ht="25.5" customHeight="1" x14ac:dyDescent="0.2">
      <c r="A35203" s="84" t="s">
        <v>7081</v>
      </c>
      <c r="B35203" s="85" t="s">
        <v>7082</v>
      </c>
      <c r="C35203" s="86" t="s">
        <v>9</v>
      </c>
      <c r="D35203" s="87">
        <v>2</v>
      </c>
      <c r="E35203" s="88">
        <v>450000</v>
      </c>
      <c r="F35203" s="89">
        <f>+D35203*E35203</f>
        <v>900000</v>
      </c>
    </row>
    <row r="35204" spans="1:6" ht="409.6" hidden="1" customHeight="1" x14ac:dyDescent="0.2"/>
    <row r="35205" spans="1:6" ht="25.5" customHeight="1" x14ac:dyDescent="0.2">
      <c r="A35205" s="84" t="s">
        <v>7121</v>
      </c>
      <c r="B35205" s="85" t="s">
        <v>7122</v>
      </c>
      <c r="C35205" s="86" t="s">
        <v>9</v>
      </c>
      <c r="D35205" s="87">
        <v>1</v>
      </c>
      <c r="E35205" s="88">
        <v>117964</v>
      </c>
      <c r="F35205" s="89">
        <f>+D35205*E35205</f>
        <v>117964</v>
      </c>
    </row>
    <row r="35206" spans="1:6" ht="409.6" hidden="1" customHeight="1" x14ac:dyDescent="0.2"/>
    <row r="35207" spans="1:6" ht="25.5" customHeight="1" x14ac:dyDescent="0.2">
      <c r="A35207" s="84" t="s">
        <v>7123</v>
      </c>
      <c r="B35207" s="85" t="s">
        <v>7124</v>
      </c>
      <c r="C35207" s="86" t="s">
        <v>9</v>
      </c>
      <c r="D35207" s="87">
        <v>6</v>
      </c>
      <c r="E35207" s="88">
        <v>38360</v>
      </c>
      <c r="F35207" s="89">
        <f>+D35207*E35207</f>
        <v>230160</v>
      </c>
    </row>
    <row r="35208" spans="1:6" ht="409.6" hidden="1" customHeight="1" x14ac:dyDescent="0.2"/>
    <row r="35209" spans="1:6" ht="25.5" customHeight="1" thickBot="1" x14ac:dyDescent="0.25">
      <c r="A35209" s="84" t="s">
        <v>7101</v>
      </c>
      <c r="B35209" s="85" t="s">
        <v>7102</v>
      </c>
      <c r="C35209" s="86" t="s">
        <v>9</v>
      </c>
      <c r="D35209" s="87">
        <v>1</v>
      </c>
      <c r="E35209" s="88">
        <v>882000</v>
      </c>
      <c r="F35209" s="89">
        <f>+D35209*E35209</f>
        <v>882000</v>
      </c>
    </row>
    <row r="35210" spans="1:6" ht="409.6" hidden="1" customHeight="1" thickBot="1" x14ac:dyDescent="0.25"/>
    <row r="35211" spans="1:6" ht="13.5" customHeight="1" thickBot="1" x14ac:dyDescent="0.25">
      <c r="A35211" s="90" t="s">
        <v>4883</v>
      </c>
      <c r="B35211" s="91"/>
      <c r="C35211" s="92">
        <v>90.341846604691995</v>
      </c>
      <c r="D35211" s="91"/>
      <c r="E35211" s="93" t="s">
        <v>4884</v>
      </c>
      <c r="F35211" s="94">
        <v>14785184</v>
      </c>
    </row>
    <row r="35212" spans="1:6" ht="0.2" customHeight="1" x14ac:dyDescent="0.2"/>
    <row r="35213" spans="1:6" ht="12.75" customHeight="1" x14ac:dyDescent="0.2">
      <c r="A35213" s="80" t="s">
        <v>4871</v>
      </c>
      <c r="B35213" s="81" t="s">
        <v>4885</v>
      </c>
      <c r="C35213" s="82" t="s">
        <v>4870</v>
      </c>
      <c r="D35213" s="82" t="s">
        <v>4873</v>
      </c>
      <c r="E35213" s="82" t="s">
        <v>4874</v>
      </c>
      <c r="F35213" s="83" t="s">
        <v>4875</v>
      </c>
    </row>
    <row r="35214" spans="1:6" ht="409.6" hidden="1" customHeight="1" x14ac:dyDescent="0.2"/>
    <row r="35215" spans="1:6" ht="25.5" customHeight="1" thickBot="1" x14ac:dyDescent="0.25">
      <c r="A35215" s="84" t="s">
        <v>6003</v>
      </c>
      <c r="B35215" s="85" t="s">
        <v>6004</v>
      </c>
      <c r="C35215" s="86" t="s">
        <v>4888</v>
      </c>
      <c r="D35215" s="87">
        <v>7</v>
      </c>
      <c r="E35215" s="88">
        <v>184277</v>
      </c>
      <c r="F35215" s="89">
        <f>+D35215*E35215</f>
        <v>1289939</v>
      </c>
    </row>
    <row r="35216" spans="1:6" ht="409.6" hidden="1" customHeight="1" thickBot="1" x14ac:dyDescent="0.25"/>
    <row r="35217" spans="1:6" ht="13.5" customHeight="1" thickBot="1" x14ac:dyDescent="0.25">
      <c r="A35217" s="90" t="s">
        <v>4893</v>
      </c>
      <c r="B35217" s="91"/>
      <c r="C35217" s="92">
        <v>7.8819087586201002</v>
      </c>
      <c r="D35217" s="91"/>
      <c r="E35217" s="93" t="s">
        <v>4884</v>
      </c>
      <c r="F35217" s="94">
        <v>1289939</v>
      </c>
    </row>
    <row r="35218" spans="1:6" ht="0.2" customHeight="1" x14ac:dyDescent="0.2"/>
    <row r="35219" spans="1:6" ht="12.75" customHeight="1" x14ac:dyDescent="0.2">
      <c r="A35219" s="80" t="s">
        <v>4871</v>
      </c>
      <c r="B35219" s="81" t="s">
        <v>4894</v>
      </c>
      <c r="C35219" s="82" t="s">
        <v>4870</v>
      </c>
      <c r="D35219" s="82" t="s">
        <v>4873</v>
      </c>
      <c r="E35219" s="82" t="s">
        <v>4874</v>
      </c>
      <c r="F35219" s="83" t="s">
        <v>4875</v>
      </c>
    </row>
    <row r="35220" spans="1:6" ht="409.6" hidden="1" customHeight="1" x14ac:dyDescent="0.2"/>
    <row r="35221" spans="1:6" ht="25.5" customHeight="1" thickBot="1" x14ac:dyDescent="0.25">
      <c r="A35221" s="84" t="s">
        <v>4895</v>
      </c>
      <c r="B35221" s="85" t="s">
        <v>4896</v>
      </c>
      <c r="C35221" s="86" t="s">
        <v>4897</v>
      </c>
      <c r="D35221" s="87">
        <v>0.05</v>
      </c>
      <c r="E35221" s="88">
        <v>1289939</v>
      </c>
      <c r="F35221" s="89">
        <f>+D35221*E35221</f>
        <v>64496.950000000004</v>
      </c>
    </row>
    <row r="35222" spans="1:6" ht="409.6" hidden="1" customHeight="1" thickBot="1" x14ac:dyDescent="0.25"/>
    <row r="35223" spans="1:6" ht="13.5" customHeight="1" thickBot="1" x14ac:dyDescent="0.25">
      <c r="A35223" s="90" t="s">
        <v>4898</v>
      </c>
      <c r="B35223" s="91"/>
      <c r="C35223" s="92">
        <v>0.39409574344579101</v>
      </c>
      <c r="D35223" s="91"/>
      <c r="E35223" s="93" t="s">
        <v>4884</v>
      </c>
      <c r="F35223" s="94">
        <v>64497</v>
      </c>
    </row>
    <row r="35224" spans="1:6" ht="0.2" customHeight="1" x14ac:dyDescent="0.2"/>
    <row r="35225" spans="1:6" ht="12.75" customHeight="1" x14ac:dyDescent="0.2">
      <c r="A35225" s="80" t="s">
        <v>4871</v>
      </c>
      <c r="B35225" s="81" t="s">
        <v>4899</v>
      </c>
      <c r="C35225" s="82" t="s">
        <v>4870</v>
      </c>
      <c r="D35225" s="82" t="s">
        <v>4873</v>
      </c>
      <c r="E35225" s="82" t="s">
        <v>4874</v>
      </c>
      <c r="F35225" s="83" t="s">
        <v>4875</v>
      </c>
    </row>
    <row r="35226" spans="1:6" ht="409.6" hidden="1" customHeight="1" x14ac:dyDescent="0.2"/>
    <row r="35227" spans="1:6" ht="25.5" customHeight="1" thickBot="1" x14ac:dyDescent="0.25">
      <c r="A35227" s="84" t="s">
        <v>6716</v>
      </c>
      <c r="B35227" s="85" t="s">
        <v>6717</v>
      </c>
      <c r="C35227" s="86" t="s">
        <v>109</v>
      </c>
      <c r="D35227" s="87">
        <v>3</v>
      </c>
      <c r="E35227" s="88">
        <v>75400</v>
      </c>
      <c r="F35227" s="89">
        <f>+D35227*E35227</f>
        <v>226200</v>
      </c>
    </row>
    <row r="35228" spans="1:6" ht="409.6" hidden="1" customHeight="1" thickBot="1" x14ac:dyDescent="0.25"/>
    <row r="35229" spans="1:6" ht="13.5" customHeight="1" thickBot="1" x14ac:dyDescent="0.25">
      <c r="A35229" s="90" t="s">
        <v>4904</v>
      </c>
      <c r="B35229" s="91"/>
      <c r="C35229" s="92">
        <v>1.38214889324214</v>
      </c>
      <c r="D35229" s="91"/>
      <c r="E35229" s="93" t="s">
        <v>4884</v>
      </c>
      <c r="F35229" s="94">
        <v>226200</v>
      </c>
    </row>
    <row r="35230" spans="1:6" ht="0.2" customHeight="1" thickBot="1" x14ac:dyDescent="0.25"/>
    <row r="35231" spans="1:6" ht="12.75" customHeight="1" thickBot="1" x14ac:dyDescent="0.3">
      <c r="A35231" s="157" t="s">
        <v>4909</v>
      </c>
      <c r="B35231" s="158"/>
      <c r="C35231" s="158"/>
      <c r="D35231" s="158"/>
      <c r="E35231" s="159">
        <v>16365820</v>
      </c>
      <c r="F35231" s="160"/>
    </row>
    <row r="35232" spans="1:6" ht="12.75" customHeight="1" x14ac:dyDescent="0.2"/>
    <row r="35233" spans="1:6" ht="12.75" customHeight="1" x14ac:dyDescent="0.2"/>
    <row r="35234" spans="1:6" ht="409.6" hidden="1" customHeight="1" x14ac:dyDescent="0.2"/>
    <row r="35235" spans="1:6" ht="12.75" customHeight="1" x14ac:dyDescent="0.25">
      <c r="A35235" s="144" t="s">
        <v>4868</v>
      </c>
      <c r="B35235" s="145"/>
      <c r="C35235" s="145"/>
      <c r="D35235" s="145"/>
      <c r="E35235" s="146"/>
      <c r="F35235" s="147"/>
    </row>
    <row r="35236" spans="1:6" ht="12.75" customHeight="1" x14ac:dyDescent="0.2">
      <c r="A35236" s="138" t="s">
        <v>4107</v>
      </c>
      <c r="B35236" s="139"/>
      <c r="C35236" s="139"/>
      <c r="D35236" s="140"/>
      <c r="E35236" s="76" t="s">
        <v>4869</v>
      </c>
      <c r="F35236" s="77" t="s">
        <v>4870</v>
      </c>
    </row>
    <row r="35237" spans="1:6" ht="12.75" customHeight="1" x14ac:dyDescent="0.2">
      <c r="A35237" s="141"/>
      <c r="B35237" s="142"/>
      <c r="C35237" s="142"/>
      <c r="D35237" s="143"/>
      <c r="E35237" s="78" t="s">
        <v>4106</v>
      </c>
      <c r="F35237" s="79" t="s">
        <v>9</v>
      </c>
    </row>
    <row r="35238" spans="1:6" ht="409.6" hidden="1" customHeight="1" x14ac:dyDescent="0.2"/>
    <row r="35239" spans="1:6" ht="12.75" customHeight="1" x14ac:dyDescent="0.2">
      <c r="A35239" s="80" t="s">
        <v>4871</v>
      </c>
      <c r="B35239" s="81" t="s">
        <v>4872</v>
      </c>
      <c r="C35239" s="82" t="s">
        <v>4870</v>
      </c>
      <c r="D35239" s="82" t="s">
        <v>4873</v>
      </c>
      <c r="E35239" s="82" t="s">
        <v>4874</v>
      </c>
      <c r="F35239" s="83" t="s">
        <v>4875</v>
      </c>
    </row>
    <row r="35240" spans="1:6" ht="409.6" hidden="1" customHeight="1" x14ac:dyDescent="0.2"/>
    <row r="35241" spans="1:6" ht="25.5" customHeight="1" thickBot="1" x14ac:dyDescent="0.25">
      <c r="A35241" s="84" t="s">
        <v>7149</v>
      </c>
      <c r="B35241" s="85" t="s">
        <v>7150</v>
      </c>
      <c r="C35241" s="86" t="s">
        <v>9</v>
      </c>
      <c r="D35241" s="87">
        <v>1</v>
      </c>
      <c r="E35241" s="88">
        <v>605400</v>
      </c>
      <c r="F35241" s="89">
        <f>+D35241*E35241</f>
        <v>605400</v>
      </c>
    </row>
    <row r="35242" spans="1:6" ht="409.6" hidden="1" customHeight="1" thickBot="1" x14ac:dyDescent="0.25"/>
    <row r="35243" spans="1:6" ht="13.5" customHeight="1" thickBot="1" x14ac:dyDescent="0.25">
      <c r="A35243" s="90" t="s">
        <v>4883</v>
      </c>
      <c r="B35243" s="91"/>
      <c r="C35243" s="92">
        <v>75.780050094443396</v>
      </c>
      <c r="D35243" s="91"/>
      <c r="E35243" s="93" t="s">
        <v>4884</v>
      </c>
      <c r="F35243" s="94">
        <v>605400</v>
      </c>
    </row>
    <row r="35244" spans="1:6" ht="0.2" customHeight="1" x14ac:dyDescent="0.2"/>
    <row r="35245" spans="1:6" ht="12.75" customHeight="1" x14ac:dyDescent="0.2">
      <c r="A35245" s="80" t="s">
        <v>4871</v>
      </c>
      <c r="B35245" s="81" t="s">
        <v>4885</v>
      </c>
      <c r="C35245" s="82" t="s">
        <v>4870</v>
      </c>
      <c r="D35245" s="82" t="s">
        <v>4873</v>
      </c>
      <c r="E35245" s="82" t="s">
        <v>4874</v>
      </c>
      <c r="F35245" s="83" t="s">
        <v>4875</v>
      </c>
    </row>
    <row r="35246" spans="1:6" ht="409.6" hidden="1" customHeight="1" x14ac:dyDescent="0.2"/>
    <row r="35247" spans="1:6" ht="25.5" customHeight="1" thickBot="1" x14ac:dyDescent="0.25">
      <c r="A35247" s="84" t="s">
        <v>6003</v>
      </c>
      <c r="B35247" s="85" t="s">
        <v>6004</v>
      </c>
      <c r="C35247" s="86" t="s">
        <v>4888</v>
      </c>
      <c r="D35247" s="87">
        <v>1</v>
      </c>
      <c r="E35247" s="88">
        <v>184277</v>
      </c>
      <c r="F35247" s="89">
        <f>+D35247*E35247</f>
        <v>184277</v>
      </c>
    </row>
    <row r="35248" spans="1:6" ht="409.6" hidden="1" customHeight="1" thickBot="1" x14ac:dyDescent="0.25"/>
    <row r="35249" spans="1:6" ht="13.5" customHeight="1" thickBot="1" x14ac:dyDescent="0.25">
      <c r="A35249" s="90" t="s">
        <v>4893</v>
      </c>
      <c r="B35249" s="91"/>
      <c r="C35249" s="92">
        <v>23.0666010757412</v>
      </c>
      <c r="D35249" s="91"/>
      <c r="E35249" s="93" t="s">
        <v>4884</v>
      </c>
      <c r="F35249" s="94">
        <v>184277</v>
      </c>
    </row>
    <row r="35250" spans="1:6" ht="0.2" customHeight="1" x14ac:dyDescent="0.2"/>
    <row r="35251" spans="1:6" ht="12.75" customHeight="1" x14ac:dyDescent="0.2">
      <c r="A35251" s="80" t="s">
        <v>4871</v>
      </c>
      <c r="B35251" s="81" t="s">
        <v>4894</v>
      </c>
      <c r="C35251" s="82" t="s">
        <v>4870</v>
      </c>
      <c r="D35251" s="82" t="s">
        <v>4873</v>
      </c>
      <c r="E35251" s="82" t="s">
        <v>4874</v>
      </c>
      <c r="F35251" s="83" t="s">
        <v>4875</v>
      </c>
    </row>
    <row r="35252" spans="1:6" ht="409.6" hidden="1" customHeight="1" x14ac:dyDescent="0.2"/>
    <row r="35253" spans="1:6" ht="25.5" customHeight="1" thickBot="1" x14ac:dyDescent="0.25">
      <c r="A35253" s="84" t="s">
        <v>4895</v>
      </c>
      <c r="B35253" s="85" t="s">
        <v>4896</v>
      </c>
      <c r="C35253" s="86" t="s">
        <v>4897</v>
      </c>
      <c r="D35253" s="87">
        <v>0.05</v>
      </c>
      <c r="E35253" s="88">
        <v>184277</v>
      </c>
      <c r="F35253" s="89">
        <f>+D35253*E35253</f>
        <v>9213.85</v>
      </c>
    </row>
    <row r="35254" spans="1:6" ht="409.6" hidden="1" customHeight="1" thickBot="1" x14ac:dyDescent="0.25"/>
    <row r="35255" spans="1:6" ht="13.5" customHeight="1" thickBot="1" x14ac:dyDescent="0.25">
      <c r="A35255" s="90" t="s">
        <v>4898</v>
      </c>
      <c r="B35255" s="91"/>
      <c r="C35255" s="92">
        <v>1.15334882981533</v>
      </c>
      <c r="D35255" s="91"/>
      <c r="E35255" s="93" t="s">
        <v>4884</v>
      </c>
      <c r="F35255" s="94">
        <v>9214</v>
      </c>
    </row>
    <row r="35256" spans="1:6" ht="0.2" customHeight="1" thickBot="1" x14ac:dyDescent="0.25"/>
    <row r="35257" spans="1:6" ht="12.75" customHeight="1" thickBot="1" x14ac:dyDescent="0.3">
      <c r="A35257" s="157" t="s">
        <v>4909</v>
      </c>
      <c r="B35257" s="158"/>
      <c r="C35257" s="158"/>
      <c r="D35257" s="158"/>
      <c r="E35257" s="159">
        <v>798891</v>
      </c>
      <c r="F35257" s="160"/>
    </row>
    <row r="35258" spans="1:6" ht="12.75" customHeight="1" x14ac:dyDescent="0.2"/>
    <row r="35259" spans="1:6" ht="12.75" customHeight="1" x14ac:dyDescent="0.2"/>
    <row r="35260" spans="1:6" ht="409.6" hidden="1" customHeight="1" x14ac:dyDescent="0.2"/>
    <row r="35261" spans="1:6" ht="12.75" customHeight="1" x14ac:dyDescent="0.25">
      <c r="A35261" s="144" t="s">
        <v>4868</v>
      </c>
      <c r="B35261" s="145"/>
      <c r="C35261" s="145"/>
      <c r="D35261" s="145"/>
      <c r="E35261" s="146"/>
      <c r="F35261" s="147"/>
    </row>
    <row r="35262" spans="1:6" ht="12.75" customHeight="1" x14ac:dyDescent="0.2">
      <c r="A35262" s="138" t="s">
        <v>4109</v>
      </c>
      <c r="B35262" s="139"/>
      <c r="C35262" s="139"/>
      <c r="D35262" s="140"/>
      <c r="E35262" s="76" t="s">
        <v>4869</v>
      </c>
      <c r="F35262" s="77" t="s">
        <v>4870</v>
      </c>
    </row>
    <row r="35263" spans="1:6" ht="12.75" customHeight="1" x14ac:dyDescent="0.2">
      <c r="A35263" s="141"/>
      <c r="B35263" s="142"/>
      <c r="C35263" s="142"/>
      <c r="D35263" s="143"/>
      <c r="E35263" s="78" t="s">
        <v>4108</v>
      </c>
      <c r="F35263" s="79" t="s">
        <v>9</v>
      </c>
    </row>
    <row r="35264" spans="1:6" ht="409.6" hidden="1" customHeight="1" x14ac:dyDescent="0.2"/>
    <row r="35265" spans="1:6" ht="12.75" customHeight="1" x14ac:dyDescent="0.2">
      <c r="A35265" s="80" t="s">
        <v>4871</v>
      </c>
      <c r="B35265" s="81" t="s">
        <v>4872</v>
      </c>
      <c r="C35265" s="82" t="s">
        <v>4870</v>
      </c>
      <c r="D35265" s="82" t="s">
        <v>4873</v>
      </c>
      <c r="E35265" s="82" t="s">
        <v>4874</v>
      </c>
      <c r="F35265" s="83" t="s">
        <v>4875</v>
      </c>
    </row>
    <row r="35266" spans="1:6" ht="409.6" hidden="1" customHeight="1" x14ac:dyDescent="0.2"/>
    <row r="35267" spans="1:6" ht="25.5" customHeight="1" thickBot="1" x14ac:dyDescent="0.25">
      <c r="A35267" s="84" t="s">
        <v>7151</v>
      </c>
      <c r="B35267" s="85" t="s">
        <v>7152</v>
      </c>
      <c r="C35267" s="86" t="s">
        <v>9</v>
      </c>
      <c r="D35267" s="87">
        <v>1</v>
      </c>
      <c r="E35267" s="88">
        <v>236000</v>
      </c>
      <c r="F35267" s="89">
        <f>+D35267*E35267</f>
        <v>236000</v>
      </c>
    </row>
    <row r="35268" spans="1:6" ht="409.6" hidden="1" customHeight="1" thickBot="1" x14ac:dyDescent="0.25"/>
    <row r="35269" spans="1:6" ht="13.5" customHeight="1" thickBot="1" x14ac:dyDescent="0.25">
      <c r="A35269" s="90" t="s">
        <v>4883</v>
      </c>
      <c r="B35269" s="91"/>
      <c r="C35269" s="92">
        <v>54.948764933374598</v>
      </c>
      <c r="D35269" s="91"/>
      <c r="E35269" s="93" t="s">
        <v>4884</v>
      </c>
      <c r="F35269" s="94">
        <v>236000</v>
      </c>
    </row>
    <row r="35270" spans="1:6" ht="0.2" customHeight="1" x14ac:dyDescent="0.2"/>
    <row r="35271" spans="1:6" ht="12.75" customHeight="1" x14ac:dyDescent="0.2">
      <c r="A35271" s="80" t="s">
        <v>4871</v>
      </c>
      <c r="B35271" s="81" t="s">
        <v>4885</v>
      </c>
      <c r="C35271" s="82" t="s">
        <v>4870</v>
      </c>
      <c r="D35271" s="82" t="s">
        <v>4873</v>
      </c>
      <c r="E35271" s="82" t="s">
        <v>4874</v>
      </c>
      <c r="F35271" s="83" t="s">
        <v>4875</v>
      </c>
    </row>
    <row r="35272" spans="1:6" ht="409.6" hidden="1" customHeight="1" x14ac:dyDescent="0.2"/>
    <row r="35273" spans="1:6" ht="25.5" customHeight="1" thickBot="1" x14ac:dyDescent="0.25">
      <c r="A35273" s="84" t="s">
        <v>6003</v>
      </c>
      <c r="B35273" s="85" t="s">
        <v>6004</v>
      </c>
      <c r="C35273" s="86" t="s">
        <v>4888</v>
      </c>
      <c r="D35273" s="87">
        <v>1</v>
      </c>
      <c r="E35273" s="88">
        <v>184277</v>
      </c>
      <c r="F35273" s="89">
        <f>+D35273*E35273</f>
        <v>184277</v>
      </c>
    </row>
    <row r="35274" spans="1:6" ht="409.6" hidden="1" customHeight="1" thickBot="1" x14ac:dyDescent="0.25"/>
    <row r="35275" spans="1:6" ht="13.5" customHeight="1" thickBot="1" x14ac:dyDescent="0.25">
      <c r="A35275" s="90" t="s">
        <v>4893</v>
      </c>
      <c r="B35275" s="91"/>
      <c r="C35275" s="92">
        <v>42.905904896726597</v>
      </c>
      <c r="D35275" s="91"/>
      <c r="E35275" s="93" t="s">
        <v>4884</v>
      </c>
      <c r="F35275" s="94">
        <v>184277</v>
      </c>
    </row>
    <row r="35276" spans="1:6" ht="0.2" customHeight="1" x14ac:dyDescent="0.2"/>
    <row r="35277" spans="1:6" ht="12.75" customHeight="1" x14ac:dyDescent="0.2">
      <c r="A35277" s="80" t="s">
        <v>4871</v>
      </c>
      <c r="B35277" s="81" t="s">
        <v>4894</v>
      </c>
      <c r="C35277" s="82" t="s">
        <v>4870</v>
      </c>
      <c r="D35277" s="82" t="s">
        <v>4873</v>
      </c>
      <c r="E35277" s="82" t="s">
        <v>4874</v>
      </c>
      <c r="F35277" s="83" t="s">
        <v>4875</v>
      </c>
    </row>
    <row r="35278" spans="1:6" ht="409.6" hidden="1" customHeight="1" x14ac:dyDescent="0.2"/>
    <row r="35279" spans="1:6" ht="25.5" customHeight="1" thickBot="1" x14ac:dyDescent="0.25">
      <c r="A35279" s="84" t="s">
        <v>4895</v>
      </c>
      <c r="B35279" s="85" t="s">
        <v>4896</v>
      </c>
      <c r="C35279" s="86" t="s">
        <v>4897</v>
      </c>
      <c r="D35279" s="87">
        <v>0.05</v>
      </c>
      <c r="E35279" s="88">
        <v>184277</v>
      </c>
      <c r="F35279" s="89">
        <f>+D35279*E35279</f>
        <v>9213.85</v>
      </c>
    </row>
    <row r="35280" spans="1:6" ht="409.6" hidden="1" customHeight="1" thickBot="1" x14ac:dyDescent="0.25"/>
    <row r="35281" spans="1:6" ht="13.5" customHeight="1" thickBot="1" x14ac:dyDescent="0.25">
      <c r="A35281" s="90" t="s">
        <v>4898</v>
      </c>
      <c r="B35281" s="91"/>
      <c r="C35281" s="92">
        <v>2.1453301698987901</v>
      </c>
      <c r="D35281" s="91"/>
      <c r="E35281" s="93" t="s">
        <v>4884</v>
      </c>
      <c r="F35281" s="94">
        <v>9214</v>
      </c>
    </row>
    <row r="35282" spans="1:6" ht="0.2" customHeight="1" thickBot="1" x14ac:dyDescent="0.25"/>
    <row r="35283" spans="1:6" ht="12.75" customHeight="1" thickBot="1" x14ac:dyDescent="0.3">
      <c r="A35283" s="157" t="s">
        <v>4909</v>
      </c>
      <c r="B35283" s="158"/>
      <c r="C35283" s="158"/>
      <c r="D35283" s="158"/>
      <c r="E35283" s="159">
        <v>429491</v>
      </c>
      <c r="F35283" s="160"/>
    </row>
    <row r="35284" spans="1:6" ht="12.75" customHeight="1" x14ac:dyDescent="0.2"/>
    <row r="35285" spans="1:6" ht="12.75" customHeight="1" x14ac:dyDescent="0.2"/>
    <row r="35286" spans="1:6" ht="409.6" hidden="1" customHeight="1" x14ac:dyDescent="0.2"/>
    <row r="35287" spans="1:6" ht="12.75" customHeight="1" x14ac:dyDescent="0.25">
      <c r="A35287" s="144" t="s">
        <v>4868</v>
      </c>
      <c r="B35287" s="145"/>
      <c r="C35287" s="145"/>
      <c r="D35287" s="145"/>
      <c r="E35287" s="146"/>
      <c r="F35287" s="147"/>
    </row>
    <row r="35288" spans="1:6" ht="12.75" customHeight="1" x14ac:dyDescent="0.2">
      <c r="A35288" s="138" t="s">
        <v>4111</v>
      </c>
      <c r="B35288" s="139"/>
      <c r="C35288" s="139"/>
      <c r="D35288" s="140"/>
      <c r="E35288" s="76" t="s">
        <v>4869</v>
      </c>
      <c r="F35288" s="77" t="s">
        <v>4870</v>
      </c>
    </row>
    <row r="35289" spans="1:6" ht="12.75" customHeight="1" x14ac:dyDescent="0.2">
      <c r="A35289" s="141"/>
      <c r="B35289" s="142"/>
      <c r="C35289" s="142"/>
      <c r="D35289" s="143"/>
      <c r="E35289" s="78" t="s">
        <v>4110</v>
      </c>
      <c r="F35289" s="79" t="s">
        <v>9</v>
      </c>
    </row>
    <row r="35290" spans="1:6" ht="409.6" hidden="1" customHeight="1" x14ac:dyDescent="0.2"/>
    <row r="35291" spans="1:6" ht="12.75" customHeight="1" x14ac:dyDescent="0.2">
      <c r="A35291" s="80" t="s">
        <v>4871</v>
      </c>
      <c r="B35291" s="81" t="s">
        <v>4872</v>
      </c>
      <c r="C35291" s="82" t="s">
        <v>4870</v>
      </c>
      <c r="D35291" s="82" t="s">
        <v>4873</v>
      </c>
      <c r="E35291" s="82" t="s">
        <v>4874</v>
      </c>
      <c r="F35291" s="83" t="s">
        <v>4875</v>
      </c>
    </row>
    <row r="35292" spans="1:6" ht="409.6" hidden="1" customHeight="1" x14ac:dyDescent="0.2"/>
    <row r="35293" spans="1:6" ht="25.5" customHeight="1" thickBot="1" x14ac:dyDescent="0.25">
      <c r="A35293" s="84" t="s">
        <v>7153</v>
      </c>
      <c r="B35293" s="85" t="s">
        <v>7154</v>
      </c>
      <c r="C35293" s="86" t="s">
        <v>9</v>
      </c>
      <c r="D35293" s="87">
        <v>1</v>
      </c>
      <c r="E35293" s="88">
        <v>1719920</v>
      </c>
      <c r="F35293" s="89">
        <f>+D35293*E35293</f>
        <v>1719920</v>
      </c>
    </row>
    <row r="35294" spans="1:6" ht="409.6" hidden="1" customHeight="1" thickBot="1" x14ac:dyDescent="0.25"/>
    <row r="35295" spans="1:6" ht="13.5" customHeight="1" thickBot="1" x14ac:dyDescent="0.25">
      <c r="A35295" s="90" t="s">
        <v>4883</v>
      </c>
      <c r="B35295" s="91"/>
      <c r="C35295" s="92">
        <v>89.887640449438194</v>
      </c>
      <c r="D35295" s="91"/>
      <c r="E35295" s="93" t="s">
        <v>4884</v>
      </c>
      <c r="F35295" s="94">
        <v>1719920</v>
      </c>
    </row>
    <row r="35296" spans="1:6" ht="0.2" customHeight="1" x14ac:dyDescent="0.2"/>
    <row r="35297" spans="1:6" ht="12.75" customHeight="1" x14ac:dyDescent="0.2">
      <c r="A35297" s="80" t="s">
        <v>4871</v>
      </c>
      <c r="B35297" s="81" t="s">
        <v>4885</v>
      </c>
      <c r="C35297" s="82" t="s">
        <v>4870</v>
      </c>
      <c r="D35297" s="82" t="s">
        <v>4873</v>
      </c>
      <c r="E35297" s="82" t="s">
        <v>4874</v>
      </c>
      <c r="F35297" s="83" t="s">
        <v>4875</v>
      </c>
    </row>
    <row r="35298" spans="1:6" ht="409.6" hidden="1" customHeight="1" x14ac:dyDescent="0.2"/>
    <row r="35299" spans="1:6" ht="25.5" customHeight="1" thickBot="1" x14ac:dyDescent="0.25">
      <c r="A35299" s="84" t="s">
        <v>6003</v>
      </c>
      <c r="B35299" s="85" t="s">
        <v>6004</v>
      </c>
      <c r="C35299" s="86" t="s">
        <v>4888</v>
      </c>
      <c r="D35299" s="87">
        <v>1</v>
      </c>
      <c r="E35299" s="88">
        <v>184277</v>
      </c>
      <c r="F35299" s="89">
        <f>+D35299*E35299</f>
        <v>184277</v>
      </c>
    </row>
    <row r="35300" spans="1:6" ht="409.6" hidden="1" customHeight="1" thickBot="1" x14ac:dyDescent="0.25"/>
    <row r="35301" spans="1:6" ht="13.5" customHeight="1" thickBot="1" x14ac:dyDescent="0.25">
      <c r="A35301" s="90" t="s">
        <v>4893</v>
      </c>
      <c r="B35301" s="91"/>
      <c r="C35301" s="92">
        <v>9.6308111534845402</v>
      </c>
      <c r="D35301" s="91"/>
      <c r="E35301" s="93" t="s">
        <v>4884</v>
      </c>
      <c r="F35301" s="94">
        <v>184277</v>
      </c>
    </row>
    <row r="35302" spans="1:6" ht="0.2" customHeight="1" x14ac:dyDescent="0.2"/>
    <row r="35303" spans="1:6" ht="12.75" customHeight="1" x14ac:dyDescent="0.2">
      <c r="A35303" s="80" t="s">
        <v>4871</v>
      </c>
      <c r="B35303" s="81" t="s">
        <v>4894</v>
      </c>
      <c r="C35303" s="82" t="s">
        <v>4870</v>
      </c>
      <c r="D35303" s="82" t="s">
        <v>4873</v>
      </c>
      <c r="E35303" s="82" t="s">
        <v>4874</v>
      </c>
      <c r="F35303" s="83" t="s">
        <v>4875</v>
      </c>
    </row>
    <row r="35304" spans="1:6" ht="409.6" hidden="1" customHeight="1" x14ac:dyDescent="0.2"/>
    <row r="35305" spans="1:6" ht="25.5" customHeight="1" thickBot="1" x14ac:dyDescent="0.25">
      <c r="A35305" s="84" t="s">
        <v>4895</v>
      </c>
      <c r="B35305" s="85" t="s">
        <v>4896</v>
      </c>
      <c r="C35305" s="86" t="s">
        <v>4897</v>
      </c>
      <c r="D35305" s="87">
        <v>0.05</v>
      </c>
      <c r="E35305" s="88">
        <v>184277</v>
      </c>
      <c r="F35305" s="89">
        <f>+D35305*E35305</f>
        <v>9213.85</v>
      </c>
    </row>
    <row r="35306" spans="1:6" ht="409.6" hidden="1" customHeight="1" thickBot="1" x14ac:dyDescent="0.25"/>
    <row r="35307" spans="1:6" ht="13.5" customHeight="1" thickBot="1" x14ac:dyDescent="0.25">
      <c r="A35307" s="90" t="s">
        <v>4898</v>
      </c>
      <c r="B35307" s="91"/>
      <c r="C35307" s="92">
        <v>0.48154839707726099</v>
      </c>
      <c r="D35307" s="91"/>
      <c r="E35307" s="93" t="s">
        <v>4884</v>
      </c>
      <c r="F35307" s="94">
        <v>9214</v>
      </c>
    </row>
    <row r="35308" spans="1:6" ht="0.2" customHeight="1" thickBot="1" x14ac:dyDescent="0.25"/>
    <row r="35309" spans="1:6" ht="12.75" customHeight="1" thickBot="1" x14ac:dyDescent="0.3">
      <c r="A35309" s="157" t="s">
        <v>4909</v>
      </c>
      <c r="B35309" s="158"/>
      <c r="C35309" s="158"/>
      <c r="D35309" s="158"/>
      <c r="E35309" s="159">
        <v>1913411</v>
      </c>
      <c r="F35309" s="160"/>
    </row>
    <row r="35310" spans="1:6" ht="12.75" customHeight="1" x14ac:dyDescent="0.2"/>
    <row r="35311" spans="1:6" ht="12.75" customHeight="1" x14ac:dyDescent="0.2"/>
    <row r="35312" spans="1:6" ht="409.6" hidden="1" customHeight="1" x14ac:dyDescent="0.2"/>
    <row r="35313" spans="1:6" ht="12.75" customHeight="1" x14ac:dyDescent="0.25">
      <c r="A35313" s="144" t="s">
        <v>4868</v>
      </c>
      <c r="B35313" s="145"/>
      <c r="C35313" s="145"/>
      <c r="D35313" s="145"/>
      <c r="E35313" s="146"/>
      <c r="F35313" s="147"/>
    </row>
    <row r="35314" spans="1:6" ht="12.75" customHeight="1" x14ac:dyDescent="0.2">
      <c r="A35314" s="138" t="s">
        <v>4113</v>
      </c>
      <c r="B35314" s="139"/>
      <c r="C35314" s="139"/>
      <c r="D35314" s="140"/>
      <c r="E35314" s="76" t="s">
        <v>4869</v>
      </c>
      <c r="F35314" s="77" t="s">
        <v>4870</v>
      </c>
    </row>
    <row r="35315" spans="1:6" ht="12.75" customHeight="1" x14ac:dyDescent="0.2">
      <c r="A35315" s="141"/>
      <c r="B35315" s="142"/>
      <c r="C35315" s="142"/>
      <c r="D35315" s="143"/>
      <c r="E35315" s="78" t="s">
        <v>4112</v>
      </c>
      <c r="F35315" s="79" t="s">
        <v>9</v>
      </c>
    </row>
    <row r="35316" spans="1:6" ht="409.6" hidden="1" customHeight="1" x14ac:dyDescent="0.2"/>
    <row r="35317" spans="1:6" ht="12.75" customHeight="1" x14ac:dyDescent="0.2">
      <c r="A35317" s="80" t="s">
        <v>4871</v>
      </c>
      <c r="B35317" s="81" t="s">
        <v>4872</v>
      </c>
      <c r="C35317" s="82" t="s">
        <v>4870</v>
      </c>
      <c r="D35317" s="82" t="s">
        <v>4873</v>
      </c>
      <c r="E35317" s="82" t="s">
        <v>4874</v>
      </c>
      <c r="F35317" s="83" t="s">
        <v>4875</v>
      </c>
    </row>
    <row r="35318" spans="1:6" ht="409.6" hidden="1" customHeight="1" x14ac:dyDescent="0.2"/>
    <row r="35319" spans="1:6" ht="25.5" customHeight="1" thickBot="1" x14ac:dyDescent="0.25">
      <c r="A35319" s="84" t="s">
        <v>7155</v>
      </c>
      <c r="B35319" s="85" t="s">
        <v>7156</v>
      </c>
      <c r="C35319" s="86" t="s">
        <v>9</v>
      </c>
      <c r="D35319" s="87">
        <v>1</v>
      </c>
      <c r="E35319" s="88">
        <v>1146360</v>
      </c>
      <c r="F35319" s="89">
        <f>+D35319*E35319</f>
        <v>1146360</v>
      </c>
    </row>
    <row r="35320" spans="1:6" ht="409.6" hidden="1" customHeight="1" thickBot="1" x14ac:dyDescent="0.25"/>
    <row r="35321" spans="1:6" ht="13.5" customHeight="1" thickBot="1" x14ac:dyDescent="0.25">
      <c r="A35321" s="90" t="s">
        <v>4883</v>
      </c>
      <c r="B35321" s="91"/>
      <c r="C35321" s="92">
        <v>90.1765914985302</v>
      </c>
      <c r="D35321" s="91"/>
      <c r="E35321" s="93" t="s">
        <v>4884</v>
      </c>
      <c r="F35321" s="94">
        <v>1146360</v>
      </c>
    </row>
    <row r="35322" spans="1:6" ht="0.2" customHeight="1" x14ac:dyDescent="0.2"/>
    <row r="35323" spans="1:6" ht="12.75" customHeight="1" x14ac:dyDescent="0.2">
      <c r="A35323" s="80" t="s">
        <v>4871</v>
      </c>
      <c r="B35323" s="81" t="s">
        <v>4885</v>
      </c>
      <c r="C35323" s="82" t="s">
        <v>4870</v>
      </c>
      <c r="D35323" s="82" t="s">
        <v>4873</v>
      </c>
      <c r="E35323" s="82" t="s">
        <v>4874</v>
      </c>
      <c r="F35323" s="83" t="s">
        <v>4875</v>
      </c>
    </row>
    <row r="35324" spans="1:6" ht="409.6" hidden="1" customHeight="1" x14ac:dyDescent="0.2"/>
    <row r="35325" spans="1:6" ht="25.5" customHeight="1" thickBot="1" x14ac:dyDescent="0.25">
      <c r="A35325" s="84" t="s">
        <v>6003</v>
      </c>
      <c r="B35325" s="85" t="s">
        <v>6004</v>
      </c>
      <c r="C35325" s="86" t="s">
        <v>4888</v>
      </c>
      <c r="D35325" s="87">
        <v>0.64539999999999997</v>
      </c>
      <c r="E35325" s="88">
        <v>184277</v>
      </c>
      <c r="F35325" s="89">
        <f>+D35325*E35325</f>
        <v>118932.37579999999</v>
      </c>
    </row>
    <row r="35326" spans="1:6" ht="409.6" hidden="1" customHeight="1" thickBot="1" x14ac:dyDescent="0.25"/>
    <row r="35327" spans="1:6" ht="13.5" customHeight="1" thickBot="1" x14ac:dyDescent="0.25">
      <c r="A35327" s="90" t="s">
        <v>4893</v>
      </c>
      <c r="B35327" s="91"/>
      <c r="C35327" s="92">
        <v>9.3555971772420392</v>
      </c>
      <c r="D35327" s="91"/>
      <c r="E35327" s="93" t="s">
        <v>4884</v>
      </c>
      <c r="F35327" s="94">
        <v>118932</v>
      </c>
    </row>
    <row r="35328" spans="1:6" ht="0.2" customHeight="1" x14ac:dyDescent="0.2"/>
    <row r="35329" spans="1:6" ht="12.75" customHeight="1" x14ac:dyDescent="0.2">
      <c r="A35329" s="80" t="s">
        <v>4871</v>
      </c>
      <c r="B35329" s="81" t="s">
        <v>4894</v>
      </c>
      <c r="C35329" s="82" t="s">
        <v>4870</v>
      </c>
      <c r="D35329" s="82" t="s">
        <v>4873</v>
      </c>
      <c r="E35329" s="82" t="s">
        <v>4874</v>
      </c>
      <c r="F35329" s="83" t="s">
        <v>4875</v>
      </c>
    </row>
    <row r="35330" spans="1:6" ht="409.6" hidden="1" customHeight="1" x14ac:dyDescent="0.2"/>
    <row r="35331" spans="1:6" ht="25.5" customHeight="1" thickBot="1" x14ac:dyDescent="0.25">
      <c r="A35331" s="84" t="s">
        <v>4895</v>
      </c>
      <c r="B35331" s="85" t="s">
        <v>4896</v>
      </c>
      <c r="C35331" s="86" t="s">
        <v>4897</v>
      </c>
      <c r="D35331" s="87">
        <v>0.05</v>
      </c>
      <c r="E35331" s="88">
        <v>118932</v>
      </c>
      <c r="F35331" s="89">
        <f>+D35331*E35331</f>
        <v>5946.6</v>
      </c>
    </row>
    <row r="35332" spans="1:6" ht="409.6" hidden="1" customHeight="1" thickBot="1" x14ac:dyDescent="0.25"/>
    <row r="35333" spans="1:6" ht="13.5" customHeight="1" thickBot="1" x14ac:dyDescent="0.25">
      <c r="A35333" s="90" t="s">
        <v>4898</v>
      </c>
      <c r="B35333" s="91"/>
      <c r="C35333" s="92">
        <v>0.46781132422778099</v>
      </c>
      <c r="D35333" s="91"/>
      <c r="E35333" s="93" t="s">
        <v>4884</v>
      </c>
      <c r="F35333" s="94">
        <v>5947</v>
      </c>
    </row>
    <row r="35334" spans="1:6" ht="0.2" customHeight="1" thickBot="1" x14ac:dyDescent="0.25"/>
    <row r="35335" spans="1:6" ht="12.75" customHeight="1" thickBot="1" x14ac:dyDescent="0.3">
      <c r="A35335" s="157" t="s">
        <v>4909</v>
      </c>
      <c r="B35335" s="158"/>
      <c r="C35335" s="158"/>
      <c r="D35335" s="158"/>
      <c r="E35335" s="159">
        <v>1271239</v>
      </c>
      <c r="F35335" s="160"/>
    </row>
    <row r="35336" spans="1:6" ht="12.75" customHeight="1" x14ac:dyDescent="0.2"/>
    <row r="35337" spans="1:6" ht="12.75" customHeight="1" x14ac:dyDescent="0.2"/>
    <row r="35338" spans="1:6" ht="409.6" hidden="1" customHeight="1" x14ac:dyDescent="0.2"/>
    <row r="35339" spans="1:6" ht="12.75" customHeight="1" x14ac:dyDescent="0.25">
      <c r="A35339" s="144" t="s">
        <v>4868</v>
      </c>
      <c r="B35339" s="145"/>
      <c r="C35339" s="145"/>
      <c r="D35339" s="145"/>
      <c r="E35339" s="146"/>
      <c r="F35339" s="147"/>
    </row>
    <row r="35340" spans="1:6" ht="12.75" customHeight="1" x14ac:dyDescent="0.2">
      <c r="A35340" s="138" t="s">
        <v>4115</v>
      </c>
      <c r="B35340" s="139"/>
      <c r="C35340" s="139"/>
      <c r="D35340" s="140"/>
      <c r="E35340" s="76" t="s">
        <v>4869</v>
      </c>
      <c r="F35340" s="77" t="s">
        <v>4870</v>
      </c>
    </row>
    <row r="35341" spans="1:6" ht="12.75" customHeight="1" x14ac:dyDescent="0.2">
      <c r="A35341" s="141"/>
      <c r="B35341" s="142"/>
      <c r="C35341" s="142"/>
      <c r="D35341" s="143"/>
      <c r="E35341" s="78" t="s">
        <v>4114</v>
      </c>
      <c r="F35341" s="79" t="s">
        <v>9</v>
      </c>
    </row>
    <row r="35342" spans="1:6" ht="409.6" hidden="1" customHeight="1" x14ac:dyDescent="0.2"/>
    <row r="35343" spans="1:6" ht="12.75" customHeight="1" x14ac:dyDescent="0.2">
      <c r="A35343" s="80" t="s">
        <v>4871</v>
      </c>
      <c r="B35343" s="81" t="s">
        <v>4872</v>
      </c>
      <c r="C35343" s="82" t="s">
        <v>4870</v>
      </c>
      <c r="D35343" s="82" t="s">
        <v>4873</v>
      </c>
      <c r="E35343" s="82" t="s">
        <v>4874</v>
      </c>
      <c r="F35343" s="83" t="s">
        <v>4875</v>
      </c>
    </row>
    <row r="35344" spans="1:6" ht="409.6" hidden="1" customHeight="1" x14ac:dyDescent="0.2"/>
    <row r="35345" spans="1:6" ht="25.5" customHeight="1" x14ac:dyDescent="0.2">
      <c r="A35345" s="84" t="s">
        <v>7157</v>
      </c>
      <c r="B35345" s="85" t="s">
        <v>7158</v>
      </c>
      <c r="C35345" s="86" t="s">
        <v>9</v>
      </c>
      <c r="D35345" s="87">
        <v>1</v>
      </c>
      <c r="E35345" s="88">
        <v>4686280</v>
      </c>
      <c r="F35345" s="89">
        <f>+D35345*E35345</f>
        <v>4686280</v>
      </c>
    </row>
    <row r="35346" spans="1:6" ht="409.6" hidden="1" customHeight="1" x14ac:dyDescent="0.2"/>
    <row r="35347" spans="1:6" ht="25.5" customHeight="1" x14ac:dyDescent="0.2">
      <c r="A35347" s="84" t="s">
        <v>7159</v>
      </c>
      <c r="B35347" s="85" t="s">
        <v>7160</v>
      </c>
      <c r="C35347" s="86" t="s">
        <v>9</v>
      </c>
      <c r="D35347" s="87">
        <v>1</v>
      </c>
      <c r="E35347" s="88">
        <v>1601712</v>
      </c>
      <c r="F35347" s="89">
        <f>+D35347*E35347</f>
        <v>1601712</v>
      </c>
    </row>
    <row r="35348" spans="1:6" ht="409.6" hidden="1" customHeight="1" x14ac:dyDescent="0.2"/>
    <row r="35349" spans="1:6" ht="25.5" customHeight="1" x14ac:dyDescent="0.2">
      <c r="A35349" s="84" t="s">
        <v>7143</v>
      </c>
      <c r="B35349" s="85" t="s">
        <v>7144</v>
      </c>
      <c r="C35349" s="86" t="s">
        <v>9</v>
      </c>
      <c r="D35349" s="87">
        <v>1</v>
      </c>
      <c r="E35349" s="88">
        <v>7320000</v>
      </c>
      <c r="F35349" s="89">
        <f>+D35349*E35349</f>
        <v>7320000</v>
      </c>
    </row>
    <row r="35350" spans="1:6" ht="409.6" hidden="1" customHeight="1" x14ac:dyDescent="0.2"/>
    <row r="35351" spans="1:6" ht="25.5" customHeight="1" x14ac:dyDescent="0.2">
      <c r="A35351" s="84" t="s">
        <v>7161</v>
      </c>
      <c r="B35351" s="85" t="s">
        <v>7162</v>
      </c>
      <c r="C35351" s="86" t="s">
        <v>9</v>
      </c>
      <c r="D35351" s="87">
        <v>1</v>
      </c>
      <c r="E35351" s="88">
        <v>75600</v>
      </c>
      <c r="F35351" s="89">
        <f>+D35351*E35351</f>
        <v>75600</v>
      </c>
    </row>
    <row r="35352" spans="1:6" ht="409.6" hidden="1" customHeight="1" x14ac:dyDescent="0.2"/>
    <row r="35353" spans="1:6" ht="25.5" customHeight="1" x14ac:dyDescent="0.2">
      <c r="A35353" s="84" t="s">
        <v>7163</v>
      </c>
      <c r="B35353" s="85" t="s">
        <v>7164</v>
      </c>
      <c r="C35353" s="86" t="s">
        <v>9</v>
      </c>
      <c r="D35353" s="87">
        <v>1</v>
      </c>
      <c r="E35353" s="88">
        <v>554400</v>
      </c>
      <c r="F35353" s="89">
        <f>+D35353*E35353</f>
        <v>554400</v>
      </c>
    </row>
    <row r="35354" spans="1:6" ht="409.6" hidden="1" customHeight="1" x14ac:dyDescent="0.2"/>
    <row r="35355" spans="1:6" ht="25.5" customHeight="1" thickBot="1" x14ac:dyDescent="0.25">
      <c r="A35355" s="84" t="s">
        <v>7165</v>
      </c>
      <c r="B35355" s="85" t="s">
        <v>7166</v>
      </c>
      <c r="C35355" s="86" t="s">
        <v>9</v>
      </c>
      <c r="D35355" s="87">
        <v>1</v>
      </c>
      <c r="E35355" s="88">
        <v>2113384</v>
      </c>
      <c r="F35355" s="89">
        <f>+D35355*E35355</f>
        <v>2113384</v>
      </c>
    </row>
    <row r="35356" spans="1:6" ht="409.6" hidden="1" customHeight="1" thickBot="1" x14ac:dyDescent="0.25"/>
    <row r="35357" spans="1:6" ht="13.5" customHeight="1" thickBot="1" x14ac:dyDescent="0.25">
      <c r="A35357" s="90" t="s">
        <v>4883</v>
      </c>
      <c r="B35357" s="91"/>
      <c r="C35357" s="92">
        <v>98.039212864732093</v>
      </c>
      <c r="D35357" s="91"/>
      <c r="E35357" s="93" t="s">
        <v>4884</v>
      </c>
      <c r="F35357" s="94">
        <v>16351376</v>
      </c>
    </row>
    <row r="35358" spans="1:6" ht="0.2" customHeight="1" x14ac:dyDescent="0.2"/>
    <row r="35359" spans="1:6" ht="12.75" customHeight="1" x14ac:dyDescent="0.2">
      <c r="A35359" s="80" t="s">
        <v>4871</v>
      </c>
      <c r="B35359" s="81" t="s">
        <v>4894</v>
      </c>
      <c r="C35359" s="82" t="s">
        <v>4870</v>
      </c>
      <c r="D35359" s="82" t="s">
        <v>4873</v>
      </c>
      <c r="E35359" s="82" t="s">
        <v>4874</v>
      </c>
      <c r="F35359" s="83" t="s">
        <v>4875</v>
      </c>
    </row>
    <row r="35360" spans="1:6" ht="409.6" hidden="1" customHeight="1" x14ac:dyDescent="0.2"/>
    <row r="35361" spans="1:6" ht="25.5" customHeight="1" thickBot="1" x14ac:dyDescent="0.25">
      <c r="A35361" s="84" t="s">
        <v>7167</v>
      </c>
      <c r="B35361" s="85" t="s">
        <v>7168</v>
      </c>
      <c r="C35361" s="86" t="s">
        <v>7169</v>
      </c>
      <c r="D35361" s="87">
        <v>0.02</v>
      </c>
      <c r="E35361" s="88">
        <v>16351376</v>
      </c>
      <c r="F35361" s="89">
        <f>+D35361*E35361</f>
        <v>327027.52</v>
      </c>
    </row>
    <row r="35362" spans="1:6" ht="409.6" hidden="1" customHeight="1" thickBot="1" x14ac:dyDescent="0.25"/>
    <row r="35363" spans="1:6" ht="13.5" customHeight="1" thickBot="1" x14ac:dyDescent="0.25">
      <c r="A35363" s="90" t="s">
        <v>4898</v>
      </c>
      <c r="B35363" s="91"/>
      <c r="C35363" s="92">
        <v>1.9607871352678601</v>
      </c>
      <c r="D35363" s="91"/>
      <c r="E35363" s="93" t="s">
        <v>4884</v>
      </c>
      <c r="F35363" s="94">
        <v>327028</v>
      </c>
    </row>
    <row r="35364" spans="1:6" ht="0.2" customHeight="1" thickBot="1" x14ac:dyDescent="0.25"/>
    <row r="35365" spans="1:6" ht="12.75" customHeight="1" thickBot="1" x14ac:dyDescent="0.3">
      <c r="A35365" s="157" t="s">
        <v>4909</v>
      </c>
      <c r="B35365" s="158"/>
      <c r="C35365" s="158"/>
      <c r="D35365" s="158"/>
      <c r="E35365" s="159">
        <v>16678404</v>
      </c>
      <c r="F35365" s="160"/>
    </row>
    <row r="35366" spans="1:6" ht="12.75" customHeight="1" x14ac:dyDescent="0.2"/>
    <row r="35367" spans="1:6" ht="12.75" customHeight="1" x14ac:dyDescent="0.2"/>
    <row r="35368" spans="1:6" ht="409.6" hidden="1" customHeight="1" x14ac:dyDescent="0.2"/>
    <row r="35369" spans="1:6" ht="12.75" customHeight="1" x14ac:dyDescent="0.25">
      <c r="A35369" s="144" t="s">
        <v>4868</v>
      </c>
      <c r="B35369" s="145"/>
      <c r="C35369" s="145"/>
      <c r="D35369" s="145"/>
      <c r="E35369" s="146"/>
      <c r="F35369" s="147"/>
    </row>
    <row r="35370" spans="1:6" ht="12.75" customHeight="1" x14ac:dyDescent="0.2">
      <c r="A35370" s="138" t="s">
        <v>4117</v>
      </c>
      <c r="B35370" s="139"/>
      <c r="C35370" s="139"/>
      <c r="D35370" s="140"/>
      <c r="E35370" s="76" t="s">
        <v>4869</v>
      </c>
      <c r="F35370" s="77" t="s">
        <v>4870</v>
      </c>
    </row>
    <row r="35371" spans="1:6" ht="12.75" customHeight="1" x14ac:dyDescent="0.2">
      <c r="A35371" s="141"/>
      <c r="B35371" s="142"/>
      <c r="C35371" s="142"/>
      <c r="D35371" s="143"/>
      <c r="E35371" s="78" t="s">
        <v>4116</v>
      </c>
      <c r="F35371" s="79" t="s">
        <v>9</v>
      </c>
    </row>
    <row r="35372" spans="1:6" ht="409.6" hidden="1" customHeight="1" x14ac:dyDescent="0.2"/>
    <row r="35373" spans="1:6" ht="12.75" customHeight="1" x14ac:dyDescent="0.2">
      <c r="A35373" s="80" t="s">
        <v>4871</v>
      </c>
      <c r="B35373" s="81" t="s">
        <v>4872</v>
      </c>
      <c r="C35373" s="82" t="s">
        <v>4870</v>
      </c>
      <c r="D35373" s="82" t="s">
        <v>4873</v>
      </c>
      <c r="E35373" s="82" t="s">
        <v>4874</v>
      </c>
      <c r="F35373" s="83" t="s">
        <v>4875</v>
      </c>
    </row>
    <row r="35374" spans="1:6" ht="409.6" hidden="1" customHeight="1" x14ac:dyDescent="0.2"/>
    <row r="35375" spans="1:6" ht="25.5" customHeight="1" thickBot="1" x14ac:dyDescent="0.25">
      <c r="A35375" s="84" t="s">
        <v>7170</v>
      </c>
      <c r="B35375" s="85" t="s">
        <v>7171</v>
      </c>
      <c r="C35375" s="86" t="s">
        <v>9</v>
      </c>
      <c r="D35375" s="87">
        <v>1</v>
      </c>
      <c r="E35375" s="88">
        <v>4500000</v>
      </c>
      <c r="F35375" s="89">
        <f>+D35375*E35375</f>
        <v>4500000</v>
      </c>
    </row>
    <row r="35376" spans="1:6" ht="409.6" hidden="1" customHeight="1" thickBot="1" x14ac:dyDescent="0.25"/>
    <row r="35377" spans="1:6" ht="13.5" customHeight="1" thickBot="1" x14ac:dyDescent="0.25">
      <c r="A35377" s="90" t="s">
        <v>4883</v>
      </c>
      <c r="B35377" s="91"/>
      <c r="C35377" s="92">
        <v>90.954843951806097</v>
      </c>
      <c r="D35377" s="91"/>
      <c r="E35377" s="93" t="s">
        <v>4884</v>
      </c>
      <c r="F35377" s="94">
        <v>4500000</v>
      </c>
    </row>
    <row r="35378" spans="1:6" ht="0.2" customHeight="1" x14ac:dyDescent="0.2"/>
    <row r="35379" spans="1:6" ht="12.75" customHeight="1" x14ac:dyDescent="0.2">
      <c r="A35379" s="80" t="s">
        <v>4871</v>
      </c>
      <c r="B35379" s="81" t="s">
        <v>4885</v>
      </c>
      <c r="C35379" s="82" t="s">
        <v>4870</v>
      </c>
      <c r="D35379" s="82" t="s">
        <v>4873</v>
      </c>
      <c r="E35379" s="82" t="s">
        <v>4874</v>
      </c>
      <c r="F35379" s="83" t="s">
        <v>4875</v>
      </c>
    </row>
    <row r="35380" spans="1:6" ht="409.6" hidden="1" customHeight="1" x14ac:dyDescent="0.2"/>
    <row r="35381" spans="1:6" ht="25.5" customHeight="1" thickBot="1" x14ac:dyDescent="0.25">
      <c r="A35381" s="84" t="s">
        <v>4912</v>
      </c>
      <c r="B35381" s="85" t="s">
        <v>4913</v>
      </c>
      <c r="C35381" s="86" t="s">
        <v>4888</v>
      </c>
      <c r="D35381" s="87">
        <v>2</v>
      </c>
      <c r="E35381" s="88">
        <v>184277</v>
      </c>
      <c r="F35381" s="89">
        <f>+D35381*E35381</f>
        <v>368554</v>
      </c>
    </row>
    <row r="35382" spans="1:6" ht="409.6" hidden="1" customHeight="1" thickBot="1" x14ac:dyDescent="0.25"/>
    <row r="35383" spans="1:6" ht="13.5" customHeight="1" thickBot="1" x14ac:dyDescent="0.25">
      <c r="A35383" s="90" t="s">
        <v>4893</v>
      </c>
      <c r="B35383" s="91"/>
      <c r="C35383" s="92">
        <v>7.4492825684030999</v>
      </c>
      <c r="D35383" s="91"/>
      <c r="E35383" s="93" t="s">
        <v>4884</v>
      </c>
      <c r="F35383" s="94">
        <v>368554</v>
      </c>
    </row>
    <row r="35384" spans="1:6" ht="0.2" customHeight="1" x14ac:dyDescent="0.2"/>
    <row r="35385" spans="1:6" ht="12.75" customHeight="1" x14ac:dyDescent="0.2">
      <c r="A35385" s="80" t="s">
        <v>4871</v>
      </c>
      <c r="B35385" s="81" t="s">
        <v>4894</v>
      </c>
      <c r="C35385" s="82" t="s">
        <v>4870</v>
      </c>
      <c r="D35385" s="82" t="s">
        <v>4873</v>
      </c>
      <c r="E35385" s="82" t="s">
        <v>4874</v>
      </c>
      <c r="F35385" s="83" t="s">
        <v>4875</v>
      </c>
    </row>
    <row r="35386" spans="1:6" ht="409.6" hidden="1" customHeight="1" x14ac:dyDescent="0.2"/>
    <row r="35387" spans="1:6" ht="25.5" customHeight="1" thickBot="1" x14ac:dyDescent="0.25">
      <c r="A35387" s="84" t="s">
        <v>4895</v>
      </c>
      <c r="B35387" s="85" t="s">
        <v>4896</v>
      </c>
      <c r="C35387" s="86" t="s">
        <v>4897</v>
      </c>
      <c r="D35387" s="87">
        <v>0.05</v>
      </c>
      <c r="E35387" s="88">
        <v>368554</v>
      </c>
      <c r="F35387" s="89">
        <f>+D35387*E35387</f>
        <v>18427.7</v>
      </c>
    </row>
    <row r="35388" spans="1:6" ht="409.6" hidden="1" customHeight="1" thickBot="1" x14ac:dyDescent="0.25"/>
    <row r="35389" spans="1:6" ht="13.5" customHeight="1" thickBot="1" x14ac:dyDescent="0.25">
      <c r="A35389" s="90" t="s">
        <v>4898</v>
      </c>
      <c r="B35389" s="91"/>
      <c r="C35389" s="92">
        <v>0.37247019207641802</v>
      </c>
      <c r="D35389" s="91"/>
      <c r="E35389" s="93" t="s">
        <v>4884</v>
      </c>
      <c r="F35389" s="94">
        <v>18428</v>
      </c>
    </row>
    <row r="35390" spans="1:6" ht="0.2" customHeight="1" x14ac:dyDescent="0.2"/>
    <row r="35391" spans="1:6" ht="12.75" customHeight="1" x14ac:dyDescent="0.2">
      <c r="A35391" s="80" t="s">
        <v>4871</v>
      </c>
      <c r="B35391" s="81" t="s">
        <v>4899</v>
      </c>
      <c r="C35391" s="82" t="s">
        <v>4870</v>
      </c>
      <c r="D35391" s="82" t="s">
        <v>4873</v>
      </c>
      <c r="E35391" s="82" t="s">
        <v>4874</v>
      </c>
      <c r="F35391" s="83" t="s">
        <v>4875</v>
      </c>
    </row>
    <row r="35392" spans="1:6" ht="409.6" hidden="1" customHeight="1" x14ac:dyDescent="0.2"/>
    <row r="35393" spans="1:6" ht="25.5" customHeight="1" thickBot="1" x14ac:dyDescent="0.25">
      <c r="A35393" s="84" t="s">
        <v>5012</v>
      </c>
      <c r="B35393" s="85" t="s">
        <v>5013</v>
      </c>
      <c r="C35393" s="86" t="s">
        <v>109</v>
      </c>
      <c r="D35393" s="87">
        <v>2</v>
      </c>
      <c r="E35393" s="88">
        <v>23200</v>
      </c>
      <c r="F35393" s="89">
        <f>+D35393*E35393</f>
        <v>46400</v>
      </c>
    </row>
    <row r="35394" spans="1:6" ht="409.6" hidden="1" customHeight="1" thickBot="1" x14ac:dyDescent="0.25"/>
    <row r="35395" spans="1:6" ht="13.5" customHeight="1" thickBot="1" x14ac:dyDescent="0.25">
      <c r="A35395" s="90" t="s">
        <v>4904</v>
      </c>
      <c r="B35395" s="91"/>
      <c r="C35395" s="92">
        <v>0.93784550208084505</v>
      </c>
      <c r="D35395" s="91"/>
      <c r="E35395" s="93" t="s">
        <v>4884</v>
      </c>
      <c r="F35395" s="94">
        <v>46400</v>
      </c>
    </row>
    <row r="35396" spans="1:6" ht="0.2" customHeight="1" x14ac:dyDescent="0.2"/>
    <row r="35397" spans="1:6" ht="12.75" customHeight="1" x14ac:dyDescent="0.2">
      <c r="A35397" s="80" t="s">
        <v>4871</v>
      </c>
      <c r="B35397" s="81" t="s">
        <v>4905</v>
      </c>
      <c r="C35397" s="82" t="s">
        <v>4870</v>
      </c>
      <c r="D35397" s="82" t="s">
        <v>4873</v>
      </c>
      <c r="E35397" s="82" t="s">
        <v>4874</v>
      </c>
      <c r="F35397" s="83" t="s">
        <v>4875</v>
      </c>
    </row>
    <row r="35398" spans="1:6" ht="409.6" hidden="1" customHeight="1" x14ac:dyDescent="0.2"/>
    <row r="35399" spans="1:6" ht="25.5" customHeight="1" thickBot="1" x14ac:dyDescent="0.25">
      <c r="A35399" s="84" t="s">
        <v>4920</v>
      </c>
      <c r="B35399" s="85" t="s">
        <v>4921</v>
      </c>
      <c r="C35399" s="86" t="s">
        <v>106</v>
      </c>
      <c r="D35399" s="87">
        <v>1</v>
      </c>
      <c r="E35399" s="88">
        <v>14128</v>
      </c>
      <c r="F35399" s="89">
        <f>+D35399*E35399</f>
        <v>14128</v>
      </c>
    </row>
    <row r="35400" spans="1:6" ht="409.6" hidden="1" customHeight="1" thickBot="1" x14ac:dyDescent="0.25"/>
    <row r="35401" spans="1:6" ht="13.5" customHeight="1" thickBot="1" x14ac:dyDescent="0.25">
      <c r="A35401" s="90" t="s">
        <v>4908</v>
      </c>
      <c r="B35401" s="91"/>
      <c r="C35401" s="92">
        <v>0.28555778563358097</v>
      </c>
      <c r="D35401" s="91"/>
      <c r="E35401" s="93" t="s">
        <v>4884</v>
      </c>
      <c r="F35401" s="94">
        <v>14128</v>
      </c>
    </row>
    <row r="35402" spans="1:6" ht="0.2" customHeight="1" thickBot="1" x14ac:dyDescent="0.25"/>
    <row r="35403" spans="1:6" ht="12.75" customHeight="1" thickBot="1" x14ac:dyDescent="0.3">
      <c r="A35403" s="157" t="s">
        <v>4909</v>
      </c>
      <c r="B35403" s="158"/>
      <c r="C35403" s="158"/>
      <c r="D35403" s="158"/>
      <c r="E35403" s="159">
        <v>4947510</v>
      </c>
      <c r="F35403" s="160"/>
    </row>
    <row r="35404" spans="1:6" ht="12.75" customHeight="1" x14ac:dyDescent="0.2"/>
    <row r="35405" spans="1:6" ht="12.75" customHeight="1" x14ac:dyDescent="0.2"/>
    <row r="35406" spans="1:6" ht="409.6" hidden="1" customHeight="1" x14ac:dyDescent="0.2"/>
    <row r="35407" spans="1:6" ht="12.75" customHeight="1" x14ac:dyDescent="0.25">
      <c r="A35407" s="144" t="s">
        <v>4868</v>
      </c>
      <c r="B35407" s="145"/>
      <c r="C35407" s="145"/>
      <c r="D35407" s="145"/>
      <c r="E35407" s="146"/>
      <c r="F35407" s="147"/>
    </row>
    <row r="35408" spans="1:6" ht="12.75" customHeight="1" x14ac:dyDescent="0.2">
      <c r="A35408" s="138" t="s">
        <v>4119</v>
      </c>
      <c r="B35408" s="139"/>
      <c r="C35408" s="139"/>
      <c r="D35408" s="140"/>
      <c r="E35408" s="76" t="s">
        <v>4869</v>
      </c>
      <c r="F35408" s="77" t="s">
        <v>4870</v>
      </c>
    </row>
    <row r="35409" spans="1:6" ht="12.75" customHeight="1" x14ac:dyDescent="0.2">
      <c r="A35409" s="141"/>
      <c r="B35409" s="142"/>
      <c r="C35409" s="142"/>
      <c r="D35409" s="143"/>
      <c r="E35409" s="78" t="s">
        <v>4118</v>
      </c>
      <c r="F35409" s="79" t="s">
        <v>9</v>
      </c>
    </row>
    <row r="35410" spans="1:6" ht="409.6" hidden="1" customHeight="1" x14ac:dyDescent="0.2"/>
    <row r="35411" spans="1:6" ht="12.75" customHeight="1" x14ac:dyDescent="0.2">
      <c r="A35411" s="80" t="s">
        <v>4871</v>
      </c>
      <c r="B35411" s="81" t="s">
        <v>4872</v>
      </c>
      <c r="C35411" s="82" t="s">
        <v>4870</v>
      </c>
      <c r="D35411" s="82" t="s">
        <v>4873</v>
      </c>
      <c r="E35411" s="82" t="s">
        <v>4874</v>
      </c>
      <c r="F35411" s="83" t="s">
        <v>4875</v>
      </c>
    </row>
    <row r="35412" spans="1:6" ht="409.6" hidden="1" customHeight="1" x14ac:dyDescent="0.2"/>
    <row r="35413" spans="1:6" ht="25.5" customHeight="1" thickBot="1" x14ac:dyDescent="0.25">
      <c r="A35413" s="84" t="s">
        <v>7172</v>
      </c>
      <c r="B35413" s="85" t="s">
        <v>7173</v>
      </c>
      <c r="C35413" s="86" t="s">
        <v>9</v>
      </c>
      <c r="D35413" s="87">
        <v>1</v>
      </c>
      <c r="E35413" s="88">
        <v>6950000</v>
      </c>
      <c r="F35413" s="89">
        <f>+D35413*E35413</f>
        <v>6950000</v>
      </c>
    </row>
    <row r="35414" spans="1:6" ht="409.6" hidden="1" customHeight="1" thickBot="1" x14ac:dyDescent="0.25"/>
    <row r="35415" spans="1:6" ht="13.5" customHeight="1" thickBot="1" x14ac:dyDescent="0.25">
      <c r="A35415" s="90" t="s">
        <v>4883</v>
      </c>
      <c r="B35415" s="91"/>
      <c r="C35415" s="92">
        <v>100</v>
      </c>
      <c r="D35415" s="91"/>
      <c r="E35415" s="93" t="s">
        <v>4884</v>
      </c>
      <c r="F35415" s="94">
        <v>6950000</v>
      </c>
    </row>
    <row r="35416" spans="1:6" ht="0.2" customHeight="1" thickBot="1" x14ac:dyDescent="0.25"/>
    <row r="35417" spans="1:6" ht="12.75" customHeight="1" thickBot="1" x14ac:dyDescent="0.3">
      <c r="A35417" s="157" t="s">
        <v>4909</v>
      </c>
      <c r="B35417" s="158"/>
      <c r="C35417" s="158"/>
      <c r="D35417" s="158"/>
      <c r="E35417" s="159">
        <v>6950000</v>
      </c>
      <c r="F35417" s="160"/>
    </row>
    <row r="35418" spans="1:6" ht="12.75" customHeight="1" x14ac:dyDescent="0.2"/>
    <row r="35419" spans="1:6" ht="12.75" customHeight="1" x14ac:dyDescent="0.2"/>
    <row r="35420" spans="1:6" ht="409.6" hidden="1" customHeight="1" x14ac:dyDescent="0.2"/>
    <row r="35421" spans="1:6" ht="12.75" customHeight="1" x14ac:dyDescent="0.25">
      <c r="A35421" s="144" t="s">
        <v>4868</v>
      </c>
      <c r="B35421" s="145"/>
      <c r="C35421" s="145"/>
      <c r="D35421" s="145"/>
      <c r="E35421" s="146"/>
      <c r="F35421" s="147"/>
    </row>
    <row r="35422" spans="1:6" ht="12.75" customHeight="1" x14ac:dyDescent="0.2">
      <c r="A35422" s="138" t="s">
        <v>4121</v>
      </c>
      <c r="B35422" s="139"/>
      <c r="C35422" s="139"/>
      <c r="D35422" s="140"/>
      <c r="E35422" s="76" t="s">
        <v>4869</v>
      </c>
      <c r="F35422" s="77" t="s">
        <v>4870</v>
      </c>
    </row>
    <row r="35423" spans="1:6" ht="12.75" customHeight="1" x14ac:dyDescent="0.2">
      <c r="A35423" s="141"/>
      <c r="B35423" s="142"/>
      <c r="C35423" s="142"/>
      <c r="D35423" s="143"/>
      <c r="E35423" s="78" t="s">
        <v>4120</v>
      </c>
      <c r="F35423" s="79" t="s">
        <v>9</v>
      </c>
    </row>
    <row r="35424" spans="1:6" ht="409.6" hidden="1" customHeight="1" x14ac:dyDescent="0.2"/>
    <row r="35425" spans="1:6" ht="12.75" customHeight="1" x14ac:dyDescent="0.2">
      <c r="A35425" s="80" t="s">
        <v>4871</v>
      </c>
      <c r="B35425" s="81" t="s">
        <v>4872</v>
      </c>
      <c r="C35425" s="82" t="s">
        <v>4870</v>
      </c>
      <c r="D35425" s="82" t="s">
        <v>4873</v>
      </c>
      <c r="E35425" s="82" t="s">
        <v>4874</v>
      </c>
      <c r="F35425" s="83" t="s">
        <v>4875</v>
      </c>
    </row>
    <row r="35426" spans="1:6" ht="409.6" hidden="1" customHeight="1" x14ac:dyDescent="0.2"/>
    <row r="35427" spans="1:6" ht="25.5" customHeight="1" thickBot="1" x14ac:dyDescent="0.25">
      <c r="A35427" s="84" t="s">
        <v>7174</v>
      </c>
      <c r="B35427" s="85" t="s">
        <v>7175</v>
      </c>
      <c r="C35427" s="86" t="s">
        <v>9</v>
      </c>
      <c r="D35427" s="87">
        <v>1</v>
      </c>
      <c r="E35427" s="88">
        <v>1400000</v>
      </c>
      <c r="F35427" s="89">
        <f>+D35427*E35427</f>
        <v>1400000</v>
      </c>
    </row>
    <row r="35428" spans="1:6" ht="409.6" hidden="1" customHeight="1" thickBot="1" x14ac:dyDescent="0.25"/>
    <row r="35429" spans="1:6" ht="13.5" customHeight="1" thickBot="1" x14ac:dyDescent="0.25">
      <c r="A35429" s="90" t="s">
        <v>4883</v>
      </c>
      <c r="B35429" s="91"/>
      <c r="C35429" s="92">
        <v>90.347528220695807</v>
      </c>
      <c r="D35429" s="91"/>
      <c r="E35429" s="93" t="s">
        <v>4884</v>
      </c>
      <c r="F35429" s="94">
        <v>1400000</v>
      </c>
    </row>
    <row r="35430" spans="1:6" ht="0.2" customHeight="1" x14ac:dyDescent="0.2"/>
    <row r="35431" spans="1:6" ht="12.75" customHeight="1" x14ac:dyDescent="0.2">
      <c r="A35431" s="80" t="s">
        <v>4871</v>
      </c>
      <c r="B35431" s="81" t="s">
        <v>4885</v>
      </c>
      <c r="C35431" s="82" t="s">
        <v>4870</v>
      </c>
      <c r="D35431" s="82" t="s">
        <v>4873</v>
      </c>
      <c r="E35431" s="82" t="s">
        <v>4874</v>
      </c>
      <c r="F35431" s="83" t="s">
        <v>4875</v>
      </c>
    </row>
    <row r="35432" spans="1:6" ht="409.6" hidden="1" customHeight="1" x14ac:dyDescent="0.2"/>
    <row r="35433" spans="1:6" ht="25.5" customHeight="1" thickBot="1" x14ac:dyDescent="0.25">
      <c r="A35433" s="84" t="s">
        <v>4912</v>
      </c>
      <c r="B35433" s="85" t="s">
        <v>4913</v>
      </c>
      <c r="C35433" s="86" t="s">
        <v>4888</v>
      </c>
      <c r="D35433" s="87">
        <v>0.7</v>
      </c>
      <c r="E35433" s="88">
        <v>184277</v>
      </c>
      <c r="F35433" s="89">
        <f>+D35433*E35433</f>
        <v>128993.9</v>
      </c>
    </row>
    <row r="35434" spans="1:6" ht="409.6" hidden="1" customHeight="1" thickBot="1" x14ac:dyDescent="0.25"/>
    <row r="35435" spans="1:6" ht="13.5" customHeight="1" thickBot="1" x14ac:dyDescent="0.25">
      <c r="A35435" s="90" t="s">
        <v>4893</v>
      </c>
      <c r="B35435" s="91"/>
      <c r="C35435" s="92">
        <v>8.3244921823574494</v>
      </c>
      <c r="D35435" s="91"/>
      <c r="E35435" s="93" t="s">
        <v>4884</v>
      </c>
      <c r="F35435" s="94">
        <v>128994</v>
      </c>
    </row>
    <row r="35436" spans="1:6" ht="0.2" customHeight="1" x14ac:dyDescent="0.2"/>
    <row r="35437" spans="1:6" ht="12.75" customHeight="1" x14ac:dyDescent="0.2">
      <c r="A35437" s="80" t="s">
        <v>4871</v>
      </c>
      <c r="B35437" s="81" t="s">
        <v>4894</v>
      </c>
      <c r="C35437" s="82" t="s">
        <v>4870</v>
      </c>
      <c r="D35437" s="82" t="s">
        <v>4873</v>
      </c>
      <c r="E35437" s="82" t="s">
        <v>4874</v>
      </c>
      <c r="F35437" s="83" t="s">
        <v>4875</v>
      </c>
    </row>
    <row r="35438" spans="1:6" ht="409.6" hidden="1" customHeight="1" x14ac:dyDescent="0.2"/>
    <row r="35439" spans="1:6" ht="25.5" customHeight="1" thickBot="1" x14ac:dyDescent="0.25">
      <c r="A35439" s="84" t="s">
        <v>4895</v>
      </c>
      <c r="B35439" s="85" t="s">
        <v>4896</v>
      </c>
      <c r="C35439" s="86" t="s">
        <v>4897</v>
      </c>
      <c r="D35439" s="87">
        <v>0.05</v>
      </c>
      <c r="E35439" s="88">
        <v>128994</v>
      </c>
      <c r="F35439" s="89">
        <f>+D35439*E35439</f>
        <v>6449.7000000000007</v>
      </c>
    </row>
    <row r="35440" spans="1:6" ht="409.6" hidden="1" customHeight="1" thickBot="1" x14ac:dyDescent="0.25"/>
    <row r="35441" spans="1:6" ht="13.5" customHeight="1" thickBot="1" x14ac:dyDescent="0.25">
      <c r="A35441" s="90" t="s">
        <v>4898</v>
      </c>
      <c r="B35441" s="91"/>
      <c r="C35441" s="92">
        <v>0.41624396930249102</v>
      </c>
      <c r="D35441" s="91"/>
      <c r="E35441" s="93" t="s">
        <v>4884</v>
      </c>
      <c r="F35441" s="94">
        <v>6450</v>
      </c>
    </row>
    <row r="35442" spans="1:6" ht="0.2" customHeight="1" x14ac:dyDescent="0.2"/>
    <row r="35443" spans="1:6" ht="12.75" customHeight="1" x14ac:dyDescent="0.2">
      <c r="A35443" s="80" t="s">
        <v>4871</v>
      </c>
      <c r="B35443" s="81" t="s">
        <v>4905</v>
      </c>
      <c r="C35443" s="82" t="s">
        <v>4870</v>
      </c>
      <c r="D35443" s="82" t="s">
        <v>4873</v>
      </c>
      <c r="E35443" s="82" t="s">
        <v>4874</v>
      </c>
      <c r="F35443" s="83" t="s">
        <v>4875</v>
      </c>
    </row>
    <row r="35444" spans="1:6" ht="409.6" hidden="1" customHeight="1" x14ac:dyDescent="0.2"/>
    <row r="35445" spans="1:6" ht="25.5" customHeight="1" thickBot="1" x14ac:dyDescent="0.25">
      <c r="A35445" s="84" t="s">
        <v>4920</v>
      </c>
      <c r="B35445" s="85" t="s">
        <v>4921</v>
      </c>
      <c r="C35445" s="86" t="s">
        <v>106</v>
      </c>
      <c r="D35445" s="87">
        <v>1</v>
      </c>
      <c r="E35445" s="88">
        <v>14128</v>
      </c>
      <c r="F35445" s="89">
        <f>+D35445*E35445</f>
        <v>14128</v>
      </c>
    </row>
    <row r="35446" spans="1:6" ht="409.6" hidden="1" customHeight="1" thickBot="1" x14ac:dyDescent="0.25"/>
    <row r="35447" spans="1:6" ht="13.5" customHeight="1" thickBot="1" x14ac:dyDescent="0.25">
      <c r="A35447" s="90" t="s">
        <v>4908</v>
      </c>
      <c r="B35447" s="91"/>
      <c r="C35447" s="92">
        <v>0.91173562764427896</v>
      </c>
      <c r="D35447" s="91"/>
      <c r="E35447" s="93" t="s">
        <v>4884</v>
      </c>
      <c r="F35447" s="94">
        <v>14128</v>
      </c>
    </row>
    <row r="35448" spans="1:6" ht="0.2" customHeight="1" thickBot="1" x14ac:dyDescent="0.25"/>
    <row r="35449" spans="1:6" ht="12.75" customHeight="1" thickBot="1" x14ac:dyDescent="0.3">
      <c r="A35449" s="157" t="s">
        <v>4909</v>
      </c>
      <c r="B35449" s="158"/>
      <c r="C35449" s="158"/>
      <c r="D35449" s="158"/>
      <c r="E35449" s="159">
        <v>1549572</v>
      </c>
      <c r="F35449" s="160"/>
    </row>
    <row r="35450" spans="1:6" ht="12.75" customHeight="1" x14ac:dyDescent="0.2"/>
    <row r="35451" spans="1:6" ht="12.75" customHeight="1" x14ac:dyDescent="0.2"/>
    <row r="35452" spans="1:6" ht="409.6" hidden="1" customHeight="1" x14ac:dyDescent="0.2"/>
    <row r="35453" spans="1:6" ht="12.75" customHeight="1" x14ac:dyDescent="0.25">
      <c r="A35453" s="144" t="s">
        <v>4868</v>
      </c>
      <c r="B35453" s="145"/>
      <c r="C35453" s="145"/>
      <c r="D35453" s="145"/>
      <c r="E35453" s="146"/>
      <c r="F35453" s="147"/>
    </row>
    <row r="35454" spans="1:6" ht="12.75" customHeight="1" x14ac:dyDescent="0.2">
      <c r="A35454" s="138" t="s">
        <v>4123</v>
      </c>
      <c r="B35454" s="139"/>
      <c r="C35454" s="139"/>
      <c r="D35454" s="140"/>
      <c r="E35454" s="76" t="s">
        <v>4869</v>
      </c>
      <c r="F35454" s="77" t="s">
        <v>4870</v>
      </c>
    </row>
    <row r="35455" spans="1:6" ht="12.75" customHeight="1" x14ac:dyDescent="0.2">
      <c r="A35455" s="141"/>
      <c r="B35455" s="142"/>
      <c r="C35455" s="142"/>
      <c r="D35455" s="143"/>
      <c r="E35455" s="78" t="s">
        <v>4122</v>
      </c>
      <c r="F35455" s="79" t="s">
        <v>9</v>
      </c>
    </row>
    <row r="35456" spans="1:6" ht="409.6" hidden="1" customHeight="1" x14ac:dyDescent="0.2"/>
    <row r="35457" spans="1:6" ht="12.75" customHeight="1" x14ac:dyDescent="0.2">
      <c r="A35457" s="80" t="s">
        <v>4871</v>
      </c>
      <c r="B35457" s="81" t="s">
        <v>4872</v>
      </c>
      <c r="C35457" s="82" t="s">
        <v>4870</v>
      </c>
      <c r="D35457" s="82" t="s">
        <v>4873</v>
      </c>
      <c r="E35457" s="82" t="s">
        <v>4874</v>
      </c>
      <c r="F35457" s="83" t="s">
        <v>4875</v>
      </c>
    </row>
    <row r="35458" spans="1:6" ht="409.6" hidden="1" customHeight="1" x14ac:dyDescent="0.2"/>
    <row r="35459" spans="1:6" ht="25.5" customHeight="1" thickBot="1" x14ac:dyDescent="0.25">
      <c r="A35459" s="84" t="s">
        <v>7176</v>
      </c>
      <c r="B35459" s="85" t="s">
        <v>7177</v>
      </c>
      <c r="C35459" s="86" t="s">
        <v>9</v>
      </c>
      <c r="D35459" s="87">
        <v>1</v>
      </c>
      <c r="E35459" s="88">
        <v>2300000</v>
      </c>
      <c r="F35459" s="89">
        <f>+D35459*E35459</f>
        <v>2300000</v>
      </c>
    </row>
    <row r="35460" spans="1:6" ht="409.6" hidden="1" customHeight="1" thickBot="1" x14ac:dyDescent="0.25"/>
    <row r="35461" spans="1:6" ht="13.5" customHeight="1" thickBot="1" x14ac:dyDescent="0.25">
      <c r="A35461" s="90" t="s">
        <v>4883</v>
      </c>
      <c r="B35461" s="91"/>
      <c r="C35461" s="92">
        <v>83.712161193225896</v>
      </c>
      <c r="D35461" s="91"/>
      <c r="E35461" s="93" t="s">
        <v>4884</v>
      </c>
      <c r="F35461" s="94">
        <v>2300000</v>
      </c>
    </row>
    <row r="35462" spans="1:6" ht="0.2" customHeight="1" x14ac:dyDescent="0.2"/>
    <row r="35463" spans="1:6" ht="12.75" customHeight="1" x14ac:dyDescent="0.2">
      <c r="A35463" s="80" t="s">
        <v>4871</v>
      </c>
      <c r="B35463" s="81" t="s">
        <v>4885</v>
      </c>
      <c r="C35463" s="82" t="s">
        <v>4870</v>
      </c>
      <c r="D35463" s="82" t="s">
        <v>4873</v>
      </c>
      <c r="E35463" s="82" t="s">
        <v>4874</v>
      </c>
      <c r="F35463" s="83" t="s">
        <v>4875</v>
      </c>
    </row>
    <row r="35464" spans="1:6" ht="409.6" hidden="1" customHeight="1" x14ac:dyDescent="0.2"/>
    <row r="35465" spans="1:6" ht="25.5" customHeight="1" thickBot="1" x14ac:dyDescent="0.25">
      <c r="A35465" s="84" t="s">
        <v>4912</v>
      </c>
      <c r="B35465" s="85" t="s">
        <v>4913</v>
      </c>
      <c r="C35465" s="86" t="s">
        <v>4888</v>
      </c>
      <c r="D35465" s="87">
        <v>2</v>
      </c>
      <c r="E35465" s="88">
        <v>184277</v>
      </c>
      <c r="F35465" s="89">
        <f>+D35465*E35465</f>
        <v>368554</v>
      </c>
    </row>
    <row r="35466" spans="1:6" ht="409.6" hidden="1" customHeight="1" thickBot="1" x14ac:dyDescent="0.25"/>
    <row r="35467" spans="1:6" ht="13.5" customHeight="1" thickBot="1" x14ac:dyDescent="0.25">
      <c r="A35467" s="90" t="s">
        <v>4893</v>
      </c>
      <c r="B35467" s="91"/>
      <c r="C35467" s="92">
        <v>13.4141095027862</v>
      </c>
      <c r="D35467" s="91"/>
      <c r="E35467" s="93" t="s">
        <v>4884</v>
      </c>
      <c r="F35467" s="94">
        <v>368554</v>
      </c>
    </row>
    <row r="35468" spans="1:6" ht="0.2" customHeight="1" x14ac:dyDescent="0.2"/>
    <row r="35469" spans="1:6" ht="12.75" customHeight="1" x14ac:dyDescent="0.2">
      <c r="A35469" s="80" t="s">
        <v>4871</v>
      </c>
      <c r="B35469" s="81" t="s">
        <v>4894</v>
      </c>
      <c r="C35469" s="82" t="s">
        <v>4870</v>
      </c>
      <c r="D35469" s="82" t="s">
        <v>4873</v>
      </c>
      <c r="E35469" s="82" t="s">
        <v>4874</v>
      </c>
      <c r="F35469" s="83" t="s">
        <v>4875</v>
      </c>
    </row>
    <row r="35470" spans="1:6" ht="409.6" hidden="1" customHeight="1" x14ac:dyDescent="0.2"/>
    <row r="35471" spans="1:6" ht="25.5" customHeight="1" thickBot="1" x14ac:dyDescent="0.25">
      <c r="A35471" s="84" t="s">
        <v>4895</v>
      </c>
      <c r="B35471" s="85" t="s">
        <v>4896</v>
      </c>
      <c r="C35471" s="86" t="s">
        <v>4897</v>
      </c>
      <c r="D35471" s="87">
        <v>0.05</v>
      </c>
      <c r="E35471" s="88">
        <v>368554</v>
      </c>
      <c r="F35471" s="89">
        <f>+D35471*E35471</f>
        <v>18427.7</v>
      </c>
    </row>
    <row r="35472" spans="1:6" ht="409.6" hidden="1" customHeight="1" x14ac:dyDescent="0.2"/>
    <row r="35473" spans="1:6" ht="13.5" customHeight="1" thickBot="1" x14ac:dyDescent="0.25">
      <c r="A35473" s="90" t="s">
        <v>4898</v>
      </c>
      <c r="B35473" s="91"/>
      <c r="C35473" s="92">
        <v>0.67071639411685502</v>
      </c>
      <c r="D35473" s="91"/>
      <c r="E35473" s="93" t="s">
        <v>4884</v>
      </c>
      <c r="F35473" s="94">
        <v>18428</v>
      </c>
    </row>
    <row r="35474" spans="1:6" ht="0.2" customHeight="1" x14ac:dyDescent="0.2"/>
    <row r="35475" spans="1:6" ht="12.75" customHeight="1" x14ac:dyDescent="0.2">
      <c r="A35475" s="80" t="s">
        <v>4871</v>
      </c>
      <c r="B35475" s="81" t="s">
        <v>4899</v>
      </c>
      <c r="C35475" s="82" t="s">
        <v>4870</v>
      </c>
      <c r="D35475" s="82" t="s">
        <v>4873</v>
      </c>
      <c r="E35475" s="82" t="s">
        <v>4874</v>
      </c>
      <c r="F35475" s="83" t="s">
        <v>4875</v>
      </c>
    </row>
    <row r="35476" spans="1:6" ht="409.6" hidden="1" customHeight="1" x14ac:dyDescent="0.2"/>
    <row r="35477" spans="1:6" ht="25.5" customHeight="1" thickBot="1" x14ac:dyDescent="0.25">
      <c r="A35477" s="84" t="s">
        <v>5012</v>
      </c>
      <c r="B35477" s="85" t="s">
        <v>5013</v>
      </c>
      <c r="C35477" s="86" t="s">
        <v>109</v>
      </c>
      <c r="D35477" s="87">
        <v>2</v>
      </c>
      <c r="E35477" s="88">
        <v>23200</v>
      </c>
      <c r="F35477" s="89">
        <f>+D35477*E35477</f>
        <v>46400</v>
      </c>
    </row>
    <row r="35478" spans="1:6" ht="409.6" hidden="1" customHeight="1" thickBot="1" x14ac:dyDescent="0.25"/>
    <row r="35479" spans="1:6" ht="13.5" customHeight="1" thickBot="1" x14ac:dyDescent="0.25">
      <c r="A35479" s="90" t="s">
        <v>4904</v>
      </c>
      <c r="B35479" s="91"/>
      <c r="C35479" s="92">
        <v>1.68880186059377</v>
      </c>
      <c r="D35479" s="91"/>
      <c r="E35479" s="93" t="s">
        <v>4884</v>
      </c>
      <c r="F35479" s="94">
        <v>46400</v>
      </c>
    </row>
    <row r="35480" spans="1:6" ht="0.2" customHeight="1" x14ac:dyDescent="0.2"/>
    <row r="35481" spans="1:6" ht="12.75" customHeight="1" x14ac:dyDescent="0.2">
      <c r="A35481" s="80" t="s">
        <v>4871</v>
      </c>
      <c r="B35481" s="81" t="s">
        <v>4905</v>
      </c>
      <c r="C35481" s="82" t="s">
        <v>4870</v>
      </c>
      <c r="D35481" s="82" t="s">
        <v>4873</v>
      </c>
      <c r="E35481" s="82" t="s">
        <v>4874</v>
      </c>
      <c r="F35481" s="83" t="s">
        <v>4875</v>
      </c>
    </row>
    <row r="35482" spans="1:6" ht="409.6" hidden="1" customHeight="1" x14ac:dyDescent="0.2"/>
    <row r="35483" spans="1:6" ht="25.5" customHeight="1" thickBot="1" x14ac:dyDescent="0.25">
      <c r="A35483" s="84" t="s">
        <v>4920</v>
      </c>
      <c r="B35483" s="85" t="s">
        <v>4921</v>
      </c>
      <c r="C35483" s="86" t="s">
        <v>106</v>
      </c>
      <c r="D35483" s="87">
        <v>1</v>
      </c>
      <c r="E35483" s="88">
        <v>14128</v>
      </c>
      <c r="F35483" s="89">
        <f>+D35483*E35483</f>
        <v>14128</v>
      </c>
    </row>
    <row r="35484" spans="1:6" ht="409.6" hidden="1" customHeight="1" thickBot="1" x14ac:dyDescent="0.25"/>
    <row r="35485" spans="1:6" ht="13.5" customHeight="1" thickBot="1" x14ac:dyDescent="0.25">
      <c r="A35485" s="90" t="s">
        <v>4908</v>
      </c>
      <c r="B35485" s="91"/>
      <c r="C35485" s="92">
        <v>0.51421104927734596</v>
      </c>
      <c r="D35485" s="91"/>
      <c r="E35485" s="93" t="s">
        <v>4884</v>
      </c>
      <c r="F35485" s="94">
        <v>14128</v>
      </c>
    </row>
    <row r="35486" spans="1:6" ht="0.2" customHeight="1" thickBot="1" x14ac:dyDescent="0.25"/>
    <row r="35487" spans="1:6" ht="12.75" customHeight="1" thickBot="1" x14ac:dyDescent="0.3">
      <c r="A35487" s="157" t="s">
        <v>4909</v>
      </c>
      <c r="B35487" s="158"/>
      <c r="C35487" s="158"/>
      <c r="D35487" s="158"/>
      <c r="E35487" s="159">
        <v>2747510</v>
      </c>
      <c r="F35487" s="160"/>
    </row>
    <row r="35488" spans="1:6" ht="12.75" customHeight="1" x14ac:dyDescent="0.2"/>
    <row r="35489" spans="1:6" ht="12.75" customHeight="1" x14ac:dyDescent="0.2"/>
    <row r="35490" spans="1:6" ht="409.6" hidden="1" customHeight="1" x14ac:dyDescent="0.2"/>
    <row r="35491" spans="1:6" ht="12.75" customHeight="1" x14ac:dyDescent="0.25">
      <c r="A35491" s="144" t="s">
        <v>4868</v>
      </c>
      <c r="B35491" s="145"/>
      <c r="C35491" s="145"/>
      <c r="D35491" s="145"/>
      <c r="E35491" s="146"/>
      <c r="F35491" s="147"/>
    </row>
    <row r="35492" spans="1:6" ht="12.75" customHeight="1" x14ac:dyDescent="0.2">
      <c r="A35492" s="138" t="s">
        <v>4125</v>
      </c>
      <c r="B35492" s="139"/>
      <c r="C35492" s="139"/>
      <c r="D35492" s="140"/>
      <c r="E35492" s="76" t="s">
        <v>4869</v>
      </c>
      <c r="F35492" s="77" t="s">
        <v>4870</v>
      </c>
    </row>
    <row r="35493" spans="1:6" ht="12.75" customHeight="1" x14ac:dyDescent="0.2">
      <c r="A35493" s="141"/>
      <c r="B35493" s="142"/>
      <c r="C35493" s="142"/>
      <c r="D35493" s="143"/>
      <c r="E35493" s="78" t="s">
        <v>4124</v>
      </c>
      <c r="F35493" s="79" t="s">
        <v>9</v>
      </c>
    </row>
    <row r="35494" spans="1:6" ht="409.6" hidden="1" customHeight="1" x14ac:dyDescent="0.2"/>
    <row r="35495" spans="1:6" ht="12.75" customHeight="1" x14ac:dyDescent="0.2">
      <c r="A35495" s="80" t="s">
        <v>4871</v>
      </c>
      <c r="B35495" s="81" t="s">
        <v>4872</v>
      </c>
      <c r="C35495" s="82" t="s">
        <v>4870</v>
      </c>
      <c r="D35495" s="82" t="s">
        <v>4873</v>
      </c>
      <c r="E35495" s="82" t="s">
        <v>4874</v>
      </c>
      <c r="F35495" s="83" t="s">
        <v>4875</v>
      </c>
    </row>
    <row r="35496" spans="1:6" ht="409.6" hidden="1" customHeight="1" x14ac:dyDescent="0.2"/>
    <row r="35497" spans="1:6" ht="25.5" customHeight="1" thickBot="1" x14ac:dyDescent="0.25">
      <c r="A35497" s="84" t="s">
        <v>7178</v>
      </c>
      <c r="B35497" s="85" t="s">
        <v>7179</v>
      </c>
      <c r="C35497" s="86" t="s">
        <v>9</v>
      </c>
      <c r="D35497" s="87">
        <v>1</v>
      </c>
      <c r="E35497" s="88">
        <v>5230000</v>
      </c>
      <c r="F35497" s="89">
        <f>+D35497*E35497</f>
        <v>5230000</v>
      </c>
    </row>
    <row r="35498" spans="1:6" ht="409.6" hidden="1" customHeight="1" thickBot="1" x14ac:dyDescent="0.25"/>
    <row r="35499" spans="1:6" ht="13.5" customHeight="1" thickBot="1" x14ac:dyDescent="0.25">
      <c r="A35499" s="90" t="s">
        <v>4883</v>
      </c>
      <c r="B35499" s="91"/>
      <c r="C35499" s="92">
        <v>100</v>
      </c>
      <c r="D35499" s="91"/>
      <c r="E35499" s="93" t="s">
        <v>4884</v>
      </c>
      <c r="F35499" s="94">
        <v>5230000</v>
      </c>
    </row>
    <row r="35500" spans="1:6" ht="0.2" customHeight="1" thickBot="1" x14ac:dyDescent="0.25"/>
    <row r="35501" spans="1:6" ht="12.75" customHeight="1" thickBot="1" x14ac:dyDescent="0.3">
      <c r="A35501" s="157" t="s">
        <v>4909</v>
      </c>
      <c r="B35501" s="158"/>
      <c r="C35501" s="158"/>
      <c r="D35501" s="158"/>
      <c r="E35501" s="159">
        <v>5230000</v>
      </c>
      <c r="F35501" s="160"/>
    </row>
    <row r="35502" spans="1:6" ht="12.75" customHeight="1" x14ac:dyDescent="0.2"/>
    <row r="35503" spans="1:6" ht="12.75" customHeight="1" x14ac:dyDescent="0.2"/>
    <row r="35504" spans="1:6" ht="409.6" hidden="1" customHeight="1" x14ac:dyDescent="0.2"/>
    <row r="35505" spans="1:6" ht="12.75" customHeight="1" x14ac:dyDescent="0.25">
      <c r="A35505" s="144" t="s">
        <v>4868</v>
      </c>
      <c r="B35505" s="145"/>
      <c r="C35505" s="145"/>
      <c r="D35505" s="145"/>
      <c r="E35505" s="146"/>
      <c r="F35505" s="147"/>
    </row>
    <row r="35506" spans="1:6" ht="12.75" customHeight="1" x14ac:dyDescent="0.2">
      <c r="A35506" s="138" t="s">
        <v>4127</v>
      </c>
      <c r="B35506" s="139"/>
      <c r="C35506" s="139"/>
      <c r="D35506" s="140"/>
      <c r="E35506" s="76" t="s">
        <v>4869</v>
      </c>
      <c r="F35506" s="77" t="s">
        <v>4870</v>
      </c>
    </row>
    <row r="35507" spans="1:6" ht="12.75" customHeight="1" x14ac:dyDescent="0.2">
      <c r="A35507" s="141"/>
      <c r="B35507" s="142"/>
      <c r="C35507" s="142"/>
      <c r="D35507" s="143"/>
      <c r="E35507" s="78" t="s">
        <v>4126</v>
      </c>
      <c r="F35507" s="79" t="s">
        <v>9</v>
      </c>
    </row>
    <row r="35508" spans="1:6" ht="409.6" hidden="1" customHeight="1" x14ac:dyDescent="0.2"/>
    <row r="35509" spans="1:6" ht="12.75" customHeight="1" x14ac:dyDescent="0.2">
      <c r="A35509" s="80" t="s">
        <v>4871</v>
      </c>
      <c r="B35509" s="81" t="s">
        <v>4872</v>
      </c>
      <c r="C35509" s="82" t="s">
        <v>4870</v>
      </c>
      <c r="D35509" s="82" t="s">
        <v>4873</v>
      </c>
      <c r="E35509" s="82" t="s">
        <v>4874</v>
      </c>
      <c r="F35509" s="83" t="s">
        <v>4875</v>
      </c>
    </row>
    <row r="35510" spans="1:6" ht="409.6" hidden="1" customHeight="1" x14ac:dyDescent="0.2"/>
    <row r="35511" spans="1:6" ht="25.5" customHeight="1" thickBot="1" x14ac:dyDescent="0.25">
      <c r="A35511" s="84" t="s">
        <v>7180</v>
      </c>
      <c r="B35511" s="85" t="s">
        <v>7181</v>
      </c>
      <c r="C35511" s="86" t="s">
        <v>9</v>
      </c>
      <c r="D35511" s="87">
        <v>1</v>
      </c>
      <c r="E35511" s="88">
        <v>460000</v>
      </c>
      <c r="F35511" s="89">
        <f>+D35511*E35511</f>
        <v>460000</v>
      </c>
    </row>
    <row r="35512" spans="1:6" ht="409.6" hidden="1" customHeight="1" thickBot="1" x14ac:dyDescent="0.25"/>
    <row r="35513" spans="1:6" ht="13.5" customHeight="1" thickBot="1" x14ac:dyDescent="0.25">
      <c r="A35513" s="90" t="s">
        <v>4883</v>
      </c>
      <c r="B35513" s="91"/>
      <c r="C35513" s="92">
        <v>67.7248427973894</v>
      </c>
      <c r="D35513" s="91"/>
      <c r="E35513" s="93" t="s">
        <v>4884</v>
      </c>
      <c r="F35513" s="94">
        <v>460000</v>
      </c>
    </row>
    <row r="35514" spans="1:6" ht="0.2" customHeight="1" x14ac:dyDescent="0.2"/>
    <row r="35515" spans="1:6" ht="12.75" customHeight="1" x14ac:dyDescent="0.2">
      <c r="A35515" s="80" t="s">
        <v>4871</v>
      </c>
      <c r="B35515" s="81" t="s">
        <v>4885</v>
      </c>
      <c r="C35515" s="82" t="s">
        <v>4870</v>
      </c>
      <c r="D35515" s="82" t="s">
        <v>4873</v>
      </c>
      <c r="E35515" s="82" t="s">
        <v>4874</v>
      </c>
      <c r="F35515" s="83" t="s">
        <v>4875</v>
      </c>
    </row>
    <row r="35516" spans="1:6" ht="409.6" hidden="1" customHeight="1" x14ac:dyDescent="0.2"/>
    <row r="35517" spans="1:6" ht="25.5" customHeight="1" thickBot="1" x14ac:dyDescent="0.25">
      <c r="A35517" s="84" t="s">
        <v>4912</v>
      </c>
      <c r="B35517" s="85" t="s">
        <v>4913</v>
      </c>
      <c r="C35517" s="86" t="s">
        <v>4888</v>
      </c>
      <c r="D35517" s="87">
        <v>1</v>
      </c>
      <c r="E35517" s="88">
        <v>184277</v>
      </c>
      <c r="F35517" s="89">
        <f>+D35517*E35517</f>
        <v>184277</v>
      </c>
    </row>
    <row r="35518" spans="1:6" ht="409.6" hidden="1" customHeight="1" thickBot="1" x14ac:dyDescent="0.25"/>
    <row r="35519" spans="1:6" ht="13.5" customHeight="1" thickBot="1" x14ac:dyDescent="0.25">
      <c r="A35519" s="90" t="s">
        <v>4893</v>
      </c>
      <c r="B35519" s="91"/>
      <c r="C35519" s="92">
        <v>27.130719252553298</v>
      </c>
      <c r="D35519" s="91"/>
      <c r="E35519" s="93" t="s">
        <v>4884</v>
      </c>
      <c r="F35519" s="94">
        <v>184277</v>
      </c>
    </row>
    <row r="35520" spans="1:6" ht="0.2" customHeight="1" x14ac:dyDescent="0.2"/>
    <row r="35521" spans="1:6" ht="12.75" customHeight="1" x14ac:dyDescent="0.2">
      <c r="A35521" s="80" t="s">
        <v>4871</v>
      </c>
      <c r="B35521" s="81" t="s">
        <v>4894</v>
      </c>
      <c r="C35521" s="82" t="s">
        <v>4870</v>
      </c>
      <c r="D35521" s="82" t="s">
        <v>4873</v>
      </c>
      <c r="E35521" s="82" t="s">
        <v>4874</v>
      </c>
      <c r="F35521" s="83" t="s">
        <v>4875</v>
      </c>
    </row>
    <row r="35522" spans="1:6" ht="409.6" hidden="1" customHeight="1" x14ac:dyDescent="0.2"/>
    <row r="35523" spans="1:6" ht="25.5" customHeight="1" thickBot="1" x14ac:dyDescent="0.25">
      <c r="A35523" s="84" t="s">
        <v>4895</v>
      </c>
      <c r="B35523" s="85" t="s">
        <v>4896</v>
      </c>
      <c r="C35523" s="86" t="s">
        <v>4897</v>
      </c>
      <c r="D35523" s="87">
        <v>0.05</v>
      </c>
      <c r="E35523" s="88">
        <v>184277</v>
      </c>
      <c r="F35523" s="89">
        <f>+D35523*E35523</f>
        <v>9213.85</v>
      </c>
    </row>
    <row r="35524" spans="1:6" ht="409.6" hidden="1" customHeight="1" thickBot="1" x14ac:dyDescent="0.25"/>
    <row r="35525" spans="1:6" ht="13.5" customHeight="1" thickBot="1" x14ac:dyDescent="0.25">
      <c r="A35525" s="90" t="s">
        <v>4898</v>
      </c>
      <c r="B35525" s="91"/>
      <c r="C35525" s="92">
        <v>1.35655804681553</v>
      </c>
      <c r="D35525" s="91"/>
      <c r="E35525" s="93" t="s">
        <v>4884</v>
      </c>
      <c r="F35525" s="94">
        <v>9214</v>
      </c>
    </row>
    <row r="35526" spans="1:6" ht="0.2" customHeight="1" x14ac:dyDescent="0.2"/>
    <row r="35527" spans="1:6" ht="12.75" customHeight="1" x14ac:dyDescent="0.2">
      <c r="A35527" s="80" t="s">
        <v>4871</v>
      </c>
      <c r="B35527" s="81" t="s">
        <v>4899</v>
      </c>
      <c r="C35527" s="82" t="s">
        <v>4870</v>
      </c>
      <c r="D35527" s="82" t="s">
        <v>4873</v>
      </c>
      <c r="E35527" s="82" t="s">
        <v>4874</v>
      </c>
      <c r="F35527" s="83" t="s">
        <v>4875</v>
      </c>
    </row>
    <row r="35528" spans="1:6" ht="409.6" hidden="1" customHeight="1" x14ac:dyDescent="0.2"/>
    <row r="35529" spans="1:6" ht="25.5" customHeight="1" thickBot="1" x14ac:dyDescent="0.25">
      <c r="A35529" s="84" t="s">
        <v>5012</v>
      </c>
      <c r="B35529" s="85" t="s">
        <v>5013</v>
      </c>
      <c r="C35529" s="86" t="s">
        <v>109</v>
      </c>
      <c r="D35529" s="87">
        <v>0.5</v>
      </c>
      <c r="E35529" s="88">
        <v>23200</v>
      </c>
      <c r="F35529" s="89">
        <f>+D35529*E35529</f>
        <v>11600</v>
      </c>
    </row>
    <row r="35530" spans="1:6" ht="409.6" hidden="1" customHeight="1" thickBot="1" x14ac:dyDescent="0.25"/>
    <row r="35531" spans="1:6" ht="13.5" customHeight="1" thickBot="1" x14ac:dyDescent="0.25">
      <c r="A35531" s="90" t="s">
        <v>4904</v>
      </c>
      <c r="B35531" s="91"/>
      <c r="C35531" s="92">
        <v>1.70784386184721</v>
      </c>
      <c r="D35531" s="91"/>
      <c r="E35531" s="93" t="s">
        <v>4884</v>
      </c>
      <c r="F35531" s="94">
        <v>11600</v>
      </c>
    </row>
    <row r="35532" spans="1:6" ht="0.2" customHeight="1" x14ac:dyDescent="0.2"/>
    <row r="35533" spans="1:6" ht="12.75" customHeight="1" x14ac:dyDescent="0.2">
      <c r="A35533" s="80" t="s">
        <v>4871</v>
      </c>
      <c r="B35533" s="81" t="s">
        <v>4905</v>
      </c>
      <c r="C35533" s="82" t="s">
        <v>4870</v>
      </c>
      <c r="D35533" s="82" t="s">
        <v>4873</v>
      </c>
      <c r="E35533" s="82" t="s">
        <v>4874</v>
      </c>
      <c r="F35533" s="83" t="s">
        <v>4875</v>
      </c>
    </row>
    <row r="35534" spans="1:6" ht="409.6" hidden="1" customHeight="1" x14ac:dyDescent="0.2"/>
    <row r="35535" spans="1:6" ht="25.5" customHeight="1" thickBot="1" x14ac:dyDescent="0.25">
      <c r="A35535" s="84" t="s">
        <v>4920</v>
      </c>
      <c r="B35535" s="85" t="s">
        <v>4921</v>
      </c>
      <c r="C35535" s="86" t="s">
        <v>106</v>
      </c>
      <c r="D35535" s="87">
        <v>1</v>
      </c>
      <c r="E35535" s="88">
        <v>14128</v>
      </c>
      <c r="F35535" s="89">
        <f>+D35535*E35535</f>
        <v>14128</v>
      </c>
    </row>
    <row r="35536" spans="1:6" ht="409.6" hidden="1" customHeight="1" thickBot="1" x14ac:dyDescent="0.25"/>
    <row r="35537" spans="1:6" ht="13.5" customHeight="1" thickBot="1" x14ac:dyDescent="0.25">
      <c r="A35537" s="90" t="s">
        <v>4908</v>
      </c>
      <c r="B35537" s="91"/>
      <c r="C35537" s="92">
        <v>2.0800360413946</v>
      </c>
      <c r="D35537" s="91"/>
      <c r="E35537" s="93" t="s">
        <v>4884</v>
      </c>
      <c r="F35537" s="94">
        <v>14128</v>
      </c>
    </row>
    <row r="35538" spans="1:6" ht="0.2" customHeight="1" thickBot="1" x14ac:dyDescent="0.25"/>
    <row r="35539" spans="1:6" ht="12.75" customHeight="1" thickBot="1" x14ac:dyDescent="0.3">
      <c r="A35539" s="157" t="s">
        <v>4909</v>
      </c>
      <c r="B35539" s="158"/>
      <c r="C35539" s="158"/>
      <c r="D35539" s="158"/>
      <c r="E35539" s="159">
        <v>679219</v>
      </c>
      <c r="F35539" s="160"/>
    </row>
    <row r="35540" spans="1:6" ht="12.75" customHeight="1" x14ac:dyDescent="0.2"/>
    <row r="35541" spans="1:6" ht="12.75" customHeight="1" x14ac:dyDescent="0.2"/>
    <row r="35542" spans="1:6" ht="409.6" hidden="1" customHeight="1" x14ac:dyDescent="0.2"/>
    <row r="35543" spans="1:6" ht="12.75" customHeight="1" x14ac:dyDescent="0.25">
      <c r="A35543" s="144" t="s">
        <v>4868</v>
      </c>
      <c r="B35543" s="145"/>
      <c r="C35543" s="145"/>
      <c r="D35543" s="145"/>
      <c r="E35543" s="146"/>
      <c r="F35543" s="147"/>
    </row>
    <row r="35544" spans="1:6" ht="12.75" customHeight="1" x14ac:dyDescent="0.2">
      <c r="A35544" s="138" t="s">
        <v>4129</v>
      </c>
      <c r="B35544" s="139"/>
      <c r="C35544" s="139"/>
      <c r="D35544" s="140"/>
      <c r="E35544" s="76" t="s">
        <v>4869</v>
      </c>
      <c r="F35544" s="77" t="s">
        <v>4870</v>
      </c>
    </row>
    <row r="35545" spans="1:6" ht="12.75" customHeight="1" x14ac:dyDescent="0.2">
      <c r="A35545" s="141"/>
      <c r="B35545" s="142"/>
      <c r="C35545" s="142"/>
      <c r="D35545" s="143"/>
      <c r="E35545" s="78" t="s">
        <v>4128</v>
      </c>
      <c r="F35545" s="79" t="s">
        <v>9</v>
      </c>
    </row>
    <row r="35546" spans="1:6" ht="409.6" hidden="1" customHeight="1" x14ac:dyDescent="0.2"/>
    <row r="35547" spans="1:6" ht="12.75" customHeight="1" x14ac:dyDescent="0.2">
      <c r="A35547" s="80" t="s">
        <v>4871</v>
      </c>
      <c r="B35547" s="81" t="s">
        <v>4872</v>
      </c>
      <c r="C35547" s="82" t="s">
        <v>4870</v>
      </c>
      <c r="D35547" s="82" t="s">
        <v>4873</v>
      </c>
      <c r="E35547" s="82" t="s">
        <v>4874</v>
      </c>
      <c r="F35547" s="83" t="s">
        <v>4875</v>
      </c>
    </row>
    <row r="35548" spans="1:6" ht="409.6" hidden="1" customHeight="1" x14ac:dyDescent="0.2"/>
    <row r="35549" spans="1:6" ht="25.5" customHeight="1" thickBot="1" x14ac:dyDescent="0.25">
      <c r="A35549" s="84" t="s">
        <v>7182</v>
      </c>
      <c r="B35549" s="85" t="s">
        <v>7183</v>
      </c>
      <c r="C35549" s="86" t="s">
        <v>9</v>
      </c>
      <c r="D35549" s="87">
        <v>1</v>
      </c>
      <c r="E35549" s="88">
        <v>605000</v>
      </c>
      <c r="F35549" s="89">
        <f>+D35549*E35549</f>
        <v>605000</v>
      </c>
    </row>
    <row r="35550" spans="1:6" ht="409.6" hidden="1" customHeight="1" thickBot="1" x14ac:dyDescent="0.25"/>
    <row r="35551" spans="1:6" ht="13.5" customHeight="1" thickBot="1" x14ac:dyDescent="0.25">
      <c r="A35551" s="90" t="s">
        <v>4883</v>
      </c>
      <c r="B35551" s="91"/>
      <c r="C35551" s="92">
        <v>80.177902175007802</v>
      </c>
      <c r="D35551" s="91"/>
      <c r="E35551" s="93" t="s">
        <v>4884</v>
      </c>
      <c r="F35551" s="94">
        <v>605000</v>
      </c>
    </row>
    <row r="35552" spans="1:6" ht="0.2" customHeight="1" x14ac:dyDescent="0.2"/>
    <row r="35553" spans="1:6" ht="12.75" customHeight="1" x14ac:dyDescent="0.2">
      <c r="A35553" s="80" t="s">
        <v>4871</v>
      </c>
      <c r="B35553" s="81" t="s">
        <v>4885</v>
      </c>
      <c r="C35553" s="82" t="s">
        <v>4870</v>
      </c>
      <c r="D35553" s="82" t="s">
        <v>4873</v>
      </c>
      <c r="E35553" s="82" t="s">
        <v>4874</v>
      </c>
      <c r="F35553" s="83" t="s">
        <v>4875</v>
      </c>
    </row>
    <row r="35554" spans="1:6" ht="409.6" hidden="1" customHeight="1" x14ac:dyDescent="0.2"/>
    <row r="35555" spans="1:6" ht="25.5" customHeight="1" thickBot="1" x14ac:dyDescent="0.25">
      <c r="A35555" s="84" t="s">
        <v>4912</v>
      </c>
      <c r="B35555" s="85" t="s">
        <v>4913</v>
      </c>
      <c r="C35555" s="86" t="s">
        <v>4888</v>
      </c>
      <c r="D35555" s="87">
        <v>0.7</v>
      </c>
      <c r="E35555" s="88">
        <v>184277</v>
      </c>
      <c r="F35555" s="89">
        <f>+D35555*E35555</f>
        <v>128993.9</v>
      </c>
    </row>
    <row r="35556" spans="1:6" ht="409.6" hidden="1" customHeight="1" thickBot="1" x14ac:dyDescent="0.25"/>
    <row r="35557" spans="1:6" ht="13.5" customHeight="1" thickBot="1" x14ac:dyDescent="0.25">
      <c r="A35557" s="90" t="s">
        <v>4893</v>
      </c>
      <c r="B35557" s="91"/>
      <c r="C35557" s="92">
        <v>17.094988947376802</v>
      </c>
      <c r="D35557" s="91"/>
      <c r="E35557" s="93" t="s">
        <v>4884</v>
      </c>
      <c r="F35557" s="94">
        <v>128994</v>
      </c>
    </row>
    <row r="35558" spans="1:6" ht="0.2" customHeight="1" x14ac:dyDescent="0.2"/>
    <row r="35559" spans="1:6" ht="12.75" customHeight="1" x14ac:dyDescent="0.2">
      <c r="A35559" s="80" t="s">
        <v>4871</v>
      </c>
      <c r="B35559" s="81" t="s">
        <v>4894</v>
      </c>
      <c r="C35559" s="82" t="s">
        <v>4870</v>
      </c>
      <c r="D35559" s="82" t="s">
        <v>4873</v>
      </c>
      <c r="E35559" s="82" t="s">
        <v>4874</v>
      </c>
      <c r="F35559" s="83" t="s">
        <v>4875</v>
      </c>
    </row>
    <row r="35560" spans="1:6" ht="409.6" hidden="1" customHeight="1" x14ac:dyDescent="0.2"/>
    <row r="35561" spans="1:6" ht="25.5" customHeight="1" thickBot="1" x14ac:dyDescent="0.25">
      <c r="A35561" s="84" t="s">
        <v>4895</v>
      </c>
      <c r="B35561" s="85" t="s">
        <v>4896</v>
      </c>
      <c r="C35561" s="86" t="s">
        <v>4897</v>
      </c>
      <c r="D35561" s="87">
        <v>0.05</v>
      </c>
      <c r="E35561" s="88">
        <v>128994</v>
      </c>
      <c r="F35561" s="89">
        <f>+D35561*E35561</f>
        <v>6449.7000000000007</v>
      </c>
    </row>
    <row r="35562" spans="1:6" ht="409.6" hidden="1" customHeight="1" thickBot="1" x14ac:dyDescent="0.25"/>
    <row r="35563" spans="1:6" ht="13.5" customHeight="1" thickBot="1" x14ac:dyDescent="0.25">
      <c r="A35563" s="90" t="s">
        <v>4898</v>
      </c>
      <c r="B35563" s="91"/>
      <c r="C35563" s="92">
        <v>0.85478920500628197</v>
      </c>
      <c r="D35563" s="91"/>
      <c r="E35563" s="93" t="s">
        <v>4884</v>
      </c>
      <c r="F35563" s="94">
        <v>6450</v>
      </c>
    </row>
    <row r="35564" spans="1:6" ht="0.2" customHeight="1" x14ac:dyDescent="0.2"/>
    <row r="35565" spans="1:6" ht="12.75" customHeight="1" x14ac:dyDescent="0.2">
      <c r="A35565" s="80" t="s">
        <v>4871</v>
      </c>
      <c r="B35565" s="81" t="s">
        <v>4905</v>
      </c>
      <c r="C35565" s="82" t="s">
        <v>4870</v>
      </c>
      <c r="D35565" s="82" t="s">
        <v>4873</v>
      </c>
      <c r="E35565" s="82" t="s">
        <v>4874</v>
      </c>
      <c r="F35565" s="83" t="s">
        <v>4875</v>
      </c>
    </row>
    <row r="35566" spans="1:6" ht="409.6" hidden="1" customHeight="1" x14ac:dyDescent="0.2"/>
    <row r="35567" spans="1:6" ht="25.5" customHeight="1" thickBot="1" x14ac:dyDescent="0.25">
      <c r="A35567" s="84" t="s">
        <v>4920</v>
      </c>
      <c r="B35567" s="85" t="s">
        <v>4921</v>
      </c>
      <c r="C35567" s="86" t="s">
        <v>106</v>
      </c>
      <c r="D35567" s="87">
        <v>1</v>
      </c>
      <c r="E35567" s="88">
        <v>14128</v>
      </c>
      <c r="F35567" s="89">
        <f>+D35567*E35567</f>
        <v>14128</v>
      </c>
    </row>
    <row r="35568" spans="1:6" ht="409.6" hidden="1" customHeight="1" thickBot="1" x14ac:dyDescent="0.25"/>
    <row r="35569" spans="1:6" ht="13.5" customHeight="1" thickBot="1" x14ac:dyDescent="0.25">
      <c r="A35569" s="90" t="s">
        <v>4908</v>
      </c>
      <c r="B35569" s="91"/>
      <c r="C35569" s="92">
        <v>1.87231967260911</v>
      </c>
      <c r="D35569" s="91"/>
      <c r="E35569" s="93" t="s">
        <v>4884</v>
      </c>
      <c r="F35569" s="94">
        <v>14128</v>
      </c>
    </row>
    <row r="35570" spans="1:6" ht="0.2" customHeight="1" thickBot="1" x14ac:dyDescent="0.25"/>
    <row r="35571" spans="1:6" ht="12.75" customHeight="1" thickBot="1" x14ac:dyDescent="0.3">
      <c r="A35571" s="157" t="s">
        <v>4909</v>
      </c>
      <c r="B35571" s="158"/>
      <c r="C35571" s="158"/>
      <c r="D35571" s="158"/>
      <c r="E35571" s="159">
        <v>754572</v>
      </c>
      <c r="F35571" s="160"/>
    </row>
    <row r="35572" spans="1:6" ht="12.75" customHeight="1" x14ac:dyDescent="0.2"/>
    <row r="35573" spans="1:6" ht="12.75" customHeight="1" x14ac:dyDescent="0.2"/>
    <row r="35574" spans="1:6" ht="409.6" hidden="1" customHeight="1" x14ac:dyDescent="0.2"/>
    <row r="35575" spans="1:6" ht="12.75" customHeight="1" x14ac:dyDescent="0.25">
      <c r="A35575" s="144" t="s">
        <v>4868</v>
      </c>
      <c r="B35575" s="145"/>
      <c r="C35575" s="145"/>
      <c r="D35575" s="145"/>
      <c r="E35575" s="146"/>
      <c r="F35575" s="147"/>
    </row>
    <row r="35576" spans="1:6" ht="12.75" customHeight="1" x14ac:dyDescent="0.2">
      <c r="A35576" s="138" t="s">
        <v>4133</v>
      </c>
      <c r="B35576" s="139"/>
      <c r="C35576" s="139"/>
      <c r="D35576" s="140"/>
      <c r="E35576" s="76" t="s">
        <v>4869</v>
      </c>
      <c r="F35576" s="77" t="s">
        <v>4870</v>
      </c>
    </row>
    <row r="35577" spans="1:6" ht="12.75" customHeight="1" x14ac:dyDescent="0.2">
      <c r="A35577" s="141"/>
      <c r="B35577" s="142"/>
      <c r="C35577" s="142"/>
      <c r="D35577" s="143"/>
      <c r="E35577" s="78" t="s">
        <v>4132</v>
      </c>
      <c r="F35577" s="79" t="s">
        <v>263</v>
      </c>
    </row>
    <row r="35578" spans="1:6" ht="409.6" hidden="1" customHeight="1" x14ac:dyDescent="0.2"/>
    <row r="35579" spans="1:6" ht="12.75" customHeight="1" x14ac:dyDescent="0.2">
      <c r="A35579" s="80" t="s">
        <v>4871</v>
      </c>
      <c r="B35579" s="81" t="s">
        <v>4872</v>
      </c>
      <c r="C35579" s="82" t="s">
        <v>4870</v>
      </c>
      <c r="D35579" s="82" t="s">
        <v>4873</v>
      </c>
      <c r="E35579" s="82" t="s">
        <v>4874</v>
      </c>
      <c r="F35579" s="83" t="s">
        <v>4875</v>
      </c>
    </row>
    <row r="35580" spans="1:6" ht="409.6" hidden="1" customHeight="1" x14ac:dyDescent="0.2"/>
    <row r="35581" spans="1:6" ht="25.5" customHeight="1" x14ac:dyDescent="0.2">
      <c r="A35581" s="84" t="s">
        <v>7184</v>
      </c>
      <c r="B35581" s="85" t="s">
        <v>7185</v>
      </c>
      <c r="C35581" s="86" t="s">
        <v>263</v>
      </c>
      <c r="D35581" s="87">
        <v>1.05</v>
      </c>
      <c r="E35581" s="88">
        <v>22400</v>
      </c>
      <c r="F35581" s="89">
        <f>+D35581*E35581</f>
        <v>23520</v>
      </c>
    </row>
    <row r="35582" spans="1:6" ht="409.6" hidden="1" customHeight="1" x14ac:dyDescent="0.2"/>
    <row r="35583" spans="1:6" ht="25.5" customHeight="1" x14ac:dyDescent="0.2">
      <c r="A35583" s="84" t="s">
        <v>6936</v>
      </c>
      <c r="B35583" s="85" t="s">
        <v>6937</v>
      </c>
      <c r="C35583" s="86" t="s">
        <v>9</v>
      </c>
      <c r="D35583" s="87">
        <v>8.3330000000000001E-2</v>
      </c>
      <c r="E35583" s="88">
        <v>36697</v>
      </c>
      <c r="F35583" s="89">
        <f>+D35583*E35583</f>
        <v>3057.96101</v>
      </c>
    </row>
    <row r="35584" spans="1:6" ht="409.6" hidden="1" customHeight="1" x14ac:dyDescent="0.2"/>
    <row r="35585" spans="1:6" ht="25.5" customHeight="1" thickBot="1" x14ac:dyDescent="0.25">
      <c r="A35585" s="84" t="s">
        <v>7186</v>
      </c>
      <c r="B35585" s="85" t="s">
        <v>7187</v>
      </c>
      <c r="C35585" s="86" t="s">
        <v>9</v>
      </c>
      <c r="D35585" s="87">
        <v>0.05</v>
      </c>
      <c r="E35585" s="88">
        <v>41081</v>
      </c>
      <c r="F35585" s="89">
        <f>+D35585*E35585</f>
        <v>2054.0500000000002</v>
      </c>
    </row>
    <row r="35586" spans="1:6" ht="409.6" hidden="1" customHeight="1" thickBot="1" x14ac:dyDescent="0.25"/>
    <row r="35587" spans="1:6" ht="13.5" customHeight="1" thickBot="1" x14ac:dyDescent="0.25">
      <c r="A35587" s="90" t="s">
        <v>4883</v>
      </c>
      <c r="B35587" s="91"/>
      <c r="C35587" s="92">
        <v>69.586351042628706</v>
      </c>
      <c r="D35587" s="91"/>
      <c r="E35587" s="93" t="s">
        <v>4884</v>
      </c>
      <c r="F35587" s="94">
        <v>28632</v>
      </c>
    </row>
    <row r="35588" spans="1:6" ht="0.2" customHeight="1" x14ac:dyDescent="0.2"/>
    <row r="35589" spans="1:6" ht="12.75" customHeight="1" x14ac:dyDescent="0.2">
      <c r="A35589" s="80" t="s">
        <v>4871</v>
      </c>
      <c r="B35589" s="81" t="s">
        <v>4885</v>
      </c>
      <c r="C35589" s="82" t="s">
        <v>4870</v>
      </c>
      <c r="D35589" s="82" t="s">
        <v>4873</v>
      </c>
      <c r="E35589" s="82" t="s">
        <v>4874</v>
      </c>
      <c r="F35589" s="83" t="s">
        <v>4875</v>
      </c>
    </row>
    <row r="35590" spans="1:6" ht="409.6" hidden="1" customHeight="1" x14ac:dyDescent="0.2"/>
    <row r="35591" spans="1:6" ht="25.5" customHeight="1" thickBot="1" x14ac:dyDescent="0.25">
      <c r="A35591" s="84" t="s">
        <v>6003</v>
      </c>
      <c r="B35591" s="85" t="s">
        <v>6004</v>
      </c>
      <c r="C35591" s="86" t="s">
        <v>4888</v>
      </c>
      <c r="D35591" s="87">
        <v>5.688E-2</v>
      </c>
      <c r="E35591" s="88">
        <v>184277</v>
      </c>
      <c r="F35591" s="89">
        <f>+D35591*E35591</f>
        <v>10481.67576</v>
      </c>
    </row>
    <row r="35592" spans="1:6" ht="409.6" hidden="1" customHeight="1" thickBot="1" x14ac:dyDescent="0.25"/>
    <row r="35593" spans="1:6" ht="13.5" customHeight="1" thickBot="1" x14ac:dyDescent="0.25">
      <c r="A35593" s="90" t="s">
        <v>4893</v>
      </c>
      <c r="B35593" s="91"/>
      <c r="C35593" s="92">
        <v>25.475137315899499</v>
      </c>
      <c r="D35593" s="91"/>
      <c r="E35593" s="93" t="s">
        <v>4884</v>
      </c>
      <c r="F35593" s="94">
        <v>10482</v>
      </c>
    </row>
    <row r="35594" spans="1:6" ht="0.2" customHeight="1" x14ac:dyDescent="0.2"/>
    <row r="35595" spans="1:6" ht="12.75" customHeight="1" x14ac:dyDescent="0.2">
      <c r="A35595" s="80" t="s">
        <v>4871</v>
      </c>
      <c r="B35595" s="81" t="s">
        <v>4894</v>
      </c>
      <c r="C35595" s="82" t="s">
        <v>4870</v>
      </c>
      <c r="D35595" s="82" t="s">
        <v>4873</v>
      </c>
      <c r="E35595" s="82" t="s">
        <v>4874</v>
      </c>
      <c r="F35595" s="83" t="s">
        <v>4875</v>
      </c>
    </row>
    <row r="35596" spans="1:6" ht="409.6" hidden="1" customHeight="1" x14ac:dyDescent="0.2"/>
    <row r="35597" spans="1:6" ht="25.5" customHeight="1" thickBot="1" x14ac:dyDescent="0.25">
      <c r="A35597" s="84" t="s">
        <v>4895</v>
      </c>
      <c r="B35597" s="85" t="s">
        <v>4896</v>
      </c>
      <c r="C35597" s="86" t="s">
        <v>4897</v>
      </c>
      <c r="D35597" s="87">
        <v>0.05</v>
      </c>
      <c r="E35597" s="88">
        <v>10482</v>
      </c>
      <c r="F35597" s="89">
        <f>+D35597*E35597</f>
        <v>524.1</v>
      </c>
    </row>
    <row r="35598" spans="1:6" ht="409.6" hidden="1" customHeight="1" thickBot="1" x14ac:dyDescent="0.25"/>
    <row r="35599" spans="1:6" ht="13.5" customHeight="1" thickBot="1" x14ac:dyDescent="0.25">
      <c r="A35599" s="90" t="s">
        <v>4898</v>
      </c>
      <c r="B35599" s="91"/>
      <c r="C35599" s="92">
        <v>1.2735138288047401</v>
      </c>
      <c r="D35599" s="91"/>
      <c r="E35599" s="93" t="s">
        <v>4884</v>
      </c>
      <c r="F35599" s="94">
        <v>524</v>
      </c>
    </row>
    <row r="35600" spans="1:6" ht="0.2" customHeight="1" x14ac:dyDescent="0.2"/>
    <row r="35601" spans="1:6" ht="12.75" customHeight="1" x14ac:dyDescent="0.2">
      <c r="A35601" s="80" t="s">
        <v>4871</v>
      </c>
      <c r="B35601" s="81" t="s">
        <v>4899</v>
      </c>
      <c r="C35601" s="82" t="s">
        <v>4870</v>
      </c>
      <c r="D35601" s="82" t="s">
        <v>4873</v>
      </c>
      <c r="E35601" s="82" t="s">
        <v>4874</v>
      </c>
      <c r="F35601" s="83" t="s">
        <v>4875</v>
      </c>
    </row>
    <row r="35602" spans="1:6" ht="409.6" hidden="1" customHeight="1" x14ac:dyDescent="0.2"/>
    <row r="35603" spans="1:6" ht="25.5" customHeight="1" thickBot="1" x14ac:dyDescent="0.25">
      <c r="A35603" s="84" t="s">
        <v>6401</v>
      </c>
      <c r="B35603" s="85" t="s">
        <v>6402</v>
      </c>
      <c r="C35603" s="86" t="s">
        <v>109</v>
      </c>
      <c r="D35603" s="87">
        <v>0.1</v>
      </c>
      <c r="E35603" s="88">
        <v>15080</v>
      </c>
      <c r="F35603" s="89">
        <f>+D35603*E35603</f>
        <v>1508</v>
      </c>
    </row>
    <row r="35604" spans="1:6" ht="409.6" hidden="1" customHeight="1" thickBot="1" x14ac:dyDescent="0.25"/>
    <row r="35605" spans="1:6" ht="13.5" customHeight="1" thickBot="1" x14ac:dyDescent="0.25">
      <c r="A35605" s="90" t="s">
        <v>4904</v>
      </c>
      <c r="B35605" s="91"/>
      <c r="C35605" s="92">
        <v>3.6649978126670901</v>
      </c>
      <c r="D35605" s="91"/>
      <c r="E35605" s="93" t="s">
        <v>4884</v>
      </c>
      <c r="F35605" s="94">
        <v>1508</v>
      </c>
    </row>
    <row r="35606" spans="1:6" ht="0.2" customHeight="1" thickBot="1" x14ac:dyDescent="0.25"/>
    <row r="35607" spans="1:6" ht="12.75" customHeight="1" thickBot="1" x14ac:dyDescent="0.3">
      <c r="A35607" s="157" t="s">
        <v>4909</v>
      </c>
      <c r="B35607" s="158"/>
      <c r="C35607" s="158"/>
      <c r="D35607" s="158"/>
      <c r="E35607" s="159">
        <v>41146</v>
      </c>
      <c r="F35607" s="160"/>
    </row>
    <row r="35608" spans="1:6" ht="12.75" customHeight="1" x14ac:dyDescent="0.2"/>
    <row r="35609" spans="1:6" ht="12.75" customHeight="1" x14ac:dyDescent="0.2"/>
    <row r="35610" spans="1:6" ht="409.6" hidden="1" customHeight="1" x14ac:dyDescent="0.2"/>
    <row r="35611" spans="1:6" ht="12.75" customHeight="1" x14ac:dyDescent="0.25">
      <c r="A35611" s="144" t="s">
        <v>4868</v>
      </c>
      <c r="B35611" s="145"/>
      <c r="C35611" s="145"/>
      <c r="D35611" s="145"/>
      <c r="E35611" s="146"/>
      <c r="F35611" s="147"/>
    </row>
    <row r="35612" spans="1:6" ht="12.75" customHeight="1" x14ac:dyDescent="0.2">
      <c r="A35612" s="138" t="s">
        <v>4135</v>
      </c>
      <c r="B35612" s="139"/>
      <c r="C35612" s="139"/>
      <c r="D35612" s="140"/>
      <c r="E35612" s="76" t="s">
        <v>4869</v>
      </c>
      <c r="F35612" s="77" t="s">
        <v>4870</v>
      </c>
    </row>
    <row r="35613" spans="1:6" ht="12.75" customHeight="1" x14ac:dyDescent="0.2">
      <c r="A35613" s="141"/>
      <c r="B35613" s="142"/>
      <c r="C35613" s="142"/>
      <c r="D35613" s="143"/>
      <c r="E35613" s="78" t="s">
        <v>4134</v>
      </c>
      <c r="F35613" s="79" t="s">
        <v>263</v>
      </c>
    </row>
    <row r="35614" spans="1:6" ht="409.6" hidden="1" customHeight="1" x14ac:dyDescent="0.2"/>
    <row r="35615" spans="1:6" ht="12.75" customHeight="1" x14ac:dyDescent="0.2">
      <c r="A35615" s="80" t="s">
        <v>4871</v>
      </c>
      <c r="B35615" s="81" t="s">
        <v>4872</v>
      </c>
      <c r="C35615" s="82" t="s">
        <v>4870</v>
      </c>
      <c r="D35615" s="82" t="s">
        <v>4873</v>
      </c>
      <c r="E35615" s="82" t="s">
        <v>4874</v>
      </c>
      <c r="F35615" s="83" t="s">
        <v>4875</v>
      </c>
    </row>
    <row r="35616" spans="1:6" ht="409.6" hidden="1" customHeight="1" x14ac:dyDescent="0.2"/>
    <row r="35617" spans="1:6" ht="25.5" customHeight="1" x14ac:dyDescent="0.2">
      <c r="A35617" s="84" t="s">
        <v>7188</v>
      </c>
      <c r="B35617" s="85" t="s">
        <v>7189</v>
      </c>
      <c r="C35617" s="86" t="s">
        <v>263</v>
      </c>
      <c r="D35617" s="87">
        <v>1.05</v>
      </c>
      <c r="E35617" s="88">
        <v>36960</v>
      </c>
      <c r="F35617" s="89">
        <f>+D35617*E35617</f>
        <v>38808</v>
      </c>
    </row>
    <row r="35618" spans="1:6" ht="409.6" hidden="1" customHeight="1" x14ac:dyDescent="0.2"/>
    <row r="35619" spans="1:6" ht="25.5" customHeight="1" x14ac:dyDescent="0.2">
      <c r="A35619" s="84" t="s">
        <v>7190</v>
      </c>
      <c r="B35619" s="85" t="s">
        <v>7191</v>
      </c>
      <c r="C35619" s="86" t="s">
        <v>9</v>
      </c>
      <c r="D35619" s="87">
        <v>8.3330000000000001E-2</v>
      </c>
      <c r="E35619" s="88">
        <v>59686</v>
      </c>
      <c r="F35619" s="89">
        <f>+D35619*E35619</f>
        <v>4973.6343800000004</v>
      </c>
    </row>
    <row r="35620" spans="1:6" ht="409.6" hidden="1" customHeight="1" x14ac:dyDescent="0.2"/>
    <row r="35621" spans="1:6" ht="25.5" customHeight="1" thickBot="1" x14ac:dyDescent="0.25">
      <c r="A35621" s="84" t="s">
        <v>7192</v>
      </c>
      <c r="B35621" s="85" t="s">
        <v>7193</v>
      </c>
      <c r="C35621" s="86" t="s">
        <v>9</v>
      </c>
      <c r="D35621" s="87">
        <v>0.05</v>
      </c>
      <c r="E35621" s="88">
        <v>70443</v>
      </c>
      <c r="F35621" s="89">
        <f>+D35621*E35621</f>
        <v>3522.15</v>
      </c>
    </row>
    <row r="35622" spans="1:6" ht="409.6" hidden="1" customHeight="1" x14ac:dyDescent="0.2"/>
    <row r="35623" spans="1:6" ht="13.5" customHeight="1" thickBot="1" x14ac:dyDescent="0.25">
      <c r="A35623" s="90" t="s">
        <v>4883</v>
      </c>
      <c r="B35623" s="91"/>
      <c r="C35623" s="92">
        <v>74.509742151936607</v>
      </c>
      <c r="D35623" s="91"/>
      <c r="E35623" s="93" t="s">
        <v>4884</v>
      </c>
      <c r="F35623" s="94">
        <v>47304</v>
      </c>
    </row>
    <row r="35624" spans="1:6" ht="0.2" customHeight="1" x14ac:dyDescent="0.2"/>
    <row r="35625" spans="1:6" ht="12.75" customHeight="1" x14ac:dyDescent="0.2">
      <c r="A35625" s="80" t="s">
        <v>4871</v>
      </c>
      <c r="B35625" s="81" t="s">
        <v>4885</v>
      </c>
      <c r="C35625" s="82" t="s">
        <v>4870</v>
      </c>
      <c r="D35625" s="82" t="s">
        <v>4873</v>
      </c>
      <c r="E35625" s="82" t="s">
        <v>4874</v>
      </c>
      <c r="F35625" s="83" t="s">
        <v>4875</v>
      </c>
    </row>
    <row r="35626" spans="1:6" ht="409.6" hidden="1" customHeight="1" x14ac:dyDescent="0.2"/>
    <row r="35627" spans="1:6" ht="25.5" customHeight="1" thickBot="1" x14ac:dyDescent="0.25">
      <c r="A35627" s="84" t="s">
        <v>6003</v>
      </c>
      <c r="B35627" s="85" t="s">
        <v>6004</v>
      </c>
      <c r="C35627" s="86" t="s">
        <v>4888</v>
      </c>
      <c r="D35627" s="87">
        <v>7.5840000000000005E-2</v>
      </c>
      <c r="E35627" s="88">
        <v>184277</v>
      </c>
      <c r="F35627" s="89">
        <f>+D35627*E35627</f>
        <v>13975.56768</v>
      </c>
    </row>
    <row r="35628" spans="1:6" ht="409.6" hidden="1" customHeight="1" thickBot="1" x14ac:dyDescent="0.25"/>
    <row r="35629" spans="1:6" ht="13.5" customHeight="1" thickBot="1" x14ac:dyDescent="0.25">
      <c r="A35629" s="90" t="s">
        <v>4893</v>
      </c>
      <c r="B35629" s="91"/>
      <c r="C35629" s="92">
        <v>22.0139556129601</v>
      </c>
      <c r="D35629" s="91"/>
      <c r="E35629" s="93" t="s">
        <v>4884</v>
      </c>
      <c r="F35629" s="94">
        <v>13976</v>
      </c>
    </row>
    <row r="35630" spans="1:6" ht="0.2" customHeight="1" x14ac:dyDescent="0.2"/>
    <row r="35631" spans="1:6" ht="12.75" customHeight="1" x14ac:dyDescent="0.2">
      <c r="A35631" s="80" t="s">
        <v>4871</v>
      </c>
      <c r="B35631" s="81" t="s">
        <v>4894</v>
      </c>
      <c r="C35631" s="82" t="s">
        <v>4870</v>
      </c>
      <c r="D35631" s="82" t="s">
        <v>4873</v>
      </c>
      <c r="E35631" s="82" t="s">
        <v>4874</v>
      </c>
      <c r="F35631" s="83" t="s">
        <v>4875</v>
      </c>
    </row>
    <row r="35632" spans="1:6" ht="409.6" hidden="1" customHeight="1" x14ac:dyDescent="0.2"/>
    <row r="35633" spans="1:6" ht="25.5" customHeight="1" thickBot="1" x14ac:dyDescent="0.25">
      <c r="A35633" s="84" t="s">
        <v>4895</v>
      </c>
      <c r="B35633" s="85" t="s">
        <v>4896</v>
      </c>
      <c r="C35633" s="86" t="s">
        <v>4897</v>
      </c>
      <c r="D35633" s="87">
        <v>0.05</v>
      </c>
      <c r="E35633" s="88">
        <v>13976</v>
      </c>
      <c r="F35633" s="89">
        <f>+D35633*E35633</f>
        <v>698.80000000000007</v>
      </c>
    </row>
    <row r="35634" spans="1:6" ht="409.6" hidden="1" customHeight="1" thickBot="1" x14ac:dyDescent="0.25"/>
    <row r="35635" spans="1:6" ht="13.5" customHeight="1" thickBot="1" x14ac:dyDescent="0.25">
      <c r="A35635" s="90" t="s">
        <v>4898</v>
      </c>
      <c r="B35635" s="91"/>
      <c r="C35635" s="92">
        <v>1.10101280577126</v>
      </c>
      <c r="D35635" s="91"/>
      <c r="E35635" s="93" t="s">
        <v>4884</v>
      </c>
      <c r="F35635" s="94">
        <v>699</v>
      </c>
    </row>
    <row r="35636" spans="1:6" ht="0.2" customHeight="1" x14ac:dyDescent="0.2"/>
    <row r="35637" spans="1:6" ht="12.75" customHeight="1" x14ac:dyDescent="0.2">
      <c r="A35637" s="80" t="s">
        <v>4871</v>
      </c>
      <c r="B35637" s="81" t="s">
        <v>4899</v>
      </c>
      <c r="C35637" s="82" t="s">
        <v>4870</v>
      </c>
      <c r="D35637" s="82" t="s">
        <v>4873</v>
      </c>
      <c r="E35637" s="82" t="s">
        <v>4874</v>
      </c>
      <c r="F35637" s="83" t="s">
        <v>4875</v>
      </c>
    </row>
    <row r="35638" spans="1:6" ht="409.6" hidden="1" customHeight="1" x14ac:dyDescent="0.2"/>
    <row r="35639" spans="1:6" ht="25.5" customHeight="1" thickBot="1" x14ac:dyDescent="0.25">
      <c r="A35639" s="84" t="s">
        <v>6401</v>
      </c>
      <c r="B35639" s="85" t="s">
        <v>6402</v>
      </c>
      <c r="C35639" s="86" t="s">
        <v>109</v>
      </c>
      <c r="D35639" s="87">
        <v>0.1</v>
      </c>
      <c r="E35639" s="88">
        <v>15080</v>
      </c>
      <c r="F35639" s="89">
        <f>+D35639*E35639</f>
        <v>1508</v>
      </c>
    </row>
    <row r="35640" spans="1:6" ht="409.6" hidden="1" customHeight="1" thickBot="1" x14ac:dyDescent="0.25"/>
    <row r="35641" spans="1:6" ht="13.5" customHeight="1" thickBot="1" x14ac:dyDescent="0.25">
      <c r="A35641" s="90" t="s">
        <v>4904</v>
      </c>
      <c r="B35641" s="91"/>
      <c r="C35641" s="92">
        <v>2.3752894293319899</v>
      </c>
      <c r="D35641" s="91"/>
      <c r="E35641" s="93" t="s">
        <v>4884</v>
      </c>
      <c r="F35641" s="94">
        <v>1508</v>
      </c>
    </row>
    <row r="35642" spans="1:6" ht="0.2" customHeight="1" thickBot="1" x14ac:dyDescent="0.25"/>
    <row r="35643" spans="1:6" ht="12.75" customHeight="1" thickBot="1" x14ac:dyDescent="0.3">
      <c r="A35643" s="157" t="s">
        <v>4909</v>
      </c>
      <c r="B35643" s="158"/>
      <c r="C35643" s="158"/>
      <c r="D35643" s="158"/>
      <c r="E35643" s="159">
        <v>63487</v>
      </c>
      <c r="F35643" s="160"/>
    </row>
    <row r="35644" spans="1:6" ht="12.75" customHeight="1" x14ac:dyDescent="0.2"/>
    <row r="35645" spans="1:6" ht="12.75" customHeight="1" x14ac:dyDescent="0.2"/>
    <row r="35646" spans="1:6" ht="409.6" hidden="1" customHeight="1" x14ac:dyDescent="0.2"/>
    <row r="35647" spans="1:6" ht="12.75" customHeight="1" x14ac:dyDescent="0.25">
      <c r="A35647" s="144" t="s">
        <v>4868</v>
      </c>
      <c r="B35647" s="145"/>
      <c r="C35647" s="145"/>
      <c r="D35647" s="145"/>
      <c r="E35647" s="146"/>
      <c r="F35647" s="147"/>
    </row>
    <row r="35648" spans="1:6" ht="12.75" customHeight="1" x14ac:dyDescent="0.2">
      <c r="A35648" s="138" t="s">
        <v>4137</v>
      </c>
      <c r="B35648" s="139"/>
      <c r="C35648" s="139"/>
      <c r="D35648" s="140"/>
      <c r="E35648" s="76" t="s">
        <v>4869</v>
      </c>
      <c r="F35648" s="77" t="s">
        <v>4870</v>
      </c>
    </row>
    <row r="35649" spans="1:6" ht="12.75" customHeight="1" x14ac:dyDescent="0.2">
      <c r="A35649" s="141"/>
      <c r="B35649" s="142"/>
      <c r="C35649" s="142"/>
      <c r="D35649" s="143"/>
      <c r="E35649" s="78" t="s">
        <v>4136</v>
      </c>
      <c r="F35649" s="79" t="s">
        <v>263</v>
      </c>
    </row>
    <row r="35650" spans="1:6" ht="409.6" hidden="1" customHeight="1" x14ac:dyDescent="0.2"/>
    <row r="35651" spans="1:6" ht="12.75" customHeight="1" x14ac:dyDescent="0.2">
      <c r="A35651" s="80" t="s">
        <v>4871</v>
      </c>
      <c r="B35651" s="81" t="s">
        <v>4872</v>
      </c>
      <c r="C35651" s="82" t="s">
        <v>4870</v>
      </c>
      <c r="D35651" s="82" t="s">
        <v>4873</v>
      </c>
      <c r="E35651" s="82" t="s">
        <v>4874</v>
      </c>
      <c r="F35651" s="83" t="s">
        <v>4875</v>
      </c>
    </row>
    <row r="35652" spans="1:6" ht="409.6" hidden="1" customHeight="1" x14ac:dyDescent="0.2"/>
    <row r="35653" spans="1:6" ht="25.5" customHeight="1" x14ac:dyDescent="0.2">
      <c r="A35653" s="84" t="s">
        <v>7194</v>
      </c>
      <c r="B35653" s="85" t="s">
        <v>7195</v>
      </c>
      <c r="C35653" s="86" t="s">
        <v>263</v>
      </c>
      <c r="D35653" s="87">
        <v>1.05</v>
      </c>
      <c r="E35653" s="88">
        <v>80694</v>
      </c>
      <c r="F35653" s="89">
        <f>+D35653*E35653</f>
        <v>84728.7</v>
      </c>
    </row>
    <row r="35654" spans="1:6" ht="409.6" hidden="1" customHeight="1" x14ac:dyDescent="0.2"/>
    <row r="35655" spans="1:6" ht="25.5" customHeight="1" x14ac:dyDescent="0.2">
      <c r="A35655" s="84" t="s">
        <v>7196</v>
      </c>
      <c r="B35655" s="85" t="s">
        <v>7197</v>
      </c>
      <c r="C35655" s="86" t="s">
        <v>9</v>
      </c>
      <c r="D35655" s="87">
        <v>8.3330000000000001E-2</v>
      </c>
      <c r="E35655" s="88">
        <v>139316</v>
      </c>
      <c r="F35655" s="89">
        <f>+D35655*E35655</f>
        <v>11609.20228</v>
      </c>
    </row>
    <row r="35656" spans="1:6" ht="409.6" hidden="1" customHeight="1" x14ac:dyDescent="0.2"/>
    <row r="35657" spans="1:6" ht="25.5" customHeight="1" x14ac:dyDescent="0.2">
      <c r="A35657" s="84" t="s">
        <v>7198</v>
      </c>
      <c r="B35657" s="85" t="s">
        <v>7199</v>
      </c>
      <c r="C35657" s="86" t="s">
        <v>9</v>
      </c>
      <c r="D35657" s="87">
        <v>0.05</v>
      </c>
      <c r="E35657" s="88">
        <v>163124</v>
      </c>
      <c r="F35657" s="89">
        <f>+D35657*E35657</f>
        <v>8156.2000000000007</v>
      </c>
    </row>
    <row r="35658" spans="1:6" ht="409.6" hidden="1" customHeight="1" x14ac:dyDescent="0.2"/>
    <row r="35659" spans="1:6" ht="25.5" customHeight="1" thickBot="1" x14ac:dyDescent="0.25">
      <c r="A35659" s="84" t="s">
        <v>6938</v>
      </c>
      <c r="B35659" s="85" t="s">
        <v>6939</v>
      </c>
      <c r="C35659" s="86" t="s">
        <v>1212</v>
      </c>
      <c r="D35659" s="87">
        <v>0.05</v>
      </c>
      <c r="E35659" s="88">
        <v>17028</v>
      </c>
      <c r="F35659" s="89">
        <f>+D35659*E35659</f>
        <v>851.40000000000009</v>
      </c>
    </row>
    <row r="35660" spans="1:6" ht="409.6" hidden="1" customHeight="1" thickBot="1" x14ac:dyDescent="0.25"/>
    <row r="35661" spans="1:6" ht="13.5" customHeight="1" thickBot="1" x14ac:dyDescent="0.25">
      <c r="A35661" s="90" t="s">
        <v>4883</v>
      </c>
      <c r="B35661" s="91"/>
      <c r="C35661" s="92">
        <v>80.803393366673802</v>
      </c>
      <c r="D35661" s="91"/>
      <c r="E35661" s="93" t="s">
        <v>4884</v>
      </c>
      <c r="F35661" s="94">
        <v>105345</v>
      </c>
    </row>
    <row r="35662" spans="1:6" ht="0.2" customHeight="1" x14ac:dyDescent="0.2"/>
    <row r="35663" spans="1:6" ht="12.75" customHeight="1" x14ac:dyDescent="0.2">
      <c r="A35663" s="80" t="s">
        <v>4871</v>
      </c>
      <c r="B35663" s="81" t="s">
        <v>4885</v>
      </c>
      <c r="C35663" s="82" t="s">
        <v>4870</v>
      </c>
      <c r="D35663" s="82" t="s">
        <v>4873</v>
      </c>
      <c r="E35663" s="82" t="s">
        <v>4874</v>
      </c>
      <c r="F35663" s="83" t="s">
        <v>4875</v>
      </c>
    </row>
    <row r="35664" spans="1:6" ht="409.6" hidden="1" customHeight="1" x14ac:dyDescent="0.2"/>
    <row r="35665" spans="1:6" ht="25.5" customHeight="1" thickBot="1" x14ac:dyDescent="0.25">
      <c r="A35665" s="84" t="s">
        <v>6003</v>
      </c>
      <c r="B35665" s="85" t="s">
        <v>6004</v>
      </c>
      <c r="C35665" s="86" t="s">
        <v>4888</v>
      </c>
      <c r="D35665" s="87">
        <v>0.11376</v>
      </c>
      <c r="E35665" s="88">
        <v>184277</v>
      </c>
      <c r="F35665" s="89">
        <f>+D35665*E35665</f>
        <v>20963.35152</v>
      </c>
    </row>
    <row r="35666" spans="1:6" ht="409.6" hidden="1" customHeight="1" thickBot="1" x14ac:dyDescent="0.25"/>
    <row r="35667" spans="1:6" ht="13.5" customHeight="1" thickBot="1" x14ac:dyDescent="0.25">
      <c r="A35667" s="90" t="s">
        <v>4893</v>
      </c>
      <c r="B35667" s="91"/>
      <c r="C35667" s="92">
        <v>16.079372871475499</v>
      </c>
      <c r="D35667" s="91"/>
      <c r="E35667" s="93" t="s">
        <v>4884</v>
      </c>
      <c r="F35667" s="94">
        <v>20963</v>
      </c>
    </row>
    <row r="35668" spans="1:6" ht="0.2" customHeight="1" x14ac:dyDescent="0.2"/>
    <row r="35669" spans="1:6" ht="12.75" customHeight="1" x14ac:dyDescent="0.2">
      <c r="A35669" s="80" t="s">
        <v>4871</v>
      </c>
      <c r="B35669" s="81" t="s">
        <v>4894</v>
      </c>
      <c r="C35669" s="82" t="s">
        <v>4870</v>
      </c>
      <c r="D35669" s="82" t="s">
        <v>4873</v>
      </c>
      <c r="E35669" s="82" t="s">
        <v>4874</v>
      </c>
      <c r="F35669" s="83" t="s">
        <v>4875</v>
      </c>
    </row>
    <row r="35670" spans="1:6" ht="409.6" hidden="1" customHeight="1" x14ac:dyDescent="0.2"/>
    <row r="35671" spans="1:6" ht="25.5" customHeight="1" thickBot="1" x14ac:dyDescent="0.25">
      <c r="A35671" s="84" t="s">
        <v>4895</v>
      </c>
      <c r="B35671" s="85" t="s">
        <v>4896</v>
      </c>
      <c r="C35671" s="86" t="s">
        <v>4897</v>
      </c>
      <c r="D35671" s="87">
        <v>0.05</v>
      </c>
      <c r="E35671" s="88">
        <v>20963</v>
      </c>
      <c r="F35671" s="89">
        <f>+D35671*E35671</f>
        <v>1048.1500000000001</v>
      </c>
    </row>
    <row r="35672" spans="1:6" ht="409.6" hidden="1" customHeight="1" thickBot="1" x14ac:dyDescent="0.25"/>
    <row r="35673" spans="1:6" ht="13.5" customHeight="1" thickBot="1" x14ac:dyDescent="0.25">
      <c r="A35673" s="90" t="s">
        <v>4898</v>
      </c>
      <c r="B35673" s="91"/>
      <c r="C35673" s="92">
        <v>0.80385358819378405</v>
      </c>
      <c r="D35673" s="91"/>
      <c r="E35673" s="93" t="s">
        <v>4884</v>
      </c>
      <c r="F35673" s="94">
        <v>1048</v>
      </c>
    </row>
    <row r="35674" spans="1:6" ht="0.2" customHeight="1" x14ac:dyDescent="0.2"/>
    <row r="35675" spans="1:6" ht="12.75" customHeight="1" x14ac:dyDescent="0.2">
      <c r="A35675" s="80" t="s">
        <v>4871</v>
      </c>
      <c r="B35675" s="81" t="s">
        <v>4899</v>
      </c>
      <c r="C35675" s="82" t="s">
        <v>4870</v>
      </c>
      <c r="D35675" s="82" t="s">
        <v>4873</v>
      </c>
      <c r="E35675" s="82" t="s">
        <v>4874</v>
      </c>
      <c r="F35675" s="83" t="s">
        <v>4875</v>
      </c>
    </row>
    <row r="35676" spans="1:6" ht="409.6" hidden="1" customHeight="1" x14ac:dyDescent="0.2"/>
    <row r="35677" spans="1:6" ht="25.5" customHeight="1" thickBot="1" x14ac:dyDescent="0.25">
      <c r="A35677" s="84" t="s">
        <v>6401</v>
      </c>
      <c r="B35677" s="85" t="s">
        <v>6402</v>
      </c>
      <c r="C35677" s="86" t="s">
        <v>109</v>
      </c>
      <c r="D35677" s="87">
        <v>0.2</v>
      </c>
      <c r="E35677" s="88">
        <v>15080</v>
      </c>
      <c r="F35677" s="89">
        <f>+D35677*E35677</f>
        <v>3016</v>
      </c>
    </row>
    <row r="35678" spans="1:6" ht="409.6" hidden="1" customHeight="1" thickBot="1" x14ac:dyDescent="0.25"/>
    <row r="35679" spans="1:6" ht="13.5" customHeight="1" thickBot="1" x14ac:dyDescent="0.25">
      <c r="A35679" s="90" t="s">
        <v>4904</v>
      </c>
      <c r="B35679" s="91"/>
      <c r="C35679" s="92">
        <v>2.3133801736569199</v>
      </c>
      <c r="D35679" s="91"/>
      <c r="E35679" s="93" t="s">
        <v>4884</v>
      </c>
      <c r="F35679" s="94">
        <v>3016</v>
      </c>
    </row>
    <row r="35680" spans="1:6" ht="0.2" customHeight="1" thickBot="1" x14ac:dyDescent="0.25"/>
    <row r="35681" spans="1:6" ht="12.75" customHeight="1" thickBot="1" x14ac:dyDescent="0.3">
      <c r="A35681" s="157" t="s">
        <v>4909</v>
      </c>
      <c r="B35681" s="158"/>
      <c r="C35681" s="158"/>
      <c r="D35681" s="158"/>
      <c r="E35681" s="159">
        <v>130372</v>
      </c>
      <c r="F35681" s="160"/>
    </row>
    <row r="35682" spans="1:6" ht="12.75" customHeight="1" x14ac:dyDescent="0.2"/>
    <row r="35683" spans="1:6" ht="12.75" customHeight="1" x14ac:dyDescent="0.2"/>
    <row r="35684" spans="1:6" ht="409.6" hidden="1" customHeight="1" x14ac:dyDescent="0.2"/>
    <row r="35685" spans="1:6" ht="12.75" customHeight="1" x14ac:dyDescent="0.25">
      <c r="A35685" s="144" t="s">
        <v>4868</v>
      </c>
      <c r="B35685" s="145"/>
      <c r="C35685" s="145"/>
      <c r="D35685" s="145"/>
      <c r="E35685" s="146"/>
      <c r="F35685" s="147"/>
    </row>
    <row r="35686" spans="1:6" ht="12.75" customHeight="1" x14ac:dyDescent="0.2">
      <c r="A35686" s="138" t="s">
        <v>4139</v>
      </c>
      <c r="B35686" s="139"/>
      <c r="C35686" s="139"/>
      <c r="D35686" s="140"/>
      <c r="E35686" s="76" t="s">
        <v>4869</v>
      </c>
      <c r="F35686" s="77" t="s">
        <v>4870</v>
      </c>
    </row>
    <row r="35687" spans="1:6" ht="12.75" customHeight="1" x14ac:dyDescent="0.2">
      <c r="A35687" s="141"/>
      <c r="B35687" s="142"/>
      <c r="C35687" s="142"/>
      <c r="D35687" s="143"/>
      <c r="E35687" s="78" t="s">
        <v>4138</v>
      </c>
      <c r="F35687" s="79" t="s">
        <v>263</v>
      </c>
    </row>
    <row r="35688" spans="1:6" ht="409.6" hidden="1" customHeight="1" x14ac:dyDescent="0.2"/>
    <row r="35689" spans="1:6" ht="12.75" customHeight="1" x14ac:dyDescent="0.2">
      <c r="A35689" s="80" t="s">
        <v>4871</v>
      </c>
      <c r="B35689" s="81" t="s">
        <v>4872</v>
      </c>
      <c r="C35689" s="82" t="s">
        <v>4870</v>
      </c>
      <c r="D35689" s="82" t="s">
        <v>4873</v>
      </c>
      <c r="E35689" s="82" t="s">
        <v>4874</v>
      </c>
      <c r="F35689" s="83" t="s">
        <v>4875</v>
      </c>
    </row>
    <row r="35690" spans="1:6" ht="409.6" hidden="1" customHeight="1" x14ac:dyDescent="0.2"/>
    <row r="35691" spans="1:6" ht="25.5" customHeight="1" x14ac:dyDescent="0.2">
      <c r="A35691" s="84" t="s">
        <v>7200</v>
      </c>
      <c r="B35691" s="85" t="s">
        <v>7201</v>
      </c>
      <c r="C35691" s="86" t="s">
        <v>263</v>
      </c>
      <c r="D35691" s="87">
        <v>1.05</v>
      </c>
      <c r="E35691" s="88">
        <v>136687</v>
      </c>
      <c r="F35691" s="89">
        <f>+D35691*E35691</f>
        <v>143521.35</v>
      </c>
    </row>
    <row r="35692" spans="1:6" ht="409.6" hidden="1" customHeight="1" x14ac:dyDescent="0.2"/>
    <row r="35693" spans="1:6" ht="25.5" customHeight="1" x14ac:dyDescent="0.2">
      <c r="A35693" s="84" t="s">
        <v>7202</v>
      </c>
      <c r="B35693" s="85" t="s">
        <v>7203</v>
      </c>
      <c r="C35693" s="86" t="s">
        <v>9</v>
      </c>
      <c r="D35693" s="87">
        <v>8.3330000000000001E-2</v>
      </c>
      <c r="E35693" s="88">
        <v>255860</v>
      </c>
      <c r="F35693" s="89">
        <f>+D35693*E35693</f>
        <v>21320.8138</v>
      </c>
    </row>
    <row r="35694" spans="1:6" ht="409.6" hidden="1" customHeight="1" x14ac:dyDescent="0.2"/>
    <row r="35695" spans="1:6" ht="25.5" customHeight="1" x14ac:dyDescent="0.2">
      <c r="A35695" s="84" t="s">
        <v>7204</v>
      </c>
      <c r="B35695" s="85" t="s">
        <v>7205</v>
      </c>
      <c r="C35695" s="86" t="s">
        <v>9</v>
      </c>
      <c r="D35695" s="87">
        <v>0.05</v>
      </c>
      <c r="E35695" s="88">
        <v>199934</v>
      </c>
      <c r="F35695" s="89">
        <f>+D35695*E35695</f>
        <v>9996.7000000000007</v>
      </c>
    </row>
    <row r="35696" spans="1:6" ht="409.6" hidden="1" customHeight="1" x14ac:dyDescent="0.2"/>
    <row r="35697" spans="1:6" ht="25.5" customHeight="1" thickBot="1" x14ac:dyDescent="0.25">
      <c r="A35697" s="84" t="s">
        <v>6938</v>
      </c>
      <c r="B35697" s="85" t="s">
        <v>6939</v>
      </c>
      <c r="C35697" s="86" t="s">
        <v>1212</v>
      </c>
      <c r="D35697" s="87">
        <v>0.1</v>
      </c>
      <c r="E35697" s="88">
        <v>17028</v>
      </c>
      <c r="F35697" s="89">
        <f>+D35697*E35697</f>
        <v>1702.8000000000002</v>
      </c>
    </row>
    <row r="35698" spans="1:6" ht="409.6" hidden="1" customHeight="1" thickBot="1" x14ac:dyDescent="0.25"/>
    <row r="35699" spans="1:6" ht="13.5" customHeight="1" thickBot="1" x14ac:dyDescent="0.25">
      <c r="A35699" s="90" t="s">
        <v>4883</v>
      </c>
      <c r="B35699" s="91"/>
      <c r="C35699" s="92">
        <v>85.121914763330594</v>
      </c>
      <c r="D35699" s="91"/>
      <c r="E35699" s="93" t="s">
        <v>4884</v>
      </c>
      <c r="F35699" s="94">
        <v>176542</v>
      </c>
    </row>
    <row r="35700" spans="1:6" ht="0.2" customHeight="1" x14ac:dyDescent="0.2"/>
    <row r="35701" spans="1:6" ht="12.75" customHeight="1" x14ac:dyDescent="0.2">
      <c r="A35701" s="80" t="s">
        <v>4871</v>
      </c>
      <c r="B35701" s="81" t="s">
        <v>4885</v>
      </c>
      <c r="C35701" s="82" t="s">
        <v>4870</v>
      </c>
      <c r="D35701" s="82" t="s">
        <v>4873</v>
      </c>
      <c r="E35701" s="82" t="s">
        <v>4874</v>
      </c>
      <c r="F35701" s="83" t="s">
        <v>4875</v>
      </c>
    </row>
    <row r="35702" spans="1:6" ht="409.6" hidden="1" customHeight="1" x14ac:dyDescent="0.2"/>
    <row r="35703" spans="1:6" ht="25.5" customHeight="1" thickBot="1" x14ac:dyDescent="0.25">
      <c r="A35703" s="84" t="s">
        <v>6003</v>
      </c>
      <c r="B35703" s="85" t="s">
        <v>6004</v>
      </c>
      <c r="C35703" s="86" t="s">
        <v>4888</v>
      </c>
      <c r="D35703" s="87">
        <v>0.15168000000000001</v>
      </c>
      <c r="E35703" s="88">
        <v>184277</v>
      </c>
      <c r="F35703" s="89">
        <f>+D35703*E35703</f>
        <v>27951.13536</v>
      </c>
    </row>
    <row r="35704" spans="1:6" ht="409.6" hidden="1" customHeight="1" thickBot="1" x14ac:dyDescent="0.25"/>
    <row r="35705" spans="1:6" ht="13.5" customHeight="1" thickBot="1" x14ac:dyDescent="0.25">
      <c r="A35705" s="90" t="s">
        <v>4893</v>
      </c>
      <c r="B35705" s="91"/>
      <c r="C35705" s="92">
        <v>13.476921296631099</v>
      </c>
      <c r="D35705" s="91"/>
      <c r="E35705" s="93" t="s">
        <v>4884</v>
      </c>
      <c r="F35705" s="94">
        <v>27951</v>
      </c>
    </row>
    <row r="35706" spans="1:6" ht="0.2" customHeight="1" x14ac:dyDescent="0.2"/>
    <row r="35707" spans="1:6" ht="12.75" customHeight="1" x14ac:dyDescent="0.2">
      <c r="A35707" s="80" t="s">
        <v>4871</v>
      </c>
      <c r="B35707" s="81" t="s">
        <v>4894</v>
      </c>
      <c r="C35707" s="82" t="s">
        <v>4870</v>
      </c>
      <c r="D35707" s="82" t="s">
        <v>4873</v>
      </c>
      <c r="E35707" s="82" t="s">
        <v>4874</v>
      </c>
      <c r="F35707" s="83" t="s">
        <v>4875</v>
      </c>
    </row>
    <row r="35708" spans="1:6" ht="409.6" hidden="1" customHeight="1" x14ac:dyDescent="0.2"/>
    <row r="35709" spans="1:6" ht="25.5" customHeight="1" thickBot="1" x14ac:dyDescent="0.25">
      <c r="A35709" s="84" t="s">
        <v>4895</v>
      </c>
      <c r="B35709" s="85" t="s">
        <v>4896</v>
      </c>
      <c r="C35709" s="86" t="s">
        <v>4897</v>
      </c>
      <c r="D35709" s="87">
        <v>0.05</v>
      </c>
      <c r="E35709" s="88">
        <v>27951</v>
      </c>
      <c r="F35709" s="89">
        <f>+D35709*E35709</f>
        <v>1397.5500000000002</v>
      </c>
    </row>
    <row r="35710" spans="1:6" ht="409.6" hidden="1" customHeight="1" thickBot="1" x14ac:dyDescent="0.25"/>
    <row r="35711" spans="1:6" ht="13.5" customHeight="1" thickBot="1" x14ac:dyDescent="0.25">
      <c r="A35711" s="90" t="s">
        <v>4898</v>
      </c>
      <c r="B35711" s="91"/>
      <c r="C35711" s="92">
        <v>0.67406303791243005</v>
      </c>
      <c r="D35711" s="91"/>
      <c r="E35711" s="93" t="s">
        <v>4884</v>
      </c>
      <c r="F35711" s="94">
        <v>1398</v>
      </c>
    </row>
    <row r="35712" spans="1:6" ht="0.2" customHeight="1" x14ac:dyDescent="0.2"/>
    <row r="35713" spans="1:6" ht="12.75" customHeight="1" x14ac:dyDescent="0.2">
      <c r="A35713" s="80" t="s">
        <v>4871</v>
      </c>
      <c r="B35713" s="81" t="s">
        <v>4899</v>
      </c>
      <c r="C35713" s="82" t="s">
        <v>4870</v>
      </c>
      <c r="D35713" s="82" t="s">
        <v>4873</v>
      </c>
      <c r="E35713" s="82" t="s">
        <v>4874</v>
      </c>
      <c r="F35713" s="83" t="s">
        <v>4875</v>
      </c>
    </row>
    <row r="35714" spans="1:6" ht="409.6" hidden="1" customHeight="1" x14ac:dyDescent="0.2"/>
    <row r="35715" spans="1:6" ht="25.5" customHeight="1" thickBot="1" x14ac:dyDescent="0.25">
      <c r="A35715" s="84" t="s">
        <v>6401</v>
      </c>
      <c r="B35715" s="85" t="s">
        <v>6402</v>
      </c>
      <c r="C35715" s="86" t="s">
        <v>109</v>
      </c>
      <c r="D35715" s="87">
        <v>0.1</v>
      </c>
      <c r="E35715" s="88">
        <v>15080</v>
      </c>
      <c r="F35715" s="89">
        <f>+D35715*E35715</f>
        <v>1508</v>
      </c>
    </row>
    <row r="35716" spans="1:6" ht="409.6" hidden="1" customHeight="1" thickBot="1" x14ac:dyDescent="0.25"/>
    <row r="35717" spans="1:6" ht="13.5" customHeight="1" thickBot="1" x14ac:dyDescent="0.25">
      <c r="A35717" s="90" t="s">
        <v>4904</v>
      </c>
      <c r="B35717" s="91"/>
      <c r="C35717" s="92">
        <v>0.72710090212585399</v>
      </c>
      <c r="D35717" s="91"/>
      <c r="E35717" s="93" t="s">
        <v>4884</v>
      </c>
      <c r="F35717" s="94">
        <v>1508</v>
      </c>
    </row>
    <row r="35718" spans="1:6" ht="0.2" customHeight="1" thickBot="1" x14ac:dyDescent="0.25"/>
    <row r="35719" spans="1:6" ht="12.75" customHeight="1" thickBot="1" x14ac:dyDescent="0.3">
      <c r="A35719" s="157" t="s">
        <v>4909</v>
      </c>
      <c r="B35719" s="158"/>
      <c r="C35719" s="158"/>
      <c r="D35719" s="158"/>
      <c r="E35719" s="159">
        <v>207399</v>
      </c>
      <c r="F35719" s="160"/>
    </row>
    <row r="35720" spans="1:6" ht="12.75" customHeight="1" x14ac:dyDescent="0.2"/>
    <row r="35721" spans="1:6" ht="12.75" customHeight="1" x14ac:dyDescent="0.2"/>
    <row r="35722" spans="1:6" ht="409.6" hidden="1" customHeight="1" x14ac:dyDescent="0.2"/>
    <row r="35723" spans="1:6" ht="12.75" customHeight="1" x14ac:dyDescent="0.25">
      <c r="A35723" s="144" t="s">
        <v>4868</v>
      </c>
      <c r="B35723" s="145"/>
      <c r="C35723" s="145"/>
      <c r="D35723" s="145"/>
      <c r="E35723" s="146"/>
      <c r="F35723" s="147"/>
    </row>
    <row r="35724" spans="1:6" ht="12.75" customHeight="1" x14ac:dyDescent="0.2">
      <c r="A35724" s="138" t="s">
        <v>4141</v>
      </c>
      <c r="B35724" s="139"/>
      <c r="C35724" s="139"/>
      <c r="D35724" s="140"/>
      <c r="E35724" s="76" t="s">
        <v>4869</v>
      </c>
      <c r="F35724" s="77" t="s">
        <v>4870</v>
      </c>
    </row>
    <row r="35725" spans="1:6" ht="12.75" customHeight="1" x14ac:dyDescent="0.2">
      <c r="A35725" s="141"/>
      <c r="B35725" s="142"/>
      <c r="C35725" s="142"/>
      <c r="D35725" s="143"/>
      <c r="E35725" s="78" t="s">
        <v>4140</v>
      </c>
      <c r="F35725" s="79" t="s">
        <v>263</v>
      </c>
    </row>
    <row r="35726" spans="1:6" ht="409.6" hidden="1" customHeight="1" x14ac:dyDescent="0.2"/>
    <row r="35727" spans="1:6" ht="12.75" customHeight="1" x14ac:dyDescent="0.2">
      <c r="A35727" s="80" t="s">
        <v>4871</v>
      </c>
      <c r="B35727" s="81" t="s">
        <v>4872</v>
      </c>
      <c r="C35727" s="82" t="s">
        <v>4870</v>
      </c>
      <c r="D35727" s="82" t="s">
        <v>4873</v>
      </c>
      <c r="E35727" s="82" t="s">
        <v>4874</v>
      </c>
      <c r="F35727" s="83" t="s">
        <v>4875</v>
      </c>
    </row>
    <row r="35728" spans="1:6" ht="409.6" hidden="1" customHeight="1" x14ac:dyDescent="0.2"/>
    <row r="35729" spans="1:6" ht="25.5" customHeight="1" x14ac:dyDescent="0.2">
      <c r="A35729" s="84" t="s">
        <v>7206</v>
      </c>
      <c r="B35729" s="85" t="s">
        <v>7207</v>
      </c>
      <c r="C35729" s="86" t="s">
        <v>263</v>
      </c>
      <c r="D35729" s="87">
        <v>1.05</v>
      </c>
      <c r="E35729" s="88">
        <v>301070</v>
      </c>
      <c r="F35729" s="89">
        <f>+D35729*E35729</f>
        <v>316123.5</v>
      </c>
    </row>
    <row r="35730" spans="1:6" ht="409.6" hidden="1" customHeight="1" x14ac:dyDescent="0.2"/>
    <row r="35731" spans="1:6" ht="25.5" customHeight="1" x14ac:dyDescent="0.2">
      <c r="A35731" s="84" t="s">
        <v>7208</v>
      </c>
      <c r="B35731" s="85" t="s">
        <v>7209</v>
      </c>
      <c r="C35731" s="86" t="s">
        <v>9</v>
      </c>
      <c r="D35731" s="87">
        <v>8.3330000000000001E-2</v>
      </c>
      <c r="E35731" s="88">
        <v>708468</v>
      </c>
      <c r="F35731" s="89">
        <f>+D35731*E35731</f>
        <v>59036.638440000002</v>
      </c>
    </row>
    <row r="35732" spans="1:6" ht="409.6" hidden="1" customHeight="1" x14ac:dyDescent="0.2"/>
    <row r="35733" spans="1:6" ht="25.5" customHeight="1" x14ac:dyDescent="0.2">
      <c r="A35733" s="84" t="s">
        <v>6938</v>
      </c>
      <c r="B35733" s="85" t="s">
        <v>6939</v>
      </c>
      <c r="C35733" s="86" t="s">
        <v>1212</v>
      </c>
      <c r="D35733" s="87">
        <v>0.1</v>
      </c>
      <c r="E35733" s="88">
        <v>17028</v>
      </c>
      <c r="F35733" s="89">
        <f>+D35733*E35733</f>
        <v>1702.8000000000002</v>
      </c>
    </row>
    <row r="35734" spans="1:6" ht="409.6" hidden="1" customHeight="1" x14ac:dyDescent="0.2"/>
    <row r="35735" spans="1:6" ht="25.5" customHeight="1" thickBot="1" x14ac:dyDescent="0.25">
      <c r="A35735" s="84" t="s">
        <v>7210</v>
      </c>
      <c r="B35735" s="85" t="s">
        <v>7211</v>
      </c>
      <c r="C35735" s="86" t="s">
        <v>9</v>
      </c>
      <c r="D35735" s="87">
        <v>0.05</v>
      </c>
      <c r="E35735" s="88">
        <v>937782</v>
      </c>
      <c r="F35735" s="89">
        <f>+D35735*E35735</f>
        <v>46889.100000000006</v>
      </c>
    </row>
    <row r="35736" spans="1:6" ht="409.6" hidden="1" customHeight="1" thickBot="1" x14ac:dyDescent="0.25"/>
    <row r="35737" spans="1:6" ht="13.5" customHeight="1" thickBot="1" x14ac:dyDescent="0.25">
      <c r="A35737" s="90" t="s">
        <v>4883</v>
      </c>
      <c r="B35737" s="91"/>
      <c r="C35737" s="92">
        <v>87.759341255607197</v>
      </c>
      <c r="D35737" s="91"/>
      <c r="E35737" s="93" t="s">
        <v>4884</v>
      </c>
      <c r="F35737" s="94">
        <v>423753</v>
      </c>
    </row>
    <row r="35738" spans="1:6" ht="0.2" customHeight="1" x14ac:dyDescent="0.2"/>
    <row r="35739" spans="1:6" ht="12.75" customHeight="1" x14ac:dyDescent="0.2">
      <c r="A35739" s="80" t="s">
        <v>4871</v>
      </c>
      <c r="B35739" s="81" t="s">
        <v>4885</v>
      </c>
      <c r="C35739" s="82" t="s">
        <v>4870</v>
      </c>
      <c r="D35739" s="82" t="s">
        <v>4873</v>
      </c>
      <c r="E35739" s="82" t="s">
        <v>4874</v>
      </c>
      <c r="F35739" s="83" t="s">
        <v>4875</v>
      </c>
    </row>
    <row r="35740" spans="1:6" ht="409.6" hidden="1" customHeight="1" x14ac:dyDescent="0.2"/>
    <row r="35741" spans="1:6" ht="25.5" customHeight="1" thickBot="1" x14ac:dyDescent="0.25">
      <c r="A35741" s="84" t="s">
        <v>6003</v>
      </c>
      <c r="B35741" s="85" t="s">
        <v>6004</v>
      </c>
      <c r="C35741" s="86" t="s">
        <v>4888</v>
      </c>
      <c r="D35741" s="87">
        <v>0.22753000000000001</v>
      </c>
      <c r="E35741" s="88">
        <v>184277</v>
      </c>
      <c r="F35741" s="89">
        <f>+D35741*E35741</f>
        <v>41928.545810000003</v>
      </c>
    </row>
    <row r="35742" spans="1:6" ht="409.6" hidden="1" customHeight="1" thickBot="1" x14ac:dyDescent="0.25"/>
    <row r="35743" spans="1:6" ht="13.5" customHeight="1" thickBot="1" x14ac:dyDescent="0.25">
      <c r="A35743" s="90" t="s">
        <v>4893</v>
      </c>
      <c r="B35743" s="91"/>
      <c r="C35743" s="92">
        <v>8.6835052955527292</v>
      </c>
      <c r="D35743" s="91"/>
      <c r="E35743" s="93" t="s">
        <v>4884</v>
      </c>
      <c r="F35743" s="94">
        <v>41929</v>
      </c>
    </row>
    <row r="35744" spans="1:6" ht="0.2" customHeight="1" x14ac:dyDescent="0.2"/>
    <row r="35745" spans="1:6" ht="12.75" customHeight="1" x14ac:dyDescent="0.2">
      <c r="A35745" s="80" t="s">
        <v>4871</v>
      </c>
      <c r="B35745" s="81" t="s">
        <v>4894</v>
      </c>
      <c r="C35745" s="82" t="s">
        <v>4870</v>
      </c>
      <c r="D35745" s="82" t="s">
        <v>4873</v>
      </c>
      <c r="E35745" s="82" t="s">
        <v>4874</v>
      </c>
      <c r="F35745" s="83" t="s">
        <v>4875</v>
      </c>
    </row>
    <row r="35746" spans="1:6" ht="409.6" hidden="1" customHeight="1" x14ac:dyDescent="0.2"/>
    <row r="35747" spans="1:6" ht="25.5" customHeight="1" thickBot="1" x14ac:dyDescent="0.25">
      <c r="A35747" s="84" t="s">
        <v>4895</v>
      </c>
      <c r="B35747" s="85" t="s">
        <v>4896</v>
      </c>
      <c r="C35747" s="86" t="s">
        <v>4897</v>
      </c>
      <c r="D35747" s="87">
        <v>0.05</v>
      </c>
      <c r="E35747" s="88">
        <v>41929</v>
      </c>
      <c r="F35747" s="89">
        <f>+D35747*E35747</f>
        <v>2096.4500000000003</v>
      </c>
    </row>
    <row r="35748" spans="1:6" ht="409.6" hidden="1" customHeight="1" thickBot="1" x14ac:dyDescent="0.25"/>
    <row r="35749" spans="1:6" ht="13.5" customHeight="1" thickBot="1" x14ac:dyDescent="0.25">
      <c r="A35749" s="90" t="s">
        <v>4898</v>
      </c>
      <c r="B35749" s="91"/>
      <c r="C35749" s="92">
        <v>0.43408206967679902</v>
      </c>
      <c r="D35749" s="91"/>
      <c r="E35749" s="93" t="s">
        <v>4884</v>
      </c>
      <c r="F35749" s="94">
        <v>2096</v>
      </c>
    </row>
    <row r="35750" spans="1:6" ht="0.2" customHeight="1" x14ac:dyDescent="0.2"/>
    <row r="35751" spans="1:6" ht="12.75" customHeight="1" x14ac:dyDescent="0.2">
      <c r="A35751" s="80" t="s">
        <v>4871</v>
      </c>
      <c r="B35751" s="81" t="s">
        <v>4899</v>
      </c>
      <c r="C35751" s="82" t="s">
        <v>4870</v>
      </c>
      <c r="D35751" s="82" t="s">
        <v>4873</v>
      </c>
      <c r="E35751" s="82" t="s">
        <v>4874</v>
      </c>
      <c r="F35751" s="83" t="s">
        <v>4875</v>
      </c>
    </row>
    <row r="35752" spans="1:6" ht="409.6" hidden="1" customHeight="1" x14ac:dyDescent="0.2"/>
    <row r="35753" spans="1:6" ht="25.5" customHeight="1" thickBot="1" x14ac:dyDescent="0.25">
      <c r="A35753" s="84" t="s">
        <v>6401</v>
      </c>
      <c r="B35753" s="85" t="s">
        <v>6402</v>
      </c>
      <c r="C35753" s="86" t="s">
        <v>109</v>
      </c>
      <c r="D35753" s="87">
        <v>1</v>
      </c>
      <c r="E35753" s="88">
        <v>15080</v>
      </c>
      <c r="F35753" s="89">
        <f>+D35753*E35753</f>
        <v>15080</v>
      </c>
    </row>
    <row r="35754" spans="1:6" ht="409.6" hidden="1" customHeight="1" thickBot="1" x14ac:dyDescent="0.25"/>
    <row r="35755" spans="1:6" ht="13.5" customHeight="1" thickBot="1" x14ac:dyDescent="0.25">
      <c r="A35755" s="90" t="s">
        <v>4904</v>
      </c>
      <c r="B35755" s="91"/>
      <c r="C35755" s="92">
        <v>3.1230713791632301</v>
      </c>
      <c r="D35755" s="91"/>
      <c r="E35755" s="93" t="s">
        <v>4884</v>
      </c>
      <c r="F35755" s="94">
        <v>15080</v>
      </c>
    </row>
    <row r="35756" spans="1:6" ht="0.2" customHeight="1" thickBot="1" x14ac:dyDescent="0.25"/>
    <row r="35757" spans="1:6" ht="12.75" customHeight="1" thickBot="1" x14ac:dyDescent="0.3">
      <c r="A35757" s="157" t="s">
        <v>4909</v>
      </c>
      <c r="B35757" s="158"/>
      <c r="C35757" s="158"/>
      <c r="D35757" s="158"/>
      <c r="E35757" s="159">
        <v>482858</v>
      </c>
      <c r="F35757" s="160"/>
    </row>
    <row r="35758" spans="1:6" ht="12.75" customHeight="1" x14ac:dyDescent="0.2"/>
    <row r="35759" spans="1:6" ht="12.75" customHeight="1" x14ac:dyDescent="0.2"/>
    <row r="35760" spans="1:6" ht="409.6" hidden="1" customHeight="1" x14ac:dyDescent="0.2"/>
    <row r="35761" spans="1:6" ht="12.75" customHeight="1" x14ac:dyDescent="0.25">
      <c r="A35761" s="144" t="s">
        <v>4868</v>
      </c>
      <c r="B35761" s="145"/>
      <c r="C35761" s="145"/>
      <c r="D35761" s="145"/>
      <c r="E35761" s="146"/>
      <c r="F35761" s="147"/>
    </row>
    <row r="35762" spans="1:6" ht="12.75" customHeight="1" x14ac:dyDescent="0.2">
      <c r="A35762" s="138" t="s">
        <v>4143</v>
      </c>
      <c r="B35762" s="139"/>
      <c r="C35762" s="139"/>
      <c r="D35762" s="140"/>
      <c r="E35762" s="76" t="s">
        <v>4869</v>
      </c>
      <c r="F35762" s="77" t="s">
        <v>4870</v>
      </c>
    </row>
    <row r="35763" spans="1:6" ht="12.75" customHeight="1" x14ac:dyDescent="0.2">
      <c r="A35763" s="141"/>
      <c r="B35763" s="142"/>
      <c r="C35763" s="142"/>
      <c r="D35763" s="143"/>
      <c r="E35763" s="78" t="s">
        <v>4142</v>
      </c>
      <c r="F35763" s="79" t="s">
        <v>9</v>
      </c>
    </row>
    <row r="35764" spans="1:6" ht="409.6" hidden="1" customHeight="1" x14ac:dyDescent="0.2"/>
    <row r="35765" spans="1:6" ht="12.75" customHeight="1" x14ac:dyDescent="0.2">
      <c r="A35765" s="80" t="s">
        <v>4871</v>
      </c>
      <c r="B35765" s="81" t="s">
        <v>4872</v>
      </c>
      <c r="C35765" s="82" t="s">
        <v>4870</v>
      </c>
      <c r="D35765" s="82" t="s">
        <v>4873</v>
      </c>
      <c r="E35765" s="82" t="s">
        <v>4874</v>
      </c>
      <c r="F35765" s="83" t="s">
        <v>4875</v>
      </c>
    </row>
    <row r="35766" spans="1:6" ht="409.6" hidden="1" customHeight="1" x14ac:dyDescent="0.2"/>
    <row r="35767" spans="1:6" ht="25.5" customHeight="1" x14ac:dyDescent="0.2">
      <c r="A35767" s="84" t="s">
        <v>7212</v>
      </c>
      <c r="B35767" s="85" t="s">
        <v>7213</v>
      </c>
      <c r="C35767" s="86" t="s">
        <v>9</v>
      </c>
      <c r="D35767" s="87">
        <v>1</v>
      </c>
      <c r="E35767" s="88">
        <v>44750</v>
      </c>
      <c r="F35767" s="89">
        <f>+D35767*E35767</f>
        <v>44750</v>
      </c>
    </row>
    <row r="35768" spans="1:6" ht="409.6" hidden="1" customHeight="1" x14ac:dyDescent="0.2"/>
    <row r="35769" spans="1:6" ht="25.5" customHeight="1" x14ac:dyDescent="0.2">
      <c r="A35769" s="84" t="s">
        <v>6936</v>
      </c>
      <c r="B35769" s="85" t="s">
        <v>6937</v>
      </c>
      <c r="C35769" s="86" t="s">
        <v>9</v>
      </c>
      <c r="D35769" s="87">
        <v>0.5</v>
      </c>
      <c r="E35769" s="88">
        <v>36697</v>
      </c>
      <c r="F35769" s="89">
        <f>+D35769*E35769</f>
        <v>18348.5</v>
      </c>
    </row>
    <row r="35770" spans="1:6" ht="409.6" hidden="1" customHeight="1" x14ac:dyDescent="0.2"/>
    <row r="35771" spans="1:6" ht="25.5" customHeight="1" x14ac:dyDescent="0.2">
      <c r="A35771" s="84" t="s">
        <v>6938</v>
      </c>
      <c r="B35771" s="85" t="s">
        <v>6939</v>
      </c>
      <c r="C35771" s="86" t="s">
        <v>1212</v>
      </c>
      <c r="D35771" s="87">
        <v>0.2</v>
      </c>
      <c r="E35771" s="88">
        <v>17028</v>
      </c>
      <c r="F35771" s="89">
        <f>+D35771*E35771</f>
        <v>3405.6000000000004</v>
      </c>
    </row>
    <row r="35772" spans="1:6" ht="409.6" hidden="1" customHeight="1" x14ac:dyDescent="0.2"/>
    <row r="35773" spans="1:6" ht="25.5" customHeight="1" thickBot="1" x14ac:dyDescent="0.25">
      <c r="A35773" s="84" t="s">
        <v>7214</v>
      </c>
      <c r="B35773" s="85" t="s">
        <v>7215</v>
      </c>
      <c r="C35773" s="86" t="s">
        <v>1212</v>
      </c>
      <c r="D35773" s="87">
        <v>0.5</v>
      </c>
      <c r="E35773" s="88">
        <v>2821</v>
      </c>
      <c r="F35773" s="89">
        <f>+D35773*E35773</f>
        <v>1410.5</v>
      </c>
    </row>
    <row r="35774" spans="1:6" ht="409.6" hidden="1" customHeight="1" thickBot="1" x14ac:dyDescent="0.25"/>
    <row r="35775" spans="1:6" ht="13.5" customHeight="1" thickBot="1" x14ac:dyDescent="0.25">
      <c r="A35775" s="90" t="s">
        <v>4883</v>
      </c>
      <c r="B35775" s="91"/>
      <c r="C35775" s="92">
        <v>82.887060948522006</v>
      </c>
      <c r="D35775" s="91"/>
      <c r="E35775" s="93" t="s">
        <v>4884</v>
      </c>
      <c r="F35775" s="94">
        <v>67916</v>
      </c>
    </row>
    <row r="35776" spans="1:6" ht="0.2" customHeight="1" x14ac:dyDescent="0.2"/>
    <row r="35777" spans="1:6" ht="12.75" customHeight="1" x14ac:dyDescent="0.2">
      <c r="A35777" s="80" t="s">
        <v>4871</v>
      </c>
      <c r="B35777" s="81" t="s">
        <v>4885</v>
      </c>
      <c r="C35777" s="82" t="s">
        <v>4870</v>
      </c>
      <c r="D35777" s="82" t="s">
        <v>4873</v>
      </c>
      <c r="E35777" s="82" t="s">
        <v>4874</v>
      </c>
      <c r="F35777" s="83" t="s">
        <v>4875</v>
      </c>
    </row>
    <row r="35778" spans="1:6" ht="409.6" hidden="1" customHeight="1" x14ac:dyDescent="0.2"/>
    <row r="35779" spans="1:6" ht="25.5" customHeight="1" thickBot="1" x14ac:dyDescent="0.25">
      <c r="A35779" s="84" t="s">
        <v>6003</v>
      </c>
      <c r="B35779" s="85" t="s">
        <v>6004</v>
      </c>
      <c r="C35779" s="86" t="s">
        <v>4888</v>
      </c>
      <c r="D35779" s="87">
        <v>5.688E-2</v>
      </c>
      <c r="E35779" s="88">
        <v>184277</v>
      </c>
      <c r="F35779" s="89">
        <f>+D35779*E35779</f>
        <v>10481.67576</v>
      </c>
    </row>
    <row r="35780" spans="1:6" ht="409.6" hidden="1" customHeight="1" thickBot="1" x14ac:dyDescent="0.25"/>
    <row r="35781" spans="1:6" ht="13.5" customHeight="1" thickBot="1" x14ac:dyDescent="0.25">
      <c r="A35781" s="90" t="s">
        <v>4893</v>
      </c>
      <c r="B35781" s="91"/>
      <c r="C35781" s="92">
        <v>12.792599282384201</v>
      </c>
      <c r="D35781" s="91"/>
      <c r="E35781" s="93" t="s">
        <v>4884</v>
      </c>
      <c r="F35781" s="94">
        <v>10482</v>
      </c>
    </row>
    <row r="35782" spans="1:6" ht="0.2" customHeight="1" x14ac:dyDescent="0.2"/>
    <row r="35783" spans="1:6" ht="12.75" customHeight="1" x14ac:dyDescent="0.2">
      <c r="A35783" s="80" t="s">
        <v>4871</v>
      </c>
      <c r="B35783" s="81" t="s">
        <v>4894</v>
      </c>
      <c r="C35783" s="82" t="s">
        <v>4870</v>
      </c>
      <c r="D35783" s="82" t="s">
        <v>4873</v>
      </c>
      <c r="E35783" s="82" t="s">
        <v>4874</v>
      </c>
      <c r="F35783" s="83" t="s">
        <v>4875</v>
      </c>
    </row>
    <row r="35784" spans="1:6" ht="409.6" hidden="1" customHeight="1" x14ac:dyDescent="0.2"/>
    <row r="35785" spans="1:6" ht="25.5" customHeight="1" thickBot="1" x14ac:dyDescent="0.25">
      <c r="A35785" s="84" t="s">
        <v>4895</v>
      </c>
      <c r="B35785" s="85" t="s">
        <v>4896</v>
      </c>
      <c r="C35785" s="86" t="s">
        <v>4897</v>
      </c>
      <c r="D35785" s="87">
        <v>0.05</v>
      </c>
      <c r="E35785" s="88">
        <v>10482</v>
      </c>
      <c r="F35785" s="89">
        <f>+D35785*E35785</f>
        <v>524.1</v>
      </c>
    </row>
    <row r="35786" spans="1:6" ht="409.6" hidden="1" customHeight="1" thickBot="1" x14ac:dyDescent="0.25"/>
    <row r="35787" spans="1:6" ht="13.5" customHeight="1" thickBot="1" x14ac:dyDescent="0.25">
      <c r="A35787" s="90" t="s">
        <v>4898</v>
      </c>
      <c r="B35787" s="91"/>
      <c r="C35787" s="92">
        <v>0.63950792062290995</v>
      </c>
      <c r="D35787" s="91"/>
      <c r="E35787" s="93" t="s">
        <v>4884</v>
      </c>
      <c r="F35787" s="94">
        <v>524</v>
      </c>
    </row>
    <row r="35788" spans="1:6" ht="0.2" customHeight="1" x14ac:dyDescent="0.2"/>
    <row r="35789" spans="1:6" ht="12.75" customHeight="1" x14ac:dyDescent="0.2">
      <c r="A35789" s="80" t="s">
        <v>4871</v>
      </c>
      <c r="B35789" s="81" t="s">
        <v>4899</v>
      </c>
      <c r="C35789" s="82" t="s">
        <v>4870</v>
      </c>
      <c r="D35789" s="82" t="s">
        <v>4873</v>
      </c>
      <c r="E35789" s="82" t="s">
        <v>4874</v>
      </c>
      <c r="F35789" s="83" t="s">
        <v>4875</v>
      </c>
    </row>
    <row r="35790" spans="1:6" ht="409.6" hidden="1" customHeight="1" x14ac:dyDescent="0.2"/>
    <row r="35791" spans="1:6" ht="25.5" customHeight="1" thickBot="1" x14ac:dyDescent="0.25">
      <c r="A35791" s="84" t="s">
        <v>6401</v>
      </c>
      <c r="B35791" s="85" t="s">
        <v>6402</v>
      </c>
      <c r="C35791" s="86" t="s">
        <v>109</v>
      </c>
      <c r="D35791" s="87">
        <v>0.2</v>
      </c>
      <c r="E35791" s="88">
        <v>15080</v>
      </c>
      <c r="F35791" s="89">
        <f>+D35791*E35791</f>
        <v>3016</v>
      </c>
    </row>
    <row r="35792" spans="1:6" ht="409.6" hidden="1" customHeight="1" thickBot="1" x14ac:dyDescent="0.25"/>
    <row r="35793" spans="1:6" ht="13.5" customHeight="1" thickBot="1" x14ac:dyDescent="0.25">
      <c r="A35793" s="90" t="s">
        <v>4904</v>
      </c>
      <c r="B35793" s="91"/>
      <c r="C35793" s="92">
        <v>3.68083184847079</v>
      </c>
      <c r="D35793" s="91"/>
      <c r="E35793" s="93" t="s">
        <v>4884</v>
      </c>
      <c r="F35793" s="94">
        <v>3016</v>
      </c>
    </row>
    <row r="35794" spans="1:6" ht="0.2" customHeight="1" thickBot="1" x14ac:dyDescent="0.25"/>
    <row r="35795" spans="1:6" ht="12.75" customHeight="1" thickBot="1" x14ac:dyDescent="0.3">
      <c r="A35795" s="157" t="s">
        <v>4909</v>
      </c>
      <c r="B35795" s="158"/>
      <c r="C35795" s="158"/>
      <c r="D35795" s="158"/>
      <c r="E35795" s="159">
        <v>81938</v>
      </c>
      <c r="F35795" s="160"/>
    </row>
    <row r="35796" spans="1:6" ht="12.75" customHeight="1" x14ac:dyDescent="0.2"/>
    <row r="35797" spans="1:6" ht="12.75" customHeight="1" x14ac:dyDescent="0.2"/>
    <row r="35798" spans="1:6" ht="409.6" hidden="1" customHeight="1" x14ac:dyDescent="0.2"/>
    <row r="35799" spans="1:6" ht="12.75" customHeight="1" x14ac:dyDescent="0.25">
      <c r="A35799" s="144" t="s">
        <v>4868</v>
      </c>
      <c r="B35799" s="145"/>
      <c r="C35799" s="145"/>
      <c r="D35799" s="145"/>
      <c r="E35799" s="146"/>
      <c r="F35799" s="147"/>
    </row>
    <row r="35800" spans="1:6" ht="12.75" customHeight="1" x14ac:dyDescent="0.2">
      <c r="A35800" s="138" t="s">
        <v>4145</v>
      </c>
      <c r="B35800" s="139"/>
      <c r="C35800" s="139"/>
      <c r="D35800" s="140"/>
      <c r="E35800" s="76" t="s">
        <v>4869</v>
      </c>
      <c r="F35800" s="77" t="s">
        <v>4870</v>
      </c>
    </row>
    <row r="35801" spans="1:6" ht="12.75" customHeight="1" x14ac:dyDescent="0.2">
      <c r="A35801" s="141"/>
      <c r="B35801" s="142"/>
      <c r="C35801" s="142"/>
      <c r="D35801" s="143"/>
      <c r="E35801" s="78" t="s">
        <v>4144</v>
      </c>
      <c r="F35801" s="79" t="s">
        <v>9</v>
      </c>
    </row>
    <row r="35802" spans="1:6" ht="409.6" hidden="1" customHeight="1" x14ac:dyDescent="0.2"/>
    <row r="35803" spans="1:6" ht="12.75" customHeight="1" x14ac:dyDescent="0.2">
      <c r="A35803" s="80" t="s">
        <v>4871</v>
      </c>
      <c r="B35803" s="81" t="s">
        <v>4872</v>
      </c>
      <c r="C35803" s="82" t="s">
        <v>4870</v>
      </c>
      <c r="D35803" s="82" t="s">
        <v>4873</v>
      </c>
      <c r="E35803" s="82" t="s">
        <v>4874</v>
      </c>
      <c r="F35803" s="83" t="s">
        <v>4875</v>
      </c>
    </row>
    <row r="35804" spans="1:6" ht="409.6" hidden="1" customHeight="1" x14ac:dyDescent="0.2"/>
    <row r="35805" spans="1:6" ht="25.5" customHeight="1" x14ac:dyDescent="0.2">
      <c r="A35805" s="84" t="s">
        <v>7190</v>
      </c>
      <c r="B35805" s="85" t="s">
        <v>7191</v>
      </c>
      <c r="C35805" s="86" t="s">
        <v>9</v>
      </c>
      <c r="D35805" s="87">
        <v>0.5</v>
      </c>
      <c r="E35805" s="88">
        <v>59686</v>
      </c>
      <c r="F35805" s="89">
        <f>+D35805*E35805</f>
        <v>29843</v>
      </c>
    </row>
    <row r="35806" spans="1:6" ht="409.6" hidden="1" customHeight="1" x14ac:dyDescent="0.2"/>
    <row r="35807" spans="1:6" ht="25.5" customHeight="1" x14ac:dyDescent="0.2">
      <c r="A35807" s="84" t="s">
        <v>6938</v>
      </c>
      <c r="B35807" s="85" t="s">
        <v>6939</v>
      </c>
      <c r="C35807" s="86" t="s">
        <v>1212</v>
      </c>
      <c r="D35807" s="87">
        <v>0.25</v>
      </c>
      <c r="E35807" s="88">
        <v>17028</v>
      </c>
      <c r="F35807" s="89">
        <f>+D35807*E35807</f>
        <v>4257</v>
      </c>
    </row>
    <row r="35808" spans="1:6" ht="409.6" hidden="1" customHeight="1" x14ac:dyDescent="0.2"/>
    <row r="35809" spans="1:6" ht="25.5" customHeight="1" x14ac:dyDescent="0.2">
      <c r="A35809" s="84" t="s">
        <v>7216</v>
      </c>
      <c r="B35809" s="85" t="s">
        <v>7217</v>
      </c>
      <c r="C35809" s="86" t="s">
        <v>9</v>
      </c>
      <c r="D35809" s="87">
        <v>0.5</v>
      </c>
      <c r="E35809" s="88">
        <v>3630</v>
      </c>
      <c r="F35809" s="89">
        <f>+D35809*E35809</f>
        <v>1815</v>
      </c>
    </row>
    <row r="35810" spans="1:6" ht="409.6" hidden="1" customHeight="1" x14ac:dyDescent="0.2"/>
    <row r="35811" spans="1:6" ht="25.5" customHeight="1" thickBot="1" x14ac:dyDescent="0.25">
      <c r="A35811" s="84" t="s">
        <v>7218</v>
      </c>
      <c r="B35811" s="85" t="s">
        <v>7219</v>
      </c>
      <c r="C35811" s="86" t="s">
        <v>9</v>
      </c>
      <c r="D35811" s="87">
        <v>1</v>
      </c>
      <c r="E35811" s="88">
        <v>85540</v>
      </c>
      <c r="F35811" s="89">
        <f>+D35811*E35811</f>
        <v>85540</v>
      </c>
    </row>
    <row r="35812" spans="1:6" ht="409.6" hidden="1" customHeight="1" thickBot="1" x14ac:dyDescent="0.25"/>
    <row r="35813" spans="1:6" ht="13.5" customHeight="1" thickBot="1" x14ac:dyDescent="0.25">
      <c r="A35813" s="90" t="s">
        <v>4883</v>
      </c>
      <c r="B35813" s="91"/>
      <c r="C35813" s="92">
        <v>87.286016126945796</v>
      </c>
      <c r="D35813" s="91"/>
      <c r="E35813" s="93" t="s">
        <v>4884</v>
      </c>
      <c r="F35813" s="94">
        <v>121455</v>
      </c>
    </row>
    <row r="35814" spans="1:6" ht="0.2" customHeight="1" x14ac:dyDescent="0.2"/>
    <row r="35815" spans="1:6" ht="12.75" customHeight="1" x14ac:dyDescent="0.2">
      <c r="A35815" s="80" t="s">
        <v>4871</v>
      </c>
      <c r="B35815" s="81" t="s">
        <v>4885</v>
      </c>
      <c r="C35815" s="82" t="s">
        <v>4870</v>
      </c>
      <c r="D35815" s="82" t="s">
        <v>4873</v>
      </c>
      <c r="E35815" s="82" t="s">
        <v>4874</v>
      </c>
      <c r="F35815" s="83" t="s">
        <v>4875</v>
      </c>
    </row>
    <row r="35816" spans="1:6" ht="409.6" hidden="1" customHeight="1" x14ac:dyDescent="0.2"/>
    <row r="35817" spans="1:6" ht="25.5" customHeight="1" thickBot="1" x14ac:dyDescent="0.25">
      <c r="A35817" s="84" t="s">
        <v>6003</v>
      </c>
      <c r="B35817" s="85" t="s">
        <v>6004</v>
      </c>
      <c r="C35817" s="86" t="s">
        <v>4888</v>
      </c>
      <c r="D35817" s="87">
        <v>7.5840000000000005E-2</v>
      </c>
      <c r="E35817" s="88">
        <v>184277</v>
      </c>
      <c r="F35817" s="89">
        <f>+D35817*E35817</f>
        <v>13975.56768</v>
      </c>
    </row>
    <row r="35818" spans="1:6" ht="409.6" hidden="1" customHeight="1" thickBot="1" x14ac:dyDescent="0.25"/>
    <row r="35819" spans="1:6" ht="13.5" customHeight="1" thickBot="1" x14ac:dyDescent="0.25">
      <c r="A35819" s="90" t="s">
        <v>4893</v>
      </c>
      <c r="B35819" s="91"/>
      <c r="C35819" s="92">
        <v>10.0441263133687</v>
      </c>
      <c r="D35819" s="91"/>
      <c r="E35819" s="93" t="s">
        <v>4884</v>
      </c>
      <c r="F35819" s="94">
        <v>13976</v>
      </c>
    </row>
    <row r="35820" spans="1:6" ht="0.2" customHeight="1" x14ac:dyDescent="0.2"/>
    <row r="35821" spans="1:6" ht="12.75" customHeight="1" x14ac:dyDescent="0.2">
      <c r="A35821" s="80" t="s">
        <v>4871</v>
      </c>
      <c r="B35821" s="81" t="s">
        <v>4894</v>
      </c>
      <c r="C35821" s="82" t="s">
        <v>4870</v>
      </c>
      <c r="D35821" s="82" t="s">
        <v>4873</v>
      </c>
      <c r="E35821" s="82" t="s">
        <v>4874</v>
      </c>
      <c r="F35821" s="83" t="s">
        <v>4875</v>
      </c>
    </row>
    <row r="35822" spans="1:6" ht="409.6" hidden="1" customHeight="1" x14ac:dyDescent="0.2"/>
    <row r="35823" spans="1:6" ht="25.5" customHeight="1" thickBot="1" x14ac:dyDescent="0.25">
      <c r="A35823" s="84" t="s">
        <v>4895</v>
      </c>
      <c r="B35823" s="85" t="s">
        <v>4896</v>
      </c>
      <c r="C35823" s="86" t="s">
        <v>4897</v>
      </c>
      <c r="D35823" s="87">
        <v>0.05</v>
      </c>
      <c r="E35823" s="88">
        <v>13976</v>
      </c>
      <c r="F35823" s="89">
        <f>+D35823*E35823</f>
        <v>698.80000000000007</v>
      </c>
    </row>
    <row r="35824" spans="1:6" ht="409.6" hidden="1" customHeight="1" thickBot="1" x14ac:dyDescent="0.25"/>
    <row r="35825" spans="1:6" ht="13.5" customHeight="1" thickBot="1" x14ac:dyDescent="0.25">
      <c r="A35825" s="90" t="s">
        <v>4898</v>
      </c>
      <c r="B35825" s="91"/>
      <c r="C35825" s="92">
        <v>0.50235004958820195</v>
      </c>
      <c r="D35825" s="91"/>
      <c r="E35825" s="93" t="s">
        <v>4884</v>
      </c>
      <c r="F35825" s="94">
        <v>699</v>
      </c>
    </row>
    <row r="35826" spans="1:6" ht="0.2" customHeight="1" x14ac:dyDescent="0.2"/>
    <row r="35827" spans="1:6" ht="12.75" customHeight="1" x14ac:dyDescent="0.2">
      <c r="A35827" s="80" t="s">
        <v>4871</v>
      </c>
      <c r="B35827" s="81" t="s">
        <v>4899</v>
      </c>
      <c r="C35827" s="82" t="s">
        <v>4870</v>
      </c>
      <c r="D35827" s="82" t="s">
        <v>4873</v>
      </c>
      <c r="E35827" s="82" t="s">
        <v>4874</v>
      </c>
      <c r="F35827" s="83" t="s">
        <v>4875</v>
      </c>
    </row>
    <row r="35828" spans="1:6" ht="409.6" hidden="1" customHeight="1" x14ac:dyDescent="0.2"/>
    <row r="35829" spans="1:6" ht="25.5" customHeight="1" thickBot="1" x14ac:dyDescent="0.25">
      <c r="A35829" s="84" t="s">
        <v>6401</v>
      </c>
      <c r="B35829" s="85" t="s">
        <v>6402</v>
      </c>
      <c r="C35829" s="86" t="s">
        <v>109</v>
      </c>
      <c r="D35829" s="87">
        <v>0.2</v>
      </c>
      <c r="E35829" s="88">
        <v>15080</v>
      </c>
      <c r="F35829" s="89">
        <f>+D35829*E35829</f>
        <v>3016</v>
      </c>
    </row>
    <row r="35830" spans="1:6" ht="409.6" hidden="1" customHeight="1" thickBot="1" x14ac:dyDescent="0.25"/>
    <row r="35831" spans="1:6" ht="13.5" customHeight="1" thickBot="1" x14ac:dyDescent="0.25">
      <c r="A35831" s="90" t="s">
        <v>4904</v>
      </c>
      <c r="B35831" s="91"/>
      <c r="C35831" s="92">
        <v>2.1675075100973098</v>
      </c>
      <c r="D35831" s="91"/>
      <c r="E35831" s="93" t="s">
        <v>4884</v>
      </c>
      <c r="F35831" s="94">
        <v>3016</v>
      </c>
    </row>
    <row r="35832" spans="1:6" ht="0.2" customHeight="1" thickBot="1" x14ac:dyDescent="0.25"/>
    <row r="35833" spans="1:6" ht="12.75" customHeight="1" thickBot="1" x14ac:dyDescent="0.3">
      <c r="A35833" s="157" t="s">
        <v>4909</v>
      </c>
      <c r="B35833" s="158"/>
      <c r="C35833" s="158"/>
      <c r="D35833" s="158"/>
      <c r="E35833" s="159">
        <v>139146</v>
      </c>
      <c r="F35833" s="160"/>
    </row>
    <row r="35834" spans="1:6" ht="12.75" customHeight="1" x14ac:dyDescent="0.2"/>
    <row r="35835" spans="1:6" ht="12.75" customHeight="1" x14ac:dyDescent="0.2"/>
    <row r="35836" spans="1:6" ht="409.6" hidden="1" customHeight="1" x14ac:dyDescent="0.2"/>
    <row r="35837" spans="1:6" ht="12.75" customHeight="1" x14ac:dyDescent="0.25">
      <c r="A35837" s="144" t="s">
        <v>4868</v>
      </c>
      <c r="B35837" s="145"/>
      <c r="C35837" s="145"/>
      <c r="D35837" s="145"/>
      <c r="E35837" s="146"/>
      <c r="F35837" s="147"/>
    </row>
    <row r="35838" spans="1:6" ht="12.75" customHeight="1" x14ac:dyDescent="0.2">
      <c r="A35838" s="138" t="s">
        <v>4147</v>
      </c>
      <c r="B35838" s="139"/>
      <c r="C35838" s="139"/>
      <c r="D35838" s="140"/>
      <c r="E35838" s="76" t="s">
        <v>4869</v>
      </c>
      <c r="F35838" s="77" t="s">
        <v>4870</v>
      </c>
    </row>
    <row r="35839" spans="1:6" ht="12.75" customHeight="1" x14ac:dyDescent="0.2">
      <c r="A35839" s="141"/>
      <c r="B35839" s="142"/>
      <c r="C35839" s="142"/>
      <c r="D35839" s="143"/>
      <c r="E35839" s="78" t="s">
        <v>4146</v>
      </c>
      <c r="F35839" s="79" t="s">
        <v>9</v>
      </c>
    </row>
    <row r="35840" spans="1:6" ht="409.6" hidden="1" customHeight="1" x14ac:dyDescent="0.2"/>
    <row r="35841" spans="1:6" ht="12.75" customHeight="1" x14ac:dyDescent="0.2">
      <c r="A35841" s="80" t="s">
        <v>4871</v>
      </c>
      <c r="B35841" s="81" t="s">
        <v>4872</v>
      </c>
      <c r="C35841" s="82" t="s">
        <v>4870</v>
      </c>
      <c r="D35841" s="82" t="s">
        <v>4873</v>
      </c>
      <c r="E35841" s="82" t="s">
        <v>4874</v>
      </c>
      <c r="F35841" s="83" t="s">
        <v>4875</v>
      </c>
    </row>
    <row r="35842" spans="1:6" ht="409.6" hidden="1" customHeight="1" x14ac:dyDescent="0.2"/>
    <row r="35843" spans="1:6" ht="25.5" customHeight="1" x14ac:dyDescent="0.2">
      <c r="A35843" s="84" t="s">
        <v>7196</v>
      </c>
      <c r="B35843" s="85" t="s">
        <v>7197</v>
      </c>
      <c r="C35843" s="86" t="s">
        <v>9</v>
      </c>
      <c r="D35843" s="87">
        <v>0.5</v>
      </c>
      <c r="E35843" s="88">
        <v>139316</v>
      </c>
      <c r="F35843" s="89">
        <f>+D35843*E35843</f>
        <v>69658</v>
      </c>
    </row>
    <row r="35844" spans="1:6" ht="409.6" hidden="1" customHeight="1" x14ac:dyDescent="0.2"/>
    <row r="35845" spans="1:6" ht="25.5" customHeight="1" x14ac:dyDescent="0.2">
      <c r="A35845" s="84" t="s">
        <v>6938</v>
      </c>
      <c r="B35845" s="85" t="s">
        <v>6939</v>
      </c>
      <c r="C35845" s="86" t="s">
        <v>1212</v>
      </c>
      <c r="D35845" s="87">
        <v>0.2</v>
      </c>
      <c r="E35845" s="88">
        <v>17028</v>
      </c>
      <c r="F35845" s="89">
        <f>+D35845*E35845</f>
        <v>3405.6000000000004</v>
      </c>
    </row>
    <row r="35846" spans="1:6" ht="409.6" hidden="1" customHeight="1" x14ac:dyDescent="0.2"/>
    <row r="35847" spans="1:6" ht="25.5" customHeight="1" x14ac:dyDescent="0.2">
      <c r="A35847" s="84" t="s">
        <v>7220</v>
      </c>
      <c r="B35847" s="85" t="s">
        <v>7221</v>
      </c>
      <c r="C35847" s="86" t="s">
        <v>1212</v>
      </c>
      <c r="D35847" s="87">
        <v>0.5</v>
      </c>
      <c r="E35847" s="88">
        <v>16600</v>
      </c>
      <c r="F35847" s="89">
        <f>+D35847*E35847</f>
        <v>8300</v>
      </c>
    </row>
    <row r="35848" spans="1:6" ht="409.6" hidden="1" customHeight="1" x14ac:dyDescent="0.2"/>
    <row r="35849" spans="1:6" ht="25.5" customHeight="1" thickBot="1" x14ac:dyDescent="0.25">
      <c r="A35849" s="84" t="s">
        <v>7222</v>
      </c>
      <c r="B35849" s="85" t="s">
        <v>7223</v>
      </c>
      <c r="C35849" s="86" t="s">
        <v>9</v>
      </c>
      <c r="D35849" s="87">
        <v>1</v>
      </c>
      <c r="E35849" s="88">
        <v>197700</v>
      </c>
      <c r="F35849" s="89">
        <f>+D35849*E35849</f>
        <v>197700</v>
      </c>
    </row>
    <row r="35850" spans="1:6" ht="409.6" hidden="1" customHeight="1" thickBot="1" x14ac:dyDescent="0.25"/>
    <row r="35851" spans="1:6" ht="13.5" customHeight="1" thickBot="1" x14ac:dyDescent="0.25">
      <c r="A35851" s="90" t="s">
        <v>4883</v>
      </c>
      <c r="B35851" s="91"/>
      <c r="C35851" s="92">
        <v>91.769897826637404</v>
      </c>
      <c r="D35851" s="91"/>
      <c r="E35851" s="93" t="s">
        <v>4884</v>
      </c>
      <c r="F35851" s="94">
        <v>279064</v>
      </c>
    </row>
    <row r="35852" spans="1:6" ht="0.2" customHeight="1" x14ac:dyDescent="0.2"/>
    <row r="35853" spans="1:6" ht="12.75" customHeight="1" x14ac:dyDescent="0.2">
      <c r="A35853" s="80" t="s">
        <v>4871</v>
      </c>
      <c r="B35853" s="81" t="s">
        <v>4885</v>
      </c>
      <c r="C35853" s="82" t="s">
        <v>4870</v>
      </c>
      <c r="D35853" s="82" t="s">
        <v>4873</v>
      </c>
      <c r="E35853" s="82" t="s">
        <v>4874</v>
      </c>
      <c r="F35853" s="83" t="s">
        <v>4875</v>
      </c>
    </row>
    <row r="35854" spans="1:6" ht="409.6" hidden="1" customHeight="1" x14ac:dyDescent="0.2"/>
    <row r="35855" spans="1:6" ht="25.5" customHeight="1" thickBot="1" x14ac:dyDescent="0.25">
      <c r="A35855" s="84" t="s">
        <v>6003</v>
      </c>
      <c r="B35855" s="85" t="s">
        <v>6004</v>
      </c>
      <c r="C35855" s="86" t="s">
        <v>4888</v>
      </c>
      <c r="D35855" s="87">
        <v>0.11376</v>
      </c>
      <c r="E35855" s="88">
        <v>184277</v>
      </c>
      <c r="F35855" s="89">
        <f>+D35855*E35855</f>
        <v>20963.35152</v>
      </c>
    </row>
    <row r="35856" spans="1:6" ht="409.6" hidden="1" customHeight="1" thickBot="1" x14ac:dyDescent="0.25"/>
    <row r="35857" spans="1:6" ht="13.5" customHeight="1" thickBot="1" x14ac:dyDescent="0.25">
      <c r="A35857" s="90" t="s">
        <v>4893</v>
      </c>
      <c r="B35857" s="91"/>
      <c r="C35857" s="92">
        <v>6.8936601214767999</v>
      </c>
      <c r="D35857" s="91"/>
      <c r="E35857" s="93" t="s">
        <v>4884</v>
      </c>
      <c r="F35857" s="94">
        <v>20963</v>
      </c>
    </row>
    <row r="35858" spans="1:6" ht="0.2" customHeight="1" x14ac:dyDescent="0.2"/>
    <row r="35859" spans="1:6" ht="12.75" customHeight="1" x14ac:dyDescent="0.2">
      <c r="A35859" s="80" t="s">
        <v>4871</v>
      </c>
      <c r="B35859" s="81" t="s">
        <v>4894</v>
      </c>
      <c r="C35859" s="82" t="s">
        <v>4870</v>
      </c>
      <c r="D35859" s="82" t="s">
        <v>4873</v>
      </c>
      <c r="E35859" s="82" t="s">
        <v>4874</v>
      </c>
      <c r="F35859" s="83" t="s">
        <v>4875</v>
      </c>
    </row>
    <row r="35860" spans="1:6" ht="409.6" hidden="1" customHeight="1" x14ac:dyDescent="0.2"/>
    <row r="35861" spans="1:6" ht="25.5" customHeight="1" thickBot="1" x14ac:dyDescent="0.25">
      <c r="A35861" s="84" t="s">
        <v>4895</v>
      </c>
      <c r="B35861" s="85" t="s">
        <v>4896</v>
      </c>
      <c r="C35861" s="86" t="s">
        <v>4897</v>
      </c>
      <c r="D35861" s="87">
        <v>0.05</v>
      </c>
      <c r="E35861" s="88">
        <v>20963</v>
      </c>
      <c r="F35861" s="89">
        <f>+D35861*E35861</f>
        <v>1048.1500000000001</v>
      </c>
    </row>
    <row r="35862" spans="1:6" ht="409.6" hidden="1" customHeight="1" thickBot="1" x14ac:dyDescent="0.25"/>
    <row r="35863" spans="1:6" ht="13.5" customHeight="1" thickBot="1" x14ac:dyDescent="0.25">
      <c r="A35863" s="90" t="s">
        <v>4898</v>
      </c>
      <c r="B35863" s="91"/>
      <c r="C35863" s="92">
        <v>0.34463367873432599</v>
      </c>
      <c r="D35863" s="91"/>
      <c r="E35863" s="93" t="s">
        <v>4884</v>
      </c>
      <c r="F35863" s="94">
        <v>1048</v>
      </c>
    </row>
    <row r="35864" spans="1:6" ht="0.2" customHeight="1" x14ac:dyDescent="0.2"/>
    <row r="35865" spans="1:6" ht="12.75" customHeight="1" x14ac:dyDescent="0.2">
      <c r="A35865" s="80" t="s">
        <v>4871</v>
      </c>
      <c r="B35865" s="81" t="s">
        <v>4899</v>
      </c>
      <c r="C35865" s="82" t="s">
        <v>4870</v>
      </c>
      <c r="D35865" s="82" t="s">
        <v>4873</v>
      </c>
      <c r="E35865" s="82" t="s">
        <v>4874</v>
      </c>
      <c r="F35865" s="83" t="s">
        <v>4875</v>
      </c>
    </row>
    <row r="35866" spans="1:6" ht="409.6" hidden="1" customHeight="1" x14ac:dyDescent="0.2"/>
    <row r="35867" spans="1:6" ht="25.5" customHeight="1" thickBot="1" x14ac:dyDescent="0.25">
      <c r="A35867" s="84" t="s">
        <v>6401</v>
      </c>
      <c r="B35867" s="85" t="s">
        <v>6402</v>
      </c>
      <c r="C35867" s="86" t="s">
        <v>109</v>
      </c>
      <c r="D35867" s="87">
        <v>0.2</v>
      </c>
      <c r="E35867" s="88">
        <v>15080</v>
      </c>
      <c r="F35867" s="89">
        <f>+D35867*E35867</f>
        <v>3016</v>
      </c>
    </row>
    <row r="35868" spans="1:6" ht="409.6" hidden="1" customHeight="1" thickBot="1" x14ac:dyDescent="0.25"/>
    <row r="35869" spans="1:6" ht="13.5" customHeight="1" thickBot="1" x14ac:dyDescent="0.25">
      <c r="A35869" s="90" t="s">
        <v>4904</v>
      </c>
      <c r="B35869" s="91"/>
      <c r="C35869" s="92">
        <v>0.99180837315145798</v>
      </c>
      <c r="D35869" s="91"/>
      <c r="E35869" s="93" t="s">
        <v>4884</v>
      </c>
      <c r="F35869" s="94">
        <v>3016</v>
      </c>
    </row>
    <row r="35870" spans="1:6" ht="0.2" customHeight="1" thickBot="1" x14ac:dyDescent="0.25"/>
    <row r="35871" spans="1:6" ht="12.75" customHeight="1" thickBot="1" x14ac:dyDescent="0.3">
      <c r="A35871" s="157" t="s">
        <v>4909</v>
      </c>
      <c r="B35871" s="158"/>
      <c r="C35871" s="158"/>
      <c r="D35871" s="158"/>
      <c r="E35871" s="159">
        <v>304091</v>
      </c>
      <c r="F35871" s="160"/>
    </row>
    <row r="35872" spans="1:6" ht="12.75" customHeight="1" x14ac:dyDescent="0.2"/>
    <row r="35873" spans="1:6" ht="12.75" customHeight="1" x14ac:dyDescent="0.2"/>
    <row r="35874" spans="1:6" ht="409.6" hidden="1" customHeight="1" x14ac:dyDescent="0.2"/>
    <row r="35875" spans="1:6" ht="12.75" customHeight="1" x14ac:dyDescent="0.25">
      <c r="A35875" s="144" t="s">
        <v>4868</v>
      </c>
      <c r="B35875" s="145"/>
      <c r="C35875" s="145"/>
      <c r="D35875" s="145"/>
      <c r="E35875" s="146"/>
      <c r="F35875" s="147"/>
    </row>
    <row r="35876" spans="1:6" ht="12.75" customHeight="1" x14ac:dyDescent="0.2">
      <c r="A35876" s="138" t="s">
        <v>4149</v>
      </c>
      <c r="B35876" s="139"/>
      <c r="C35876" s="139"/>
      <c r="D35876" s="140"/>
      <c r="E35876" s="76" t="s">
        <v>4869</v>
      </c>
      <c r="F35876" s="77" t="s">
        <v>4870</v>
      </c>
    </row>
    <row r="35877" spans="1:6" ht="12.75" customHeight="1" x14ac:dyDescent="0.2">
      <c r="A35877" s="141"/>
      <c r="B35877" s="142"/>
      <c r="C35877" s="142"/>
      <c r="D35877" s="143"/>
      <c r="E35877" s="78" t="s">
        <v>4148</v>
      </c>
      <c r="F35877" s="79" t="s">
        <v>9</v>
      </c>
    </row>
    <row r="35878" spans="1:6" ht="409.6" hidden="1" customHeight="1" x14ac:dyDescent="0.2"/>
    <row r="35879" spans="1:6" ht="12.75" customHeight="1" x14ac:dyDescent="0.2">
      <c r="A35879" s="80" t="s">
        <v>4871</v>
      </c>
      <c r="B35879" s="81" t="s">
        <v>4872</v>
      </c>
      <c r="C35879" s="82" t="s">
        <v>4870</v>
      </c>
      <c r="D35879" s="82" t="s">
        <v>4873</v>
      </c>
      <c r="E35879" s="82" t="s">
        <v>4874</v>
      </c>
      <c r="F35879" s="83" t="s">
        <v>4875</v>
      </c>
    </row>
    <row r="35880" spans="1:6" ht="409.6" hidden="1" customHeight="1" x14ac:dyDescent="0.2"/>
    <row r="35881" spans="1:6" ht="25.5" customHeight="1" x14ac:dyDescent="0.2">
      <c r="A35881" s="84" t="s">
        <v>7202</v>
      </c>
      <c r="B35881" s="85" t="s">
        <v>7203</v>
      </c>
      <c r="C35881" s="86" t="s">
        <v>9</v>
      </c>
      <c r="D35881" s="87">
        <v>0.5</v>
      </c>
      <c r="E35881" s="88">
        <v>255860</v>
      </c>
      <c r="F35881" s="89">
        <f>+D35881*E35881</f>
        <v>127930</v>
      </c>
    </row>
    <row r="35882" spans="1:6" ht="409.6" hidden="1" customHeight="1" x14ac:dyDescent="0.2"/>
    <row r="35883" spans="1:6" ht="25.5" customHeight="1" x14ac:dyDescent="0.2">
      <c r="A35883" s="84" t="s">
        <v>6938</v>
      </c>
      <c r="B35883" s="85" t="s">
        <v>6939</v>
      </c>
      <c r="C35883" s="86" t="s">
        <v>1212</v>
      </c>
      <c r="D35883" s="87">
        <v>0.2</v>
      </c>
      <c r="E35883" s="88">
        <v>17028</v>
      </c>
      <c r="F35883" s="89">
        <f>+D35883*E35883</f>
        <v>3405.6000000000004</v>
      </c>
    </row>
    <row r="35884" spans="1:6" ht="409.6" hidden="1" customHeight="1" x14ac:dyDescent="0.2"/>
    <row r="35885" spans="1:6" ht="25.5" customHeight="1" x14ac:dyDescent="0.2">
      <c r="A35885" s="84" t="s">
        <v>7224</v>
      </c>
      <c r="B35885" s="85" t="s">
        <v>7225</v>
      </c>
      <c r="C35885" s="86" t="s">
        <v>9</v>
      </c>
      <c r="D35885" s="87">
        <v>1</v>
      </c>
      <c r="E35885" s="88">
        <v>401800</v>
      </c>
      <c r="F35885" s="89">
        <f>+D35885*E35885</f>
        <v>401800</v>
      </c>
    </row>
    <row r="35886" spans="1:6" ht="409.6" hidden="1" customHeight="1" x14ac:dyDescent="0.2"/>
    <row r="35887" spans="1:6" ht="25.5" customHeight="1" thickBot="1" x14ac:dyDescent="0.25">
      <c r="A35887" s="84" t="s">
        <v>7226</v>
      </c>
      <c r="B35887" s="85" t="s">
        <v>7227</v>
      </c>
      <c r="C35887" s="86" t="s">
        <v>1212</v>
      </c>
      <c r="D35887" s="87">
        <v>0.5</v>
      </c>
      <c r="E35887" s="88">
        <v>17500</v>
      </c>
      <c r="F35887" s="89">
        <f>+D35887*E35887</f>
        <v>8750</v>
      </c>
    </row>
    <row r="35888" spans="1:6" ht="409.6" hidden="1" customHeight="1" thickBot="1" x14ac:dyDescent="0.25"/>
    <row r="35889" spans="1:6" ht="13.5" customHeight="1" thickBot="1" x14ac:dyDescent="0.25">
      <c r="A35889" s="90" t="s">
        <v>4883</v>
      </c>
      <c r="B35889" s="91"/>
      <c r="C35889" s="92">
        <v>94.363962796756098</v>
      </c>
      <c r="D35889" s="91"/>
      <c r="E35889" s="93" t="s">
        <v>4884</v>
      </c>
      <c r="F35889" s="94">
        <v>541886</v>
      </c>
    </row>
    <row r="35890" spans="1:6" ht="0.2" customHeight="1" x14ac:dyDescent="0.2"/>
    <row r="35891" spans="1:6" ht="12.75" customHeight="1" x14ac:dyDescent="0.2">
      <c r="A35891" s="80" t="s">
        <v>4871</v>
      </c>
      <c r="B35891" s="81" t="s">
        <v>4885</v>
      </c>
      <c r="C35891" s="82" t="s">
        <v>4870</v>
      </c>
      <c r="D35891" s="82" t="s">
        <v>4873</v>
      </c>
      <c r="E35891" s="82" t="s">
        <v>4874</v>
      </c>
      <c r="F35891" s="83" t="s">
        <v>4875</v>
      </c>
    </row>
    <row r="35892" spans="1:6" ht="409.6" hidden="1" customHeight="1" x14ac:dyDescent="0.2"/>
    <row r="35893" spans="1:6" ht="25.5" customHeight="1" thickBot="1" x14ac:dyDescent="0.25">
      <c r="A35893" s="84" t="s">
        <v>6003</v>
      </c>
      <c r="B35893" s="85" t="s">
        <v>6004</v>
      </c>
      <c r="C35893" s="86" t="s">
        <v>4888</v>
      </c>
      <c r="D35893" s="87">
        <v>0.15168000000000001</v>
      </c>
      <c r="E35893" s="88">
        <v>184277</v>
      </c>
      <c r="F35893" s="89">
        <f>+D35893*E35893</f>
        <v>27951.13536</v>
      </c>
    </row>
    <row r="35894" spans="1:6" ht="409.6" hidden="1" customHeight="1" thickBot="1" x14ac:dyDescent="0.25"/>
    <row r="35895" spans="1:6" ht="13.5" customHeight="1" thickBot="1" x14ac:dyDescent="0.25">
      <c r="A35895" s="90" t="s">
        <v>4893</v>
      </c>
      <c r="B35895" s="91"/>
      <c r="C35895" s="92">
        <v>4.8673837746908601</v>
      </c>
      <c r="D35895" s="91"/>
      <c r="E35895" s="93" t="s">
        <v>4884</v>
      </c>
      <c r="F35895" s="94">
        <v>27951</v>
      </c>
    </row>
    <row r="35896" spans="1:6" ht="0.2" customHeight="1" x14ac:dyDescent="0.2"/>
    <row r="35897" spans="1:6" ht="12.75" customHeight="1" x14ac:dyDescent="0.2">
      <c r="A35897" s="80" t="s">
        <v>4871</v>
      </c>
      <c r="B35897" s="81" t="s">
        <v>4894</v>
      </c>
      <c r="C35897" s="82" t="s">
        <v>4870</v>
      </c>
      <c r="D35897" s="82" t="s">
        <v>4873</v>
      </c>
      <c r="E35897" s="82" t="s">
        <v>4874</v>
      </c>
      <c r="F35897" s="83" t="s">
        <v>4875</v>
      </c>
    </row>
    <row r="35898" spans="1:6" ht="409.6" hidden="1" customHeight="1" x14ac:dyDescent="0.2"/>
    <row r="35899" spans="1:6" ht="25.5" customHeight="1" thickBot="1" x14ac:dyDescent="0.25">
      <c r="A35899" s="84" t="s">
        <v>4895</v>
      </c>
      <c r="B35899" s="85" t="s">
        <v>4896</v>
      </c>
      <c r="C35899" s="86" t="s">
        <v>4897</v>
      </c>
      <c r="D35899" s="87">
        <v>0.05</v>
      </c>
      <c r="E35899" s="88">
        <v>27951</v>
      </c>
      <c r="F35899" s="89">
        <f>+D35899*E35899</f>
        <v>1397.5500000000002</v>
      </c>
    </row>
    <row r="35900" spans="1:6" ht="409.6" hidden="1" customHeight="1" thickBot="1" x14ac:dyDescent="0.25"/>
    <row r="35901" spans="1:6" ht="13.5" customHeight="1" thickBot="1" x14ac:dyDescent="0.25">
      <c r="A35901" s="90" t="s">
        <v>4898</v>
      </c>
      <c r="B35901" s="91"/>
      <c r="C35901" s="92">
        <v>0.243447551680363</v>
      </c>
      <c r="D35901" s="91"/>
      <c r="E35901" s="93" t="s">
        <v>4884</v>
      </c>
      <c r="F35901" s="94">
        <v>1398</v>
      </c>
    </row>
    <row r="35902" spans="1:6" ht="0.2" customHeight="1" x14ac:dyDescent="0.2"/>
    <row r="35903" spans="1:6" ht="12.75" customHeight="1" x14ac:dyDescent="0.2">
      <c r="A35903" s="80" t="s">
        <v>4871</v>
      </c>
      <c r="B35903" s="81" t="s">
        <v>4899</v>
      </c>
      <c r="C35903" s="82" t="s">
        <v>4870</v>
      </c>
      <c r="D35903" s="82" t="s">
        <v>4873</v>
      </c>
      <c r="E35903" s="82" t="s">
        <v>4874</v>
      </c>
      <c r="F35903" s="83" t="s">
        <v>4875</v>
      </c>
    </row>
    <row r="35904" spans="1:6" ht="409.6" hidden="1" customHeight="1" x14ac:dyDescent="0.2"/>
    <row r="35905" spans="1:6" ht="25.5" customHeight="1" thickBot="1" x14ac:dyDescent="0.25">
      <c r="A35905" s="84" t="s">
        <v>6401</v>
      </c>
      <c r="B35905" s="85" t="s">
        <v>6402</v>
      </c>
      <c r="C35905" s="86" t="s">
        <v>109</v>
      </c>
      <c r="D35905" s="87">
        <v>0.2</v>
      </c>
      <c r="E35905" s="88">
        <v>15080</v>
      </c>
      <c r="F35905" s="89">
        <f>+D35905*E35905</f>
        <v>3016</v>
      </c>
    </row>
    <row r="35906" spans="1:6" ht="409.6" hidden="1" customHeight="1" thickBot="1" x14ac:dyDescent="0.25"/>
    <row r="35907" spans="1:6" ht="13.5" customHeight="1" thickBot="1" x14ac:dyDescent="0.25">
      <c r="A35907" s="90" t="s">
        <v>4904</v>
      </c>
      <c r="B35907" s="91"/>
      <c r="C35907" s="92">
        <v>0.52520587687265696</v>
      </c>
      <c r="D35907" s="91"/>
      <c r="E35907" s="93" t="s">
        <v>4884</v>
      </c>
      <c r="F35907" s="94">
        <v>3016</v>
      </c>
    </row>
    <row r="35908" spans="1:6" ht="0.2" customHeight="1" thickBot="1" x14ac:dyDescent="0.25"/>
    <row r="35909" spans="1:6" ht="12.75" customHeight="1" thickBot="1" x14ac:dyDescent="0.3">
      <c r="A35909" s="157" t="s">
        <v>4909</v>
      </c>
      <c r="B35909" s="158"/>
      <c r="C35909" s="158"/>
      <c r="D35909" s="158"/>
      <c r="E35909" s="159">
        <v>574251</v>
      </c>
      <c r="F35909" s="160"/>
    </row>
    <row r="35910" spans="1:6" ht="12.75" customHeight="1" x14ac:dyDescent="0.2"/>
    <row r="35911" spans="1:6" ht="12.75" customHeight="1" x14ac:dyDescent="0.2"/>
    <row r="35912" spans="1:6" ht="409.6" hidden="1" customHeight="1" x14ac:dyDescent="0.2"/>
    <row r="35913" spans="1:6" ht="12.75" customHeight="1" x14ac:dyDescent="0.25">
      <c r="A35913" s="144" t="s">
        <v>4868</v>
      </c>
      <c r="B35913" s="145"/>
      <c r="C35913" s="145"/>
      <c r="D35913" s="145"/>
      <c r="E35913" s="146"/>
      <c r="F35913" s="147"/>
    </row>
    <row r="35914" spans="1:6" ht="12.75" customHeight="1" x14ac:dyDescent="0.2">
      <c r="A35914" s="138" t="s">
        <v>4151</v>
      </c>
      <c r="B35914" s="139"/>
      <c r="C35914" s="139"/>
      <c r="D35914" s="140"/>
      <c r="E35914" s="76" t="s">
        <v>4869</v>
      </c>
      <c r="F35914" s="77" t="s">
        <v>4870</v>
      </c>
    </row>
    <row r="35915" spans="1:6" ht="12.75" customHeight="1" x14ac:dyDescent="0.2">
      <c r="A35915" s="141"/>
      <c r="B35915" s="142"/>
      <c r="C35915" s="142"/>
      <c r="D35915" s="143"/>
      <c r="E35915" s="78" t="s">
        <v>4150</v>
      </c>
      <c r="F35915" s="79" t="s">
        <v>9</v>
      </c>
    </row>
    <row r="35916" spans="1:6" ht="409.6" hidden="1" customHeight="1" x14ac:dyDescent="0.2"/>
    <row r="35917" spans="1:6" ht="12.75" customHeight="1" x14ac:dyDescent="0.2">
      <c r="A35917" s="80" t="s">
        <v>4871</v>
      </c>
      <c r="B35917" s="81" t="s">
        <v>4872</v>
      </c>
      <c r="C35917" s="82" t="s">
        <v>4870</v>
      </c>
      <c r="D35917" s="82" t="s">
        <v>4873</v>
      </c>
      <c r="E35917" s="82" t="s">
        <v>4874</v>
      </c>
      <c r="F35917" s="83" t="s">
        <v>4875</v>
      </c>
    </row>
    <row r="35918" spans="1:6" ht="409.6" hidden="1" customHeight="1" x14ac:dyDescent="0.2"/>
    <row r="35919" spans="1:6" ht="25.5" customHeight="1" x14ac:dyDescent="0.2">
      <c r="A35919" s="84" t="s">
        <v>6938</v>
      </c>
      <c r="B35919" s="85" t="s">
        <v>6939</v>
      </c>
      <c r="C35919" s="86" t="s">
        <v>1212</v>
      </c>
      <c r="D35919" s="87">
        <v>0.2</v>
      </c>
      <c r="E35919" s="88">
        <v>17028</v>
      </c>
      <c r="F35919" s="89">
        <f>+D35919*E35919</f>
        <v>3405.6000000000004</v>
      </c>
    </row>
    <row r="35920" spans="1:6" ht="409.6" hidden="1" customHeight="1" x14ac:dyDescent="0.2"/>
    <row r="35921" spans="1:6" ht="25.5" customHeight="1" x14ac:dyDescent="0.2">
      <c r="A35921" s="84" t="s">
        <v>7228</v>
      </c>
      <c r="B35921" s="85" t="s">
        <v>7229</v>
      </c>
      <c r="C35921" s="86" t="s">
        <v>9</v>
      </c>
      <c r="D35921" s="87">
        <v>1</v>
      </c>
      <c r="E35921" s="88">
        <v>1135030</v>
      </c>
      <c r="F35921" s="89">
        <f>+D35921*E35921</f>
        <v>1135030</v>
      </c>
    </row>
    <row r="35922" spans="1:6" ht="409.6" hidden="1" customHeight="1" x14ac:dyDescent="0.2"/>
    <row r="35923" spans="1:6" ht="25.5" customHeight="1" x14ac:dyDescent="0.2">
      <c r="A35923" s="84" t="s">
        <v>7230</v>
      </c>
      <c r="B35923" s="85" t="s">
        <v>7231</v>
      </c>
      <c r="C35923" s="86" t="s">
        <v>9</v>
      </c>
      <c r="D35923" s="87">
        <v>0.5</v>
      </c>
      <c r="E35923" s="88">
        <v>32485</v>
      </c>
      <c r="F35923" s="89">
        <f>+D35923*E35923</f>
        <v>16242.5</v>
      </c>
    </row>
    <row r="35924" spans="1:6" ht="409.6" hidden="1" customHeight="1" x14ac:dyDescent="0.2"/>
    <row r="35925" spans="1:6" ht="25.5" customHeight="1" thickBot="1" x14ac:dyDescent="0.25">
      <c r="A35925" s="84" t="s">
        <v>7208</v>
      </c>
      <c r="B35925" s="85" t="s">
        <v>7209</v>
      </c>
      <c r="C35925" s="86" t="s">
        <v>9</v>
      </c>
      <c r="D35925" s="87">
        <v>0.5</v>
      </c>
      <c r="E35925" s="88">
        <v>708468</v>
      </c>
      <c r="F35925" s="89">
        <f>+D35925*E35925</f>
        <v>354234</v>
      </c>
    </row>
    <row r="35926" spans="1:6" ht="409.6" hidden="1" customHeight="1" thickBot="1" x14ac:dyDescent="0.25"/>
    <row r="35927" spans="1:6" ht="13.5" customHeight="1" thickBot="1" x14ac:dyDescent="0.25">
      <c r="A35927" s="90" t="s">
        <v>4883</v>
      </c>
      <c r="B35927" s="91"/>
      <c r="C35927" s="92">
        <v>96.976710108396503</v>
      </c>
      <c r="D35927" s="91"/>
      <c r="E35927" s="93" t="s">
        <v>4884</v>
      </c>
      <c r="F35927" s="94">
        <v>1508913</v>
      </c>
    </row>
    <row r="35928" spans="1:6" ht="0.2" customHeight="1" x14ac:dyDescent="0.2"/>
    <row r="35929" spans="1:6" ht="12.75" customHeight="1" x14ac:dyDescent="0.2">
      <c r="A35929" s="80" t="s">
        <v>4871</v>
      </c>
      <c r="B35929" s="81" t="s">
        <v>4885</v>
      </c>
      <c r="C35929" s="82" t="s">
        <v>4870</v>
      </c>
      <c r="D35929" s="82" t="s">
        <v>4873</v>
      </c>
      <c r="E35929" s="82" t="s">
        <v>4874</v>
      </c>
      <c r="F35929" s="83" t="s">
        <v>4875</v>
      </c>
    </row>
    <row r="35930" spans="1:6" ht="409.6" hidden="1" customHeight="1" x14ac:dyDescent="0.2"/>
    <row r="35931" spans="1:6" ht="25.5" customHeight="1" thickBot="1" x14ac:dyDescent="0.25">
      <c r="A35931" s="84" t="s">
        <v>6003</v>
      </c>
      <c r="B35931" s="85" t="s">
        <v>6004</v>
      </c>
      <c r="C35931" s="86" t="s">
        <v>4888</v>
      </c>
      <c r="D35931" s="87">
        <v>0.22753000000000001</v>
      </c>
      <c r="E35931" s="88">
        <v>184277</v>
      </c>
      <c r="F35931" s="89">
        <f>+D35931*E35931</f>
        <v>41928.545810000003</v>
      </c>
    </row>
    <row r="35932" spans="1:6" ht="409.6" hidden="1" customHeight="1" thickBot="1" x14ac:dyDescent="0.25"/>
    <row r="35933" spans="1:6" ht="13.5" customHeight="1" thickBot="1" x14ac:dyDescent="0.25">
      <c r="A35933" s="90" t="s">
        <v>4893</v>
      </c>
      <c r="B35933" s="91"/>
      <c r="C35933" s="92">
        <v>2.6947454744806101</v>
      </c>
      <c r="D35933" s="91"/>
      <c r="E35933" s="93" t="s">
        <v>4884</v>
      </c>
      <c r="F35933" s="94">
        <v>41929</v>
      </c>
    </row>
    <row r="35934" spans="1:6" ht="0.2" customHeight="1" x14ac:dyDescent="0.2"/>
    <row r="35935" spans="1:6" ht="12.75" customHeight="1" x14ac:dyDescent="0.2">
      <c r="A35935" s="80" t="s">
        <v>4871</v>
      </c>
      <c r="B35935" s="81" t="s">
        <v>4894</v>
      </c>
      <c r="C35935" s="82" t="s">
        <v>4870</v>
      </c>
      <c r="D35935" s="82" t="s">
        <v>4873</v>
      </c>
      <c r="E35935" s="82" t="s">
        <v>4874</v>
      </c>
      <c r="F35935" s="83" t="s">
        <v>4875</v>
      </c>
    </row>
    <row r="35936" spans="1:6" ht="409.6" hidden="1" customHeight="1" x14ac:dyDescent="0.2"/>
    <row r="35937" spans="1:6" ht="25.5" customHeight="1" thickBot="1" x14ac:dyDescent="0.25">
      <c r="A35937" s="84" t="s">
        <v>4895</v>
      </c>
      <c r="B35937" s="85" t="s">
        <v>4896</v>
      </c>
      <c r="C35937" s="86" t="s">
        <v>4897</v>
      </c>
      <c r="D35937" s="87">
        <v>0.05</v>
      </c>
      <c r="E35937" s="88">
        <v>41929</v>
      </c>
      <c r="F35937" s="89">
        <f>+D35937*E35937</f>
        <v>2096.4500000000003</v>
      </c>
    </row>
    <row r="35938" spans="1:6" ht="409.6" hidden="1" customHeight="1" thickBot="1" x14ac:dyDescent="0.25"/>
    <row r="35939" spans="1:6" ht="13.5" customHeight="1" thickBot="1" x14ac:dyDescent="0.25">
      <c r="A35939" s="90" t="s">
        <v>4898</v>
      </c>
      <c r="B35939" s="91"/>
      <c r="C35939" s="92">
        <v>0.134708352560551</v>
      </c>
      <c r="D35939" s="91"/>
      <c r="E35939" s="93" t="s">
        <v>4884</v>
      </c>
      <c r="F35939" s="94">
        <v>2096</v>
      </c>
    </row>
    <row r="35940" spans="1:6" ht="0.2" customHeight="1" x14ac:dyDescent="0.2"/>
    <row r="35941" spans="1:6" ht="12.75" customHeight="1" x14ac:dyDescent="0.2">
      <c r="A35941" s="80" t="s">
        <v>4871</v>
      </c>
      <c r="B35941" s="81" t="s">
        <v>4899</v>
      </c>
      <c r="C35941" s="82" t="s">
        <v>4870</v>
      </c>
      <c r="D35941" s="82" t="s">
        <v>4873</v>
      </c>
      <c r="E35941" s="82" t="s">
        <v>4874</v>
      </c>
      <c r="F35941" s="83" t="s">
        <v>4875</v>
      </c>
    </row>
    <row r="35942" spans="1:6" ht="409.6" hidden="1" customHeight="1" x14ac:dyDescent="0.2"/>
    <row r="35943" spans="1:6" ht="25.5" customHeight="1" thickBot="1" x14ac:dyDescent="0.25">
      <c r="A35943" s="84" t="s">
        <v>6401</v>
      </c>
      <c r="B35943" s="85" t="s">
        <v>6402</v>
      </c>
      <c r="C35943" s="86" t="s">
        <v>109</v>
      </c>
      <c r="D35943" s="87">
        <v>0.2</v>
      </c>
      <c r="E35943" s="88">
        <v>15080</v>
      </c>
      <c r="F35943" s="89">
        <f>+D35943*E35943</f>
        <v>3016</v>
      </c>
    </row>
    <row r="35944" spans="1:6" ht="409.6" hidden="1" customHeight="1" thickBot="1" x14ac:dyDescent="0.25"/>
    <row r="35945" spans="1:6" ht="13.5" customHeight="1" thickBot="1" x14ac:dyDescent="0.25">
      <c r="A35945" s="90" t="s">
        <v>4904</v>
      </c>
      <c r="B35945" s="91"/>
      <c r="C35945" s="92">
        <v>0.19383606456232</v>
      </c>
      <c r="D35945" s="91"/>
      <c r="E35945" s="93" t="s">
        <v>4884</v>
      </c>
      <c r="F35945" s="94">
        <v>3016</v>
      </c>
    </row>
    <row r="35946" spans="1:6" ht="0.2" customHeight="1" thickBot="1" x14ac:dyDescent="0.25"/>
    <row r="35947" spans="1:6" ht="12.75" customHeight="1" thickBot="1" x14ac:dyDescent="0.3">
      <c r="A35947" s="157" t="s">
        <v>4909</v>
      </c>
      <c r="B35947" s="158"/>
      <c r="C35947" s="158"/>
      <c r="D35947" s="158"/>
      <c r="E35947" s="159">
        <v>1555954</v>
      </c>
      <c r="F35947" s="160"/>
    </row>
    <row r="35948" spans="1:6" ht="12.75" customHeight="1" x14ac:dyDescent="0.2"/>
    <row r="35949" spans="1:6" ht="12.75" customHeight="1" x14ac:dyDescent="0.2"/>
    <row r="35950" spans="1:6" ht="409.6" hidden="1" customHeight="1" x14ac:dyDescent="0.2"/>
    <row r="35951" spans="1:6" ht="12.75" customHeight="1" x14ac:dyDescent="0.25">
      <c r="A35951" s="144" t="s">
        <v>4868</v>
      </c>
      <c r="B35951" s="145"/>
      <c r="C35951" s="145"/>
      <c r="D35951" s="145"/>
      <c r="E35951" s="146"/>
      <c r="F35951" s="147"/>
    </row>
    <row r="35952" spans="1:6" ht="12.75" customHeight="1" x14ac:dyDescent="0.2">
      <c r="A35952" s="138" t="s">
        <v>4153</v>
      </c>
      <c r="B35952" s="139"/>
      <c r="C35952" s="139"/>
      <c r="D35952" s="140"/>
      <c r="E35952" s="76" t="s">
        <v>4869</v>
      </c>
      <c r="F35952" s="77" t="s">
        <v>4870</v>
      </c>
    </row>
    <row r="35953" spans="1:6" ht="12.75" customHeight="1" x14ac:dyDescent="0.2">
      <c r="A35953" s="141"/>
      <c r="B35953" s="142"/>
      <c r="C35953" s="142"/>
      <c r="D35953" s="143"/>
      <c r="E35953" s="78" t="s">
        <v>4152</v>
      </c>
      <c r="F35953" s="79" t="s">
        <v>9</v>
      </c>
    </row>
    <row r="35954" spans="1:6" ht="409.6" hidden="1" customHeight="1" x14ac:dyDescent="0.2"/>
    <row r="35955" spans="1:6" ht="12.75" customHeight="1" x14ac:dyDescent="0.2">
      <c r="A35955" s="80" t="s">
        <v>4871</v>
      </c>
      <c r="B35955" s="81" t="s">
        <v>4872</v>
      </c>
      <c r="C35955" s="82" t="s">
        <v>4870</v>
      </c>
      <c r="D35955" s="82" t="s">
        <v>4873</v>
      </c>
      <c r="E35955" s="82" t="s">
        <v>4874</v>
      </c>
      <c r="F35955" s="83" t="s">
        <v>4875</v>
      </c>
    </row>
    <row r="35956" spans="1:6" ht="409.6" hidden="1" customHeight="1" x14ac:dyDescent="0.2"/>
    <row r="35957" spans="1:6" ht="25.5" customHeight="1" x14ac:dyDescent="0.2">
      <c r="A35957" s="84" t="s">
        <v>7232</v>
      </c>
      <c r="B35957" s="85" t="s">
        <v>7233</v>
      </c>
      <c r="C35957" s="86" t="s">
        <v>9</v>
      </c>
      <c r="D35957" s="87">
        <v>1</v>
      </c>
      <c r="E35957" s="88">
        <v>49090</v>
      </c>
      <c r="F35957" s="89">
        <f>+D35957*E35957</f>
        <v>49090</v>
      </c>
    </row>
    <row r="35958" spans="1:6" ht="409.6" hidden="1" customHeight="1" x14ac:dyDescent="0.2"/>
    <row r="35959" spans="1:6" ht="25.5" customHeight="1" x14ac:dyDescent="0.2">
      <c r="A35959" s="84" t="s">
        <v>6936</v>
      </c>
      <c r="B35959" s="85" t="s">
        <v>6937</v>
      </c>
      <c r="C35959" s="86" t="s">
        <v>9</v>
      </c>
      <c r="D35959" s="87">
        <v>0.5</v>
      </c>
      <c r="E35959" s="88">
        <v>36697</v>
      </c>
      <c r="F35959" s="89">
        <f>+D35959*E35959</f>
        <v>18348.5</v>
      </c>
    </row>
    <row r="35960" spans="1:6" ht="409.6" hidden="1" customHeight="1" x14ac:dyDescent="0.2"/>
    <row r="35961" spans="1:6" ht="25.5" customHeight="1" x14ac:dyDescent="0.2">
      <c r="A35961" s="84" t="s">
        <v>6938</v>
      </c>
      <c r="B35961" s="85" t="s">
        <v>6939</v>
      </c>
      <c r="C35961" s="86" t="s">
        <v>1212</v>
      </c>
      <c r="D35961" s="87">
        <v>0.2</v>
      </c>
      <c r="E35961" s="88">
        <v>17028</v>
      </c>
      <c r="F35961" s="89">
        <f>+D35961*E35961</f>
        <v>3405.6000000000004</v>
      </c>
    </row>
    <row r="35962" spans="1:6" ht="409.6" hidden="1" customHeight="1" x14ac:dyDescent="0.2"/>
    <row r="35963" spans="1:6" ht="25.5" customHeight="1" thickBot="1" x14ac:dyDescent="0.25">
      <c r="A35963" s="84" t="s">
        <v>7214</v>
      </c>
      <c r="B35963" s="85" t="s">
        <v>7215</v>
      </c>
      <c r="C35963" s="86" t="s">
        <v>1212</v>
      </c>
      <c r="D35963" s="87">
        <v>0.5</v>
      </c>
      <c r="E35963" s="88">
        <v>2821</v>
      </c>
      <c r="F35963" s="89">
        <f>+D35963*E35963</f>
        <v>1410.5</v>
      </c>
    </row>
    <row r="35964" spans="1:6" ht="409.6" hidden="1" customHeight="1" thickBot="1" x14ac:dyDescent="0.25"/>
    <row r="35965" spans="1:6" ht="13.5" customHeight="1" thickBot="1" x14ac:dyDescent="0.25">
      <c r="A35965" s="90" t="s">
        <v>4883</v>
      </c>
      <c r="B35965" s="91"/>
      <c r="C35965" s="92">
        <v>83.747884744662599</v>
      </c>
      <c r="D35965" s="91"/>
      <c r="E35965" s="93" t="s">
        <v>4884</v>
      </c>
      <c r="F35965" s="94">
        <v>72256</v>
      </c>
    </row>
    <row r="35966" spans="1:6" ht="0.2" customHeight="1" x14ac:dyDescent="0.2"/>
    <row r="35967" spans="1:6" ht="12.75" customHeight="1" x14ac:dyDescent="0.2">
      <c r="A35967" s="80" t="s">
        <v>4871</v>
      </c>
      <c r="B35967" s="81" t="s">
        <v>4885</v>
      </c>
      <c r="C35967" s="82" t="s">
        <v>4870</v>
      </c>
      <c r="D35967" s="82" t="s">
        <v>4873</v>
      </c>
      <c r="E35967" s="82" t="s">
        <v>4874</v>
      </c>
      <c r="F35967" s="83" t="s">
        <v>4875</v>
      </c>
    </row>
    <row r="35968" spans="1:6" ht="409.6" hidden="1" customHeight="1" x14ac:dyDescent="0.2"/>
    <row r="35969" spans="1:6" ht="25.5" customHeight="1" thickBot="1" x14ac:dyDescent="0.25">
      <c r="A35969" s="84" t="s">
        <v>6003</v>
      </c>
      <c r="B35969" s="85" t="s">
        <v>6004</v>
      </c>
      <c r="C35969" s="86" t="s">
        <v>4888</v>
      </c>
      <c r="D35969" s="87">
        <v>5.688E-2</v>
      </c>
      <c r="E35969" s="88">
        <v>184277</v>
      </c>
      <c r="F35969" s="89">
        <f>+D35969*E35969</f>
        <v>10481.67576</v>
      </c>
    </row>
    <row r="35970" spans="1:6" ht="409.6" hidden="1" customHeight="1" thickBot="1" x14ac:dyDescent="0.25"/>
    <row r="35971" spans="1:6" ht="13.5" customHeight="1" thickBot="1" x14ac:dyDescent="0.25">
      <c r="A35971" s="90" t="s">
        <v>4893</v>
      </c>
      <c r="B35971" s="91"/>
      <c r="C35971" s="92">
        <v>12.1490994227961</v>
      </c>
      <c r="D35971" s="91"/>
      <c r="E35971" s="93" t="s">
        <v>4884</v>
      </c>
      <c r="F35971" s="94">
        <v>10482</v>
      </c>
    </row>
    <row r="35972" spans="1:6" ht="0.2" customHeight="1" x14ac:dyDescent="0.2"/>
    <row r="35973" spans="1:6" ht="12.75" customHeight="1" x14ac:dyDescent="0.2">
      <c r="A35973" s="80" t="s">
        <v>4871</v>
      </c>
      <c r="B35973" s="81" t="s">
        <v>4894</v>
      </c>
      <c r="C35973" s="82" t="s">
        <v>4870</v>
      </c>
      <c r="D35973" s="82" t="s">
        <v>4873</v>
      </c>
      <c r="E35973" s="82" t="s">
        <v>4874</v>
      </c>
      <c r="F35973" s="83" t="s">
        <v>4875</v>
      </c>
    </row>
    <row r="35974" spans="1:6" ht="409.6" hidden="1" customHeight="1" x14ac:dyDescent="0.2"/>
    <row r="35975" spans="1:6" ht="25.5" customHeight="1" thickBot="1" x14ac:dyDescent="0.25">
      <c r="A35975" s="84" t="s">
        <v>4895</v>
      </c>
      <c r="B35975" s="85" t="s">
        <v>4896</v>
      </c>
      <c r="C35975" s="86" t="s">
        <v>4897</v>
      </c>
      <c r="D35975" s="87">
        <v>0.05</v>
      </c>
      <c r="E35975" s="88">
        <v>10482</v>
      </c>
      <c r="F35975" s="89">
        <f>+D35975*E35975</f>
        <v>524.1</v>
      </c>
    </row>
    <row r="35976" spans="1:6" ht="409.6" hidden="1" customHeight="1" thickBot="1" x14ac:dyDescent="0.25"/>
    <row r="35977" spans="1:6" ht="13.5" customHeight="1" thickBot="1" x14ac:dyDescent="0.25">
      <c r="A35977" s="90" t="s">
        <v>4898</v>
      </c>
      <c r="B35977" s="91"/>
      <c r="C35977" s="92">
        <v>0.60733906673775495</v>
      </c>
      <c r="D35977" s="91"/>
      <c r="E35977" s="93" t="s">
        <v>4884</v>
      </c>
      <c r="F35977" s="94">
        <v>524</v>
      </c>
    </row>
    <row r="35978" spans="1:6" ht="0.2" customHeight="1" x14ac:dyDescent="0.2"/>
    <row r="35979" spans="1:6" ht="12.75" customHeight="1" x14ac:dyDescent="0.2">
      <c r="A35979" s="80" t="s">
        <v>4871</v>
      </c>
      <c r="B35979" s="81" t="s">
        <v>4899</v>
      </c>
      <c r="C35979" s="82" t="s">
        <v>4870</v>
      </c>
      <c r="D35979" s="82" t="s">
        <v>4873</v>
      </c>
      <c r="E35979" s="82" t="s">
        <v>4874</v>
      </c>
      <c r="F35979" s="83" t="s">
        <v>4875</v>
      </c>
    </row>
    <row r="35980" spans="1:6" ht="409.6" hidden="1" customHeight="1" x14ac:dyDescent="0.2"/>
    <row r="35981" spans="1:6" ht="25.5" customHeight="1" thickBot="1" x14ac:dyDescent="0.25">
      <c r="A35981" s="84" t="s">
        <v>6401</v>
      </c>
      <c r="B35981" s="85" t="s">
        <v>6402</v>
      </c>
      <c r="C35981" s="86" t="s">
        <v>109</v>
      </c>
      <c r="D35981" s="87">
        <v>0.2</v>
      </c>
      <c r="E35981" s="88">
        <v>15080</v>
      </c>
      <c r="F35981" s="89">
        <f>+D35981*E35981</f>
        <v>3016</v>
      </c>
    </row>
    <row r="35982" spans="1:6" ht="409.6" hidden="1" customHeight="1" thickBot="1" x14ac:dyDescent="0.25"/>
    <row r="35983" spans="1:6" ht="13.5" customHeight="1" thickBot="1" x14ac:dyDescent="0.25">
      <c r="A35983" s="90" t="s">
        <v>4904</v>
      </c>
      <c r="B35983" s="91"/>
      <c r="C35983" s="92">
        <v>3.4956767658035699</v>
      </c>
      <c r="D35983" s="91"/>
      <c r="E35983" s="93" t="s">
        <v>4884</v>
      </c>
      <c r="F35983" s="94">
        <v>3016</v>
      </c>
    </row>
    <row r="35984" spans="1:6" ht="0.2" customHeight="1" thickBot="1" x14ac:dyDescent="0.25"/>
    <row r="35985" spans="1:6" ht="12.75" customHeight="1" thickBot="1" x14ac:dyDescent="0.3">
      <c r="A35985" s="157" t="s">
        <v>4909</v>
      </c>
      <c r="B35985" s="158"/>
      <c r="C35985" s="158"/>
      <c r="D35985" s="158"/>
      <c r="E35985" s="159">
        <v>86278</v>
      </c>
      <c r="F35985" s="160"/>
    </row>
    <row r="35986" spans="1:6" ht="12.75" customHeight="1" x14ac:dyDescent="0.2"/>
    <row r="35987" spans="1:6" ht="12.75" customHeight="1" x14ac:dyDescent="0.2"/>
    <row r="35988" spans="1:6" ht="409.6" hidden="1" customHeight="1" x14ac:dyDescent="0.2"/>
    <row r="35989" spans="1:6" ht="12.75" customHeight="1" x14ac:dyDescent="0.25">
      <c r="A35989" s="144" t="s">
        <v>4868</v>
      </c>
      <c r="B35989" s="145"/>
      <c r="C35989" s="145"/>
      <c r="D35989" s="145"/>
      <c r="E35989" s="146"/>
      <c r="F35989" s="147"/>
    </row>
    <row r="35990" spans="1:6" ht="12.75" customHeight="1" x14ac:dyDescent="0.2">
      <c r="A35990" s="138" t="s">
        <v>4155</v>
      </c>
      <c r="B35990" s="139"/>
      <c r="C35990" s="139"/>
      <c r="D35990" s="140"/>
      <c r="E35990" s="76" t="s">
        <v>4869</v>
      </c>
      <c r="F35990" s="77" t="s">
        <v>4870</v>
      </c>
    </row>
    <row r="35991" spans="1:6" ht="12.75" customHeight="1" x14ac:dyDescent="0.2">
      <c r="A35991" s="141"/>
      <c r="B35991" s="142"/>
      <c r="C35991" s="142"/>
      <c r="D35991" s="143"/>
      <c r="E35991" s="78" t="s">
        <v>4154</v>
      </c>
      <c r="F35991" s="79" t="s">
        <v>9</v>
      </c>
    </row>
    <row r="35992" spans="1:6" ht="409.6" hidden="1" customHeight="1" x14ac:dyDescent="0.2"/>
    <row r="35993" spans="1:6" ht="12.75" customHeight="1" x14ac:dyDescent="0.2">
      <c r="A35993" s="80" t="s">
        <v>4871</v>
      </c>
      <c r="B35993" s="81" t="s">
        <v>4872</v>
      </c>
      <c r="C35993" s="82" t="s">
        <v>4870</v>
      </c>
      <c r="D35993" s="82" t="s">
        <v>4873</v>
      </c>
      <c r="E35993" s="82" t="s">
        <v>4874</v>
      </c>
      <c r="F35993" s="83" t="s">
        <v>4875</v>
      </c>
    </row>
    <row r="35994" spans="1:6" ht="409.6" hidden="1" customHeight="1" x14ac:dyDescent="0.2"/>
    <row r="35995" spans="1:6" ht="25.5" customHeight="1" x14ac:dyDescent="0.2">
      <c r="A35995" s="84" t="s">
        <v>7234</v>
      </c>
      <c r="B35995" s="85" t="s">
        <v>7235</v>
      </c>
      <c r="C35995" s="86" t="s">
        <v>9</v>
      </c>
      <c r="D35995" s="87">
        <v>1</v>
      </c>
      <c r="E35995" s="88">
        <v>89990</v>
      </c>
      <c r="F35995" s="89">
        <f>+D35995*E35995</f>
        <v>89990</v>
      </c>
    </row>
    <row r="35996" spans="1:6" ht="409.6" hidden="1" customHeight="1" x14ac:dyDescent="0.2"/>
    <row r="35997" spans="1:6" ht="25.5" customHeight="1" x14ac:dyDescent="0.2">
      <c r="A35997" s="84" t="s">
        <v>7190</v>
      </c>
      <c r="B35997" s="85" t="s">
        <v>7191</v>
      </c>
      <c r="C35997" s="86" t="s">
        <v>9</v>
      </c>
      <c r="D35997" s="87">
        <v>0.5</v>
      </c>
      <c r="E35997" s="88">
        <v>59686</v>
      </c>
      <c r="F35997" s="89">
        <f>+D35997*E35997</f>
        <v>29843</v>
      </c>
    </row>
    <row r="35998" spans="1:6" ht="409.6" hidden="1" customHeight="1" x14ac:dyDescent="0.2"/>
    <row r="35999" spans="1:6" ht="25.5" customHeight="1" x14ac:dyDescent="0.2">
      <c r="A35999" s="84" t="s">
        <v>6938</v>
      </c>
      <c r="B35999" s="85" t="s">
        <v>6939</v>
      </c>
      <c r="C35999" s="86" t="s">
        <v>1212</v>
      </c>
      <c r="D35999" s="87">
        <v>0.2</v>
      </c>
      <c r="E35999" s="88">
        <v>17028</v>
      </c>
      <c r="F35999" s="89">
        <f>+D35999*E35999</f>
        <v>3405.6000000000004</v>
      </c>
    </row>
    <row r="36000" spans="1:6" ht="409.6" hidden="1" customHeight="1" x14ac:dyDescent="0.2"/>
    <row r="36001" spans="1:6" ht="25.5" customHeight="1" thickBot="1" x14ac:dyDescent="0.25">
      <c r="A36001" s="84" t="s">
        <v>7216</v>
      </c>
      <c r="B36001" s="85" t="s">
        <v>7217</v>
      </c>
      <c r="C36001" s="86" t="s">
        <v>9</v>
      </c>
      <c r="D36001" s="87">
        <v>0.5</v>
      </c>
      <c r="E36001" s="88">
        <v>3630</v>
      </c>
      <c r="F36001" s="89">
        <f>+D36001*E36001</f>
        <v>1815</v>
      </c>
    </row>
    <row r="36002" spans="1:6" ht="409.6" hidden="1" customHeight="1" thickBot="1" x14ac:dyDescent="0.25"/>
    <row r="36003" spans="1:6" ht="13.5" customHeight="1" thickBot="1" x14ac:dyDescent="0.25">
      <c r="A36003" s="90" t="s">
        <v>4883</v>
      </c>
      <c r="B36003" s="91"/>
      <c r="C36003" s="92">
        <v>87.606571158359301</v>
      </c>
      <c r="D36003" s="91"/>
      <c r="E36003" s="93" t="s">
        <v>4884</v>
      </c>
      <c r="F36003" s="94">
        <v>125054</v>
      </c>
    </row>
    <row r="36004" spans="1:6" ht="0.2" customHeight="1" x14ac:dyDescent="0.2"/>
    <row r="36005" spans="1:6" ht="12.75" customHeight="1" x14ac:dyDescent="0.2">
      <c r="A36005" s="80" t="s">
        <v>4871</v>
      </c>
      <c r="B36005" s="81" t="s">
        <v>4885</v>
      </c>
      <c r="C36005" s="82" t="s">
        <v>4870</v>
      </c>
      <c r="D36005" s="82" t="s">
        <v>4873</v>
      </c>
      <c r="E36005" s="82" t="s">
        <v>4874</v>
      </c>
      <c r="F36005" s="83" t="s">
        <v>4875</v>
      </c>
    </row>
    <row r="36006" spans="1:6" ht="409.6" hidden="1" customHeight="1" x14ac:dyDescent="0.2"/>
    <row r="36007" spans="1:6" ht="25.5" customHeight="1" thickBot="1" x14ac:dyDescent="0.25">
      <c r="A36007" s="84" t="s">
        <v>6003</v>
      </c>
      <c r="B36007" s="85" t="s">
        <v>6004</v>
      </c>
      <c r="C36007" s="86" t="s">
        <v>4888</v>
      </c>
      <c r="D36007" s="87">
        <v>7.5840000000000005E-2</v>
      </c>
      <c r="E36007" s="88">
        <v>184277</v>
      </c>
      <c r="F36007" s="89">
        <f>+D36007*E36007</f>
        <v>13975.56768</v>
      </c>
    </row>
    <row r="36008" spans="1:6" ht="409.6" hidden="1" customHeight="1" thickBot="1" x14ac:dyDescent="0.25"/>
    <row r="36009" spans="1:6" ht="13.5" customHeight="1" thickBot="1" x14ac:dyDescent="0.25">
      <c r="A36009" s="90" t="s">
        <v>4893</v>
      </c>
      <c r="B36009" s="91"/>
      <c r="C36009" s="92">
        <v>9.7908858453886296</v>
      </c>
      <c r="D36009" s="91"/>
      <c r="E36009" s="93" t="s">
        <v>4884</v>
      </c>
      <c r="F36009" s="94">
        <v>13976</v>
      </c>
    </row>
    <row r="36010" spans="1:6" ht="0.2" customHeight="1" x14ac:dyDescent="0.2"/>
    <row r="36011" spans="1:6" ht="12.75" customHeight="1" x14ac:dyDescent="0.2">
      <c r="A36011" s="80" t="s">
        <v>4871</v>
      </c>
      <c r="B36011" s="81" t="s">
        <v>4894</v>
      </c>
      <c r="C36011" s="82" t="s">
        <v>4870</v>
      </c>
      <c r="D36011" s="82" t="s">
        <v>4873</v>
      </c>
      <c r="E36011" s="82" t="s">
        <v>4874</v>
      </c>
      <c r="F36011" s="83" t="s">
        <v>4875</v>
      </c>
    </row>
    <row r="36012" spans="1:6" ht="409.6" hidden="1" customHeight="1" x14ac:dyDescent="0.2"/>
    <row r="36013" spans="1:6" ht="25.5" customHeight="1" thickBot="1" x14ac:dyDescent="0.25">
      <c r="A36013" s="84" t="s">
        <v>4895</v>
      </c>
      <c r="B36013" s="85" t="s">
        <v>4896</v>
      </c>
      <c r="C36013" s="86" t="s">
        <v>4897</v>
      </c>
      <c r="D36013" s="87">
        <v>0.05</v>
      </c>
      <c r="E36013" s="88">
        <v>13976</v>
      </c>
      <c r="F36013" s="89">
        <f>+D36013*E36013</f>
        <v>698.80000000000007</v>
      </c>
    </row>
    <row r="36014" spans="1:6" ht="409.6" hidden="1" customHeight="1" thickBot="1" x14ac:dyDescent="0.25"/>
    <row r="36015" spans="1:6" ht="13.5" customHeight="1" thickBot="1" x14ac:dyDescent="0.25">
      <c r="A36015" s="90" t="s">
        <v>4898</v>
      </c>
      <c r="B36015" s="91"/>
      <c r="C36015" s="92">
        <v>0.48968440225577098</v>
      </c>
      <c r="D36015" s="91"/>
      <c r="E36015" s="93" t="s">
        <v>4884</v>
      </c>
      <c r="F36015" s="94">
        <v>699</v>
      </c>
    </row>
    <row r="36016" spans="1:6" ht="0.2" customHeight="1" x14ac:dyDescent="0.2"/>
    <row r="36017" spans="1:6" ht="12.75" customHeight="1" x14ac:dyDescent="0.2">
      <c r="A36017" s="80" t="s">
        <v>4871</v>
      </c>
      <c r="B36017" s="81" t="s">
        <v>4899</v>
      </c>
      <c r="C36017" s="82" t="s">
        <v>4870</v>
      </c>
      <c r="D36017" s="82" t="s">
        <v>4873</v>
      </c>
      <c r="E36017" s="82" t="s">
        <v>4874</v>
      </c>
      <c r="F36017" s="83" t="s">
        <v>4875</v>
      </c>
    </row>
    <row r="36018" spans="1:6" ht="409.6" hidden="1" customHeight="1" x14ac:dyDescent="0.2"/>
    <row r="36019" spans="1:6" ht="25.5" customHeight="1" thickBot="1" x14ac:dyDescent="0.25">
      <c r="A36019" s="84" t="s">
        <v>6401</v>
      </c>
      <c r="B36019" s="85" t="s">
        <v>6402</v>
      </c>
      <c r="C36019" s="86" t="s">
        <v>109</v>
      </c>
      <c r="D36019" s="87">
        <v>0.2</v>
      </c>
      <c r="E36019" s="88">
        <v>15080</v>
      </c>
      <c r="F36019" s="89">
        <f>+D36019*E36019</f>
        <v>3016</v>
      </c>
    </row>
    <row r="36020" spans="1:6" ht="409.6" hidden="1" customHeight="1" thickBot="1" x14ac:dyDescent="0.25"/>
    <row r="36021" spans="1:6" ht="13.5" customHeight="1" thickBot="1" x14ac:dyDescent="0.25">
      <c r="A36021" s="90" t="s">
        <v>4904</v>
      </c>
      <c r="B36021" s="91"/>
      <c r="C36021" s="92">
        <v>2.1128585939962901</v>
      </c>
      <c r="D36021" s="91"/>
      <c r="E36021" s="93" t="s">
        <v>4884</v>
      </c>
      <c r="F36021" s="94">
        <v>3016</v>
      </c>
    </row>
    <row r="36022" spans="1:6" ht="0.2" customHeight="1" thickBot="1" x14ac:dyDescent="0.25"/>
    <row r="36023" spans="1:6" ht="12.75" customHeight="1" thickBot="1" x14ac:dyDescent="0.3">
      <c r="A36023" s="157" t="s">
        <v>4909</v>
      </c>
      <c r="B36023" s="158"/>
      <c r="C36023" s="158"/>
      <c r="D36023" s="158"/>
      <c r="E36023" s="159">
        <v>142745</v>
      </c>
      <c r="F36023" s="160"/>
    </row>
    <row r="36024" spans="1:6" ht="12.75" customHeight="1" x14ac:dyDescent="0.2"/>
    <row r="36025" spans="1:6" ht="12.75" customHeight="1" x14ac:dyDescent="0.2"/>
    <row r="36026" spans="1:6" ht="409.6" hidden="1" customHeight="1" x14ac:dyDescent="0.2"/>
    <row r="36027" spans="1:6" ht="12.75" customHeight="1" x14ac:dyDescent="0.25">
      <c r="A36027" s="144" t="s">
        <v>4868</v>
      </c>
      <c r="B36027" s="145"/>
      <c r="C36027" s="145"/>
      <c r="D36027" s="145"/>
      <c r="E36027" s="146"/>
      <c r="F36027" s="147"/>
    </row>
    <row r="36028" spans="1:6" ht="12.75" customHeight="1" x14ac:dyDescent="0.2">
      <c r="A36028" s="138" t="s">
        <v>4157</v>
      </c>
      <c r="B36028" s="139"/>
      <c r="C36028" s="139"/>
      <c r="D36028" s="140"/>
      <c r="E36028" s="76" t="s">
        <v>4869</v>
      </c>
      <c r="F36028" s="77" t="s">
        <v>4870</v>
      </c>
    </row>
    <row r="36029" spans="1:6" ht="12.75" customHeight="1" x14ac:dyDescent="0.2">
      <c r="A36029" s="141"/>
      <c r="B36029" s="142"/>
      <c r="C36029" s="142"/>
      <c r="D36029" s="143"/>
      <c r="E36029" s="78" t="s">
        <v>4156</v>
      </c>
      <c r="F36029" s="79" t="s">
        <v>9</v>
      </c>
    </row>
    <row r="36030" spans="1:6" ht="409.6" hidden="1" customHeight="1" x14ac:dyDescent="0.2"/>
    <row r="36031" spans="1:6" ht="12.75" customHeight="1" x14ac:dyDescent="0.2">
      <c r="A36031" s="80" t="s">
        <v>4871</v>
      </c>
      <c r="B36031" s="81" t="s">
        <v>4872</v>
      </c>
      <c r="C36031" s="82" t="s">
        <v>4870</v>
      </c>
      <c r="D36031" s="82" t="s">
        <v>4873</v>
      </c>
      <c r="E36031" s="82" t="s">
        <v>4874</v>
      </c>
      <c r="F36031" s="83" t="s">
        <v>4875</v>
      </c>
    </row>
    <row r="36032" spans="1:6" ht="409.6" hidden="1" customHeight="1" x14ac:dyDescent="0.2"/>
    <row r="36033" spans="1:6" ht="25.5" customHeight="1" x14ac:dyDescent="0.2">
      <c r="A36033" s="84" t="s">
        <v>7236</v>
      </c>
      <c r="B36033" s="85" t="s">
        <v>7237</v>
      </c>
      <c r="C36033" s="86" t="s">
        <v>9</v>
      </c>
      <c r="D36033" s="87">
        <v>1</v>
      </c>
      <c r="E36033" s="88">
        <v>221070</v>
      </c>
      <c r="F36033" s="89">
        <f>+D36033*E36033</f>
        <v>221070</v>
      </c>
    </row>
    <row r="36034" spans="1:6" ht="409.6" hidden="1" customHeight="1" x14ac:dyDescent="0.2"/>
    <row r="36035" spans="1:6" ht="25.5" customHeight="1" x14ac:dyDescent="0.2">
      <c r="A36035" s="84" t="s">
        <v>7196</v>
      </c>
      <c r="B36035" s="85" t="s">
        <v>7197</v>
      </c>
      <c r="C36035" s="86" t="s">
        <v>9</v>
      </c>
      <c r="D36035" s="87">
        <v>0.5</v>
      </c>
      <c r="E36035" s="88">
        <v>139316</v>
      </c>
      <c r="F36035" s="89">
        <f>+D36035*E36035</f>
        <v>69658</v>
      </c>
    </row>
    <row r="36036" spans="1:6" ht="409.6" hidden="1" customHeight="1" x14ac:dyDescent="0.2"/>
    <row r="36037" spans="1:6" ht="25.5" customHeight="1" x14ac:dyDescent="0.2">
      <c r="A36037" s="84" t="s">
        <v>6938</v>
      </c>
      <c r="B36037" s="85" t="s">
        <v>6939</v>
      </c>
      <c r="C36037" s="86" t="s">
        <v>1212</v>
      </c>
      <c r="D36037" s="87">
        <v>0.2</v>
      </c>
      <c r="E36037" s="88">
        <v>17028</v>
      </c>
      <c r="F36037" s="89">
        <f>+D36037*E36037</f>
        <v>3405.6000000000004</v>
      </c>
    </row>
    <row r="36038" spans="1:6" ht="409.6" hidden="1" customHeight="1" x14ac:dyDescent="0.2"/>
    <row r="36039" spans="1:6" ht="25.5" customHeight="1" thickBot="1" x14ac:dyDescent="0.25">
      <c r="A36039" s="84" t="s">
        <v>7220</v>
      </c>
      <c r="B36039" s="85" t="s">
        <v>7221</v>
      </c>
      <c r="C36039" s="86" t="s">
        <v>1212</v>
      </c>
      <c r="D36039" s="87">
        <v>0.5</v>
      </c>
      <c r="E36039" s="88">
        <v>16600</v>
      </c>
      <c r="F36039" s="89">
        <f>+D36039*E36039</f>
        <v>8300</v>
      </c>
    </row>
    <row r="36040" spans="1:6" ht="409.6" hidden="1" customHeight="1" thickBot="1" x14ac:dyDescent="0.25"/>
    <row r="36041" spans="1:6" ht="13.5" customHeight="1" thickBot="1" x14ac:dyDescent="0.25">
      <c r="A36041" s="90" t="s">
        <v>4883</v>
      </c>
      <c r="B36041" s="91"/>
      <c r="C36041" s="92">
        <v>92.357257810853795</v>
      </c>
      <c r="D36041" s="91"/>
      <c r="E36041" s="93" t="s">
        <v>4884</v>
      </c>
      <c r="F36041" s="94">
        <v>302434</v>
      </c>
    </row>
    <row r="36042" spans="1:6" ht="0.2" customHeight="1" x14ac:dyDescent="0.2"/>
    <row r="36043" spans="1:6" ht="12.75" customHeight="1" x14ac:dyDescent="0.2">
      <c r="A36043" s="80" t="s">
        <v>4871</v>
      </c>
      <c r="B36043" s="81" t="s">
        <v>4885</v>
      </c>
      <c r="C36043" s="82" t="s">
        <v>4870</v>
      </c>
      <c r="D36043" s="82" t="s">
        <v>4873</v>
      </c>
      <c r="E36043" s="82" t="s">
        <v>4874</v>
      </c>
      <c r="F36043" s="83" t="s">
        <v>4875</v>
      </c>
    </row>
    <row r="36044" spans="1:6" ht="409.6" hidden="1" customHeight="1" x14ac:dyDescent="0.2"/>
    <row r="36045" spans="1:6" ht="25.5" customHeight="1" thickBot="1" x14ac:dyDescent="0.25">
      <c r="A36045" s="84" t="s">
        <v>6003</v>
      </c>
      <c r="B36045" s="85" t="s">
        <v>6004</v>
      </c>
      <c r="C36045" s="86" t="s">
        <v>4888</v>
      </c>
      <c r="D36045" s="87">
        <v>0.11376</v>
      </c>
      <c r="E36045" s="88">
        <v>184277</v>
      </c>
      <c r="F36045" s="89">
        <f>+D36045*E36045</f>
        <v>20963.35152</v>
      </c>
    </row>
    <row r="36046" spans="1:6" ht="409.6" hidden="1" customHeight="1" thickBot="1" x14ac:dyDescent="0.25"/>
    <row r="36047" spans="1:6" ht="13.5" customHeight="1" thickBot="1" x14ac:dyDescent="0.25">
      <c r="A36047" s="90" t="s">
        <v>4893</v>
      </c>
      <c r="B36047" s="91"/>
      <c r="C36047" s="92">
        <v>6.4016783678056299</v>
      </c>
      <c r="D36047" s="91"/>
      <c r="E36047" s="93" t="s">
        <v>4884</v>
      </c>
      <c r="F36047" s="94">
        <v>20963</v>
      </c>
    </row>
    <row r="36048" spans="1:6" ht="0.2" customHeight="1" x14ac:dyDescent="0.2"/>
    <row r="36049" spans="1:6" ht="12.75" customHeight="1" x14ac:dyDescent="0.2">
      <c r="A36049" s="80" t="s">
        <v>4871</v>
      </c>
      <c r="B36049" s="81" t="s">
        <v>4894</v>
      </c>
      <c r="C36049" s="82" t="s">
        <v>4870</v>
      </c>
      <c r="D36049" s="82" t="s">
        <v>4873</v>
      </c>
      <c r="E36049" s="82" t="s">
        <v>4874</v>
      </c>
      <c r="F36049" s="83" t="s">
        <v>4875</v>
      </c>
    </row>
    <row r="36050" spans="1:6" ht="409.6" hidden="1" customHeight="1" x14ac:dyDescent="0.2"/>
    <row r="36051" spans="1:6" ht="25.5" customHeight="1" thickBot="1" x14ac:dyDescent="0.25">
      <c r="A36051" s="84" t="s">
        <v>4895</v>
      </c>
      <c r="B36051" s="85" t="s">
        <v>4896</v>
      </c>
      <c r="C36051" s="86" t="s">
        <v>4897</v>
      </c>
      <c r="D36051" s="87">
        <v>0.05</v>
      </c>
      <c r="E36051" s="88">
        <v>20963</v>
      </c>
      <c r="F36051" s="89">
        <f>+D36051*E36051</f>
        <v>1048.1500000000001</v>
      </c>
    </row>
    <row r="36052" spans="1:6" ht="409.6" hidden="1" customHeight="1" thickBot="1" x14ac:dyDescent="0.25"/>
    <row r="36053" spans="1:6" ht="13.5" customHeight="1" thickBot="1" x14ac:dyDescent="0.25">
      <c r="A36053" s="90" t="s">
        <v>4898</v>
      </c>
      <c r="B36053" s="91"/>
      <c r="C36053" s="92">
        <v>0.32003811140868699</v>
      </c>
      <c r="D36053" s="91"/>
      <c r="E36053" s="93" t="s">
        <v>4884</v>
      </c>
      <c r="F36053" s="94">
        <v>1048</v>
      </c>
    </row>
    <row r="36054" spans="1:6" ht="0.2" customHeight="1" x14ac:dyDescent="0.2"/>
    <row r="36055" spans="1:6" ht="12.75" customHeight="1" x14ac:dyDescent="0.2">
      <c r="A36055" s="80" t="s">
        <v>4871</v>
      </c>
      <c r="B36055" s="81" t="s">
        <v>4899</v>
      </c>
      <c r="C36055" s="82" t="s">
        <v>4870</v>
      </c>
      <c r="D36055" s="82" t="s">
        <v>4873</v>
      </c>
      <c r="E36055" s="82" t="s">
        <v>4874</v>
      </c>
      <c r="F36055" s="83" t="s">
        <v>4875</v>
      </c>
    </row>
    <row r="36056" spans="1:6" ht="409.6" hidden="1" customHeight="1" x14ac:dyDescent="0.2"/>
    <row r="36057" spans="1:6" ht="25.5" customHeight="1" thickBot="1" x14ac:dyDescent="0.25">
      <c r="A36057" s="84" t="s">
        <v>6401</v>
      </c>
      <c r="B36057" s="85" t="s">
        <v>6402</v>
      </c>
      <c r="C36057" s="86" t="s">
        <v>109</v>
      </c>
      <c r="D36057" s="87">
        <v>0.2</v>
      </c>
      <c r="E36057" s="88">
        <v>15080</v>
      </c>
      <c r="F36057" s="89">
        <f>+D36057*E36057</f>
        <v>3016</v>
      </c>
    </row>
    <row r="36058" spans="1:6" ht="409.6" hidden="1" customHeight="1" thickBot="1" x14ac:dyDescent="0.25"/>
    <row r="36059" spans="1:6" ht="13.5" customHeight="1" thickBot="1" x14ac:dyDescent="0.25">
      <c r="A36059" s="90" t="s">
        <v>4904</v>
      </c>
      <c r="B36059" s="91"/>
      <c r="C36059" s="92">
        <v>0.92102570993187005</v>
      </c>
      <c r="D36059" s="91"/>
      <c r="E36059" s="93" t="s">
        <v>4884</v>
      </c>
      <c r="F36059" s="94">
        <v>3016</v>
      </c>
    </row>
    <row r="36060" spans="1:6" ht="0.2" customHeight="1" x14ac:dyDescent="0.2"/>
    <row r="36061" spans="1:6" ht="12.75" customHeight="1" thickBot="1" x14ac:dyDescent="0.3">
      <c r="A36061" s="157" t="s">
        <v>4909</v>
      </c>
      <c r="B36061" s="158"/>
      <c r="C36061" s="158"/>
      <c r="D36061" s="158"/>
      <c r="E36061" s="159">
        <v>327461</v>
      </c>
      <c r="F36061" s="160"/>
    </row>
    <row r="36062" spans="1:6" ht="12.75" customHeight="1" x14ac:dyDescent="0.2"/>
    <row r="36063" spans="1:6" ht="12.75" customHeight="1" x14ac:dyDescent="0.2"/>
    <row r="36064" spans="1:6" ht="409.6" hidden="1" customHeight="1" x14ac:dyDescent="0.2"/>
    <row r="36065" spans="1:6" ht="12.75" customHeight="1" x14ac:dyDescent="0.25">
      <c r="A36065" s="144" t="s">
        <v>4868</v>
      </c>
      <c r="B36065" s="145"/>
      <c r="C36065" s="145"/>
      <c r="D36065" s="145"/>
      <c r="E36065" s="146"/>
      <c r="F36065" s="147"/>
    </row>
    <row r="36066" spans="1:6" ht="12.75" customHeight="1" x14ac:dyDescent="0.2">
      <c r="A36066" s="138" t="s">
        <v>4159</v>
      </c>
      <c r="B36066" s="139"/>
      <c r="C36066" s="139"/>
      <c r="D36066" s="140"/>
      <c r="E36066" s="76" t="s">
        <v>4869</v>
      </c>
      <c r="F36066" s="77" t="s">
        <v>4870</v>
      </c>
    </row>
    <row r="36067" spans="1:6" ht="12.75" customHeight="1" x14ac:dyDescent="0.2">
      <c r="A36067" s="141"/>
      <c r="B36067" s="142"/>
      <c r="C36067" s="142"/>
      <c r="D36067" s="143"/>
      <c r="E36067" s="78" t="s">
        <v>4158</v>
      </c>
      <c r="F36067" s="79" t="s">
        <v>9</v>
      </c>
    </row>
    <row r="36068" spans="1:6" ht="409.6" hidden="1" customHeight="1" x14ac:dyDescent="0.2"/>
    <row r="36069" spans="1:6" ht="12.75" customHeight="1" x14ac:dyDescent="0.2">
      <c r="A36069" s="80" t="s">
        <v>4871</v>
      </c>
      <c r="B36069" s="81" t="s">
        <v>4872</v>
      </c>
      <c r="C36069" s="82" t="s">
        <v>4870</v>
      </c>
      <c r="D36069" s="82" t="s">
        <v>4873</v>
      </c>
      <c r="E36069" s="82" t="s">
        <v>4874</v>
      </c>
      <c r="F36069" s="83" t="s">
        <v>4875</v>
      </c>
    </row>
    <row r="36070" spans="1:6" ht="409.6" hidden="1" customHeight="1" x14ac:dyDescent="0.2"/>
    <row r="36071" spans="1:6" ht="25.5" customHeight="1" x14ac:dyDescent="0.2">
      <c r="A36071" s="84" t="s">
        <v>7238</v>
      </c>
      <c r="B36071" s="85" t="s">
        <v>7239</v>
      </c>
      <c r="C36071" s="86" t="s">
        <v>9</v>
      </c>
      <c r="D36071" s="87">
        <v>1</v>
      </c>
      <c r="E36071" s="88">
        <v>467850</v>
      </c>
      <c r="F36071" s="89">
        <f>+D36071*E36071</f>
        <v>467850</v>
      </c>
    </row>
    <row r="36072" spans="1:6" ht="409.6" hidden="1" customHeight="1" x14ac:dyDescent="0.2"/>
    <row r="36073" spans="1:6" ht="25.5" customHeight="1" x14ac:dyDescent="0.2">
      <c r="A36073" s="84" t="s">
        <v>7202</v>
      </c>
      <c r="B36073" s="85" t="s">
        <v>7203</v>
      </c>
      <c r="C36073" s="86" t="s">
        <v>9</v>
      </c>
      <c r="D36073" s="87">
        <v>0.5</v>
      </c>
      <c r="E36073" s="88">
        <v>255860</v>
      </c>
      <c r="F36073" s="89">
        <f>+D36073*E36073</f>
        <v>127930</v>
      </c>
    </row>
    <row r="36074" spans="1:6" ht="409.6" hidden="1" customHeight="1" x14ac:dyDescent="0.2"/>
    <row r="36075" spans="1:6" ht="25.5" customHeight="1" x14ac:dyDescent="0.2">
      <c r="A36075" s="84" t="s">
        <v>6938</v>
      </c>
      <c r="B36075" s="85" t="s">
        <v>6939</v>
      </c>
      <c r="C36075" s="86" t="s">
        <v>1212</v>
      </c>
      <c r="D36075" s="87">
        <v>0.2</v>
      </c>
      <c r="E36075" s="88">
        <v>17028</v>
      </c>
      <c r="F36075" s="89">
        <f>+D36075*E36075</f>
        <v>3405.6000000000004</v>
      </c>
    </row>
    <row r="36076" spans="1:6" ht="409.6" hidden="1" customHeight="1" x14ac:dyDescent="0.2"/>
    <row r="36077" spans="1:6" ht="25.5" customHeight="1" thickBot="1" x14ac:dyDescent="0.25">
      <c r="A36077" s="84" t="s">
        <v>7226</v>
      </c>
      <c r="B36077" s="85" t="s">
        <v>7227</v>
      </c>
      <c r="C36077" s="86" t="s">
        <v>1212</v>
      </c>
      <c r="D36077" s="87">
        <v>0.5</v>
      </c>
      <c r="E36077" s="88">
        <v>17500</v>
      </c>
      <c r="F36077" s="89">
        <f>+D36077*E36077</f>
        <v>8750</v>
      </c>
    </row>
    <row r="36078" spans="1:6" ht="409.6" hidden="1" customHeight="1" x14ac:dyDescent="0.2"/>
    <row r="36079" spans="1:6" ht="13.5" customHeight="1" thickBot="1" x14ac:dyDescent="0.25">
      <c r="A36079" s="90" t="s">
        <v>4883</v>
      </c>
      <c r="B36079" s="91"/>
      <c r="C36079" s="92">
        <v>94.945346016951405</v>
      </c>
      <c r="D36079" s="91"/>
      <c r="E36079" s="93" t="s">
        <v>4884</v>
      </c>
      <c r="F36079" s="94">
        <v>607936</v>
      </c>
    </row>
    <row r="36080" spans="1:6" ht="0.2" customHeight="1" x14ac:dyDescent="0.2"/>
    <row r="36081" spans="1:6" ht="12.75" customHeight="1" x14ac:dyDescent="0.2">
      <c r="A36081" s="80" t="s">
        <v>4871</v>
      </c>
      <c r="B36081" s="81" t="s">
        <v>4885</v>
      </c>
      <c r="C36081" s="82" t="s">
        <v>4870</v>
      </c>
      <c r="D36081" s="82" t="s">
        <v>4873</v>
      </c>
      <c r="E36081" s="82" t="s">
        <v>4874</v>
      </c>
      <c r="F36081" s="83" t="s">
        <v>4875</v>
      </c>
    </row>
    <row r="36082" spans="1:6" ht="409.6" hidden="1" customHeight="1" x14ac:dyDescent="0.2"/>
    <row r="36083" spans="1:6" ht="25.5" customHeight="1" thickBot="1" x14ac:dyDescent="0.25">
      <c r="A36083" s="84" t="s">
        <v>6003</v>
      </c>
      <c r="B36083" s="85" t="s">
        <v>6004</v>
      </c>
      <c r="C36083" s="86" t="s">
        <v>4888</v>
      </c>
      <c r="D36083" s="87">
        <v>0.15168000000000001</v>
      </c>
      <c r="E36083" s="88">
        <v>184277</v>
      </c>
      <c r="F36083" s="89">
        <f>+D36083*E36083</f>
        <v>27951.13536</v>
      </c>
    </row>
    <row r="36084" spans="1:6" ht="409.6" hidden="1" customHeight="1" thickBot="1" x14ac:dyDescent="0.25"/>
    <row r="36085" spans="1:6" ht="13.5" customHeight="1" thickBot="1" x14ac:dyDescent="0.25">
      <c r="A36085" s="90" t="s">
        <v>4893</v>
      </c>
      <c r="B36085" s="91"/>
      <c r="C36085" s="92">
        <v>4.3652906992180203</v>
      </c>
      <c r="D36085" s="91"/>
      <c r="E36085" s="93" t="s">
        <v>4884</v>
      </c>
      <c r="F36085" s="94">
        <v>27951</v>
      </c>
    </row>
    <row r="36086" spans="1:6" ht="0.2" customHeight="1" x14ac:dyDescent="0.2"/>
    <row r="36087" spans="1:6" ht="12.75" customHeight="1" x14ac:dyDescent="0.2">
      <c r="A36087" s="80" t="s">
        <v>4871</v>
      </c>
      <c r="B36087" s="81" t="s">
        <v>4894</v>
      </c>
      <c r="C36087" s="82" t="s">
        <v>4870</v>
      </c>
      <c r="D36087" s="82" t="s">
        <v>4873</v>
      </c>
      <c r="E36087" s="82" t="s">
        <v>4874</v>
      </c>
      <c r="F36087" s="83" t="s">
        <v>4875</v>
      </c>
    </row>
    <row r="36088" spans="1:6" ht="409.6" hidden="1" customHeight="1" x14ac:dyDescent="0.2"/>
    <row r="36089" spans="1:6" ht="25.5" customHeight="1" thickBot="1" x14ac:dyDescent="0.25">
      <c r="A36089" s="84" t="s">
        <v>4895</v>
      </c>
      <c r="B36089" s="85" t="s">
        <v>4896</v>
      </c>
      <c r="C36089" s="86" t="s">
        <v>4897</v>
      </c>
      <c r="D36089" s="87">
        <v>0.05</v>
      </c>
      <c r="E36089" s="88">
        <v>27951</v>
      </c>
      <c r="F36089" s="89">
        <f>+D36089*E36089</f>
        <v>1397.5500000000002</v>
      </c>
    </row>
    <row r="36090" spans="1:6" ht="409.6" hidden="1" customHeight="1" thickBot="1" x14ac:dyDescent="0.25"/>
    <row r="36091" spans="1:6" ht="13.5" customHeight="1" thickBot="1" x14ac:dyDescent="0.25">
      <c r="A36091" s="90" t="s">
        <v>4898</v>
      </c>
      <c r="B36091" s="91"/>
      <c r="C36091" s="92">
        <v>0.218334814407599</v>
      </c>
      <c r="D36091" s="91"/>
      <c r="E36091" s="93" t="s">
        <v>4884</v>
      </c>
      <c r="F36091" s="94">
        <v>1398</v>
      </c>
    </row>
    <row r="36092" spans="1:6" ht="0.2" customHeight="1" x14ac:dyDescent="0.2"/>
    <row r="36093" spans="1:6" ht="12.75" customHeight="1" x14ac:dyDescent="0.2">
      <c r="A36093" s="80" t="s">
        <v>4871</v>
      </c>
      <c r="B36093" s="81" t="s">
        <v>4899</v>
      </c>
      <c r="C36093" s="82" t="s">
        <v>4870</v>
      </c>
      <c r="D36093" s="82" t="s">
        <v>4873</v>
      </c>
      <c r="E36093" s="82" t="s">
        <v>4874</v>
      </c>
      <c r="F36093" s="83" t="s">
        <v>4875</v>
      </c>
    </row>
    <row r="36094" spans="1:6" ht="409.6" hidden="1" customHeight="1" x14ac:dyDescent="0.2"/>
    <row r="36095" spans="1:6" ht="25.5" customHeight="1" thickBot="1" x14ac:dyDescent="0.25">
      <c r="A36095" s="84" t="s">
        <v>6401</v>
      </c>
      <c r="B36095" s="85" t="s">
        <v>6402</v>
      </c>
      <c r="C36095" s="86" t="s">
        <v>109</v>
      </c>
      <c r="D36095" s="87">
        <v>0.2</v>
      </c>
      <c r="E36095" s="88">
        <v>15080</v>
      </c>
      <c r="F36095" s="89">
        <f>+D36095*E36095</f>
        <v>3016</v>
      </c>
    </row>
    <row r="36096" spans="1:6" ht="409.6" hidden="1" customHeight="1" thickBot="1" x14ac:dyDescent="0.25"/>
    <row r="36097" spans="1:6" ht="13.5" customHeight="1" thickBot="1" x14ac:dyDescent="0.25">
      <c r="A36097" s="90" t="s">
        <v>4904</v>
      </c>
      <c r="B36097" s="91"/>
      <c r="C36097" s="92">
        <v>0.47102846942297399</v>
      </c>
      <c r="D36097" s="91"/>
      <c r="E36097" s="93" t="s">
        <v>4884</v>
      </c>
      <c r="F36097" s="94">
        <v>3016</v>
      </c>
    </row>
    <row r="36098" spans="1:6" ht="0.2" customHeight="1" thickBot="1" x14ac:dyDescent="0.25"/>
    <row r="36099" spans="1:6" ht="12.75" customHeight="1" thickBot="1" x14ac:dyDescent="0.3">
      <c r="A36099" s="157" t="s">
        <v>4909</v>
      </c>
      <c r="B36099" s="158"/>
      <c r="C36099" s="158"/>
      <c r="D36099" s="158"/>
      <c r="E36099" s="159">
        <v>640301</v>
      </c>
      <c r="F36099" s="160"/>
    </row>
    <row r="36100" spans="1:6" ht="12.75" customHeight="1" x14ac:dyDescent="0.2"/>
    <row r="36101" spans="1:6" ht="12.75" customHeight="1" x14ac:dyDescent="0.2"/>
    <row r="36102" spans="1:6" ht="409.6" hidden="1" customHeight="1" x14ac:dyDescent="0.2"/>
    <row r="36103" spans="1:6" ht="12.75" customHeight="1" x14ac:dyDescent="0.25">
      <c r="A36103" s="144" t="s">
        <v>4868</v>
      </c>
      <c r="B36103" s="145"/>
      <c r="C36103" s="145"/>
      <c r="D36103" s="145"/>
      <c r="E36103" s="146"/>
      <c r="F36103" s="147"/>
    </row>
    <row r="36104" spans="1:6" ht="12.75" customHeight="1" x14ac:dyDescent="0.2">
      <c r="A36104" s="138" t="s">
        <v>4161</v>
      </c>
      <c r="B36104" s="139"/>
      <c r="C36104" s="139"/>
      <c r="D36104" s="140"/>
      <c r="E36104" s="76" t="s">
        <v>4869</v>
      </c>
      <c r="F36104" s="77" t="s">
        <v>4870</v>
      </c>
    </row>
    <row r="36105" spans="1:6" ht="12.75" customHeight="1" x14ac:dyDescent="0.2">
      <c r="A36105" s="141"/>
      <c r="B36105" s="142"/>
      <c r="C36105" s="142"/>
      <c r="D36105" s="143"/>
      <c r="E36105" s="78" t="s">
        <v>4160</v>
      </c>
      <c r="F36105" s="79" t="s">
        <v>9</v>
      </c>
    </row>
    <row r="36106" spans="1:6" ht="409.6" hidden="1" customHeight="1" x14ac:dyDescent="0.2"/>
    <row r="36107" spans="1:6" ht="12.75" customHeight="1" x14ac:dyDescent="0.2">
      <c r="A36107" s="80" t="s">
        <v>4871</v>
      </c>
      <c r="B36107" s="81" t="s">
        <v>4872</v>
      </c>
      <c r="C36107" s="82" t="s">
        <v>4870</v>
      </c>
      <c r="D36107" s="82" t="s">
        <v>4873</v>
      </c>
      <c r="E36107" s="82" t="s">
        <v>4874</v>
      </c>
      <c r="F36107" s="83" t="s">
        <v>4875</v>
      </c>
    </row>
    <row r="36108" spans="1:6" ht="409.6" hidden="1" customHeight="1" x14ac:dyDescent="0.2"/>
    <row r="36109" spans="1:6" ht="25.5" customHeight="1" x14ac:dyDescent="0.2">
      <c r="A36109" s="84" t="s">
        <v>7240</v>
      </c>
      <c r="B36109" s="85" t="s">
        <v>7241</v>
      </c>
      <c r="C36109" s="86" t="s">
        <v>9</v>
      </c>
      <c r="D36109" s="87">
        <v>1</v>
      </c>
      <c r="E36109" s="88">
        <v>1411420</v>
      </c>
      <c r="F36109" s="89">
        <f>+D36109*E36109</f>
        <v>1411420</v>
      </c>
    </row>
    <row r="36110" spans="1:6" ht="409.6" hidden="1" customHeight="1" x14ac:dyDescent="0.2"/>
    <row r="36111" spans="1:6" ht="25.5" customHeight="1" x14ac:dyDescent="0.2">
      <c r="A36111" s="84" t="s">
        <v>6938</v>
      </c>
      <c r="B36111" s="85" t="s">
        <v>6939</v>
      </c>
      <c r="C36111" s="86" t="s">
        <v>1212</v>
      </c>
      <c r="D36111" s="87">
        <v>0.2</v>
      </c>
      <c r="E36111" s="88">
        <v>17028</v>
      </c>
      <c r="F36111" s="89">
        <f>+D36111*E36111</f>
        <v>3405.6000000000004</v>
      </c>
    </row>
    <row r="36112" spans="1:6" ht="409.6" hidden="1" customHeight="1" x14ac:dyDescent="0.2"/>
    <row r="36113" spans="1:6" ht="25.5" customHeight="1" x14ac:dyDescent="0.2">
      <c r="A36113" s="84" t="s">
        <v>7230</v>
      </c>
      <c r="B36113" s="85" t="s">
        <v>7231</v>
      </c>
      <c r="C36113" s="86" t="s">
        <v>9</v>
      </c>
      <c r="D36113" s="87">
        <v>0.5</v>
      </c>
      <c r="E36113" s="88">
        <v>32485</v>
      </c>
      <c r="F36113" s="89">
        <f>+D36113*E36113</f>
        <v>16242.5</v>
      </c>
    </row>
    <row r="36114" spans="1:6" ht="409.6" hidden="1" customHeight="1" x14ac:dyDescent="0.2"/>
    <row r="36115" spans="1:6" ht="25.5" customHeight="1" thickBot="1" x14ac:dyDescent="0.25">
      <c r="A36115" s="84" t="s">
        <v>7208</v>
      </c>
      <c r="B36115" s="85" t="s">
        <v>7209</v>
      </c>
      <c r="C36115" s="86" t="s">
        <v>9</v>
      </c>
      <c r="D36115" s="87">
        <v>0.5</v>
      </c>
      <c r="E36115" s="88">
        <v>708468</v>
      </c>
      <c r="F36115" s="89">
        <f>+D36115*E36115</f>
        <v>354234</v>
      </c>
    </row>
    <row r="36116" spans="1:6" ht="409.6" hidden="1" customHeight="1" thickBot="1" x14ac:dyDescent="0.25"/>
    <row r="36117" spans="1:6" ht="13.5" customHeight="1" thickBot="1" x14ac:dyDescent="0.25">
      <c r="A36117" s="90" t="s">
        <v>4883</v>
      </c>
      <c r="B36117" s="91"/>
      <c r="C36117" s="92">
        <v>97.432741886894604</v>
      </c>
      <c r="D36117" s="91"/>
      <c r="E36117" s="93" t="s">
        <v>4884</v>
      </c>
      <c r="F36117" s="94">
        <v>1785303</v>
      </c>
    </row>
    <row r="36118" spans="1:6" ht="0.2" customHeight="1" x14ac:dyDescent="0.2"/>
    <row r="36119" spans="1:6" ht="12.75" customHeight="1" x14ac:dyDescent="0.2">
      <c r="A36119" s="80" t="s">
        <v>4871</v>
      </c>
      <c r="B36119" s="81" t="s">
        <v>4885</v>
      </c>
      <c r="C36119" s="82" t="s">
        <v>4870</v>
      </c>
      <c r="D36119" s="82" t="s">
        <v>4873</v>
      </c>
      <c r="E36119" s="82" t="s">
        <v>4874</v>
      </c>
      <c r="F36119" s="83" t="s">
        <v>4875</v>
      </c>
    </row>
    <row r="36120" spans="1:6" ht="409.6" hidden="1" customHeight="1" x14ac:dyDescent="0.2"/>
    <row r="36121" spans="1:6" ht="25.5" customHeight="1" thickBot="1" x14ac:dyDescent="0.25">
      <c r="A36121" s="84" t="s">
        <v>6003</v>
      </c>
      <c r="B36121" s="85" t="s">
        <v>6004</v>
      </c>
      <c r="C36121" s="86" t="s">
        <v>4888</v>
      </c>
      <c r="D36121" s="87">
        <v>0.22753000000000001</v>
      </c>
      <c r="E36121" s="88">
        <v>184277</v>
      </c>
      <c r="F36121" s="89">
        <f>+D36121*E36121</f>
        <v>41928.545810000003</v>
      </c>
    </row>
    <row r="36122" spans="1:6" ht="409.6" hidden="1" customHeight="1" thickBot="1" x14ac:dyDescent="0.25"/>
    <row r="36123" spans="1:6" ht="13.5" customHeight="1" thickBot="1" x14ac:dyDescent="0.25">
      <c r="A36123" s="90" t="s">
        <v>4893</v>
      </c>
      <c r="B36123" s="91"/>
      <c r="C36123" s="92">
        <v>2.2882711979846602</v>
      </c>
      <c r="D36123" s="91"/>
      <c r="E36123" s="93" t="s">
        <v>4884</v>
      </c>
      <c r="F36123" s="94">
        <v>41929</v>
      </c>
    </row>
    <row r="36124" spans="1:6" ht="0.2" customHeight="1" x14ac:dyDescent="0.2"/>
    <row r="36125" spans="1:6" ht="12.75" customHeight="1" x14ac:dyDescent="0.2">
      <c r="A36125" s="80" t="s">
        <v>4871</v>
      </c>
      <c r="B36125" s="81" t="s">
        <v>4894</v>
      </c>
      <c r="C36125" s="82" t="s">
        <v>4870</v>
      </c>
      <c r="D36125" s="82" t="s">
        <v>4873</v>
      </c>
      <c r="E36125" s="82" t="s">
        <v>4874</v>
      </c>
      <c r="F36125" s="83" t="s">
        <v>4875</v>
      </c>
    </row>
    <row r="36126" spans="1:6" ht="409.6" hidden="1" customHeight="1" x14ac:dyDescent="0.2"/>
    <row r="36127" spans="1:6" ht="25.5" customHeight="1" thickBot="1" x14ac:dyDescent="0.25">
      <c r="A36127" s="84" t="s">
        <v>4895</v>
      </c>
      <c r="B36127" s="85" t="s">
        <v>4896</v>
      </c>
      <c r="C36127" s="86" t="s">
        <v>4897</v>
      </c>
      <c r="D36127" s="87">
        <v>0.05</v>
      </c>
      <c r="E36127" s="88">
        <v>41929</v>
      </c>
      <c r="F36127" s="89">
        <f>+D36127*E36127</f>
        <v>2096.4500000000003</v>
      </c>
    </row>
    <row r="36128" spans="1:6" ht="409.6" hidden="1" customHeight="1" thickBot="1" x14ac:dyDescent="0.25"/>
    <row r="36129" spans="1:6" ht="13.5" customHeight="1" thickBot="1" x14ac:dyDescent="0.25">
      <c r="A36129" s="90" t="s">
        <v>4898</v>
      </c>
      <c r="B36129" s="91"/>
      <c r="C36129" s="92">
        <v>0.114389001191916</v>
      </c>
      <c r="D36129" s="91"/>
      <c r="E36129" s="93" t="s">
        <v>4884</v>
      </c>
      <c r="F36129" s="94">
        <v>2096</v>
      </c>
    </row>
    <row r="36130" spans="1:6" ht="0.2" customHeight="1" x14ac:dyDescent="0.2"/>
    <row r="36131" spans="1:6" ht="12.75" customHeight="1" x14ac:dyDescent="0.2">
      <c r="A36131" s="80" t="s">
        <v>4871</v>
      </c>
      <c r="B36131" s="81" t="s">
        <v>4899</v>
      </c>
      <c r="C36131" s="82" t="s">
        <v>4870</v>
      </c>
      <c r="D36131" s="82" t="s">
        <v>4873</v>
      </c>
      <c r="E36131" s="82" t="s">
        <v>4874</v>
      </c>
      <c r="F36131" s="83" t="s">
        <v>4875</v>
      </c>
    </row>
    <row r="36132" spans="1:6" ht="409.6" hidden="1" customHeight="1" x14ac:dyDescent="0.2"/>
    <row r="36133" spans="1:6" ht="25.5" customHeight="1" thickBot="1" x14ac:dyDescent="0.25">
      <c r="A36133" s="84" t="s">
        <v>6401</v>
      </c>
      <c r="B36133" s="85" t="s">
        <v>6402</v>
      </c>
      <c r="C36133" s="86" t="s">
        <v>109</v>
      </c>
      <c r="D36133" s="87">
        <v>0.2</v>
      </c>
      <c r="E36133" s="88">
        <v>15080</v>
      </c>
      <c r="F36133" s="89">
        <f>+D36133*E36133</f>
        <v>3016</v>
      </c>
    </row>
    <row r="36134" spans="1:6" ht="409.6" hidden="1" customHeight="1" thickBot="1" x14ac:dyDescent="0.25"/>
    <row r="36135" spans="1:6" ht="13.5" customHeight="1" thickBot="1" x14ac:dyDescent="0.25">
      <c r="A36135" s="90" t="s">
        <v>4904</v>
      </c>
      <c r="B36135" s="91"/>
      <c r="C36135" s="92">
        <v>0.164597913928826</v>
      </c>
      <c r="D36135" s="91"/>
      <c r="E36135" s="93" t="s">
        <v>4884</v>
      </c>
      <c r="F36135" s="94">
        <v>3016</v>
      </c>
    </row>
    <row r="36136" spans="1:6" ht="0.2" customHeight="1" thickBot="1" x14ac:dyDescent="0.25"/>
    <row r="36137" spans="1:6" ht="12.75" customHeight="1" thickBot="1" x14ac:dyDescent="0.3">
      <c r="A36137" s="157" t="s">
        <v>4909</v>
      </c>
      <c r="B36137" s="158"/>
      <c r="C36137" s="158"/>
      <c r="D36137" s="158"/>
      <c r="E36137" s="159">
        <v>1832344</v>
      </c>
      <c r="F36137" s="160"/>
    </row>
    <row r="36138" spans="1:6" ht="12.75" customHeight="1" x14ac:dyDescent="0.2"/>
    <row r="36139" spans="1:6" ht="12.75" customHeight="1" x14ac:dyDescent="0.2"/>
    <row r="36140" spans="1:6" ht="409.6" hidden="1" customHeight="1" x14ac:dyDescent="0.2"/>
    <row r="36141" spans="1:6" ht="12.75" customHeight="1" x14ac:dyDescent="0.25">
      <c r="A36141" s="144" t="s">
        <v>4868</v>
      </c>
      <c r="B36141" s="145"/>
      <c r="C36141" s="145"/>
      <c r="D36141" s="145"/>
      <c r="E36141" s="146"/>
      <c r="F36141" s="147"/>
    </row>
    <row r="36142" spans="1:6" ht="12.75" customHeight="1" x14ac:dyDescent="0.2">
      <c r="A36142" s="138" t="s">
        <v>4163</v>
      </c>
      <c r="B36142" s="139"/>
      <c r="C36142" s="139"/>
      <c r="D36142" s="140"/>
      <c r="E36142" s="76" t="s">
        <v>4869</v>
      </c>
      <c r="F36142" s="77" t="s">
        <v>4870</v>
      </c>
    </row>
    <row r="36143" spans="1:6" ht="12.75" customHeight="1" x14ac:dyDescent="0.2">
      <c r="A36143" s="141"/>
      <c r="B36143" s="142"/>
      <c r="C36143" s="142"/>
      <c r="D36143" s="143"/>
      <c r="E36143" s="78" t="s">
        <v>4162</v>
      </c>
      <c r="F36143" s="79" t="s">
        <v>9</v>
      </c>
    </row>
    <row r="36144" spans="1:6" ht="409.6" hidden="1" customHeight="1" x14ac:dyDescent="0.2"/>
    <row r="36145" spans="1:6" ht="12.75" customHeight="1" x14ac:dyDescent="0.2">
      <c r="A36145" s="80" t="s">
        <v>4871</v>
      </c>
      <c r="B36145" s="81" t="s">
        <v>4872</v>
      </c>
      <c r="C36145" s="82" t="s">
        <v>4870</v>
      </c>
      <c r="D36145" s="82" t="s">
        <v>4873</v>
      </c>
      <c r="E36145" s="82" t="s">
        <v>4874</v>
      </c>
      <c r="F36145" s="83" t="s">
        <v>4875</v>
      </c>
    </row>
    <row r="36146" spans="1:6" ht="409.6" hidden="1" customHeight="1" x14ac:dyDescent="0.2"/>
    <row r="36147" spans="1:6" ht="25.5" customHeight="1" x14ac:dyDescent="0.2">
      <c r="A36147" s="84" t="s">
        <v>7242</v>
      </c>
      <c r="B36147" s="85" t="s">
        <v>7243</v>
      </c>
      <c r="C36147" s="86" t="s">
        <v>9</v>
      </c>
      <c r="D36147" s="87">
        <v>1</v>
      </c>
      <c r="E36147" s="88">
        <v>77540</v>
      </c>
      <c r="F36147" s="89">
        <f>+D36147*E36147</f>
        <v>77540</v>
      </c>
    </row>
    <row r="36148" spans="1:6" ht="409.6" hidden="1" customHeight="1" x14ac:dyDescent="0.2"/>
    <row r="36149" spans="1:6" ht="25.5" customHeight="1" x14ac:dyDescent="0.2">
      <c r="A36149" s="84" t="s">
        <v>6936</v>
      </c>
      <c r="B36149" s="85" t="s">
        <v>6937</v>
      </c>
      <c r="C36149" s="86" t="s">
        <v>9</v>
      </c>
      <c r="D36149" s="87">
        <v>0.5</v>
      </c>
      <c r="E36149" s="88">
        <v>36697</v>
      </c>
      <c r="F36149" s="89">
        <f>+D36149*E36149</f>
        <v>18348.5</v>
      </c>
    </row>
    <row r="36150" spans="1:6" ht="409.6" hidden="1" customHeight="1" x14ac:dyDescent="0.2"/>
    <row r="36151" spans="1:6" ht="25.5" customHeight="1" x14ac:dyDescent="0.2">
      <c r="A36151" s="84" t="s">
        <v>6938</v>
      </c>
      <c r="B36151" s="85" t="s">
        <v>6939</v>
      </c>
      <c r="C36151" s="86" t="s">
        <v>1212</v>
      </c>
      <c r="D36151" s="87">
        <v>0.2</v>
      </c>
      <c r="E36151" s="88">
        <v>17028</v>
      </c>
      <c r="F36151" s="89">
        <f>+D36151*E36151</f>
        <v>3405.6000000000004</v>
      </c>
    </row>
    <row r="36152" spans="1:6" ht="409.6" hidden="1" customHeight="1" x14ac:dyDescent="0.2"/>
    <row r="36153" spans="1:6" ht="25.5" customHeight="1" thickBot="1" x14ac:dyDescent="0.25">
      <c r="A36153" s="84" t="s">
        <v>7214</v>
      </c>
      <c r="B36153" s="85" t="s">
        <v>7215</v>
      </c>
      <c r="C36153" s="86" t="s">
        <v>1212</v>
      </c>
      <c r="D36153" s="87">
        <v>0.5</v>
      </c>
      <c r="E36153" s="88">
        <v>2821</v>
      </c>
      <c r="F36153" s="89">
        <f>+D36153*E36153</f>
        <v>1410.5</v>
      </c>
    </row>
    <row r="36154" spans="1:6" ht="409.6" hidden="1" customHeight="1" x14ac:dyDescent="0.2"/>
    <row r="36155" spans="1:6" ht="13.5" customHeight="1" thickBot="1" x14ac:dyDescent="0.25">
      <c r="A36155" s="90" t="s">
        <v>4883</v>
      </c>
      <c r="B36155" s="91"/>
      <c r="C36155" s="92">
        <v>87.778048950561299</v>
      </c>
      <c r="D36155" s="91"/>
      <c r="E36155" s="93" t="s">
        <v>4884</v>
      </c>
      <c r="F36155" s="94">
        <v>100706</v>
      </c>
    </row>
    <row r="36156" spans="1:6" ht="0.2" customHeight="1" x14ac:dyDescent="0.2"/>
    <row r="36157" spans="1:6" ht="12.75" customHeight="1" x14ac:dyDescent="0.2">
      <c r="A36157" s="80" t="s">
        <v>4871</v>
      </c>
      <c r="B36157" s="81" t="s">
        <v>4885</v>
      </c>
      <c r="C36157" s="82" t="s">
        <v>4870</v>
      </c>
      <c r="D36157" s="82" t="s">
        <v>4873</v>
      </c>
      <c r="E36157" s="82" t="s">
        <v>4874</v>
      </c>
      <c r="F36157" s="83" t="s">
        <v>4875</v>
      </c>
    </row>
    <row r="36158" spans="1:6" ht="409.6" hidden="1" customHeight="1" x14ac:dyDescent="0.2"/>
    <row r="36159" spans="1:6" ht="25.5" customHeight="1" thickBot="1" x14ac:dyDescent="0.25">
      <c r="A36159" s="84" t="s">
        <v>6003</v>
      </c>
      <c r="B36159" s="85" t="s">
        <v>6004</v>
      </c>
      <c r="C36159" s="86" t="s">
        <v>4888</v>
      </c>
      <c r="D36159" s="87">
        <v>5.688E-2</v>
      </c>
      <c r="E36159" s="88">
        <v>184277</v>
      </c>
      <c r="F36159" s="89">
        <f>+D36159*E36159</f>
        <v>10481.67576</v>
      </c>
    </row>
    <row r="36160" spans="1:6" ht="409.6" hidden="1" customHeight="1" thickBot="1" x14ac:dyDescent="0.25"/>
    <row r="36161" spans="1:6" ht="13.5" customHeight="1" thickBot="1" x14ac:dyDescent="0.25">
      <c r="A36161" s="90" t="s">
        <v>4893</v>
      </c>
      <c r="B36161" s="91"/>
      <c r="C36161" s="92">
        <v>9.1363921623317808</v>
      </c>
      <c r="D36161" s="91"/>
      <c r="E36161" s="93" t="s">
        <v>4884</v>
      </c>
      <c r="F36161" s="94">
        <v>10482</v>
      </c>
    </row>
    <row r="36162" spans="1:6" ht="0.2" customHeight="1" x14ac:dyDescent="0.2"/>
    <row r="36163" spans="1:6" ht="12.75" customHeight="1" x14ac:dyDescent="0.2">
      <c r="A36163" s="80" t="s">
        <v>4871</v>
      </c>
      <c r="B36163" s="81" t="s">
        <v>4894</v>
      </c>
      <c r="C36163" s="82" t="s">
        <v>4870</v>
      </c>
      <c r="D36163" s="82" t="s">
        <v>4873</v>
      </c>
      <c r="E36163" s="82" t="s">
        <v>4874</v>
      </c>
      <c r="F36163" s="83" t="s">
        <v>4875</v>
      </c>
    </row>
    <row r="36164" spans="1:6" ht="409.6" hidden="1" customHeight="1" x14ac:dyDescent="0.2"/>
    <row r="36165" spans="1:6" ht="25.5" customHeight="1" thickBot="1" x14ac:dyDescent="0.25">
      <c r="A36165" s="84" t="s">
        <v>4895</v>
      </c>
      <c r="B36165" s="85" t="s">
        <v>4896</v>
      </c>
      <c r="C36165" s="86" t="s">
        <v>4897</v>
      </c>
      <c r="D36165" s="87">
        <v>0.05</v>
      </c>
      <c r="E36165" s="88">
        <v>10482</v>
      </c>
      <c r="F36165" s="89">
        <f>+D36165*E36165</f>
        <v>524.1</v>
      </c>
    </row>
    <row r="36166" spans="1:6" ht="409.6" hidden="1" customHeight="1" thickBot="1" x14ac:dyDescent="0.25"/>
    <row r="36167" spans="1:6" ht="13.5" customHeight="1" thickBot="1" x14ac:dyDescent="0.25">
      <c r="A36167" s="90" t="s">
        <v>4898</v>
      </c>
      <c r="B36167" s="91"/>
      <c r="C36167" s="92">
        <v>0.45673244543616198</v>
      </c>
      <c r="D36167" s="91"/>
      <c r="E36167" s="93" t="s">
        <v>4884</v>
      </c>
      <c r="F36167" s="94">
        <v>524</v>
      </c>
    </row>
    <row r="36168" spans="1:6" ht="0.2" customHeight="1" x14ac:dyDescent="0.2"/>
    <row r="36169" spans="1:6" ht="12.75" customHeight="1" x14ac:dyDescent="0.2">
      <c r="A36169" s="80" t="s">
        <v>4871</v>
      </c>
      <c r="B36169" s="81" t="s">
        <v>4899</v>
      </c>
      <c r="C36169" s="82" t="s">
        <v>4870</v>
      </c>
      <c r="D36169" s="82" t="s">
        <v>4873</v>
      </c>
      <c r="E36169" s="82" t="s">
        <v>4874</v>
      </c>
      <c r="F36169" s="83" t="s">
        <v>4875</v>
      </c>
    </row>
    <row r="36170" spans="1:6" ht="409.6" hidden="1" customHeight="1" x14ac:dyDescent="0.2"/>
    <row r="36171" spans="1:6" ht="25.5" customHeight="1" thickBot="1" x14ac:dyDescent="0.25">
      <c r="A36171" s="84" t="s">
        <v>6401</v>
      </c>
      <c r="B36171" s="85" t="s">
        <v>6402</v>
      </c>
      <c r="C36171" s="86" t="s">
        <v>109</v>
      </c>
      <c r="D36171" s="87">
        <v>0.2</v>
      </c>
      <c r="E36171" s="88">
        <v>15080</v>
      </c>
      <c r="F36171" s="89">
        <f>+D36171*E36171</f>
        <v>3016</v>
      </c>
    </row>
    <row r="36172" spans="1:6" ht="409.6" hidden="1" customHeight="1" thickBot="1" x14ac:dyDescent="0.25"/>
    <row r="36173" spans="1:6" ht="13.5" customHeight="1" thickBot="1" x14ac:dyDescent="0.25">
      <c r="A36173" s="90" t="s">
        <v>4904</v>
      </c>
      <c r="B36173" s="91"/>
      <c r="C36173" s="92">
        <v>2.6288264416707299</v>
      </c>
      <c r="D36173" s="91"/>
      <c r="E36173" s="93" t="s">
        <v>4884</v>
      </c>
      <c r="F36173" s="94">
        <v>3016</v>
      </c>
    </row>
    <row r="36174" spans="1:6" ht="0.2" customHeight="1" thickBot="1" x14ac:dyDescent="0.25"/>
    <row r="36175" spans="1:6" ht="12.75" customHeight="1" thickBot="1" x14ac:dyDescent="0.3">
      <c r="A36175" s="157" t="s">
        <v>4909</v>
      </c>
      <c r="B36175" s="158"/>
      <c r="C36175" s="158"/>
      <c r="D36175" s="158"/>
      <c r="E36175" s="159">
        <v>114728</v>
      </c>
      <c r="F36175" s="160"/>
    </row>
    <row r="36176" spans="1:6" ht="12.75" customHeight="1" x14ac:dyDescent="0.2"/>
    <row r="36177" spans="1:6" ht="12.75" customHeight="1" x14ac:dyDescent="0.2"/>
    <row r="36178" spans="1:6" ht="409.6" hidden="1" customHeight="1" x14ac:dyDescent="0.2"/>
    <row r="36179" spans="1:6" ht="12.75" customHeight="1" x14ac:dyDescent="0.25">
      <c r="A36179" s="144" t="s">
        <v>4868</v>
      </c>
      <c r="B36179" s="145"/>
      <c r="C36179" s="145"/>
      <c r="D36179" s="145"/>
      <c r="E36179" s="146"/>
      <c r="F36179" s="147"/>
    </row>
    <row r="36180" spans="1:6" ht="12.75" customHeight="1" x14ac:dyDescent="0.2">
      <c r="A36180" s="138" t="s">
        <v>4165</v>
      </c>
      <c r="B36180" s="139"/>
      <c r="C36180" s="139"/>
      <c r="D36180" s="140"/>
      <c r="E36180" s="76" t="s">
        <v>4869</v>
      </c>
      <c r="F36180" s="77" t="s">
        <v>4870</v>
      </c>
    </row>
    <row r="36181" spans="1:6" ht="12.75" customHeight="1" x14ac:dyDescent="0.2">
      <c r="A36181" s="141"/>
      <c r="B36181" s="142"/>
      <c r="C36181" s="142"/>
      <c r="D36181" s="143"/>
      <c r="E36181" s="78" t="s">
        <v>4164</v>
      </c>
      <c r="F36181" s="79" t="s">
        <v>9</v>
      </c>
    </row>
    <row r="36182" spans="1:6" ht="409.6" hidden="1" customHeight="1" x14ac:dyDescent="0.2"/>
    <row r="36183" spans="1:6" ht="12.75" customHeight="1" x14ac:dyDescent="0.2">
      <c r="A36183" s="80" t="s">
        <v>4871</v>
      </c>
      <c r="B36183" s="81" t="s">
        <v>4872</v>
      </c>
      <c r="C36183" s="82" t="s">
        <v>4870</v>
      </c>
      <c r="D36183" s="82" t="s">
        <v>4873</v>
      </c>
      <c r="E36183" s="82" t="s">
        <v>4874</v>
      </c>
      <c r="F36183" s="83" t="s">
        <v>4875</v>
      </c>
    </row>
    <row r="36184" spans="1:6" ht="409.6" hidden="1" customHeight="1" x14ac:dyDescent="0.2"/>
    <row r="36185" spans="1:6" ht="25.5" customHeight="1" x14ac:dyDescent="0.2">
      <c r="A36185" s="84" t="s">
        <v>7244</v>
      </c>
      <c r="B36185" s="85" t="s">
        <v>7245</v>
      </c>
      <c r="C36185" s="86" t="s">
        <v>9</v>
      </c>
      <c r="D36185" s="87">
        <v>1</v>
      </c>
      <c r="E36185" s="88">
        <v>114210</v>
      </c>
      <c r="F36185" s="89">
        <f>+D36185*E36185</f>
        <v>114210</v>
      </c>
    </row>
    <row r="36186" spans="1:6" ht="409.6" hidden="1" customHeight="1" x14ac:dyDescent="0.2"/>
    <row r="36187" spans="1:6" ht="25.5" customHeight="1" x14ac:dyDescent="0.2">
      <c r="A36187" s="84" t="s">
        <v>7190</v>
      </c>
      <c r="B36187" s="85" t="s">
        <v>7191</v>
      </c>
      <c r="C36187" s="86" t="s">
        <v>9</v>
      </c>
      <c r="D36187" s="87">
        <v>0.5</v>
      </c>
      <c r="E36187" s="88">
        <v>59686</v>
      </c>
      <c r="F36187" s="89">
        <f>+D36187*E36187</f>
        <v>29843</v>
      </c>
    </row>
    <row r="36188" spans="1:6" ht="409.6" hidden="1" customHeight="1" x14ac:dyDescent="0.2"/>
    <row r="36189" spans="1:6" ht="25.5" customHeight="1" x14ac:dyDescent="0.2">
      <c r="A36189" s="84" t="s">
        <v>6938</v>
      </c>
      <c r="B36189" s="85" t="s">
        <v>6939</v>
      </c>
      <c r="C36189" s="86" t="s">
        <v>1212</v>
      </c>
      <c r="D36189" s="87">
        <v>0.2</v>
      </c>
      <c r="E36189" s="88">
        <v>17028</v>
      </c>
      <c r="F36189" s="89">
        <f>+D36189*E36189</f>
        <v>3405.6000000000004</v>
      </c>
    </row>
    <row r="36190" spans="1:6" ht="409.6" hidden="1" customHeight="1" x14ac:dyDescent="0.2"/>
    <row r="36191" spans="1:6" ht="25.5" customHeight="1" thickBot="1" x14ac:dyDescent="0.25">
      <c r="A36191" s="84" t="s">
        <v>7216</v>
      </c>
      <c r="B36191" s="85" t="s">
        <v>7217</v>
      </c>
      <c r="C36191" s="86" t="s">
        <v>9</v>
      </c>
      <c r="D36191" s="87">
        <v>0.5</v>
      </c>
      <c r="E36191" s="88">
        <v>3630</v>
      </c>
      <c r="F36191" s="89">
        <f>+D36191*E36191</f>
        <v>1815</v>
      </c>
    </row>
    <row r="36192" spans="1:6" ht="409.6" hidden="1" customHeight="1" thickBot="1" x14ac:dyDescent="0.25"/>
    <row r="36193" spans="1:6" ht="13.5" customHeight="1" thickBot="1" x14ac:dyDescent="0.25">
      <c r="A36193" s="90" t="s">
        <v>4883</v>
      </c>
      <c r="B36193" s="91"/>
      <c r="C36193" s="92">
        <v>89.404366184529707</v>
      </c>
      <c r="D36193" s="91"/>
      <c r="E36193" s="93" t="s">
        <v>4884</v>
      </c>
      <c r="F36193" s="94">
        <v>149274</v>
      </c>
    </row>
    <row r="36194" spans="1:6" ht="0.2" customHeight="1" x14ac:dyDescent="0.2"/>
    <row r="36195" spans="1:6" ht="12.75" customHeight="1" x14ac:dyDescent="0.2">
      <c r="A36195" s="80" t="s">
        <v>4871</v>
      </c>
      <c r="B36195" s="81" t="s">
        <v>4885</v>
      </c>
      <c r="C36195" s="82" t="s">
        <v>4870</v>
      </c>
      <c r="D36195" s="82" t="s">
        <v>4873</v>
      </c>
      <c r="E36195" s="82" t="s">
        <v>4874</v>
      </c>
      <c r="F36195" s="83" t="s">
        <v>4875</v>
      </c>
    </row>
    <row r="36196" spans="1:6" ht="409.6" hidden="1" customHeight="1" x14ac:dyDescent="0.2"/>
    <row r="36197" spans="1:6" ht="25.5" customHeight="1" thickBot="1" x14ac:dyDescent="0.25">
      <c r="A36197" s="84" t="s">
        <v>6003</v>
      </c>
      <c r="B36197" s="85" t="s">
        <v>6004</v>
      </c>
      <c r="C36197" s="86" t="s">
        <v>4888</v>
      </c>
      <c r="D36197" s="87">
        <v>7.5840000000000005E-2</v>
      </c>
      <c r="E36197" s="88">
        <v>184277</v>
      </c>
      <c r="F36197" s="89">
        <f>+D36197*E36197</f>
        <v>13975.56768</v>
      </c>
    </row>
    <row r="36198" spans="1:6" ht="409.6" hidden="1" customHeight="1" thickBot="1" x14ac:dyDescent="0.25"/>
    <row r="36199" spans="1:6" ht="13.5" customHeight="1" thickBot="1" x14ac:dyDescent="0.25">
      <c r="A36199" s="90" t="s">
        <v>4893</v>
      </c>
      <c r="B36199" s="91"/>
      <c r="C36199" s="92">
        <v>8.3706165962926296</v>
      </c>
      <c r="D36199" s="91"/>
      <c r="E36199" s="93" t="s">
        <v>4884</v>
      </c>
      <c r="F36199" s="94">
        <v>13976</v>
      </c>
    </row>
    <row r="36200" spans="1:6" ht="0.2" customHeight="1" x14ac:dyDescent="0.2"/>
    <row r="36201" spans="1:6" ht="12.75" customHeight="1" x14ac:dyDescent="0.2">
      <c r="A36201" s="80" t="s">
        <v>4871</v>
      </c>
      <c r="B36201" s="81" t="s">
        <v>4894</v>
      </c>
      <c r="C36201" s="82" t="s">
        <v>4870</v>
      </c>
      <c r="D36201" s="82" t="s">
        <v>4873</v>
      </c>
      <c r="E36201" s="82" t="s">
        <v>4874</v>
      </c>
      <c r="F36201" s="83" t="s">
        <v>4875</v>
      </c>
    </row>
    <row r="36202" spans="1:6" ht="409.6" hidden="1" customHeight="1" x14ac:dyDescent="0.2"/>
    <row r="36203" spans="1:6" ht="25.5" customHeight="1" x14ac:dyDescent="0.2">
      <c r="A36203" s="84" t="s">
        <v>4895</v>
      </c>
      <c r="B36203" s="85" t="s">
        <v>4896</v>
      </c>
      <c r="C36203" s="86" t="s">
        <v>4897</v>
      </c>
      <c r="D36203" s="87">
        <v>0.05</v>
      </c>
      <c r="E36203" s="88">
        <v>13976</v>
      </c>
      <c r="F36203" s="89">
        <f>+D36203*E36203</f>
        <v>698.80000000000007</v>
      </c>
    </row>
    <row r="36204" spans="1:6" ht="409.6" hidden="1" customHeight="1" x14ac:dyDescent="0.2"/>
    <row r="36205" spans="1:6" ht="6.6" customHeight="1" thickBot="1" x14ac:dyDescent="0.25"/>
    <row r="36206" spans="1:6" ht="13.5" customHeight="1" thickBot="1" x14ac:dyDescent="0.25">
      <c r="A36206" s="90" t="s">
        <v>4898</v>
      </c>
      <c r="B36206" s="91"/>
      <c r="C36206" s="92">
        <v>0.41865061539843701</v>
      </c>
      <c r="D36206" s="91"/>
      <c r="E36206" s="93" t="s">
        <v>4884</v>
      </c>
      <c r="F36206" s="94">
        <v>699</v>
      </c>
    </row>
    <row r="36207" spans="1:6" ht="0.2" customHeight="1" x14ac:dyDescent="0.2"/>
    <row r="36208" spans="1:6" ht="12.75" customHeight="1" x14ac:dyDescent="0.2">
      <c r="A36208" s="80" t="s">
        <v>4871</v>
      </c>
      <c r="B36208" s="81" t="s">
        <v>4899</v>
      </c>
      <c r="C36208" s="82" t="s">
        <v>4870</v>
      </c>
      <c r="D36208" s="82" t="s">
        <v>4873</v>
      </c>
      <c r="E36208" s="82" t="s">
        <v>4874</v>
      </c>
      <c r="F36208" s="83" t="s">
        <v>4875</v>
      </c>
    </row>
    <row r="36209" spans="1:6" ht="409.6" hidden="1" customHeight="1" x14ac:dyDescent="0.2"/>
    <row r="36210" spans="1:6" ht="25.5" customHeight="1" thickBot="1" x14ac:dyDescent="0.25">
      <c r="A36210" s="84" t="s">
        <v>6401</v>
      </c>
      <c r="B36210" s="85" t="s">
        <v>6402</v>
      </c>
      <c r="C36210" s="86" t="s">
        <v>109</v>
      </c>
      <c r="D36210" s="87">
        <v>0.2</v>
      </c>
      <c r="E36210" s="88">
        <v>15080</v>
      </c>
      <c r="F36210" s="89">
        <f>+D36210*E36210</f>
        <v>3016</v>
      </c>
    </row>
    <row r="36211" spans="1:6" ht="409.6" hidden="1" customHeight="1" thickBot="1" x14ac:dyDescent="0.25"/>
    <row r="36212" spans="1:6" ht="13.5" customHeight="1" thickBot="1" x14ac:dyDescent="0.25">
      <c r="A36212" s="90" t="s">
        <v>4904</v>
      </c>
      <c r="B36212" s="91"/>
      <c r="C36212" s="92">
        <v>1.8063666037792301</v>
      </c>
      <c r="D36212" s="91"/>
      <c r="E36212" s="93" t="s">
        <v>4884</v>
      </c>
      <c r="F36212" s="94">
        <v>3016</v>
      </c>
    </row>
    <row r="36213" spans="1:6" ht="0.2" customHeight="1" thickBot="1" x14ac:dyDescent="0.25"/>
    <row r="36214" spans="1:6" ht="12.75" customHeight="1" thickBot="1" x14ac:dyDescent="0.3">
      <c r="A36214" s="157" t="s">
        <v>4909</v>
      </c>
      <c r="B36214" s="158"/>
      <c r="C36214" s="158"/>
      <c r="D36214" s="158"/>
      <c r="E36214" s="159">
        <v>166965</v>
      </c>
      <c r="F36214" s="160"/>
    </row>
    <row r="36215" spans="1:6" ht="12.75" customHeight="1" x14ac:dyDescent="0.2"/>
    <row r="36216" spans="1:6" ht="12.75" customHeight="1" x14ac:dyDescent="0.2"/>
    <row r="36217" spans="1:6" ht="409.6" hidden="1" customHeight="1" x14ac:dyDescent="0.2"/>
    <row r="36218" spans="1:6" ht="12.75" customHeight="1" x14ac:dyDescent="0.25">
      <c r="A36218" s="144" t="s">
        <v>4868</v>
      </c>
      <c r="B36218" s="145"/>
      <c r="C36218" s="145"/>
      <c r="D36218" s="145"/>
      <c r="E36218" s="146"/>
      <c r="F36218" s="147"/>
    </row>
    <row r="36219" spans="1:6" ht="12.75" customHeight="1" x14ac:dyDescent="0.2">
      <c r="A36219" s="138" t="s">
        <v>4167</v>
      </c>
      <c r="B36219" s="139"/>
      <c r="C36219" s="139"/>
      <c r="D36219" s="140"/>
      <c r="E36219" s="76" t="s">
        <v>4869</v>
      </c>
      <c r="F36219" s="77" t="s">
        <v>4870</v>
      </c>
    </row>
    <row r="36220" spans="1:6" ht="12.75" customHeight="1" x14ac:dyDescent="0.2">
      <c r="A36220" s="141"/>
      <c r="B36220" s="142"/>
      <c r="C36220" s="142"/>
      <c r="D36220" s="143"/>
      <c r="E36220" s="78" t="s">
        <v>4166</v>
      </c>
      <c r="F36220" s="79" t="s">
        <v>9</v>
      </c>
    </row>
    <row r="36221" spans="1:6" ht="409.6" hidden="1" customHeight="1" x14ac:dyDescent="0.2"/>
    <row r="36222" spans="1:6" ht="12.75" customHeight="1" x14ac:dyDescent="0.2">
      <c r="A36222" s="80" t="s">
        <v>4871</v>
      </c>
      <c r="B36222" s="81" t="s">
        <v>4872</v>
      </c>
      <c r="C36222" s="82" t="s">
        <v>4870</v>
      </c>
      <c r="D36222" s="82" t="s">
        <v>4873</v>
      </c>
      <c r="E36222" s="82" t="s">
        <v>4874</v>
      </c>
      <c r="F36222" s="83" t="s">
        <v>4875</v>
      </c>
    </row>
    <row r="36223" spans="1:6" ht="409.6" hidden="1" customHeight="1" x14ac:dyDescent="0.2"/>
    <row r="36224" spans="1:6" ht="25.5" customHeight="1" x14ac:dyDescent="0.2">
      <c r="A36224" s="84" t="s">
        <v>7246</v>
      </c>
      <c r="B36224" s="85" t="s">
        <v>7247</v>
      </c>
      <c r="C36224" s="86" t="s">
        <v>9</v>
      </c>
      <c r="D36224" s="87">
        <v>1</v>
      </c>
      <c r="E36224" s="88">
        <v>214350</v>
      </c>
      <c r="F36224" s="89">
        <f>+D36224*E36224</f>
        <v>214350</v>
      </c>
    </row>
    <row r="36225" spans="1:6" ht="409.6" hidden="1" customHeight="1" x14ac:dyDescent="0.2"/>
    <row r="36226" spans="1:6" ht="25.5" customHeight="1" x14ac:dyDescent="0.2">
      <c r="A36226" s="84" t="s">
        <v>7196</v>
      </c>
      <c r="B36226" s="85" t="s">
        <v>7197</v>
      </c>
      <c r="C36226" s="86" t="s">
        <v>9</v>
      </c>
      <c r="D36226" s="87">
        <v>0.5</v>
      </c>
      <c r="E36226" s="88">
        <v>139316</v>
      </c>
      <c r="F36226" s="89">
        <f>+D36226*E36226</f>
        <v>69658</v>
      </c>
    </row>
    <row r="36227" spans="1:6" ht="409.6" hidden="1" customHeight="1" x14ac:dyDescent="0.2"/>
    <row r="36228" spans="1:6" ht="25.5" customHeight="1" x14ac:dyDescent="0.2">
      <c r="A36228" s="84" t="s">
        <v>6938</v>
      </c>
      <c r="B36228" s="85" t="s">
        <v>6939</v>
      </c>
      <c r="C36228" s="86" t="s">
        <v>1212</v>
      </c>
      <c r="D36228" s="87">
        <v>0.2</v>
      </c>
      <c r="E36228" s="88">
        <v>17028</v>
      </c>
      <c r="F36228" s="89">
        <f>+D36228*E36228</f>
        <v>3405.6000000000004</v>
      </c>
    </row>
    <row r="36229" spans="1:6" ht="409.6" hidden="1" customHeight="1" x14ac:dyDescent="0.2"/>
    <row r="36230" spans="1:6" ht="25.5" customHeight="1" thickBot="1" x14ac:dyDescent="0.25">
      <c r="A36230" s="84" t="s">
        <v>7220</v>
      </c>
      <c r="B36230" s="85" t="s">
        <v>7221</v>
      </c>
      <c r="C36230" s="86" t="s">
        <v>1212</v>
      </c>
      <c r="D36230" s="87">
        <v>0.5</v>
      </c>
      <c r="E36230" s="88">
        <v>16600</v>
      </c>
      <c r="F36230" s="89">
        <f>+D36230*E36230</f>
        <v>8300</v>
      </c>
    </row>
    <row r="36231" spans="1:6" ht="409.6" hidden="1" customHeight="1" thickBot="1" x14ac:dyDescent="0.25"/>
    <row r="36232" spans="1:6" ht="13.5" customHeight="1" thickBot="1" x14ac:dyDescent="0.25">
      <c r="A36232" s="90" t="s">
        <v>4883</v>
      </c>
      <c r="B36232" s="91"/>
      <c r="C36232" s="92">
        <v>92.197131018485294</v>
      </c>
      <c r="D36232" s="91"/>
      <c r="E36232" s="93" t="s">
        <v>4884</v>
      </c>
      <c r="F36232" s="94">
        <v>295714</v>
      </c>
    </row>
    <row r="36233" spans="1:6" ht="0.2" customHeight="1" x14ac:dyDescent="0.2"/>
    <row r="36234" spans="1:6" ht="12.75" customHeight="1" x14ac:dyDescent="0.2">
      <c r="A36234" s="80" t="s">
        <v>4871</v>
      </c>
      <c r="B36234" s="81" t="s">
        <v>4885</v>
      </c>
      <c r="C36234" s="82" t="s">
        <v>4870</v>
      </c>
      <c r="D36234" s="82" t="s">
        <v>4873</v>
      </c>
      <c r="E36234" s="82" t="s">
        <v>4874</v>
      </c>
      <c r="F36234" s="83" t="s">
        <v>4875</v>
      </c>
    </row>
    <row r="36235" spans="1:6" ht="409.6" hidden="1" customHeight="1" x14ac:dyDescent="0.2"/>
    <row r="36236" spans="1:6" ht="25.5" customHeight="1" thickBot="1" x14ac:dyDescent="0.25">
      <c r="A36236" s="84" t="s">
        <v>6003</v>
      </c>
      <c r="B36236" s="85" t="s">
        <v>6004</v>
      </c>
      <c r="C36236" s="86" t="s">
        <v>4888</v>
      </c>
      <c r="D36236" s="87">
        <v>0.11376</v>
      </c>
      <c r="E36236" s="88">
        <v>184277</v>
      </c>
      <c r="F36236" s="89">
        <f>+D36236*E36236</f>
        <v>20963.35152</v>
      </c>
    </row>
    <row r="36237" spans="1:6" ht="409.6" hidden="1" customHeight="1" thickBot="1" x14ac:dyDescent="0.25"/>
    <row r="36238" spans="1:6" ht="13.5" customHeight="1" thickBot="1" x14ac:dyDescent="0.25">
      <c r="A36238" s="90" t="s">
        <v>4893</v>
      </c>
      <c r="B36238" s="91"/>
      <c r="C36238" s="92">
        <v>6.5358030311061004</v>
      </c>
      <c r="D36238" s="91"/>
      <c r="E36238" s="93" t="s">
        <v>4884</v>
      </c>
      <c r="F36238" s="94">
        <v>20963</v>
      </c>
    </row>
    <row r="36239" spans="1:6" ht="0.2" customHeight="1" x14ac:dyDescent="0.2"/>
    <row r="36240" spans="1:6" ht="12.75" customHeight="1" x14ac:dyDescent="0.2">
      <c r="A36240" s="80" t="s">
        <v>4871</v>
      </c>
      <c r="B36240" s="81" t="s">
        <v>4894</v>
      </c>
      <c r="C36240" s="82" t="s">
        <v>4870</v>
      </c>
      <c r="D36240" s="82" t="s">
        <v>4873</v>
      </c>
      <c r="E36240" s="82" t="s">
        <v>4874</v>
      </c>
      <c r="F36240" s="83" t="s">
        <v>4875</v>
      </c>
    </row>
    <row r="36241" spans="1:6" ht="409.6" hidden="1" customHeight="1" x14ac:dyDescent="0.2"/>
    <row r="36242" spans="1:6" ht="25.5" customHeight="1" thickBot="1" x14ac:dyDescent="0.25">
      <c r="A36242" s="84" t="s">
        <v>4895</v>
      </c>
      <c r="B36242" s="85" t="s">
        <v>4896</v>
      </c>
      <c r="C36242" s="86" t="s">
        <v>4897</v>
      </c>
      <c r="D36242" s="87">
        <v>0.05</v>
      </c>
      <c r="E36242" s="88">
        <v>20963</v>
      </c>
      <c r="F36242" s="89">
        <f>+D36242*E36242</f>
        <v>1048.1500000000001</v>
      </c>
    </row>
    <row r="36243" spans="1:6" ht="409.6" hidden="1" customHeight="1" thickBot="1" x14ac:dyDescent="0.25"/>
    <row r="36244" spans="1:6" ht="13.5" customHeight="1" thickBot="1" x14ac:dyDescent="0.25">
      <c r="A36244" s="90" t="s">
        <v>4898</v>
      </c>
      <c r="B36244" s="91"/>
      <c r="C36244" s="92">
        <v>0.32674338484945797</v>
      </c>
      <c r="D36244" s="91"/>
      <c r="E36244" s="93" t="s">
        <v>4884</v>
      </c>
      <c r="F36244" s="94">
        <v>1048</v>
      </c>
    </row>
    <row r="36245" spans="1:6" ht="0.2" customHeight="1" x14ac:dyDescent="0.2"/>
    <row r="36246" spans="1:6" ht="12.75" customHeight="1" x14ac:dyDescent="0.2">
      <c r="A36246" s="80" t="s">
        <v>4871</v>
      </c>
      <c r="B36246" s="81" t="s">
        <v>4899</v>
      </c>
      <c r="C36246" s="82" t="s">
        <v>4870</v>
      </c>
      <c r="D36246" s="82" t="s">
        <v>4873</v>
      </c>
      <c r="E36246" s="82" t="s">
        <v>4874</v>
      </c>
      <c r="F36246" s="83" t="s">
        <v>4875</v>
      </c>
    </row>
    <row r="36247" spans="1:6" ht="409.6" hidden="1" customHeight="1" x14ac:dyDescent="0.2"/>
    <row r="36248" spans="1:6" ht="25.5" customHeight="1" thickBot="1" x14ac:dyDescent="0.25">
      <c r="A36248" s="84" t="s">
        <v>6401</v>
      </c>
      <c r="B36248" s="85" t="s">
        <v>6402</v>
      </c>
      <c r="C36248" s="86" t="s">
        <v>109</v>
      </c>
      <c r="D36248" s="87">
        <v>0.2</v>
      </c>
      <c r="E36248" s="88">
        <v>15080</v>
      </c>
      <c r="F36248" s="89">
        <f>+D36248*E36248</f>
        <v>3016</v>
      </c>
    </row>
    <row r="36249" spans="1:6" ht="409.6" hidden="1" customHeight="1" thickBot="1" x14ac:dyDescent="0.25"/>
    <row r="36250" spans="1:6" ht="13.5" customHeight="1" thickBot="1" x14ac:dyDescent="0.25">
      <c r="A36250" s="90" t="s">
        <v>4904</v>
      </c>
      <c r="B36250" s="91"/>
      <c r="C36250" s="92">
        <v>0.94032256555912697</v>
      </c>
      <c r="D36250" s="91"/>
      <c r="E36250" s="93" t="s">
        <v>4884</v>
      </c>
      <c r="F36250" s="94">
        <v>3016</v>
      </c>
    </row>
    <row r="36251" spans="1:6" ht="0.2" customHeight="1" thickBot="1" x14ac:dyDescent="0.25"/>
    <row r="36252" spans="1:6" ht="12.75" customHeight="1" thickBot="1" x14ac:dyDescent="0.3">
      <c r="A36252" s="157" t="s">
        <v>4909</v>
      </c>
      <c r="B36252" s="158"/>
      <c r="C36252" s="158"/>
      <c r="D36252" s="158"/>
      <c r="E36252" s="159">
        <v>320741</v>
      </c>
      <c r="F36252" s="160"/>
    </row>
    <row r="36253" spans="1:6" ht="12.75" customHeight="1" x14ac:dyDescent="0.2"/>
    <row r="36254" spans="1:6" ht="12.75" customHeight="1" x14ac:dyDescent="0.2"/>
    <row r="36255" spans="1:6" ht="409.6" hidden="1" customHeight="1" x14ac:dyDescent="0.2"/>
    <row r="36256" spans="1:6" ht="12.75" customHeight="1" x14ac:dyDescent="0.25">
      <c r="A36256" s="144" t="s">
        <v>4868</v>
      </c>
      <c r="B36256" s="145"/>
      <c r="C36256" s="145"/>
      <c r="D36256" s="145"/>
      <c r="E36256" s="146"/>
      <c r="F36256" s="147"/>
    </row>
    <row r="36257" spans="1:6" ht="12.75" customHeight="1" x14ac:dyDescent="0.2">
      <c r="A36257" s="138" t="s">
        <v>4169</v>
      </c>
      <c r="B36257" s="139"/>
      <c r="C36257" s="139"/>
      <c r="D36257" s="140"/>
      <c r="E36257" s="76" t="s">
        <v>4869</v>
      </c>
      <c r="F36257" s="77" t="s">
        <v>4870</v>
      </c>
    </row>
    <row r="36258" spans="1:6" ht="12.75" customHeight="1" x14ac:dyDescent="0.2">
      <c r="A36258" s="141"/>
      <c r="B36258" s="142"/>
      <c r="C36258" s="142"/>
      <c r="D36258" s="143"/>
      <c r="E36258" s="78" t="s">
        <v>4168</v>
      </c>
      <c r="F36258" s="79" t="s">
        <v>9</v>
      </c>
    </row>
    <row r="36259" spans="1:6" ht="409.6" hidden="1" customHeight="1" x14ac:dyDescent="0.2"/>
    <row r="36260" spans="1:6" ht="12.75" customHeight="1" x14ac:dyDescent="0.2">
      <c r="A36260" s="80" t="s">
        <v>4871</v>
      </c>
      <c r="B36260" s="81" t="s">
        <v>4872</v>
      </c>
      <c r="C36260" s="82" t="s">
        <v>4870</v>
      </c>
      <c r="D36260" s="82" t="s">
        <v>4873</v>
      </c>
      <c r="E36260" s="82" t="s">
        <v>4874</v>
      </c>
      <c r="F36260" s="83" t="s">
        <v>4875</v>
      </c>
    </row>
    <row r="36261" spans="1:6" ht="409.6" hidden="1" customHeight="1" x14ac:dyDescent="0.2"/>
    <row r="36262" spans="1:6" ht="25.5" customHeight="1" x14ac:dyDescent="0.2">
      <c r="A36262" s="84" t="s">
        <v>7248</v>
      </c>
      <c r="B36262" s="85" t="s">
        <v>7249</v>
      </c>
      <c r="C36262" s="86" t="s">
        <v>9</v>
      </c>
      <c r="D36262" s="87">
        <v>1</v>
      </c>
      <c r="E36262" s="88">
        <v>601200</v>
      </c>
      <c r="F36262" s="89">
        <f>+D36262*E36262</f>
        <v>601200</v>
      </c>
    </row>
    <row r="36263" spans="1:6" ht="409.6" hidden="1" customHeight="1" x14ac:dyDescent="0.2"/>
    <row r="36264" spans="1:6" ht="25.5" customHeight="1" x14ac:dyDescent="0.2">
      <c r="A36264" s="84" t="s">
        <v>7202</v>
      </c>
      <c r="B36264" s="85" t="s">
        <v>7203</v>
      </c>
      <c r="C36264" s="86" t="s">
        <v>9</v>
      </c>
      <c r="D36264" s="87">
        <v>0.5</v>
      </c>
      <c r="E36264" s="88">
        <v>255860</v>
      </c>
      <c r="F36264" s="89">
        <f>+D36264*E36264</f>
        <v>127930</v>
      </c>
    </row>
    <row r="36265" spans="1:6" ht="409.6" hidden="1" customHeight="1" x14ac:dyDescent="0.2"/>
    <row r="36266" spans="1:6" ht="25.5" customHeight="1" x14ac:dyDescent="0.2">
      <c r="A36266" s="84" t="s">
        <v>6938</v>
      </c>
      <c r="B36266" s="85" t="s">
        <v>6939</v>
      </c>
      <c r="C36266" s="86" t="s">
        <v>1212</v>
      </c>
      <c r="D36266" s="87">
        <v>0.2</v>
      </c>
      <c r="E36266" s="88">
        <v>17028</v>
      </c>
      <c r="F36266" s="89">
        <f>+D36266*E36266</f>
        <v>3405.6000000000004</v>
      </c>
    </row>
    <row r="36267" spans="1:6" ht="409.6" hidden="1" customHeight="1" x14ac:dyDescent="0.2"/>
    <row r="36268" spans="1:6" ht="25.5" customHeight="1" thickBot="1" x14ac:dyDescent="0.25">
      <c r="A36268" s="84" t="s">
        <v>7226</v>
      </c>
      <c r="B36268" s="85" t="s">
        <v>7227</v>
      </c>
      <c r="C36268" s="86" t="s">
        <v>1212</v>
      </c>
      <c r="D36268" s="87">
        <v>0.5</v>
      </c>
      <c r="E36268" s="88">
        <v>17500</v>
      </c>
      <c r="F36268" s="89">
        <f>+D36268*E36268</f>
        <v>8750</v>
      </c>
    </row>
    <row r="36269" spans="1:6" ht="409.6" hidden="1" customHeight="1" thickBot="1" x14ac:dyDescent="0.25"/>
    <row r="36270" spans="1:6" ht="13.5" customHeight="1" thickBot="1" x14ac:dyDescent="0.25">
      <c r="A36270" s="90" t="s">
        <v>4883</v>
      </c>
      <c r="B36270" s="91"/>
      <c r="C36270" s="92">
        <v>95.816589133860106</v>
      </c>
      <c r="D36270" s="91"/>
      <c r="E36270" s="93" t="s">
        <v>4884</v>
      </c>
      <c r="F36270" s="94">
        <v>741286</v>
      </c>
    </row>
    <row r="36271" spans="1:6" ht="0.2" customHeight="1" x14ac:dyDescent="0.2"/>
    <row r="36272" spans="1:6" ht="12.75" customHeight="1" x14ac:dyDescent="0.2">
      <c r="A36272" s="80" t="s">
        <v>4871</v>
      </c>
      <c r="B36272" s="81" t="s">
        <v>4885</v>
      </c>
      <c r="C36272" s="82" t="s">
        <v>4870</v>
      </c>
      <c r="D36272" s="82" t="s">
        <v>4873</v>
      </c>
      <c r="E36272" s="82" t="s">
        <v>4874</v>
      </c>
      <c r="F36272" s="83" t="s">
        <v>4875</v>
      </c>
    </row>
    <row r="36273" spans="1:6" ht="409.6" hidden="1" customHeight="1" x14ac:dyDescent="0.2"/>
    <row r="36274" spans="1:6" ht="25.5" customHeight="1" thickBot="1" x14ac:dyDescent="0.25">
      <c r="A36274" s="84" t="s">
        <v>6003</v>
      </c>
      <c r="B36274" s="85" t="s">
        <v>6004</v>
      </c>
      <c r="C36274" s="86" t="s">
        <v>4888</v>
      </c>
      <c r="D36274" s="87">
        <v>0.15168000000000001</v>
      </c>
      <c r="E36274" s="88">
        <v>184277</v>
      </c>
      <c r="F36274" s="89">
        <f>+D36274*E36274</f>
        <v>27951.13536</v>
      </c>
    </row>
    <row r="36275" spans="1:6" ht="409.6" hidden="1" customHeight="1" thickBot="1" x14ac:dyDescent="0.25"/>
    <row r="36276" spans="1:6" ht="13.5" customHeight="1" thickBot="1" x14ac:dyDescent="0.25">
      <c r="A36276" s="90" t="s">
        <v>4893</v>
      </c>
      <c r="B36276" s="91"/>
      <c r="C36276" s="92">
        <v>3.6128693687463702</v>
      </c>
      <c r="D36276" s="91"/>
      <c r="E36276" s="93" t="s">
        <v>4884</v>
      </c>
      <c r="F36276" s="94">
        <v>27951</v>
      </c>
    </row>
    <row r="36277" spans="1:6" ht="0.2" customHeight="1" x14ac:dyDescent="0.2"/>
    <row r="36278" spans="1:6" ht="12.75" customHeight="1" x14ac:dyDescent="0.2">
      <c r="A36278" s="80" t="s">
        <v>4871</v>
      </c>
      <c r="B36278" s="81" t="s">
        <v>4894</v>
      </c>
      <c r="C36278" s="82" t="s">
        <v>4870</v>
      </c>
      <c r="D36278" s="82" t="s">
        <v>4873</v>
      </c>
      <c r="E36278" s="82" t="s">
        <v>4874</v>
      </c>
      <c r="F36278" s="83" t="s">
        <v>4875</v>
      </c>
    </row>
    <row r="36279" spans="1:6" ht="409.6" hidden="1" customHeight="1" x14ac:dyDescent="0.2"/>
    <row r="36280" spans="1:6" ht="25.5" customHeight="1" thickBot="1" x14ac:dyDescent="0.25">
      <c r="A36280" s="84" t="s">
        <v>4895</v>
      </c>
      <c r="B36280" s="85" t="s">
        <v>4896</v>
      </c>
      <c r="C36280" s="86" t="s">
        <v>4897</v>
      </c>
      <c r="D36280" s="87">
        <v>0.05</v>
      </c>
      <c r="E36280" s="88">
        <v>27951</v>
      </c>
      <c r="F36280" s="89">
        <f>+D36280*E36280</f>
        <v>1397.5500000000002</v>
      </c>
    </row>
    <row r="36281" spans="1:6" ht="409.6" hidden="1" customHeight="1" thickBot="1" x14ac:dyDescent="0.25"/>
    <row r="36282" spans="1:6" ht="13.5" customHeight="1" thickBot="1" x14ac:dyDescent="0.25">
      <c r="A36282" s="90" t="s">
        <v>4898</v>
      </c>
      <c r="B36282" s="91"/>
      <c r="C36282" s="92">
        <v>0.1807016341994</v>
      </c>
      <c r="D36282" s="91"/>
      <c r="E36282" s="93" t="s">
        <v>4884</v>
      </c>
      <c r="F36282" s="94">
        <v>1398</v>
      </c>
    </row>
    <row r="36283" spans="1:6" ht="0.2" customHeight="1" x14ac:dyDescent="0.2"/>
    <row r="36284" spans="1:6" ht="12.75" customHeight="1" x14ac:dyDescent="0.2">
      <c r="A36284" s="80" t="s">
        <v>4871</v>
      </c>
      <c r="B36284" s="81" t="s">
        <v>4899</v>
      </c>
      <c r="C36284" s="82" t="s">
        <v>4870</v>
      </c>
      <c r="D36284" s="82" t="s">
        <v>4873</v>
      </c>
      <c r="E36284" s="82" t="s">
        <v>4874</v>
      </c>
      <c r="F36284" s="83" t="s">
        <v>4875</v>
      </c>
    </row>
    <row r="36285" spans="1:6" ht="409.6" hidden="1" customHeight="1" x14ac:dyDescent="0.2"/>
    <row r="36286" spans="1:6" ht="25.5" customHeight="1" thickBot="1" x14ac:dyDescent="0.25">
      <c r="A36286" s="84" t="s">
        <v>6401</v>
      </c>
      <c r="B36286" s="85" t="s">
        <v>6402</v>
      </c>
      <c r="C36286" s="86" t="s">
        <v>109</v>
      </c>
      <c r="D36286" s="87">
        <v>0.2</v>
      </c>
      <c r="E36286" s="88">
        <v>15080</v>
      </c>
      <c r="F36286" s="89">
        <f>+D36286*E36286</f>
        <v>3016</v>
      </c>
    </row>
    <row r="36287" spans="1:6" ht="409.6" hidden="1" customHeight="1" thickBot="1" x14ac:dyDescent="0.25"/>
    <row r="36288" spans="1:6" ht="13.5" customHeight="1" thickBot="1" x14ac:dyDescent="0.25">
      <c r="A36288" s="90" t="s">
        <v>4904</v>
      </c>
      <c r="B36288" s="91"/>
      <c r="C36288" s="92">
        <v>0.389839863194128</v>
      </c>
      <c r="D36288" s="91"/>
      <c r="E36288" s="93" t="s">
        <v>4884</v>
      </c>
      <c r="F36288" s="94">
        <v>3016</v>
      </c>
    </row>
    <row r="36289" spans="1:6" ht="0.2" customHeight="1" thickBot="1" x14ac:dyDescent="0.25"/>
    <row r="36290" spans="1:6" ht="12.75" customHeight="1" thickBot="1" x14ac:dyDescent="0.3">
      <c r="A36290" s="157" t="s">
        <v>4909</v>
      </c>
      <c r="B36290" s="158"/>
      <c r="C36290" s="158"/>
      <c r="D36290" s="158"/>
      <c r="E36290" s="159">
        <v>773651</v>
      </c>
      <c r="F36290" s="160"/>
    </row>
    <row r="36291" spans="1:6" ht="12.75" customHeight="1" x14ac:dyDescent="0.2"/>
    <row r="36292" spans="1:6" ht="12.75" customHeight="1" x14ac:dyDescent="0.2"/>
    <row r="36293" spans="1:6" ht="409.6" hidden="1" customHeight="1" x14ac:dyDescent="0.2"/>
    <row r="36294" spans="1:6" ht="12.75" customHeight="1" x14ac:dyDescent="0.25">
      <c r="A36294" s="144" t="s">
        <v>4868</v>
      </c>
      <c r="B36294" s="145"/>
      <c r="C36294" s="145"/>
      <c r="D36294" s="145"/>
      <c r="E36294" s="146"/>
      <c r="F36294" s="147"/>
    </row>
    <row r="36295" spans="1:6" ht="12.75" customHeight="1" x14ac:dyDescent="0.2">
      <c r="A36295" s="138" t="s">
        <v>4171</v>
      </c>
      <c r="B36295" s="139"/>
      <c r="C36295" s="139"/>
      <c r="D36295" s="140"/>
      <c r="E36295" s="76" t="s">
        <v>4869</v>
      </c>
      <c r="F36295" s="77" t="s">
        <v>4870</v>
      </c>
    </row>
    <row r="36296" spans="1:6" ht="12.75" customHeight="1" x14ac:dyDescent="0.2">
      <c r="A36296" s="141"/>
      <c r="B36296" s="142"/>
      <c r="C36296" s="142"/>
      <c r="D36296" s="143"/>
      <c r="E36296" s="78" t="s">
        <v>4170</v>
      </c>
      <c r="F36296" s="79" t="s">
        <v>9</v>
      </c>
    </row>
    <row r="36297" spans="1:6" ht="409.6" hidden="1" customHeight="1" x14ac:dyDescent="0.2"/>
    <row r="36298" spans="1:6" ht="12.75" customHeight="1" x14ac:dyDescent="0.2">
      <c r="A36298" s="80" t="s">
        <v>4871</v>
      </c>
      <c r="B36298" s="81" t="s">
        <v>4872</v>
      </c>
      <c r="C36298" s="82" t="s">
        <v>4870</v>
      </c>
      <c r="D36298" s="82" t="s">
        <v>4873</v>
      </c>
      <c r="E36298" s="82" t="s">
        <v>4874</v>
      </c>
      <c r="F36298" s="83" t="s">
        <v>4875</v>
      </c>
    </row>
    <row r="36299" spans="1:6" ht="409.6" hidden="1" customHeight="1" x14ac:dyDescent="0.2"/>
    <row r="36300" spans="1:6" ht="25.5" customHeight="1" x14ac:dyDescent="0.2">
      <c r="A36300" s="84" t="s">
        <v>7250</v>
      </c>
      <c r="B36300" s="85" t="s">
        <v>7251</v>
      </c>
      <c r="C36300" s="86" t="s">
        <v>9</v>
      </c>
      <c r="D36300" s="87">
        <v>1</v>
      </c>
      <c r="E36300" s="88">
        <v>1806800</v>
      </c>
      <c r="F36300" s="89">
        <f>+D36300*E36300</f>
        <v>1806800</v>
      </c>
    </row>
    <row r="36301" spans="1:6" ht="409.6" hidden="1" customHeight="1" x14ac:dyDescent="0.2"/>
    <row r="36302" spans="1:6" ht="25.5" customHeight="1" x14ac:dyDescent="0.2">
      <c r="A36302" s="84" t="s">
        <v>6938</v>
      </c>
      <c r="B36302" s="85" t="s">
        <v>6939</v>
      </c>
      <c r="C36302" s="86" t="s">
        <v>1212</v>
      </c>
      <c r="D36302" s="87">
        <v>0.2</v>
      </c>
      <c r="E36302" s="88">
        <v>17028</v>
      </c>
      <c r="F36302" s="89">
        <f>+D36302*E36302</f>
        <v>3405.6000000000004</v>
      </c>
    </row>
    <row r="36303" spans="1:6" ht="409.6" hidden="1" customHeight="1" x14ac:dyDescent="0.2"/>
    <row r="36304" spans="1:6" ht="25.5" customHeight="1" x14ac:dyDescent="0.2">
      <c r="A36304" s="84" t="s">
        <v>7230</v>
      </c>
      <c r="B36304" s="85" t="s">
        <v>7231</v>
      </c>
      <c r="C36304" s="86" t="s">
        <v>9</v>
      </c>
      <c r="D36304" s="87">
        <v>0.5</v>
      </c>
      <c r="E36304" s="88">
        <v>32485</v>
      </c>
      <c r="F36304" s="89">
        <f>+D36304*E36304</f>
        <v>16242.5</v>
      </c>
    </row>
    <row r="36305" spans="1:6" ht="409.6" hidden="1" customHeight="1" x14ac:dyDescent="0.2"/>
    <row r="36306" spans="1:6" ht="25.5" customHeight="1" thickBot="1" x14ac:dyDescent="0.25">
      <c r="A36306" s="84" t="s">
        <v>7208</v>
      </c>
      <c r="B36306" s="85" t="s">
        <v>7209</v>
      </c>
      <c r="C36306" s="86" t="s">
        <v>9</v>
      </c>
      <c r="D36306" s="87">
        <v>0.5</v>
      </c>
      <c r="E36306" s="88">
        <v>708468</v>
      </c>
      <c r="F36306" s="89">
        <f>+D36306*E36306</f>
        <v>354234</v>
      </c>
    </row>
    <row r="36307" spans="1:6" ht="409.6" hidden="1" customHeight="1" thickBot="1" x14ac:dyDescent="0.25"/>
    <row r="36308" spans="1:6" ht="13.5" customHeight="1" thickBot="1" x14ac:dyDescent="0.25">
      <c r="A36308" s="90" t="s">
        <v>4883</v>
      </c>
      <c r="B36308" s="91"/>
      <c r="C36308" s="92">
        <v>97.888382941513399</v>
      </c>
      <c r="D36308" s="91"/>
      <c r="E36308" s="93" t="s">
        <v>4884</v>
      </c>
      <c r="F36308" s="94">
        <v>2180683</v>
      </c>
    </row>
    <row r="36309" spans="1:6" ht="0.2" customHeight="1" x14ac:dyDescent="0.2"/>
    <row r="36310" spans="1:6" ht="12.75" customHeight="1" x14ac:dyDescent="0.2">
      <c r="A36310" s="80" t="s">
        <v>4871</v>
      </c>
      <c r="B36310" s="81" t="s">
        <v>4885</v>
      </c>
      <c r="C36310" s="82" t="s">
        <v>4870</v>
      </c>
      <c r="D36310" s="82" t="s">
        <v>4873</v>
      </c>
      <c r="E36310" s="82" t="s">
        <v>4874</v>
      </c>
      <c r="F36310" s="83" t="s">
        <v>4875</v>
      </c>
    </row>
    <row r="36311" spans="1:6" ht="409.6" hidden="1" customHeight="1" x14ac:dyDescent="0.2"/>
    <row r="36312" spans="1:6" ht="25.5" customHeight="1" thickBot="1" x14ac:dyDescent="0.25">
      <c r="A36312" s="84" t="s">
        <v>6003</v>
      </c>
      <c r="B36312" s="85" t="s">
        <v>6004</v>
      </c>
      <c r="C36312" s="86" t="s">
        <v>4888</v>
      </c>
      <c r="D36312" s="87">
        <v>0.22753000000000001</v>
      </c>
      <c r="E36312" s="88">
        <v>184277</v>
      </c>
      <c r="F36312" s="89">
        <f>+D36312*E36312</f>
        <v>41928.545810000003</v>
      </c>
    </row>
    <row r="36313" spans="1:6" ht="409.6" hidden="1" customHeight="1" thickBot="1" x14ac:dyDescent="0.25"/>
    <row r="36314" spans="1:6" ht="13.5" customHeight="1" thickBot="1" x14ac:dyDescent="0.25">
      <c r="A36314" s="90" t="s">
        <v>4893</v>
      </c>
      <c r="B36314" s="91"/>
      <c r="C36314" s="92">
        <v>1.8821451849510999</v>
      </c>
      <c r="D36314" s="91"/>
      <c r="E36314" s="93" t="s">
        <v>4884</v>
      </c>
      <c r="F36314" s="94">
        <v>41929</v>
      </c>
    </row>
    <row r="36315" spans="1:6" ht="0.2" customHeight="1" x14ac:dyDescent="0.2"/>
    <row r="36316" spans="1:6" ht="12.75" customHeight="1" x14ac:dyDescent="0.2">
      <c r="A36316" s="80" t="s">
        <v>4871</v>
      </c>
      <c r="B36316" s="81" t="s">
        <v>4894</v>
      </c>
      <c r="C36316" s="82" t="s">
        <v>4870</v>
      </c>
      <c r="D36316" s="82" t="s">
        <v>4873</v>
      </c>
      <c r="E36316" s="82" t="s">
        <v>4874</v>
      </c>
      <c r="F36316" s="83" t="s">
        <v>4875</v>
      </c>
    </row>
    <row r="36317" spans="1:6" ht="409.6" hidden="1" customHeight="1" x14ac:dyDescent="0.2"/>
    <row r="36318" spans="1:6" ht="25.5" customHeight="1" thickBot="1" x14ac:dyDescent="0.25">
      <c r="A36318" s="84" t="s">
        <v>4895</v>
      </c>
      <c r="B36318" s="85" t="s">
        <v>4896</v>
      </c>
      <c r="C36318" s="86" t="s">
        <v>4897</v>
      </c>
      <c r="D36318" s="87">
        <v>0.05</v>
      </c>
      <c r="E36318" s="88">
        <v>41929</v>
      </c>
      <c r="F36318" s="89">
        <f>+D36318*E36318</f>
        <v>2096.4500000000003</v>
      </c>
    </row>
    <row r="36319" spans="1:6" ht="409.6" hidden="1" customHeight="1" thickBot="1" x14ac:dyDescent="0.25"/>
    <row r="36320" spans="1:6" ht="13.5" customHeight="1" thickBot="1" x14ac:dyDescent="0.25">
      <c r="A36320" s="90" t="s">
        <v>4898</v>
      </c>
      <c r="B36320" s="91"/>
      <c r="C36320" s="92">
        <v>9.4087059258687294E-2</v>
      </c>
      <c r="D36320" s="91"/>
      <c r="E36320" s="93" t="s">
        <v>4884</v>
      </c>
      <c r="F36320" s="94">
        <v>2096</v>
      </c>
    </row>
    <row r="36321" spans="1:6" ht="0.2" customHeight="1" x14ac:dyDescent="0.2"/>
    <row r="36322" spans="1:6" ht="12.75" customHeight="1" x14ac:dyDescent="0.2">
      <c r="A36322" s="80" t="s">
        <v>4871</v>
      </c>
      <c r="B36322" s="81" t="s">
        <v>4899</v>
      </c>
      <c r="C36322" s="82" t="s">
        <v>4870</v>
      </c>
      <c r="D36322" s="82" t="s">
        <v>4873</v>
      </c>
      <c r="E36322" s="82" t="s">
        <v>4874</v>
      </c>
      <c r="F36322" s="83" t="s">
        <v>4875</v>
      </c>
    </row>
    <row r="36323" spans="1:6" ht="409.6" hidden="1" customHeight="1" x14ac:dyDescent="0.2"/>
    <row r="36324" spans="1:6" ht="25.5" customHeight="1" thickBot="1" x14ac:dyDescent="0.25">
      <c r="A36324" s="84" t="s">
        <v>6401</v>
      </c>
      <c r="B36324" s="85" t="s">
        <v>6402</v>
      </c>
      <c r="C36324" s="86" t="s">
        <v>109</v>
      </c>
      <c r="D36324" s="87">
        <v>0.2</v>
      </c>
      <c r="E36324" s="88">
        <v>15080</v>
      </c>
      <c r="F36324" s="89">
        <f>+D36324*E36324</f>
        <v>3016</v>
      </c>
    </row>
    <row r="36325" spans="1:6" ht="409.6" hidden="1" customHeight="1" thickBot="1" x14ac:dyDescent="0.25"/>
    <row r="36326" spans="1:6" ht="13.5" customHeight="1" thickBot="1" x14ac:dyDescent="0.25">
      <c r="A36326" s="90" t="s">
        <v>4904</v>
      </c>
      <c r="B36326" s="91"/>
      <c r="C36326" s="92">
        <v>0.13538481427681301</v>
      </c>
      <c r="D36326" s="91"/>
      <c r="E36326" s="93" t="s">
        <v>4884</v>
      </c>
      <c r="F36326" s="94">
        <v>3016</v>
      </c>
    </row>
    <row r="36327" spans="1:6" ht="0.2" customHeight="1" thickBot="1" x14ac:dyDescent="0.25"/>
    <row r="36328" spans="1:6" ht="12.75" customHeight="1" thickBot="1" x14ac:dyDescent="0.3">
      <c r="A36328" s="157" t="s">
        <v>4909</v>
      </c>
      <c r="B36328" s="158"/>
      <c r="C36328" s="158"/>
      <c r="D36328" s="158"/>
      <c r="E36328" s="159">
        <v>2227724</v>
      </c>
      <c r="F36328" s="160"/>
    </row>
    <row r="36329" spans="1:6" ht="12.75" customHeight="1" x14ac:dyDescent="0.2"/>
    <row r="36330" spans="1:6" ht="12.75" customHeight="1" x14ac:dyDescent="0.2"/>
    <row r="36331" spans="1:6" ht="409.6" hidden="1" customHeight="1" x14ac:dyDescent="0.2"/>
    <row r="36332" spans="1:6" ht="12.75" customHeight="1" x14ac:dyDescent="0.25">
      <c r="A36332" s="144" t="s">
        <v>4868</v>
      </c>
      <c r="B36332" s="145"/>
      <c r="C36332" s="145"/>
      <c r="D36332" s="145"/>
      <c r="E36332" s="146"/>
      <c r="F36332" s="147"/>
    </row>
    <row r="36333" spans="1:6" ht="12.75" customHeight="1" x14ac:dyDescent="0.2">
      <c r="A36333" s="138" t="s">
        <v>4173</v>
      </c>
      <c r="B36333" s="139"/>
      <c r="C36333" s="139"/>
      <c r="D36333" s="140"/>
      <c r="E36333" s="76" t="s">
        <v>4869</v>
      </c>
      <c r="F36333" s="77" t="s">
        <v>4870</v>
      </c>
    </row>
    <row r="36334" spans="1:6" ht="12.75" customHeight="1" x14ac:dyDescent="0.2">
      <c r="A36334" s="141"/>
      <c r="B36334" s="142"/>
      <c r="C36334" s="142"/>
      <c r="D36334" s="143"/>
      <c r="E36334" s="78" t="s">
        <v>4172</v>
      </c>
      <c r="F36334" s="79" t="s">
        <v>9</v>
      </c>
    </row>
    <row r="36335" spans="1:6" ht="409.6" hidden="1" customHeight="1" x14ac:dyDescent="0.2"/>
    <row r="36336" spans="1:6" ht="12.75" customHeight="1" x14ac:dyDescent="0.2">
      <c r="A36336" s="80" t="s">
        <v>4871</v>
      </c>
      <c r="B36336" s="81" t="s">
        <v>4872</v>
      </c>
      <c r="C36336" s="82" t="s">
        <v>4870</v>
      </c>
      <c r="D36336" s="82" t="s">
        <v>4873</v>
      </c>
      <c r="E36336" s="82" t="s">
        <v>4874</v>
      </c>
      <c r="F36336" s="83" t="s">
        <v>4875</v>
      </c>
    </row>
    <row r="36337" spans="1:6" ht="409.6" hidden="1" customHeight="1" x14ac:dyDescent="0.2"/>
    <row r="36338" spans="1:6" ht="25.5" customHeight="1" x14ac:dyDescent="0.2">
      <c r="A36338" s="84" t="s">
        <v>7252</v>
      </c>
      <c r="B36338" s="85" t="s">
        <v>7253</v>
      </c>
      <c r="C36338" s="86" t="s">
        <v>9</v>
      </c>
      <c r="D36338" s="87">
        <v>1</v>
      </c>
      <c r="E36338" s="88">
        <v>81700</v>
      </c>
      <c r="F36338" s="89">
        <f>+D36338*E36338</f>
        <v>81700</v>
      </c>
    </row>
    <row r="36339" spans="1:6" ht="409.6" hidden="1" customHeight="1" x14ac:dyDescent="0.2"/>
    <row r="36340" spans="1:6" ht="25.5" customHeight="1" x14ac:dyDescent="0.2">
      <c r="A36340" s="84" t="s">
        <v>6936</v>
      </c>
      <c r="B36340" s="85" t="s">
        <v>6937</v>
      </c>
      <c r="C36340" s="86" t="s">
        <v>9</v>
      </c>
      <c r="D36340" s="87">
        <v>0.5</v>
      </c>
      <c r="E36340" s="88">
        <v>36697</v>
      </c>
      <c r="F36340" s="89">
        <f>+D36340*E36340</f>
        <v>18348.5</v>
      </c>
    </row>
    <row r="36341" spans="1:6" ht="409.6" hidden="1" customHeight="1" x14ac:dyDescent="0.2"/>
    <row r="36342" spans="1:6" ht="25.5" customHeight="1" x14ac:dyDescent="0.2">
      <c r="A36342" s="84" t="s">
        <v>6938</v>
      </c>
      <c r="B36342" s="85" t="s">
        <v>6939</v>
      </c>
      <c r="C36342" s="86" t="s">
        <v>1212</v>
      </c>
      <c r="D36342" s="87">
        <v>0.2</v>
      </c>
      <c r="E36342" s="88">
        <v>17028</v>
      </c>
      <c r="F36342" s="89">
        <f>+D36342*E36342</f>
        <v>3405.6000000000004</v>
      </c>
    </row>
    <row r="36343" spans="1:6" ht="409.6" hidden="1" customHeight="1" x14ac:dyDescent="0.2"/>
    <row r="36344" spans="1:6" ht="25.5" customHeight="1" thickBot="1" x14ac:dyDescent="0.25">
      <c r="A36344" s="84" t="s">
        <v>7214</v>
      </c>
      <c r="B36344" s="85" t="s">
        <v>7215</v>
      </c>
      <c r="C36344" s="86" t="s">
        <v>1212</v>
      </c>
      <c r="D36344" s="87">
        <v>0.5</v>
      </c>
      <c r="E36344" s="88">
        <v>2821</v>
      </c>
      <c r="F36344" s="89">
        <f>+D36344*E36344</f>
        <v>1410.5</v>
      </c>
    </row>
    <row r="36345" spans="1:6" ht="409.6" hidden="1" customHeight="1" thickBot="1" x14ac:dyDescent="0.25"/>
    <row r="36346" spans="1:6" ht="13.5" customHeight="1" thickBot="1" x14ac:dyDescent="0.25">
      <c r="A36346" s="90" t="s">
        <v>4883</v>
      </c>
      <c r="B36346" s="91"/>
      <c r="C36346" s="92">
        <v>88.205706210887598</v>
      </c>
      <c r="D36346" s="91"/>
      <c r="E36346" s="93" t="s">
        <v>4884</v>
      </c>
      <c r="F36346" s="94">
        <v>104866</v>
      </c>
    </row>
    <row r="36347" spans="1:6" ht="0.2" customHeight="1" x14ac:dyDescent="0.2"/>
    <row r="36348" spans="1:6" ht="12.75" customHeight="1" x14ac:dyDescent="0.2">
      <c r="A36348" s="80" t="s">
        <v>4871</v>
      </c>
      <c r="B36348" s="81" t="s">
        <v>4885</v>
      </c>
      <c r="C36348" s="82" t="s">
        <v>4870</v>
      </c>
      <c r="D36348" s="82" t="s">
        <v>4873</v>
      </c>
      <c r="E36348" s="82" t="s">
        <v>4874</v>
      </c>
      <c r="F36348" s="83" t="s">
        <v>4875</v>
      </c>
    </row>
    <row r="36349" spans="1:6" ht="409.6" hidden="1" customHeight="1" x14ac:dyDescent="0.2"/>
    <row r="36350" spans="1:6" ht="25.5" customHeight="1" thickBot="1" x14ac:dyDescent="0.25">
      <c r="A36350" s="84" t="s">
        <v>6003</v>
      </c>
      <c r="B36350" s="85" t="s">
        <v>6004</v>
      </c>
      <c r="C36350" s="86" t="s">
        <v>4888</v>
      </c>
      <c r="D36350" s="87">
        <v>5.688E-2</v>
      </c>
      <c r="E36350" s="88">
        <v>184277</v>
      </c>
      <c r="F36350" s="89">
        <f>+D36350*E36350</f>
        <v>10481.67576</v>
      </c>
    </row>
    <row r="36351" spans="1:6" ht="409.6" hidden="1" customHeight="1" x14ac:dyDescent="0.2"/>
    <row r="36352" spans="1:6" ht="13.5" customHeight="1" thickBot="1" x14ac:dyDescent="0.25">
      <c r="A36352" s="90" t="s">
        <v>4893</v>
      </c>
      <c r="B36352" s="91"/>
      <c r="C36352" s="92">
        <v>8.8167014332817395</v>
      </c>
      <c r="D36352" s="91"/>
      <c r="E36352" s="93" t="s">
        <v>4884</v>
      </c>
      <c r="F36352" s="94">
        <v>10482</v>
      </c>
    </row>
    <row r="36353" spans="1:6" ht="0.2" customHeight="1" x14ac:dyDescent="0.2"/>
    <row r="36354" spans="1:6" ht="12.75" customHeight="1" x14ac:dyDescent="0.2">
      <c r="A36354" s="80" t="s">
        <v>4871</v>
      </c>
      <c r="B36354" s="81" t="s">
        <v>4894</v>
      </c>
      <c r="C36354" s="82" t="s">
        <v>4870</v>
      </c>
      <c r="D36354" s="82" t="s">
        <v>4873</v>
      </c>
      <c r="E36354" s="82" t="s">
        <v>4874</v>
      </c>
      <c r="F36354" s="83" t="s">
        <v>4875</v>
      </c>
    </row>
    <row r="36355" spans="1:6" ht="409.6" hidden="1" customHeight="1" x14ac:dyDescent="0.2"/>
    <row r="36356" spans="1:6" ht="25.5" customHeight="1" thickBot="1" x14ac:dyDescent="0.25">
      <c r="A36356" s="84" t="s">
        <v>4895</v>
      </c>
      <c r="B36356" s="85" t="s">
        <v>4896</v>
      </c>
      <c r="C36356" s="86" t="s">
        <v>4897</v>
      </c>
      <c r="D36356" s="87">
        <v>0.05</v>
      </c>
      <c r="E36356" s="88">
        <v>10482</v>
      </c>
      <c r="F36356" s="89">
        <f>+D36356*E36356</f>
        <v>524.1</v>
      </c>
    </row>
    <row r="36357" spans="1:6" ht="409.6" hidden="1" customHeight="1" thickBot="1" x14ac:dyDescent="0.25"/>
    <row r="36358" spans="1:6" ht="13.5" customHeight="1" thickBot="1" x14ac:dyDescent="0.25">
      <c r="A36358" s="90" t="s">
        <v>4898</v>
      </c>
      <c r="B36358" s="91"/>
      <c r="C36358" s="92">
        <v>0.440750958885674</v>
      </c>
      <c r="D36358" s="91"/>
      <c r="E36358" s="93" t="s">
        <v>4884</v>
      </c>
      <c r="F36358" s="94">
        <v>524</v>
      </c>
    </row>
    <row r="36359" spans="1:6" ht="0.2" customHeight="1" x14ac:dyDescent="0.2"/>
    <row r="36360" spans="1:6" ht="12.75" customHeight="1" x14ac:dyDescent="0.2">
      <c r="A36360" s="80" t="s">
        <v>4871</v>
      </c>
      <c r="B36360" s="81" t="s">
        <v>4899</v>
      </c>
      <c r="C36360" s="82" t="s">
        <v>4870</v>
      </c>
      <c r="D36360" s="82" t="s">
        <v>4873</v>
      </c>
      <c r="E36360" s="82" t="s">
        <v>4874</v>
      </c>
      <c r="F36360" s="83" t="s">
        <v>4875</v>
      </c>
    </row>
    <row r="36361" spans="1:6" ht="409.6" hidden="1" customHeight="1" x14ac:dyDescent="0.2"/>
    <row r="36362" spans="1:6" ht="25.5" customHeight="1" thickBot="1" x14ac:dyDescent="0.25">
      <c r="A36362" s="84" t="s">
        <v>6401</v>
      </c>
      <c r="B36362" s="85" t="s">
        <v>6402</v>
      </c>
      <c r="C36362" s="86" t="s">
        <v>109</v>
      </c>
      <c r="D36362" s="87">
        <v>0.2</v>
      </c>
      <c r="E36362" s="88">
        <v>15080</v>
      </c>
      <c r="F36362" s="89">
        <f>+D36362*E36362</f>
        <v>3016</v>
      </c>
    </row>
    <row r="36363" spans="1:6" ht="409.6" hidden="1" customHeight="1" thickBot="1" x14ac:dyDescent="0.25"/>
    <row r="36364" spans="1:6" ht="13.5" customHeight="1" thickBot="1" x14ac:dyDescent="0.25">
      <c r="A36364" s="90" t="s">
        <v>4904</v>
      </c>
      <c r="B36364" s="91"/>
      <c r="C36364" s="92">
        <v>2.5368413969450199</v>
      </c>
      <c r="D36364" s="91"/>
      <c r="E36364" s="93" t="s">
        <v>4884</v>
      </c>
      <c r="F36364" s="94">
        <v>3016</v>
      </c>
    </row>
    <row r="36365" spans="1:6" ht="0.2" customHeight="1" thickBot="1" x14ac:dyDescent="0.25"/>
    <row r="36366" spans="1:6" ht="12.75" customHeight="1" thickBot="1" x14ac:dyDescent="0.3">
      <c r="A36366" s="157" t="s">
        <v>4909</v>
      </c>
      <c r="B36366" s="158"/>
      <c r="C36366" s="158"/>
      <c r="D36366" s="158"/>
      <c r="E36366" s="159">
        <v>118888</v>
      </c>
      <c r="F36366" s="160"/>
    </row>
    <row r="36367" spans="1:6" ht="12.75" customHeight="1" x14ac:dyDescent="0.2"/>
    <row r="36368" spans="1:6" ht="12.75" customHeight="1" x14ac:dyDescent="0.2"/>
    <row r="36369" spans="1:6" ht="409.6" hidden="1" customHeight="1" x14ac:dyDescent="0.2"/>
    <row r="36370" spans="1:6" ht="12.75" customHeight="1" x14ac:dyDescent="0.25">
      <c r="A36370" s="144" t="s">
        <v>4868</v>
      </c>
      <c r="B36370" s="145"/>
      <c r="C36370" s="145"/>
      <c r="D36370" s="145"/>
      <c r="E36370" s="146"/>
      <c r="F36370" s="147"/>
    </row>
    <row r="36371" spans="1:6" ht="12.75" customHeight="1" x14ac:dyDescent="0.2">
      <c r="A36371" s="138" t="s">
        <v>4175</v>
      </c>
      <c r="B36371" s="139"/>
      <c r="C36371" s="139"/>
      <c r="D36371" s="140"/>
      <c r="E36371" s="76" t="s">
        <v>4869</v>
      </c>
      <c r="F36371" s="77" t="s">
        <v>4870</v>
      </c>
    </row>
    <row r="36372" spans="1:6" ht="12.75" customHeight="1" x14ac:dyDescent="0.2">
      <c r="A36372" s="141"/>
      <c r="B36372" s="142"/>
      <c r="C36372" s="142"/>
      <c r="D36372" s="143"/>
      <c r="E36372" s="78" t="s">
        <v>4174</v>
      </c>
      <c r="F36372" s="79" t="s">
        <v>9</v>
      </c>
    </row>
    <row r="36373" spans="1:6" ht="409.6" hidden="1" customHeight="1" x14ac:dyDescent="0.2"/>
    <row r="36374" spans="1:6" ht="12.75" customHeight="1" x14ac:dyDescent="0.2">
      <c r="A36374" s="80" t="s">
        <v>4871</v>
      </c>
      <c r="B36374" s="81" t="s">
        <v>4872</v>
      </c>
      <c r="C36374" s="82" t="s">
        <v>4870</v>
      </c>
      <c r="D36374" s="82" t="s">
        <v>4873</v>
      </c>
      <c r="E36374" s="82" t="s">
        <v>4874</v>
      </c>
      <c r="F36374" s="83" t="s">
        <v>4875</v>
      </c>
    </row>
    <row r="36375" spans="1:6" ht="409.6" hidden="1" customHeight="1" x14ac:dyDescent="0.2"/>
    <row r="36376" spans="1:6" ht="25.5" customHeight="1" x14ac:dyDescent="0.2">
      <c r="A36376" s="84" t="s">
        <v>7254</v>
      </c>
      <c r="B36376" s="85" t="s">
        <v>7255</v>
      </c>
      <c r="C36376" s="86" t="s">
        <v>9</v>
      </c>
      <c r="D36376" s="87">
        <v>1</v>
      </c>
      <c r="E36376" s="88">
        <v>120790</v>
      </c>
      <c r="F36376" s="89">
        <f>+D36376*E36376</f>
        <v>120790</v>
      </c>
    </row>
    <row r="36377" spans="1:6" ht="409.6" hidden="1" customHeight="1" x14ac:dyDescent="0.2"/>
    <row r="36378" spans="1:6" ht="25.5" customHeight="1" x14ac:dyDescent="0.2">
      <c r="A36378" s="84" t="s">
        <v>7190</v>
      </c>
      <c r="B36378" s="85" t="s">
        <v>7191</v>
      </c>
      <c r="C36378" s="86" t="s">
        <v>9</v>
      </c>
      <c r="D36378" s="87">
        <v>0.5</v>
      </c>
      <c r="E36378" s="88">
        <v>59686</v>
      </c>
      <c r="F36378" s="89">
        <f>+D36378*E36378</f>
        <v>29843</v>
      </c>
    </row>
    <row r="36379" spans="1:6" ht="409.6" hidden="1" customHeight="1" x14ac:dyDescent="0.2"/>
    <row r="36380" spans="1:6" ht="25.5" customHeight="1" x14ac:dyDescent="0.2">
      <c r="A36380" s="84" t="s">
        <v>6938</v>
      </c>
      <c r="B36380" s="85" t="s">
        <v>6939</v>
      </c>
      <c r="C36380" s="86" t="s">
        <v>1212</v>
      </c>
      <c r="D36380" s="87">
        <v>0.25</v>
      </c>
      <c r="E36380" s="88">
        <v>17028</v>
      </c>
      <c r="F36380" s="89">
        <f>+D36380*E36380</f>
        <v>4257</v>
      </c>
    </row>
    <row r="36381" spans="1:6" ht="409.6" hidden="1" customHeight="1" x14ac:dyDescent="0.2"/>
    <row r="36382" spans="1:6" ht="25.5" customHeight="1" thickBot="1" x14ac:dyDescent="0.25">
      <c r="A36382" s="84" t="s">
        <v>7216</v>
      </c>
      <c r="B36382" s="85" t="s">
        <v>7217</v>
      </c>
      <c r="C36382" s="86" t="s">
        <v>9</v>
      </c>
      <c r="D36382" s="87">
        <v>0.5</v>
      </c>
      <c r="E36382" s="88">
        <v>3630</v>
      </c>
      <c r="F36382" s="89">
        <f>+D36382*E36382</f>
        <v>1815</v>
      </c>
    </row>
    <row r="36383" spans="1:6" ht="409.6" hidden="1" customHeight="1" x14ac:dyDescent="0.2"/>
    <row r="36384" spans="1:6" ht="13.5" customHeight="1" thickBot="1" x14ac:dyDescent="0.25">
      <c r="A36384" s="90" t="s">
        <v>4883</v>
      </c>
      <c r="B36384" s="91"/>
      <c r="C36384" s="92">
        <v>89.855845317553104</v>
      </c>
      <c r="D36384" s="91"/>
      <c r="E36384" s="93" t="s">
        <v>4884</v>
      </c>
      <c r="F36384" s="94">
        <v>156705</v>
      </c>
    </row>
    <row r="36385" spans="1:6" ht="0.2" customHeight="1" x14ac:dyDescent="0.2"/>
    <row r="36386" spans="1:6" ht="12.75" customHeight="1" x14ac:dyDescent="0.2">
      <c r="A36386" s="80" t="s">
        <v>4871</v>
      </c>
      <c r="B36386" s="81" t="s">
        <v>4885</v>
      </c>
      <c r="C36386" s="82" t="s">
        <v>4870</v>
      </c>
      <c r="D36386" s="82" t="s">
        <v>4873</v>
      </c>
      <c r="E36386" s="82" t="s">
        <v>4874</v>
      </c>
      <c r="F36386" s="83" t="s">
        <v>4875</v>
      </c>
    </row>
    <row r="36387" spans="1:6" ht="409.6" hidden="1" customHeight="1" x14ac:dyDescent="0.2"/>
    <row r="36388" spans="1:6" ht="25.5" customHeight="1" thickBot="1" x14ac:dyDescent="0.25">
      <c r="A36388" s="84" t="s">
        <v>6003</v>
      </c>
      <c r="B36388" s="85" t="s">
        <v>6004</v>
      </c>
      <c r="C36388" s="86" t="s">
        <v>4888</v>
      </c>
      <c r="D36388" s="87">
        <v>7.5840000000000005E-2</v>
      </c>
      <c r="E36388" s="88">
        <v>184277</v>
      </c>
      <c r="F36388" s="89">
        <f>+D36388*E36388</f>
        <v>13975.56768</v>
      </c>
    </row>
    <row r="36389" spans="1:6" ht="409.6" hidden="1" customHeight="1" thickBot="1" x14ac:dyDescent="0.25"/>
    <row r="36390" spans="1:6" ht="13.5" customHeight="1" thickBot="1" x14ac:dyDescent="0.25">
      <c r="A36390" s="90" t="s">
        <v>4893</v>
      </c>
      <c r="B36390" s="91"/>
      <c r="C36390" s="92">
        <v>8.0139452739741692</v>
      </c>
      <c r="D36390" s="91"/>
      <c r="E36390" s="93" t="s">
        <v>4884</v>
      </c>
      <c r="F36390" s="94">
        <v>13976</v>
      </c>
    </row>
    <row r="36391" spans="1:6" ht="0.2" customHeight="1" x14ac:dyDescent="0.2"/>
    <row r="36392" spans="1:6" ht="12.75" customHeight="1" x14ac:dyDescent="0.2">
      <c r="A36392" s="80" t="s">
        <v>4871</v>
      </c>
      <c r="B36392" s="81" t="s">
        <v>4894</v>
      </c>
      <c r="C36392" s="82" t="s">
        <v>4870</v>
      </c>
      <c r="D36392" s="82" t="s">
        <v>4873</v>
      </c>
      <c r="E36392" s="82" t="s">
        <v>4874</v>
      </c>
      <c r="F36392" s="83" t="s">
        <v>4875</v>
      </c>
    </row>
    <row r="36393" spans="1:6" ht="409.6" hidden="1" customHeight="1" x14ac:dyDescent="0.2"/>
    <row r="36394" spans="1:6" ht="25.5" customHeight="1" thickBot="1" x14ac:dyDescent="0.25">
      <c r="A36394" s="84" t="s">
        <v>4895</v>
      </c>
      <c r="B36394" s="85" t="s">
        <v>4896</v>
      </c>
      <c r="C36394" s="86" t="s">
        <v>4897</v>
      </c>
      <c r="D36394" s="87">
        <v>0.05</v>
      </c>
      <c r="E36394" s="88">
        <v>13976</v>
      </c>
      <c r="F36394" s="89">
        <f>+D36394*E36394</f>
        <v>698.80000000000007</v>
      </c>
    </row>
    <row r="36395" spans="1:6" ht="409.6" hidden="1" customHeight="1" thickBot="1" x14ac:dyDescent="0.25"/>
    <row r="36396" spans="1:6" ht="13.5" customHeight="1" thickBot="1" x14ac:dyDescent="0.25">
      <c r="A36396" s="90" t="s">
        <v>4898</v>
      </c>
      <c r="B36396" s="91"/>
      <c r="C36396" s="92">
        <v>0.40081194522810198</v>
      </c>
      <c r="D36396" s="91"/>
      <c r="E36396" s="93" t="s">
        <v>4884</v>
      </c>
      <c r="F36396" s="94">
        <v>699</v>
      </c>
    </row>
    <row r="36397" spans="1:6" ht="0.2" customHeight="1" x14ac:dyDescent="0.2"/>
    <row r="36398" spans="1:6" ht="12.75" customHeight="1" x14ac:dyDescent="0.2">
      <c r="A36398" s="80" t="s">
        <v>4871</v>
      </c>
      <c r="B36398" s="81" t="s">
        <v>4899</v>
      </c>
      <c r="C36398" s="82" t="s">
        <v>4870</v>
      </c>
      <c r="D36398" s="82" t="s">
        <v>4873</v>
      </c>
      <c r="E36398" s="82" t="s">
        <v>4874</v>
      </c>
      <c r="F36398" s="83" t="s">
        <v>4875</v>
      </c>
    </row>
    <row r="36399" spans="1:6" ht="409.6" hidden="1" customHeight="1" x14ac:dyDescent="0.2"/>
    <row r="36400" spans="1:6" ht="25.5" customHeight="1" thickBot="1" x14ac:dyDescent="0.25">
      <c r="A36400" s="84" t="s">
        <v>6401</v>
      </c>
      <c r="B36400" s="85" t="s">
        <v>6402</v>
      </c>
      <c r="C36400" s="86" t="s">
        <v>109</v>
      </c>
      <c r="D36400" s="87">
        <v>0.2</v>
      </c>
      <c r="E36400" s="88">
        <v>15080</v>
      </c>
      <c r="F36400" s="89">
        <f>+D36400*E36400</f>
        <v>3016</v>
      </c>
    </row>
    <row r="36401" spans="1:6" ht="409.6" hidden="1" customHeight="1" thickBot="1" x14ac:dyDescent="0.25"/>
    <row r="36402" spans="1:6" ht="13.5" customHeight="1" thickBot="1" x14ac:dyDescent="0.25">
      <c r="A36402" s="90" t="s">
        <v>4904</v>
      </c>
      <c r="B36402" s="91"/>
      <c r="C36402" s="92">
        <v>1.7293974632445701</v>
      </c>
      <c r="D36402" s="91"/>
      <c r="E36402" s="93" t="s">
        <v>4884</v>
      </c>
      <c r="F36402" s="94">
        <v>3016</v>
      </c>
    </row>
    <row r="36403" spans="1:6" ht="0.2" customHeight="1" thickBot="1" x14ac:dyDescent="0.25"/>
    <row r="36404" spans="1:6" ht="12.75" customHeight="1" thickBot="1" x14ac:dyDescent="0.3">
      <c r="A36404" s="157" t="s">
        <v>4909</v>
      </c>
      <c r="B36404" s="158"/>
      <c r="C36404" s="158"/>
      <c r="D36404" s="158"/>
      <c r="E36404" s="159">
        <v>174396</v>
      </c>
      <c r="F36404" s="160"/>
    </row>
    <row r="36405" spans="1:6" ht="12.75" customHeight="1" x14ac:dyDescent="0.2"/>
    <row r="36406" spans="1:6" ht="12.75" customHeight="1" x14ac:dyDescent="0.2"/>
    <row r="36407" spans="1:6" ht="409.6" hidden="1" customHeight="1" x14ac:dyDescent="0.2"/>
    <row r="36408" spans="1:6" ht="12.75" customHeight="1" x14ac:dyDescent="0.25">
      <c r="A36408" s="144" t="s">
        <v>4868</v>
      </c>
      <c r="B36408" s="145"/>
      <c r="C36408" s="145"/>
      <c r="D36408" s="145"/>
      <c r="E36408" s="146"/>
      <c r="F36408" s="147"/>
    </row>
    <row r="36409" spans="1:6" ht="12.75" customHeight="1" x14ac:dyDescent="0.2">
      <c r="A36409" s="138" t="s">
        <v>4177</v>
      </c>
      <c r="B36409" s="139"/>
      <c r="C36409" s="139"/>
      <c r="D36409" s="140"/>
      <c r="E36409" s="76" t="s">
        <v>4869</v>
      </c>
      <c r="F36409" s="77" t="s">
        <v>4870</v>
      </c>
    </row>
    <row r="36410" spans="1:6" ht="12.75" customHeight="1" x14ac:dyDescent="0.2">
      <c r="A36410" s="141"/>
      <c r="B36410" s="142"/>
      <c r="C36410" s="142"/>
      <c r="D36410" s="143"/>
      <c r="E36410" s="78" t="s">
        <v>4176</v>
      </c>
      <c r="F36410" s="79" t="s">
        <v>9</v>
      </c>
    </row>
    <row r="36411" spans="1:6" ht="409.6" hidden="1" customHeight="1" x14ac:dyDescent="0.2"/>
    <row r="36412" spans="1:6" ht="12.75" customHeight="1" x14ac:dyDescent="0.2">
      <c r="A36412" s="80" t="s">
        <v>4871</v>
      </c>
      <c r="B36412" s="81" t="s">
        <v>4872</v>
      </c>
      <c r="C36412" s="82" t="s">
        <v>4870</v>
      </c>
      <c r="D36412" s="82" t="s">
        <v>4873</v>
      </c>
      <c r="E36412" s="82" t="s">
        <v>4874</v>
      </c>
      <c r="F36412" s="83" t="s">
        <v>4875</v>
      </c>
    </row>
    <row r="36413" spans="1:6" ht="409.6" hidden="1" customHeight="1" x14ac:dyDescent="0.2"/>
    <row r="36414" spans="1:6" ht="25.5" customHeight="1" x14ac:dyDescent="0.2">
      <c r="A36414" s="84" t="s">
        <v>7256</v>
      </c>
      <c r="B36414" s="85" t="s">
        <v>7257</v>
      </c>
      <c r="C36414" s="86" t="s">
        <v>9</v>
      </c>
      <c r="D36414" s="87">
        <v>1</v>
      </c>
      <c r="E36414" s="88">
        <v>246950</v>
      </c>
      <c r="F36414" s="89">
        <f>+D36414*E36414</f>
        <v>246950</v>
      </c>
    </row>
    <row r="36415" spans="1:6" ht="409.6" hidden="1" customHeight="1" x14ac:dyDescent="0.2"/>
    <row r="36416" spans="1:6" ht="25.5" customHeight="1" x14ac:dyDescent="0.2">
      <c r="A36416" s="84" t="s">
        <v>7196</v>
      </c>
      <c r="B36416" s="85" t="s">
        <v>7197</v>
      </c>
      <c r="C36416" s="86" t="s">
        <v>9</v>
      </c>
      <c r="D36416" s="87">
        <v>0.5</v>
      </c>
      <c r="E36416" s="88">
        <v>139316</v>
      </c>
      <c r="F36416" s="89">
        <f>+D36416*E36416</f>
        <v>69658</v>
      </c>
    </row>
    <row r="36417" spans="1:6" ht="409.6" hidden="1" customHeight="1" x14ac:dyDescent="0.2"/>
    <row r="36418" spans="1:6" ht="25.5" customHeight="1" x14ac:dyDescent="0.2">
      <c r="A36418" s="84" t="s">
        <v>6938</v>
      </c>
      <c r="B36418" s="85" t="s">
        <v>6939</v>
      </c>
      <c r="C36418" s="86" t="s">
        <v>1212</v>
      </c>
      <c r="D36418" s="87">
        <v>0.2</v>
      </c>
      <c r="E36418" s="88">
        <v>17028</v>
      </c>
      <c r="F36418" s="89">
        <f>+D36418*E36418</f>
        <v>3405.6000000000004</v>
      </c>
    </row>
    <row r="36419" spans="1:6" ht="409.6" hidden="1" customHeight="1" x14ac:dyDescent="0.2"/>
    <row r="36420" spans="1:6" ht="25.5" customHeight="1" thickBot="1" x14ac:dyDescent="0.25">
      <c r="A36420" s="84" t="s">
        <v>7220</v>
      </c>
      <c r="B36420" s="85" t="s">
        <v>7221</v>
      </c>
      <c r="C36420" s="86" t="s">
        <v>1212</v>
      </c>
      <c r="D36420" s="87">
        <v>0.5</v>
      </c>
      <c r="E36420" s="88">
        <v>16600</v>
      </c>
      <c r="F36420" s="89">
        <f>+D36420*E36420</f>
        <v>8300</v>
      </c>
    </row>
    <row r="36421" spans="1:6" ht="409.6" hidden="1" customHeight="1" thickBot="1" x14ac:dyDescent="0.25"/>
    <row r="36422" spans="1:6" ht="13.5" customHeight="1" thickBot="1" x14ac:dyDescent="0.25">
      <c r="A36422" s="90" t="s">
        <v>4883</v>
      </c>
      <c r="B36422" s="91"/>
      <c r="C36422" s="92">
        <v>92.917040479310401</v>
      </c>
      <c r="D36422" s="91"/>
      <c r="E36422" s="93" t="s">
        <v>4884</v>
      </c>
      <c r="F36422" s="94">
        <v>328314</v>
      </c>
    </row>
    <row r="36423" spans="1:6" ht="0.2" customHeight="1" x14ac:dyDescent="0.2"/>
    <row r="36424" spans="1:6" ht="12.75" customHeight="1" x14ac:dyDescent="0.2">
      <c r="A36424" s="80" t="s">
        <v>4871</v>
      </c>
      <c r="B36424" s="81" t="s">
        <v>4885</v>
      </c>
      <c r="C36424" s="82" t="s">
        <v>4870</v>
      </c>
      <c r="D36424" s="82" t="s">
        <v>4873</v>
      </c>
      <c r="E36424" s="82" t="s">
        <v>4874</v>
      </c>
      <c r="F36424" s="83" t="s">
        <v>4875</v>
      </c>
    </row>
    <row r="36425" spans="1:6" ht="409.6" hidden="1" customHeight="1" x14ac:dyDescent="0.2"/>
    <row r="36426" spans="1:6" ht="25.5" customHeight="1" thickBot="1" x14ac:dyDescent="0.25">
      <c r="A36426" s="84" t="s">
        <v>6003</v>
      </c>
      <c r="B36426" s="85" t="s">
        <v>6004</v>
      </c>
      <c r="C36426" s="86" t="s">
        <v>4888</v>
      </c>
      <c r="D36426" s="87">
        <v>0.11376</v>
      </c>
      <c r="E36426" s="88">
        <v>184277</v>
      </c>
      <c r="F36426" s="89">
        <f>+D36426*E36426</f>
        <v>20963.35152</v>
      </c>
    </row>
    <row r="36427" spans="1:6" ht="409.6" hidden="1" customHeight="1" thickBot="1" x14ac:dyDescent="0.25"/>
    <row r="36428" spans="1:6" ht="13.5" customHeight="1" thickBot="1" x14ac:dyDescent="0.25">
      <c r="A36428" s="90" t="s">
        <v>4893</v>
      </c>
      <c r="B36428" s="91"/>
      <c r="C36428" s="92">
        <v>5.9327957978270298</v>
      </c>
      <c r="D36428" s="91"/>
      <c r="E36428" s="93" t="s">
        <v>4884</v>
      </c>
      <c r="F36428" s="94">
        <v>20963</v>
      </c>
    </row>
    <row r="36429" spans="1:6" ht="0.2" customHeight="1" x14ac:dyDescent="0.2"/>
    <row r="36430" spans="1:6" ht="12.75" customHeight="1" x14ac:dyDescent="0.2">
      <c r="A36430" s="80" t="s">
        <v>4871</v>
      </c>
      <c r="B36430" s="81" t="s">
        <v>4894</v>
      </c>
      <c r="C36430" s="82" t="s">
        <v>4870</v>
      </c>
      <c r="D36430" s="82" t="s">
        <v>4873</v>
      </c>
      <c r="E36430" s="82" t="s">
        <v>4874</v>
      </c>
      <c r="F36430" s="83" t="s">
        <v>4875</v>
      </c>
    </row>
    <row r="36431" spans="1:6" ht="409.6" hidden="1" customHeight="1" x14ac:dyDescent="0.2"/>
    <row r="36432" spans="1:6" ht="25.5" customHeight="1" thickBot="1" x14ac:dyDescent="0.25">
      <c r="A36432" s="84" t="s">
        <v>4895</v>
      </c>
      <c r="B36432" s="85" t="s">
        <v>4896</v>
      </c>
      <c r="C36432" s="86" t="s">
        <v>4897</v>
      </c>
      <c r="D36432" s="87">
        <v>0.05</v>
      </c>
      <c r="E36432" s="88">
        <v>20963</v>
      </c>
      <c r="F36432" s="89">
        <f>+D36432*E36432</f>
        <v>1048.1500000000001</v>
      </c>
    </row>
    <row r="36433" spans="1:6" ht="409.6" hidden="1" customHeight="1" thickBot="1" x14ac:dyDescent="0.25"/>
    <row r="36434" spans="1:6" ht="13.5" customHeight="1" thickBot="1" x14ac:dyDescent="0.25">
      <c r="A36434" s="90" t="s">
        <v>4898</v>
      </c>
      <c r="B36434" s="91"/>
      <c r="C36434" s="92">
        <v>0.29659733798228899</v>
      </c>
      <c r="D36434" s="91"/>
      <c r="E36434" s="93" t="s">
        <v>4884</v>
      </c>
      <c r="F36434" s="94">
        <v>1048</v>
      </c>
    </row>
    <row r="36435" spans="1:6" ht="0.2" customHeight="1" x14ac:dyDescent="0.2"/>
    <row r="36436" spans="1:6" ht="12.75" customHeight="1" x14ac:dyDescent="0.2">
      <c r="A36436" s="80" t="s">
        <v>4871</v>
      </c>
      <c r="B36436" s="81" t="s">
        <v>4899</v>
      </c>
      <c r="C36436" s="82" t="s">
        <v>4870</v>
      </c>
      <c r="D36436" s="82" t="s">
        <v>4873</v>
      </c>
      <c r="E36436" s="82" t="s">
        <v>4874</v>
      </c>
      <c r="F36436" s="83" t="s">
        <v>4875</v>
      </c>
    </row>
    <row r="36437" spans="1:6" ht="409.6" hidden="1" customHeight="1" x14ac:dyDescent="0.2"/>
    <row r="36438" spans="1:6" ht="25.5" customHeight="1" thickBot="1" x14ac:dyDescent="0.25">
      <c r="A36438" s="84" t="s">
        <v>6401</v>
      </c>
      <c r="B36438" s="85" t="s">
        <v>6402</v>
      </c>
      <c r="C36438" s="86" t="s">
        <v>109</v>
      </c>
      <c r="D36438" s="87">
        <v>0.2</v>
      </c>
      <c r="E36438" s="88">
        <v>15080</v>
      </c>
      <c r="F36438" s="89">
        <f>+D36438*E36438</f>
        <v>3016</v>
      </c>
    </row>
    <row r="36439" spans="1:6" ht="409.6" hidden="1" customHeight="1" thickBot="1" x14ac:dyDescent="0.25"/>
    <row r="36440" spans="1:6" ht="13.5" customHeight="1" thickBot="1" x14ac:dyDescent="0.25">
      <c r="A36440" s="90" t="s">
        <v>4904</v>
      </c>
      <c r="B36440" s="91"/>
      <c r="C36440" s="92">
        <v>0.85356638488032799</v>
      </c>
      <c r="D36440" s="91"/>
      <c r="E36440" s="93" t="s">
        <v>4884</v>
      </c>
      <c r="F36440" s="94">
        <v>3016</v>
      </c>
    </row>
    <row r="36441" spans="1:6" ht="0.2" customHeight="1" thickBot="1" x14ac:dyDescent="0.25"/>
    <row r="36442" spans="1:6" ht="12.75" customHeight="1" thickBot="1" x14ac:dyDescent="0.3">
      <c r="A36442" s="157" t="s">
        <v>4909</v>
      </c>
      <c r="B36442" s="158"/>
      <c r="C36442" s="158"/>
      <c r="D36442" s="158"/>
      <c r="E36442" s="159">
        <v>353341</v>
      </c>
      <c r="F36442" s="160"/>
    </row>
    <row r="36443" spans="1:6" ht="12.75" customHeight="1" x14ac:dyDescent="0.2"/>
    <row r="36444" spans="1:6" ht="12.75" customHeight="1" x14ac:dyDescent="0.2"/>
    <row r="36445" spans="1:6" ht="409.6" hidden="1" customHeight="1" x14ac:dyDescent="0.2"/>
    <row r="36446" spans="1:6" ht="12.75" customHeight="1" x14ac:dyDescent="0.25">
      <c r="A36446" s="144" t="s">
        <v>4868</v>
      </c>
      <c r="B36446" s="145"/>
      <c r="C36446" s="145"/>
      <c r="D36446" s="145"/>
      <c r="E36446" s="146"/>
      <c r="F36446" s="147"/>
    </row>
    <row r="36447" spans="1:6" ht="12.75" customHeight="1" x14ac:dyDescent="0.2">
      <c r="A36447" s="138" t="s">
        <v>4179</v>
      </c>
      <c r="B36447" s="139"/>
      <c r="C36447" s="139"/>
      <c r="D36447" s="140"/>
      <c r="E36447" s="76" t="s">
        <v>4869</v>
      </c>
      <c r="F36447" s="77" t="s">
        <v>4870</v>
      </c>
    </row>
    <row r="36448" spans="1:6" ht="12.75" customHeight="1" x14ac:dyDescent="0.2">
      <c r="A36448" s="141"/>
      <c r="B36448" s="142"/>
      <c r="C36448" s="142"/>
      <c r="D36448" s="143"/>
      <c r="E36448" s="78" t="s">
        <v>4178</v>
      </c>
      <c r="F36448" s="79" t="s">
        <v>9</v>
      </c>
    </row>
    <row r="36449" spans="1:6" ht="409.6" hidden="1" customHeight="1" x14ac:dyDescent="0.2"/>
    <row r="36450" spans="1:6" ht="12.75" customHeight="1" x14ac:dyDescent="0.2">
      <c r="A36450" s="80" t="s">
        <v>4871</v>
      </c>
      <c r="B36450" s="81" t="s">
        <v>4872</v>
      </c>
      <c r="C36450" s="82" t="s">
        <v>4870</v>
      </c>
      <c r="D36450" s="82" t="s">
        <v>4873</v>
      </c>
      <c r="E36450" s="82" t="s">
        <v>4874</v>
      </c>
      <c r="F36450" s="83" t="s">
        <v>4875</v>
      </c>
    </row>
    <row r="36451" spans="1:6" ht="409.6" hidden="1" customHeight="1" x14ac:dyDescent="0.2"/>
    <row r="36452" spans="1:6" ht="25.5" customHeight="1" x14ac:dyDescent="0.2">
      <c r="A36452" s="84" t="s">
        <v>7258</v>
      </c>
      <c r="B36452" s="85" t="s">
        <v>7259</v>
      </c>
      <c r="C36452" s="86" t="s">
        <v>9</v>
      </c>
      <c r="D36452" s="87">
        <v>1</v>
      </c>
      <c r="E36452" s="88">
        <v>904600</v>
      </c>
      <c r="F36452" s="89">
        <f>+D36452*E36452</f>
        <v>904600</v>
      </c>
    </row>
    <row r="36453" spans="1:6" ht="409.6" hidden="1" customHeight="1" x14ac:dyDescent="0.2"/>
    <row r="36454" spans="1:6" ht="25.5" customHeight="1" x14ac:dyDescent="0.2">
      <c r="A36454" s="84" t="s">
        <v>7202</v>
      </c>
      <c r="B36454" s="85" t="s">
        <v>7203</v>
      </c>
      <c r="C36454" s="86" t="s">
        <v>9</v>
      </c>
      <c r="D36454" s="87">
        <v>0.5</v>
      </c>
      <c r="E36454" s="88">
        <v>255860</v>
      </c>
      <c r="F36454" s="89">
        <f>+D36454*E36454</f>
        <v>127930</v>
      </c>
    </row>
    <row r="36455" spans="1:6" ht="409.6" hidden="1" customHeight="1" x14ac:dyDescent="0.2"/>
    <row r="36456" spans="1:6" ht="25.5" customHeight="1" x14ac:dyDescent="0.2">
      <c r="A36456" s="84" t="s">
        <v>6938</v>
      </c>
      <c r="B36456" s="85" t="s">
        <v>6939</v>
      </c>
      <c r="C36456" s="86" t="s">
        <v>1212</v>
      </c>
      <c r="D36456" s="87">
        <v>0.2</v>
      </c>
      <c r="E36456" s="88">
        <v>17028</v>
      </c>
      <c r="F36456" s="89">
        <f>+D36456*E36456</f>
        <v>3405.6000000000004</v>
      </c>
    </row>
    <row r="36457" spans="1:6" ht="409.6" hidden="1" customHeight="1" x14ac:dyDescent="0.2"/>
    <row r="36458" spans="1:6" ht="25.5" customHeight="1" thickBot="1" x14ac:dyDescent="0.25">
      <c r="A36458" s="84" t="s">
        <v>7226</v>
      </c>
      <c r="B36458" s="85" t="s">
        <v>7227</v>
      </c>
      <c r="C36458" s="86" t="s">
        <v>1212</v>
      </c>
      <c r="D36458" s="87">
        <v>0.5</v>
      </c>
      <c r="E36458" s="88">
        <v>17500</v>
      </c>
      <c r="F36458" s="89">
        <f>+D36458*E36458</f>
        <v>8750</v>
      </c>
    </row>
    <row r="36459" spans="1:6" ht="409.6" hidden="1" customHeight="1" x14ac:dyDescent="0.2"/>
    <row r="36460" spans="1:6" ht="13.5" customHeight="1" thickBot="1" x14ac:dyDescent="0.25">
      <c r="A36460" s="90" t="s">
        <v>4883</v>
      </c>
      <c r="B36460" s="91"/>
      <c r="C36460" s="92">
        <v>96.995035518280901</v>
      </c>
      <c r="D36460" s="91"/>
      <c r="E36460" s="93" t="s">
        <v>4884</v>
      </c>
      <c r="F36460" s="94">
        <v>1044686</v>
      </c>
    </row>
    <row r="36461" spans="1:6" ht="0.2" customHeight="1" x14ac:dyDescent="0.2"/>
    <row r="36462" spans="1:6" ht="12.75" customHeight="1" x14ac:dyDescent="0.2">
      <c r="A36462" s="80" t="s">
        <v>4871</v>
      </c>
      <c r="B36462" s="81" t="s">
        <v>4885</v>
      </c>
      <c r="C36462" s="82" t="s">
        <v>4870</v>
      </c>
      <c r="D36462" s="82" t="s">
        <v>4873</v>
      </c>
      <c r="E36462" s="82" t="s">
        <v>4874</v>
      </c>
      <c r="F36462" s="83" t="s">
        <v>4875</v>
      </c>
    </row>
    <row r="36463" spans="1:6" ht="409.6" hidden="1" customHeight="1" x14ac:dyDescent="0.2"/>
    <row r="36464" spans="1:6" ht="25.5" customHeight="1" thickBot="1" x14ac:dyDescent="0.25">
      <c r="A36464" s="84" t="s">
        <v>6003</v>
      </c>
      <c r="B36464" s="85" t="s">
        <v>6004</v>
      </c>
      <c r="C36464" s="86" t="s">
        <v>4888</v>
      </c>
      <c r="D36464" s="87">
        <v>0.15168000000000001</v>
      </c>
      <c r="E36464" s="88">
        <v>184277</v>
      </c>
      <c r="F36464" s="89">
        <f>+D36464*E36464</f>
        <v>27951.13536</v>
      </c>
    </row>
    <row r="36465" spans="1:6" ht="409.6" hidden="1" customHeight="1" thickBot="1" x14ac:dyDescent="0.25"/>
    <row r="36466" spans="1:6" ht="13.5" customHeight="1" thickBot="1" x14ac:dyDescent="0.25">
      <c r="A36466" s="90" t="s">
        <v>4893</v>
      </c>
      <c r="B36466" s="91"/>
      <c r="C36466" s="92">
        <v>2.5951417342354302</v>
      </c>
      <c r="D36466" s="91"/>
      <c r="E36466" s="93" t="s">
        <v>4884</v>
      </c>
      <c r="F36466" s="94">
        <v>27951</v>
      </c>
    </row>
    <row r="36467" spans="1:6" ht="0.2" customHeight="1" x14ac:dyDescent="0.2"/>
    <row r="36468" spans="1:6" ht="12.75" customHeight="1" x14ac:dyDescent="0.2">
      <c r="A36468" s="80" t="s">
        <v>4871</v>
      </c>
      <c r="B36468" s="81" t="s">
        <v>4894</v>
      </c>
      <c r="C36468" s="82" t="s">
        <v>4870</v>
      </c>
      <c r="D36468" s="82" t="s">
        <v>4873</v>
      </c>
      <c r="E36468" s="82" t="s">
        <v>4874</v>
      </c>
      <c r="F36468" s="83" t="s">
        <v>4875</v>
      </c>
    </row>
    <row r="36469" spans="1:6" ht="409.6" hidden="1" customHeight="1" x14ac:dyDescent="0.2"/>
    <row r="36470" spans="1:6" ht="25.5" customHeight="1" thickBot="1" x14ac:dyDescent="0.25">
      <c r="A36470" s="84" t="s">
        <v>4895</v>
      </c>
      <c r="B36470" s="85" t="s">
        <v>4896</v>
      </c>
      <c r="C36470" s="86" t="s">
        <v>4897</v>
      </c>
      <c r="D36470" s="87">
        <v>0.05</v>
      </c>
      <c r="E36470" s="88">
        <v>27951</v>
      </c>
      <c r="F36470" s="89">
        <f>+D36470*E36470</f>
        <v>1397.5500000000002</v>
      </c>
    </row>
    <row r="36471" spans="1:6" ht="409.6" hidden="1" customHeight="1" thickBot="1" x14ac:dyDescent="0.25"/>
    <row r="36472" spans="1:6" ht="13.5" customHeight="1" thickBot="1" x14ac:dyDescent="0.25">
      <c r="A36472" s="90" t="s">
        <v>4898</v>
      </c>
      <c r="B36472" s="91"/>
      <c r="C36472" s="92">
        <v>0.12979886746310099</v>
      </c>
      <c r="D36472" s="91"/>
      <c r="E36472" s="93" t="s">
        <v>4884</v>
      </c>
      <c r="F36472" s="94">
        <v>1398</v>
      </c>
    </row>
    <row r="36473" spans="1:6" ht="0.2" customHeight="1" x14ac:dyDescent="0.2"/>
    <row r="36474" spans="1:6" ht="12.75" customHeight="1" x14ac:dyDescent="0.2">
      <c r="A36474" s="80" t="s">
        <v>4871</v>
      </c>
      <c r="B36474" s="81" t="s">
        <v>4899</v>
      </c>
      <c r="C36474" s="82" t="s">
        <v>4870</v>
      </c>
      <c r="D36474" s="82" t="s">
        <v>4873</v>
      </c>
      <c r="E36474" s="82" t="s">
        <v>4874</v>
      </c>
      <c r="F36474" s="83" t="s">
        <v>4875</v>
      </c>
    </row>
    <row r="36475" spans="1:6" ht="409.6" hidden="1" customHeight="1" x14ac:dyDescent="0.2"/>
    <row r="36476" spans="1:6" ht="25.5" customHeight="1" thickBot="1" x14ac:dyDescent="0.25">
      <c r="A36476" s="84" t="s">
        <v>6401</v>
      </c>
      <c r="B36476" s="85" t="s">
        <v>6402</v>
      </c>
      <c r="C36476" s="86" t="s">
        <v>109</v>
      </c>
      <c r="D36476" s="87">
        <v>0.2</v>
      </c>
      <c r="E36476" s="88">
        <v>15080</v>
      </c>
      <c r="F36476" s="89">
        <f>+D36476*E36476</f>
        <v>3016</v>
      </c>
    </row>
    <row r="36477" spans="1:6" ht="409.6" hidden="1" customHeight="1" thickBot="1" x14ac:dyDescent="0.25"/>
    <row r="36478" spans="1:6" ht="13.5" customHeight="1" thickBot="1" x14ac:dyDescent="0.25">
      <c r="A36478" s="90" t="s">
        <v>4904</v>
      </c>
      <c r="B36478" s="91"/>
      <c r="C36478" s="92">
        <v>0.28002388002053802</v>
      </c>
      <c r="D36478" s="91"/>
      <c r="E36478" s="93" t="s">
        <v>4884</v>
      </c>
      <c r="F36478" s="94">
        <v>3016</v>
      </c>
    </row>
    <row r="36479" spans="1:6" ht="0.2" customHeight="1" thickBot="1" x14ac:dyDescent="0.25"/>
    <row r="36480" spans="1:6" ht="12.75" customHeight="1" thickBot="1" x14ac:dyDescent="0.3">
      <c r="A36480" s="157" t="s">
        <v>4909</v>
      </c>
      <c r="B36480" s="158"/>
      <c r="C36480" s="158"/>
      <c r="D36480" s="158"/>
      <c r="E36480" s="159">
        <v>1077051</v>
      </c>
      <c r="F36480" s="160"/>
    </row>
    <row r="36481" spans="1:6" ht="12.75" customHeight="1" x14ac:dyDescent="0.2"/>
    <row r="36482" spans="1:6" ht="12.75" customHeight="1" x14ac:dyDescent="0.2"/>
    <row r="36483" spans="1:6" ht="409.6" hidden="1" customHeight="1" x14ac:dyDescent="0.2"/>
    <row r="36484" spans="1:6" ht="12.75" customHeight="1" x14ac:dyDescent="0.25">
      <c r="A36484" s="144" t="s">
        <v>4868</v>
      </c>
      <c r="B36484" s="145"/>
      <c r="C36484" s="145"/>
      <c r="D36484" s="145"/>
      <c r="E36484" s="146"/>
      <c r="F36484" s="147"/>
    </row>
    <row r="36485" spans="1:6" ht="12.75" customHeight="1" x14ac:dyDescent="0.2">
      <c r="A36485" s="138" t="s">
        <v>4181</v>
      </c>
      <c r="B36485" s="139"/>
      <c r="C36485" s="139"/>
      <c r="D36485" s="140"/>
      <c r="E36485" s="76" t="s">
        <v>4869</v>
      </c>
      <c r="F36485" s="77" t="s">
        <v>4870</v>
      </c>
    </row>
    <row r="36486" spans="1:6" ht="12.75" customHeight="1" x14ac:dyDescent="0.2">
      <c r="A36486" s="141"/>
      <c r="B36486" s="142"/>
      <c r="C36486" s="142"/>
      <c r="D36486" s="143"/>
      <c r="E36486" s="78" t="s">
        <v>4180</v>
      </c>
      <c r="F36486" s="79" t="s">
        <v>9</v>
      </c>
    </row>
    <row r="36487" spans="1:6" ht="409.6" hidden="1" customHeight="1" x14ac:dyDescent="0.2"/>
    <row r="36488" spans="1:6" ht="12.75" customHeight="1" x14ac:dyDescent="0.2">
      <c r="A36488" s="80" t="s">
        <v>4871</v>
      </c>
      <c r="B36488" s="81" t="s">
        <v>4872</v>
      </c>
      <c r="C36488" s="82" t="s">
        <v>4870</v>
      </c>
      <c r="D36488" s="82" t="s">
        <v>4873</v>
      </c>
      <c r="E36488" s="82" t="s">
        <v>4874</v>
      </c>
      <c r="F36488" s="83" t="s">
        <v>4875</v>
      </c>
    </row>
    <row r="36489" spans="1:6" ht="409.6" hidden="1" customHeight="1" x14ac:dyDescent="0.2"/>
    <row r="36490" spans="1:6" ht="25.5" customHeight="1" x14ac:dyDescent="0.2">
      <c r="A36490" s="84" t="s">
        <v>7260</v>
      </c>
      <c r="B36490" s="85" t="s">
        <v>7261</v>
      </c>
      <c r="C36490" s="86" t="s">
        <v>9</v>
      </c>
      <c r="D36490" s="87">
        <v>1</v>
      </c>
      <c r="E36490" s="88">
        <v>2670200</v>
      </c>
      <c r="F36490" s="89">
        <f>+D36490*E36490</f>
        <v>2670200</v>
      </c>
    </row>
    <row r="36491" spans="1:6" ht="409.6" hidden="1" customHeight="1" x14ac:dyDescent="0.2"/>
    <row r="36492" spans="1:6" ht="25.5" customHeight="1" x14ac:dyDescent="0.2">
      <c r="A36492" s="84" t="s">
        <v>6938</v>
      </c>
      <c r="B36492" s="85" t="s">
        <v>6939</v>
      </c>
      <c r="C36492" s="86" t="s">
        <v>1212</v>
      </c>
      <c r="D36492" s="87">
        <v>0.2</v>
      </c>
      <c r="E36492" s="88">
        <v>17028</v>
      </c>
      <c r="F36492" s="89">
        <f>+D36492*E36492</f>
        <v>3405.6000000000004</v>
      </c>
    </row>
    <row r="36493" spans="1:6" ht="409.6" hidden="1" customHeight="1" x14ac:dyDescent="0.2"/>
    <row r="36494" spans="1:6" ht="25.5" customHeight="1" x14ac:dyDescent="0.2">
      <c r="A36494" s="84" t="s">
        <v>7230</v>
      </c>
      <c r="B36494" s="85" t="s">
        <v>7231</v>
      </c>
      <c r="C36494" s="86" t="s">
        <v>9</v>
      </c>
      <c r="D36494" s="87">
        <v>0.5</v>
      </c>
      <c r="E36494" s="88">
        <v>32485</v>
      </c>
      <c r="F36494" s="89">
        <f>+D36494*E36494</f>
        <v>16242.5</v>
      </c>
    </row>
    <row r="36495" spans="1:6" ht="409.6" hidden="1" customHeight="1" x14ac:dyDescent="0.2"/>
    <row r="36496" spans="1:6" ht="25.5" customHeight="1" thickBot="1" x14ac:dyDescent="0.25">
      <c r="A36496" s="84" t="s">
        <v>7208</v>
      </c>
      <c r="B36496" s="85" t="s">
        <v>7209</v>
      </c>
      <c r="C36496" s="86" t="s">
        <v>9</v>
      </c>
      <c r="D36496" s="87">
        <v>0.5</v>
      </c>
      <c r="E36496" s="88">
        <v>708468</v>
      </c>
      <c r="F36496" s="89">
        <f>+D36496*E36496</f>
        <v>354234</v>
      </c>
    </row>
    <row r="36497" spans="1:6" ht="409.6" hidden="1" customHeight="1" x14ac:dyDescent="0.2"/>
    <row r="36498" spans="1:6" ht="13.5" customHeight="1" thickBot="1" x14ac:dyDescent="0.25">
      <c r="A36498" s="90" t="s">
        <v>4883</v>
      </c>
      <c r="B36498" s="91"/>
      <c r="C36498" s="92">
        <v>98.478191104594998</v>
      </c>
      <c r="D36498" s="91"/>
      <c r="E36498" s="93" t="s">
        <v>4884</v>
      </c>
      <c r="F36498" s="94">
        <v>3044083</v>
      </c>
    </row>
    <row r="36499" spans="1:6" ht="0.2" customHeight="1" x14ac:dyDescent="0.2"/>
    <row r="36500" spans="1:6" ht="12.75" customHeight="1" x14ac:dyDescent="0.2">
      <c r="A36500" s="80" t="s">
        <v>4871</v>
      </c>
      <c r="B36500" s="81" t="s">
        <v>4885</v>
      </c>
      <c r="C36500" s="82" t="s">
        <v>4870</v>
      </c>
      <c r="D36500" s="82" t="s">
        <v>4873</v>
      </c>
      <c r="E36500" s="82" t="s">
        <v>4874</v>
      </c>
      <c r="F36500" s="83" t="s">
        <v>4875</v>
      </c>
    </row>
    <row r="36501" spans="1:6" ht="409.6" hidden="1" customHeight="1" x14ac:dyDescent="0.2"/>
    <row r="36502" spans="1:6" ht="25.5" customHeight="1" thickBot="1" x14ac:dyDescent="0.25">
      <c r="A36502" s="84" t="s">
        <v>6003</v>
      </c>
      <c r="B36502" s="85" t="s">
        <v>6004</v>
      </c>
      <c r="C36502" s="86" t="s">
        <v>4888</v>
      </c>
      <c r="D36502" s="87">
        <v>0.22753000000000001</v>
      </c>
      <c r="E36502" s="88">
        <v>184277</v>
      </c>
      <c r="F36502" s="89">
        <f>+D36502*E36502</f>
        <v>41928.545810000003</v>
      </c>
    </row>
    <row r="36503" spans="1:6" ht="409.6" hidden="1" customHeight="1" thickBot="1" x14ac:dyDescent="0.25"/>
    <row r="36504" spans="1:6" ht="13.5" customHeight="1" thickBot="1" x14ac:dyDescent="0.25">
      <c r="A36504" s="90" t="s">
        <v>4893</v>
      </c>
      <c r="B36504" s="91"/>
      <c r="C36504" s="92">
        <v>1.35643215865814</v>
      </c>
      <c r="D36504" s="91"/>
      <c r="E36504" s="93" t="s">
        <v>4884</v>
      </c>
      <c r="F36504" s="94">
        <v>41929</v>
      </c>
    </row>
    <row r="36505" spans="1:6" ht="0.2" customHeight="1" x14ac:dyDescent="0.2"/>
    <row r="36506" spans="1:6" ht="12.75" customHeight="1" x14ac:dyDescent="0.2">
      <c r="A36506" s="80" t="s">
        <v>4871</v>
      </c>
      <c r="B36506" s="81" t="s">
        <v>4894</v>
      </c>
      <c r="C36506" s="82" t="s">
        <v>4870</v>
      </c>
      <c r="D36506" s="82" t="s">
        <v>4873</v>
      </c>
      <c r="E36506" s="82" t="s">
        <v>4874</v>
      </c>
      <c r="F36506" s="83" t="s">
        <v>4875</v>
      </c>
    </row>
    <row r="36507" spans="1:6" ht="409.6" hidden="1" customHeight="1" x14ac:dyDescent="0.2"/>
    <row r="36508" spans="1:6" ht="25.5" customHeight="1" thickBot="1" x14ac:dyDescent="0.25">
      <c r="A36508" s="84" t="s">
        <v>4895</v>
      </c>
      <c r="B36508" s="85" t="s">
        <v>4896</v>
      </c>
      <c r="C36508" s="86" t="s">
        <v>4897</v>
      </c>
      <c r="D36508" s="87">
        <v>0.05</v>
      </c>
      <c r="E36508" s="88">
        <v>41929</v>
      </c>
      <c r="F36508" s="89">
        <f>+D36508*E36508</f>
        <v>2096.4500000000003</v>
      </c>
    </row>
    <row r="36509" spans="1:6" ht="409.6" hidden="1" customHeight="1" thickBot="1" x14ac:dyDescent="0.25"/>
    <row r="36510" spans="1:6" ht="13.5" customHeight="1" thickBot="1" x14ac:dyDescent="0.25">
      <c r="A36510" s="90" t="s">
        <v>4898</v>
      </c>
      <c r="B36510" s="91"/>
      <c r="C36510" s="92">
        <v>6.7807050121573897E-2</v>
      </c>
      <c r="D36510" s="91"/>
      <c r="E36510" s="93" t="s">
        <v>4884</v>
      </c>
      <c r="F36510" s="94">
        <v>2096</v>
      </c>
    </row>
    <row r="36511" spans="1:6" ht="0.2" customHeight="1" x14ac:dyDescent="0.2"/>
    <row r="36512" spans="1:6" ht="12.75" customHeight="1" x14ac:dyDescent="0.2">
      <c r="A36512" s="80" t="s">
        <v>4871</v>
      </c>
      <c r="B36512" s="81" t="s">
        <v>4899</v>
      </c>
      <c r="C36512" s="82" t="s">
        <v>4870</v>
      </c>
      <c r="D36512" s="82" t="s">
        <v>4873</v>
      </c>
      <c r="E36512" s="82" t="s">
        <v>4874</v>
      </c>
      <c r="F36512" s="83" t="s">
        <v>4875</v>
      </c>
    </row>
    <row r="36513" spans="1:6" ht="409.6" hidden="1" customHeight="1" x14ac:dyDescent="0.2"/>
    <row r="36514" spans="1:6" ht="25.5" customHeight="1" thickBot="1" x14ac:dyDescent="0.25">
      <c r="A36514" s="84" t="s">
        <v>6401</v>
      </c>
      <c r="B36514" s="85" t="s">
        <v>6402</v>
      </c>
      <c r="C36514" s="86" t="s">
        <v>109</v>
      </c>
      <c r="D36514" s="87">
        <v>0.2</v>
      </c>
      <c r="E36514" s="88">
        <v>15080</v>
      </c>
      <c r="F36514" s="89">
        <f>+D36514*E36514</f>
        <v>3016</v>
      </c>
    </row>
    <row r="36515" spans="1:6" ht="409.6" hidden="1" customHeight="1" thickBot="1" x14ac:dyDescent="0.25"/>
    <row r="36516" spans="1:6" ht="13.5" customHeight="1" thickBot="1" x14ac:dyDescent="0.25">
      <c r="A36516" s="90" t="s">
        <v>4904</v>
      </c>
      <c r="B36516" s="91"/>
      <c r="C36516" s="92">
        <v>9.7569686625318203E-2</v>
      </c>
      <c r="D36516" s="91"/>
      <c r="E36516" s="93" t="s">
        <v>4884</v>
      </c>
      <c r="F36516" s="94">
        <v>3016</v>
      </c>
    </row>
    <row r="36517" spans="1:6" ht="0.2" customHeight="1" thickBot="1" x14ac:dyDescent="0.25"/>
    <row r="36518" spans="1:6" ht="12.75" customHeight="1" thickBot="1" x14ac:dyDescent="0.3">
      <c r="A36518" s="157" t="s">
        <v>4909</v>
      </c>
      <c r="B36518" s="158"/>
      <c r="C36518" s="158"/>
      <c r="D36518" s="158"/>
      <c r="E36518" s="159">
        <v>3091124</v>
      </c>
      <c r="F36518" s="160"/>
    </row>
    <row r="36519" spans="1:6" ht="12.75" customHeight="1" x14ac:dyDescent="0.2"/>
    <row r="36520" spans="1:6" ht="12.75" customHeight="1" x14ac:dyDescent="0.2"/>
    <row r="36521" spans="1:6" ht="409.6" hidden="1" customHeight="1" x14ac:dyDescent="0.2"/>
    <row r="36522" spans="1:6" ht="12.75" customHeight="1" x14ac:dyDescent="0.25">
      <c r="A36522" s="144" t="s">
        <v>4868</v>
      </c>
      <c r="B36522" s="145"/>
      <c r="C36522" s="145"/>
      <c r="D36522" s="145"/>
      <c r="E36522" s="146"/>
      <c r="F36522" s="147"/>
    </row>
    <row r="36523" spans="1:6" ht="12.75" customHeight="1" x14ac:dyDescent="0.2">
      <c r="A36523" s="138" t="s">
        <v>4183</v>
      </c>
      <c r="B36523" s="139"/>
      <c r="C36523" s="139"/>
      <c r="D36523" s="140"/>
      <c r="E36523" s="76" t="s">
        <v>4869</v>
      </c>
      <c r="F36523" s="77" t="s">
        <v>4870</v>
      </c>
    </row>
    <row r="36524" spans="1:6" ht="12.75" customHeight="1" x14ac:dyDescent="0.2">
      <c r="A36524" s="141"/>
      <c r="B36524" s="142"/>
      <c r="C36524" s="142"/>
      <c r="D36524" s="143"/>
      <c r="E36524" s="78" t="s">
        <v>4182</v>
      </c>
      <c r="F36524" s="79" t="s">
        <v>9</v>
      </c>
    </row>
    <row r="36525" spans="1:6" ht="409.6" hidden="1" customHeight="1" x14ac:dyDescent="0.2"/>
    <row r="36526" spans="1:6" ht="12.75" customHeight="1" x14ac:dyDescent="0.2">
      <c r="A36526" s="80" t="s">
        <v>4871</v>
      </c>
      <c r="B36526" s="81" t="s">
        <v>4872</v>
      </c>
      <c r="C36526" s="82" t="s">
        <v>4870</v>
      </c>
      <c r="D36526" s="82" t="s">
        <v>4873</v>
      </c>
      <c r="E36526" s="82" t="s">
        <v>4874</v>
      </c>
      <c r="F36526" s="83" t="s">
        <v>4875</v>
      </c>
    </row>
    <row r="36527" spans="1:6" ht="409.6" hidden="1" customHeight="1" x14ac:dyDescent="0.2"/>
    <row r="36528" spans="1:6" ht="25.5" customHeight="1" x14ac:dyDescent="0.2">
      <c r="A36528" s="84" t="s">
        <v>6938</v>
      </c>
      <c r="B36528" s="85" t="s">
        <v>6939</v>
      </c>
      <c r="C36528" s="86" t="s">
        <v>1212</v>
      </c>
      <c r="D36528" s="87">
        <v>0.2</v>
      </c>
      <c r="E36528" s="88">
        <v>17028</v>
      </c>
      <c r="F36528" s="89">
        <f>+D36528*E36528</f>
        <v>3405.6000000000004</v>
      </c>
    </row>
    <row r="36529" spans="1:6" ht="409.6" hidden="1" customHeight="1" x14ac:dyDescent="0.2"/>
    <row r="36530" spans="1:6" ht="25.5" customHeight="1" x14ac:dyDescent="0.2">
      <c r="A36530" s="84" t="s">
        <v>7214</v>
      </c>
      <c r="B36530" s="85" t="s">
        <v>7215</v>
      </c>
      <c r="C36530" s="86" t="s">
        <v>1212</v>
      </c>
      <c r="D36530" s="87">
        <v>1</v>
      </c>
      <c r="E36530" s="88">
        <v>2821</v>
      </c>
      <c r="F36530" s="89">
        <f>+D36530*E36530</f>
        <v>2821</v>
      </c>
    </row>
    <row r="36531" spans="1:6" ht="409.6" hidden="1" customHeight="1" x14ac:dyDescent="0.2"/>
    <row r="36532" spans="1:6" ht="25.5" customHeight="1" thickBot="1" x14ac:dyDescent="0.25">
      <c r="A36532" s="84" t="s">
        <v>7186</v>
      </c>
      <c r="B36532" s="85" t="s">
        <v>7187</v>
      </c>
      <c r="C36532" s="86" t="s">
        <v>9</v>
      </c>
      <c r="D36532" s="87">
        <v>1</v>
      </c>
      <c r="E36532" s="88">
        <v>41081</v>
      </c>
      <c r="F36532" s="89">
        <f>+D36532*E36532</f>
        <v>41081</v>
      </c>
    </row>
    <row r="36533" spans="1:6" ht="409.6" hidden="1" customHeight="1" thickBot="1" x14ac:dyDescent="0.25"/>
    <row r="36534" spans="1:6" ht="13.5" customHeight="1" thickBot="1" x14ac:dyDescent="0.25">
      <c r="A36534" s="90" t="s">
        <v>4883</v>
      </c>
      <c r="B36534" s="91"/>
      <c r="C36534" s="92">
        <v>77.136800913093097</v>
      </c>
      <c r="D36534" s="91"/>
      <c r="E36534" s="93" t="s">
        <v>4884</v>
      </c>
      <c r="F36534" s="94">
        <v>47308</v>
      </c>
    </row>
    <row r="36535" spans="1:6" ht="0.2" customHeight="1" x14ac:dyDescent="0.2"/>
    <row r="36536" spans="1:6" ht="12.75" customHeight="1" x14ac:dyDescent="0.2">
      <c r="A36536" s="80" t="s">
        <v>4871</v>
      </c>
      <c r="B36536" s="81" t="s">
        <v>4885</v>
      </c>
      <c r="C36536" s="82" t="s">
        <v>4870</v>
      </c>
      <c r="D36536" s="82" t="s">
        <v>4873</v>
      </c>
      <c r="E36536" s="82" t="s">
        <v>4874</v>
      </c>
      <c r="F36536" s="83" t="s">
        <v>4875</v>
      </c>
    </row>
    <row r="36537" spans="1:6" ht="409.6" hidden="1" customHeight="1" x14ac:dyDescent="0.2"/>
    <row r="36538" spans="1:6" ht="25.5" customHeight="1" thickBot="1" x14ac:dyDescent="0.25">
      <c r="A36538" s="84" t="s">
        <v>6003</v>
      </c>
      <c r="B36538" s="85" t="s">
        <v>6004</v>
      </c>
      <c r="C36538" s="86" t="s">
        <v>4888</v>
      </c>
      <c r="D36538" s="87">
        <v>5.688E-2</v>
      </c>
      <c r="E36538" s="88">
        <v>184277</v>
      </c>
      <c r="F36538" s="89">
        <f>+D36538*E36538</f>
        <v>10481.67576</v>
      </c>
    </row>
    <row r="36539" spans="1:6" ht="409.6" hidden="1" customHeight="1" thickBot="1" x14ac:dyDescent="0.25"/>
    <row r="36540" spans="1:6" ht="13.5" customHeight="1" thickBot="1" x14ac:dyDescent="0.25">
      <c r="A36540" s="90" t="s">
        <v>4893</v>
      </c>
      <c r="B36540" s="91"/>
      <c r="C36540" s="92">
        <v>17.0911462579488</v>
      </c>
      <c r="D36540" s="91"/>
      <c r="E36540" s="93" t="s">
        <v>4884</v>
      </c>
      <c r="F36540" s="94">
        <v>10482</v>
      </c>
    </row>
    <row r="36541" spans="1:6" ht="0.2" customHeight="1" x14ac:dyDescent="0.2"/>
    <row r="36542" spans="1:6" ht="12.75" customHeight="1" x14ac:dyDescent="0.2">
      <c r="A36542" s="80" t="s">
        <v>4871</v>
      </c>
      <c r="B36542" s="81" t="s">
        <v>4894</v>
      </c>
      <c r="C36542" s="82" t="s">
        <v>4870</v>
      </c>
      <c r="D36542" s="82" t="s">
        <v>4873</v>
      </c>
      <c r="E36542" s="82" t="s">
        <v>4874</v>
      </c>
      <c r="F36542" s="83" t="s">
        <v>4875</v>
      </c>
    </row>
    <row r="36543" spans="1:6" ht="409.6" hidden="1" customHeight="1" x14ac:dyDescent="0.2"/>
    <row r="36544" spans="1:6" ht="25.5" customHeight="1" thickBot="1" x14ac:dyDescent="0.25">
      <c r="A36544" s="84" t="s">
        <v>4895</v>
      </c>
      <c r="B36544" s="85" t="s">
        <v>4896</v>
      </c>
      <c r="C36544" s="86" t="s">
        <v>4897</v>
      </c>
      <c r="D36544" s="87">
        <v>0.05</v>
      </c>
      <c r="E36544" s="88">
        <v>10482</v>
      </c>
      <c r="F36544" s="89">
        <f>+D36544*E36544</f>
        <v>524.1</v>
      </c>
    </row>
    <row r="36545" spans="1:6" ht="409.6" hidden="1" customHeight="1" thickBot="1" x14ac:dyDescent="0.25"/>
    <row r="36546" spans="1:6" ht="13.5" customHeight="1" thickBot="1" x14ac:dyDescent="0.25">
      <c r="A36546" s="90" t="s">
        <v>4898</v>
      </c>
      <c r="B36546" s="91"/>
      <c r="C36546" s="92">
        <v>0.85439426055763901</v>
      </c>
      <c r="D36546" s="91"/>
      <c r="E36546" s="93" t="s">
        <v>4884</v>
      </c>
      <c r="F36546" s="94">
        <v>524</v>
      </c>
    </row>
    <row r="36547" spans="1:6" ht="0.2" customHeight="1" x14ac:dyDescent="0.2"/>
    <row r="36548" spans="1:6" ht="12.75" customHeight="1" x14ac:dyDescent="0.2">
      <c r="A36548" s="80" t="s">
        <v>4871</v>
      </c>
      <c r="B36548" s="81" t="s">
        <v>4899</v>
      </c>
      <c r="C36548" s="82" t="s">
        <v>4870</v>
      </c>
      <c r="D36548" s="82" t="s">
        <v>4873</v>
      </c>
      <c r="E36548" s="82" t="s">
        <v>4874</v>
      </c>
      <c r="F36548" s="83" t="s">
        <v>4875</v>
      </c>
    </row>
    <row r="36549" spans="1:6" ht="409.6" hidden="1" customHeight="1" x14ac:dyDescent="0.2"/>
    <row r="36550" spans="1:6" ht="25.5" customHeight="1" thickBot="1" x14ac:dyDescent="0.25">
      <c r="A36550" s="84" t="s">
        <v>6401</v>
      </c>
      <c r="B36550" s="85" t="s">
        <v>6402</v>
      </c>
      <c r="C36550" s="86" t="s">
        <v>109</v>
      </c>
      <c r="D36550" s="87">
        <v>0.2</v>
      </c>
      <c r="E36550" s="88">
        <v>15080</v>
      </c>
      <c r="F36550" s="89">
        <f>+D36550*E36550</f>
        <v>3016</v>
      </c>
    </row>
    <row r="36551" spans="1:6" ht="409.6" hidden="1" customHeight="1" thickBot="1" x14ac:dyDescent="0.25"/>
    <row r="36552" spans="1:6" ht="13.5" customHeight="1" thickBot="1" x14ac:dyDescent="0.25">
      <c r="A36552" s="90" t="s">
        <v>4904</v>
      </c>
      <c r="B36552" s="91"/>
      <c r="C36552" s="92">
        <v>4.9176585684004603</v>
      </c>
      <c r="D36552" s="91"/>
      <c r="E36552" s="93" t="s">
        <v>4884</v>
      </c>
      <c r="F36552" s="94">
        <v>3016</v>
      </c>
    </row>
    <row r="36553" spans="1:6" ht="0.2" customHeight="1" thickBot="1" x14ac:dyDescent="0.25"/>
    <row r="36554" spans="1:6" ht="12.75" customHeight="1" thickBot="1" x14ac:dyDescent="0.3">
      <c r="A36554" s="157" t="s">
        <v>4909</v>
      </c>
      <c r="B36554" s="158"/>
      <c r="C36554" s="158"/>
      <c r="D36554" s="158"/>
      <c r="E36554" s="159">
        <v>61330</v>
      </c>
      <c r="F36554" s="160"/>
    </row>
    <row r="36555" spans="1:6" ht="12.75" customHeight="1" x14ac:dyDescent="0.2"/>
    <row r="36556" spans="1:6" ht="12.75" customHeight="1" x14ac:dyDescent="0.2"/>
    <row r="36557" spans="1:6" ht="409.6" hidden="1" customHeight="1" x14ac:dyDescent="0.2"/>
    <row r="36558" spans="1:6" ht="12.75" customHeight="1" x14ac:dyDescent="0.25">
      <c r="A36558" s="144" t="s">
        <v>4868</v>
      </c>
      <c r="B36558" s="145"/>
      <c r="C36558" s="145"/>
      <c r="D36558" s="145"/>
      <c r="E36558" s="146"/>
      <c r="F36558" s="147"/>
    </row>
    <row r="36559" spans="1:6" ht="12.75" customHeight="1" x14ac:dyDescent="0.2">
      <c r="A36559" s="138" t="s">
        <v>4185</v>
      </c>
      <c r="B36559" s="139"/>
      <c r="C36559" s="139"/>
      <c r="D36559" s="140"/>
      <c r="E36559" s="76" t="s">
        <v>4869</v>
      </c>
      <c r="F36559" s="77" t="s">
        <v>4870</v>
      </c>
    </row>
    <row r="36560" spans="1:6" ht="12.75" customHeight="1" x14ac:dyDescent="0.2">
      <c r="A36560" s="141"/>
      <c r="B36560" s="142"/>
      <c r="C36560" s="142"/>
      <c r="D36560" s="143"/>
      <c r="E36560" s="78" t="s">
        <v>4184</v>
      </c>
      <c r="F36560" s="79" t="s">
        <v>9</v>
      </c>
    </row>
    <row r="36561" spans="1:6" ht="409.6" hidden="1" customHeight="1" x14ac:dyDescent="0.2"/>
    <row r="36562" spans="1:6" ht="12.75" customHeight="1" x14ac:dyDescent="0.2">
      <c r="A36562" s="80" t="s">
        <v>4871</v>
      </c>
      <c r="B36562" s="81" t="s">
        <v>4872</v>
      </c>
      <c r="C36562" s="82" t="s">
        <v>4870</v>
      </c>
      <c r="D36562" s="82" t="s">
        <v>4873</v>
      </c>
      <c r="E36562" s="82" t="s">
        <v>4874</v>
      </c>
      <c r="F36562" s="83" t="s">
        <v>4875</v>
      </c>
    </row>
    <row r="36563" spans="1:6" ht="409.6" hidden="1" customHeight="1" x14ac:dyDescent="0.2"/>
    <row r="36564" spans="1:6" ht="25.5" customHeight="1" x14ac:dyDescent="0.2">
      <c r="A36564" s="84" t="s">
        <v>6938</v>
      </c>
      <c r="B36564" s="85" t="s">
        <v>6939</v>
      </c>
      <c r="C36564" s="86" t="s">
        <v>1212</v>
      </c>
      <c r="D36564" s="87">
        <v>0.25</v>
      </c>
      <c r="E36564" s="88">
        <v>17028</v>
      </c>
      <c r="F36564" s="89">
        <f>+D36564*E36564</f>
        <v>4257</v>
      </c>
    </row>
    <row r="36565" spans="1:6" ht="409.6" hidden="1" customHeight="1" x14ac:dyDescent="0.2"/>
    <row r="36566" spans="1:6" ht="25.5" customHeight="1" x14ac:dyDescent="0.2">
      <c r="A36566" s="84" t="s">
        <v>7216</v>
      </c>
      <c r="B36566" s="85" t="s">
        <v>7217</v>
      </c>
      <c r="C36566" s="86" t="s">
        <v>9</v>
      </c>
      <c r="D36566" s="87">
        <v>1</v>
      </c>
      <c r="E36566" s="88">
        <v>3630</v>
      </c>
      <c r="F36566" s="89">
        <f>+D36566*E36566</f>
        <v>3630</v>
      </c>
    </row>
    <row r="36567" spans="1:6" ht="409.6" hidden="1" customHeight="1" x14ac:dyDescent="0.2"/>
    <row r="36568" spans="1:6" ht="25.5" customHeight="1" thickBot="1" x14ac:dyDescent="0.25">
      <c r="A36568" s="84" t="s">
        <v>7192</v>
      </c>
      <c r="B36568" s="85" t="s">
        <v>7193</v>
      </c>
      <c r="C36568" s="86" t="s">
        <v>9</v>
      </c>
      <c r="D36568" s="87">
        <v>1</v>
      </c>
      <c r="E36568" s="88">
        <v>70443</v>
      </c>
      <c r="F36568" s="89">
        <f>+D36568*E36568</f>
        <v>70443</v>
      </c>
    </row>
    <row r="36569" spans="1:6" ht="409.6" hidden="1" customHeight="1" thickBot="1" x14ac:dyDescent="0.25"/>
    <row r="36570" spans="1:6" ht="13.5" customHeight="1" thickBot="1" x14ac:dyDescent="0.25">
      <c r="A36570" s="90" t="s">
        <v>4883</v>
      </c>
      <c r="B36570" s="91"/>
      <c r="C36570" s="92">
        <v>81.575905270722004</v>
      </c>
      <c r="D36570" s="91"/>
      <c r="E36570" s="93" t="s">
        <v>4884</v>
      </c>
      <c r="F36570" s="94">
        <v>78330</v>
      </c>
    </row>
    <row r="36571" spans="1:6" ht="0.2" customHeight="1" x14ac:dyDescent="0.2"/>
    <row r="36572" spans="1:6" ht="12.75" customHeight="1" x14ac:dyDescent="0.2">
      <c r="A36572" s="80" t="s">
        <v>4871</v>
      </c>
      <c r="B36572" s="81" t="s">
        <v>4885</v>
      </c>
      <c r="C36572" s="82" t="s">
        <v>4870</v>
      </c>
      <c r="D36572" s="82" t="s">
        <v>4873</v>
      </c>
      <c r="E36572" s="82" t="s">
        <v>4874</v>
      </c>
      <c r="F36572" s="83" t="s">
        <v>4875</v>
      </c>
    </row>
    <row r="36573" spans="1:6" ht="409.6" hidden="1" customHeight="1" x14ac:dyDescent="0.2"/>
    <row r="36574" spans="1:6" ht="25.5" customHeight="1" thickBot="1" x14ac:dyDescent="0.25">
      <c r="A36574" s="84" t="s">
        <v>6003</v>
      </c>
      <c r="B36574" s="85" t="s">
        <v>6004</v>
      </c>
      <c r="C36574" s="86" t="s">
        <v>4888</v>
      </c>
      <c r="D36574" s="87">
        <v>7.5840000000000005E-2</v>
      </c>
      <c r="E36574" s="88">
        <v>184277</v>
      </c>
      <c r="F36574" s="89">
        <f>+D36574*E36574</f>
        <v>13975.56768</v>
      </c>
    </row>
    <row r="36575" spans="1:6" ht="409.6" hidden="1" customHeight="1" thickBot="1" x14ac:dyDescent="0.25"/>
    <row r="36576" spans="1:6" ht="13.5" customHeight="1" thickBot="1" x14ac:dyDescent="0.25">
      <c r="A36576" s="90" t="s">
        <v>4893</v>
      </c>
      <c r="B36576" s="91"/>
      <c r="C36576" s="92">
        <v>14.555149394403299</v>
      </c>
      <c r="D36576" s="91"/>
      <c r="E36576" s="93" t="s">
        <v>4884</v>
      </c>
      <c r="F36576" s="94">
        <v>13976</v>
      </c>
    </row>
    <row r="36577" spans="1:6" ht="0.2" customHeight="1" x14ac:dyDescent="0.2"/>
    <row r="36578" spans="1:6" ht="12.75" customHeight="1" x14ac:dyDescent="0.2">
      <c r="A36578" s="80" t="s">
        <v>4871</v>
      </c>
      <c r="B36578" s="81" t="s">
        <v>4894</v>
      </c>
      <c r="C36578" s="82" t="s">
        <v>4870</v>
      </c>
      <c r="D36578" s="82" t="s">
        <v>4873</v>
      </c>
      <c r="E36578" s="82" t="s">
        <v>4874</v>
      </c>
      <c r="F36578" s="83" t="s">
        <v>4875</v>
      </c>
    </row>
    <row r="36579" spans="1:6" ht="409.6" hidden="1" customHeight="1" x14ac:dyDescent="0.2"/>
    <row r="36580" spans="1:6" ht="25.5" customHeight="1" thickBot="1" x14ac:dyDescent="0.25">
      <c r="A36580" s="84" t="s">
        <v>4895</v>
      </c>
      <c r="B36580" s="85" t="s">
        <v>4896</v>
      </c>
      <c r="C36580" s="86" t="s">
        <v>4897</v>
      </c>
      <c r="D36580" s="87">
        <v>0.05</v>
      </c>
      <c r="E36580" s="88">
        <v>13976</v>
      </c>
      <c r="F36580" s="89">
        <f>+D36580*E36580</f>
        <v>698.80000000000007</v>
      </c>
    </row>
    <row r="36581" spans="1:6" ht="409.6" hidden="1" customHeight="1" thickBot="1" x14ac:dyDescent="0.25"/>
    <row r="36582" spans="1:6" ht="13.5" customHeight="1" thickBot="1" x14ac:dyDescent="0.25">
      <c r="A36582" s="90" t="s">
        <v>4898</v>
      </c>
      <c r="B36582" s="91"/>
      <c r="C36582" s="92">
        <v>0.72796575749054904</v>
      </c>
      <c r="D36582" s="91"/>
      <c r="E36582" s="93" t="s">
        <v>4884</v>
      </c>
      <c r="F36582" s="94">
        <v>699</v>
      </c>
    </row>
    <row r="36583" spans="1:6" ht="0.2" customHeight="1" x14ac:dyDescent="0.2"/>
    <row r="36584" spans="1:6" ht="12.75" customHeight="1" x14ac:dyDescent="0.2">
      <c r="A36584" s="80" t="s">
        <v>4871</v>
      </c>
      <c r="B36584" s="81" t="s">
        <v>4899</v>
      </c>
      <c r="C36584" s="82" t="s">
        <v>4870</v>
      </c>
      <c r="D36584" s="82" t="s">
        <v>4873</v>
      </c>
      <c r="E36584" s="82" t="s">
        <v>4874</v>
      </c>
      <c r="F36584" s="83" t="s">
        <v>4875</v>
      </c>
    </row>
    <row r="36585" spans="1:6" ht="409.6" hidden="1" customHeight="1" x14ac:dyDescent="0.2"/>
    <row r="36586" spans="1:6" ht="25.5" customHeight="1" thickBot="1" x14ac:dyDescent="0.25">
      <c r="A36586" s="84" t="s">
        <v>6401</v>
      </c>
      <c r="B36586" s="85" t="s">
        <v>6402</v>
      </c>
      <c r="C36586" s="86" t="s">
        <v>109</v>
      </c>
      <c r="D36586" s="87">
        <v>0.2</v>
      </c>
      <c r="E36586" s="88">
        <v>15080</v>
      </c>
      <c r="F36586" s="89">
        <f>+D36586*E36586</f>
        <v>3016</v>
      </c>
    </row>
    <row r="36587" spans="1:6" ht="409.6" hidden="1" customHeight="1" thickBot="1" x14ac:dyDescent="0.25"/>
    <row r="36588" spans="1:6" ht="13.5" customHeight="1" thickBot="1" x14ac:dyDescent="0.25">
      <c r="A36588" s="90" t="s">
        <v>4904</v>
      </c>
      <c r="B36588" s="91"/>
      <c r="C36588" s="92">
        <v>3.14097957738411</v>
      </c>
      <c r="D36588" s="91"/>
      <c r="E36588" s="93" t="s">
        <v>4884</v>
      </c>
      <c r="F36588" s="94">
        <v>3016</v>
      </c>
    </row>
    <row r="36589" spans="1:6" ht="0.2" customHeight="1" thickBot="1" x14ac:dyDescent="0.25"/>
    <row r="36590" spans="1:6" ht="12.75" customHeight="1" thickBot="1" x14ac:dyDescent="0.3">
      <c r="A36590" s="157" t="s">
        <v>4909</v>
      </c>
      <c r="B36590" s="158"/>
      <c r="C36590" s="158"/>
      <c r="D36590" s="158"/>
      <c r="E36590" s="159">
        <v>96021</v>
      </c>
      <c r="F36590" s="160"/>
    </row>
    <row r="36591" spans="1:6" ht="12.75" customHeight="1" x14ac:dyDescent="0.2"/>
    <row r="36592" spans="1:6" ht="12.75" customHeight="1" x14ac:dyDescent="0.2"/>
    <row r="36593" spans="1:6" ht="409.6" hidden="1" customHeight="1" x14ac:dyDescent="0.2"/>
    <row r="36594" spans="1:6" ht="12.75" customHeight="1" x14ac:dyDescent="0.25">
      <c r="A36594" s="144" t="s">
        <v>4868</v>
      </c>
      <c r="B36594" s="145"/>
      <c r="C36594" s="145"/>
      <c r="D36594" s="145"/>
      <c r="E36594" s="146"/>
      <c r="F36594" s="147"/>
    </row>
    <row r="36595" spans="1:6" ht="12.75" customHeight="1" x14ac:dyDescent="0.2">
      <c r="A36595" s="138" t="s">
        <v>4187</v>
      </c>
      <c r="B36595" s="139"/>
      <c r="C36595" s="139"/>
      <c r="D36595" s="140"/>
      <c r="E36595" s="76" t="s">
        <v>4869</v>
      </c>
      <c r="F36595" s="77" t="s">
        <v>4870</v>
      </c>
    </row>
    <row r="36596" spans="1:6" ht="12.75" customHeight="1" x14ac:dyDescent="0.2">
      <c r="A36596" s="141"/>
      <c r="B36596" s="142"/>
      <c r="C36596" s="142"/>
      <c r="D36596" s="143"/>
      <c r="E36596" s="78" t="s">
        <v>4186</v>
      </c>
      <c r="F36596" s="79" t="s">
        <v>9</v>
      </c>
    </row>
    <row r="36597" spans="1:6" ht="409.6" hidden="1" customHeight="1" x14ac:dyDescent="0.2"/>
    <row r="36598" spans="1:6" ht="12.75" customHeight="1" x14ac:dyDescent="0.2">
      <c r="A36598" s="80" t="s">
        <v>4871</v>
      </c>
      <c r="B36598" s="81" t="s">
        <v>4872</v>
      </c>
      <c r="C36598" s="82" t="s">
        <v>4870</v>
      </c>
      <c r="D36598" s="82" t="s">
        <v>4873</v>
      </c>
      <c r="E36598" s="82" t="s">
        <v>4874</v>
      </c>
      <c r="F36598" s="83" t="s">
        <v>4875</v>
      </c>
    </row>
    <row r="36599" spans="1:6" ht="409.6" hidden="1" customHeight="1" x14ac:dyDescent="0.2"/>
    <row r="36600" spans="1:6" ht="25.5" customHeight="1" x14ac:dyDescent="0.2">
      <c r="A36600" s="84" t="s">
        <v>7198</v>
      </c>
      <c r="B36600" s="85" t="s">
        <v>7199</v>
      </c>
      <c r="C36600" s="86" t="s">
        <v>9</v>
      </c>
      <c r="D36600" s="87">
        <v>1</v>
      </c>
      <c r="E36600" s="88">
        <v>163124</v>
      </c>
      <c r="F36600" s="89">
        <f>+D36600*E36600</f>
        <v>163124</v>
      </c>
    </row>
    <row r="36601" spans="1:6" ht="409.6" hidden="1" customHeight="1" x14ac:dyDescent="0.2"/>
    <row r="36602" spans="1:6" ht="25.5" customHeight="1" x14ac:dyDescent="0.2">
      <c r="A36602" s="84" t="s">
        <v>6938</v>
      </c>
      <c r="B36602" s="85" t="s">
        <v>6939</v>
      </c>
      <c r="C36602" s="86" t="s">
        <v>1212</v>
      </c>
      <c r="D36602" s="87">
        <v>0.2</v>
      </c>
      <c r="E36602" s="88">
        <v>17028</v>
      </c>
      <c r="F36602" s="89">
        <f>+D36602*E36602</f>
        <v>3405.6000000000004</v>
      </c>
    </row>
    <row r="36603" spans="1:6" ht="409.6" hidden="1" customHeight="1" x14ac:dyDescent="0.2"/>
    <row r="36604" spans="1:6" ht="25.5" customHeight="1" thickBot="1" x14ac:dyDescent="0.25">
      <c r="A36604" s="84" t="s">
        <v>7220</v>
      </c>
      <c r="B36604" s="85" t="s">
        <v>7221</v>
      </c>
      <c r="C36604" s="86" t="s">
        <v>1212</v>
      </c>
      <c r="D36604" s="87">
        <v>1</v>
      </c>
      <c r="E36604" s="88">
        <v>16600</v>
      </c>
      <c r="F36604" s="89">
        <f>+D36604*E36604</f>
        <v>16600</v>
      </c>
    </row>
    <row r="36605" spans="1:6" ht="409.6" hidden="1" customHeight="1" thickBot="1" x14ac:dyDescent="0.25"/>
    <row r="36606" spans="1:6" ht="13.5" customHeight="1" thickBot="1" x14ac:dyDescent="0.25">
      <c r="A36606" s="90" t="s">
        <v>4883</v>
      </c>
      <c r="B36606" s="91"/>
      <c r="C36606" s="92">
        <v>87.976863617365694</v>
      </c>
      <c r="D36606" s="91"/>
      <c r="E36606" s="93" t="s">
        <v>4884</v>
      </c>
      <c r="F36606" s="94">
        <v>183130</v>
      </c>
    </row>
    <row r="36607" spans="1:6" ht="0.2" customHeight="1" x14ac:dyDescent="0.2"/>
    <row r="36608" spans="1:6" ht="12.75" customHeight="1" x14ac:dyDescent="0.2">
      <c r="A36608" s="80" t="s">
        <v>4871</v>
      </c>
      <c r="B36608" s="81" t="s">
        <v>4885</v>
      </c>
      <c r="C36608" s="82" t="s">
        <v>4870</v>
      </c>
      <c r="D36608" s="82" t="s">
        <v>4873</v>
      </c>
      <c r="E36608" s="82" t="s">
        <v>4874</v>
      </c>
      <c r="F36608" s="83" t="s">
        <v>4875</v>
      </c>
    </row>
    <row r="36609" spans="1:6" ht="409.6" hidden="1" customHeight="1" x14ac:dyDescent="0.2"/>
    <row r="36610" spans="1:6" ht="25.5" customHeight="1" thickBot="1" x14ac:dyDescent="0.25">
      <c r="A36610" s="84" t="s">
        <v>6003</v>
      </c>
      <c r="B36610" s="85" t="s">
        <v>6004</v>
      </c>
      <c r="C36610" s="86" t="s">
        <v>4888</v>
      </c>
      <c r="D36610" s="87">
        <v>0.11376</v>
      </c>
      <c r="E36610" s="88">
        <v>184277</v>
      </c>
      <c r="F36610" s="89">
        <f>+D36610*E36610</f>
        <v>20963.35152</v>
      </c>
    </row>
    <row r="36611" spans="1:6" ht="409.6" hidden="1" customHeight="1" thickBot="1" x14ac:dyDescent="0.25"/>
    <row r="36612" spans="1:6" ht="13.5" customHeight="1" thickBot="1" x14ac:dyDescent="0.25">
      <c r="A36612" s="90" t="s">
        <v>4893</v>
      </c>
      <c r="B36612" s="91"/>
      <c r="C36612" s="92">
        <v>10.0707638945604</v>
      </c>
      <c r="D36612" s="91"/>
      <c r="E36612" s="93" t="s">
        <v>4884</v>
      </c>
      <c r="F36612" s="94">
        <v>20963</v>
      </c>
    </row>
    <row r="36613" spans="1:6" ht="0.2" customHeight="1" x14ac:dyDescent="0.2"/>
    <row r="36614" spans="1:6" ht="12.75" customHeight="1" x14ac:dyDescent="0.2">
      <c r="A36614" s="80" t="s">
        <v>4871</v>
      </c>
      <c r="B36614" s="81" t="s">
        <v>4894</v>
      </c>
      <c r="C36614" s="82" t="s">
        <v>4870</v>
      </c>
      <c r="D36614" s="82" t="s">
        <v>4873</v>
      </c>
      <c r="E36614" s="82" t="s">
        <v>4874</v>
      </c>
      <c r="F36614" s="83" t="s">
        <v>4875</v>
      </c>
    </row>
    <row r="36615" spans="1:6" ht="409.6" hidden="1" customHeight="1" x14ac:dyDescent="0.2"/>
    <row r="36616" spans="1:6" ht="25.5" customHeight="1" thickBot="1" x14ac:dyDescent="0.25">
      <c r="A36616" s="84" t="s">
        <v>4895</v>
      </c>
      <c r="B36616" s="85" t="s">
        <v>4896</v>
      </c>
      <c r="C36616" s="86" t="s">
        <v>4897</v>
      </c>
      <c r="D36616" s="87">
        <v>0.05</v>
      </c>
      <c r="E36616" s="88">
        <v>20963</v>
      </c>
      <c r="F36616" s="89">
        <f>+D36616*E36616</f>
        <v>1048.1500000000001</v>
      </c>
    </row>
    <row r="36617" spans="1:6" ht="409.6" hidden="1" customHeight="1" thickBot="1" x14ac:dyDescent="0.25"/>
    <row r="36618" spans="1:6" ht="13.5" customHeight="1" thickBot="1" x14ac:dyDescent="0.25">
      <c r="A36618" s="90" t="s">
        <v>4898</v>
      </c>
      <c r="B36618" s="91"/>
      <c r="C36618" s="92">
        <v>0.50346613373559401</v>
      </c>
      <c r="D36618" s="91"/>
      <c r="E36618" s="93" t="s">
        <v>4884</v>
      </c>
      <c r="F36618" s="94">
        <v>1048</v>
      </c>
    </row>
    <row r="36619" spans="1:6" ht="0.2" customHeight="1" x14ac:dyDescent="0.2"/>
    <row r="36620" spans="1:6" ht="12.75" customHeight="1" x14ac:dyDescent="0.2">
      <c r="A36620" s="80" t="s">
        <v>4871</v>
      </c>
      <c r="B36620" s="81" t="s">
        <v>4899</v>
      </c>
      <c r="C36620" s="82" t="s">
        <v>4870</v>
      </c>
      <c r="D36620" s="82" t="s">
        <v>4873</v>
      </c>
      <c r="E36620" s="82" t="s">
        <v>4874</v>
      </c>
      <c r="F36620" s="83" t="s">
        <v>4875</v>
      </c>
    </row>
    <row r="36621" spans="1:6" ht="409.6" hidden="1" customHeight="1" x14ac:dyDescent="0.2"/>
    <row r="36622" spans="1:6" ht="25.5" customHeight="1" thickBot="1" x14ac:dyDescent="0.25">
      <c r="A36622" s="84" t="s">
        <v>6401</v>
      </c>
      <c r="B36622" s="85" t="s">
        <v>6402</v>
      </c>
      <c r="C36622" s="86" t="s">
        <v>109</v>
      </c>
      <c r="D36622" s="87">
        <v>0.2</v>
      </c>
      <c r="E36622" s="88">
        <v>15080</v>
      </c>
      <c r="F36622" s="89">
        <f>+D36622*E36622</f>
        <v>3016</v>
      </c>
    </row>
    <row r="36623" spans="1:6" ht="409.6" hidden="1" customHeight="1" thickBot="1" x14ac:dyDescent="0.25"/>
    <row r="36624" spans="1:6" ht="13.5" customHeight="1" thickBot="1" x14ac:dyDescent="0.25">
      <c r="A36624" s="90" t="s">
        <v>4904</v>
      </c>
      <c r="B36624" s="91"/>
      <c r="C36624" s="92">
        <v>1.4489063543383101</v>
      </c>
      <c r="D36624" s="91"/>
      <c r="E36624" s="93" t="s">
        <v>4884</v>
      </c>
      <c r="F36624" s="94">
        <v>3016</v>
      </c>
    </row>
    <row r="36625" spans="1:6" ht="0.2" customHeight="1" thickBot="1" x14ac:dyDescent="0.25"/>
    <row r="36626" spans="1:6" ht="12.75" customHeight="1" thickBot="1" x14ac:dyDescent="0.3">
      <c r="A36626" s="157" t="s">
        <v>4909</v>
      </c>
      <c r="B36626" s="158"/>
      <c r="C36626" s="158"/>
      <c r="D36626" s="158"/>
      <c r="E36626" s="159">
        <v>208157</v>
      </c>
      <c r="F36626" s="160"/>
    </row>
    <row r="36627" spans="1:6" ht="12.75" customHeight="1" x14ac:dyDescent="0.2"/>
    <row r="36628" spans="1:6" ht="12.75" customHeight="1" x14ac:dyDescent="0.2"/>
    <row r="36629" spans="1:6" ht="409.6" hidden="1" customHeight="1" x14ac:dyDescent="0.2"/>
    <row r="36630" spans="1:6" ht="12.75" customHeight="1" x14ac:dyDescent="0.25">
      <c r="A36630" s="144" t="s">
        <v>4868</v>
      </c>
      <c r="B36630" s="145"/>
      <c r="C36630" s="145"/>
      <c r="D36630" s="145"/>
      <c r="E36630" s="146"/>
      <c r="F36630" s="147"/>
    </row>
    <row r="36631" spans="1:6" ht="12.75" customHeight="1" x14ac:dyDescent="0.2">
      <c r="A36631" s="138" t="s">
        <v>4189</v>
      </c>
      <c r="B36631" s="139"/>
      <c r="C36631" s="139"/>
      <c r="D36631" s="140"/>
      <c r="E36631" s="76" t="s">
        <v>4869</v>
      </c>
      <c r="F36631" s="77" t="s">
        <v>4870</v>
      </c>
    </row>
    <row r="36632" spans="1:6" ht="12.75" customHeight="1" x14ac:dyDescent="0.2">
      <c r="A36632" s="141"/>
      <c r="B36632" s="142"/>
      <c r="C36632" s="142"/>
      <c r="D36632" s="143"/>
      <c r="E36632" s="78" t="s">
        <v>4188</v>
      </c>
      <c r="F36632" s="79" t="s">
        <v>9</v>
      </c>
    </row>
    <row r="36633" spans="1:6" ht="409.6" hidden="1" customHeight="1" x14ac:dyDescent="0.2"/>
    <row r="36634" spans="1:6" ht="12.75" customHeight="1" x14ac:dyDescent="0.2">
      <c r="A36634" s="80" t="s">
        <v>4871</v>
      </c>
      <c r="B36634" s="81" t="s">
        <v>4872</v>
      </c>
      <c r="C36634" s="82" t="s">
        <v>4870</v>
      </c>
      <c r="D36634" s="82" t="s">
        <v>4873</v>
      </c>
      <c r="E36634" s="82" t="s">
        <v>4874</v>
      </c>
      <c r="F36634" s="83" t="s">
        <v>4875</v>
      </c>
    </row>
    <row r="36635" spans="1:6" ht="409.6" hidden="1" customHeight="1" x14ac:dyDescent="0.2"/>
    <row r="36636" spans="1:6" ht="25.5" customHeight="1" x14ac:dyDescent="0.2">
      <c r="A36636" s="84" t="s">
        <v>7204</v>
      </c>
      <c r="B36636" s="85" t="s">
        <v>7205</v>
      </c>
      <c r="C36636" s="86" t="s">
        <v>9</v>
      </c>
      <c r="D36636" s="87">
        <v>1</v>
      </c>
      <c r="E36636" s="88">
        <v>199934</v>
      </c>
      <c r="F36636" s="89">
        <f>+D36636*E36636</f>
        <v>199934</v>
      </c>
    </row>
    <row r="36637" spans="1:6" ht="409.6" hidden="1" customHeight="1" x14ac:dyDescent="0.2"/>
    <row r="36638" spans="1:6" ht="25.5" customHeight="1" x14ac:dyDescent="0.2">
      <c r="A36638" s="84" t="s">
        <v>6938</v>
      </c>
      <c r="B36638" s="85" t="s">
        <v>6939</v>
      </c>
      <c r="C36638" s="86" t="s">
        <v>1212</v>
      </c>
      <c r="D36638" s="87">
        <v>0.3</v>
      </c>
      <c r="E36638" s="88">
        <v>17028</v>
      </c>
      <c r="F36638" s="89">
        <f>+D36638*E36638</f>
        <v>5108.3999999999996</v>
      </c>
    </row>
    <row r="36639" spans="1:6" ht="409.6" hidden="1" customHeight="1" x14ac:dyDescent="0.2"/>
    <row r="36640" spans="1:6" ht="25.5" customHeight="1" thickBot="1" x14ac:dyDescent="0.25">
      <c r="A36640" s="84" t="s">
        <v>7226</v>
      </c>
      <c r="B36640" s="85" t="s">
        <v>7227</v>
      </c>
      <c r="C36640" s="86" t="s">
        <v>1212</v>
      </c>
      <c r="D36640" s="87">
        <v>1</v>
      </c>
      <c r="E36640" s="88">
        <v>17500</v>
      </c>
      <c r="F36640" s="89">
        <f>+D36640*E36640</f>
        <v>17500</v>
      </c>
    </row>
    <row r="36641" spans="1:6" ht="409.6" hidden="1" customHeight="1" thickBot="1" x14ac:dyDescent="0.25"/>
    <row r="36642" spans="1:6" ht="13.5" customHeight="1" thickBot="1" x14ac:dyDescent="0.25">
      <c r="A36642" s="90" t="s">
        <v>4883</v>
      </c>
      <c r="B36642" s="91"/>
      <c r="C36642" s="92">
        <v>87.303212544182799</v>
      </c>
      <c r="D36642" s="91"/>
      <c r="E36642" s="93" t="s">
        <v>4884</v>
      </c>
      <c r="F36642" s="94">
        <v>222542</v>
      </c>
    </row>
    <row r="36643" spans="1:6" ht="0.2" customHeight="1" x14ac:dyDescent="0.2"/>
    <row r="36644" spans="1:6" ht="12.75" customHeight="1" x14ac:dyDescent="0.2">
      <c r="A36644" s="80" t="s">
        <v>4871</v>
      </c>
      <c r="B36644" s="81" t="s">
        <v>4885</v>
      </c>
      <c r="C36644" s="82" t="s">
        <v>4870</v>
      </c>
      <c r="D36644" s="82" t="s">
        <v>4873</v>
      </c>
      <c r="E36644" s="82" t="s">
        <v>4874</v>
      </c>
      <c r="F36644" s="83" t="s">
        <v>4875</v>
      </c>
    </row>
    <row r="36645" spans="1:6" ht="409.6" hidden="1" customHeight="1" x14ac:dyDescent="0.2"/>
    <row r="36646" spans="1:6" ht="25.5" customHeight="1" thickBot="1" x14ac:dyDescent="0.25">
      <c r="A36646" s="84" t="s">
        <v>6003</v>
      </c>
      <c r="B36646" s="85" t="s">
        <v>6004</v>
      </c>
      <c r="C36646" s="86" t="s">
        <v>4888</v>
      </c>
      <c r="D36646" s="87">
        <v>0.15168000000000001</v>
      </c>
      <c r="E36646" s="88">
        <v>184277</v>
      </c>
      <c r="F36646" s="89">
        <f>+D36646*E36646</f>
        <v>27951.13536</v>
      </c>
    </row>
    <row r="36647" spans="1:6" ht="409.6" hidden="1" customHeight="1" x14ac:dyDescent="0.2"/>
    <row r="36648" spans="1:6" ht="13.5" customHeight="1" thickBot="1" x14ac:dyDescent="0.25">
      <c r="A36648" s="90" t="s">
        <v>4893</v>
      </c>
      <c r="B36648" s="91"/>
      <c r="C36648" s="92">
        <v>10.965175534606701</v>
      </c>
      <c r="D36648" s="91"/>
      <c r="E36648" s="93" t="s">
        <v>4884</v>
      </c>
      <c r="F36648" s="94">
        <v>27951</v>
      </c>
    </row>
    <row r="36649" spans="1:6" ht="0.2" customHeight="1" x14ac:dyDescent="0.2"/>
    <row r="36650" spans="1:6" ht="12.75" customHeight="1" x14ac:dyDescent="0.2">
      <c r="A36650" s="80" t="s">
        <v>4871</v>
      </c>
      <c r="B36650" s="81" t="s">
        <v>4894</v>
      </c>
      <c r="C36650" s="82" t="s">
        <v>4870</v>
      </c>
      <c r="D36650" s="82" t="s">
        <v>4873</v>
      </c>
      <c r="E36650" s="82" t="s">
        <v>4874</v>
      </c>
      <c r="F36650" s="83" t="s">
        <v>4875</v>
      </c>
    </row>
    <row r="36651" spans="1:6" ht="409.6" hidden="1" customHeight="1" x14ac:dyDescent="0.2"/>
    <row r="36652" spans="1:6" ht="25.5" customHeight="1" thickBot="1" x14ac:dyDescent="0.25">
      <c r="A36652" s="84" t="s">
        <v>4895</v>
      </c>
      <c r="B36652" s="85" t="s">
        <v>4896</v>
      </c>
      <c r="C36652" s="86" t="s">
        <v>4897</v>
      </c>
      <c r="D36652" s="87">
        <v>0.05</v>
      </c>
      <c r="E36652" s="88">
        <v>27951</v>
      </c>
      <c r="F36652" s="89">
        <f>+D36652*E36652</f>
        <v>1397.5500000000002</v>
      </c>
    </row>
    <row r="36653" spans="1:6" ht="409.6" hidden="1" customHeight="1" thickBot="1" x14ac:dyDescent="0.25"/>
    <row r="36654" spans="1:6" ht="13.5" customHeight="1" thickBot="1" x14ac:dyDescent="0.25">
      <c r="A36654" s="90" t="s">
        <v>4898</v>
      </c>
      <c r="B36654" s="91"/>
      <c r="C36654" s="92">
        <v>0.54843531170191495</v>
      </c>
      <c r="D36654" s="91"/>
      <c r="E36654" s="93" t="s">
        <v>4884</v>
      </c>
      <c r="F36654" s="94">
        <v>1398</v>
      </c>
    </row>
    <row r="36655" spans="1:6" ht="0.2" customHeight="1" x14ac:dyDescent="0.2"/>
    <row r="36656" spans="1:6" ht="12.75" customHeight="1" x14ac:dyDescent="0.2">
      <c r="A36656" s="80" t="s">
        <v>4871</v>
      </c>
      <c r="B36656" s="81" t="s">
        <v>4899</v>
      </c>
      <c r="C36656" s="82" t="s">
        <v>4870</v>
      </c>
      <c r="D36656" s="82" t="s">
        <v>4873</v>
      </c>
      <c r="E36656" s="82" t="s">
        <v>4874</v>
      </c>
      <c r="F36656" s="83" t="s">
        <v>4875</v>
      </c>
    </row>
    <row r="36657" spans="1:6" ht="409.6" hidden="1" customHeight="1" x14ac:dyDescent="0.2"/>
    <row r="36658" spans="1:6" ht="25.5" customHeight="1" thickBot="1" x14ac:dyDescent="0.25">
      <c r="A36658" s="84" t="s">
        <v>6401</v>
      </c>
      <c r="B36658" s="85" t="s">
        <v>6402</v>
      </c>
      <c r="C36658" s="86" t="s">
        <v>109</v>
      </c>
      <c r="D36658" s="87">
        <v>0.2</v>
      </c>
      <c r="E36658" s="88">
        <v>15080</v>
      </c>
      <c r="F36658" s="89">
        <f>+D36658*E36658</f>
        <v>3016</v>
      </c>
    </row>
    <row r="36659" spans="1:6" ht="409.6" hidden="1" customHeight="1" thickBot="1" x14ac:dyDescent="0.25"/>
    <row r="36660" spans="1:6" ht="13.5" customHeight="1" thickBot="1" x14ac:dyDescent="0.25">
      <c r="A36660" s="90" t="s">
        <v>4904</v>
      </c>
      <c r="B36660" s="91"/>
      <c r="C36660" s="92">
        <v>1.1831766095085701</v>
      </c>
      <c r="D36660" s="91"/>
      <c r="E36660" s="93" t="s">
        <v>4884</v>
      </c>
      <c r="F36660" s="94">
        <v>3016</v>
      </c>
    </row>
    <row r="36661" spans="1:6" ht="0.2" customHeight="1" thickBot="1" x14ac:dyDescent="0.25"/>
    <row r="36662" spans="1:6" ht="12.75" customHeight="1" thickBot="1" x14ac:dyDescent="0.3">
      <c r="A36662" s="157" t="s">
        <v>4909</v>
      </c>
      <c r="B36662" s="158"/>
      <c r="C36662" s="158"/>
      <c r="D36662" s="158"/>
      <c r="E36662" s="159">
        <v>254907</v>
      </c>
      <c r="F36662" s="160"/>
    </row>
    <row r="36663" spans="1:6" ht="12.75" customHeight="1" x14ac:dyDescent="0.2"/>
    <row r="36664" spans="1:6" ht="12.75" customHeight="1" x14ac:dyDescent="0.2"/>
    <row r="36665" spans="1:6" ht="409.6" hidden="1" customHeight="1" x14ac:dyDescent="0.2"/>
    <row r="36666" spans="1:6" ht="12.75" customHeight="1" x14ac:dyDescent="0.25">
      <c r="A36666" s="144" t="s">
        <v>4868</v>
      </c>
      <c r="B36666" s="145"/>
      <c r="C36666" s="145"/>
      <c r="D36666" s="145"/>
      <c r="E36666" s="146"/>
      <c r="F36666" s="147"/>
    </row>
    <row r="36667" spans="1:6" ht="12.75" customHeight="1" x14ac:dyDescent="0.2">
      <c r="A36667" s="138" t="s">
        <v>4191</v>
      </c>
      <c r="B36667" s="139"/>
      <c r="C36667" s="139"/>
      <c r="D36667" s="140"/>
      <c r="E36667" s="76" t="s">
        <v>4869</v>
      </c>
      <c r="F36667" s="77" t="s">
        <v>4870</v>
      </c>
    </row>
    <row r="36668" spans="1:6" ht="12.75" customHeight="1" x14ac:dyDescent="0.2">
      <c r="A36668" s="141"/>
      <c r="B36668" s="142"/>
      <c r="C36668" s="142"/>
      <c r="D36668" s="143"/>
      <c r="E36668" s="78" t="s">
        <v>4190</v>
      </c>
      <c r="F36668" s="79" t="s">
        <v>9</v>
      </c>
    </row>
    <row r="36669" spans="1:6" ht="409.6" hidden="1" customHeight="1" x14ac:dyDescent="0.2"/>
    <row r="36670" spans="1:6" ht="12.75" customHeight="1" x14ac:dyDescent="0.2">
      <c r="A36670" s="80" t="s">
        <v>4871</v>
      </c>
      <c r="B36670" s="81" t="s">
        <v>4872</v>
      </c>
      <c r="C36670" s="82" t="s">
        <v>4870</v>
      </c>
      <c r="D36670" s="82" t="s">
        <v>4873</v>
      </c>
      <c r="E36670" s="82" t="s">
        <v>4874</v>
      </c>
      <c r="F36670" s="83" t="s">
        <v>4875</v>
      </c>
    </row>
    <row r="36671" spans="1:6" ht="409.6" hidden="1" customHeight="1" x14ac:dyDescent="0.2"/>
    <row r="36672" spans="1:6" ht="25.5" customHeight="1" x14ac:dyDescent="0.2">
      <c r="A36672" s="84" t="s">
        <v>6938</v>
      </c>
      <c r="B36672" s="85" t="s">
        <v>6939</v>
      </c>
      <c r="C36672" s="86" t="s">
        <v>1212</v>
      </c>
      <c r="D36672" s="87">
        <v>0.3</v>
      </c>
      <c r="E36672" s="88">
        <v>17028</v>
      </c>
      <c r="F36672" s="89">
        <f>+D36672*E36672</f>
        <v>5108.3999999999996</v>
      </c>
    </row>
    <row r="36673" spans="1:6" ht="409.6" hidden="1" customHeight="1" x14ac:dyDescent="0.2"/>
    <row r="36674" spans="1:6" ht="25.5" customHeight="1" x14ac:dyDescent="0.2">
      <c r="A36674" s="84" t="s">
        <v>7230</v>
      </c>
      <c r="B36674" s="85" t="s">
        <v>7231</v>
      </c>
      <c r="C36674" s="86" t="s">
        <v>9</v>
      </c>
      <c r="D36674" s="87">
        <v>1</v>
      </c>
      <c r="E36674" s="88">
        <v>32485</v>
      </c>
      <c r="F36674" s="89">
        <f>+D36674*E36674</f>
        <v>32485</v>
      </c>
    </row>
    <row r="36675" spans="1:6" ht="409.6" hidden="1" customHeight="1" x14ac:dyDescent="0.2"/>
    <row r="36676" spans="1:6" ht="25.5" customHeight="1" thickBot="1" x14ac:dyDescent="0.25">
      <c r="A36676" s="84" t="s">
        <v>7210</v>
      </c>
      <c r="B36676" s="85" t="s">
        <v>7211</v>
      </c>
      <c r="C36676" s="86" t="s">
        <v>9</v>
      </c>
      <c r="D36676" s="87">
        <v>1</v>
      </c>
      <c r="E36676" s="88">
        <v>937782</v>
      </c>
      <c r="F36676" s="89">
        <f>+D36676*E36676</f>
        <v>937782</v>
      </c>
    </row>
    <row r="36677" spans="1:6" ht="409.6" hidden="1" customHeight="1" thickBot="1" x14ac:dyDescent="0.25"/>
    <row r="36678" spans="1:6" ht="13.5" customHeight="1" thickBot="1" x14ac:dyDescent="0.25">
      <c r="A36678" s="90" t="s">
        <v>4883</v>
      </c>
      <c r="B36678" s="91"/>
      <c r="C36678" s="92">
        <v>95.399035226365797</v>
      </c>
      <c r="D36678" s="91"/>
      <c r="E36678" s="93" t="s">
        <v>4884</v>
      </c>
      <c r="F36678" s="94">
        <v>975375</v>
      </c>
    </row>
    <row r="36679" spans="1:6" ht="0.2" customHeight="1" x14ac:dyDescent="0.2"/>
    <row r="36680" spans="1:6" ht="12.75" customHeight="1" x14ac:dyDescent="0.2">
      <c r="A36680" s="80" t="s">
        <v>4871</v>
      </c>
      <c r="B36680" s="81" t="s">
        <v>4885</v>
      </c>
      <c r="C36680" s="82" t="s">
        <v>4870</v>
      </c>
      <c r="D36680" s="82" t="s">
        <v>4873</v>
      </c>
      <c r="E36680" s="82" t="s">
        <v>4874</v>
      </c>
      <c r="F36680" s="83" t="s">
        <v>4875</v>
      </c>
    </row>
    <row r="36681" spans="1:6" ht="409.6" hidden="1" customHeight="1" x14ac:dyDescent="0.2"/>
    <row r="36682" spans="1:6" ht="25.5" customHeight="1" thickBot="1" x14ac:dyDescent="0.25">
      <c r="A36682" s="84" t="s">
        <v>6003</v>
      </c>
      <c r="B36682" s="85" t="s">
        <v>6004</v>
      </c>
      <c r="C36682" s="86" t="s">
        <v>4888</v>
      </c>
      <c r="D36682" s="87">
        <v>0.22753000000000001</v>
      </c>
      <c r="E36682" s="88">
        <v>184277</v>
      </c>
      <c r="F36682" s="89">
        <f>+D36682*E36682</f>
        <v>41928.545810000003</v>
      </c>
    </row>
    <row r="36683" spans="1:6" ht="409.6" hidden="1" customHeight="1" thickBot="1" x14ac:dyDescent="0.25"/>
    <row r="36684" spans="1:6" ht="13.5" customHeight="1" thickBot="1" x14ac:dyDescent="0.25">
      <c r="A36684" s="90" t="s">
        <v>4893</v>
      </c>
      <c r="B36684" s="91"/>
      <c r="C36684" s="92">
        <v>4.1009725982378997</v>
      </c>
      <c r="D36684" s="91"/>
      <c r="E36684" s="93" t="s">
        <v>4884</v>
      </c>
      <c r="F36684" s="94">
        <v>41929</v>
      </c>
    </row>
    <row r="36685" spans="1:6" ht="0.2" customHeight="1" x14ac:dyDescent="0.2"/>
    <row r="36686" spans="1:6" ht="12.75" customHeight="1" x14ac:dyDescent="0.2">
      <c r="A36686" s="80" t="s">
        <v>4871</v>
      </c>
      <c r="B36686" s="81" t="s">
        <v>4894</v>
      </c>
      <c r="C36686" s="82" t="s">
        <v>4870</v>
      </c>
      <c r="D36686" s="82" t="s">
        <v>4873</v>
      </c>
      <c r="E36686" s="82" t="s">
        <v>4874</v>
      </c>
      <c r="F36686" s="83" t="s">
        <v>4875</v>
      </c>
    </row>
    <row r="36687" spans="1:6" ht="409.6" hidden="1" customHeight="1" x14ac:dyDescent="0.2"/>
    <row r="36688" spans="1:6" ht="25.5" customHeight="1" thickBot="1" x14ac:dyDescent="0.25">
      <c r="A36688" s="84" t="s">
        <v>4895</v>
      </c>
      <c r="B36688" s="85" t="s">
        <v>4896</v>
      </c>
      <c r="C36688" s="86" t="s">
        <v>4897</v>
      </c>
      <c r="D36688" s="87">
        <v>0.05</v>
      </c>
      <c r="E36688" s="88">
        <v>41929</v>
      </c>
      <c r="F36688" s="89">
        <f>+D36688*E36688</f>
        <v>2096.4500000000003</v>
      </c>
    </row>
    <row r="36689" spans="1:6" ht="409.6" hidden="1" customHeight="1" thickBot="1" x14ac:dyDescent="0.25"/>
    <row r="36690" spans="1:6" ht="13.5" customHeight="1" thickBot="1" x14ac:dyDescent="0.25">
      <c r="A36690" s="90" t="s">
        <v>4898</v>
      </c>
      <c r="B36690" s="91"/>
      <c r="C36690" s="92">
        <v>0.20500461651617299</v>
      </c>
      <c r="D36690" s="91"/>
      <c r="E36690" s="93" t="s">
        <v>4884</v>
      </c>
      <c r="F36690" s="94">
        <v>2096</v>
      </c>
    </row>
    <row r="36691" spans="1:6" ht="0.2" customHeight="1" x14ac:dyDescent="0.2"/>
    <row r="36692" spans="1:6" ht="12.75" customHeight="1" x14ac:dyDescent="0.2">
      <c r="A36692" s="80" t="s">
        <v>4871</v>
      </c>
      <c r="B36692" s="81" t="s">
        <v>4899</v>
      </c>
      <c r="C36692" s="82" t="s">
        <v>4870</v>
      </c>
      <c r="D36692" s="82" t="s">
        <v>4873</v>
      </c>
      <c r="E36692" s="82" t="s">
        <v>4874</v>
      </c>
      <c r="F36692" s="83" t="s">
        <v>4875</v>
      </c>
    </row>
    <row r="36693" spans="1:6" ht="409.6" hidden="1" customHeight="1" x14ac:dyDescent="0.2"/>
    <row r="36694" spans="1:6" ht="25.5" customHeight="1" thickBot="1" x14ac:dyDescent="0.25">
      <c r="A36694" s="84" t="s">
        <v>6401</v>
      </c>
      <c r="B36694" s="85" t="s">
        <v>6402</v>
      </c>
      <c r="C36694" s="86" t="s">
        <v>109</v>
      </c>
      <c r="D36694" s="87">
        <v>0.2</v>
      </c>
      <c r="E36694" s="88">
        <v>15080</v>
      </c>
      <c r="F36694" s="89">
        <f>+D36694*E36694</f>
        <v>3016</v>
      </c>
    </row>
    <row r="36695" spans="1:6" ht="409.6" hidden="1" customHeight="1" thickBot="1" x14ac:dyDescent="0.25"/>
    <row r="36696" spans="1:6" ht="13.5" customHeight="1" thickBot="1" x14ac:dyDescent="0.25">
      <c r="A36696" s="90" t="s">
        <v>4904</v>
      </c>
      <c r="B36696" s="91"/>
      <c r="C36696" s="92">
        <v>0.294987558880143</v>
      </c>
      <c r="D36696" s="91"/>
      <c r="E36696" s="93" t="s">
        <v>4884</v>
      </c>
      <c r="F36696" s="94">
        <v>3016</v>
      </c>
    </row>
    <row r="36697" spans="1:6" ht="0.2" customHeight="1" thickBot="1" x14ac:dyDescent="0.25"/>
    <row r="36698" spans="1:6" ht="12.75" customHeight="1" thickBot="1" x14ac:dyDescent="0.3">
      <c r="A36698" s="157" t="s">
        <v>4909</v>
      </c>
      <c r="B36698" s="158"/>
      <c r="C36698" s="158"/>
      <c r="D36698" s="158"/>
      <c r="E36698" s="159">
        <v>1022416</v>
      </c>
      <c r="F36698" s="160"/>
    </row>
    <row r="36699" spans="1:6" ht="12.75" customHeight="1" x14ac:dyDescent="0.2"/>
    <row r="36700" spans="1:6" ht="12.75" customHeight="1" x14ac:dyDescent="0.2"/>
    <row r="36701" spans="1:6" ht="409.6" hidden="1" customHeight="1" x14ac:dyDescent="0.2"/>
    <row r="36702" spans="1:6" ht="12.75" customHeight="1" x14ac:dyDescent="0.25">
      <c r="A36702" s="144" t="s">
        <v>4868</v>
      </c>
      <c r="B36702" s="145"/>
      <c r="C36702" s="145"/>
      <c r="D36702" s="145"/>
      <c r="E36702" s="146"/>
      <c r="F36702" s="147"/>
    </row>
    <row r="36703" spans="1:6" ht="12.75" customHeight="1" x14ac:dyDescent="0.2">
      <c r="A36703" s="138" t="s">
        <v>4193</v>
      </c>
      <c r="B36703" s="139"/>
      <c r="C36703" s="139"/>
      <c r="D36703" s="140"/>
      <c r="E36703" s="76" t="s">
        <v>4869</v>
      </c>
      <c r="F36703" s="77" t="s">
        <v>4870</v>
      </c>
    </row>
    <row r="36704" spans="1:6" ht="12.75" customHeight="1" x14ac:dyDescent="0.2">
      <c r="A36704" s="141"/>
      <c r="B36704" s="142"/>
      <c r="C36704" s="142"/>
      <c r="D36704" s="143"/>
      <c r="E36704" s="78" t="s">
        <v>4192</v>
      </c>
      <c r="F36704" s="79" t="s">
        <v>9</v>
      </c>
    </row>
    <row r="36705" spans="1:6" ht="409.6" hidden="1" customHeight="1" x14ac:dyDescent="0.2"/>
    <row r="36706" spans="1:6" ht="12.75" customHeight="1" x14ac:dyDescent="0.2">
      <c r="A36706" s="80" t="s">
        <v>4871</v>
      </c>
      <c r="B36706" s="81" t="s">
        <v>4872</v>
      </c>
      <c r="C36706" s="82" t="s">
        <v>4870</v>
      </c>
      <c r="D36706" s="82" t="s">
        <v>4873</v>
      </c>
      <c r="E36706" s="82" t="s">
        <v>4874</v>
      </c>
      <c r="F36706" s="83" t="s">
        <v>4875</v>
      </c>
    </row>
    <row r="36707" spans="1:6" ht="409.6" hidden="1" customHeight="1" x14ac:dyDescent="0.2"/>
    <row r="36708" spans="1:6" ht="25.5" customHeight="1" x14ac:dyDescent="0.2">
      <c r="A36708" s="84" t="s">
        <v>6938</v>
      </c>
      <c r="B36708" s="85" t="s">
        <v>6939</v>
      </c>
      <c r="C36708" s="86" t="s">
        <v>1212</v>
      </c>
      <c r="D36708" s="87">
        <v>0.3</v>
      </c>
      <c r="E36708" s="88">
        <v>17028</v>
      </c>
      <c r="F36708" s="89">
        <f>+D36708*E36708</f>
        <v>5108.3999999999996</v>
      </c>
    </row>
    <row r="36709" spans="1:6" ht="409.6" hidden="1" customHeight="1" x14ac:dyDescent="0.2"/>
    <row r="36710" spans="1:6" ht="25.5" customHeight="1" x14ac:dyDescent="0.2">
      <c r="A36710" s="84" t="s">
        <v>7216</v>
      </c>
      <c r="B36710" s="85" t="s">
        <v>7217</v>
      </c>
      <c r="C36710" s="86" t="s">
        <v>9</v>
      </c>
      <c r="D36710" s="87">
        <v>1</v>
      </c>
      <c r="E36710" s="88">
        <v>3630</v>
      </c>
      <c r="F36710" s="89">
        <f>+D36710*E36710</f>
        <v>3630</v>
      </c>
    </row>
    <row r="36711" spans="1:6" ht="409.6" hidden="1" customHeight="1" x14ac:dyDescent="0.2"/>
    <row r="36712" spans="1:6" ht="25.5" customHeight="1" x14ac:dyDescent="0.2">
      <c r="A36712" s="84" t="s">
        <v>7262</v>
      </c>
      <c r="B36712" s="85" t="s">
        <v>7263</v>
      </c>
      <c r="C36712" s="86" t="s">
        <v>9</v>
      </c>
      <c r="D36712" s="87">
        <v>1</v>
      </c>
      <c r="E36712" s="88">
        <v>160389</v>
      </c>
      <c r="F36712" s="89">
        <f>+D36712*E36712</f>
        <v>160389</v>
      </c>
    </row>
    <row r="36713" spans="1:6" ht="409.6" hidden="1" customHeight="1" x14ac:dyDescent="0.2"/>
    <row r="36714" spans="1:6" ht="25.5" customHeight="1" thickBot="1" x14ac:dyDescent="0.25">
      <c r="A36714" s="84" t="s">
        <v>7190</v>
      </c>
      <c r="B36714" s="85" t="s">
        <v>7191</v>
      </c>
      <c r="C36714" s="86" t="s">
        <v>9</v>
      </c>
      <c r="D36714" s="87">
        <v>1</v>
      </c>
      <c r="E36714" s="88">
        <v>59686</v>
      </c>
      <c r="F36714" s="89">
        <f>+D36714*E36714</f>
        <v>59686</v>
      </c>
    </row>
    <row r="36715" spans="1:6" ht="409.6" hidden="1" customHeight="1" thickBot="1" x14ac:dyDescent="0.25"/>
    <row r="36716" spans="1:6" ht="13.5" customHeight="1" thickBot="1" x14ac:dyDescent="0.25">
      <c r="A36716" s="90" t="s">
        <v>4883</v>
      </c>
      <c r="B36716" s="91"/>
      <c r="C36716" s="92">
        <v>92.8232401908285</v>
      </c>
      <c r="D36716" s="91"/>
      <c r="E36716" s="93" t="s">
        <v>4884</v>
      </c>
      <c r="F36716" s="94">
        <v>228813</v>
      </c>
    </row>
    <row r="36717" spans="1:6" ht="0.2" customHeight="1" x14ac:dyDescent="0.2"/>
    <row r="36718" spans="1:6" ht="12.75" customHeight="1" x14ac:dyDescent="0.2">
      <c r="A36718" s="80" t="s">
        <v>4871</v>
      </c>
      <c r="B36718" s="81" t="s">
        <v>4885</v>
      </c>
      <c r="C36718" s="82" t="s">
        <v>4870</v>
      </c>
      <c r="D36718" s="82" t="s">
        <v>4873</v>
      </c>
      <c r="E36718" s="82" t="s">
        <v>4874</v>
      </c>
      <c r="F36718" s="83" t="s">
        <v>4875</v>
      </c>
    </row>
    <row r="36719" spans="1:6" ht="409.6" hidden="1" customHeight="1" x14ac:dyDescent="0.2"/>
    <row r="36720" spans="1:6" ht="25.5" customHeight="1" thickBot="1" x14ac:dyDescent="0.25">
      <c r="A36720" s="84" t="s">
        <v>6003</v>
      </c>
      <c r="B36720" s="85" t="s">
        <v>6004</v>
      </c>
      <c r="C36720" s="86" t="s">
        <v>4888</v>
      </c>
      <c r="D36720" s="87">
        <v>7.5840000000000005E-2</v>
      </c>
      <c r="E36720" s="88">
        <v>184277</v>
      </c>
      <c r="F36720" s="89">
        <f>+D36720*E36720</f>
        <v>13975.56768</v>
      </c>
    </row>
    <row r="36721" spans="1:6" ht="409.6" hidden="1" customHeight="1" x14ac:dyDescent="0.2"/>
    <row r="36722" spans="1:6" ht="13.5" customHeight="1" thickBot="1" x14ac:dyDescent="0.25">
      <c r="A36722" s="90" t="s">
        <v>4893</v>
      </c>
      <c r="B36722" s="91"/>
      <c r="C36722" s="92">
        <v>5.66968487326778</v>
      </c>
      <c r="D36722" s="91"/>
      <c r="E36722" s="93" t="s">
        <v>4884</v>
      </c>
      <c r="F36722" s="94">
        <v>13976</v>
      </c>
    </row>
    <row r="36723" spans="1:6" ht="0.2" customHeight="1" x14ac:dyDescent="0.2"/>
    <row r="36724" spans="1:6" ht="12.75" customHeight="1" x14ac:dyDescent="0.2">
      <c r="A36724" s="80" t="s">
        <v>4871</v>
      </c>
      <c r="B36724" s="81" t="s">
        <v>4894</v>
      </c>
      <c r="C36724" s="82" t="s">
        <v>4870</v>
      </c>
      <c r="D36724" s="82" t="s">
        <v>4873</v>
      </c>
      <c r="E36724" s="82" t="s">
        <v>4874</v>
      </c>
      <c r="F36724" s="83" t="s">
        <v>4875</v>
      </c>
    </row>
    <row r="36725" spans="1:6" ht="409.6" hidden="1" customHeight="1" x14ac:dyDescent="0.2"/>
    <row r="36726" spans="1:6" ht="25.5" customHeight="1" thickBot="1" x14ac:dyDescent="0.25">
      <c r="A36726" s="84" t="s">
        <v>4895</v>
      </c>
      <c r="B36726" s="85" t="s">
        <v>4896</v>
      </c>
      <c r="C36726" s="86" t="s">
        <v>4897</v>
      </c>
      <c r="D36726" s="87">
        <v>0.05</v>
      </c>
      <c r="E36726" s="88">
        <v>13976</v>
      </c>
      <c r="F36726" s="89">
        <f>+D36726*E36726</f>
        <v>698.80000000000007</v>
      </c>
    </row>
    <row r="36727" spans="1:6" ht="409.6" hidden="1" customHeight="1" thickBot="1" x14ac:dyDescent="0.25"/>
    <row r="36728" spans="1:6" ht="13.5" customHeight="1" thickBot="1" x14ac:dyDescent="0.25">
      <c r="A36728" s="90" t="s">
        <v>4898</v>
      </c>
      <c r="B36728" s="91"/>
      <c r="C36728" s="92">
        <v>0.28356537824944</v>
      </c>
      <c r="D36728" s="91"/>
      <c r="E36728" s="93" t="s">
        <v>4884</v>
      </c>
      <c r="F36728" s="94">
        <v>699</v>
      </c>
    </row>
    <row r="36729" spans="1:6" ht="0.2" customHeight="1" x14ac:dyDescent="0.2"/>
    <row r="36730" spans="1:6" ht="12.75" customHeight="1" x14ac:dyDescent="0.2">
      <c r="A36730" s="80" t="s">
        <v>4871</v>
      </c>
      <c r="B36730" s="81" t="s">
        <v>4899</v>
      </c>
      <c r="C36730" s="82" t="s">
        <v>4870</v>
      </c>
      <c r="D36730" s="82" t="s">
        <v>4873</v>
      </c>
      <c r="E36730" s="82" t="s">
        <v>4874</v>
      </c>
      <c r="F36730" s="83" t="s">
        <v>4875</v>
      </c>
    </row>
    <row r="36731" spans="1:6" ht="409.6" hidden="1" customHeight="1" x14ac:dyDescent="0.2"/>
    <row r="36732" spans="1:6" ht="25.5" customHeight="1" thickBot="1" x14ac:dyDescent="0.25">
      <c r="A36732" s="84" t="s">
        <v>6401</v>
      </c>
      <c r="B36732" s="85" t="s">
        <v>6402</v>
      </c>
      <c r="C36732" s="86" t="s">
        <v>109</v>
      </c>
      <c r="D36732" s="87">
        <v>0.2</v>
      </c>
      <c r="E36732" s="88">
        <v>15080</v>
      </c>
      <c r="F36732" s="89">
        <f>+D36732*E36732</f>
        <v>3016</v>
      </c>
    </row>
    <row r="36733" spans="1:6" ht="409.6" hidden="1" customHeight="1" thickBot="1" x14ac:dyDescent="0.25"/>
    <row r="36734" spans="1:6" ht="13.5" customHeight="1" thickBot="1" x14ac:dyDescent="0.25">
      <c r="A36734" s="90" t="s">
        <v>4904</v>
      </c>
      <c r="B36734" s="91"/>
      <c r="C36734" s="92">
        <v>1.2235095576542401</v>
      </c>
      <c r="D36734" s="91"/>
      <c r="E36734" s="93" t="s">
        <v>4884</v>
      </c>
      <c r="F36734" s="94">
        <v>3016</v>
      </c>
    </row>
    <row r="36735" spans="1:6" ht="0.2" customHeight="1" thickBot="1" x14ac:dyDescent="0.25"/>
    <row r="36736" spans="1:6" ht="12.75" customHeight="1" thickBot="1" x14ac:dyDescent="0.3">
      <c r="A36736" s="157" t="s">
        <v>4909</v>
      </c>
      <c r="B36736" s="158"/>
      <c r="C36736" s="158"/>
      <c r="D36736" s="158"/>
      <c r="E36736" s="159">
        <v>246504</v>
      </c>
      <c r="F36736" s="160"/>
    </row>
    <row r="36737" spans="1:6" ht="12.75" customHeight="1" x14ac:dyDescent="0.2"/>
    <row r="36738" spans="1:6" ht="12.75" customHeight="1" x14ac:dyDescent="0.2"/>
    <row r="36739" spans="1:6" ht="409.6" hidden="1" customHeight="1" x14ac:dyDescent="0.2"/>
    <row r="36740" spans="1:6" ht="12.75" customHeight="1" x14ac:dyDescent="0.25">
      <c r="A36740" s="144" t="s">
        <v>4868</v>
      </c>
      <c r="B36740" s="145"/>
      <c r="C36740" s="145"/>
      <c r="D36740" s="145"/>
      <c r="E36740" s="146"/>
      <c r="F36740" s="147"/>
    </row>
    <row r="36741" spans="1:6" ht="12.75" customHeight="1" x14ac:dyDescent="0.2">
      <c r="A36741" s="138" t="s">
        <v>4195</v>
      </c>
      <c r="B36741" s="139"/>
      <c r="C36741" s="139"/>
      <c r="D36741" s="140"/>
      <c r="E36741" s="76" t="s">
        <v>4869</v>
      </c>
      <c r="F36741" s="77" t="s">
        <v>4870</v>
      </c>
    </row>
    <row r="36742" spans="1:6" ht="12.75" customHeight="1" x14ac:dyDescent="0.2">
      <c r="A36742" s="141"/>
      <c r="B36742" s="142"/>
      <c r="C36742" s="142"/>
      <c r="D36742" s="143"/>
      <c r="E36742" s="78" t="s">
        <v>4194</v>
      </c>
      <c r="F36742" s="79" t="s">
        <v>9</v>
      </c>
    </row>
    <row r="36743" spans="1:6" ht="409.6" hidden="1" customHeight="1" x14ac:dyDescent="0.2"/>
    <row r="36744" spans="1:6" ht="12.75" customHeight="1" x14ac:dyDescent="0.2">
      <c r="A36744" s="80" t="s">
        <v>4871</v>
      </c>
      <c r="B36744" s="81" t="s">
        <v>4872</v>
      </c>
      <c r="C36744" s="82" t="s">
        <v>4870</v>
      </c>
      <c r="D36744" s="82" t="s">
        <v>4873</v>
      </c>
      <c r="E36744" s="82" t="s">
        <v>4874</v>
      </c>
      <c r="F36744" s="83" t="s">
        <v>4875</v>
      </c>
    </row>
    <row r="36745" spans="1:6" ht="409.6" hidden="1" customHeight="1" x14ac:dyDescent="0.2"/>
    <row r="36746" spans="1:6" ht="25.5" customHeight="1" x14ac:dyDescent="0.2">
      <c r="A36746" s="84" t="s">
        <v>7264</v>
      </c>
      <c r="B36746" s="85" t="s">
        <v>7265</v>
      </c>
      <c r="C36746" s="86" t="s">
        <v>9</v>
      </c>
      <c r="D36746" s="87">
        <v>1</v>
      </c>
      <c r="E36746" s="88">
        <v>4062000</v>
      </c>
      <c r="F36746" s="89">
        <f>+D36746*E36746</f>
        <v>4062000</v>
      </c>
    </row>
    <row r="36747" spans="1:6" ht="409.6" hidden="1" customHeight="1" x14ac:dyDescent="0.2"/>
    <row r="36748" spans="1:6" ht="25.5" customHeight="1" x14ac:dyDescent="0.2">
      <c r="A36748" s="84" t="s">
        <v>7266</v>
      </c>
      <c r="B36748" s="85" t="s">
        <v>7267</v>
      </c>
      <c r="C36748" s="86" t="s">
        <v>9</v>
      </c>
      <c r="D36748" s="87">
        <v>1</v>
      </c>
      <c r="E36748" s="88">
        <v>1033760</v>
      </c>
      <c r="F36748" s="89">
        <f>+D36748*E36748</f>
        <v>1033760</v>
      </c>
    </row>
    <row r="36749" spans="1:6" ht="409.6" hidden="1" customHeight="1" x14ac:dyDescent="0.2"/>
    <row r="36750" spans="1:6" ht="25.5" customHeight="1" x14ac:dyDescent="0.2">
      <c r="A36750" s="84" t="s">
        <v>6900</v>
      </c>
      <c r="B36750" s="85" t="s">
        <v>6901</v>
      </c>
      <c r="C36750" s="86" t="s">
        <v>9</v>
      </c>
      <c r="D36750" s="87">
        <v>1</v>
      </c>
      <c r="E36750" s="88">
        <v>434040</v>
      </c>
      <c r="F36750" s="89">
        <f>+D36750*E36750</f>
        <v>434040</v>
      </c>
    </row>
    <row r="36751" spans="1:6" ht="409.6" hidden="1" customHeight="1" x14ac:dyDescent="0.2"/>
    <row r="36752" spans="1:6" ht="25.5" customHeight="1" x14ac:dyDescent="0.2">
      <c r="A36752" s="84" t="s">
        <v>6910</v>
      </c>
      <c r="B36752" s="85" t="s">
        <v>6911</v>
      </c>
      <c r="C36752" s="86" t="s">
        <v>9</v>
      </c>
      <c r="D36752" s="87">
        <v>4</v>
      </c>
      <c r="E36752" s="88">
        <v>172080</v>
      </c>
      <c r="F36752" s="89">
        <f>+D36752*E36752</f>
        <v>688320</v>
      </c>
    </row>
    <row r="36753" spans="1:6" ht="409.6" hidden="1" customHeight="1" x14ac:dyDescent="0.2"/>
    <row r="36754" spans="1:6" ht="25.5" customHeight="1" x14ac:dyDescent="0.2">
      <c r="A36754" s="84" t="s">
        <v>5154</v>
      </c>
      <c r="B36754" s="85" t="s">
        <v>5155</v>
      </c>
      <c r="C36754" s="86" t="s">
        <v>106</v>
      </c>
      <c r="D36754" s="87">
        <v>0.1</v>
      </c>
      <c r="E36754" s="88">
        <v>405694</v>
      </c>
      <c r="F36754" s="89">
        <f>+D36754*E36754</f>
        <v>40569.4</v>
      </c>
    </row>
    <row r="36755" spans="1:6" ht="409.6" hidden="1" customHeight="1" x14ac:dyDescent="0.2"/>
    <row r="36756" spans="1:6" ht="25.5" customHeight="1" x14ac:dyDescent="0.2">
      <c r="A36756" s="84" t="s">
        <v>6896</v>
      </c>
      <c r="B36756" s="85" t="s">
        <v>6897</v>
      </c>
      <c r="C36756" s="86" t="s">
        <v>263</v>
      </c>
      <c r="D36756" s="87">
        <v>6</v>
      </c>
      <c r="E36756" s="88">
        <v>130180</v>
      </c>
      <c r="F36756" s="89">
        <f>+D36756*E36756</f>
        <v>781080</v>
      </c>
    </row>
    <row r="36757" spans="1:6" ht="409.6" hidden="1" customHeight="1" x14ac:dyDescent="0.2"/>
    <row r="36758" spans="1:6" ht="25.5" customHeight="1" x14ac:dyDescent="0.2">
      <c r="A36758" s="84" t="s">
        <v>6484</v>
      </c>
      <c r="B36758" s="85" t="s">
        <v>6485</v>
      </c>
      <c r="C36758" s="86" t="s">
        <v>263</v>
      </c>
      <c r="D36758" s="87">
        <v>1</v>
      </c>
      <c r="E36758" s="88">
        <v>55441</v>
      </c>
      <c r="F36758" s="89">
        <f>+D36758*E36758</f>
        <v>55441</v>
      </c>
    </row>
    <row r="36759" spans="1:6" ht="409.6" hidden="1" customHeight="1" x14ac:dyDescent="0.2"/>
    <row r="36760" spans="1:6" ht="25.5" customHeight="1" thickBot="1" x14ac:dyDescent="0.25">
      <c r="A36760" s="84" t="s">
        <v>6942</v>
      </c>
      <c r="B36760" s="85" t="s">
        <v>6943</v>
      </c>
      <c r="C36760" s="86" t="s">
        <v>9</v>
      </c>
      <c r="D36760" s="87">
        <v>1</v>
      </c>
      <c r="E36760" s="88">
        <v>53250</v>
      </c>
      <c r="F36760" s="89">
        <f>+D36760*E36760</f>
        <v>53250</v>
      </c>
    </row>
    <row r="36761" spans="1:6" ht="409.6" hidden="1" customHeight="1" thickBot="1" x14ac:dyDescent="0.25"/>
    <row r="36762" spans="1:6" ht="13.5" customHeight="1" thickBot="1" x14ac:dyDescent="0.25">
      <c r="A36762" s="90" t="s">
        <v>4883</v>
      </c>
      <c r="B36762" s="91"/>
      <c r="C36762" s="92">
        <v>77.158038269780803</v>
      </c>
      <c r="D36762" s="91"/>
      <c r="E36762" s="93" t="s">
        <v>4884</v>
      </c>
      <c r="F36762" s="94">
        <v>7148460</v>
      </c>
    </row>
    <row r="36763" spans="1:6" ht="0.2" customHeight="1" x14ac:dyDescent="0.2"/>
    <row r="36764" spans="1:6" ht="12.75" customHeight="1" x14ac:dyDescent="0.2">
      <c r="A36764" s="80" t="s">
        <v>4871</v>
      </c>
      <c r="B36764" s="81" t="s">
        <v>4885</v>
      </c>
      <c r="C36764" s="82" t="s">
        <v>4870</v>
      </c>
      <c r="D36764" s="82" t="s">
        <v>4873</v>
      </c>
      <c r="E36764" s="82" t="s">
        <v>4874</v>
      </c>
      <c r="F36764" s="83" t="s">
        <v>4875</v>
      </c>
    </row>
    <row r="36765" spans="1:6" ht="409.6" hidden="1" customHeight="1" x14ac:dyDescent="0.2"/>
    <row r="36766" spans="1:6" ht="25.5" customHeight="1" thickBot="1" x14ac:dyDescent="0.25">
      <c r="A36766" s="84" t="s">
        <v>6003</v>
      </c>
      <c r="B36766" s="85" t="s">
        <v>6004</v>
      </c>
      <c r="C36766" s="86" t="s">
        <v>4888</v>
      </c>
      <c r="D36766" s="87">
        <v>10</v>
      </c>
      <c r="E36766" s="88">
        <v>184277</v>
      </c>
      <c r="F36766" s="89">
        <f>+D36766*E36766</f>
        <v>1842770</v>
      </c>
    </row>
    <row r="36767" spans="1:6" ht="409.6" hidden="1" customHeight="1" thickBot="1" x14ac:dyDescent="0.25"/>
    <row r="36768" spans="1:6" ht="13.5" customHeight="1" thickBot="1" x14ac:dyDescent="0.25">
      <c r="A36768" s="90" t="s">
        <v>4893</v>
      </c>
      <c r="B36768" s="91"/>
      <c r="C36768" s="92">
        <v>19.890230648615798</v>
      </c>
      <c r="D36768" s="91"/>
      <c r="E36768" s="93" t="s">
        <v>4884</v>
      </c>
      <c r="F36768" s="94">
        <v>1842770</v>
      </c>
    </row>
    <row r="36769" spans="1:6" ht="0.2" customHeight="1" x14ac:dyDescent="0.2"/>
    <row r="36770" spans="1:6" ht="12.75" customHeight="1" x14ac:dyDescent="0.2">
      <c r="A36770" s="80" t="s">
        <v>4871</v>
      </c>
      <c r="B36770" s="81" t="s">
        <v>4894</v>
      </c>
      <c r="C36770" s="82" t="s">
        <v>4870</v>
      </c>
      <c r="D36770" s="82" t="s">
        <v>4873</v>
      </c>
      <c r="E36770" s="82" t="s">
        <v>4874</v>
      </c>
      <c r="F36770" s="83" t="s">
        <v>4875</v>
      </c>
    </row>
    <row r="36771" spans="1:6" ht="409.6" hidden="1" customHeight="1" x14ac:dyDescent="0.2"/>
    <row r="36772" spans="1:6" ht="25.5" customHeight="1" thickBot="1" x14ac:dyDescent="0.25">
      <c r="A36772" s="84" t="s">
        <v>4895</v>
      </c>
      <c r="B36772" s="85" t="s">
        <v>4896</v>
      </c>
      <c r="C36772" s="86" t="s">
        <v>4897</v>
      </c>
      <c r="D36772" s="87">
        <v>0.05</v>
      </c>
      <c r="E36772" s="88">
        <v>1842770</v>
      </c>
      <c r="F36772" s="89">
        <f>+D36772*E36772</f>
        <v>92138.5</v>
      </c>
    </row>
    <row r="36773" spans="1:6" ht="409.6" hidden="1" customHeight="1" thickBot="1" x14ac:dyDescent="0.25"/>
    <row r="36774" spans="1:6" ht="13.5" customHeight="1" thickBot="1" x14ac:dyDescent="0.25">
      <c r="A36774" s="90" t="s">
        <v>4898</v>
      </c>
      <c r="B36774" s="91"/>
      <c r="C36774" s="92">
        <v>0.99451692926019497</v>
      </c>
      <c r="D36774" s="91"/>
      <c r="E36774" s="93" t="s">
        <v>4884</v>
      </c>
      <c r="F36774" s="94">
        <v>92139</v>
      </c>
    </row>
    <row r="36775" spans="1:6" ht="0.2" customHeight="1" x14ac:dyDescent="0.2"/>
    <row r="36776" spans="1:6" ht="12.75" customHeight="1" x14ac:dyDescent="0.2">
      <c r="A36776" s="80" t="s">
        <v>4871</v>
      </c>
      <c r="B36776" s="81" t="s">
        <v>4899</v>
      </c>
      <c r="C36776" s="82" t="s">
        <v>4870</v>
      </c>
      <c r="D36776" s="82" t="s">
        <v>4873</v>
      </c>
      <c r="E36776" s="82" t="s">
        <v>4874</v>
      </c>
      <c r="F36776" s="83" t="s">
        <v>4875</v>
      </c>
    </row>
    <row r="36777" spans="1:6" ht="409.6" hidden="1" customHeight="1" x14ac:dyDescent="0.2"/>
    <row r="36778" spans="1:6" ht="25.5" customHeight="1" x14ac:dyDescent="0.2">
      <c r="A36778" s="84" t="s">
        <v>7268</v>
      </c>
      <c r="B36778" s="85" t="s">
        <v>7269</v>
      </c>
      <c r="C36778" s="86" t="s">
        <v>9</v>
      </c>
      <c r="D36778" s="87">
        <v>1</v>
      </c>
      <c r="E36778" s="88">
        <v>166250</v>
      </c>
      <c r="F36778" s="89">
        <f>+D36778*E36778</f>
        <v>166250</v>
      </c>
    </row>
    <row r="36779" spans="1:6" ht="409.6" hidden="1" customHeight="1" x14ac:dyDescent="0.2"/>
    <row r="36780" spans="1:6" ht="25.5" customHeight="1" thickBot="1" x14ac:dyDescent="0.25">
      <c r="A36780" s="84" t="s">
        <v>6401</v>
      </c>
      <c r="B36780" s="85" t="s">
        <v>6402</v>
      </c>
      <c r="C36780" s="86" t="s">
        <v>109</v>
      </c>
      <c r="D36780" s="87">
        <v>1</v>
      </c>
      <c r="E36780" s="88">
        <v>15080</v>
      </c>
      <c r="F36780" s="89">
        <f>+D36780*E36780</f>
        <v>15080</v>
      </c>
    </row>
    <row r="36781" spans="1:6" ht="409.6" hidden="1" customHeight="1" thickBot="1" x14ac:dyDescent="0.25"/>
    <row r="36782" spans="1:6" ht="13.5" customHeight="1" thickBot="1" x14ac:dyDescent="0.25">
      <c r="A36782" s="90" t="s">
        <v>4904</v>
      </c>
      <c r="B36782" s="91"/>
      <c r="C36782" s="92">
        <v>1.9572141523432101</v>
      </c>
      <c r="D36782" s="91"/>
      <c r="E36782" s="93" t="s">
        <v>4884</v>
      </c>
      <c r="F36782" s="94">
        <v>181330</v>
      </c>
    </row>
    <row r="36783" spans="1:6" ht="0.2" customHeight="1" thickBot="1" x14ac:dyDescent="0.25"/>
    <row r="36784" spans="1:6" ht="12.75" customHeight="1" thickBot="1" x14ac:dyDescent="0.3">
      <c r="A36784" s="157" t="s">
        <v>4909</v>
      </c>
      <c r="B36784" s="158"/>
      <c r="C36784" s="158"/>
      <c r="D36784" s="158"/>
      <c r="E36784" s="159">
        <v>9264699</v>
      </c>
      <c r="F36784" s="160"/>
    </row>
    <row r="36785" spans="1:6" ht="12.75" customHeight="1" x14ac:dyDescent="0.2"/>
    <row r="36786" spans="1:6" ht="12.75" customHeight="1" x14ac:dyDescent="0.2"/>
    <row r="36787" spans="1:6" ht="409.6" hidden="1" customHeight="1" x14ac:dyDescent="0.2"/>
    <row r="36788" spans="1:6" ht="12.75" customHeight="1" x14ac:dyDescent="0.25">
      <c r="A36788" s="144" t="s">
        <v>4868</v>
      </c>
      <c r="B36788" s="145"/>
      <c r="C36788" s="145"/>
      <c r="D36788" s="145"/>
      <c r="E36788" s="146"/>
      <c r="F36788" s="147"/>
    </row>
    <row r="36789" spans="1:6" ht="12.75" customHeight="1" x14ac:dyDescent="0.2">
      <c r="A36789" s="138" t="s">
        <v>4197</v>
      </c>
      <c r="B36789" s="139"/>
      <c r="C36789" s="139"/>
      <c r="D36789" s="140"/>
      <c r="E36789" s="76" t="s">
        <v>4869</v>
      </c>
      <c r="F36789" s="77" t="s">
        <v>4870</v>
      </c>
    </row>
    <row r="36790" spans="1:6" ht="12.75" customHeight="1" x14ac:dyDescent="0.2">
      <c r="A36790" s="141"/>
      <c r="B36790" s="142"/>
      <c r="C36790" s="142"/>
      <c r="D36790" s="143"/>
      <c r="E36790" s="78" t="s">
        <v>4196</v>
      </c>
      <c r="F36790" s="79" t="s">
        <v>9</v>
      </c>
    </row>
    <row r="36791" spans="1:6" ht="409.6" hidden="1" customHeight="1" x14ac:dyDescent="0.2"/>
    <row r="36792" spans="1:6" ht="12.75" customHeight="1" x14ac:dyDescent="0.2">
      <c r="A36792" s="80" t="s">
        <v>4871</v>
      </c>
      <c r="B36792" s="81" t="s">
        <v>4872</v>
      </c>
      <c r="C36792" s="82" t="s">
        <v>4870</v>
      </c>
      <c r="D36792" s="82" t="s">
        <v>4873</v>
      </c>
      <c r="E36792" s="82" t="s">
        <v>4874</v>
      </c>
      <c r="F36792" s="83" t="s">
        <v>4875</v>
      </c>
    </row>
    <row r="36793" spans="1:6" ht="409.6" hidden="1" customHeight="1" x14ac:dyDescent="0.2"/>
    <row r="36794" spans="1:6" ht="25.5" customHeight="1" x14ac:dyDescent="0.2">
      <c r="A36794" s="84" t="s">
        <v>7270</v>
      </c>
      <c r="B36794" s="85" t="s">
        <v>7271</v>
      </c>
      <c r="C36794" s="86" t="s">
        <v>9</v>
      </c>
      <c r="D36794" s="87">
        <v>1</v>
      </c>
      <c r="E36794" s="88">
        <v>2874000</v>
      </c>
      <c r="F36794" s="89">
        <f>+D36794*E36794</f>
        <v>2874000</v>
      </c>
    </row>
    <row r="36795" spans="1:6" ht="409.6" hidden="1" customHeight="1" x14ac:dyDescent="0.2"/>
    <row r="36796" spans="1:6" ht="25.5" customHeight="1" x14ac:dyDescent="0.2">
      <c r="A36796" s="84" t="s">
        <v>6884</v>
      </c>
      <c r="B36796" s="85" t="s">
        <v>6885</v>
      </c>
      <c r="C36796" s="86" t="s">
        <v>9</v>
      </c>
      <c r="D36796" s="87">
        <v>1</v>
      </c>
      <c r="E36796" s="88">
        <v>557000</v>
      </c>
      <c r="F36796" s="89">
        <f>+D36796*E36796</f>
        <v>557000</v>
      </c>
    </row>
    <row r="36797" spans="1:6" ht="409.6" hidden="1" customHeight="1" x14ac:dyDescent="0.2"/>
    <row r="36798" spans="1:6" ht="25.5" customHeight="1" x14ac:dyDescent="0.2">
      <c r="A36798" s="84" t="s">
        <v>6876</v>
      </c>
      <c r="B36798" s="85" t="s">
        <v>6877</v>
      </c>
      <c r="C36798" s="86" t="s">
        <v>9</v>
      </c>
      <c r="D36798" s="87">
        <v>1</v>
      </c>
      <c r="E36798" s="88">
        <v>243240</v>
      </c>
      <c r="F36798" s="89">
        <f>+D36798*E36798</f>
        <v>243240</v>
      </c>
    </row>
    <row r="36799" spans="1:6" ht="409.6" hidden="1" customHeight="1" x14ac:dyDescent="0.2"/>
    <row r="36800" spans="1:6" ht="25.5" customHeight="1" x14ac:dyDescent="0.2">
      <c r="A36800" s="84" t="s">
        <v>5154</v>
      </c>
      <c r="B36800" s="85" t="s">
        <v>5155</v>
      </c>
      <c r="C36800" s="86" t="s">
        <v>106</v>
      </c>
      <c r="D36800" s="87">
        <v>0.1</v>
      </c>
      <c r="E36800" s="88">
        <v>405694</v>
      </c>
      <c r="F36800" s="89">
        <f>+D36800*E36800</f>
        <v>40569.4</v>
      </c>
    </row>
    <row r="36801" spans="1:6" ht="409.6" hidden="1" customHeight="1" x14ac:dyDescent="0.2"/>
    <row r="36802" spans="1:6" ht="25.5" customHeight="1" x14ac:dyDescent="0.2">
      <c r="A36802" s="84" t="s">
        <v>6866</v>
      </c>
      <c r="B36802" s="85" t="s">
        <v>6867</v>
      </c>
      <c r="C36802" s="86" t="s">
        <v>263</v>
      </c>
      <c r="D36802" s="87">
        <v>6</v>
      </c>
      <c r="E36802" s="88">
        <v>110350</v>
      </c>
      <c r="F36802" s="89">
        <f>+D36802*E36802</f>
        <v>662100</v>
      </c>
    </row>
    <row r="36803" spans="1:6" ht="409.6" hidden="1" customHeight="1" x14ac:dyDescent="0.2"/>
    <row r="36804" spans="1:6" ht="25.5" customHeight="1" x14ac:dyDescent="0.2">
      <c r="A36804" s="84" t="s">
        <v>6484</v>
      </c>
      <c r="B36804" s="85" t="s">
        <v>6485</v>
      </c>
      <c r="C36804" s="86" t="s">
        <v>263</v>
      </c>
      <c r="D36804" s="87">
        <v>1</v>
      </c>
      <c r="E36804" s="88">
        <v>55441</v>
      </c>
      <c r="F36804" s="89">
        <f>+D36804*E36804</f>
        <v>55441</v>
      </c>
    </row>
    <row r="36805" spans="1:6" ht="409.6" hidden="1" customHeight="1" x14ac:dyDescent="0.2"/>
    <row r="36806" spans="1:6" ht="25.5" customHeight="1" x14ac:dyDescent="0.2">
      <c r="A36806" s="84" t="s">
        <v>7272</v>
      </c>
      <c r="B36806" s="85" t="s">
        <v>7273</v>
      </c>
      <c r="C36806" s="86" t="s">
        <v>9</v>
      </c>
      <c r="D36806" s="87">
        <v>1</v>
      </c>
      <c r="E36806" s="88">
        <v>20293</v>
      </c>
      <c r="F36806" s="89">
        <f>+D36806*E36806</f>
        <v>20293</v>
      </c>
    </row>
    <row r="36807" spans="1:6" ht="409.6" hidden="1" customHeight="1" x14ac:dyDescent="0.2"/>
    <row r="36808" spans="1:6" ht="25.5" customHeight="1" thickBot="1" x14ac:dyDescent="0.25">
      <c r="A36808" s="84" t="s">
        <v>6880</v>
      </c>
      <c r="B36808" s="85" t="s">
        <v>6881</v>
      </c>
      <c r="C36808" s="86" t="s">
        <v>9</v>
      </c>
      <c r="D36808" s="87">
        <v>4</v>
      </c>
      <c r="E36808" s="88">
        <v>67380</v>
      </c>
      <c r="F36808" s="89">
        <f>+D36808*E36808</f>
        <v>269520</v>
      </c>
    </row>
    <row r="36809" spans="1:6" ht="409.6" hidden="1" customHeight="1" thickBot="1" x14ac:dyDescent="0.25"/>
    <row r="36810" spans="1:6" ht="13.5" customHeight="1" thickBot="1" x14ac:dyDescent="0.25">
      <c r="A36810" s="90" t="s">
        <v>4883</v>
      </c>
      <c r="B36810" s="91"/>
      <c r="C36810" s="92">
        <v>69.053603458819794</v>
      </c>
      <c r="D36810" s="91"/>
      <c r="E36810" s="93" t="s">
        <v>4884</v>
      </c>
      <c r="F36810" s="94">
        <v>4722163</v>
      </c>
    </row>
    <row r="36811" spans="1:6" ht="0.2" customHeight="1" x14ac:dyDescent="0.2"/>
    <row r="36812" spans="1:6" ht="12.75" customHeight="1" x14ac:dyDescent="0.2">
      <c r="A36812" s="80" t="s">
        <v>4871</v>
      </c>
      <c r="B36812" s="81" t="s">
        <v>4885</v>
      </c>
      <c r="C36812" s="82" t="s">
        <v>4870</v>
      </c>
      <c r="D36812" s="82" t="s">
        <v>4873</v>
      </c>
      <c r="E36812" s="82" t="s">
        <v>4874</v>
      </c>
      <c r="F36812" s="83" t="s">
        <v>4875</v>
      </c>
    </row>
    <row r="36813" spans="1:6" ht="409.6" hidden="1" customHeight="1" x14ac:dyDescent="0.2"/>
    <row r="36814" spans="1:6" ht="25.5" customHeight="1" thickBot="1" x14ac:dyDescent="0.25">
      <c r="A36814" s="84" t="s">
        <v>6003</v>
      </c>
      <c r="B36814" s="85" t="s">
        <v>6004</v>
      </c>
      <c r="C36814" s="86" t="s">
        <v>4888</v>
      </c>
      <c r="D36814" s="87">
        <v>10</v>
      </c>
      <c r="E36814" s="88">
        <v>184277</v>
      </c>
      <c r="F36814" s="89">
        <f>+D36814*E36814</f>
        <v>1842770</v>
      </c>
    </row>
    <row r="36815" spans="1:6" ht="409.6" hidden="1" customHeight="1" thickBot="1" x14ac:dyDescent="0.25"/>
    <row r="36816" spans="1:6" ht="13.5" customHeight="1" thickBot="1" x14ac:dyDescent="0.25">
      <c r="A36816" s="90" t="s">
        <v>4893</v>
      </c>
      <c r="B36816" s="91"/>
      <c r="C36816" s="92">
        <v>26.947377472105298</v>
      </c>
      <c r="D36816" s="91"/>
      <c r="E36816" s="93" t="s">
        <v>4884</v>
      </c>
      <c r="F36816" s="94">
        <v>1842770</v>
      </c>
    </row>
    <row r="36817" spans="1:6" ht="0.2" customHeight="1" x14ac:dyDescent="0.2"/>
    <row r="36818" spans="1:6" ht="12.75" customHeight="1" x14ac:dyDescent="0.2">
      <c r="A36818" s="80" t="s">
        <v>4871</v>
      </c>
      <c r="B36818" s="81" t="s">
        <v>4894</v>
      </c>
      <c r="C36818" s="82" t="s">
        <v>4870</v>
      </c>
      <c r="D36818" s="82" t="s">
        <v>4873</v>
      </c>
      <c r="E36818" s="82" t="s">
        <v>4874</v>
      </c>
      <c r="F36818" s="83" t="s">
        <v>4875</v>
      </c>
    </row>
    <row r="36819" spans="1:6" ht="409.6" hidden="1" customHeight="1" x14ac:dyDescent="0.2"/>
    <row r="36820" spans="1:6" ht="25.5" customHeight="1" thickBot="1" x14ac:dyDescent="0.25">
      <c r="A36820" s="84" t="s">
        <v>4895</v>
      </c>
      <c r="B36820" s="85" t="s">
        <v>4896</v>
      </c>
      <c r="C36820" s="86" t="s">
        <v>4897</v>
      </c>
      <c r="D36820" s="87">
        <v>0.05</v>
      </c>
      <c r="E36820" s="88">
        <v>1842770</v>
      </c>
      <c r="F36820" s="89">
        <f>+D36820*E36820</f>
        <v>92138.5</v>
      </c>
    </row>
    <row r="36821" spans="1:6" ht="409.6" hidden="1" customHeight="1" thickBot="1" x14ac:dyDescent="0.25"/>
    <row r="36822" spans="1:6" ht="13.5" customHeight="1" thickBot="1" x14ac:dyDescent="0.25">
      <c r="A36822" s="90" t="s">
        <v>4898</v>
      </c>
      <c r="B36822" s="91"/>
      <c r="C36822" s="92">
        <v>1.3473761852549799</v>
      </c>
      <c r="D36822" s="91"/>
      <c r="E36822" s="93" t="s">
        <v>4884</v>
      </c>
      <c r="F36822" s="94">
        <v>92139</v>
      </c>
    </row>
    <row r="36823" spans="1:6" ht="0.2" customHeight="1" x14ac:dyDescent="0.2"/>
    <row r="36824" spans="1:6" ht="12.75" customHeight="1" x14ac:dyDescent="0.2">
      <c r="A36824" s="80" t="s">
        <v>4871</v>
      </c>
      <c r="B36824" s="81" t="s">
        <v>4899</v>
      </c>
      <c r="C36824" s="82" t="s">
        <v>4870</v>
      </c>
      <c r="D36824" s="82" t="s">
        <v>4873</v>
      </c>
      <c r="E36824" s="82" t="s">
        <v>4874</v>
      </c>
      <c r="F36824" s="83" t="s">
        <v>4875</v>
      </c>
    </row>
    <row r="36825" spans="1:6" ht="409.6" hidden="1" customHeight="1" x14ac:dyDescent="0.2"/>
    <row r="36826" spans="1:6" ht="25.5" customHeight="1" x14ac:dyDescent="0.2">
      <c r="A36826" s="84" t="s">
        <v>7268</v>
      </c>
      <c r="B36826" s="85" t="s">
        <v>7269</v>
      </c>
      <c r="C36826" s="86" t="s">
        <v>9</v>
      </c>
      <c r="D36826" s="87">
        <v>1</v>
      </c>
      <c r="E36826" s="88">
        <v>166250</v>
      </c>
      <c r="F36826" s="89">
        <f>+D36826*E36826</f>
        <v>166250</v>
      </c>
    </row>
    <row r="36827" spans="1:6" ht="409.6" hidden="1" customHeight="1" x14ac:dyDescent="0.2"/>
    <row r="36828" spans="1:6" ht="25.5" customHeight="1" thickBot="1" x14ac:dyDescent="0.25">
      <c r="A36828" s="84" t="s">
        <v>6401</v>
      </c>
      <c r="B36828" s="85" t="s">
        <v>6402</v>
      </c>
      <c r="C36828" s="86" t="s">
        <v>109</v>
      </c>
      <c r="D36828" s="87">
        <v>1</v>
      </c>
      <c r="E36828" s="88">
        <v>15080</v>
      </c>
      <c r="F36828" s="89">
        <f>+D36828*E36828</f>
        <v>15080</v>
      </c>
    </row>
    <row r="36829" spans="1:6" ht="409.6" hidden="1" customHeight="1" thickBot="1" x14ac:dyDescent="0.25"/>
    <row r="36830" spans="1:6" ht="13.5" customHeight="1" thickBot="1" x14ac:dyDescent="0.25">
      <c r="A36830" s="90" t="s">
        <v>4904</v>
      </c>
      <c r="B36830" s="91"/>
      <c r="C36830" s="92">
        <v>2.65164288381993</v>
      </c>
      <c r="D36830" s="91"/>
      <c r="E36830" s="93" t="s">
        <v>4884</v>
      </c>
      <c r="F36830" s="94">
        <v>181330</v>
      </c>
    </row>
    <row r="36831" spans="1:6" ht="0.2" customHeight="1" thickBot="1" x14ac:dyDescent="0.25"/>
    <row r="36832" spans="1:6" ht="12.75" customHeight="1" thickBot="1" x14ac:dyDescent="0.3">
      <c r="A36832" s="157" t="s">
        <v>4909</v>
      </c>
      <c r="B36832" s="158"/>
      <c r="C36832" s="158"/>
      <c r="D36832" s="158"/>
      <c r="E36832" s="159">
        <v>6838402</v>
      </c>
      <c r="F36832" s="160"/>
    </row>
    <row r="36833" spans="1:6" ht="12.75" customHeight="1" x14ac:dyDescent="0.2"/>
    <row r="36834" spans="1:6" ht="12.75" customHeight="1" x14ac:dyDescent="0.2"/>
    <row r="36835" spans="1:6" ht="409.6" hidden="1" customHeight="1" x14ac:dyDescent="0.2"/>
    <row r="36836" spans="1:6" ht="12.75" customHeight="1" x14ac:dyDescent="0.25">
      <c r="A36836" s="144" t="s">
        <v>4868</v>
      </c>
      <c r="B36836" s="145"/>
      <c r="C36836" s="145"/>
      <c r="D36836" s="145"/>
      <c r="E36836" s="146"/>
      <c r="F36836" s="147"/>
    </row>
    <row r="36837" spans="1:6" ht="12.75" customHeight="1" x14ac:dyDescent="0.2">
      <c r="A36837" s="138" t="s">
        <v>4199</v>
      </c>
      <c r="B36837" s="139"/>
      <c r="C36837" s="139"/>
      <c r="D36837" s="140"/>
      <c r="E36837" s="76" t="s">
        <v>4869</v>
      </c>
      <c r="F36837" s="77" t="s">
        <v>4870</v>
      </c>
    </row>
    <row r="36838" spans="1:6" ht="12.75" customHeight="1" x14ac:dyDescent="0.2">
      <c r="A36838" s="141"/>
      <c r="B36838" s="142"/>
      <c r="C36838" s="142"/>
      <c r="D36838" s="143"/>
      <c r="E36838" s="78" t="s">
        <v>4198</v>
      </c>
      <c r="F36838" s="79" t="s">
        <v>9</v>
      </c>
    </row>
    <row r="36839" spans="1:6" ht="409.6" hidden="1" customHeight="1" x14ac:dyDescent="0.2"/>
    <row r="36840" spans="1:6" ht="12.75" customHeight="1" x14ac:dyDescent="0.2">
      <c r="A36840" s="80" t="s">
        <v>4871</v>
      </c>
      <c r="B36840" s="81" t="s">
        <v>4872</v>
      </c>
      <c r="C36840" s="82" t="s">
        <v>4870</v>
      </c>
      <c r="D36840" s="82" t="s">
        <v>4873</v>
      </c>
      <c r="E36840" s="82" t="s">
        <v>4874</v>
      </c>
      <c r="F36840" s="83" t="s">
        <v>4875</v>
      </c>
    </row>
    <row r="36841" spans="1:6" ht="409.6" hidden="1" customHeight="1" x14ac:dyDescent="0.2"/>
    <row r="36842" spans="1:6" ht="25.5" customHeight="1" thickBot="1" x14ac:dyDescent="0.25">
      <c r="A36842" s="84" t="s">
        <v>7274</v>
      </c>
      <c r="B36842" s="85" t="s">
        <v>7275</v>
      </c>
      <c r="C36842" s="86" t="s">
        <v>9</v>
      </c>
      <c r="D36842" s="87">
        <v>1</v>
      </c>
      <c r="E36842" s="88">
        <v>454920</v>
      </c>
      <c r="F36842" s="89">
        <f>+D36842*E36842</f>
        <v>454920</v>
      </c>
    </row>
    <row r="36843" spans="1:6" ht="409.6" hidden="1" customHeight="1" thickBot="1" x14ac:dyDescent="0.25"/>
    <row r="36844" spans="1:6" ht="13.5" customHeight="1" thickBot="1" x14ac:dyDescent="0.25">
      <c r="A36844" s="90" t="s">
        <v>4883</v>
      </c>
      <c r="B36844" s="91"/>
      <c r="C36844" s="92">
        <v>52.251397539962099</v>
      </c>
      <c r="D36844" s="91"/>
      <c r="E36844" s="93" t="s">
        <v>4884</v>
      </c>
      <c r="F36844" s="94">
        <v>454920</v>
      </c>
    </row>
    <row r="36845" spans="1:6" ht="0.2" customHeight="1" x14ac:dyDescent="0.2"/>
    <row r="36846" spans="1:6" ht="12.75" customHeight="1" x14ac:dyDescent="0.2">
      <c r="A36846" s="80" t="s">
        <v>4871</v>
      </c>
      <c r="B36846" s="81" t="s">
        <v>4885</v>
      </c>
      <c r="C36846" s="82" t="s">
        <v>4870</v>
      </c>
      <c r="D36846" s="82" t="s">
        <v>4873</v>
      </c>
      <c r="E36846" s="82" t="s">
        <v>4874</v>
      </c>
      <c r="F36846" s="83" t="s">
        <v>4875</v>
      </c>
    </row>
    <row r="36847" spans="1:6" ht="409.6" hidden="1" customHeight="1" x14ac:dyDescent="0.2"/>
    <row r="36848" spans="1:6" ht="25.5" customHeight="1" thickBot="1" x14ac:dyDescent="0.25">
      <c r="A36848" s="84" t="s">
        <v>6003</v>
      </c>
      <c r="B36848" s="85" t="s">
        <v>6004</v>
      </c>
      <c r="C36848" s="86" t="s">
        <v>4888</v>
      </c>
      <c r="D36848" s="87">
        <v>1.2892999999999999</v>
      </c>
      <c r="E36848" s="88">
        <v>184277</v>
      </c>
      <c r="F36848" s="89">
        <f>+D36848*E36848</f>
        <v>237588.33609999999</v>
      </c>
    </row>
    <row r="36849" spans="1:6" ht="409.6" hidden="1" customHeight="1" thickBot="1" x14ac:dyDescent="0.25"/>
    <row r="36850" spans="1:6" ht="13.5" customHeight="1" thickBot="1" x14ac:dyDescent="0.25">
      <c r="A36850" s="90" t="s">
        <v>4893</v>
      </c>
      <c r="B36850" s="91"/>
      <c r="C36850" s="92">
        <v>27.288984961585601</v>
      </c>
      <c r="D36850" s="91"/>
      <c r="E36850" s="93" t="s">
        <v>4884</v>
      </c>
      <c r="F36850" s="94">
        <v>237588</v>
      </c>
    </row>
    <row r="36851" spans="1:6" ht="0.2" customHeight="1" x14ac:dyDescent="0.2"/>
    <row r="36852" spans="1:6" ht="12.75" customHeight="1" x14ac:dyDescent="0.2">
      <c r="A36852" s="80" t="s">
        <v>4871</v>
      </c>
      <c r="B36852" s="81" t="s">
        <v>4894</v>
      </c>
      <c r="C36852" s="82" t="s">
        <v>4870</v>
      </c>
      <c r="D36852" s="82" t="s">
        <v>4873</v>
      </c>
      <c r="E36852" s="82" t="s">
        <v>4874</v>
      </c>
      <c r="F36852" s="83" t="s">
        <v>4875</v>
      </c>
    </row>
    <row r="36853" spans="1:6" ht="409.6" hidden="1" customHeight="1" x14ac:dyDescent="0.2"/>
    <row r="36854" spans="1:6" ht="25.5" customHeight="1" thickBot="1" x14ac:dyDescent="0.25">
      <c r="A36854" s="84" t="s">
        <v>4895</v>
      </c>
      <c r="B36854" s="85" t="s">
        <v>4896</v>
      </c>
      <c r="C36854" s="86" t="s">
        <v>4897</v>
      </c>
      <c r="D36854" s="87">
        <v>0.05</v>
      </c>
      <c r="E36854" s="88">
        <v>237588</v>
      </c>
      <c r="F36854" s="89">
        <f>+D36854*E36854</f>
        <v>11879.400000000001</v>
      </c>
    </row>
    <row r="36855" spans="1:6" ht="409.6" hidden="1" customHeight="1" thickBot="1" x14ac:dyDescent="0.25"/>
    <row r="36856" spans="1:6" ht="13.5" customHeight="1" thickBot="1" x14ac:dyDescent="0.25">
      <c r="A36856" s="90" t="s">
        <v>4898</v>
      </c>
      <c r="B36856" s="91"/>
      <c r="C36856" s="92">
        <v>1.3644033047067801</v>
      </c>
      <c r="D36856" s="91"/>
      <c r="E36856" s="93" t="s">
        <v>4884</v>
      </c>
      <c r="F36856" s="94">
        <v>11879</v>
      </c>
    </row>
    <row r="36857" spans="1:6" ht="0.2" customHeight="1" x14ac:dyDescent="0.2"/>
    <row r="36858" spans="1:6" ht="12.75" customHeight="1" x14ac:dyDescent="0.2">
      <c r="A36858" s="80" t="s">
        <v>4871</v>
      </c>
      <c r="B36858" s="81" t="s">
        <v>4899</v>
      </c>
      <c r="C36858" s="82" t="s">
        <v>4870</v>
      </c>
      <c r="D36858" s="82" t="s">
        <v>4873</v>
      </c>
      <c r="E36858" s="82" t="s">
        <v>4874</v>
      </c>
      <c r="F36858" s="83" t="s">
        <v>4875</v>
      </c>
    </row>
    <row r="36859" spans="1:6" ht="409.6" hidden="1" customHeight="1" x14ac:dyDescent="0.2"/>
    <row r="36860" spans="1:6" ht="25.5" customHeight="1" thickBot="1" x14ac:dyDescent="0.25">
      <c r="A36860" s="84" t="s">
        <v>7268</v>
      </c>
      <c r="B36860" s="85" t="s">
        <v>7269</v>
      </c>
      <c r="C36860" s="86" t="s">
        <v>9</v>
      </c>
      <c r="D36860" s="87">
        <v>1</v>
      </c>
      <c r="E36860" s="88">
        <v>166250</v>
      </c>
      <c r="F36860" s="89">
        <f>+D36860*E36860</f>
        <v>166250</v>
      </c>
    </row>
    <row r="36861" spans="1:6" ht="409.6" hidden="1" customHeight="1" thickBot="1" x14ac:dyDescent="0.25"/>
    <row r="36862" spans="1:6" ht="13.5" customHeight="1" thickBot="1" x14ac:dyDescent="0.25">
      <c r="A36862" s="90" t="s">
        <v>4904</v>
      </c>
      <c r="B36862" s="91"/>
      <c r="C36862" s="92">
        <v>19.095214193745502</v>
      </c>
      <c r="D36862" s="91"/>
      <c r="E36862" s="93" t="s">
        <v>4884</v>
      </c>
      <c r="F36862" s="94">
        <v>166250</v>
      </c>
    </row>
    <row r="36863" spans="1:6" ht="0.2" customHeight="1" x14ac:dyDescent="0.2"/>
    <row r="36864" spans="1:6" ht="12.75" customHeight="1" thickBot="1" x14ac:dyDescent="0.3">
      <c r="A36864" s="157" t="s">
        <v>4909</v>
      </c>
      <c r="B36864" s="158"/>
      <c r="C36864" s="158"/>
      <c r="D36864" s="158"/>
      <c r="E36864" s="159">
        <v>870637</v>
      </c>
      <c r="F36864" s="160"/>
    </row>
    <row r="36865" spans="1:6" ht="12.75" customHeight="1" x14ac:dyDescent="0.2"/>
    <row r="36866" spans="1:6" ht="12.75" customHeight="1" x14ac:dyDescent="0.2"/>
    <row r="36867" spans="1:6" ht="409.6" hidden="1" customHeight="1" x14ac:dyDescent="0.2"/>
    <row r="36868" spans="1:6" ht="12.75" customHeight="1" x14ac:dyDescent="0.25">
      <c r="A36868" s="144" t="s">
        <v>4868</v>
      </c>
      <c r="B36868" s="145"/>
      <c r="C36868" s="145"/>
      <c r="D36868" s="145"/>
      <c r="E36868" s="146"/>
      <c r="F36868" s="147"/>
    </row>
    <row r="36869" spans="1:6" ht="12.75" customHeight="1" x14ac:dyDescent="0.2">
      <c r="A36869" s="138" t="s">
        <v>4201</v>
      </c>
      <c r="B36869" s="139"/>
      <c r="C36869" s="139"/>
      <c r="D36869" s="140"/>
      <c r="E36869" s="76" t="s">
        <v>4869</v>
      </c>
      <c r="F36869" s="77" t="s">
        <v>4870</v>
      </c>
    </row>
    <row r="36870" spans="1:6" ht="12.75" customHeight="1" x14ac:dyDescent="0.2">
      <c r="A36870" s="141"/>
      <c r="B36870" s="142"/>
      <c r="C36870" s="142"/>
      <c r="D36870" s="143"/>
      <c r="E36870" s="78" t="s">
        <v>4200</v>
      </c>
      <c r="F36870" s="79" t="s">
        <v>9</v>
      </c>
    </row>
    <row r="36871" spans="1:6" ht="409.6" hidden="1" customHeight="1" x14ac:dyDescent="0.2"/>
    <row r="36872" spans="1:6" ht="12.75" customHeight="1" x14ac:dyDescent="0.2">
      <c r="A36872" s="80" t="s">
        <v>4871</v>
      </c>
      <c r="B36872" s="81" t="s">
        <v>4872</v>
      </c>
      <c r="C36872" s="82" t="s">
        <v>4870</v>
      </c>
      <c r="D36872" s="82" t="s">
        <v>4873</v>
      </c>
      <c r="E36872" s="82" t="s">
        <v>4874</v>
      </c>
      <c r="F36872" s="83" t="s">
        <v>4875</v>
      </c>
    </row>
    <row r="36873" spans="1:6" ht="409.6" hidden="1" customHeight="1" x14ac:dyDescent="0.2"/>
    <row r="36874" spans="1:6" ht="25.5" customHeight="1" thickBot="1" x14ac:dyDescent="0.25">
      <c r="A36874" s="84" t="s">
        <v>7276</v>
      </c>
      <c r="B36874" s="85" t="s">
        <v>7277</v>
      </c>
      <c r="C36874" s="86" t="s">
        <v>9</v>
      </c>
      <c r="D36874" s="87">
        <v>1</v>
      </c>
      <c r="E36874" s="88">
        <v>425024</v>
      </c>
      <c r="F36874" s="89">
        <f>+D36874*E36874</f>
        <v>425024</v>
      </c>
    </row>
    <row r="36875" spans="1:6" ht="409.6" hidden="1" customHeight="1" thickBot="1" x14ac:dyDescent="0.25"/>
    <row r="36876" spans="1:6" ht="13.5" customHeight="1" thickBot="1" x14ac:dyDescent="0.25">
      <c r="A36876" s="90" t="s">
        <v>4883</v>
      </c>
      <c r="B36876" s="91"/>
      <c r="C36876" s="92">
        <v>68.716845994034102</v>
      </c>
      <c r="D36876" s="91"/>
      <c r="E36876" s="93" t="s">
        <v>4884</v>
      </c>
      <c r="F36876" s="94">
        <v>425024</v>
      </c>
    </row>
    <row r="36877" spans="1:6" ht="0.2" customHeight="1" x14ac:dyDescent="0.2"/>
    <row r="36878" spans="1:6" ht="12.75" customHeight="1" x14ac:dyDescent="0.2">
      <c r="A36878" s="80" t="s">
        <v>4871</v>
      </c>
      <c r="B36878" s="81" t="s">
        <v>4885</v>
      </c>
      <c r="C36878" s="82" t="s">
        <v>4870</v>
      </c>
      <c r="D36878" s="82" t="s">
        <v>4873</v>
      </c>
      <c r="E36878" s="82" t="s">
        <v>4874</v>
      </c>
      <c r="F36878" s="83" t="s">
        <v>4875</v>
      </c>
    </row>
    <row r="36879" spans="1:6" ht="409.6" hidden="1" customHeight="1" x14ac:dyDescent="0.2"/>
    <row r="36880" spans="1:6" ht="25.5" customHeight="1" thickBot="1" x14ac:dyDescent="0.25">
      <c r="A36880" s="84" t="s">
        <v>6003</v>
      </c>
      <c r="B36880" s="85" t="s">
        <v>6004</v>
      </c>
      <c r="C36880" s="86" t="s">
        <v>4888</v>
      </c>
      <c r="D36880" s="87">
        <v>1</v>
      </c>
      <c r="E36880" s="88">
        <v>184277</v>
      </c>
      <c r="F36880" s="89">
        <f>+D36880*E36880</f>
        <v>184277</v>
      </c>
    </row>
    <row r="36881" spans="1:6" ht="409.6" hidden="1" customHeight="1" thickBot="1" x14ac:dyDescent="0.25"/>
    <row r="36882" spans="1:6" ht="13.5" customHeight="1" thickBot="1" x14ac:dyDescent="0.25">
      <c r="A36882" s="90" t="s">
        <v>4893</v>
      </c>
      <c r="B36882" s="91"/>
      <c r="C36882" s="92">
        <v>29.793456908886601</v>
      </c>
      <c r="D36882" s="91"/>
      <c r="E36882" s="93" t="s">
        <v>4884</v>
      </c>
      <c r="F36882" s="94">
        <v>184277</v>
      </c>
    </row>
    <row r="36883" spans="1:6" ht="0.2" customHeight="1" x14ac:dyDescent="0.2"/>
    <row r="36884" spans="1:6" ht="12.75" customHeight="1" x14ac:dyDescent="0.2">
      <c r="A36884" s="80" t="s">
        <v>4871</v>
      </c>
      <c r="B36884" s="81" t="s">
        <v>4894</v>
      </c>
      <c r="C36884" s="82" t="s">
        <v>4870</v>
      </c>
      <c r="D36884" s="82" t="s">
        <v>4873</v>
      </c>
      <c r="E36884" s="82" t="s">
        <v>4874</v>
      </c>
      <c r="F36884" s="83" t="s">
        <v>4875</v>
      </c>
    </row>
    <row r="36885" spans="1:6" ht="409.6" hidden="1" customHeight="1" x14ac:dyDescent="0.2"/>
    <row r="36886" spans="1:6" ht="25.5" customHeight="1" thickBot="1" x14ac:dyDescent="0.25">
      <c r="A36886" s="84" t="s">
        <v>4895</v>
      </c>
      <c r="B36886" s="85" t="s">
        <v>4896</v>
      </c>
      <c r="C36886" s="86" t="s">
        <v>4897</v>
      </c>
      <c r="D36886" s="87">
        <v>0.05</v>
      </c>
      <c r="E36886" s="88">
        <v>184277</v>
      </c>
      <c r="F36886" s="89">
        <f>+D36886*E36886</f>
        <v>9213.85</v>
      </c>
    </row>
    <row r="36887" spans="1:6" ht="409.6" hidden="1" customHeight="1" thickBot="1" x14ac:dyDescent="0.25"/>
    <row r="36888" spans="1:6" ht="13.5" customHeight="1" thickBot="1" x14ac:dyDescent="0.25">
      <c r="A36888" s="90" t="s">
        <v>4898</v>
      </c>
      <c r="B36888" s="91"/>
      <c r="C36888" s="92">
        <v>1.48969709707929</v>
      </c>
      <c r="D36888" s="91"/>
      <c r="E36888" s="93" t="s">
        <v>4884</v>
      </c>
      <c r="F36888" s="94">
        <v>9214</v>
      </c>
    </row>
    <row r="36889" spans="1:6" ht="0.2" customHeight="1" thickBot="1" x14ac:dyDescent="0.25"/>
    <row r="36890" spans="1:6" ht="12.75" customHeight="1" thickBot="1" x14ac:dyDescent="0.3">
      <c r="A36890" s="157" t="s">
        <v>4909</v>
      </c>
      <c r="B36890" s="158"/>
      <c r="C36890" s="158"/>
      <c r="D36890" s="158"/>
      <c r="E36890" s="159">
        <v>618515</v>
      </c>
      <c r="F36890" s="160"/>
    </row>
    <row r="36891" spans="1:6" ht="12.75" customHeight="1" x14ac:dyDescent="0.2"/>
    <row r="36892" spans="1:6" ht="12.75" customHeight="1" x14ac:dyDescent="0.2"/>
    <row r="36893" spans="1:6" ht="409.6" hidden="1" customHeight="1" x14ac:dyDescent="0.2"/>
    <row r="36894" spans="1:6" ht="12.75" customHeight="1" x14ac:dyDescent="0.25">
      <c r="A36894" s="144" t="s">
        <v>4868</v>
      </c>
      <c r="B36894" s="145"/>
      <c r="C36894" s="145"/>
      <c r="D36894" s="145"/>
      <c r="E36894" s="146"/>
      <c r="F36894" s="147"/>
    </row>
    <row r="36895" spans="1:6" ht="12.75" customHeight="1" x14ac:dyDescent="0.2">
      <c r="A36895" s="138" t="s">
        <v>4203</v>
      </c>
      <c r="B36895" s="139"/>
      <c r="C36895" s="139"/>
      <c r="D36895" s="140"/>
      <c r="E36895" s="76" t="s">
        <v>4869</v>
      </c>
      <c r="F36895" s="77" t="s">
        <v>4870</v>
      </c>
    </row>
    <row r="36896" spans="1:6" ht="12.75" customHeight="1" x14ac:dyDescent="0.2">
      <c r="A36896" s="141"/>
      <c r="B36896" s="142"/>
      <c r="C36896" s="142"/>
      <c r="D36896" s="143"/>
      <c r="E36896" s="78" t="s">
        <v>4202</v>
      </c>
      <c r="F36896" s="79" t="s">
        <v>9</v>
      </c>
    </row>
    <row r="36897" spans="1:6" ht="409.6" hidden="1" customHeight="1" x14ac:dyDescent="0.2"/>
    <row r="36898" spans="1:6" ht="12.75" customHeight="1" x14ac:dyDescent="0.2">
      <c r="A36898" s="80" t="s">
        <v>4871</v>
      </c>
      <c r="B36898" s="81" t="s">
        <v>4872</v>
      </c>
      <c r="C36898" s="82" t="s">
        <v>4870</v>
      </c>
      <c r="D36898" s="82" t="s">
        <v>4873</v>
      </c>
      <c r="E36898" s="82" t="s">
        <v>4874</v>
      </c>
      <c r="F36898" s="83" t="s">
        <v>4875</v>
      </c>
    </row>
    <row r="36899" spans="1:6" ht="409.6" hidden="1" customHeight="1" x14ac:dyDescent="0.2"/>
    <row r="36900" spans="1:6" ht="25.5" customHeight="1" thickBot="1" x14ac:dyDescent="0.25">
      <c r="A36900" s="84" t="s">
        <v>7278</v>
      </c>
      <c r="B36900" s="85" t="s">
        <v>7279</v>
      </c>
      <c r="C36900" s="86" t="s">
        <v>9</v>
      </c>
      <c r="D36900" s="87">
        <v>1</v>
      </c>
      <c r="E36900" s="88">
        <v>1135216</v>
      </c>
      <c r="F36900" s="89">
        <f>+D36900*E36900</f>
        <v>1135216</v>
      </c>
    </row>
    <row r="36901" spans="1:6" ht="409.6" hidden="1" customHeight="1" thickBot="1" x14ac:dyDescent="0.25"/>
    <row r="36902" spans="1:6" ht="13.5" customHeight="1" thickBot="1" x14ac:dyDescent="0.25">
      <c r="A36902" s="90" t="s">
        <v>4883</v>
      </c>
      <c r="B36902" s="91"/>
      <c r="C36902" s="92">
        <v>85.437647276638103</v>
      </c>
      <c r="D36902" s="91"/>
      <c r="E36902" s="93" t="s">
        <v>4884</v>
      </c>
      <c r="F36902" s="94">
        <v>1135216</v>
      </c>
    </row>
    <row r="36903" spans="1:6" ht="0.2" customHeight="1" x14ac:dyDescent="0.2"/>
    <row r="36904" spans="1:6" ht="12.75" customHeight="1" x14ac:dyDescent="0.2">
      <c r="A36904" s="80" t="s">
        <v>4871</v>
      </c>
      <c r="B36904" s="81" t="s">
        <v>4885</v>
      </c>
      <c r="C36904" s="82" t="s">
        <v>4870</v>
      </c>
      <c r="D36904" s="82" t="s">
        <v>4873</v>
      </c>
      <c r="E36904" s="82" t="s">
        <v>4874</v>
      </c>
      <c r="F36904" s="83" t="s">
        <v>4875</v>
      </c>
    </row>
    <row r="36905" spans="1:6" ht="409.6" hidden="1" customHeight="1" x14ac:dyDescent="0.2"/>
    <row r="36906" spans="1:6" ht="25.5" customHeight="1" thickBot="1" x14ac:dyDescent="0.25">
      <c r="A36906" s="84" t="s">
        <v>6003</v>
      </c>
      <c r="B36906" s="85" t="s">
        <v>6004</v>
      </c>
      <c r="C36906" s="86" t="s">
        <v>4888</v>
      </c>
      <c r="D36906" s="87">
        <v>1</v>
      </c>
      <c r="E36906" s="88">
        <v>184277</v>
      </c>
      <c r="F36906" s="89">
        <f>+D36906*E36906</f>
        <v>184277</v>
      </c>
    </row>
    <row r="36907" spans="1:6" ht="409.6" hidden="1" customHeight="1" thickBot="1" x14ac:dyDescent="0.25"/>
    <row r="36908" spans="1:6" ht="13.5" customHeight="1" thickBot="1" x14ac:dyDescent="0.25">
      <c r="A36908" s="90" t="s">
        <v>4893</v>
      </c>
      <c r="B36908" s="91"/>
      <c r="C36908" s="92">
        <v>13.868896603991701</v>
      </c>
      <c r="D36908" s="91"/>
      <c r="E36908" s="93" t="s">
        <v>4884</v>
      </c>
      <c r="F36908" s="94">
        <v>184277</v>
      </c>
    </row>
    <row r="36909" spans="1:6" ht="0.2" customHeight="1" x14ac:dyDescent="0.2"/>
    <row r="36910" spans="1:6" ht="12.75" customHeight="1" x14ac:dyDescent="0.2">
      <c r="A36910" s="80" t="s">
        <v>4871</v>
      </c>
      <c r="B36910" s="81" t="s">
        <v>4894</v>
      </c>
      <c r="C36910" s="82" t="s">
        <v>4870</v>
      </c>
      <c r="D36910" s="82" t="s">
        <v>4873</v>
      </c>
      <c r="E36910" s="82" t="s">
        <v>4874</v>
      </c>
      <c r="F36910" s="83" t="s">
        <v>4875</v>
      </c>
    </row>
    <row r="36911" spans="1:6" ht="409.6" hidden="1" customHeight="1" x14ac:dyDescent="0.2"/>
    <row r="36912" spans="1:6" ht="25.5" customHeight="1" thickBot="1" x14ac:dyDescent="0.25">
      <c r="A36912" s="84" t="s">
        <v>4895</v>
      </c>
      <c r="B36912" s="85" t="s">
        <v>4896</v>
      </c>
      <c r="C36912" s="86" t="s">
        <v>4897</v>
      </c>
      <c r="D36912" s="87">
        <v>0.05</v>
      </c>
      <c r="E36912" s="88">
        <v>184277</v>
      </c>
      <c r="F36912" s="89">
        <f>+D36912*E36912</f>
        <v>9213.85</v>
      </c>
    </row>
    <row r="36913" spans="1:6" ht="409.6" hidden="1" customHeight="1" thickBot="1" x14ac:dyDescent="0.25"/>
    <row r="36914" spans="1:6" ht="13.5" customHeight="1" thickBot="1" x14ac:dyDescent="0.25">
      <c r="A36914" s="90" t="s">
        <v>4898</v>
      </c>
      <c r="B36914" s="91"/>
      <c r="C36914" s="92">
        <v>0.69345611937018503</v>
      </c>
      <c r="D36914" s="91"/>
      <c r="E36914" s="93" t="s">
        <v>4884</v>
      </c>
      <c r="F36914" s="94">
        <v>9214</v>
      </c>
    </row>
    <row r="36915" spans="1:6" ht="0.2" customHeight="1" thickBot="1" x14ac:dyDescent="0.25"/>
    <row r="36916" spans="1:6" ht="12.75" customHeight="1" thickBot="1" x14ac:dyDescent="0.3">
      <c r="A36916" s="157" t="s">
        <v>4909</v>
      </c>
      <c r="B36916" s="158"/>
      <c r="C36916" s="158"/>
      <c r="D36916" s="158"/>
      <c r="E36916" s="159">
        <v>1328707</v>
      </c>
      <c r="F36916" s="160"/>
    </row>
    <row r="36917" spans="1:6" ht="12.75" customHeight="1" x14ac:dyDescent="0.2"/>
    <row r="36918" spans="1:6" ht="12.75" customHeight="1" x14ac:dyDescent="0.2"/>
    <row r="36919" spans="1:6" ht="409.6" hidden="1" customHeight="1" x14ac:dyDescent="0.2"/>
    <row r="36920" spans="1:6" ht="12.75" customHeight="1" x14ac:dyDescent="0.25">
      <c r="A36920" s="144" t="s">
        <v>4868</v>
      </c>
      <c r="B36920" s="145"/>
      <c r="C36920" s="145"/>
      <c r="D36920" s="145"/>
      <c r="E36920" s="146"/>
      <c r="F36920" s="147"/>
    </row>
    <row r="36921" spans="1:6" ht="12.75" customHeight="1" x14ac:dyDescent="0.2">
      <c r="A36921" s="138" t="s">
        <v>4205</v>
      </c>
      <c r="B36921" s="139"/>
      <c r="C36921" s="139"/>
      <c r="D36921" s="140"/>
      <c r="E36921" s="76" t="s">
        <v>4869</v>
      </c>
      <c r="F36921" s="77" t="s">
        <v>4870</v>
      </c>
    </row>
    <row r="36922" spans="1:6" ht="12.75" customHeight="1" x14ac:dyDescent="0.2">
      <c r="A36922" s="141"/>
      <c r="B36922" s="142"/>
      <c r="C36922" s="142"/>
      <c r="D36922" s="143"/>
      <c r="E36922" s="78" t="s">
        <v>4204</v>
      </c>
      <c r="F36922" s="79" t="s">
        <v>9</v>
      </c>
    </row>
    <row r="36923" spans="1:6" ht="409.6" hidden="1" customHeight="1" x14ac:dyDescent="0.2"/>
    <row r="36924" spans="1:6" ht="12.75" customHeight="1" x14ac:dyDescent="0.2">
      <c r="A36924" s="80" t="s">
        <v>4871</v>
      </c>
      <c r="B36924" s="81" t="s">
        <v>4872</v>
      </c>
      <c r="C36924" s="82" t="s">
        <v>4870</v>
      </c>
      <c r="D36924" s="82" t="s">
        <v>4873</v>
      </c>
      <c r="E36924" s="82" t="s">
        <v>4874</v>
      </c>
      <c r="F36924" s="83" t="s">
        <v>4875</v>
      </c>
    </row>
    <row r="36925" spans="1:6" ht="409.6" hidden="1" customHeight="1" x14ac:dyDescent="0.2"/>
    <row r="36926" spans="1:6" ht="25.5" customHeight="1" x14ac:dyDescent="0.2">
      <c r="A36926" s="84" t="s">
        <v>7280</v>
      </c>
      <c r="B36926" s="85" t="s">
        <v>7281</v>
      </c>
      <c r="C36926" s="86" t="s">
        <v>9</v>
      </c>
      <c r="D36926" s="87">
        <v>1</v>
      </c>
      <c r="E36926" s="88">
        <v>1912000</v>
      </c>
      <c r="F36926" s="89">
        <f>+D36926*E36926</f>
        <v>1912000</v>
      </c>
    </row>
    <row r="36927" spans="1:6" ht="409.6" hidden="1" customHeight="1" x14ac:dyDescent="0.2"/>
    <row r="36928" spans="1:6" ht="25.5" customHeight="1" x14ac:dyDescent="0.2">
      <c r="A36928" s="84" t="s">
        <v>7282</v>
      </c>
      <c r="B36928" s="85" t="s">
        <v>7283</v>
      </c>
      <c r="C36928" s="86" t="s">
        <v>263</v>
      </c>
      <c r="D36928" s="87">
        <v>1</v>
      </c>
      <c r="E36928" s="88">
        <v>162040</v>
      </c>
      <c r="F36928" s="89">
        <f>+D36928*E36928</f>
        <v>162040</v>
      </c>
    </row>
    <row r="36929" spans="1:6" ht="409.6" hidden="1" customHeight="1" x14ac:dyDescent="0.2"/>
    <row r="36930" spans="1:6" ht="25.5" customHeight="1" x14ac:dyDescent="0.2">
      <c r="A36930" s="84" t="s">
        <v>7274</v>
      </c>
      <c r="B36930" s="85" t="s">
        <v>7275</v>
      </c>
      <c r="C36930" s="86" t="s">
        <v>9</v>
      </c>
      <c r="D36930" s="87">
        <v>1</v>
      </c>
      <c r="E36930" s="88">
        <v>454920</v>
      </c>
      <c r="F36930" s="89">
        <f>+D36930*E36930</f>
        <v>454920</v>
      </c>
    </row>
    <row r="36931" spans="1:6" ht="409.6" hidden="1" customHeight="1" x14ac:dyDescent="0.2"/>
    <row r="36932" spans="1:6" ht="25.5" customHeight="1" x14ac:dyDescent="0.2">
      <c r="A36932" s="84" t="s">
        <v>7284</v>
      </c>
      <c r="B36932" s="85" t="s">
        <v>7285</v>
      </c>
      <c r="C36932" s="86" t="s">
        <v>9</v>
      </c>
      <c r="D36932" s="87">
        <v>4</v>
      </c>
      <c r="E36932" s="88">
        <v>60420</v>
      </c>
      <c r="F36932" s="89">
        <f>+D36932*E36932</f>
        <v>241680</v>
      </c>
    </row>
    <row r="36933" spans="1:6" ht="409.6" hidden="1" customHeight="1" x14ac:dyDescent="0.2"/>
    <row r="36934" spans="1:6" ht="25.5" customHeight="1" thickBot="1" x14ac:dyDescent="0.25">
      <c r="A36934" s="84" t="s">
        <v>7286</v>
      </c>
      <c r="B36934" s="85" t="s">
        <v>7287</v>
      </c>
      <c r="C36934" s="86" t="s">
        <v>263</v>
      </c>
      <c r="D36934" s="87">
        <v>6</v>
      </c>
      <c r="E36934" s="88">
        <v>90150</v>
      </c>
      <c r="F36934" s="89">
        <f>+D36934*E36934</f>
        <v>540900</v>
      </c>
    </row>
    <row r="36935" spans="1:6" ht="409.6" hidden="1" customHeight="1" x14ac:dyDescent="0.2"/>
    <row r="36936" spans="1:6" ht="13.5" customHeight="1" thickBot="1" x14ac:dyDescent="0.25">
      <c r="A36936" s="90" t="s">
        <v>4883</v>
      </c>
      <c r="B36936" s="91"/>
      <c r="C36936" s="92">
        <v>61.010958625986802</v>
      </c>
      <c r="D36936" s="91"/>
      <c r="E36936" s="93" t="s">
        <v>4884</v>
      </c>
      <c r="F36936" s="94">
        <v>3311540</v>
      </c>
    </row>
    <row r="36937" spans="1:6" ht="0.2" customHeight="1" x14ac:dyDescent="0.2"/>
    <row r="36938" spans="1:6" ht="12.75" customHeight="1" x14ac:dyDescent="0.2">
      <c r="A36938" s="80" t="s">
        <v>4871</v>
      </c>
      <c r="B36938" s="81" t="s">
        <v>4885</v>
      </c>
      <c r="C36938" s="82" t="s">
        <v>4870</v>
      </c>
      <c r="D36938" s="82" t="s">
        <v>4873</v>
      </c>
      <c r="E36938" s="82" t="s">
        <v>4874</v>
      </c>
      <c r="F36938" s="83" t="s">
        <v>4875</v>
      </c>
    </row>
    <row r="36939" spans="1:6" ht="409.6" hidden="1" customHeight="1" x14ac:dyDescent="0.2"/>
    <row r="36940" spans="1:6" ht="25.5" customHeight="1" thickBot="1" x14ac:dyDescent="0.25">
      <c r="A36940" s="84" t="s">
        <v>6003</v>
      </c>
      <c r="B36940" s="85" t="s">
        <v>6004</v>
      </c>
      <c r="C36940" s="86" t="s">
        <v>4888</v>
      </c>
      <c r="D36940" s="87">
        <v>10</v>
      </c>
      <c r="E36940" s="88">
        <v>184277</v>
      </c>
      <c r="F36940" s="89">
        <f>+D36940*E36940</f>
        <v>1842770</v>
      </c>
    </row>
    <row r="36941" spans="1:6" ht="409.6" hidden="1" customHeight="1" thickBot="1" x14ac:dyDescent="0.25"/>
    <row r="36942" spans="1:6" ht="13.5" customHeight="1" thickBot="1" x14ac:dyDescent="0.25">
      <c r="A36942" s="90" t="s">
        <v>4893</v>
      </c>
      <c r="B36942" s="91"/>
      <c r="C36942" s="92">
        <v>33.950719069438897</v>
      </c>
      <c r="D36942" s="91"/>
      <c r="E36942" s="93" t="s">
        <v>4884</v>
      </c>
      <c r="F36942" s="94">
        <v>1842770</v>
      </c>
    </row>
    <row r="36943" spans="1:6" ht="0.2" customHeight="1" x14ac:dyDescent="0.2"/>
    <row r="36944" spans="1:6" ht="12.75" customHeight="1" x14ac:dyDescent="0.2">
      <c r="A36944" s="80" t="s">
        <v>4871</v>
      </c>
      <c r="B36944" s="81" t="s">
        <v>4894</v>
      </c>
      <c r="C36944" s="82" t="s">
        <v>4870</v>
      </c>
      <c r="D36944" s="82" t="s">
        <v>4873</v>
      </c>
      <c r="E36944" s="82" t="s">
        <v>4874</v>
      </c>
      <c r="F36944" s="83" t="s">
        <v>4875</v>
      </c>
    </row>
    <row r="36945" spans="1:6" ht="409.6" hidden="1" customHeight="1" x14ac:dyDescent="0.2"/>
    <row r="36946" spans="1:6" ht="25.5" customHeight="1" thickBot="1" x14ac:dyDescent="0.25">
      <c r="A36946" s="84" t="s">
        <v>4895</v>
      </c>
      <c r="B36946" s="85" t="s">
        <v>4896</v>
      </c>
      <c r="C36946" s="86" t="s">
        <v>4897</v>
      </c>
      <c r="D36946" s="87">
        <v>0.05</v>
      </c>
      <c r="E36946" s="88">
        <v>1842770</v>
      </c>
      <c r="F36946" s="89">
        <f>+D36946*E36946</f>
        <v>92138.5</v>
      </c>
    </row>
    <row r="36947" spans="1:6" ht="409.6" hidden="1" customHeight="1" thickBot="1" x14ac:dyDescent="0.25"/>
    <row r="36948" spans="1:6" ht="13.5" customHeight="1" thickBot="1" x14ac:dyDescent="0.25">
      <c r="A36948" s="90" t="s">
        <v>4898</v>
      </c>
      <c r="B36948" s="91"/>
      <c r="C36948" s="92">
        <v>1.6975451653429501</v>
      </c>
      <c r="D36948" s="91"/>
      <c r="E36948" s="93" t="s">
        <v>4884</v>
      </c>
      <c r="F36948" s="94">
        <v>92139</v>
      </c>
    </row>
    <row r="36949" spans="1:6" ht="0.2" customHeight="1" x14ac:dyDescent="0.2"/>
    <row r="36950" spans="1:6" ht="12.75" customHeight="1" x14ac:dyDescent="0.2">
      <c r="A36950" s="80" t="s">
        <v>4871</v>
      </c>
      <c r="B36950" s="81" t="s">
        <v>4899</v>
      </c>
      <c r="C36950" s="82" t="s">
        <v>4870</v>
      </c>
      <c r="D36950" s="82" t="s">
        <v>4873</v>
      </c>
      <c r="E36950" s="82" t="s">
        <v>4874</v>
      </c>
      <c r="F36950" s="83" t="s">
        <v>4875</v>
      </c>
    </row>
    <row r="36951" spans="1:6" ht="409.6" hidden="1" customHeight="1" x14ac:dyDescent="0.2"/>
    <row r="36952" spans="1:6" ht="25.5" customHeight="1" x14ac:dyDescent="0.2">
      <c r="A36952" s="84" t="s">
        <v>7268</v>
      </c>
      <c r="B36952" s="85" t="s">
        <v>7269</v>
      </c>
      <c r="C36952" s="86" t="s">
        <v>9</v>
      </c>
      <c r="D36952" s="87">
        <v>1</v>
      </c>
      <c r="E36952" s="88">
        <v>166250</v>
      </c>
      <c r="F36952" s="89">
        <f>+D36952*E36952</f>
        <v>166250</v>
      </c>
    </row>
    <row r="36953" spans="1:6" ht="409.6" hidden="1" customHeight="1" x14ac:dyDescent="0.2"/>
    <row r="36954" spans="1:6" ht="25.5" customHeight="1" thickBot="1" x14ac:dyDescent="0.25">
      <c r="A36954" s="84" t="s">
        <v>6401</v>
      </c>
      <c r="B36954" s="85" t="s">
        <v>6402</v>
      </c>
      <c r="C36954" s="86" t="s">
        <v>109</v>
      </c>
      <c r="D36954" s="87">
        <v>1</v>
      </c>
      <c r="E36954" s="88">
        <v>15080</v>
      </c>
      <c r="F36954" s="89">
        <f>+D36954*E36954</f>
        <v>15080</v>
      </c>
    </row>
    <row r="36955" spans="1:6" ht="409.6" hidden="1" customHeight="1" thickBot="1" x14ac:dyDescent="0.25"/>
    <row r="36956" spans="1:6" ht="13.5" customHeight="1" thickBot="1" x14ac:dyDescent="0.25">
      <c r="A36956" s="90" t="s">
        <v>4904</v>
      </c>
      <c r="B36956" s="91"/>
      <c r="C36956" s="92">
        <v>3.3407771392313501</v>
      </c>
      <c r="D36956" s="91"/>
      <c r="E36956" s="93" t="s">
        <v>4884</v>
      </c>
      <c r="F36956" s="94">
        <v>181330</v>
      </c>
    </row>
    <row r="36957" spans="1:6" ht="0.2" customHeight="1" thickBot="1" x14ac:dyDescent="0.25"/>
    <row r="36958" spans="1:6" ht="12.75" customHeight="1" thickBot="1" x14ac:dyDescent="0.3">
      <c r="A36958" s="157" t="s">
        <v>4909</v>
      </c>
      <c r="B36958" s="158"/>
      <c r="C36958" s="158"/>
      <c r="D36958" s="158"/>
      <c r="E36958" s="159">
        <v>5427779</v>
      </c>
      <c r="F36958" s="160"/>
    </row>
    <row r="36959" spans="1:6" ht="12.75" customHeight="1" x14ac:dyDescent="0.2"/>
    <row r="36960" spans="1:6" ht="12.75" customHeight="1" x14ac:dyDescent="0.2"/>
    <row r="36961" spans="1:6" ht="409.6" hidden="1" customHeight="1" x14ac:dyDescent="0.2"/>
    <row r="36962" spans="1:6" ht="12.75" customHeight="1" x14ac:dyDescent="0.25">
      <c r="A36962" s="144" t="s">
        <v>4868</v>
      </c>
      <c r="B36962" s="145"/>
      <c r="C36962" s="145"/>
      <c r="D36962" s="145"/>
      <c r="E36962" s="146"/>
      <c r="F36962" s="147"/>
    </row>
    <row r="36963" spans="1:6" ht="12.75" customHeight="1" x14ac:dyDescent="0.2">
      <c r="A36963" s="138" t="s">
        <v>4207</v>
      </c>
      <c r="B36963" s="139"/>
      <c r="C36963" s="139"/>
      <c r="D36963" s="140"/>
      <c r="E36963" s="76" t="s">
        <v>4869</v>
      </c>
      <c r="F36963" s="77" t="s">
        <v>4870</v>
      </c>
    </row>
    <row r="36964" spans="1:6" ht="12.75" customHeight="1" x14ac:dyDescent="0.2">
      <c r="A36964" s="141"/>
      <c r="B36964" s="142"/>
      <c r="C36964" s="142"/>
      <c r="D36964" s="143"/>
      <c r="E36964" s="78" t="s">
        <v>4206</v>
      </c>
      <c r="F36964" s="79" t="s">
        <v>106</v>
      </c>
    </row>
    <row r="36965" spans="1:6" ht="409.6" hidden="1" customHeight="1" x14ac:dyDescent="0.2"/>
    <row r="36966" spans="1:6" ht="12.75" customHeight="1" x14ac:dyDescent="0.2">
      <c r="A36966" s="80" t="s">
        <v>4871</v>
      </c>
      <c r="B36966" s="81" t="s">
        <v>4872</v>
      </c>
      <c r="C36966" s="82" t="s">
        <v>4870</v>
      </c>
      <c r="D36966" s="82" t="s">
        <v>4873</v>
      </c>
      <c r="E36966" s="82" t="s">
        <v>4874</v>
      </c>
      <c r="F36966" s="83" t="s">
        <v>4875</v>
      </c>
    </row>
    <row r="36967" spans="1:6" ht="409.6" hidden="1" customHeight="1" x14ac:dyDescent="0.2"/>
    <row r="36968" spans="1:6" ht="25.5" customHeight="1" x14ac:dyDescent="0.2">
      <c r="A36968" s="84" t="s">
        <v>5154</v>
      </c>
      <c r="B36968" s="85" t="s">
        <v>5155</v>
      </c>
      <c r="C36968" s="86" t="s">
        <v>106</v>
      </c>
      <c r="D36968" s="87">
        <v>1.05</v>
      </c>
      <c r="E36968" s="88">
        <v>405694</v>
      </c>
      <c r="F36968" s="89">
        <f>+D36968*E36968</f>
        <v>425978.7</v>
      </c>
    </row>
    <row r="36969" spans="1:6" ht="409.6" hidden="1" customHeight="1" x14ac:dyDescent="0.2"/>
    <row r="36970" spans="1:6" ht="25.5" customHeight="1" thickBot="1" x14ac:dyDescent="0.25">
      <c r="A36970" s="84" t="s">
        <v>5172</v>
      </c>
      <c r="B36970" s="85" t="s">
        <v>5173</v>
      </c>
      <c r="C36970" s="86" t="s">
        <v>9</v>
      </c>
      <c r="D36970" s="87">
        <v>4.0586700000000002</v>
      </c>
      <c r="E36970" s="88">
        <v>8900</v>
      </c>
      <c r="F36970" s="89">
        <f>+D36970*E36970</f>
        <v>36122.163</v>
      </c>
    </row>
    <row r="36971" spans="1:6" ht="409.6" hidden="1" customHeight="1" thickBot="1" x14ac:dyDescent="0.25"/>
    <row r="36972" spans="1:6" ht="13.5" customHeight="1" thickBot="1" x14ac:dyDescent="0.25">
      <c r="A36972" s="90" t="s">
        <v>4883</v>
      </c>
      <c r="B36972" s="91"/>
      <c r="C36972" s="92">
        <v>76.325199814349006</v>
      </c>
      <c r="D36972" s="91"/>
      <c r="E36972" s="93" t="s">
        <v>4884</v>
      </c>
      <c r="F36972" s="94">
        <v>462101</v>
      </c>
    </row>
    <row r="36973" spans="1:6" ht="0.2" customHeight="1" x14ac:dyDescent="0.2"/>
    <row r="36974" spans="1:6" ht="12.75" customHeight="1" x14ac:dyDescent="0.2">
      <c r="A36974" s="80" t="s">
        <v>4871</v>
      </c>
      <c r="B36974" s="81" t="s">
        <v>4885</v>
      </c>
      <c r="C36974" s="82" t="s">
        <v>4870</v>
      </c>
      <c r="D36974" s="82" t="s">
        <v>4873</v>
      </c>
      <c r="E36974" s="82" t="s">
        <v>4874</v>
      </c>
      <c r="F36974" s="83" t="s">
        <v>4875</v>
      </c>
    </row>
    <row r="36975" spans="1:6" ht="409.6" hidden="1" customHeight="1" x14ac:dyDescent="0.2"/>
    <row r="36976" spans="1:6" ht="25.5" customHeight="1" thickBot="1" x14ac:dyDescent="0.25">
      <c r="A36976" s="84" t="s">
        <v>4912</v>
      </c>
      <c r="B36976" s="85" t="s">
        <v>4913</v>
      </c>
      <c r="C36976" s="86" t="s">
        <v>4888</v>
      </c>
      <c r="D36976" s="87">
        <v>0.64866000000000001</v>
      </c>
      <c r="E36976" s="88">
        <v>184277</v>
      </c>
      <c r="F36976" s="89">
        <f>+D36976*E36976</f>
        <v>119533.11882</v>
      </c>
    </row>
    <row r="36977" spans="1:6" ht="409.6" hidden="1" customHeight="1" thickBot="1" x14ac:dyDescent="0.25"/>
    <row r="36978" spans="1:6" ht="13.5" customHeight="1" thickBot="1" x14ac:dyDescent="0.25">
      <c r="A36978" s="90" t="s">
        <v>4893</v>
      </c>
      <c r="B36978" s="91"/>
      <c r="C36978" s="92">
        <v>19.7432598271992</v>
      </c>
      <c r="D36978" s="91"/>
      <c r="E36978" s="93" t="s">
        <v>4884</v>
      </c>
      <c r="F36978" s="94">
        <v>119533</v>
      </c>
    </row>
    <row r="36979" spans="1:6" ht="0.2" customHeight="1" x14ac:dyDescent="0.2"/>
    <row r="36980" spans="1:6" ht="12.75" customHeight="1" x14ac:dyDescent="0.2">
      <c r="A36980" s="80" t="s">
        <v>4871</v>
      </c>
      <c r="B36980" s="81" t="s">
        <v>4894</v>
      </c>
      <c r="C36980" s="82" t="s">
        <v>4870</v>
      </c>
      <c r="D36980" s="82" t="s">
        <v>4873</v>
      </c>
      <c r="E36980" s="82" t="s">
        <v>4874</v>
      </c>
      <c r="F36980" s="83" t="s">
        <v>4875</v>
      </c>
    </row>
    <row r="36981" spans="1:6" ht="409.6" hidden="1" customHeight="1" x14ac:dyDescent="0.2"/>
    <row r="36982" spans="1:6" ht="25.5" customHeight="1" thickBot="1" x14ac:dyDescent="0.25">
      <c r="A36982" s="84" t="s">
        <v>4895</v>
      </c>
      <c r="B36982" s="85" t="s">
        <v>4896</v>
      </c>
      <c r="C36982" s="86" t="s">
        <v>4897</v>
      </c>
      <c r="D36982" s="87">
        <v>0.05</v>
      </c>
      <c r="E36982" s="88">
        <v>119533</v>
      </c>
      <c r="F36982" s="89">
        <f>+D36982*E36982</f>
        <v>5976.6500000000005</v>
      </c>
    </row>
    <row r="36983" spans="1:6" ht="409.6" hidden="1" customHeight="1" thickBot="1" x14ac:dyDescent="0.25"/>
    <row r="36984" spans="1:6" ht="13.5" customHeight="1" thickBot="1" x14ac:dyDescent="0.25">
      <c r="A36984" s="90" t="s">
        <v>4898</v>
      </c>
      <c r="B36984" s="91"/>
      <c r="C36984" s="92">
        <v>0.98722080084302699</v>
      </c>
      <c r="D36984" s="91"/>
      <c r="E36984" s="93" t="s">
        <v>4884</v>
      </c>
      <c r="F36984" s="94">
        <v>5977</v>
      </c>
    </row>
    <row r="36985" spans="1:6" ht="0.2" customHeight="1" x14ac:dyDescent="0.2"/>
    <row r="36986" spans="1:6" ht="12.75" customHeight="1" x14ac:dyDescent="0.2">
      <c r="A36986" s="80" t="s">
        <v>4871</v>
      </c>
      <c r="B36986" s="81" t="s">
        <v>4899</v>
      </c>
      <c r="C36986" s="82" t="s">
        <v>4870</v>
      </c>
      <c r="D36986" s="82" t="s">
        <v>4873</v>
      </c>
      <c r="E36986" s="82" t="s">
        <v>4874</v>
      </c>
      <c r="F36986" s="83" t="s">
        <v>4875</v>
      </c>
    </row>
    <row r="36987" spans="1:6" ht="409.6" hidden="1" customHeight="1" x14ac:dyDescent="0.2"/>
    <row r="36988" spans="1:6" ht="25.5" customHeight="1" thickBot="1" x14ac:dyDescent="0.25">
      <c r="A36988" s="84" t="s">
        <v>5166</v>
      </c>
      <c r="B36988" s="85" t="s">
        <v>5167</v>
      </c>
      <c r="C36988" s="86" t="s">
        <v>109</v>
      </c>
      <c r="D36988" s="87">
        <v>0.11111</v>
      </c>
      <c r="E36988" s="88">
        <v>26925</v>
      </c>
      <c r="F36988" s="89">
        <f>+D36988*E36988</f>
        <v>2991.6367500000001</v>
      </c>
    </row>
    <row r="36989" spans="1:6" ht="409.6" hidden="1" customHeight="1" thickBot="1" x14ac:dyDescent="0.25"/>
    <row r="36990" spans="1:6" ht="13.5" customHeight="1" thickBot="1" x14ac:dyDescent="0.25">
      <c r="A36990" s="90" t="s">
        <v>4904</v>
      </c>
      <c r="B36990" s="91"/>
      <c r="C36990" s="92">
        <v>0.49418849525219</v>
      </c>
      <c r="D36990" s="91"/>
      <c r="E36990" s="93" t="s">
        <v>4884</v>
      </c>
      <c r="F36990" s="94">
        <v>2992</v>
      </c>
    </row>
    <row r="36991" spans="1:6" ht="0.2" customHeight="1" x14ac:dyDescent="0.2"/>
    <row r="36992" spans="1:6" ht="12.75" customHeight="1" x14ac:dyDescent="0.2">
      <c r="A36992" s="80" t="s">
        <v>4871</v>
      </c>
      <c r="B36992" s="81" t="s">
        <v>4905</v>
      </c>
      <c r="C36992" s="82" t="s">
        <v>4870</v>
      </c>
      <c r="D36992" s="82" t="s">
        <v>4873</v>
      </c>
      <c r="E36992" s="82" t="s">
        <v>4874</v>
      </c>
      <c r="F36992" s="83" t="s">
        <v>4875</v>
      </c>
    </row>
    <row r="36993" spans="1:6" ht="409.6" hidden="1" customHeight="1" x14ac:dyDescent="0.2"/>
    <row r="36994" spans="1:6" ht="25.5" customHeight="1" thickBot="1" x14ac:dyDescent="0.25">
      <c r="A36994" s="84" t="s">
        <v>4920</v>
      </c>
      <c r="B36994" s="85" t="s">
        <v>4921</v>
      </c>
      <c r="C36994" s="86" t="s">
        <v>106</v>
      </c>
      <c r="D36994" s="87">
        <v>1.05</v>
      </c>
      <c r="E36994" s="88">
        <v>14128</v>
      </c>
      <c r="F36994" s="89">
        <f>+D36994*E36994</f>
        <v>14834.400000000001</v>
      </c>
    </row>
    <row r="36995" spans="1:6" ht="409.6" hidden="1" customHeight="1" thickBot="1" x14ac:dyDescent="0.25"/>
    <row r="36996" spans="1:6" ht="13.5" customHeight="1" thickBot="1" x14ac:dyDescent="0.25">
      <c r="A36996" s="90" t="s">
        <v>4908</v>
      </c>
      <c r="B36996" s="91"/>
      <c r="C36996" s="92">
        <v>2.4501310623566099</v>
      </c>
      <c r="D36996" s="91"/>
      <c r="E36996" s="93" t="s">
        <v>4884</v>
      </c>
      <c r="F36996" s="94">
        <v>14834</v>
      </c>
    </row>
    <row r="36997" spans="1:6" ht="0.2" customHeight="1" thickBot="1" x14ac:dyDescent="0.25"/>
    <row r="36998" spans="1:6" ht="12.75" customHeight="1" thickBot="1" x14ac:dyDescent="0.3">
      <c r="A36998" s="157" t="s">
        <v>4909</v>
      </c>
      <c r="B36998" s="158"/>
      <c r="C36998" s="158"/>
      <c r="D36998" s="158"/>
      <c r="E36998" s="159">
        <v>605437</v>
      </c>
      <c r="F36998" s="160"/>
    </row>
    <row r="36999" spans="1:6" ht="12.75" customHeight="1" x14ac:dyDescent="0.2"/>
    <row r="37000" spans="1:6" ht="12.75" customHeight="1" x14ac:dyDescent="0.2"/>
    <row r="37001" spans="1:6" ht="409.6" hidden="1" customHeight="1" x14ac:dyDescent="0.2"/>
    <row r="37002" spans="1:6" ht="12.75" customHeight="1" x14ac:dyDescent="0.25">
      <c r="A37002" s="144" t="s">
        <v>4868</v>
      </c>
      <c r="B37002" s="145"/>
      <c r="C37002" s="145"/>
      <c r="D37002" s="145"/>
      <c r="E37002" s="146"/>
      <c r="F37002" s="147"/>
    </row>
    <row r="37003" spans="1:6" ht="12.75" customHeight="1" x14ac:dyDescent="0.2">
      <c r="A37003" s="138" t="s">
        <v>3322</v>
      </c>
      <c r="B37003" s="139"/>
      <c r="C37003" s="139"/>
      <c r="D37003" s="140"/>
      <c r="E37003" s="76" t="s">
        <v>4869</v>
      </c>
      <c r="F37003" s="77" t="s">
        <v>4870</v>
      </c>
    </row>
    <row r="37004" spans="1:6" ht="12.75" customHeight="1" x14ac:dyDescent="0.2">
      <c r="A37004" s="141"/>
      <c r="B37004" s="142"/>
      <c r="C37004" s="142"/>
      <c r="D37004" s="143"/>
      <c r="E37004" s="78" t="s">
        <v>4208</v>
      </c>
      <c r="F37004" s="79" t="s">
        <v>7</v>
      </c>
    </row>
    <row r="37005" spans="1:6" ht="409.6" hidden="1" customHeight="1" x14ac:dyDescent="0.2"/>
    <row r="37006" spans="1:6" ht="12.75" customHeight="1" x14ac:dyDescent="0.2">
      <c r="A37006" s="80" t="s">
        <v>4871</v>
      </c>
      <c r="B37006" s="81" t="s">
        <v>4872</v>
      </c>
      <c r="C37006" s="82" t="s">
        <v>4870</v>
      </c>
      <c r="D37006" s="82" t="s">
        <v>4873</v>
      </c>
      <c r="E37006" s="82" t="s">
        <v>4874</v>
      </c>
      <c r="F37006" s="83" t="s">
        <v>4875</v>
      </c>
    </row>
    <row r="37007" spans="1:6" ht="409.6" hidden="1" customHeight="1" x14ac:dyDescent="0.2"/>
    <row r="37008" spans="1:6" ht="25.5" customHeight="1" x14ac:dyDescent="0.2">
      <c r="A37008" s="84" t="s">
        <v>5258</v>
      </c>
      <c r="B37008" s="85" t="s">
        <v>5259</v>
      </c>
      <c r="C37008" s="86" t="s">
        <v>7</v>
      </c>
      <c r="D37008" s="87">
        <v>1.05</v>
      </c>
      <c r="E37008" s="88">
        <v>5242</v>
      </c>
      <c r="F37008" s="89">
        <f>+D37008*E37008</f>
        <v>5504.1</v>
      </c>
    </row>
    <row r="37009" spans="1:6" ht="409.6" hidden="1" customHeight="1" x14ac:dyDescent="0.2"/>
    <row r="37010" spans="1:6" ht="25.5" customHeight="1" thickBot="1" x14ac:dyDescent="0.25">
      <c r="A37010" s="84" t="s">
        <v>4941</v>
      </c>
      <c r="B37010" s="85" t="s">
        <v>4942</v>
      </c>
      <c r="C37010" s="86" t="s">
        <v>7</v>
      </c>
      <c r="D37010" s="87">
        <v>0.03</v>
      </c>
      <c r="E37010" s="88">
        <v>8600</v>
      </c>
      <c r="F37010" s="89">
        <f>+D37010*E37010</f>
        <v>258</v>
      </c>
    </row>
    <row r="37011" spans="1:6" ht="409.6" hidden="1" customHeight="1" x14ac:dyDescent="0.2"/>
    <row r="37012" spans="1:6" ht="13.5" customHeight="1" thickBot="1" x14ac:dyDescent="0.25">
      <c r="A37012" s="90" t="s">
        <v>4883</v>
      </c>
      <c r="B37012" s="91"/>
      <c r="C37012" s="92">
        <v>86.816332680427905</v>
      </c>
      <c r="D37012" s="91"/>
      <c r="E37012" s="93" t="s">
        <v>4884</v>
      </c>
      <c r="F37012" s="94">
        <v>5762</v>
      </c>
    </row>
    <row r="37013" spans="1:6" ht="0.2" customHeight="1" x14ac:dyDescent="0.2"/>
    <row r="37014" spans="1:6" ht="12.75" customHeight="1" x14ac:dyDescent="0.2">
      <c r="A37014" s="80" t="s">
        <v>4871</v>
      </c>
      <c r="B37014" s="81" t="s">
        <v>4885</v>
      </c>
      <c r="C37014" s="82" t="s">
        <v>4870</v>
      </c>
      <c r="D37014" s="82" t="s">
        <v>4873</v>
      </c>
      <c r="E37014" s="82" t="s">
        <v>4874</v>
      </c>
      <c r="F37014" s="83" t="s">
        <v>4875</v>
      </c>
    </row>
    <row r="37015" spans="1:6" ht="409.6" hidden="1" customHeight="1" x14ac:dyDescent="0.2"/>
    <row r="37016" spans="1:6" ht="25.5" customHeight="1" thickBot="1" x14ac:dyDescent="0.25">
      <c r="A37016" s="84" t="s">
        <v>4912</v>
      </c>
      <c r="B37016" s="85" t="s">
        <v>4913</v>
      </c>
      <c r="C37016" s="86" t="s">
        <v>4888</v>
      </c>
      <c r="D37016" s="87">
        <v>4.0000000000000001E-3</v>
      </c>
      <c r="E37016" s="88">
        <v>184277</v>
      </c>
      <c r="F37016" s="89">
        <f>+D37016*E37016</f>
        <v>737.10800000000006</v>
      </c>
    </row>
    <row r="37017" spans="1:6" ht="409.6" hidden="1" customHeight="1" thickBot="1" x14ac:dyDescent="0.25"/>
    <row r="37018" spans="1:6" ht="13.5" customHeight="1" thickBot="1" x14ac:dyDescent="0.25">
      <c r="A37018" s="90" t="s">
        <v>4893</v>
      </c>
      <c r="B37018" s="91"/>
      <c r="C37018" s="92">
        <v>11.104414645171</v>
      </c>
      <c r="D37018" s="91"/>
      <c r="E37018" s="93" t="s">
        <v>4884</v>
      </c>
      <c r="F37018" s="94">
        <v>737</v>
      </c>
    </row>
    <row r="37019" spans="1:6" ht="0.2" customHeight="1" x14ac:dyDescent="0.2"/>
    <row r="37020" spans="1:6" ht="12.75" customHeight="1" x14ac:dyDescent="0.2">
      <c r="A37020" s="80" t="s">
        <v>4871</v>
      </c>
      <c r="B37020" s="81" t="s">
        <v>4894</v>
      </c>
      <c r="C37020" s="82" t="s">
        <v>4870</v>
      </c>
      <c r="D37020" s="82" t="s">
        <v>4873</v>
      </c>
      <c r="E37020" s="82" t="s">
        <v>4874</v>
      </c>
      <c r="F37020" s="83" t="s">
        <v>4875</v>
      </c>
    </row>
    <row r="37021" spans="1:6" ht="409.6" hidden="1" customHeight="1" x14ac:dyDescent="0.2"/>
    <row r="37022" spans="1:6" ht="25.5" customHeight="1" thickBot="1" x14ac:dyDescent="0.25">
      <c r="A37022" s="84" t="s">
        <v>4895</v>
      </c>
      <c r="B37022" s="85" t="s">
        <v>4896</v>
      </c>
      <c r="C37022" s="86" t="s">
        <v>4897</v>
      </c>
      <c r="D37022" s="87">
        <v>0.05</v>
      </c>
      <c r="E37022" s="88">
        <v>737</v>
      </c>
      <c r="F37022" s="89">
        <f>+D37022*E37022</f>
        <v>36.85</v>
      </c>
    </row>
    <row r="37023" spans="1:6" ht="409.6" hidden="1" customHeight="1" thickBot="1" x14ac:dyDescent="0.25"/>
    <row r="37024" spans="1:6" ht="13.5" customHeight="1" thickBot="1" x14ac:dyDescent="0.25">
      <c r="A37024" s="90" t="s">
        <v>4898</v>
      </c>
      <c r="B37024" s="91"/>
      <c r="C37024" s="92">
        <v>0.55748078951333402</v>
      </c>
      <c r="D37024" s="91"/>
      <c r="E37024" s="93" t="s">
        <v>4884</v>
      </c>
      <c r="F37024" s="94">
        <v>37</v>
      </c>
    </row>
    <row r="37025" spans="1:6" ht="0.2" customHeight="1" x14ac:dyDescent="0.2"/>
    <row r="37026" spans="1:6" ht="12.75" customHeight="1" x14ac:dyDescent="0.2">
      <c r="A37026" s="80" t="s">
        <v>4871</v>
      </c>
      <c r="B37026" s="81" t="s">
        <v>4905</v>
      </c>
      <c r="C37026" s="82" t="s">
        <v>4870</v>
      </c>
      <c r="D37026" s="82" t="s">
        <v>4873</v>
      </c>
      <c r="E37026" s="82" t="s">
        <v>4874</v>
      </c>
      <c r="F37026" s="83" t="s">
        <v>4875</v>
      </c>
    </row>
    <row r="37027" spans="1:6" ht="409.6" hidden="1" customHeight="1" x14ac:dyDescent="0.2"/>
    <row r="37028" spans="1:6" ht="25.5" customHeight="1" thickBot="1" x14ac:dyDescent="0.25">
      <c r="A37028" s="84" t="s">
        <v>5511</v>
      </c>
      <c r="B37028" s="85" t="s">
        <v>5512</v>
      </c>
      <c r="C37028" s="86" t="s">
        <v>7</v>
      </c>
      <c r="D37028" s="87">
        <v>1.05</v>
      </c>
      <c r="E37028" s="88">
        <v>96</v>
      </c>
      <c r="F37028" s="89">
        <f>+D37028*E37028</f>
        <v>100.80000000000001</v>
      </c>
    </row>
    <row r="37029" spans="1:6" ht="409.6" hidden="1" customHeight="1" thickBot="1" x14ac:dyDescent="0.25"/>
    <row r="37030" spans="1:6" ht="13.5" customHeight="1" thickBot="1" x14ac:dyDescent="0.25">
      <c r="A37030" s="90" t="s">
        <v>4908</v>
      </c>
      <c r="B37030" s="91"/>
      <c r="C37030" s="92">
        <v>1.5217718848877499</v>
      </c>
      <c r="D37030" s="91"/>
      <c r="E37030" s="93" t="s">
        <v>4884</v>
      </c>
      <c r="F37030" s="94">
        <v>101</v>
      </c>
    </row>
    <row r="37031" spans="1:6" ht="0.2" customHeight="1" thickBot="1" x14ac:dyDescent="0.25"/>
    <row r="37032" spans="1:6" ht="12.75" customHeight="1" thickBot="1" x14ac:dyDescent="0.3">
      <c r="A37032" s="157" t="s">
        <v>4909</v>
      </c>
      <c r="B37032" s="158"/>
      <c r="C37032" s="158"/>
      <c r="D37032" s="158"/>
      <c r="E37032" s="159">
        <v>6637</v>
      </c>
      <c r="F37032" s="160"/>
    </row>
    <row r="37033" spans="1:6" ht="12.75" customHeight="1" x14ac:dyDescent="0.2"/>
    <row r="37034" spans="1:6" ht="12.75" customHeight="1" x14ac:dyDescent="0.2"/>
    <row r="37035" spans="1:6" ht="409.6" hidden="1" customHeight="1" x14ac:dyDescent="0.2"/>
    <row r="37036" spans="1:6" ht="409.6" hidden="1" customHeight="1" x14ac:dyDescent="0.2"/>
    <row r="37037" spans="1:6" ht="12.75" customHeight="1" x14ac:dyDescent="0.25">
      <c r="A37037" s="144" t="s">
        <v>4868</v>
      </c>
      <c r="B37037" s="145"/>
      <c r="C37037" s="145"/>
      <c r="D37037" s="145"/>
      <c r="E37037" s="146"/>
      <c r="F37037" s="147"/>
    </row>
    <row r="37038" spans="1:6" ht="12.75" customHeight="1" x14ac:dyDescent="0.2">
      <c r="A37038" s="138" t="s">
        <v>3884</v>
      </c>
      <c r="B37038" s="139"/>
      <c r="C37038" s="139"/>
      <c r="D37038" s="140"/>
      <c r="E37038" s="76" t="s">
        <v>4869</v>
      </c>
      <c r="F37038" s="77" t="s">
        <v>4870</v>
      </c>
    </row>
    <row r="37039" spans="1:6" ht="12.75" customHeight="1" x14ac:dyDescent="0.2">
      <c r="A37039" s="141"/>
      <c r="B37039" s="142"/>
      <c r="C37039" s="142"/>
      <c r="D37039" s="143"/>
      <c r="E37039" s="78" t="s">
        <v>4212</v>
      </c>
      <c r="F37039" s="79" t="s">
        <v>263</v>
      </c>
    </row>
    <row r="37040" spans="1:6" ht="409.6" hidden="1" customHeight="1" x14ac:dyDescent="0.2"/>
    <row r="37041" spans="1:6" ht="12.75" customHeight="1" x14ac:dyDescent="0.2">
      <c r="A37041" s="80" t="s">
        <v>4871</v>
      </c>
      <c r="B37041" s="81" t="s">
        <v>4872</v>
      </c>
      <c r="C37041" s="82" t="s">
        <v>4870</v>
      </c>
      <c r="D37041" s="82" t="s">
        <v>4873</v>
      </c>
      <c r="E37041" s="82" t="s">
        <v>4874</v>
      </c>
      <c r="F37041" s="83" t="s">
        <v>4875</v>
      </c>
    </row>
    <row r="37042" spans="1:6" ht="409.6" hidden="1" customHeight="1" x14ac:dyDescent="0.2"/>
    <row r="37043" spans="1:6" ht="25.5" customHeight="1" x14ac:dyDescent="0.2">
      <c r="A37043" s="84" t="s">
        <v>6544</v>
      </c>
      <c r="B37043" s="85" t="s">
        <v>6545</v>
      </c>
      <c r="C37043" s="86" t="s">
        <v>263</v>
      </c>
      <c r="D37043" s="87">
        <v>1.05</v>
      </c>
      <c r="E37043" s="88">
        <v>49059</v>
      </c>
      <c r="F37043" s="89">
        <f>+D37043*E37043</f>
        <v>51511.950000000004</v>
      </c>
    </row>
    <row r="37044" spans="1:6" ht="409.6" hidden="1" customHeight="1" x14ac:dyDescent="0.2"/>
    <row r="37045" spans="1:6" ht="25.5" customHeight="1" x14ac:dyDescent="0.2">
      <c r="A37045" s="84" t="s">
        <v>6546</v>
      </c>
      <c r="B37045" s="85" t="s">
        <v>6547</v>
      </c>
      <c r="C37045" s="86" t="s">
        <v>9</v>
      </c>
      <c r="D37045" s="87">
        <v>8.3330000000000001E-2</v>
      </c>
      <c r="E37045" s="88">
        <v>51546</v>
      </c>
      <c r="F37045" s="89">
        <f>+D37045*E37045</f>
        <v>4295.3281800000004</v>
      </c>
    </row>
    <row r="37046" spans="1:6" ht="409.6" hidden="1" customHeight="1" x14ac:dyDescent="0.2"/>
    <row r="37047" spans="1:6" ht="25.5" customHeight="1" x14ac:dyDescent="0.2">
      <c r="A37047" s="84" t="s">
        <v>6548</v>
      </c>
      <c r="B37047" s="85" t="s">
        <v>6549</v>
      </c>
      <c r="C37047" s="86" t="s">
        <v>9</v>
      </c>
      <c r="D37047" s="87">
        <v>0.16667000000000001</v>
      </c>
      <c r="E37047" s="88">
        <v>7696</v>
      </c>
      <c r="F37047" s="89">
        <f>+D37047*E37047</f>
        <v>1282.6923200000001</v>
      </c>
    </row>
    <row r="37048" spans="1:6" ht="409.6" hidden="1" customHeight="1" x14ac:dyDescent="0.2"/>
    <row r="37049" spans="1:6" ht="25.5" customHeight="1" x14ac:dyDescent="0.2">
      <c r="A37049" s="84" t="s">
        <v>6540</v>
      </c>
      <c r="B37049" s="85" t="s">
        <v>6541</v>
      </c>
      <c r="C37049" s="86" t="s">
        <v>9</v>
      </c>
      <c r="D37049" s="87">
        <v>8.3300000000000006E-3</v>
      </c>
      <c r="E37049" s="88">
        <v>79740</v>
      </c>
      <c r="F37049" s="89">
        <f>+D37049*E37049</f>
        <v>664.2342000000001</v>
      </c>
    </row>
    <row r="37050" spans="1:6" ht="409.6" hidden="1" customHeight="1" x14ac:dyDescent="0.2"/>
    <row r="37051" spans="1:6" ht="25.5" customHeight="1" thickBot="1" x14ac:dyDescent="0.25">
      <c r="A37051" s="84" t="s">
        <v>6542</v>
      </c>
      <c r="B37051" s="85" t="s">
        <v>6543</v>
      </c>
      <c r="C37051" s="86" t="s">
        <v>9</v>
      </c>
      <c r="D37051" s="87">
        <v>5.5559999999999998E-2</v>
      </c>
      <c r="E37051" s="88">
        <v>53040</v>
      </c>
      <c r="F37051" s="89">
        <f>+D37051*E37051</f>
        <v>2946.9023999999999</v>
      </c>
    </row>
    <row r="37052" spans="1:6" ht="409.6" hidden="1" customHeight="1" thickBot="1" x14ac:dyDescent="0.25"/>
    <row r="37053" spans="1:6" ht="13.5" customHeight="1" thickBot="1" x14ac:dyDescent="0.25">
      <c r="A37053" s="90" t="s">
        <v>4883</v>
      </c>
      <c r="B37053" s="91"/>
      <c r="C37053" s="92">
        <v>84.322169280564594</v>
      </c>
      <c r="D37053" s="91"/>
      <c r="E37053" s="93" t="s">
        <v>4884</v>
      </c>
      <c r="F37053" s="94">
        <v>60701</v>
      </c>
    </row>
    <row r="37054" spans="1:6" ht="0.2" customHeight="1" x14ac:dyDescent="0.2"/>
    <row r="37055" spans="1:6" ht="12.75" customHeight="1" x14ac:dyDescent="0.2">
      <c r="A37055" s="80" t="s">
        <v>4871</v>
      </c>
      <c r="B37055" s="81" t="s">
        <v>4885</v>
      </c>
      <c r="C37055" s="82" t="s">
        <v>4870</v>
      </c>
      <c r="D37055" s="82" t="s">
        <v>4873</v>
      </c>
      <c r="E37055" s="82" t="s">
        <v>4874</v>
      </c>
      <c r="F37055" s="83" t="s">
        <v>4875</v>
      </c>
    </row>
    <row r="37056" spans="1:6" ht="409.6" hidden="1" customHeight="1" x14ac:dyDescent="0.2"/>
    <row r="37057" spans="1:6" ht="25.5" customHeight="1" thickBot="1" x14ac:dyDescent="0.25">
      <c r="A37057" s="84" t="s">
        <v>6003</v>
      </c>
      <c r="B37057" s="85" t="s">
        <v>6004</v>
      </c>
      <c r="C37057" s="86" t="s">
        <v>4888</v>
      </c>
      <c r="D37057" s="87">
        <v>5.833E-2</v>
      </c>
      <c r="E37057" s="88">
        <v>184277</v>
      </c>
      <c r="F37057" s="89">
        <f>+D37057*E37057</f>
        <v>10748.877409999999</v>
      </c>
    </row>
    <row r="37058" spans="1:6" ht="409.6" hidden="1" customHeight="1" thickBot="1" x14ac:dyDescent="0.25"/>
    <row r="37059" spans="1:6" ht="13.5" customHeight="1" thickBot="1" x14ac:dyDescent="0.25">
      <c r="A37059" s="90" t="s">
        <v>4893</v>
      </c>
      <c r="B37059" s="91"/>
      <c r="C37059" s="92">
        <v>14.9318626974315</v>
      </c>
      <c r="D37059" s="91"/>
      <c r="E37059" s="93" t="s">
        <v>4884</v>
      </c>
      <c r="F37059" s="94">
        <v>10749</v>
      </c>
    </row>
    <row r="37060" spans="1:6" ht="0.2" customHeight="1" x14ac:dyDescent="0.2"/>
    <row r="37061" spans="1:6" ht="12.75" customHeight="1" x14ac:dyDescent="0.2">
      <c r="A37061" s="80" t="s">
        <v>4871</v>
      </c>
      <c r="B37061" s="81" t="s">
        <v>4894</v>
      </c>
      <c r="C37061" s="82" t="s">
        <v>4870</v>
      </c>
      <c r="D37061" s="82" t="s">
        <v>4873</v>
      </c>
      <c r="E37061" s="82" t="s">
        <v>4874</v>
      </c>
      <c r="F37061" s="83" t="s">
        <v>4875</v>
      </c>
    </row>
    <row r="37062" spans="1:6" ht="409.6" hidden="1" customHeight="1" x14ac:dyDescent="0.2"/>
    <row r="37063" spans="1:6" ht="25.5" customHeight="1" thickBot="1" x14ac:dyDescent="0.25">
      <c r="A37063" s="84" t="s">
        <v>4895</v>
      </c>
      <c r="B37063" s="85" t="s">
        <v>4896</v>
      </c>
      <c r="C37063" s="86" t="s">
        <v>4897</v>
      </c>
      <c r="D37063" s="87">
        <v>0.05</v>
      </c>
      <c r="E37063" s="88">
        <v>10749</v>
      </c>
      <c r="F37063" s="89">
        <f>+D37063*E37063</f>
        <v>537.45000000000005</v>
      </c>
    </row>
    <row r="37064" spans="1:6" ht="409.6" hidden="1" customHeight="1" thickBot="1" x14ac:dyDescent="0.25"/>
    <row r="37065" spans="1:6" ht="13.5" customHeight="1" thickBot="1" x14ac:dyDescent="0.25">
      <c r="A37065" s="90" t="s">
        <v>4898</v>
      </c>
      <c r="B37065" s="91"/>
      <c r="C37065" s="92">
        <v>0.74596802200397305</v>
      </c>
      <c r="D37065" s="91"/>
      <c r="E37065" s="93" t="s">
        <v>4884</v>
      </c>
      <c r="F37065" s="94">
        <v>537</v>
      </c>
    </row>
    <row r="37066" spans="1:6" ht="0.2" customHeight="1" thickBot="1" x14ac:dyDescent="0.25"/>
    <row r="37067" spans="1:6" ht="12.75" customHeight="1" thickBot="1" x14ac:dyDescent="0.3">
      <c r="A37067" s="157" t="s">
        <v>4909</v>
      </c>
      <c r="B37067" s="158"/>
      <c r="C37067" s="158"/>
      <c r="D37067" s="158"/>
      <c r="E37067" s="159">
        <v>71987</v>
      </c>
      <c r="F37067" s="160"/>
    </row>
    <row r="37068" spans="1:6" ht="12.75" customHeight="1" x14ac:dyDescent="0.2"/>
    <row r="37069" spans="1:6" ht="12.75" customHeight="1" x14ac:dyDescent="0.2"/>
    <row r="37070" spans="1:6" ht="409.6" hidden="1" customHeight="1" x14ac:dyDescent="0.2"/>
    <row r="37071" spans="1:6" ht="12.75" customHeight="1" x14ac:dyDescent="0.25">
      <c r="A37071" s="144" t="s">
        <v>4868</v>
      </c>
      <c r="B37071" s="145"/>
      <c r="C37071" s="145"/>
      <c r="D37071" s="145"/>
      <c r="E37071" s="146"/>
      <c r="F37071" s="147"/>
    </row>
    <row r="37072" spans="1:6" ht="12.75" customHeight="1" x14ac:dyDescent="0.2">
      <c r="A37072" s="138" t="s">
        <v>4214</v>
      </c>
      <c r="B37072" s="139"/>
      <c r="C37072" s="139"/>
      <c r="D37072" s="140"/>
      <c r="E37072" s="76" t="s">
        <v>4869</v>
      </c>
      <c r="F37072" s="77" t="s">
        <v>4870</v>
      </c>
    </row>
    <row r="37073" spans="1:6" ht="12.75" customHeight="1" x14ac:dyDescent="0.2">
      <c r="A37073" s="141"/>
      <c r="B37073" s="142"/>
      <c r="C37073" s="142"/>
      <c r="D37073" s="143"/>
      <c r="E37073" s="78" t="s">
        <v>4213</v>
      </c>
      <c r="F37073" s="79" t="s">
        <v>263</v>
      </c>
    </row>
    <row r="37074" spans="1:6" ht="409.6" hidden="1" customHeight="1" x14ac:dyDescent="0.2"/>
    <row r="37075" spans="1:6" ht="12.75" customHeight="1" x14ac:dyDescent="0.2">
      <c r="A37075" s="80" t="s">
        <v>4871</v>
      </c>
      <c r="B37075" s="81" t="s">
        <v>4872</v>
      </c>
      <c r="C37075" s="82" t="s">
        <v>4870</v>
      </c>
      <c r="D37075" s="82" t="s">
        <v>4873</v>
      </c>
      <c r="E37075" s="82" t="s">
        <v>4874</v>
      </c>
      <c r="F37075" s="83" t="s">
        <v>4875</v>
      </c>
    </row>
    <row r="37076" spans="1:6" ht="409.6" hidden="1" customHeight="1" x14ac:dyDescent="0.2"/>
    <row r="37077" spans="1:6" ht="25.5" customHeight="1" x14ac:dyDescent="0.2">
      <c r="A37077" s="84" t="s">
        <v>6550</v>
      </c>
      <c r="B37077" s="85" t="s">
        <v>6551</v>
      </c>
      <c r="C37077" s="86" t="s">
        <v>9</v>
      </c>
      <c r="D37077" s="87">
        <v>0.16667000000000001</v>
      </c>
      <c r="E37077" s="88">
        <v>13440</v>
      </c>
      <c r="F37077" s="89">
        <f>+D37077*E37077</f>
        <v>2240.0448000000001</v>
      </c>
    </row>
    <row r="37078" spans="1:6" ht="409.6" hidden="1" customHeight="1" x14ac:dyDescent="0.2"/>
    <row r="37079" spans="1:6" ht="25.5" customHeight="1" x14ac:dyDescent="0.2">
      <c r="A37079" s="84" t="s">
        <v>6540</v>
      </c>
      <c r="B37079" s="85" t="s">
        <v>6541</v>
      </c>
      <c r="C37079" s="86" t="s">
        <v>9</v>
      </c>
      <c r="D37079" s="87">
        <v>8.3330000000000001E-2</v>
      </c>
      <c r="E37079" s="88">
        <v>79740</v>
      </c>
      <c r="F37079" s="89">
        <f>+D37079*E37079</f>
        <v>6644.7341999999999</v>
      </c>
    </row>
    <row r="37080" spans="1:6" ht="409.6" hidden="1" customHeight="1" x14ac:dyDescent="0.2"/>
    <row r="37081" spans="1:6" ht="25.5" customHeight="1" x14ac:dyDescent="0.2">
      <c r="A37081" s="84" t="s">
        <v>6542</v>
      </c>
      <c r="B37081" s="85" t="s">
        <v>6543</v>
      </c>
      <c r="C37081" s="86" t="s">
        <v>9</v>
      </c>
      <c r="D37081" s="87">
        <v>5.5559999999999998E-2</v>
      </c>
      <c r="E37081" s="88">
        <v>53040</v>
      </c>
      <c r="F37081" s="89">
        <f>+D37081*E37081</f>
        <v>2946.9023999999999</v>
      </c>
    </row>
    <row r="37082" spans="1:6" ht="409.6" hidden="1" customHeight="1" x14ac:dyDescent="0.2"/>
    <row r="37083" spans="1:6" ht="25.5" customHeight="1" x14ac:dyDescent="0.2">
      <c r="A37083" s="84" t="s">
        <v>6552</v>
      </c>
      <c r="B37083" s="85" t="s">
        <v>6553</v>
      </c>
      <c r="C37083" s="86" t="s">
        <v>9</v>
      </c>
      <c r="D37083" s="87">
        <v>0.16700000000000001</v>
      </c>
      <c r="E37083" s="88">
        <v>146085</v>
      </c>
      <c r="F37083" s="89">
        <f>+D37083*E37083</f>
        <v>24396.195</v>
      </c>
    </row>
    <row r="37084" spans="1:6" ht="409.6" hidden="1" customHeight="1" x14ac:dyDescent="0.2"/>
    <row r="37085" spans="1:6" ht="25.5" customHeight="1" thickBot="1" x14ac:dyDescent="0.25">
      <c r="A37085" s="84" t="s">
        <v>6554</v>
      </c>
      <c r="B37085" s="85" t="s">
        <v>6555</v>
      </c>
      <c r="C37085" s="86" t="s">
        <v>263</v>
      </c>
      <c r="D37085" s="87">
        <v>1.05</v>
      </c>
      <c r="E37085" s="88">
        <v>71520</v>
      </c>
      <c r="F37085" s="89">
        <f>+D37085*E37085</f>
        <v>75096</v>
      </c>
    </row>
    <row r="37086" spans="1:6" ht="409.6" hidden="1" customHeight="1" thickBot="1" x14ac:dyDescent="0.25"/>
    <row r="37087" spans="1:6" ht="13.5" customHeight="1" thickBot="1" x14ac:dyDescent="0.25">
      <c r="A37087" s="90" t="s">
        <v>4883</v>
      </c>
      <c r="B37087" s="91"/>
      <c r="C37087" s="92">
        <v>86.643577071253503</v>
      </c>
      <c r="D37087" s="91"/>
      <c r="E37087" s="93" t="s">
        <v>4884</v>
      </c>
      <c r="F37087" s="94">
        <v>111324</v>
      </c>
    </row>
    <row r="37088" spans="1:6" ht="0.2" customHeight="1" x14ac:dyDescent="0.2"/>
    <row r="37089" spans="1:6" ht="12.75" customHeight="1" x14ac:dyDescent="0.2">
      <c r="A37089" s="80" t="s">
        <v>4871</v>
      </c>
      <c r="B37089" s="81" t="s">
        <v>4885</v>
      </c>
      <c r="C37089" s="82" t="s">
        <v>4870</v>
      </c>
      <c r="D37089" s="82" t="s">
        <v>4873</v>
      </c>
      <c r="E37089" s="82" t="s">
        <v>4874</v>
      </c>
      <c r="F37089" s="83" t="s">
        <v>4875</v>
      </c>
    </row>
    <row r="37090" spans="1:6" ht="409.6" hidden="1" customHeight="1" x14ac:dyDescent="0.2"/>
    <row r="37091" spans="1:6" ht="25.5" customHeight="1" thickBot="1" x14ac:dyDescent="0.25">
      <c r="A37091" s="84" t="s">
        <v>4935</v>
      </c>
      <c r="B37091" s="85" t="s">
        <v>4936</v>
      </c>
      <c r="C37091" s="86" t="s">
        <v>4888</v>
      </c>
      <c r="D37091" s="87">
        <v>8.2170000000000007E-2</v>
      </c>
      <c r="E37091" s="88">
        <v>198902</v>
      </c>
      <c r="F37091" s="89">
        <f>+D37091*E37091</f>
        <v>16343.777340000001</v>
      </c>
    </row>
    <row r="37092" spans="1:6" ht="409.6" hidden="1" customHeight="1" thickBot="1" x14ac:dyDescent="0.25"/>
    <row r="37093" spans="1:6" ht="13.5" customHeight="1" thickBot="1" x14ac:dyDescent="0.25">
      <c r="A37093" s="90" t="s">
        <v>4893</v>
      </c>
      <c r="B37093" s="91"/>
      <c r="C37093" s="92">
        <v>12.720551037086</v>
      </c>
      <c r="D37093" s="91"/>
      <c r="E37093" s="93" t="s">
        <v>4884</v>
      </c>
      <c r="F37093" s="94">
        <v>16344</v>
      </c>
    </row>
    <row r="37094" spans="1:6" ht="0.2" customHeight="1" x14ac:dyDescent="0.2"/>
    <row r="37095" spans="1:6" ht="12.75" customHeight="1" x14ac:dyDescent="0.2">
      <c r="A37095" s="80" t="s">
        <v>4871</v>
      </c>
      <c r="B37095" s="81" t="s">
        <v>4894</v>
      </c>
      <c r="C37095" s="82" t="s">
        <v>4870</v>
      </c>
      <c r="D37095" s="82" t="s">
        <v>4873</v>
      </c>
      <c r="E37095" s="82" t="s">
        <v>4874</v>
      </c>
      <c r="F37095" s="83" t="s">
        <v>4875</v>
      </c>
    </row>
    <row r="37096" spans="1:6" ht="409.6" hidden="1" customHeight="1" x14ac:dyDescent="0.2"/>
    <row r="37097" spans="1:6" ht="25.5" customHeight="1" thickBot="1" x14ac:dyDescent="0.25">
      <c r="A37097" s="84" t="s">
        <v>4895</v>
      </c>
      <c r="B37097" s="85" t="s">
        <v>4896</v>
      </c>
      <c r="C37097" s="86" t="s">
        <v>4897</v>
      </c>
      <c r="D37097" s="87">
        <v>0.05</v>
      </c>
      <c r="E37097" s="88">
        <v>16344</v>
      </c>
      <c r="F37097" s="89">
        <f>+D37097*E37097</f>
        <v>817.2</v>
      </c>
    </row>
    <row r="37098" spans="1:6" ht="409.6" hidden="1" customHeight="1" thickBot="1" x14ac:dyDescent="0.25"/>
    <row r="37099" spans="1:6" ht="13.5" customHeight="1" thickBot="1" x14ac:dyDescent="0.25">
      <c r="A37099" s="90" t="s">
        <v>4898</v>
      </c>
      <c r="B37099" s="91"/>
      <c r="C37099" s="92">
        <v>0.63587189166050495</v>
      </c>
      <c r="D37099" s="91"/>
      <c r="E37099" s="93" t="s">
        <v>4884</v>
      </c>
      <c r="F37099" s="94">
        <v>817</v>
      </c>
    </row>
    <row r="37100" spans="1:6" ht="0.2" customHeight="1" thickBot="1" x14ac:dyDescent="0.25"/>
    <row r="37101" spans="1:6" ht="12.75" customHeight="1" thickBot="1" x14ac:dyDescent="0.3">
      <c r="A37101" s="157" t="s">
        <v>4909</v>
      </c>
      <c r="B37101" s="158"/>
      <c r="C37101" s="158"/>
      <c r="D37101" s="158"/>
      <c r="E37101" s="159">
        <v>128485</v>
      </c>
      <c r="F37101" s="160"/>
    </row>
    <row r="37102" spans="1:6" ht="12.75" customHeight="1" x14ac:dyDescent="0.2"/>
    <row r="37103" spans="1:6" ht="12.75" customHeight="1" x14ac:dyDescent="0.2"/>
    <row r="37104" spans="1:6" ht="409.6" hidden="1" customHeight="1" x14ac:dyDescent="0.2"/>
    <row r="37105" spans="1:6" ht="12.75" customHeight="1" x14ac:dyDescent="0.25">
      <c r="A37105" s="144" t="s">
        <v>4868</v>
      </c>
      <c r="B37105" s="145"/>
      <c r="C37105" s="145"/>
      <c r="D37105" s="145"/>
      <c r="E37105" s="146"/>
      <c r="F37105" s="147"/>
    </row>
    <row r="37106" spans="1:6" ht="12.75" customHeight="1" x14ac:dyDescent="0.2">
      <c r="A37106" s="138" t="s">
        <v>4216</v>
      </c>
      <c r="B37106" s="139"/>
      <c r="C37106" s="139"/>
      <c r="D37106" s="140"/>
      <c r="E37106" s="76" t="s">
        <v>4869</v>
      </c>
      <c r="F37106" s="77" t="s">
        <v>4870</v>
      </c>
    </row>
    <row r="37107" spans="1:6" ht="12.75" customHeight="1" x14ac:dyDescent="0.2">
      <c r="A37107" s="141"/>
      <c r="B37107" s="142"/>
      <c r="C37107" s="142"/>
      <c r="D37107" s="143"/>
      <c r="E37107" s="78" t="s">
        <v>4215</v>
      </c>
      <c r="F37107" s="79" t="s">
        <v>263</v>
      </c>
    </row>
    <row r="37108" spans="1:6" ht="409.6" hidden="1" customHeight="1" x14ac:dyDescent="0.2"/>
    <row r="37109" spans="1:6" ht="12.75" customHeight="1" x14ac:dyDescent="0.2">
      <c r="A37109" s="80" t="s">
        <v>4871</v>
      </c>
      <c r="B37109" s="81" t="s">
        <v>4872</v>
      </c>
      <c r="C37109" s="82" t="s">
        <v>4870</v>
      </c>
      <c r="D37109" s="82" t="s">
        <v>4873</v>
      </c>
      <c r="E37109" s="82" t="s">
        <v>4874</v>
      </c>
      <c r="F37109" s="83" t="s">
        <v>4875</v>
      </c>
    </row>
    <row r="37110" spans="1:6" ht="409.6" hidden="1" customHeight="1" x14ac:dyDescent="0.2"/>
    <row r="37111" spans="1:6" ht="25.5" customHeight="1" x14ac:dyDescent="0.2">
      <c r="A37111" s="84" t="s">
        <v>7288</v>
      </c>
      <c r="B37111" s="85" t="s">
        <v>7289</v>
      </c>
      <c r="C37111" s="86" t="s">
        <v>263</v>
      </c>
      <c r="D37111" s="87">
        <v>1.05</v>
      </c>
      <c r="E37111" s="88">
        <v>449180</v>
      </c>
      <c r="F37111" s="89">
        <f>+D37111*E37111</f>
        <v>471639</v>
      </c>
    </row>
    <row r="37112" spans="1:6" ht="409.6" hidden="1" customHeight="1" x14ac:dyDescent="0.2"/>
    <row r="37113" spans="1:6" ht="25.5" customHeight="1" x14ac:dyDescent="0.2">
      <c r="A37113" s="84" t="s">
        <v>6540</v>
      </c>
      <c r="B37113" s="85" t="s">
        <v>6541</v>
      </c>
      <c r="C37113" s="86" t="s">
        <v>9</v>
      </c>
      <c r="D37113" s="87">
        <v>0.01</v>
      </c>
      <c r="E37113" s="88">
        <v>79740</v>
      </c>
      <c r="F37113" s="89">
        <f>+D37113*E37113</f>
        <v>797.4</v>
      </c>
    </row>
    <row r="37114" spans="1:6" ht="409.6" hidden="1" customHeight="1" x14ac:dyDescent="0.2"/>
    <row r="37115" spans="1:6" ht="25.5" customHeight="1" x14ac:dyDescent="0.2">
      <c r="A37115" s="84" t="s">
        <v>7290</v>
      </c>
      <c r="B37115" s="85" t="s">
        <v>7291</v>
      </c>
      <c r="C37115" s="86" t="s">
        <v>9</v>
      </c>
      <c r="D37115" s="87">
        <v>8.3330000000000001E-2</v>
      </c>
      <c r="E37115" s="88">
        <v>541865</v>
      </c>
      <c r="F37115" s="89">
        <f>+D37115*E37115</f>
        <v>45153.61045</v>
      </c>
    </row>
    <row r="37116" spans="1:6" ht="409.6" hidden="1" customHeight="1" x14ac:dyDescent="0.2"/>
    <row r="37117" spans="1:6" ht="25.5" customHeight="1" x14ac:dyDescent="0.2">
      <c r="A37117" s="84" t="s">
        <v>7292</v>
      </c>
      <c r="B37117" s="85" t="s">
        <v>7293</v>
      </c>
      <c r="C37117" s="86" t="s">
        <v>9</v>
      </c>
      <c r="D37117" s="87">
        <v>0.16667000000000001</v>
      </c>
      <c r="E37117" s="88">
        <v>104460</v>
      </c>
      <c r="F37117" s="89">
        <f>+D37117*E37117</f>
        <v>17410.3482</v>
      </c>
    </row>
    <row r="37118" spans="1:6" ht="409.6" hidden="1" customHeight="1" x14ac:dyDescent="0.2"/>
    <row r="37119" spans="1:6" ht="25.5" customHeight="1" thickBot="1" x14ac:dyDescent="0.25">
      <c r="A37119" s="84" t="s">
        <v>6542</v>
      </c>
      <c r="B37119" s="85" t="s">
        <v>6543</v>
      </c>
      <c r="C37119" s="86" t="s">
        <v>9</v>
      </c>
      <c r="D37119" s="87">
        <v>0.1</v>
      </c>
      <c r="E37119" s="88">
        <v>53040</v>
      </c>
      <c r="F37119" s="89">
        <f>+D37119*E37119</f>
        <v>5304</v>
      </c>
    </row>
    <row r="37120" spans="1:6" ht="409.6" hidden="1" customHeight="1" thickBot="1" x14ac:dyDescent="0.25"/>
    <row r="37121" spans="1:6" ht="13.5" customHeight="1" thickBot="1" x14ac:dyDescent="0.25">
      <c r="A37121" s="90" t="s">
        <v>4883</v>
      </c>
      <c r="B37121" s="91"/>
      <c r="C37121" s="92">
        <v>89.4857135285895</v>
      </c>
      <c r="D37121" s="91"/>
      <c r="E37121" s="93" t="s">
        <v>4884</v>
      </c>
      <c r="F37121" s="94">
        <v>540304</v>
      </c>
    </row>
    <row r="37122" spans="1:6" ht="0.2" customHeight="1" x14ac:dyDescent="0.2"/>
    <row r="37123" spans="1:6" ht="12.75" customHeight="1" x14ac:dyDescent="0.2">
      <c r="A37123" s="80" t="s">
        <v>4871</v>
      </c>
      <c r="B37123" s="81" t="s">
        <v>4885</v>
      </c>
      <c r="C37123" s="82" t="s">
        <v>4870</v>
      </c>
      <c r="D37123" s="82" t="s">
        <v>4873</v>
      </c>
      <c r="E37123" s="82" t="s">
        <v>4874</v>
      </c>
      <c r="F37123" s="83" t="s">
        <v>4875</v>
      </c>
    </row>
    <row r="37124" spans="1:6" ht="409.6" hidden="1" customHeight="1" x14ac:dyDescent="0.2"/>
    <row r="37125" spans="1:6" ht="25.5" customHeight="1" thickBot="1" x14ac:dyDescent="0.25">
      <c r="A37125" s="84" t="s">
        <v>6003</v>
      </c>
      <c r="B37125" s="85" t="s">
        <v>6004</v>
      </c>
      <c r="C37125" s="86" t="s">
        <v>4888</v>
      </c>
      <c r="D37125" s="87">
        <v>0.3281</v>
      </c>
      <c r="E37125" s="88">
        <v>184277</v>
      </c>
      <c r="F37125" s="89">
        <f>+D37125*E37125</f>
        <v>60461.2837</v>
      </c>
    </row>
    <row r="37126" spans="1:6" ht="409.6" hidden="1" customHeight="1" thickBot="1" x14ac:dyDescent="0.25"/>
    <row r="37127" spans="1:6" ht="13.5" customHeight="1" thickBot="1" x14ac:dyDescent="0.25">
      <c r="A37127" s="90" t="s">
        <v>4893</v>
      </c>
      <c r="B37127" s="91"/>
      <c r="C37127" s="92">
        <v>10.0136140499646</v>
      </c>
      <c r="D37127" s="91"/>
      <c r="E37127" s="93" t="s">
        <v>4884</v>
      </c>
      <c r="F37127" s="94">
        <v>60461</v>
      </c>
    </row>
    <row r="37128" spans="1:6" ht="0.2" customHeight="1" x14ac:dyDescent="0.2"/>
    <row r="37129" spans="1:6" ht="12.75" customHeight="1" x14ac:dyDescent="0.2">
      <c r="A37129" s="80" t="s">
        <v>4871</v>
      </c>
      <c r="B37129" s="81" t="s">
        <v>4894</v>
      </c>
      <c r="C37129" s="82" t="s">
        <v>4870</v>
      </c>
      <c r="D37129" s="82" t="s">
        <v>4873</v>
      </c>
      <c r="E37129" s="82" t="s">
        <v>4874</v>
      </c>
      <c r="F37129" s="83" t="s">
        <v>4875</v>
      </c>
    </row>
    <row r="37130" spans="1:6" ht="409.6" hidden="1" customHeight="1" x14ac:dyDescent="0.2"/>
    <row r="37131" spans="1:6" ht="25.5" customHeight="1" thickBot="1" x14ac:dyDescent="0.25">
      <c r="A37131" s="84" t="s">
        <v>4895</v>
      </c>
      <c r="B37131" s="85" t="s">
        <v>4896</v>
      </c>
      <c r="C37131" s="86" t="s">
        <v>4897</v>
      </c>
      <c r="D37131" s="87">
        <v>0.05</v>
      </c>
      <c r="E37131" s="88">
        <v>60461</v>
      </c>
      <c r="F37131" s="89">
        <f>+D37131*E37131</f>
        <v>3023.05</v>
      </c>
    </row>
    <row r="37132" spans="1:6" ht="409.6" hidden="1" customHeight="1" thickBot="1" x14ac:dyDescent="0.25"/>
    <row r="37133" spans="1:6" ht="13.5" customHeight="1" thickBot="1" x14ac:dyDescent="0.25">
      <c r="A37133" s="90" t="s">
        <v>4898</v>
      </c>
      <c r="B37133" s="91"/>
      <c r="C37133" s="92">
        <v>0.50067242144593804</v>
      </c>
      <c r="D37133" s="91"/>
      <c r="E37133" s="93" t="s">
        <v>4884</v>
      </c>
      <c r="F37133" s="94">
        <v>3023</v>
      </c>
    </row>
    <row r="37134" spans="1:6" ht="0.2" customHeight="1" thickBot="1" x14ac:dyDescent="0.25"/>
    <row r="37135" spans="1:6" ht="12.75" customHeight="1" thickBot="1" x14ac:dyDescent="0.3">
      <c r="A37135" s="157" t="s">
        <v>4909</v>
      </c>
      <c r="B37135" s="158"/>
      <c r="C37135" s="158"/>
      <c r="D37135" s="158"/>
      <c r="E37135" s="159">
        <v>603788</v>
      </c>
      <c r="F37135" s="160"/>
    </row>
    <row r="37136" spans="1:6" ht="12.75" customHeight="1" x14ac:dyDescent="0.2"/>
    <row r="37137" spans="1:6" ht="12.75" customHeight="1" x14ac:dyDescent="0.2"/>
    <row r="37138" spans="1:6" ht="409.6" hidden="1" customHeight="1" x14ac:dyDescent="0.2"/>
    <row r="37139" spans="1:6" ht="12.75" customHeight="1" x14ac:dyDescent="0.25">
      <c r="A37139" s="144" t="s">
        <v>4868</v>
      </c>
      <c r="B37139" s="145"/>
      <c r="C37139" s="145"/>
      <c r="D37139" s="145"/>
      <c r="E37139" s="146"/>
      <c r="F37139" s="147"/>
    </row>
    <row r="37140" spans="1:6" ht="12.75" customHeight="1" x14ac:dyDescent="0.2">
      <c r="A37140" s="138" t="s">
        <v>4218</v>
      </c>
      <c r="B37140" s="139"/>
      <c r="C37140" s="139"/>
      <c r="D37140" s="140"/>
      <c r="E37140" s="76" t="s">
        <v>4869</v>
      </c>
      <c r="F37140" s="77" t="s">
        <v>4870</v>
      </c>
    </row>
    <row r="37141" spans="1:6" ht="12.75" customHeight="1" x14ac:dyDescent="0.2">
      <c r="A37141" s="141"/>
      <c r="B37141" s="142"/>
      <c r="C37141" s="142"/>
      <c r="D37141" s="143"/>
      <c r="E37141" s="78" t="s">
        <v>4217</v>
      </c>
      <c r="F37141" s="79" t="s">
        <v>263</v>
      </c>
    </row>
    <row r="37142" spans="1:6" ht="409.6" hidden="1" customHeight="1" x14ac:dyDescent="0.2"/>
    <row r="37143" spans="1:6" ht="12.75" customHeight="1" x14ac:dyDescent="0.2">
      <c r="A37143" s="80" t="s">
        <v>4871</v>
      </c>
      <c r="B37143" s="81" t="s">
        <v>4872</v>
      </c>
      <c r="C37143" s="82" t="s">
        <v>4870</v>
      </c>
      <c r="D37143" s="82" t="s">
        <v>4873</v>
      </c>
      <c r="E37143" s="82" t="s">
        <v>4874</v>
      </c>
      <c r="F37143" s="83" t="s">
        <v>4875</v>
      </c>
    </row>
    <row r="37144" spans="1:6" ht="409.6" hidden="1" customHeight="1" x14ac:dyDescent="0.2"/>
    <row r="37145" spans="1:6" ht="25.5" customHeight="1" x14ac:dyDescent="0.2">
      <c r="A37145" s="84" t="s">
        <v>7294</v>
      </c>
      <c r="B37145" s="85" t="s">
        <v>7295</v>
      </c>
      <c r="C37145" s="86" t="s">
        <v>263</v>
      </c>
      <c r="D37145" s="87">
        <v>1.05</v>
      </c>
      <c r="E37145" s="88">
        <v>537840</v>
      </c>
      <c r="F37145" s="89">
        <f>+D37145*E37145</f>
        <v>564732</v>
      </c>
    </row>
    <row r="37146" spans="1:6" ht="409.6" hidden="1" customHeight="1" x14ac:dyDescent="0.2"/>
    <row r="37147" spans="1:6" ht="25.5" customHeight="1" x14ac:dyDescent="0.2">
      <c r="A37147" s="84" t="s">
        <v>6540</v>
      </c>
      <c r="B37147" s="85" t="s">
        <v>6541</v>
      </c>
      <c r="C37147" s="86" t="s">
        <v>9</v>
      </c>
      <c r="D37147" s="87">
        <v>0.01</v>
      </c>
      <c r="E37147" s="88">
        <v>79740</v>
      </c>
      <c r="F37147" s="89">
        <f>+D37147*E37147</f>
        <v>797.4</v>
      </c>
    </row>
    <row r="37148" spans="1:6" ht="409.6" hidden="1" customHeight="1" x14ac:dyDescent="0.2"/>
    <row r="37149" spans="1:6" ht="25.5" customHeight="1" x14ac:dyDescent="0.2">
      <c r="A37149" s="84" t="s">
        <v>7296</v>
      </c>
      <c r="B37149" s="85" t="s">
        <v>7297</v>
      </c>
      <c r="C37149" s="86" t="s">
        <v>9</v>
      </c>
      <c r="D37149" s="87">
        <v>8.3330000000000001E-2</v>
      </c>
      <c r="E37149" s="88">
        <v>609673</v>
      </c>
      <c r="F37149" s="89">
        <f>+D37149*E37149</f>
        <v>50804.051090000001</v>
      </c>
    </row>
    <row r="37150" spans="1:6" ht="409.6" hidden="1" customHeight="1" x14ac:dyDescent="0.2"/>
    <row r="37151" spans="1:6" ht="25.5" customHeight="1" x14ac:dyDescent="0.2">
      <c r="A37151" s="84" t="s">
        <v>7298</v>
      </c>
      <c r="B37151" s="85" t="s">
        <v>7299</v>
      </c>
      <c r="C37151" s="86" t="s">
        <v>9</v>
      </c>
      <c r="D37151" s="87">
        <v>0.16667000000000001</v>
      </c>
      <c r="E37151" s="88">
        <v>156520</v>
      </c>
      <c r="F37151" s="89">
        <f>+D37151*E37151</f>
        <v>26087.188400000003</v>
      </c>
    </row>
    <row r="37152" spans="1:6" ht="409.6" hidden="1" customHeight="1" x14ac:dyDescent="0.2"/>
    <row r="37153" spans="1:6" ht="25.5" customHeight="1" thickBot="1" x14ac:dyDescent="0.25">
      <c r="A37153" s="84" t="s">
        <v>6542</v>
      </c>
      <c r="B37153" s="85" t="s">
        <v>6543</v>
      </c>
      <c r="C37153" s="86" t="s">
        <v>9</v>
      </c>
      <c r="D37153" s="87">
        <v>0.3</v>
      </c>
      <c r="E37153" s="88">
        <v>53040</v>
      </c>
      <c r="F37153" s="89">
        <f>+D37153*E37153</f>
        <v>15912</v>
      </c>
    </row>
    <row r="37154" spans="1:6" ht="409.6" hidden="1" customHeight="1" thickBot="1" x14ac:dyDescent="0.25"/>
    <row r="37155" spans="1:6" ht="13.5" customHeight="1" thickBot="1" x14ac:dyDescent="0.25">
      <c r="A37155" s="90" t="s">
        <v>4883</v>
      </c>
      <c r="B37155" s="91"/>
      <c r="C37155" s="92">
        <v>82.172452659209995</v>
      </c>
      <c r="D37155" s="91"/>
      <c r="E37155" s="93" t="s">
        <v>4884</v>
      </c>
      <c r="F37155" s="94">
        <v>658332</v>
      </c>
    </row>
    <row r="37156" spans="1:6" ht="0.2" customHeight="1" x14ac:dyDescent="0.2"/>
    <row r="37157" spans="1:6" ht="12.75" customHeight="1" x14ac:dyDescent="0.2">
      <c r="A37157" s="80" t="s">
        <v>4871</v>
      </c>
      <c r="B37157" s="81" t="s">
        <v>4885</v>
      </c>
      <c r="C37157" s="82" t="s">
        <v>4870</v>
      </c>
      <c r="D37157" s="82" t="s">
        <v>4873</v>
      </c>
      <c r="E37157" s="82" t="s">
        <v>4874</v>
      </c>
      <c r="F37157" s="83" t="s">
        <v>4875</v>
      </c>
    </row>
    <row r="37158" spans="1:6" ht="409.6" hidden="1" customHeight="1" x14ac:dyDescent="0.2"/>
    <row r="37159" spans="1:6" ht="25.5" customHeight="1" thickBot="1" x14ac:dyDescent="0.25">
      <c r="A37159" s="84" t="s">
        <v>6003</v>
      </c>
      <c r="B37159" s="85" t="s">
        <v>6004</v>
      </c>
      <c r="C37159" s="86" t="s">
        <v>4888</v>
      </c>
      <c r="D37159" s="87">
        <v>0.49214999999999998</v>
      </c>
      <c r="E37159" s="88">
        <v>184277</v>
      </c>
      <c r="F37159" s="89">
        <f>+D37159*E37159</f>
        <v>90691.92555</v>
      </c>
    </row>
    <row r="37160" spans="1:6" ht="409.6" hidden="1" customHeight="1" thickBot="1" x14ac:dyDescent="0.25"/>
    <row r="37161" spans="1:6" ht="13.5" customHeight="1" thickBot="1" x14ac:dyDescent="0.25">
      <c r="A37161" s="90" t="s">
        <v>4893</v>
      </c>
      <c r="B37161" s="91"/>
      <c r="C37161" s="92">
        <v>11.320100005117601</v>
      </c>
      <c r="D37161" s="91"/>
      <c r="E37161" s="93" t="s">
        <v>4884</v>
      </c>
      <c r="F37161" s="94">
        <v>90692</v>
      </c>
    </row>
    <row r="37162" spans="1:6" ht="0.2" customHeight="1" x14ac:dyDescent="0.2"/>
    <row r="37163" spans="1:6" ht="12.75" customHeight="1" x14ac:dyDescent="0.2">
      <c r="A37163" s="80" t="s">
        <v>4871</v>
      </c>
      <c r="B37163" s="81" t="s">
        <v>4894</v>
      </c>
      <c r="C37163" s="82" t="s">
        <v>4870</v>
      </c>
      <c r="D37163" s="82" t="s">
        <v>4873</v>
      </c>
      <c r="E37163" s="82" t="s">
        <v>4874</v>
      </c>
      <c r="F37163" s="83" t="s">
        <v>4875</v>
      </c>
    </row>
    <row r="37164" spans="1:6" ht="409.6" hidden="1" customHeight="1" x14ac:dyDescent="0.2"/>
    <row r="37165" spans="1:6" ht="25.5" customHeight="1" thickBot="1" x14ac:dyDescent="0.25">
      <c r="A37165" s="84" t="s">
        <v>4895</v>
      </c>
      <c r="B37165" s="85" t="s">
        <v>4896</v>
      </c>
      <c r="C37165" s="86" t="s">
        <v>4897</v>
      </c>
      <c r="D37165" s="87">
        <v>0.05</v>
      </c>
      <c r="E37165" s="88">
        <v>90692</v>
      </c>
      <c r="F37165" s="89">
        <f>+D37165*E37165</f>
        <v>4534.6000000000004</v>
      </c>
    </row>
    <row r="37166" spans="1:6" ht="409.6" hidden="1" customHeight="1" thickBot="1" x14ac:dyDescent="0.25"/>
    <row r="37167" spans="1:6" ht="13.5" customHeight="1" thickBot="1" x14ac:dyDescent="0.25">
      <c r="A37167" s="90" t="s">
        <v>4898</v>
      </c>
      <c r="B37167" s="91"/>
      <c r="C37167" s="92">
        <v>0.56605492792317103</v>
      </c>
      <c r="D37167" s="91"/>
      <c r="E37167" s="93" t="s">
        <v>4884</v>
      </c>
      <c r="F37167" s="94">
        <v>4535</v>
      </c>
    </row>
    <row r="37168" spans="1:6" ht="0.2" customHeight="1" x14ac:dyDescent="0.2"/>
    <row r="37169" spans="1:6" ht="12.75" customHeight="1" x14ac:dyDescent="0.2">
      <c r="A37169" s="80" t="s">
        <v>4871</v>
      </c>
      <c r="B37169" s="81" t="s">
        <v>4899</v>
      </c>
      <c r="C37169" s="82" t="s">
        <v>4870</v>
      </c>
      <c r="D37169" s="82" t="s">
        <v>4873</v>
      </c>
      <c r="E37169" s="82" t="s">
        <v>4874</v>
      </c>
      <c r="F37169" s="83" t="s">
        <v>4875</v>
      </c>
    </row>
    <row r="37170" spans="1:6" ht="409.6" hidden="1" customHeight="1" x14ac:dyDescent="0.2"/>
    <row r="37171" spans="1:6" ht="25.5" customHeight="1" thickBot="1" x14ac:dyDescent="0.25">
      <c r="A37171" s="84" t="s">
        <v>2063</v>
      </c>
      <c r="B37171" s="85" t="s">
        <v>4922</v>
      </c>
      <c r="C37171" s="86" t="s">
        <v>2033</v>
      </c>
      <c r="D37171" s="87">
        <v>0.5</v>
      </c>
      <c r="E37171" s="88">
        <v>95200</v>
      </c>
      <c r="F37171" s="89">
        <f>+D37171*E37171</f>
        <v>47600</v>
      </c>
    </row>
    <row r="37172" spans="1:6" ht="409.6" hidden="1" customHeight="1" thickBot="1" x14ac:dyDescent="0.25"/>
    <row r="37173" spans="1:6" ht="13.5" customHeight="1" thickBot="1" x14ac:dyDescent="0.25">
      <c r="A37173" s="90" t="s">
        <v>4904</v>
      </c>
      <c r="B37173" s="91"/>
      <c r="C37173" s="92">
        <v>5.9413924077492704</v>
      </c>
      <c r="D37173" s="91"/>
      <c r="E37173" s="93" t="s">
        <v>4884</v>
      </c>
      <c r="F37173" s="94">
        <v>47600</v>
      </c>
    </row>
    <row r="37174" spans="1:6" ht="0.2" customHeight="1" thickBot="1" x14ac:dyDescent="0.25"/>
    <row r="37175" spans="1:6" ht="12.75" customHeight="1" thickBot="1" x14ac:dyDescent="0.3">
      <c r="A37175" s="157" t="s">
        <v>4909</v>
      </c>
      <c r="B37175" s="158"/>
      <c r="C37175" s="158"/>
      <c r="D37175" s="158"/>
      <c r="E37175" s="159">
        <v>801159</v>
      </c>
      <c r="F37175" s="160"/>
    </row>
    <row r="37176" spans="1:6" ht="12.75" customHeight="1" x14ac:dyDescent="0.2"/>
    <row r="37177" spans="1:6" ht="12.75" customHeight="1" x14ac:dyDescent="0.2"/>
    <row r="37178" spans="1:6" ht="409.6" hidden="1" customHeight="1" x14ac:dyDescent="0.2"/>
    <row r="37179" spans="1:6" ht="12.75" customHeight="1" x14ac:dyDescent="0.25">
      <c r="A37179" s="144" t="s">
        <v>4868</v>
      </c>
      <c r="B37179" s="145"/>
      <c r="C37179" s="145"/>
      <c r="D37179" s="145"/>
      <c r="E37179" s="146"/>
      <c r="F37179" s="147"/>
    </row>
    <row r="37180" spans="1:6" ht="12.75" customHeight="1" x14ac:dyDescent="0.2">
      <c r="A37180" s="138" t="s">
        <v>4220</v>
      </c>
      <c r="B37180" s="139"/>
      <c r="C37180" s="139"/>
      <c r="D37180" s="140"/>
      <c r="E37180" s="76" t="s">
        <v>4869</v>
      </c>
      <c r="F37180" s="77" t="s">
        <v>4870</v>
      </c>
    </row>
    <row r="37181" spans="1:6" ht="12.75" customHeight="1" x14ac:dyDescent="0.2">
      <c r="A37181" s="141"/>
      <c r="B37181" s="142"/>
      <c r="C37181" s="142"/>
      <c r="D37181" s="143"/>
      <c r="E37181" s="78" t="s">
        <v>4219</v>
      </c>
      <c r="F37181" s="79" t="s">
        <v>263</v>
      </c>
    </row>
    <row r="37182" spans="1:6" ht="409.6" hidden="1" customHeight="1" x14ac:dyDescent="0.2"/>
    <row r="37183" spans="1:6" ht="12.75" customHeight="1" x14ac:dyDescent="0.2">
      <c r="A37183" s="80" t="s">
        <v>4871</v>
      </c>
      <c r="B37183" s="81" t="s">
        <v>4872</v>
      </c>
      <c r="C37183" s="82" t="s">
        <v>4870</v>
      </c>
      <c r="D37183" s="82" t="s">
        <v>4873</v>
      </c>
      <c r="E37183" s="82" t="s">
        <v>4874</v>
      </c>
      <c r="F37183" s="83" t="s">
        <v>4875</v>
      </c>
    </row>
    <row r="37184" spans="1:6" ht="409.6" hidden="1" customHeight="1" x14ac:dyDescent="0.2"/>
    <row r="37185" spans="1:6" ht="25.5" customHeight="1" x14ac:dyDescent="0.2">
      <c r="A37185" s="84" t="s">
        <v>7300</v>
      </c>
      <c r="B37185" s="85" t="s">
        <v>7301</v>
      </c>
      <c r="C37185" s="86" t="s">
        <v>263</v>
      </c>
      <c r="D37185" s="87">
        <v>1.05</v>
      </c>
      <c r="E37185" s="88">
        <v>671073</v>
      </c>
      <c r="F37185" s="89">
        <f>+D37185*E37185</f>
        <v>704626.65</v>
      </c>
    </row>
    <row r="37186" spans="1:6" ht="409.6" hidden="1" customHeight="1" x14ac:dyDescent="0.2"/>
    <row r="37187" spans="1:6" ht="25.5" customHeight="1" x14ac:dyDescent="0.2">
      <c r="A37187" s="84" t="s">
        <v>6540</v>
      </c>
      <c r="B37187" s="85" t="s">
        <v>6541</v>
      </c>
      <c r="C37187" s="86" t="s">
        <v>9</v>
      </c>
      <c r="D37187" s="87">
        <v>0.02</v>
      </c>
      <c r="E37187" s="88">
        <v>79740</v>
      </c>
      <c r="F37187" s="89">
        <f>+D37187*E37187</f>
        <v>1594.8</v>
      </c>
    </row>
    <row r="37188" spans="1:6" ht="409.6" hidden="1" customHeight="1" x14ac:dyDescent="0.2"/>
    <row r="37189" spans="1:6" ht="25.5" customHeight="1" x14ac:dyDescent="0.2">
      <c r="A37189" s="84" t="s">
        <v>7302</v>
      </c>
      <c r="B37189" s="85" t="s">
        <v>7303</v>
      </c>
      <c r="C37189" s="86" t="s">
        <v>9</v>
      </c>
      <c r="D37189" s="87">
        <v>8.3330000000000001E-2</v>
      </c>
      <c r="E37189" s="88">
        <v>761242</v>
      </c>
      <c r="F37189" s="89">
        <f>+D37189*E37189</f>
        <v>63434.295859999998</v>
      </c>
    </row>
    <row r="37190" spans="1:6" ht="409.6" hidden="1" customHeight="1" x14ac:dyDescent="0.2"/>
    <row r="37191" spans="1:6" ht="25.5" customHeight="1" x14ac:dyDescent="0.2">
      <c r="A37191" s="84" t="s">
        <v>7304</v>
      </c>
      <c r="B37191" s="85" t="s">
        <v>7305</v>
      </c>
      <c r="C37191" s="86" t="s">
        <v>9</v>
      </c>
      <c r="D37191" s="87">
        <v>0.16667000000000001</v>
      </c>
      <c r="E37191" s="88">
        <v>184581</v>
      </c>
      <c r="F37191" s="89">
        <f>+D37191*E37191</f>
        <v>30764.115270000002</v>
      </c>
    </row>
    <row r="37192" spans="1:6" ht="409.6" hidden="1" customHeight="1" x14ac:dyDescent="0.2"/>
    <row r="37193" spans="1:6" ht="25.5" customHeight="1" thickBot="1" x14ac:dyDescent="0.25">
      <c r="A37193" s="84" t="s">
        <v>6542</v>
      </c>
      <c r="B37193" s="85" t="s">
        <v>6543</v>
      </c>
      <c r="C37193" s="86" t="s">
        <v>9</v>
      </c>
      <c r="D37193" s="87">
        <v>0.4</v>
      </c>
      <c r="E37193" s="88">
        <v>53040</v>
      </c>
      <c r="F37193" s="89">
        <f>+D37193*E37193</f>
        <v>21216</v>
      </c>
    </row>
    <row r="37194" spans="1:6" ht="409.6" hidden="1" customHeight="1" thickBot="1" x14ac:dyDescent="0.25"/>
    <row r="37195" spans="1:6" ht="13.5" customHeight="1" thickBot="1" x14ac:dyDescent="0.25">
      <c r="A37195" s="90" t="s">
        <v>4883</v>
      </c>
      <c r="B37195" s="91"/>
      <c r="C37195" s="92">
        <v>84.266469752678105</v>
      </c>
      <c r="D37195" s="91"/>
      <c r="E37195" s="93" t="s">
        <v>4884</v>
      </c>
      <c r="F37195" s="94">
        <v>821636</v>
      </c>
    </row>
    <row r="37196" spans="1:6" ht="0.2" customHeight="1" x14ac:dyDescent="0.2"/>
    <row r="37197" spans="1:6" ht="12.75" customHeight="1" x14ac:dyDescent="0.2">
      <c r="A37197" s="80" t="s">
        <v>4871</v>
      </c>
      <c r="B37197" s="81" t="s">
        <v>4885</v>
      </c>
      <c r="C37197" s="82" t="s">
        <v>4870</v>
      </c>
      <c r="D37197" s="82" t="s">
        <v>4873</v>
      </c>
      <c r="E37197" s="82" t="s">
        <v>4874</v>
      </c>
      <c r="F37197" s="83" t="s">
        <v>4875</v>
      </c>
    </row>
    <row r="37198" spans="1:6" ht="409.6" hidden="1" customHeight="1" x14ac:dyDescent="0.2"/>
    <row r="37199" spans="1:6" ht="25.5" customHeight="1" thickBot="1" x14ac:dyDescent="0.25">
      <c r="A37199" s="84" t="s">
        <v>6003</v>
      </c>
      <c r="B37199" s="85" t="s">
        <v>6004</v>
      </c>
      <c r="C37199" s="86" t="s">
        <v>4888</v>
      </c>
      <c r="D37199" s="87">
        <v>0.54683999999999999</v>
      </c>
      <c r="E37199" s="88">
        <v>184277</v>
      </c>
      <c r="F37199" s="89">
        <f>+D37199*E37199</f>
        <v>100770.03468</v>
      </c>
    </row>
    <row r="37200" spans="1:6" ht="409.6" hidden="1" customHeight="1" thickBot="1" x14ac:dyDescent="0.25"/>
    <row r="37201" spans="1:6" ht="13.5" customHeight="1" thickBot="1" x14ac:dyDescent="0.25">
      <c r="A37201" s="90" t="s">
        <v>4893</v>
      </c>
      <c r="B37201" s="91"/>
      <c r="C37201" s="92">
        <v>10.3349076196483</v>
      </c>
      <c r="D37201" s="91"/>
      <c r="E37201" s="93" t="s">
        <v>4884</v>
      </c>
      <c r="F37201" s="94">
        <v>100770</v>
      </c>
    </row>
    <row r="37202" spans="1:6" ht="0.2" customHeight="1" x14ac:dyDescent="0.2"/>
    <row r="37203" spans="1:6" ht="12.75" customHeight="1" x14ac:dyDescent="0.2">
      <c r="A37203" s="80" t="s">
        <v>4871</v>
      </c>
      <c r="B37203" s="81" t="s">
        <v>4894</v>
      </c>
      <c r="C37203" s="82" t="s">
        <v>4870</v>
      </c>
      <c r="D37203" s="82" t="s">
        <v>4873</v>
      </c>
      <c r="E37203" s="82" t="s">
        <v>4874</v>
      </c>
      <c r="F37203" s="83" t="s">
        <v>4875</v>
      </c>
    </row>
    <row r="37204" spans="1:6" ht="409.6" hidden="1" customHeight="1" x14ac:dyDescent="0.2"/>
    <row r="37205" spans="1:6" ht="25.5" customHeight="1" thickBot="1" x14ac:dyDescent="0.25">
      <c r="A37205" s="84" t="s">
        <v>4895</v>
      </c>
      <c r="B37205" s="85" t="s">
        <v>4896</v>
      </c>
      <c r="C37205" s="86" t="s">
        <v>4897</v>
      </c>
      <c r="D37205" s="87">
        <v>0.05</v>
      </c>
      <c r="E37205" s="88">
        <v>100770</v>
      </c>
      <c r="F37205" s="89">
        <f>+D37205*E37205</f>
        <v>5038.5</v>
      </c>
    </row>
    <row r="37206" spans="1:6" ht="409.6" hidden="1" customHeight="1" thickBot="1" x14ac:dyDescent="0.25"/>
    <row r="37207" spans="1:6" ht="13.5" customHeight="1" thickBot="1" x14ac:dyDescent="0.25">
      <c r="A37207" s="90" t="s">
        <v>4898</v>
      </c>
      <c r="B37207" s="91"/>
      <c r="C37207" s="92">
        <v>0.51679666066694396</v>
      </c>
      <c r="D37207" s="91"/>
      <c r="E37207" s="93" t="s">
        <v>4884</v>
      </c>
      <c r="F37207" s="94">
        <v>5039</v>
      </c>
    </row>
    <row r="37208" spans="1:6" ht="0.2" customHeight="1" x14ac:dyDescent="0.2"/>
    <row r="37209" spans="1:6" ht="12.75" customHeight="1" x14ac:dyDescent="0.2">
      <c r="A37209" s="80" t="s">
        <v>4871</v>
      </c>
      <c r="B37209" s="81" t="s">
        <v>4899</v>
      </c>
      <c r="C37209" s="82" t="s">
        <v>4870</v>
      </c>
      <c r="D37209" s="82" t="s">
        <v>4873</v>
      </c>
      <c r="E37209" s="82" t="s">
        <v>4874</v>
      </c>
      <c r="F37209" s="83" t="s">
        <v>4875</v>
      </c>
    </row>
    <row r="37210" spans="1:6" ht="409.6" hidden="1" customHeight="1" x14ac:dyDescent="0.2"/>
    <row r="37211" spans="1:6" ht="25.5" customHeight="1" thickBot="1" x14ac:dyDescent="0.25">
      <c r="A37211" s="84" t="s">
        <v>2063</v>
      </c>
      <c r="B37211" s="85" t="s">
        <v>4922</v>
      </c>
      <c r="C37211" s="86" t="s">
        <v>2033</v>
      </c>
      <c r="D37211" s="87">
        <v>0.5</v>
      </c>
      <c r="E37211" s="88">
        <v>95200</v>
      </c>
      <c r="F37211" s="89">
        <f>+D37211*E37211</f>
        <v>47600</v>
      </c>
    </row>
    <row r="37212" spans="1:6" ht="409.6" hidden="1" customHeight="1" thickBot="1" x14ac:dyDescent="0.25"/>
    <row r="37213" spans="1:6" ht="13.5" customHeight="1" thickBot="1" x14ac:dyDescent="0.25">
      <c r="A37213" s="90" t="s">
        <v>4904</v>
      </c>
      <c r="B37213" s="91"/>
      <c r="C37213" s="92">
        <v>4.8818259670066499</v>
      </c>
      <c r="D37213" s="91"/>
      <c r="E37213" s="93" t="s">
        <v>4884</v>
      </c>
      <c r="F37213" s="94">
        <v>47600</v>
      </c>
    </row>
    <row r="37214" spans="1:6" ht="0.2" customHeight="1" thickBot="1" x14ac:dyDescent="0.25"/>
    <row r="37215" spans="1:6" ht="12.75" customHeight="1" thickBot="1" x14ac:dyDescent="0.3">
      <c r="A37215" s="157" t="s">
        <v>4909</v>
      </c>
      <c r="B37215" s="158"/>
      <c r="C37215" s="158"/>
      <c r="D37215" s="158"/>
      <c r="E37215" s="159">
        <v>975045</v>
      </c>
      <c r="F37215" s="160"/>
    </row>
    <row r="37216" spans="1:6" ht="12.75" customHeight="1" x14ac:dyDescent="0.2"/>
    <row r="37217" spans="1:6" ht="12.75" customHeight="1" x14ac:dyDescent="0.2"/>
    <row r="37218" spans="1:6" ht="409.6" hidden="1" customHeight="1" x14ac:dyDescent="0.2"/>
    <row r="37219" spans="1:6" ht="12.75" customHeight="1" x14ac:dyDescent="0.25">
      <c r="A37219" s="144" t="s">
        <v>4868</v>
      </c>
      <c r="B37219" s="145"/>
      <c r="C37219" s="145"/>
      <c r="D37219" s="145"/>
      <c r="E37219" s="146"/>
      <c r="F37219" s="147"/>
    </row>
    <row r="37220" spans="1:6" ht="12.75" customHeight="1" x14ac:dyDescent="0.2">
      <c r="A37220" s="138" t="s">
        <v>4222</v>
      </c>
      <c r="B37220" s="139"/>
      <c r="C37220" s="139"/>
      <c r="D37220" s="140"/>
      <c r="E37220" s="76" t="s">
        <v>4869</v>
      </c>
      <c r="F37220" s="77" t="s">
        <v>4870</v>
      </c>
    </row>
    <row r="37221" spans="1:6" ht="12.75" customHeight="1" x14ac:dyDescent="0.2">
      <c r="A37221" s="141"/>
      <c r="B37221" s="142"/>
      <c r="C37221" s="142"/>
      <c r="D37221" s="143"/>
      <c r="E37221" s="78" t="s">
        <v>4221</v>
      </c>
      <c r="F37221" s="79" t="s">
        <v>263</v>
      </c>
    </row>
    <row r="37222" spans="1:6" ht="409.6" hidden="1" customHeight="1" x14ac:dyDescent="0.2"/>
    <row r="37223" spans="1:6" ht="12.75" customHeight="1" x14ac:dyDescent="0.2">
      <c r="A37223" s="80" t="s">
        <v>4871</v>
      </c>
      <c r="B37223" s="81" t="s">
        <v>4872</v>
      </c>
      <c r="C37223" s="82" t="s">
        <v>4870</v>
      </c>
      <c r="D37223" s="82" t="s">
        <v>4873</v>
      </c>
      <c r="E37223" s="82" t="s">
        <v>4874</v>
      </c>
      <c r="F37223" s="83" t="s">
        <v>4875</v>
      </c>
    </row>
    <row r="37224" spans="1:6" ht="409.6" hidden="1" customHeight="1" x14ac:dyDescent="0.2"/>
    <row r="37225" spans="1:6" ht="25.5" customHeight="1" x14ac:dyDescent="0.2">
      <c r="A37225" s="84" t="s">
        <v>6556</v>
      </c>
      <c r="B37225" s="85" t="s">
        <v>6557</v>
      </c>
      <c r="C37225" s="86" t="s">
        <v>263</v>
      </c>
      <c r="D37225" s="87">
        <v>1.05</v>
      </c>
      <c r="E37225" s="88">
        <v>102763</v>
      </c>
      <c r="F37225" s="89">
        <f>+D37225*E37225</f>
        <v>107901.15000000001</v>
      </c>
    </row>
    <row r="37226" spans="1:6" ht="409.6" hidden="1" customHeight="1" x14ac:dyDescent="0.2"/>
    <row r="37227" spans="1:6" ht="25.5" customHeight="1" x14ac:dyDescent="0.2">
      <c r="A37227" s="84" t="s">
        <v>6558</v>
      </c>
      <c r="B37227" s="85" t="s">
        <v>6559</v>
      </c>
      <c r="C37227" s="86" t="s">
        <v>9</v>
      </c>
      <c r="D37227" s="87">
        <v>0.16667000000000001</v>
      </c>
      <c r="E37227" s="88">
        <v>28196</v>
      </c>
      <c r="F37227" s="89">
        <f>+D37227*E37227</f>
        <v>4699.4273200000007</v>
      </c>
    </row>
    <row r="37228" spans="1:6" ht="409.6" hidden="1" customHeight="1" x14ac:dyDescent="0.2"/>
    <row r="37229" spans="1:6" ht="25.5" customHeight="1" x14ac:dyDescent="0.2">
      <c r="A37229" s="84" t="s">
        <v>6540</v>
      </c>
      <c r="B37229" s="85" t="s">
        <v>6541</v>
      </c>
      <c r="C37229" s="86" t="s">
        <v>9</v>
      </c>
      <c r="D37229" s="87">
        <v>8.3300000000000006E-3</v>
      </c>
      <c r="E37229" s="88">
        <v>79740</v>
      </c>
      <c r="F37229" s="89">
        <f>+D37229*E37229</f>
        <v>664.2342000000001</v>
      </c>
    </row>
    <row r="37230" spans="1:6" ht="409.6" hidden="1" customHeight="1" x14ac:dyDescent="0.2"/>
    <row r="37231" spans="1:6" ht="25.5" customHeight="1" x14ac:dyDescent="0.2">
      <c r="A37231" s="84" t="s">
        <v>6542</v>
      </c>
      <c r="B37231" s="85" t="s">
        <v>6543</v>
      </c>
      <c r="C37231" s="86" t="s">
        <v>9</v>
      </c>
      <c r="D37231" s="87">
        <v>5.5559999999999998E-2</v>
      </c>
      <c r="E37231" s="88">
        <v>53040</v>
      </c>
      <c r="F37231" s="89">
        <f>+D37231*E37231</f>
        <v>2946.9023999999999</v>
      </c>
    </row>
    <row r="37232" spans="1:6" ht="409.6" hidden="1" customHeight="1" x14ac:dyDescent="0.2"/>
    <row r="37233" spans="1:6" ht="25.5" customHeight="1" thickBot="1" x14ac:dyDescent="0.25">
      <c r="A37233" s="84" t="s">
        <v>6560</v>
      </c>
      <c r="B37233" s="85" t="s">
        <v>6561</v>
      </c>
      <c r="C37233" s="86" t="s">
        <v>9</v>
      </c>
      <c r="D37233" s="87">
        <v>8.3330000000000001E-2</v>
      </c>
      <c r="E37233" s="88">
        <v>249844</v>
      </c>
      <c r="F37233" s="89">
        <f>+D37233*E37233</f>
        <v>20819.500520000001</v>
      </c>
    </row>
    <row r="37234" spans="1:6" ht="409.6" hidden="1" customHeight="1" thickBot="1" x14ac:dyDescent="0.25"/>
    <row r="37235" spans="1:6" ht="13.5" customHeight="1" thickBot="1" x14ac:dyDescent="0.25">
      <c r="A37235" s="90" t="s">
        <v>4883</v>
      </c>
      <c r="B37235" s="91"/>
      <c r="C37235" s="92">
        <v>86.934262114118198</v>
      </c>
      <c r="D37235" s="91"/>
      <c r="E37235" s="93" t="s">
        <v>4884</v>
      </c>
      <c r="F37235" s="94">
        <v>137031</v>
      </c>
    </row>
    <row r="37236" spans="1:6" ht="0.2" customHeight="1" x14ac:dyDescent="0.2"/>
    <row r="37237" spans="1:6" ht="12.75" customHeight="1" x14ac:dyDescent="0.2">
      <c r="A37237" s="80" t="s">
        <v>4871</v>
      </c>
      <c r="B37237" s="81" t="s">
        <v>4885</v>
      </c>
      <c r="C37237" s="82" t="s">
        <v>4870</v>
      </c>
      <c r="D37237" s="82" t="s">
        <v>4873</v>
      </c>
      <c r="E37237" s="82" t="s">
        <v>4874</v>
      </c>
      <c r="F37237" s="83" t="s">
        <v>4875</v>
      </c>
    </row>
    <row r="37238" spans="1:6" ht="409.6" hidden="1" customHeight="1" x14ac:dyDescent="0.2"/>
    <row r="37239" spans="1:6" ht="25.5" customHeight="1" thickBot="1" x14ac:dyDescent="0.25">
      <c r="A37239" s="84" t="s">
        <v>4935</v>
      </c>
      <c r="B37239" s="85" t="s">
        <v>4936</v>
      </c>
      <c r="C37239" s="86" t="s">
        <v>4888</v>
      </c>
      <c r="D37239" s="87">
        <v>9.8610000000000003E-2</v>
      </c>
      <c r="E37239" s="88">
        <v>198902</v>
      </c>
      <c r="F37239" s="89">
        <f>+D37239*E37239</f>
        <v>19613.72622</v>
      </c>
    </row>
    <row r="37240" spans="1:6" ht="409.6" hidden="1" customHeight="1" thickBot="1" x14ac:dyDescent="0.25"/>
    <row r="37241" spans="1:6" ht="13.5" customHeight="1" thickBot="1" x14ac:dyDescent="0.25">
      <c r="A37241" s="90" t="s">
        <v>4893</v>
      </c>
      <c r="B37241" s="91"/>
      <c r="C37241" s="92">
        <v>12.443378630429001</v>
      </c>
      <c r="D37241" s="91"/>
      <c r="E37241" s="93" t="s">
        <v>4884</v>
      </c>
      <c r="F37241" s="94">
        <v>19614</v>
      </c>
    </row>
    <row r="37242" spans="1:6" ht="0.2" customHeight="1" x14ac:dyDescent="0.2"/>
    <row r="37243" spans="1:6" ht="12.75" customHeight="1" x14ac:dyDescent="0.2">
      <c r="A37243" s="80" t="s">
        <v>4871</v>
      </c>
      <c r="B37243" s="81" t="s">
        <v>4894</v>
      </c>
      <c r="C37243" s="82" t="s">
        <v>4870</v>
      </c>
      <c r="D37243" s="82" t="s">
        <v>4873</v>
      </c>
      <c r="E37243" s="82" t="s">
        <v>4874</v>
      </c>
      <c r="F37243" s="83" t="s">
        <v>4875</v>
      </c>
    </row>
    <row r="37244" spans="1:6" ht="409.6" hidden="1" customHeight="1" x14ac:dyDescent="0.2"/>
    <row r="37245" spans="1:6" ht="25.5" customHeight="1" thickBot="1" x14ac:dyDescent="0.25">
      <c r="A37245" s="84" t="s">
        <v>4895</v>
      </c>
      <c r="B37245" s="85" t="s">
        <v>4896</v>
      </c>
      <c r="C37245" s="86" t="s">
        <v>4897</v>
      </c>
      <c r="D37245" s="87">
        <v>0.05</v>
      </c>
      <c r="E37245" s="88">
        <v>19614</v>
      </c>
      <c r="F37245" s="89">
        <f>+D37245*E37245</f>
        <v>980.7</v>
      </c>
    </row>
    <row r="37246" spans="1:6" ht="409.6" hidden="1" customHeight="1" thickBot="1" x14ac:dyDescent="0.25"/>
    <row r="37247" spans="1:6" ht="13.5" customHeight="1" thickBot="1" x14ac:dyDescent="0.25">
      <c r="A37247" s="90" t="s">
        <v>4898</v>
      </c>
      <c r="B37247" s="91"/>
      <c r="C37247" s="92">
        <v>0.62235925545278103</v>
      </c>
      <c r="D37247" s="91"/>
      <c r="E37247" s="93" t="s">
        <v>4884</v>
      </c>
      <c r="F37247" s="94">
        <v>981</v>
      </c>
    </row>
    <row r="37248" spans="1:6" ht="0.2" customHeight="1" thickBot="1" x14ac:dyDescent="0.25"/>
    <row r="37249" spans="1:6" ht="12.75" customHeight="1" thickBot="1" x14ac:dyDescent="0.3">
      <c r="A37249" s="157" t="s">
        <v>4909</v>
      </c>
      <c r="B37249" s="158"/>
      <c r="C37249" s="158"/>
      <c r="D37249" s="158"/>
      <c r="E37249" s="159">
        <v>157626</v>
      </c>
      <c r="F37249" s="160"/>
    </row>
    <row r="37250" spans="1:6" ht="12.75" customHeight="1" x14ac:dyDescent="0.2"/>
    <row r="37251" spans="1:6" ht="12.75" customHeight="1" x14ac:dyDescent="0.2"/>
    <row r="37252" spans="1:6" ht="409.6" hidden="1" customHeight="1" x14ac:dyDescent="0.2"/>
    <row r="37253" spans="1:6" ht="12.75" customHeight="1" x14ac:dyDescent="0.25">
      <c r="A37253" s="144" t="s">
        <v>4868</v>
      </c>
      <c r="B37253" s="145"/>
      <c r="C37253" s="145"/>
      <c r="D37253" s="145"/>
      <c r="E37253" s="146"/>
      <c r="F37253" s="147"/>
    </row>
    <row r="37254" spans="1:6" ht="12.75" customHeight="1" x14ac:dyDescent="0.2">
      <c r="A37254" s="138" t="s">
        <v>4224</v>
      </c>
      <c r="B37254" s="139"/>
      <c r="C37254" s="139"/>
      <c r="D37254" s="140"/>
      <c r="E37254" s="76" t="s">
        <v>4869</v>
      </c>
      <c r="F37254" s="77" t="s">
        <v>4870</v>
      </c>
    </row>
    <row r="37255" spans="1:6" ht="12.75" customHeight="1" x14ac:dyDescent="0.2">
      <c r="A37255" s="141"/>
      <c r="B37255" s="142"/>
      <c r="C37255" s="142"/>
      <c r="D37255" s="143"/>
      <c r="E37255" s="78" t="s">
        <v>4223</v>
      </c>
      <c r="F37255" s="79" t="s">
        <v>263</v>
      </c>
    </row>
    <row r="37256" spans="1:6" ht="409.6" hidden="1" customHeight="1" x14ac:dyDescent="0.2"/>
    <row r="37257" spans="1:6" ht="12.75" customHeight="1" x14ac:dyDescent="0.2">
      <c r="A37257" s="80" t="s">
        <v>4871</v>
      </c>
      <c r="B37257" s="81" t="s">
        <v>4872</v>
      </c>
      <c r="C37257" s="82" t="s">
        <v>4870</v>
      </c>
      <c r="D37257" s="82" t="s">
        <v>4873</v>
      </c>
      <c r="E37257" s="82" t="s">
        <v>4874</v>
      </c>
      <c r="F37257" s="83" t="s">
        <v>4875</v>
      </c>
    </row>
    <row r="37258" spans="1:6" ht="409.6" hidden="1" customHeight="1" x14ac:dyDescent="0.2"/>
    <row r="37259" spans="1:6" ht="25.5" customHeight="1" x14ac:dyDescent="0.2">
      <c r="A37259" s="84" t="s">
        <v>6562</v>
      </c>
      <c r="B37259" s="85" t="s">
        <v>6563</v>
      </c>
      <c r="C37259" s="86" t="s">
        <v>263</v>
      </c>
      <c r="D37259" s="87">
        <v>1.05</v>
      </c>
      <c r="E37259" s="88">
        <v>153805</v>
      </c>
      <c r="F37259" s="89">
        <f>+D37259*E37259</f>
        <v>161495.25</v>
      </c>
    </row>
    <row r="37260" spans="1:6" ht="409.6" hidden="1" customHeight="1" x14ac:dyDescent="0.2"/>
    <row r="37261" spans="1:6" ht="25.5" customHeight="1" x14ac:dyDescent="0.2">
      <c r="A37261" s="84" t="s">
        <v>6564</v>
      </c>
      <c r="B37261" s="85" t="s">
        <v>6565</v>
      </c>
      <c r="C37261" s="86" t="s">
        <v>9</v>
      </c>
      <c r="D37261" s="87">
        <v>0.16667000000000001</v>
      </c>
      <c r="E37261" s="88">
        <v>29600</v>
      </c>
      <c r="F37261" s="89">
        <f>+D37261*E37261</f>
        <v>4933.4320000000007</v>
      </c>
    </row>
    <row r="37262" spans="1:6" ht="409.6" hidden="1" customHeight="1" x14ac:dyDescent="0.2"/>
    <row r="37263" spans="1:6" ht="25.5" customHeight="1" x14ac:dyDescent="0.2">
      <c r="A37263" s="84" t="s">
        <v>6540</v>
      </c>
      <c r="B37263" s="85" t="s">
        <v>6541</v>
      </c>
      <c r="C37263" s="86" t="s">
        <v>9</v>
      </c>
      <c r="D37263" s="87">
        <v>8.3300000000000006E-3</v>
      </c>
      <c r="E37263" s="88">
        <v>79740</v>
      </c>
      <c r="F37263" s="89">
        <f>+D37263*E37263</f>
        <v>664.2342000000001</v>
      </c>
    </row>
    <row r="37264" spans="1:6" ht="409.6" hidden="1" customHeight="1" x14ac:dyDescent="0.2"/>
    <row r="37265" spans="1:6" ht="25.5" customHeight="1" x14ac:dyDescent="0.2">
      <c r="A37265" s="84" t="s">
        <v>6542</v>
      </c>
      <c r="B37265" s="85" t="s">
        <v>6543</v>
      </c>
      <c r="C37265" s="86" t="s">
        <v>9</v>
      </c>
      <c r="D37265" s="87">
        <v>5.5559999999999998E-2</v>
      </c>
      <c r="E37265" s="88">
        <v>53040</v>
      </c>
      <c r="F37265" s="89">
        <f>+D37265*E37265</f>
        <v>2946.9023999999999</v>
      </c>
    </row>
    <row r="37266" spans="1:6" ht="409.6" hidden="1" customHeight="1" x14ac:dyDescent="0.2"/>
    <row r="37267" spans="1:6" ht="25.5" customHeight="1" thickBot="1" x14ac:dyDescent="0.25">
      <c r="A37267" s="84" t="s">
        <v>6566</v>
      </c>
      <c r="B37267" s="85" t="s">
        <v>6567</v>
      </c>
      <c r="C37267" s="86" t="s">
        <v>9</v>
      </c>
      <c r="D37267" s="87">
        <v>8.3330000000000001E-2</v>
      </c>
      <c r="E37267" s="88">
        <v>331643</v>
      </c>
      <c r="F37267" s="89">
        <f>+D37267*E37267</f>
        <v>27635.81119</v>
      </c>
    </row>
    <row r="37268" spans="1:6" ht="409.6" hidden="1" customHeight="1" thickBot="1" x14ac:dyDescent="0.25"/>
    <row r="37269" spans="1:6" ht="13.5" customHeight="1" thickBot="1" x14ac:dyDescent="0.25">
      <c r="A37269" s="90" t="s">
        <v>4883</v>
      </c>
      <c r="B37269" s="91"/>
      <c r="C37269" s="92">
        <v>89.162881538648904</v>
      </c>
      <c r="D37269" s="91"/>
      <c r="E37269" s="93" t="s">
        <v>4884</v>
      </c>
      <c r="F37269" s="94">
        <v>197675</v>
      </c>
    </row>
    <row r="37270" spans="1:6" ht="0.2" customHeight="1" x14ac:dyDescent="0.2"/>
    <row r="37271" spans="1:6" ht="12.75" customHeight="1" x14ac:dyDescent="0.2">
      <c r="A37271" s="80" t="s">
        <v>4871</v>
      </c>
      <c r="B37271" s="81" t="s">
        <v>4885</v>
      </c>
      <c r="C37271" s="82" t="s">
        <v>4870</v>
      </c>
      <c r="D37271" s="82" t="s">
        <v>4873</v>
      </c>
      <c r="E37271" s="82" t="s">
        <v>4874</v>
      </c>
      <c r="F37271" s="83" t="s">
        <v>4875</v>
      </c>
    </row>
    <row r="37272" spans="1:6" ht="409.6" hidden="1" customHeight="1" x14ac:dyDescent="0.2"/>
    <row r="37273" spans="1:6" ht="25.5" customHeight="1" thickBot="1" x14ac:dyDescent="0.25">
      <c r="A37273" s="84" t="s">
        <v>4935</v>
      </c>
      <c r="B37273" s="85" t="s">
        <v>4936</v>
      </c>
      <c r="C37273" s="86" t="s">
        <v>4888</v>
      </c>
      <c r="D37273" s="87">
        <v>0.11504</v>
      </c>
      <c r="E37273" s="88">
        <v>198902</v>
      </c>
      <c r="F37273" s="89">
        <f>+D37273*E37273</f>
        <v>22881.686079999999</v>
      </c>
    </row>
    <row r="37274" spans="1:6" ht="409.6" hidden="1" customHeight="1" thickBot="1" x14ac:dyDescent="0.25"/>
    <row r="37275" spans="1:6" ht="13.5" customHeight="1" thickBot="1" x14ac:dyDescent="0.25">
      <c r="A37275" s="90" t="s">
        <v>4893</v>
      </c>
      <c r="B37275" s="91"/>
      <c r="C37275" s="92">
        <v>10.3211081591874</v>
      </c>
      <c r="D37275" s="91"/>
      <c r="E37275" s="93" t="s">
        <v>4884</v>
      </c>
      <c r="F37275" s="94">
        <v>22882</v>
      </c>
    </row>
    <row r="37276" spans="1:6" ht="0.2" customHeight="1" x14ac:dyDescent="0.2"/>
    <row r="37277" spans="1:6" ht="12.75" customHeight="1" x14ac:dyDescent="0.2">
      <c r="A37277" s="80" t="s">
        <v>4871</v>
      </c>
      <c r="B37277" s="81" t="s">
        <v>4894</v>
      </c>
      <c r="C37277" s="82" t="s">
        <v>4870</v>
      </c>
      <c r="D37277" s="82" t="s">
        <v>4873</v>
      </c>
      <c r="E37277" s="82" t="s">
        <v>4874</v>
      </c>
      <c r="F37277" s="83" t="s">
        <v>4875</v>
      </c>
    </row>
    <row r="37278" spans="1:6" ht="409.6" hidden="1" customHeight="1" x14ac:dyDescent="0.2"/>
    <row r="37279" spans="1:6" ht="25.5" customHeight="1" thickBot="1" x14ac:dyDescent="0.25">
      <c r="A37279" s="84" t="s">
        <v>4895</v>
      </c>
      <c r="B37279" s="85" t="s">
        <v>4896</v>
      </c>
      <c r="C37279" s="86" t="s">
        <v>4897</v>
      </c>
      <c r="D37279" s="87">
        <v>0.05</v>
      </c>
      <c r="E37279" s="88">
        <v>22882</v>
      </c>
      <c r="F37279" s="89">
        <f>+D37279*E37279</f>
        <v>1144.1000000000001</v>
      </c>
    </row>
    <row r="37280" spans="1:6" ht="409.6" hidden="1" customHeight="1" thickBot="1" x14ac:dyDescent="0.25"/>
    <row r="37281" spans="1:6" ht="13.5" customHeight="1" thickBot="1" x14ac:dyDescent="0.25">
      <c r="A37281" s="90" t="s">
        <v>4898</v>
      </c>
      <c r="B37281" s="91"/>
      <c r="C37281" s="92">
        <v>0.51601030216372501</v>
      </c>
      <c r="D37281" s="91"/>
      <c r="E37281" s="93" t="s">
        <v>4884</v>
      </c>
      <c r="F37281" s="94">
        <v>1144</v>
      </c>
    </row>
    <row r="37282" spans="1:6" ht="0.2" customHeight="1" thickBot="1" x14ac:dyDescent="0.25"/>
    <row r="37283" spans="1:6" ht="12.75" customHeight="1" thickBot="1" x14ac:dyDescent="0.3">
      <c r="A37283" s="157" t="s">
        <v>4909</v>
      </c>
      <c r="B37283" s="158"/>
      <c r="C37283" s="158"/>
      <c r="D37283" s="158"/>
      <c r="E37283" s="159">
        <v>221701</v>
      </c>
      <c r="F37283" s="160"/>
    </row>
    <row r="37284" spans="1:6" ht="12.75" customHeight="1" x14ac:dyDescent="0.2"/>
    <row r="37285" spans="1:6" ht="12.75" customHeight="1" x14ac:dyDescent="0.2"/>
    <row r="37286" spans="1:6" ht="409.6" hidden="1" customHeight="1" x14ac:dyDescent="0.2"/>
    <row r="37287" spans="1:6" ht="12.75" customHeight="1" x14ac:dyDescent="0.25">
      <c r="A37287" s="144" t="s">
        <v>4868</v>
      </c>
      <c r="B37287" s="145"/>
      <c r="C37287" s="145"/>
      <c r="D37287" s="145"/>
      <c r="E37287" s="146"/>
      <c r="F37287" s="147"/>
    </row>
    <row r="37288" spans="1:6" ht="12.75" customHeight="1" x14ac:dyDescent="0.2">
      <c r="A37288" s="138" t="s">
        <v>4226</v>
      </c>
      <c r="B37288" s="139"/>
      <c r="C37288" s="139"/>
      <c r="D37288" s="140"/>
      <c r="E37288" s="76" t="s">
        <v>4869</v>
      </c>
      <c r="F37288" s="77" t="s">
        <v>4870</v>
      </c>
    </row>
    <row r="37289" spans="1:6" ht="12.75" customHeight="1" x14ac:dyDescent="0.2">
      <c r="A37289" s="141"/>
      <c r="B37289" s="142"/>
      <c r="C37289" s="142"/>
      <c r="D37289" s="143"/>
      <c r="E37289" s="78" t="s">
        <v>4225</v>
      </c>
      <c r="F37289" s="79" t="s">
        <v>263</v>
      </c>
    </row>
    <row r="37290" spans="1:6" ht="409.6" hidden="1" customHeight="1" x14ac:dyDescent="0.2"/>
    <row r="37291" spans="1:6" ht="12.75" customHeight="1" x14ac:dyDescent="0.2">
      <c r="A37291" s="80" t="s">
        <v>4871</v>
      </c>
      <c r="B37291" s="81" t="s">
        <v>4872</v>
      </c>
      <c r="C37291" s="82" t="s">
        <v>4870</v>
      </c>
      <c r="D37291" s="82" t="s">
        <v>4873</v>
      </c>
      <c r="E37291" s="82" t="s">
        <v>4874</v>
      </c>
      <c r="F37291" s="83" t="s">
        <v>4875</v>
      </c>
    </row>
    <row r="37292" spans="1:6" ht="409.6" hidden="1" customHeight="1" x14ac:dyDescent="0.2"/>
    <row r="37293" spans="1:6" ht="25.5" customHeight="1" x14ac:dyDescent="0.2">
      <c r="A37293" s="84" t="s">
        <v>6568</v>
      </c>
      <c r="B37293" s="85" t="s">
        <v>6569</v>
      </c>
      <c r="C37293" s="86" t="s">
        <v>263</v>
      </c>
      <c r="D37293" s="87">
        <v>1.05</v>
      </c>
      <c r="E37293" s="88">
        <v>188048</v>
      </c>
      <c r="F37293" s="89">
        <f>+D37293*E37293</f>
        <v>197450.4</v>
      </c>
    </row>
    <row r="37294" spans="1:6" ht="409.6" hidden="1" customHeight="1" x14ac:dyDescent="0.2"/>
    <row r="37295" spans="1:6" ht="25.5" customHeight="1" x14ac:dyDescent="0.2">
      <c r="A37295" s="84" t="s">
        <v>6540</v>
      </c>
      <c r="B37295" s="85" t="s">
        <v>6541</v>
      </c>
      <c r="C37295" s="86" t="s">
        <v>9</v>
      </c>
      <c r="D37295" s="87">
        <v>8.3300000000000006E-3</v>
      </c>
      <c r="E37295" s="88">
        <v>79740</v>
      </c>
      <c r="F37295" s="89">
        <f>+D37295*E37295</f>
        <v>664.2342000000001</v>
      </c>
    </row>
    <row r="37296" spans="1:6" ht="409.6" hidden="1" customHeight="1" x14ac:dyDescent="0.2"/>
    <row r="37297" spans="1:6" ht="25.5" customHeight="1" x14ac:dyDescent="0.2">
      <c r="A37297" s="84" t="s">
        <v>6570</v>
      </c>
      <c r="B37297" s="85" t="s">
        <v>6571</v>
      </c>
      <c r="C37297" s="86" t="s">
        <v>9</v>
      </c>
      <c r="D37297" s="87">
        <v>0.16667000000000001</v>
      </c>
      <c r="E37297" s="88">
        <v>57420</v>
      </c>
      <c r="F37297" s="89">
        <f>+D37297*E37297</f>
        <v>9570.1914000000015</v>
      </c>
    </row>
    <row r="37298" spans="1:6" ht="409.6" hidden="1" customHeight="1" x14ac:dyDescent="0.2"/>
    <row r="37299" spans="1:6" ht="25.5" customHeight="1" x14ac:dyDescent="0.2">
      <c r="A37299" s="84" t="s">
        <v>6542</v>
      </c>
      <c r="B37299" s="85" t="s">
        <v>6543</v>
      </c>
      <c r="C37299" s="86" t="s">
        <v>9</v>
      </c>
      <c r="D37299" s="87">
        <v>5.5559999999999998E-2</v>
      </c>
      <c r="E37299" s="88">
        <v>53040</v>
      </c>
      <c r="F37299" s="89">
        <f>+D37299*E37299</f>
        <v>2946.9023999999999</v>
      </c>
    </row>
    <row r="37300" spans="1:6" ht="409.6" hidden="1" customHeight="1" x14ac:dyDescent="0.2"/>
    <row r="37301" spans="1:6" ht="25.5" customHeight="1" thickBot="1" x14ac:dyDescent="0.25">
      <c r="A37301" s="84" t="s">
        <v>6572</v>
      </c>
      <c r="B37301" s="85" t="s">
        <v>6573</v>
      </c>
      <c r="C37301" s="86" t="s">
        <v>9</v>
      </c>
      <c r="D37301" s="87">
        <v>8.3330000000000001E-2</v>
      </c>
      <c r="E37301" s="88">
        <v>381070</v>
      </c>
      <c r="F37301" s="89">
        <f>+D37301*E37301</f>
        <v>31754.563099999999</v>
      </c>
    </row>
    <row r="37302" spans="1:6" ht="409.6" hidden="1" customHeight="1" thickBot="1" x14ac:dyDescent="0.25"/>
    <row r="37303" spans="1:6" ht="13.5" customHeight="1" thickBot="1" x14ac:dyDescent="0.25">
      <c r="A37303" s="90" t="s">
        <v>4883</v>
      </c>
      <c r="B37303" s="91"/>
      <c r="C37303" s="92">
        <v>87.743126572426704</v>
      </c>
      <c r="D37303" s="91"/>
      <c r="E37303" s="93" t="s">
        <v>4884</v>
      </c>
      <c r="F37303" s="94">
        <v>242386</v>
      </c>
    </row>
    <row r="37304" spans="1:6" ht="0.2" customHeight="1" x14ac:dyDescent="0.2"/>
    <row r="37305" spans="1:6" ht="12.75" customHeight="1" x14ac:dyDescent="0.2">
      <c r="A37305" s="80" t="s">
        <v>4871</v>
      </c>
      <c r="B37305" s="81" t="s">
        <v>4885</v>
      </c>
      <c r="C37305" s="82" t="s">
        <v>4870</v>
      </c>
      <c r="D37305" s="82" t="s">
        <v>4873</v>
      </c>
      <c r="E37305" s="82" t="s">
        <v>4874</v>
      </c>
      <c r="F37305" s="83" t="s">
        <v>4875</v>
      </c>
    </row>
    <row r="37306" spans="1:6" ht="409.6" hidden="1" customHeight="1" x14ac:dyDescent="0.2"/>
    <row r="37307" spans="1:6" ht="25.5" customHeight="1" thickBot="1" x14ac:dyDescent="0.25">
      <c r="A37307" s="84" t="s">
        <v>6003</v>
      </c>
      <c r="B37307" s="85" t="s">
        <v>6004</v>
      </c>
      <c r="C37307" s="86" t="s">
        <v>4888</v>
      </c>
      <c r="D37307" s="87">
        <v>0.17499000000000001</v>
      </c>
      <c r="E37307" s="88">
        <v>184277</v>
      </c>
      <c r="F37307" s="89">
        <f>+D37307*E37307</f>
        <v>32246.632230000003</v>
      </c>
    </row>
    <row r="37308" spans="1:6" ht="409.6" hidden="1" customHeight="1" thickBot="1" x14ac:dyDescent="0.25"/>
    <row r="37309" spans="1:6" ht="13.5" customHeight="1" thickBot="1" x14ac:dyDescent="0.25">
      <c r="A37309" s="90" t="s">
        <v>4893</v>
      </c>
      <c r="B37309" s="91"/>
      <c r="C37309" s="92">
        <v>11.6733334539992</v>
      </c>
      <c r="D37309" s="91"/>
      <c r="E37309" s="93" t="s">
        <v>4884</v>
      </c>
      <c r="F37309" s="94">
        <v>32247</v>
      </c>
    </row>
    <row r="37310" spans="1:6" ht="0.2" customHeight="1" x14ac:dyDescent="0.2"/>
    <row r="37311" spans="1:6" ht="12.75" customHeight="1" x14ac:dyDescent="0.2">
      <c r="A37311" s="80" t="s">
        <v>4871</v>
      </c>
      <c r="B37311" s="81" t="s">
        <v>4894</v>
      </c>
      <c r="C37311" s="82" t="s">
        <v>4870</v>
      </c>
      <c r="D37311" s="82" t="s">
        <v>4873</v>
      </c>
      <c r="E37311" s="82" t="s">
        <v>4874</v>
      </c>
      <c r="F37311" s="83" t="s">
        <v>4875</v>
      </c>
    </row>
    <row r="37312" spans="1:6" ht="409.6" hidden="1" customHeight="1" x14ac:dyDescent="0.2"/>
    <row r="37313" spans="1:6" ht="25.5" customHeight="1" thickBot="1" x14ac:dyDescent="0.25">
      <c r="A37313" s="84" t="s">
        <v>4895</v>
      </c>
      <c r="B37313" s="85" t="s">
        <v>4896</v>
      </c>
      <c r="C37313" s="86" t="s">
        <v>4897</v>
      </c>
      <c r="D37313" s="87">
        <v>0.05</v>
      </c>
      <c r="E37313" s="88">
        <v>32247</v>
      </c>
      <c r="F37313" s="89">
        <f>+D37313*E37313</f>
        <v>1612.3500000000001</v>
      </c>
    </row>
    <row r="37314" spans="1:6" ht="409.6" hidden="1" customHeight="1" thickBot="1" x14ac:dyDescent="0.25"/>
    <row r="37315" spans="1:6" ht="13.5" customHeight="1" thickBot="1" x14ac:dyDescent="0.25">
      <c r="A37315" s="90" t="s">
        <v>4898</v>
      </c>
      <c r="B37315" s="91"/>
      <c r="C37315" s="92">
        <v>0.58353997357418197</v>
      </c>
      <c r="D37315" s="91"/>
      <c r="E37315" s="93" t="s">
        <v>4884</v>
      </c>
      <c r="F37315" s="94">
        <v>1612</v>
      </c>
    </row>
    <row r="37316" spans="1:6" ht="0.2" customHeight="1" thickBot="1" x14ac:dyDescent="0.25"/>
    <row r="37317" spans="1:6" ht="12.75" customHeight="1" thickBot="1" x14ac:dyDescent="0.3">
      <c r="A37317" s="157" t="s">
        <v>4909</v>
      </c>
      <c r="B37317" s="158"/>
      <c r="C37317" s="158"/>
      <c r="D37317" s="158"/>
      <c r="E37317" s="159">
        <v>276245</v>
      </c>
      <c r="F37317" s="160"/>
    </row>
    <row r="37318" spans="1:6" ht="12.75" customHeight="1" x14ac:dyDescent="0.2"/>
    <row r="37319" spans="1:6" ht="12.75" customHeight="1" x14ac:dyDescent="0.2"/>
    <row r="37320" spans="1:6" ht="409.6" hidden="1" customHeight="1" x14ac:dyDescent="0.2"/>
    <row r="37321" spans="1:6" ht="12.75" customHeight="1" x14ac:dyDescent="0.25">
      <c r="A37321" s="144" t="s">
        <v>4868</v>
      </c>
      <c r="B37321" s="145"/>
      <c r="C37321" s="145"/>
      <c r="D37321" s="145"/>
      <c r="E37321" s="146"/>
      <c r="F37321" s="147"/>
    </row>
    <row r="37322" spans="1:6" ht="12.75" customHeight="1" x14ac:dyDescent="0.2">
      <c r="A37322" s="138" t="s">
        <v>4228</v>
      </c>
      <c r="B37322" s="139"/>
      <c r="C37322" s="139"/>
      <c r="D37322" s="140"/>
      <c r="E37322" s="76" t="s">
        <v>4869</v>
      </c>
      <c r="F37322" s="77" t="s">
        <v>4870</v>
      </c>
    </row>
    <row r="37323" spans="1:6" ht="12.75" customHeight="1" x14ac:dyDescent="0.2">
      <c r="A37323" s="141"/>
      <c r="B37323" s="142"/>
      <c r="C37323" s="142"/>
      <c r="D37323" s="143"/>
      <c r="E37323" s="78" t="s">
        <v>4227</v>
      </c>
      <c r="F37323" s="79" t="s">
        <v>263</v>
      </c>
    </row>
    <row r="37324" spans="1:6" ht="409.6" hidden="1" customHeight="1" x14ac:dyDescent="0.2"/>
    <row r="37325" spans="1:6" ht="12.75" customHeight="1" x14ac:dyDescent="0.2">
      <c r="A37325" s="80" t="s">
        <v>4871</v>
      </c>
      <c r="B37325" s="81" t="s">
        <v>4872</v>
      </c>
      <c r="C37325" s="82" t="s">
        <v>4870</v>
      </c>
      <c r="D37325" s="82" t="s">
        <v>4873</v>
      </c>
      <c r="E37325" s="82" t="s">
        <v>4874</v>
      </c>
      <c r="F37325" s="83" t="s">
        <v>4875</v>
      </c>
    </row>
    <row r="37326" spans="1:6" ht="409.6" hidden="1" customHeight="1" x14ac:dyDescent="0.2"/>
    <row r="37327" spans="1:6" ht="25.5" customHeight="1" x14ac:dyDescent="0.2">
      <c r="A37327" s="84" t="s">
        <v>6574</v>
      </c>
      <c r="B37327" s="85" t="s">
        <v>6575</v>
      </c>
      <c r="C37327" s="86" t="s">
        <v>263</v>
      </c>
      <c r="D37327" s="87">
        <v>1.05</v>
      </c>
      <c r="E37327" s="88">
        <v>242738</v>
      </c>
      <c r="F37327" s="89">
        <f>+D37327*E37327</f>
        <v>254874.90000000002</v>
      </c>
    </row>
    <row r="37328" spans="1:6" ht="409.6" hidden="1" customHeight="1" x14ac:dyDescent="0.2"/>
    <row r="37329" spans="1:6" ht="25.5" customHeight="1" x14ac:dyDescent="0.2">
      <c r="A37329" s="84" t="s">
        <v>6576</v>
      </c>
      <c r="B37329" s="85" t="s">
        <v>6577</v>
      </c>
      <c r="C37329" s="86" t="s">
        <v>9</v>
      </c>
      <c r="D37329" s="87">
        <v>8.3330000000000001E-2</v>
      </c>
      <c r="E37329" s="88">
        <v>400805</v>
      </c>
      <c r="F37329" s="89">
        <f>+D37329*E37329</f>
        <v>33399.080650000004</v>
      </c>
    </row>
    <row r="37330" spans="1:6" ht="409.6" hidden="1" customHeight="1" x14ac:dyDescent="0.2"/>
    <row r="37331" spans="1:6" ht="25.5" customHeight="1" x14ac:dyDescent="0.2">
      <c r="A37331" s="84" t="s">
        <v>6540</v>
      </c>
      <c r="B37331" s="85" t="s">
        <v>6541</v>
      </c>
      <c r="C37331" s="86" t="s">
        <v>9</v>
      </c>
      <c r="D37331" s="87">
        <v>8.3300000000000006E-3</v>
      </c>
      <c r="E37331" s="88">
        <v>79740</v>
      </c>
      <c r="F37331" s="89">
        <f>+D37331*E37331</f>
        <v>664.2342000000001</v>
      </c>
    </row>
    <row r="37332" spans="1:6" ht="409.6" hidden="1" customHeight="1" x14ac:dyDescent="0.2"/>
    <row r="37333" spans="1:6" ht="25.5" customHeight="1" x14ac:dyDescent="0.2">
      <c r="A37333" s="84" t="s">
        <v>6542</v>
      </c>
      <c r="B37333" s="85" t="s">
        <v>6543</v>
      </c>
      <c r="C37333" s="86" t="s">
        <v>9</v>
      </c>
      <c r="D37333" s="87">
        <v>5.5559999999999998E-2</v>
      </c>
      <c r="E37333" s="88">
        <v>53040</v>
      </c>
      <c r="F37333" s="89">
        <f>+D37333*E37333</f>
        <v>2946.9023999999999</v>
      </c>
    </row>
    <row r="37334" spans="1:6" ht="409.6" hidden="1" customHeight="1" x14ac:dyDescent="0.2"/>
    <row r="37335" spans="1:6" ht="25.5" customHeight="1" thickBot="1" x14ac:dyDescent="0.25">
      <c r="A37335" s="84" t="s">
        <v>6578</v>
      </c>
      <c r="B37335" s="85" t="s">
        <v>6579</v>
      </c>
      <c r="C37335" s="86" t="s">
        <v>9</v>
      </c>
      <c r="D37335" s="87">
        <v>0.16667000000000001</v>
      </c>
      <c r="E37335" s="88">
        <v>83000</v>
      </c>
      <c r="F37335" s="89">
        <f>+D37335*E37335</f>
        <v>13833.61</v>
      </c>
    </row>
    <row r="37336" spans="1:6" ht="409.6" hidden="1" customHeight="1" thickBot="1" x14ac:dyDescent="0.25"/>
    <row r="37337" spans="1:6" ht="13.5" customHeight="1" thickBot="1" x14ac:dyDescent="0.25">
      <c r="A37337" s="90" t="s">
        <v>4883</v>
      </c>
      <c r="B37337" s="91"/>
      <c r="C37337" s="92">
        <v>88.920915622000507</v>
      </c>
      <c r="D37337" s="91"/>
      <c r="E37337" s="93" t="s">
        <v>4884</v>
      </c>
      <c r="F37337" s="94">
        <v>305719</v>
      </c>
    </row>
    <row r="37338" spans="1:6" ht="0.2" customHeight="1" x14ac:dyDescent="0.2"/>
    <row r="37339" spans="1:6" ht="12.75" customHeight="1" x14ac:dyDescent="0.2">
      <c r="A37339" s="80" t="s">
        <v>4871</v>
      </c>
      <c r="B37339" s="81" t="s">
        <v>4885</v>
      </c>
      <c r="C37339" s="82" t="s">
        <v>4870</v>
      </c>
      <c r="D37339" s="82" t="s">
        <v>4873</v>
      </c>
      <c r="E37339" s="82" t="s">
        <v>4874</v>
      </c>
      <c r="F37339" s="83" t="s">
        <v>4875</v>
      </c>
    </row>
    <row r="37340" spans="1:6" ht="409.6" hidden="1" customHeight="1" x14ac:dyDescent="0.2"/>
    <row r="37341" spans="1:6" ht="25.5" customHeight="1" thickBot="1" x14ac:dyDescent="0.25">
      <c r="A37341" s="84" t="s">
        <v>6003</v>
      </c>
      <c r="B37341" s="85" t="s">
        <v>6004</v>
      </c>
      <c r="C37341" s="86" t="s">
        <v>4888</v>
      </c>
      <c r="D37341" s="87">
        <v>0.19686000000000001</v>
      </c>
      <c r="E37341" s="88">
        <v>184277</v>
      </c>
      <c r="F37341" s="89">
        <f>+D37341*E37341</f>
        <v>36276.770219999999</v>
      </c>
    </row>
    <row r="37342" spans="1:6" ht="409.6" hidden="1" customHeight="1" thickBot="1" x14ac:dyDescent="0.25"/>
    <row r="37343" spans="1:6" ht="13.5" customHeight="1" thickBot="1" x14ac:dyDescent="0.25">
      <c r="A37343" s="90" t="s">
        <v>4893</v>
      </c>
      <c r="B37343" s="91"/>
      <c r="C37343" s="92">
        <v>10.551467380239099</v>
      </c>
      <c r="D37343" s="91"/>
      <c r="E37343" s="93" t="s">
        <v>4884</v>
      </c>
      <c r="F37343" s="94">
        <v>36277</v>
      </c>
    </row>
    <row r="37344" spans="1:6" ht="0.2" customHeight="1" x14ac:dyDescent="0.2"/>
    <row r="37345" spans="1:6" ht="12.75" customHeight="1" x14ac:dyDescent="0.2">
      <c r="A37345" s="80" t="s">
        <v>4871</v>
      </c>
      <c r="B37345" s="81" t="s">
        <v>4894</v>
      </c>
      <c r="C37345" s="82" t="s">
        <v>4870</v>
      </c>
      <c r="D37345" s="82" t="s">
        <v>4873</v>
      </c>
      <c r="E37345" s="82" t="s">
        <v>4874</v>
      </c>
      <c r="F37345" s="83" t="s">
        <v>4875</v>
      </c>
    </row>
    <row r="37346" spans="1:6" ht="409.6" hidden="1" customHeight="1" x14ac:dyDescent="0.2"/>
    <row r="37347" spans="1:6" ht="25.5" customHeight="1" thickBot="1" x14ac:dyDescent="0.25">
      <c r="A37347" s="84" t="s">
        <v>4895</v>
      </c>
      <c r="B37347" s="85" t="s">
        <v>4896</v>
      </c>
      <c r="C37347" s="86" t="s">
        <v>4897</v>
      </c>
      <c r="D37347" s="87">
        <v>0.05</v>
      </c>
      <c r="E37347" s="88">
        <v>36277</v>
      </c>
      <c r="F37347" s="89">
        <f>+D37347*E37347</f>
        <v>1813.8500000000001</v>
      </c>
    </row>
    <row r="37348" spans="1:6" ht="409.6" hidden="1" customHeight="1" thickBot="1" x14ac:dyDescent="0.25"/>
    <row r="37349" spans="1:6" ht="13.5" customHeight="1" thickBot="1" x14ac:dyDescent="0.25">
      <c r="A37349" s="90" t="s">
        <v>4898</v>
      </c>
      <c r="B37349" s="91"/>
      <c r="C37349" s="92">
        <v>0.52761699776039095</v>
      </c>
      <c r="D37349" s="91"/>
      <c r="E37349" s="93" t="s">
        <v>4884</v>
      </c>
      <c r="F37349" s="94">
        <v>1814</v>
      </c>
    </row>
    <row r="37350" spans="1:6" ht="0.2" customHeight="1" thickBot="1" x14ac:dyDescent="0.25"/>
    <row r="37351" spans="1:6" ht="12.75" customHeight="1" thickBot="1" x14ac:dyDescent="0.3">
      <c r="A37351" s="157" t="s">
        <v>4909</v>
      </c>
      <c r="B37351" s="158"/>
      <c r="C37351" s="158"/>
      <c r="D37351" s="158"/>
      <c r="E37351" s="159">
        <v>343810</v>
      </c>
      <c r="F37351" s="160"/>
    </row>
    <row r="37352" spans="1:6" ht="12.75" customHeight="1" x14ac:dyDescent="0.2"/>
    <row r="37353" spans="1:6" ht="12.75" customHeight="1" x14ac:dyDescent="0.2"/>
    <row r="37354" spans="1:6" ht="409.6" hidden="1" customHeight="1" x14ac:dyDescent="0.2"/>
    <row r="37355" spans="1:6" ht="12.75" customHeight="1" x14ac:dyDescent="0.25">
      <c r="A37355" s="144" t="s">
        <v>4868</v>
      </c>
      <c r="B37355" s="145"/>
      <c r="C37355" s="145"/>
      <c r="D37355" s="145"/>
      <c r="E37355" s="146"/>
      <c r="F37355" s="147"/>
    </row>
    <row r="37356" spans="1:6" ht="12.75" customHeight="1" x14ac:dyDescent="0.2">
      <c r="A37356" s="138" t="s">
        <v>4230</v>
      </c>
      <c r="B37356" s="139"/>
      <c r="C37356" s="139"/>
      <c r="D37356" s="140"/>
      <c r="E37356" s="76" t="s">
        <v>4869</v>
      </c>
      <c r="F37356" s="77" t="s">
        <v>4870</v>
      </c>
    </row>
    <row r="37357" spans="1:6" ht="12.75" customHeight="1" x14ac:dyDescent="0.2">
      <c r="A37357" s="141"/>
      <c r="B37357" s="142"/>
      <c r="C37357" s="142"/>
      <c r="D37357" s="143"/>
      <c r="E37357" s="78" t="s">
        <v>4229</v>
      </c>
      <c r="F37357" s="79" t="s">
        <v>263</v>
      </c>
    </row>
    <row r="37358" spans="1:6" ht="409.6" hidden="1" customHeight="1" x14ac:dyDescent="0.2"/>
    <row r="37359" spans="1:6" ht="12.75" customHeight="1" x14ac:dyDescent="0.2">
      <c r="A37359" s="80" t="s">
        <v>4871</v>
      </c>
      <c r="B37359" s="81" t="s">
        <v>4872</v>
      </c>
      <c r="C37359" s="82" t="s">
        <v>4870</v>
      </c>
      <c r="D37359" s="82" t="s">
        <v>4873</v>
      </c>
      <c r="E37359" s="82" t="s">
        <v>4874</v>
      </c>
      <c r="F37359" s="83" t="s">
        <v>4875</v>
      </c>
    </row>
    <row r="37360" spans="1:6" ht="409.6" hidden="1" customHeight="1" x14ac:dyDescent="0.2"/>
    <row r="37361" spans="1:6" ht="25.5" customHeight="1" x14ac:dyDescent="0.2">
      <c r="A37361" s="84" t="s">
        <v>6580</v>
      </c>
      <c r="B37361" s="85" t="s">
        <v>6581</v>
      </c>
      <c r="C37361" s="86" t="s">
        <v>263</v>
      </c>
      <c r="D37361" s="87">
        <v>1.05</v>
      </c>
      <c r="E37361" s="88">
        <v>316412</v>
      </c>
      <c r="F37361" s="89">
        <f>+D37361*E37361</f>
        <v>332232.60000000003</v>
      </c>
    </row>
    <row r="37362" spans="1:6" ht="409.6" hidden="1" customHeight="1" x14ac:dyDescent="0.2"/>
    <row r="37363" spans="1:6" ht="25.5" customHeight="1" x14ac:dyDescent="0.2">
      <c r="A37363" s="84" t="s">
        <v>6540</v>
      </c>
      <c r="B37363" s="85" t="s">
        <v>6541</v>
      </c>
      <c r="C37363" s="86" t="s">
        <v>9</v>
      </c>
      <c r="D37363" s="87">
        <v>8.3300000000000006E-3</v>
      </c>
      <c r="E37363" s="88">
        <v>79740</v>
      </c>
      <c r="F37363" s="89">
        <f>+D37363*E37363</f>
        <v>664.2342000000001</v>
      </c>
    </row>
    <row r="37364" spans="1:6" ht="409.6" hidden="1" customHeight="1" x14ac:dyDescent="0.2"/>
    <row r="37365" spans="1:6" ht="25.5" customHeight="1" x14ac:dyDescent="0.2">
      <c r="A37365" s="84" t="s">
        <v>6582</v>
      </c>
      <c r="B37365" s="85" t="s">
        <v>6583</v>
      </c>
      <c r="C37365" s="86" t="s">
        <v>9</v>
      </c>
      <c r="D37365" s="87">
        <v>8.3330000000000001E-2</v>
      </c>
      <c r="E37365" s="88">
        <v>450423</v>
      </c>
      <c r="F37365" s="89">
        <f>+D37365*E37365</f>
        <v>37533.748590000003</v>
      </c>
    </row>
    <row r="37366" spans="1:6" ht="409.6" hidden="1" customHeight="1" x14ac:dyDescent="0.2"/>
    <row r="37367" spans="1:6" ht="25.5" customHeight="1" x14ac:dyDescent="0.2">
      <c r="A37367" s="84" t="s">
        <v>6584</v>
      </c>
      <c r="B37367" s="85" t="s">
        <v>6585</v>
      </c>
      <c r="C37367" s="86" t="s">
        <v>9</v>
      </c>
      <c r="D37367" s="87">
        <v>0.16667000000000001</v>
      </c>
      <c r="E37367" s="88">
        <v>93370</v>
      </c>
      <c r="F37367" s="89">
        <f>+D37367*E37367</f>
        <v>15561.977900000002</v>
      </c>
    </row>
    <row r="37368" spans="1:6" ht="409.6" hidden="1" customHeight="1" x14ac:dyDescent="0.2"/>
    <row r="37369" spans="1:6" ht="25.5" customHeight="1" thickBot="1" x14ac:dyDescent="0.25">
      <c r="A37369" s="84" t="s">
        <v>6542</v>
      </c>
      <c r="B37369" s="85" t="s">
        <v>6543</v>
      </c>
      <c r="C37369" s="86" t="s">
        <v>9</v>
      </c>
      <c r="D37369" s="87">
        <v>5.5559999999999998E-2</v>
      </c>
      <c r="E37369" s="88">
        <v>53040</v>
      </c>
      <c r="F37369" s="89">
        <f>+D37369*E37369</f>
        <v>2946.9023999999999</v>
      </c>
    </row>
    <row r="37370" spans="1:6" ht="409.6" hidden="1" customHeight="1" thickBot="1" x14ac:dyDescent="0.25"/>
    <row r="37371" spans="1:6" ht="13.5" customHeight="1" thickBot="1" x14ac:dyDescent="0.25">
      <c r="A37371" s="90" t="s">
        <v>4883</v>
      </c>
      <c r="B37371" s="91"/>
      <c r="C37371" s="92">
        <v>88.026543304876796</v>
      </c>
      <c r="D37371" s="91"/>
      <c r="E37371" s="93" t="s">
        <v>4884</v>
      </c>
      <c r="F37371" s="94">
        <v>388940</v>
      </c>
    </row>
    <row r="37372" spans="1:6" ht="0.2" customHeight="1" x14ac:dyDescent="0.2"/>
    <row r="37373" spans="1:6" ht="12.75" customHeight="1" x14ac:dyDescent="0.2">
      <c r="A37373" s="80" t="s">
        <v>4871</v>
      </c>
      <c r="B37373" s="81" t="s">
        <v>4885</v>
      </c>
      <c r="C37373" s="82" t="s">
        <v>4870</v>
      </c>
      <c r="D37373" s="82" t="s">
        <v>4873</v>
      </c>
      <c r="E37373" s="82" t="s">
        <v>4874</v>
      </c>
      <c r="F37373" s="83" t="s">
        <v>4875</v>
      </c>
    </row>
    <row r="37374" spans="1:6" ht="409.6" hidden="1" customHeight="1" x14ac:dyDescent="0.2"/>
    <row r="37375" spans="1:6" ht="25.5" customHeight="1" thickBot="1" x14ac:dyDescent="0.25">
      <c r="A37375" s="84" t="s">
        <v>6003</v>
      </c>
      <c r="B37375" s="85" t="s">
        <v>6004</v>
      </c>
      <c r="C37375" s="86" t="s">
        <v>4888</v>
      </c>
      <c r="D37375" s="87">
        <v>0.27342</v>
      </c>
      <c r="E37375" s="88">
        <v>184277</v>
      </c>
      <c r="F37375" s="89">
        <f>+D37375*E37375</f>
        <v>50385.017339999999</v>
      </c>
    </row>
    <row r="37376" spans="1:6" ht="409.6" hidden="1" customHeight="1" thickBot="1" x14ac:dyDescent="0.25"/>
    <row r="37377" spans="1:6" ht="13.5" customHeight="1" thickBot="1" x14ac:dyDescent="0.25">
      <c r="A37377" s="90" t="s">
        <v>4893</v>
      </c>
      <c r="B37377" s="91"/>
      <c r="C37377" s="92">
        <v>11.4033459773133</v>
      </c>
      <c r="D37377" s="91"/>
      <c r="E37377" s="93" t="s">
        <v>4884</v>
      </c>
      <c r="F37377" s="94">
        <v>50385</v>
      </c>
    </row>
    <row r="37378" spans="1:6" ht="0.2" customHeight="1" x14ac:dyDescent="0.2"/>
    <row r="37379" spans="1:6" ht="12.75" customHeight="1" x14ac:dyDescent="0.2">
      <c r="A37379" s="80" t="s">
        <v>4871</v>
      </c>
      <c r="B37379" s="81" t="s">
        <v>4894</v>
      </c>
      <c r="C37379" s="82" t="s">
        <v>4870</v>
      </c>
      <c r="D37379" s="82" t="s">
        <v>4873</v>
      </c>
      <c r="E37379" s="82" t="s">
        <v>4874</v>
      </c>
      <c r="F37379" s="83" t="s">
        <v>4875</v>
      </c>
    </row>
    <row r="37380" spans="1:6" ht="409.6" hidden="1" customHeight="1" x14ac:dyDescent="0.2"/>
    <row r="37381" spans="1:6" ht="25.5" customHeight="1" thickBot="1" x14ac:dyDescent="0.25">
      <c r="A37381" s="84" t="s">
        <v>4895</v>
      </c>
      <c r="B37381" s="85" t="s">
        <v>4896</v>
      </c>
      <c r="C37381" s="86" t="s">
        <v>4897</v>
      </c>
      <c r="D37381" s="87">
        <v>0.05</v>
      </c>
      <c r="E37381" s="88">
        <v>50385</v>
      </c>
      <c r="F37381" s="89">
        <f>+D37381*E37381</f>
        <v>2519.25</v>
      </c>
    </row>
    <row r="37382" spans="1:6" ht="409.6" hidden="1" customHeight="1" thickBot="1" x14ac:dyDescent="0.25"/>
    <row r="37383" spans="1:6" ht="13.5" customHeight="1" thickBot="1" x14ac:dyDescent="0.25">
      <c r="A37383" s="90" t="s">
        <v>4898</v>
      </c>
      <c r="B37383" s="91"/>
      <c r="C37383" s="92">
        <v>0.57011071780990596</v>
      </c>
      <c r="D37383" s="91"/>
      <c r="E37383" s="93" t="s">
        <v>4884</v>
      </c>
      <c r="F37383" s="94">
        <v>2519</v>
      </c>
    </row>
    <row r="37384" spans="1:6" ht="0.2" customHeight="1" thickBot="1" x14ac:dyDescent="0.25"/>
    <row r="37385" spans="1:6" ht="12.75" customHeight="1" thickBot="1" x14ac:dyDescent="0.3">
      <c r="A37385" s="157" t="s">
        <v>4909</v>
      </c>
      <c r="B37385" s="158"/>
      <c r="C37385" s="158"/>
      <c r="D37385" s="158"/>
      <c r="E37385" s="159">
        <v>441844</v>
      </c>
      <c r="F37385" s="160"/>
    </row>
    <row r="37386" spans="1:6" ht="12.75" customHeight="1" x14ac:dyDescent="0.2"/>
    <row r="37387" spans="1:6" ht="12.75" customHeight="1" x14ac:dyDescent="0.2"/>
    <row r="37388" spans="1:6" ht="409.6" hidden="1" customHeight="1" x14ac:dyDescent="0.2"/>
    <row r="37389" spans="1:6" ht="12.75" customHeight="1" x14ac:dyDescent="0.25">
      <c r="A37389" s="144" t="s">
        <v>4868</v>
      </c>
      <c r="B37389" s="145"/>
      <c r="C37389" s="145"/>
      <c r="D37389" s="145"/>
      <c r="E37389" s="146"/>
      <c r="F37389" s="147"/>
    </row>
    <row r="37390" spans="1:6" ht="12.75" customHeight="1" x14ac:dyDescent="0.2">
      <c r="A37390" s="138" t="s">
        <v>4232</v>
      </c>
      <c r="B37390" s="139"/>
      <c r="C37390" s="139"/>
      <c r="D37390" s="140"/>
      <c r="E37390" s="76" t="s">
        <v>4869</v>
      </c>
      <c r="F37390" s="77" t="s">
        <v>4870</v>
      </c>
    </row>
    <row r="37391" spans="1:6" ht="12.75" customHeight="1" x14ac:dyDescent="0.2">
      <c r="A37391" s="141"/>
      <c r="B37391" s="142"/>
      <c r="C37391" s="142"/>
      <c r="D37391" s="143"/>
      <c r="E37391" s="78" t="s">
        <v>4231</v>
      </c>
      <c r="F37391" s="79" t="s">
        <v>9</v>
      </c>
    </row>
    <row r="37392" spans="1:6" ht="409.6" hidden="1" customHeight="1" x14ac:dyDescent="0.2"/>
    <row r="37393" spans="1:6" ht="12.75" customHeight="1" x14ac:dyDescent="0.2">
      <c r="A37393" s="80" t="s">
        <v>4871</v>
      </c>
      <c r="B37393" s="81" t="s">
        <v>4872</v>
      </c>
      <c r="C37393" s="82" t="s">
        <v>4870</v>
      </c>
      <c r="D37393" s="82" t="s">
        <v>4873</v>
      </c>
      <c r="E37393" s="82" t="s">
        <v>4874</v>
      </c>
      <c r="F37393" s="83" t="s">
        <v>4875</v>
      </c>
    </row>
    <row r="37394" spans="1:6" ht="409.6" hidden="1" customHeight="1" x14ac:dyDescent="0.2"/>
    <row r="37395" spans="1:6" ht="25.5" customHeight="1" thickBot="1" x14ac:dyDescent="0.25">
      <c r="A37395" s="84" t="s">
        <v>7306</v>
      </c>
      <c r="B37395" s="85" t="s">
        <v>7307</v>
      </c>
      <c r="C37395" s="86" t="s">
        <v>9</v>
      </c>
      <c r="D37395" s="87">
        <v>1</v>
      </c>
      <c r="E37395" s="88">
        <v>153385</v>
      </c>
      <c r="F37395" s="89">
        <f>+D37395*E37395</f>
        <v>153385</v>
      </c>
    </row>
    <row r="37396" spans="1:6" ht="409.6" hidden="1" customHeight="1" thickBot="1" x14ac:dyDescent="0.25"/>
    <row r="37397" spans="1:6" ht="13.5" customHeight="1" thickBot="1" x14ac:dyDescent="0.25">
      <c r="A37397" s="90" t="s">
        <v>4883</v>
      </c>
      <c r="B37397" s="91"/>
      <c r="C37397" s="92">
        <v>86.651338312223899</v>
      </c>
      <c r="D37397" s="91"/>
      <c r="E37397" s="93" t="s">
        <v>4884</v>
      </c>
      <c r="F37397" s="94">
        <v>153385</v>
      </c>
    </row>
    <row r="37398" spans="1:6" ht="0.2" customHeight="1" x14ac:dyDescent="0.2"/>
    <row r="37399" spans="1:6" ht="12.75" customHeight="1" x14ac:dyDescent="0.2">
      <c r="A37399" s="80" t="s">
        <v>4871</v>
      </c>
      <c r="B37399" s="81" t="s">
        <v>4885</v>
      </c>
      <c r="C37399" s="82" t="s">
        <v>4870</v>
      </c>
      <c r="D37399" s="82" t="s">
        <v>4873</v>
      </c>
      <c r="E37399" s="82" t="s">
        <v>4874</v>
      </c>
      <c r="F37399" s="83" t="s">
        <v>4875</v>
      </c>
    </row>
    <row r="37400" spans="1:6" ht="409.6" hidden="1" customHeight="1" x14ac:dyDescent="0.2"/>
    <row r="37401" spans="1:6" ht="25.5" customHeight="1" thickBot="1" x14ac:dyDescent="0.25">
      <c r="A37401" s="84" t="s">
        <v>6003</v>
      </c>
      <c r="B37401" s="85" t="s">
        <v>6004</v>
      </c>
      <c r="C37401" s="86" t="s">
        <v>4888</v>
      </c>
      <c r="D37401" s="87">
        <v>0.1</v>
      </c>
      <c r="E37401" s="88">
        <v>184277</v>
      </c>
      <c r="F37401" s="89">
        <f>+D37401*E37401</f>
        <v>18427.7</v>
      </c>
    </row>
    <row r="37402" spans="1:6" ht="409.6" hidden="1" customHeight="1" thickBot="1" x14ac:dyDescent="0.25"/>
    <row r="37403" spans="1:6" ht="13.5" customHeight="1" thickBot="1" x14ac:dyDescent="0.25">
      <c r="A37403" s="90" t="s">
        <v>4893</v>
      </c>
      <c r="B37403" s="91"/>
      <c r="C37403" s="92">
        <v>10.4104760075474</v>
      </c>
      <c r="D37403" s="91"/>
      <c r="E37403" s="93" t="s">
        <v>4884</v>
      </c>
      <c r="F37403" s="94">
        <v>18428</v>
      </c>
    </row>
    <row r="37404" spans="1:6" ht="0.2" customHeight="1" x14ac:dyDescent="0.2"/>
    <row r="37405" spans="1:6" ht="12.75" customHeight="1" x14ac:dyDescent="0.2">
      <c r="A37405" s="80" t="s">
        <v>4871</v>
      </c>
      <c r="B37405" s="81" t="s">
        <v>4894</v>
      </c>
      <c r="C37405" s="82" t="s">
        <v>4870</v>
      </c>
      <c r="D37405" s="82" t="s">
        <v>4873</v>
      </c>
      <c r="E37405" s="82" t="s">
        <v>4874</v>
      </c>
      <c r="F37405" s="83" t="s">
        <v>4875</v>
      </c>
    </row>
    <row r="37406" spans="1:6" ht="409.6" hidden="1" customHeight="1" x14ac:dyDescent="0.2"/>
    <row r="37407" spans="1:6" ht="25.5" customHeight="1" thickBot="1" x14ac:dyDescent="0.25">
      <c r="A37407" s="84" t="s">
        <v>4895</v>
      </c>
      <c r="B37407" s="85" t="s">
        <v>4896</v>
      </c>
      <c r="C37407" s="86" t="s">
        <v>4897</v>
      </c>
      <c r="D37407" s="87">
        <v>0.05</v>
      </c>
      <c r="E37407" s="88">
        <v>18428</v>
      </c>
      <c r="F37407" s="89">
        <f>+D37407*E37407</f>
        <v>921.40000000000009</v>
      </c>
    </row>
    <row r="37408" spans="1:6" ht="409.6" hidden="1" customHeight="1" thickBot="1" x14ac:dyDescent="0.25"/>
    <row r="37409" spans="1:6" ht="13.5" customHeight="1" thickBot="1" x14ac:dyDescent="0.25">
      <c r="A37409" s="90" t="s">
        <v>4898</v>
      </c>
      <c r="B37409" s="91"/>
      <c r="C37409" s="92">
        <v>0.52029782955020498</v>
      </c>
      <c r="D37409" s="91"/>
      <c r="E37409" s="93" t="s">
        <v>4884</v>
      </c>
      <c r="F37409" s="94">
        <v>921</v>
      </c>
    </row>
    <row r="37410" spans="1:6" ht="0.2" customHeight="1" x14ac:dyDescent="0.2"/>
    <row r="37411" spans="1:6" ht="12.75" customHeight="1" x14ac:dyDescent="0.2">
      <c r="A37411" s="80" t="s">
        <v>4871</v>
      </c>
      <c r="B37411" s="81" t="s">
        <v>4905</v>
      </c>
      <c r="C37411" s="82" t="s">
        <v>4870</v>
      </c>
      <c r="D37411" s="82" t="s">
        <v>4873</v>
      </c>
      <c r="E37411" s="82" t="s">
        <v>4874</v>
      </c>
      <c r="F37411" s="83" t="s">
        <v>4875</v>
      </c>
    </row>
    <row r="37412" spans="1:6" ht="409.6" hidden="1" customHeight="1" x14ac:dyDescent="0.2"/>
    <row r="37413" spans="1:6" ht="25.5" customHeight="1" thickBot="1" x14ac:dyDescent="0.25">
      <c r="A37413" s="84" t="s">
        <v>4949</v>
      </c>
      <c r="B37413" s="85" t="s">
        <v>4950</v>
      </c>
      <c r="C37413" s="86" t="s">
        <v>9</v>
      </c>
      <c r="D37413" s="87">
        <v>2</v>
      </c>
      <c r="E37413" s="88">
        <v>2140</v>
      </c>
      <c r="F37413" s="89">
        <f>+D37413*E37413</f>
        <v>4280</v>
      </c>
    </row>
    <row r="37414" spans="1:6" ht="409.6" hidden="1" customHeight="1" thickBot="1" x14ac:dyDescent="0.25"/>
    <row r="37415" spans="1:6" ht="13.5" customHeight="1" thickBot="1" x14ac:dyDescent="0.25">
      <c r="A37415" s="90" t="s">
        <v>4908</v>
      </c>
      <c r="B37415" s="91"/>
      <c r="C37415" s="92">
        <v>2.41788785067848</v>
      </c>
      <c r="D37415" s="91"/>
      <c r="E37415" s="93" t="s">
        <v>4884</v>
      </c>
      <c r="F37415" s="94">
        <v>4280</v>
      </c>
    </row>
    <row r="37416" spans="1:6" ht="0.2" customHeight="1" thickBot="1" x14ac:dyDescent="0.25"/>
    <row r="37417" spans="1:6" ht="12.75" customHeight="1" thickBot="1" x14ac:dyDescent="0.3">
      <c r="A37417" s="157" t="s">
        <v>4909</v>
      </c>
      <c r="B37417" s="158"/>
      <c r="C37417" s="158"/>
      <c r="D37417" s="158"/>
      <c r="E37417" s="159">
        <v>177014</v>
      </c>
      <c r="F37417" s="160"/>
    </row>
    <row r="37418" spans="1:6" ht="12.75" customHeight="1" x14ac:dyDescent="0.2"/>
    <row r="37419" spans="1:6" ht="12.75" customHeight="1" x14ac:dyDescent="0.2"/>
    <row r="37420" spans="1:6" ht="409.6" hidden="1" customHeight="1" x14ac:dyDescent="0.2"/>
    <row r="37421" spans="1:6" ht="12.75" customHeight="1" x14ac:dyDescent="0.25">
      <c r="A37421" s="144" t="s">
        <v>4868</v>
      </c>
      <c r="B37421" s="145"/>
      <c r="C37421" s="145"/>
      <c r="D37421" s="145"/>
      <c r="E37421" s="146"/>
      <c r="F37421" s="147"/>
    </row>
    <row r="37422" spans="1:6" ht="12.75" customHeight="1" x14ac:dyDescent="0.2">
      <c r="A37422" s="138" t="s">
        <v>4234</v>
      </c>
      <c r="B37422" s="139"/>
      <c r="C37422" s="139"/>
      <c r="D37422" s="140"/>
      <c r="E37422" s="76" t="s">
        <v>4869</v>
      </c>
      <c r="F37422" s="77" t="s">
        <v>4870</v>
      </c>
    </row>
    <row r="37423" spans="1:6" ht="12.75" customHeight="1" x14ac:dyDescent="0.2">
      <c r="A37423" s="141"/>
      <c r="B37423" s="142"/>
      <c r="C37423" s="142"/>
      <c r="D37423" s="143"/>
      <c r="E37423" s="78" t="s">
        <v>4233</v>
      </c>
      <c r="F37423" s="79" t="s">
        <v>9</v>
      </c>
    </row>
    <row r="37424" spans="1:6" ht="409.6" hidden="1" customHeight="1" x14ac:dyDescent="0.2"/>
    <row r="37425" spans="1:6" ht="12.75" customHeight="1" x14ac:dyDescent="0.2">
      <c r="A37425" s="80" t="s">
        <v>4871</v>
      </c>
      <c r="B37425" s="81" t="s">
        <v>4872</v>
      </c>
      <c r="C37425" s="82" t="s">
        <v>4870</v>
      </c>
      <c r="D37425" s="82" t="s">
        <v>4873</v>
      </c>
      <c r="E37425" s="82" t="s">
        <v>4874</v>
      </c>
      <c r="F37425" s="83" t="s">
        <v>4875</v>
      </c>
    </row>
    <row r="37426" spans="1:6" ht="409.6" hidden="1" customHeight="1" x14ac:dyDescent="0.2"/>
    <row r="37427" spans="1:6" ht="25.5" customHeight="1" x14ac:dyDescent="0.2">
      <c r="A37427" s="84" t="s">
        <v>7308</v>
      </c>
      <c r="B37427" s="85" t="s">
        <v>7309</v>
      </c>
      <c r="C37427" s="86" t="s">
        <v>9</v>
      </c>
      <c r="D37427" s="87">
        <v>1</v>
      </c>
      <c r="E37427" s="88">
        <v>257355</v>
      </c>
      <c r="F37427" s="89">
        <f>+D37427*E37427</f>
        <v>257355</v>
      </c>
    </row>
    <row r="37428" spans="1:6" ht="409.6" hidden="1" customHeight="1" x14ac:dyDescent="0.2"/>
    <row r="37429" spans="1:6" ht="25.5" customHeight="1" thickBot="1" x14ac:dyDescent="0.25">
      <c r="A37429" s="84" t="s">
        <v>5575</v>
      </c>
      <c r="B37429" s="85" t="s">
        <v>5576</v>
      </c>
      <c r="C37429" s="86" t="s">
        <v>106</v>
      </c>
      <c r="D37429" s="87">
        <v>7.0000000000000007E-2</v>
      </c>
      <c r="E37429" s="88">
        <v>297759</v>
      </c>
      <c r="F37429" s="89">
        <f>+D37429*E37429</f>
        <v>20843.13</v>
      </c>
    </row>
    <row r="37430" spans="1:6" ht="409.6" hidden="1" customHeight="1" thickBot="1" x14ac:dyDescent="0.25"/>
    <row r="37431" spans="1:6" ht="13.5" customHeight="1" thickBot="1" x14ac:dyDescent="0.25">
      <c r="A37431" s="90" t="s">
        <v>4883</v>
      </c>
      <c r="B37431" s="91"/>
      <c r="C37431" s="92">
        <v>71.396894649044</v>
      </c>
      <c r="D37431" s="91"/>
      <c r="E37431" s="93" t="s">
        <v>4884</v>
      </c>
      <c r="F37431" s="94">
        <v>278198</v>
      </c>
    </row>
    <row r="37432" spans="1:6" ht="0.2" customHeight="1" x14ac:dyDescent="0.2"/>
    <row r="37433" spans="1:6" ht="12.75" customHeight="1" x14ac:dyDescent="0.2">
      <c r="A37433" s="80" t="s">
        <v>4871</v>
      </c>
      <c r="B37433" s="81" t="s">
        <v>4885</v>
      </c>
      <c r="C37433" s="82" t="s">
        <v>4870</v>
      </c>
      <c r="D37433" s="82" t="s">
        <v>4873</v>
      </c>
      <c r="E37433" s="82" t="s">
        <v>4874</v>
      </c>
      <c r="F37433" s="83" t="s">
        <v>4875</v>
      </c>
    </row>
    <row r="37434" spans="1:6" ht="409.6" hidden="1" customHeight="1" x14ac:dyDescent="0.2"/>
    <row r="37435" spans="1:6" ht="25.5" customHeight="1" thickBot="1" x14ac:dyDescent="0.25">
      <c r="A37435" s="84" t="s">
        <v>6003</v>
      </c>
      <c r="B37435" s="85" t="s">
        <v>6004</v>
      </c>
      <c r="C37435" s="86" t="s">
        <v>4888</v>
      </c>
      <c r="D37435" s="87">
        <v>0.33</v>
      </c>
      <c r="E37435" s="88">
        <v>184277</v>
      </c>
      <c r="F37435" s="89">
        <f>+D37435*E37435</f>
        <v>60811.41</v>
      </c>
    </row>
    <row r="37436" spans="1:6" ht="409.6" hidden="1" customHeight="1" thickBot="1" x14ac:dyDescent="0.25"/>
    <row r="37437" spans="1:6" ht="13.5" customHeight="1" thickBot="1" x14ac:dyDescent="0.25">
      <c r="A37437" s="90" t="s">
        <v>4893</v>
      </c>
      <c r="B37437" s="91"/>
      <c r="C37437" s="92">
        <v>15.6065699987168</v>
      </c>
      <c r="D37437" s="91"/>
      <c r="E37437" s="93" t="s">
        <v>4884</v>
      </c>
      <c r="F37437" s="94">
        <v>60811</v>
      </c>
    </row>
    <row r="37438" spans="1:6" ht="0.2" customHeight="1" x14ac:dyDescent="0.2"/>
    <row r="37439" spans="1:6" ht="12.75" customHeight="1" x14ac:dyDescent="0.2">
      <c r="A37439" s="80" t="s">
        <v>4871</v>
      </c>
      <c r="B37439" s="81" t="s">
        <v>4894</v>
      </c>
      <c r="C37439" s="82" t="s">
        <v>4870</v>
      </c>
      <c r="D37439" s="82" t="s">
        <v>4873</v>
      </c>
      <c r="E37439" s="82" t="s">
        <v>4874</v>
      </c>
      <c r="F37439" s="83" t="s">
        <v>4875</v>
      </c>
    </row>
    <row r="37440" spans="1:6" ht="409.6" hidden="1" customHeight="1" x14ac:dyDescent="0.2"/>
    <row r="37441" spans="1:6" ht="25.5" customHeight="1" thickBot="1" x14ac:dyDescent="0.25">
      <c r="A37441" s="84" t="s">
        <v>4895</v>
      </c>
      <c r="B37441" s="85" t="s">
        <v>4896</v>
      </c>
      <c r="C37441" s="86" t="s">
        <v>4897</v>
      </c>
      <c r="D37441" s="87">
        <v>0.05</v>
      </c>
      <c r="E37441" s="88">
        <v>60811</v>
      </c>
      <c r="F37441" s="89">
        <f>+D37441*E37441</f>
        <v>3040.55</v>
      </c>
    </row>
    <row r="37442" spans="1:6" ht="409.6" hidden="1" customHeight="1" thickBot="1" x14ac:dyDescent="0.25"/>
    <row r="37443" spans="1:6" ht="13.5" customHeight="1" thickBot="1" x14ac:dyDescent="0.25">
      <c r="A37443" s="90" t="s">
        <v>4898</v>
      </c>
      <c r="B37443" s="91"/>
      <c r="C37443" s="92">
        <v>0.78044398819453398</v>
      </c>
      <c r="D37443" s="91"/>
      <c r="E37443" s="93" t="s">
        <v>4884</v>
      </c>
      <c r="F37443" s="94">
        <v>3041</v>
      </c>
    </row>
    <row r="37444" spans="1:6" ht="0.2" customHeight="1" x14ac:dyDescent="0.2"/>
    <row r="37445" spans="1:6" ht="12.75" customHeight="1" x14ac:dyDescent="0.2">
      <c r="A37445" s="80" t="s">
        <v>4871</v>
      </c>
      <c r="B37445" s="81" t="s">
        <v>4899</v>
      </c>
      <c r="C37445" s="82" t="s">
        <v>4870</v>
      </c>
      <c r="D37445" s="82" t="s">
        <v>4873</v>
      </c>
      <c r="E37445" s="82" t="s">
        <v>4874</v>
      </c>
      <c r="F37445" s="83" t="s">
        <v>4875</v>
      </c>
    </row>
    <row r="37446" spans="1:6" ht="409.6" hidden="1" customHeight="1" x14ac:dyDescent="0.2"/>
    <row r="37447" spans="1:6" ht="25.5" customHeight="1" thickBot="1" x14ac:dyDescent="0.25">
      <c r="A37447" s="84" t="s">
        <v>2063</v>
      </c>
      <c r="B37447" s="85" t="s">
        <v>4922</v>
      </c>
      <c r="C37447" s="86" t="s">
        <v>2033</v>
      </c>
      <c r="D37447" s="87">
        <v>0.5</v>
      </c>
      <c r="E37447" s="88">
        <v>95200</v>
      </c>
      <c r="F37447" s="89">
        <f>+D37447*E37447</f>
        <v>47600</v>
      </c>
    </row>
    <row r="37448" spans="1:6" ht="409.6" hidden="1" customHeight="1" thickBot="1" x14ac:dyDescent="0.25"/>
    <row r="37449" spans="1:6" ht="13.5" customHeight="1" thickBot="1" x14ac:dyDescent="0.25">
      <c r="A37449" s="90" t="s">
        <v>4904</v>
      </c>
      <c r="B37449" s="91"/>
      <c r="C37449" s="92">
        <v>12.216091364044701</v>
      </c>
      <c r="D37449" s="91"/>
      <c r="E37449" s="93" t="s">
        <v>4884</v>
      </c>
      <c r="F37449" s="94">
        <v>47600</v>
      </c>
    </row>
    <row r="37450" spans="1:6" ht="0.2" customHeight="1" thickBot="1" x14ac:dyDescent="0.25"/>
    <row r="37451" spans="1:6" ht="12.75" customHeight="1" thickBot="1" x14ac:dyDescent="0.3">
      <c r="A37451" s="157" t="s">
        <v>4909</v>
      </c>
      <c r="B37451" s="158"/>
      <c r="C37451" s="158"/>
      <c r="D37451" s="158"/>
      <c r="E37451" s="159">
        <v>389650</v>
      </c>
      <c r="F37451" s="160"/>
    </row>
    <row r="37452" spans="1:6" ht="12.75" customHeight="1" x14ac:dyDescent="0.2"/>
    <row r="37453" spans="1:6" ht="12.75" customHeight="1" x14ac:dyDescent="0.2"/>
    <row r="37454" spans="1:6" ht="409.6" hidden="1" customHeight="1" x14ac:dyDescent="0.2"/>
    <row r="37455" spans="1:6" ht="12.75" customHeight="1" x14ac:dyDescent="0.25">
      <c r="A37455" s="144" t="s">
        <v>4868</v>
      </c>
      <c r="B37455" s="145"/>
      <c r="C37455" s="145"/>
      <c r="D37455" s="145"/>
      <c r="E37455" s="146"/>
      <c r="F37455" s="147"/>
    </row>
    <row r="37456" spans="1:6" ht="12.75" customHeight="1" x14ac:dyDescent="0.2">
      <c r="A37456" s="138" t="s">
        <v>4236</v>
      </c>
      <c r="B37456" s="139"/>
      <c r="C37456" s="139"/>
      <c r="D37456" s="140"/>
      <c r="E37456" s="76" t="s">
        <v>4869</v>
      </c>
      <c r="F37456" s="77" t="s">
        <v>4870</v>
      </c>
    </row>
    <row r="37457" spans="1:6" ht="12.75" customHeight="1" x14ac:dyDescent="0.2">
      <c r="A37457" s="141"/>
      <c r="B37457" s="142"/>
      <c r="C37457" s="142"/>
      <c r="D37457" s="143"/>
      <c r="E37457" s="78" t="s">
        <v>4235</v>
      </c>
      <c r="F37457" s="79" t="s">
        <v>263</v>
      </c>
    </row>
    <row r="37458" spans="1:6" ht="409.6" hidden="1" customHeight="1" x14ac:dyDescent="0.2"/>
    <row r="37459" spans="1:6" ht="12.75" customHeight="1" x14ac:dyDescent="0.2">
      <c r="A37459" s="80" t="s">
        <v>4871</v>
      </c>
      <c r="B37459" s="81" t="s">
        <v>4872</v>
      </c>
      <c r="C37459" s="82" t="s">
        <v>4870</v>
      </c>
      <c r="D37459" s="82" t="s">
        <v>4873</v>
      </c>
      <c r="E37459" s="82" t="s">
        <v>4874</v>
      </c>
      <c r="F37459" s="83" t="s">
        <v>4875</v>
      </c>
    </row>
    <row r="37460" spans="1:6" ht="409.6" hidden="1" customHeight="1" x14ac:dyDescent="0.2"/>
    <row r="37461" spans="1:6" ht="25.5" customHeight="1" x14ac:dyDescent="0.2">
      <c r="A37461" s="84" t="s">
        <v>7310</v>
      </c>
      <c r="B37461" s="85" t="s">
        <v>7311</v>
      </c>
      <c r="C37461" s="86" t="s">
        <v>9</v>
      </c>
      <c r="D37461" s="87">
        <v>0.5</v>
      </c>
      <c r="E37461" s="88">
        <v>143400</v>
      </c>
      <c r="F37461" s="89">
        <f>+D37461*E37461</f>
        <v>71700</v>
      </c>
    </row>
    <row r="37462" spans="1:6" ht="409.6" hidden="1" customHeight="1" x14ac:dyDescent="0.2"/>
    <row r="37463" spans="1:6" ht="25.5" customHeight="1" x14ac:dyDescent="0.2">
      <c r="A37463" s="84" t="s">
        <v>7312</v>
      </c>
      <c r="B37463" s="85" t="s">
        <v>7313</v>
      </c>
      <c r="C37463" s="86" t="s">
        <v>9</v>
      </c>
      <c r="D37463" s="87">
        <v>0.4</v>
      </c>
      <c r="E37463" s="88">
        <v>334900</v>
      </c>
      <c r="F37463" s="89">
        <f>+D37463*E37463</f>
        <v>133960</v>
      </c>
    </row>
    <row r="37464" spans="1:6" ht="409.6" hidden="1" customHeight="1" x14ac:dyDescent="0.2"/>
    <row r="37465" spans="1:6" ht="25.5" customHeight="1" x14ac:dyDescent="0.2">
      <c r="A37465" s="84" t="s">
        <v>7314</v>
      </c>
      <c r="B37465" s="85" t="s">
        <v>7315</v>
      </c>
      <c r="C37465" s="86" t="s">
        <v>9</v>
      </c>
      <c r="D37465" s="87">
        <v>0.7</v>
      </c>
      <c r="E37465" s="88">
        <v>583715</v>
      </c>
      <c r="F37465" s="89">
        <f>+D37465*E37465</f>
        <v>408600.5</v>
      </c>
    </row>
    <row r="37466" spans="1:6" ht="409.6" hidden="1" customHeight="1" x14ac:dyDescent="0.2"/>
    <row r="37467" spans="1:6" ht="25.5" customHeight="1" thickBot="1" x14ac:dyDescent="0.25">
      <c r="A37467" s="84" t="s">
        <v>5575</v>
      </c>
      <c r="B37467" s="85" t="s">
        <v>5576</v>
      </c>
      <c r="C37467" s="86" t="s">
        <v>106</v>
      </c>
      <c r="D37467" s="87">
        <v>0.01</v>
      </c>
      <c r="E37467" s="88">
        <v>297759</v>
      </c>
      <c r="F37467" s="89">
        <f>+D37467*E37467</f>
        <v>2977.59</v>
      </c>
    </row>
    <row r="37468" spans="1:6" ht="409.6" hidden="1" customHeight="1" thickBot="1" x14ac:dyDescent="0.25"/>
    <row r="37469" spans="1:6" ht="13.5" customHeight="1" thickBot="1" x14ac:dyDescent="0.25">
      <c r="A37469" s="90" t="s">
        <v>4883</v>
      </c>
      <c r="B37469" s="91"/>
      <c r="C37469" s="92">
        <v>76.308235131219107</v>
      </c>
      <c r="D37469" s="91"/>
      <c r="E37469" s="93" t="s">
        <v>4884</v>
      </c>
      <c r="F37469" s="94">
        <v>617239</v>
      </c>
    </row>
    <row r="37470" spans="1:6" ht="0.2" customHeight="1" x14ac:dyDescent="0.2"/>
    <row r="37471" spans="1:6" ht="12.75" customHeight="1" x14ac:dyDescent="0.2">
      <c r="A37471" s="80" t="s">
        <v>4871</v>
      </c>
      <c r="B37471" s="81" t="s">
        <v>4885</v>
      </c>
      <c r="C37471" s="82" t="s">
        <v>4870</v>
      </c>
      <c r="D37471" s="82" t="s">
        <v>4873</v>
      </c>
      <c r="E37471" s="82" t="s">
        <v>4874</v>
      </c>
      <c r="F37471" s="83" t="s">
        <v>4875</v>
      </c>
    </row>
    <row r="37472" spans="1:6" ht="409.6" hidden="1" customHeight="1" x14ac:dyDescent="0.2"/>
    <row r="37473" spans="1:6" ht="25.5" customHeight="1" thickBot="1" x14ac:dyDescent="0.25">
      <c r="A37473" s="84" t="s">
        <v>6003</v>
      </c>
      <c r="B37473" s="85" t="s">
        <v>6004</v>
      </c>
      <c r="C37473" s="86" t="s">
        <v>4888</v>
      </c>
      <c r="D37473" s="87">
        <v>0.4</v>
      </c>
      <c r="E37473" s="88">
        <v>184277</v>
      </c>
      <c r="F37473" s="89">
        <f>+D37473*E37473</f>
        <v>73710.8</v>
      </c>
    </row>
    <row r="37474" spans="1:6" ht="409.6" hidden="1" customHeight="1" thickBot="1" x14ac:dyDescent="0.25"/>
    <row r="37475" spans="1:6" ht="13.5" customHeight="1" thickBot="1" x14ac:dyDescent="0.25">
      <c r="A37475" s="90" t="s">
        <v>4893</v>
      </c>
      <c r="B37475" s="91"/>
      <c r="C37475" s="92">
        <v>9.1127688298329996</v>
      </c>
      <c r="D37475" s="91"/>
      <c r="E37475" s="93" t="s">
        <v>4884</v>
      </c>
      <c r="F37475" s="94">
        <v>73711</v>
      </c>
    </row>
    <row r="37476" spans="1:6" ht="0.2" customHeight="1" x14ac:dyDescent="0.2"/>
    <row r="37477" spans="1:6" ht="12.75" customHeight="1" x14ac:dyDescent="0.2">
      <c r="A37477" s="80" t="s">
        <v>4871</v>
      </c>
      <c r="B37477" s="81" t="s">
        <v>4894</v>
      </c>
      <c r="C37477" s="82" t="s">
        <v>4870</v>
      </c>
      <c r="D37477" s="82" t="s">
        <v>4873</v>
      </c>
      <c r="E37477" s="82" t="s">
        <v>4874</v>
      </c>
      <c r="F37477" s="83" t="s">
        <v>4875</v>
      </c>
    </row>
    <row r="37478" spans="1:6" ht="409.6" hidden="1" customHeight="1" x14ac:dyDescent="0.2"/>
    <row r="37479" spans="1:6" ht="25.5" customHeight="1" thickBot="1" x14ac:dyDescent="0.25">
      <c r="A37479" s="84" t="s">
        <v>4895</v>
      </c>
      <c r="B37479" s="85" t="s">
        <v>4896</v>
      </c>
      <c r="C37479" s="86" t="s">
        <v>4897</v>
      </c>
      <c r="D37479" s="87">
        <v>0.05</v>
      </c>
      <c r="E37479" s="88">
        <v>73711</v>
      </c>
      <c r="F37479" s="89">
        <f>+D37479*E37479</f>
        <v>3685.55</v>
      </c>
    </row>
    <row r="37480" spans="1:6" ht="409.6" hidden="1" customHeight="1" x14ac:dyDescent="0.2"/>
    <row r="37481" spans="1:6" ht="13.5" customHeight="1" thickBot="1" x14ac:dyDescent="0.25">
      <c r="A37481" s="90" t="s">
        <v>4898</v>
      </c>
      <c r="B37481" s="91"/>
      <c r="C37481" s="92">
        <v>0.45569407424623798</v>
      </c>
      <c r="D37481" s="91"/>
      <c r="E37481" s="93" t="s">
        <v>4884</v>
      </c>
      <c r="F37481" s="94">
        <v>3686</v>
      </c>
    </row>
    <row r="37482" spans="1:6" ht="0.2" customHeight="1" x14ac:dyDescent="0.2"/>
    <row r="37483" spans="1:6" ht="12.75" customHeight="1" x14ac:dyDescent="0.2">
      <c r="A37483" s="80" t="s">
        <v>4871</v>
      </c>
      <c r="B37483" s="81" t="s">
        <v>4899</v>
      </c>
      <c r="C37483" s="82" t="s">
        <v>4870</v>
      </c>
      <c r="D37483" s="82" t="s">
        <v>4873</v>
      </c>
      <c r="E37483" s="82" t="s">
        <v>4874</v>
      </c>
      <c r="F37483" s="83" t="s">
        <v>4875</v>
      </c>
    </row>
    <row r="37484" spans="1:6" ht="409.6" hidden="1" customHeight="1" x14ac:dyDescent="0.2"/>
    <row r="37485" spans="1:6" ht="25.5" customHeight="1" thickBot="1" x14ac:dyDescent="0.25">
      <c r="A37485" s="84" t="s">
        <v>2063</v>
      </c>
      <c r="B37485" s="85" t="s">
        <v>4922</v>
      </c>
      <c r="C37485" s="86" t="s">
        <v>2033</v>
      </c>
      <c r="D37485" s="87">
        <v>1.2</v>
      </c>
      <c r="E37485" s="88">
        <v>95200</v>
      </c>
      <c r="F37485" s="89">
        <f>+D37485*E37485</f>
        <v>114240</v>
      </c>
    </row>
    <row r="37486" spans="1:6" ht="409.6" hidden="1" customHeight="1" thickBot="1" x14ac:dyDescent="0.25"/>
    <row r="37487" spans="1:6" ht="13.5" customHeight="1" thickBot="1" x14ac:dyDescent="0.25">
      <c r="A37487" s="90" t="s">
        <v>4904</v>
      </c>
      <c r="B37487" s="91"/>
      <c r="C37487" s="92">
        <v>14.1233019647016</v>
      </c>
      <c r="D37487" s="91"/>
      <c r="E37487" s="93" t="s">
        <v>4884</v>
      </c>
      <c r="F37487" s="94">
        <v>114240</v>
      </c>
    </row>
    <row r="37488" spans="1:6" ht="0.2" customHeight="1" thickBot="1" x14ac:dyDescent="0.25"/>
    <row r="37489" spans="1:6" ht="12.75" customHeight="1" thickBot="1" x14ac:dyDescent="0.3">
      <c r="A37489" s="157" t="s">
        <v>4909</v>
      </c>
      <c r="B37489" s="158"/>
      <c r="C37489" s="158"/>
      <c r="D37489" s="158"/>
      <c r="E37489" s="159">
        <v>808876</v>
      </c>
      <c r="F37489" s="160"/>
    </row>
    <row r="37490" spans="1:6" ht="12.75" customHeight="1" x14ac:dyDescent="0.2"/>
    <row r="37491" spans="1:6" ht="12.75" customHeight="1" x14ac:dyDescent="0.2"/>
    <row r="37492" spans="1:6" ht="409.6" hidden="1" customHeight="1" x14ac:dyDescent="0.2"/>
    <row r="37493" spans="1:6" ht="12.75" customHeight="1" x14ac:dyDescent="0.25">
      <c r="A37493" s="144" t="s">
        <v>4868</v>
      </c>
      <c r="B37493" s="145"/>
      <c r="C37493" s="145"/>
      <c r="D37493" s="145"/>
      <c r="E37493" s="146"/>
      <c r="F37493" s="147"/>
    </row>
    <row r="37494" spans="1:6" ht="12.75" customHeight="1" x14ac:dyDescent="0.2">
      <c r="A37494" s="138" t="s">
        <v>4238</v>
      </c>
      <c r="B37494" s="139"/>
      <c r="C37494" s="139"/>
      <c r="D37494" s="140"/>
      <c r="E37494" s="76" t="s">
        <v>4869</v>
      </c>
      <c r="F37494" s="77" t="s">
        <v>4870</v>
      </c>
    </row>
    <row r="37495" spans="1:6" ht="12.75" customHeight="1" x14ac:dyDescent="0.2">
      <c r="A37495" s="141"/>
      <c r="B37495" s="142"/>
      <c r="C37495" s="142"/>
      <c r="D37495" s="143"/>
      <c r="E37495" s="78" t="s">
        <v>4237</v>
      </c>
      <c r="F37495" s="79" t="s">
        <v>263</v>
      </c>
    </row>
    <row r="37496" spans="1:6" ht="409.6" hidden="1" customHeight="1" x14ac:dyDescent="0.2"/>
    <row r="37497" spans="1:6" ht="12.75" customHeight="1" x14ac:dyDescent="0.2">
      <c r="A37497" s="80" t="s">
        <v>4871</v>
      </c>
      <c r="B37497" s="81" t="s">
        <v>4872</v>
      </c>
      <c r="C37497" s="82" t="s">
        <v>4870</v>
      </c>
      <c r="D37497" s="82" t="s">
        <v>4873</v>
      </c>
      <c r="E37497" s="82" t="s">
        <v>4874</v>
      </c>
      <c r="F37497" s="83" t="s">
        <v>4875</v>
      </c>
    </row>
    <row r="37498" spans="1:6" ht="409.6" hidden="1" customHeight="1" x14ac:dyDescent="0.2"/>
    <row r="37499" spans="1:6" ht="25.5" customHeight="1" x14ac:dyDescent="0.2">
      <c r="A37499" s="84" t="s">
        <v>5575</v>
      </c>
      <c r="B37499" s="85" t="s">
        <v>5576</v>
      </c>
      <c r="C37499" s="86" t="s">
        <v>106</v>
      </c>
      <c r="D37499" s="87">
        <v>0.01</v>
      </c>
      <c r="E37499" s="88">
        <v>297759</v>
      </c>
      <c r="F37499" s="89">
        <f>+D37499*E37499</f>
        <v>2977.59</v>
      </c>
    </row>
    <row r="37500" spans="1:6" ht="409.6" hidden="1" customHeight="1" x14ac:dyDescent="0.2"/>
    <row r="37501" spans="1:6" ht="25.5" customHeight="1" x14ac:dyDescent="0.2">
      <c r="A37501" s="84" t="s">
        <v>7316</v>
      </c>
      <c r="B37501" s="85" t="s">
        <v>7317</v>
      </c>
      <c r="C37501" s="86" t="s">
        <v>9</v>
      </c>
      <c r="D37501" s="87">
        <v>0.74</v>
      </c>
      <c r="E37501" s="88">
        <v>1088500</v>
      </c>
      <c r="F37501" s="89">
        <f>+D37501*E37501</f>
        <v>805490</v>
      </c>
    </row>
    <row r="37502" spans="1:6" ht="409.6" hidden="1" customHeight="1" x14ac:dyDescent="0.2"/>
    <row r="37503" spans="1:6" ht="25.5" customHeight="1" x14ac:dyDescent="0.2">
      <c r="A37503" s="84" t="s">
        <v>7318</v>
      </c>
      <c r="B37503" s="85" t="s">
        <v>7319</v>
      </c>
      <c r="C37503" s="86" t="s">
        <v>9</v>
      </c>
      <c r="D37503" s="87">
        <v>0.18</v>
      </c>
      <c r="E37503" s="88">
        <v>621400</v>
      </c>
      <c r="F37503" s="89">
        <f>+D37503*E37503</f>
        <v>111852</v>
      </c>
    </row>
    <row r="37504" spans="1:6" ht="409.6" hidden="1" customHeight="1" x14ac:dyDescent="0.2"/>
    <row r="37505" spans="1:6" ht="25.5" customHeight="1" thickBot="1" x14ac:dyDescent="0.25">
      <c r="A37505" s="84" t="s">
        <v>7320</v>
      </c>
      <c r="B37505" s="85" t="s">
        <v>7321</v>
      </c>
      <c r="C37505" s="86" t="s">
        <v>9</v>
      </c>
      <c r="D37505" s="87">
        <v>0.1</v>
      </c>
      <c r="E37505" s="88">
        <v>321466</v>
      </c>
      <c r="F37505" s="89">
        <f>+D37505*E37505</f>
        <v>32146.600000000002</v>
      </c>
    </row>
    <row r="37506" spans="1:6" ht="409.6" hidden="1" customHeight="1" thickBot="1" x14ac:dyDescent="0.25"/>
    <row r="37507" spans="1:6" ht="13.5" customHeight="1" thickBot="1" x14ac:dyDescent="0.25">
      <c r="A37507" s="90" t="s">
        <v>4883</v>
      </c>
      <c r="B37507" s="91"/>
      <c r="C37507" s="92">
        <v>87.310682797778696</v>
      </c>
      <c r="D37507" s="91"/>
      <c r="E37507" s="93" t="s">
        <v>4884</v>
      </c>
      <c r="F37507" s="94">
        <v>952467</v>
      </c>
    </row>
    <row r="37508" spans="1:6" ht="0.2" customHeight="1" x14ac:dyDescent="0.2"/>
    <row r="37509" spans="1:6" ht="12.75" customHeight="1" x14ac:dyDescent="0.2">
      <c r="A37509" s="80" t="s">
        <v>4871</v>
      </c>
      <c r="B37509" s="81" t="s">
        <v>4885</v>
      </c>
      <c r="C37509" s="82" t="s">
        <v>4870</v>
      </c>
      <c r="D37509" s="82" t="s">
        <v>4873</v>
      </c>
      <c r="E37509" s="82" t="s">
        <v>4874</v>
      </c>
      <c r="F37509" s="83" t="s">
        <v>4875</v>
      </c>
    </row>
    <row r="37510" spans="1:6" ht="409.6" hidden="1" customHeight="1" x14ac:dyDescent="0.2"/>
    <row r="37511" spans="1:6" ht="25.5" customHeight="1" thickBot="1" x14ac:dyDescent="0.25">
      <c r="A37511" s="84" t="s">
        <v>6003</v>
      </c>
      <c r="B37511" s="85" t="s">
        <v>6004</v>
      </c>
      <c r="C37511" s="86" t="s">
        <v>4888</v>
      </c>
      <c r="D37511" s="87">
        <v>0.125</v>
      </c>
      <c r="E37511" s="88">
        <v>184277</v>
      </c>
      <c r="F37511" s="89">
        <f>+D37511*E37511</f>
        <v>23034.625</v>
      </c>
    </row>
    <row r="37512" spans="1:6" ht="409.6" hidden="1" customHeight="1" thickBot="1" x14ac:dyDescent="0.25"/>
    <row r="37513" spans="1:6" ht="13.5" customHeight="1" thickBot="1" x14ac:dyDescent="0.25">
      <c r="A37513" s="90" t="s">
        <v>4893</v>
      </c>
      <c r="B37513" s="91"/>
      <c r="C37513" s="92">
        <v>2.1115708767304602</v>
      </c>
      <c r="D37513" s="91"/>
      <c r="E37513" s="93" t="s">
        <v>4884</v>
      </c>
      <c r="F37513" s="94">
        <v>23035</v>
      </c>
    </row>
    <row r="37514" spans="1:6" ht="0.2" customHeight="1" x14ac:dyDescent="0.2"/>
    <row r="37515" spans="1:6" ht="12.75" customHeight="1" x14ac:dyDescent="0.2">
      <c r="A37515" s="80" t="s">
        <v>4871</v>
      </c>
      <c r="B37515" s="81" t="s">
        <v>4894</v>
      </c>
      <c r="C37515" s="82" t="s">
        <v>4870</v>
      </c>
      <c r="D37515" s="82" t="s">
        <v>4873</v>
      </c>
      <c r="E37515" s="82" t="s">
        <v>4874</v>
      </c>
      <c r="F37515" s="83" t="s">
        <v>4875</v>
      </c>
    </row>
    <row r="37516" spans="1:6" ht="409.6" hidden="1" customHeight="1" x14ac:dyDescent="0.2"/>
    <row r="37517" spans="1:6" ht="25.5" customHeight="1" thickBot="1" x14ac:dyDescent="0.25">
      <c r="A37517" s="84" t="s">
        <v>4895</v>
      </c>
      <c r="B37517" s="85" t="s">
        <v>4896</v>
      </c>
      <c r="C37517" s="86" t="s">
        <v>4897</v>
      </c>
      <c r="D37517" s="87">
        <v>0.05</v>
      </c>
      <c r="E37517" s="88">
        <v>23035</v>
      </c>
      <c r="F37517" s="89">
        <f>+D37517*E37517</f>
        <v>1151.75</v>
      </c>
    </row>
    <row r="37518" spans="1:6" ht="409.6" hidden="1" customHeight="1" thickBot="1" x14ac:dyDescent="0.25"/>
    <row r="37519" spans="1:6" ht="13.5" customHeight="1" thickBot="1" x14ac:dyDescent="0.25">
      <c r="A37519" s="90" t="s">
        <v>4898</v>
      </c>
      <c r="B37519" s="91"/>
      <c r="C37519" s="92">
        <v>0.10560146082020801</v>
      </c>
      <c r="D37519" s="91"/>
      <c r="E37519" s="93" t="s">
        <v>4884</v>
      </c>
      <c r="F37519" s="94">
        <v>1152</v>
      </c>
    </row>
    <row r="37520" spans="1:6" ht="0.2" customHeight="1" x14ac:dyDescent="0.2"/>
    <row r="37521" spans="1:6" ht="12.75" customHeight="1" x14ac:dyDescent="0.2">
      <c r="A37521" s="80" t="s">
        <v>4871</v>
      </c>
      <c r="B37521" s="81" t="s">
        <v>4899</v>
      </c>
      <c r="C37521" s="82" t="s">
        <v>4870</v>
      </c>
      <c r="D37521" s="82" t="s">
        <v>4873</v>
      </c>
      <c r="E37521" s="82" t="s">
        <v>4874</v>
      </c>
      <c r="F37521" s="83" t="s">
        <v>4875</v>
      </c>
    </row>
    <row r="37522" spans="1:6" ht="409.6" hidden="1" customHeight="1" x14ac:dyDescent="0.2"/>
    <row r="37523" spans="1:6" ht="25.5" customHeight="1" thickBot="1" x14ac:dyDescent="0.25">
      <c r="A37523" s="84" t="s">
        <v>2063</v>
      </c>
      <c r="B37523" s="85" t="s">
        <v>4922</v>
      </c>
      <c r="C37523" s="86" t="s">
        <v>2033</v>
      </c>
      <c r="D37523" s="87">
        <v>1.2</v>
      </c>
      <c r="E37523" s="88">
        <v>95200</v>
      </c>
      <c r="F37523" s="89">
        <f>+D37523*E37523</f>
        <v>114240</v>
      </c>
    </row>
    <row r="37524" spans="1:6" ht="409.6" hidden="1" customHeight="1" thickBot="1" x14ac:dyDescent="0.25"/>
    <row r="37525" spans="1:6" ht="13.5" customHeight="1" thickBot="1" x14ac:dyDescent="0.25">
      <c r="A37525" s="90" t="s">
        <v>4904</v>
      </c>
      <c r="B37525" s="91"/>
      <c r="C37525" s="92">
        <v>10.4721448646706</v>
      </c>
      <c r="D37525" s="91"/>
      <c r="E37525" s="93" t="s">
        <v>4884</v>
      </c>
      <c r="F37525" s="94">
        <v>114240</v>
      </c>
    </row>
    <row r="37526" spans="1:6" ht="0.2" customHeight="1" thickBot="1" x14ac:dyDescent="0.25"/>
    <row r="37527" spans="1:6" ht="12.75" customHeight="1" thickBot="1" x14ac:dyDescent="0.3">
      <c r="A37527" s="157" t="s">
        <v>4909</v>
      </c>
      <c r="B37527" s="158"/>
      <c r="C37527" s="158"/>
      <c r="D37527" s="158"/>
      <c r="E37527" s="159">
        <v>1090894</v>
      </c>
      <c r="F37527" s="160"/>
    </row>
    <row r="37528" spans="1:6" ht="12.75" customHeight="1" x14ac:dyDescent="0.2"/>
    <row r="37529" spans="1:6" ht="12.75" customHeight="1" x14ac:dyDescent="0.2"/>
    <row r="37530" spans="1:6" ht="409.6" hidden="1" customHeight="1" x14ac:dyDescent="0.2"/>
    <row r="37531" spans="1:6" ht="12.75" customHeight="1" x14ac:dyDescent="0.25">
      <c r="A37531" s="144" t="s">
        <v>4868</v>
      </c>
      <c r="B37531" s="145"/>
      <c r="C37531" s="145"/>
      <c r="D37531" s="145"/>
      <c r="E37531" s="146"/>
      <c r="F37531" s="147"/>
    </row>
    <row r="37532" spans="1:6" ht="12.75" customHeight="1" x14ac:dyDescent="0.2">
      <c r="A37532" s="138" t="s">
        <v>4240</v>
      </c>
      <c r="B37532" s="139"/>
      <c r="C37532" s="139"/>
      <c r="D37532" s="140"/>
      <c r="E37532" s="76" t="s">
        <v>4869</v>
      </c>
      <c r="F37532" s="77" t="s">
        <v>4870</v>
      </c>
    </row>
    <row r="37533" spans="1:6" ht="12.75" customHeight="1" x14ac:dyDescent="0.2">
      <c r="A37533" s="141"/>
      <c r="B37533" s="142"/>
      <c r="C37533" s="142"/>
      <c r="D37533" s="143"/>
      <c r="E37533" s="78" t="s">
        <v>4239</v>
      </c>
      <c r="F37533" s="79" t="s">
        <v>9</v>
      </c>
    </row>
    <row r="37534" spans="1:6" ht="409.6" hidden="1" customHeight="1" x14ac:dyDescent="0.2"/>
    <row r="37535" spans="1:6" ht="12.75" customHeight="1" x14ac:dyDescent="0.2">
      <c r="A37535" s="80" t="s">
        <v>4871</v>
      </c>
      <c r="B37535" s="81" t="s">
        <v>4872</v>
      </c>
      <c r="C37535" s="82" t="s">
        <v>4870</v>
      </c>
      <c r="D37535" s="82" t="s">
        <v>4873</v>
      </c>
      <c r="E37535" s="82" t="s">
        <v>4874</v>
      </c>
      <c r="F37535" s="83" t="s">
        <v>4875</v>
      </c>
    </row>
    <row r="37536" spans="1:6" ht="409.6" hidden="1" customHeight="1" x14ac:dyDescent="0.2"/>
    <row r="37537" spans="1:6" ht="25.5" customHeight="1" x14ac:dyDescent="0.2">
      <c r="A37537" s="84" t="s">
        <v>7322</v>
      </c>
      <c r="B37537" s="85" t="s">
        <v>7323</v>
      </c>
      <c r="C37537" s="86" t="s">
        <v>9</v>
      </c>
      <c r="D37537" s="87">
        <v>1</v>
      </c>
      <c r="E37537" s="88">
        <v>337356</v>
      </c>
      <c r="F37537" s="89">
        <f>+D37537*E37537</f>
        <v>337356</v>
      </c>
    </row>
    <row r="37538" spans="1:6" ht="409.6" hidden="1" customHeight="1" x14ac:dyDescent="0.2"/>
    <row r="37539" spans="1:6" ht="25.5" customHeight="1" thickBot="1" x14ac:dyDescent="0.25">
      <c r="A37539" s="84" t="s">
        <v>5575</v>
      </c>
      <c r="B37539" s="85" t="s">
        <v>5576</v>
      </c>
      <c r="C37539" s="86" t="s">
        <v>106</v>
      </c>
      <c r="D37539" s="87">
        <v>0.15</v>
      </c>
      <c r="E37539" s="88">
        <v>297759</v>
      </c>
      <c r="F37539" s="89">
        <f>+D37539*E37539</f>
        <v>44663.85</v>
      </c>
    </row>
    <row r="37540" spans="1:6" ht="409.6" hidden="1" customHeight="1" thickBot="1" x14ac:dyDescent="0.25"/>
    <row r="37541" spans="1:6" ht="13.5" customHeight="1" thickBot="1" x14ac:dyDescent="0.25">
      <c r="A37541" s="90" t="s">
        <v>4883</v>
      </c>
      <c r="B37541" s="91"/>
      <c r="C37541" s="92">
        <v>76.261543436859895</v>
      </c>
      <c r="D37541" s="91"/>
      <c r="E37541" s="93" t="s">
        <v>4884</v>
      </c>
      <c r="F37541" s="94">
        <v>382020</v>
      </c>
    </row>
    <row r="37542" spans="1:6" ht="0.2" customHeight="1" x14ac:dyDescent="0.2"/>
    <row r="37543" spans="1:6" ht="12.75" customHeight="1" x14ac:dyDescent="0.2">
      <c r="A37543" s="80" t="s">
        <v>4871</v>
      </c>
      <c r="B37543" s="81" t="s">
        <v>4885</v>
      </c>
      <c r="C37543" s="82" t="s">
        <v>4870</v>
      </c>
      <c r="D37543" s="82" t="s">
        <v>4873</v>
      </c>
      <c r="E37543" s="82" t="s">
        <v>4874</v>
      </c>
      <c r="F37543" s="83" t="s">
        <v>4875</v>
      </c>
    </row>
    <row r="37544" spans="1:6" ht="409.6" hidden="1" customHeight="1" x14ac:dyDescent="0.2"/>
    <row r="37545" spans="1:6" ht="25.5" customHeight="1" thickBot="1" x14ac:dyDescent="0.25">
      <c r="A37545" s="84" t="s">
        <v>6003</v>
      </c>
      <c r="B37545" s="85" t="s">
        <v>6004</v>
      </c>
      <c r="C37545" s="86" t="s">
        <v>4888</v>
      </c>
      <c r="D37545" s="87">
        <v>0.28000000000000003</v>
      </c>
      <c r="E37545" s="88">
        <v>184277</v>
      </c>
      <c r="F37545" s="89">
        <f>+D37545*E37545</f>
        <v>51597.560000000005</v>
      </c>
    </row>
    <row r="37546" spans="1:6" ht="409.6" hidden="1" customHeight="1" thickBot="1" x14ac:dyDescent="0.25"/>
    <row r="37547" spans="1:6" ht="13.5" customHeight="1" thickBot="1" x14ac:dyDescent="0.25">
      <c r="A37547" s="90" t="s">
        <v>4893</v>
      </c>
      <c r="B37547" s="91"/>
      <c r="C37547" s="92">
        <v>10.3003589295197</v>
      </c>
      <c r="D37547" s="91"/>
      <c r="E37547" s="93" t="s">
        <v>4884</v>
      </c>
      <c r="F37547" s="94">
        <v>51598</v>
      </c>
    </row>
    <row r="37548" spans="1:6" ht="0.2" customHeight="1" x14ac:dyDescent="0.2"/>
    <row r="37549" spans="1:6" ht="12.75" customHeight="1" x14ac:dyDescent="0.2">
      <c r="A37549" s="80" t="s">
        <v>4871</v>
      </c>
      <c r="B37549" s="81" t="s">
        <v>4894</v>
      </c>
      <c r="C37549" s="82" t="s">
        <v>4870</v>
      </c>
      <c r="D37549" s="82" t="s">
        <v>4873</v>
      </c>
      <c r="E37549" s="82" t="s">
        <v>4874</v>
      </c>
      <c r="F37549" s="83" t="s">
        <v>4875</v>
      </c>
    </row>
    <row r="37550" spans="1:6" ht="409.6" hidden="1" customHeight="1" x14ac:dyDescent="0.2"/>
    <row r="37551" spans="1:6" ht="25.5" customHeight="1" thickBot="1" x14ac:dyDescent="0.25">
      <c r="A37551" s="84" t="s">
        <v>4895</v>
      </c>
      <c r="B37551" s="85" t="s">
        <v>4896</v>
      </c>
      <c r="C37551" s="86" t="s">
        <v>4897</v>
      </c>
      <c r="D37551" s="87">
        <v>0.05</v>
      </c>
      <c r="E37551" s="88">
        <v>51598</v>
      </c>
      <c r="F37551" s="89">
        <f>+D37551*E37551</f>
        <v>2579.9</v>
      </c>
    </row>
    <row r="37552" spans="1:6" ht="409.6" hidden="1" customHeight="1" thickBot="1" x14ac:dyDescent="0.25"/>
    <row r="37553" spans="1:6" ht="13.5" customHeight="1" thickBot="1" x14ac:dyDescent="0.25">
      <c r="A37553" s="90" t="s">
        <v>4898</v>
      </c>
      <c r="B37553" s="91"/>
      <c r="C37553" s="92">
        <v>0.51503790918564096</v>
      </c>
      <c r="D37553" s="91"/>
      <c r="E37553" s="93" t="s">
        <v>4884</v>
      </c>
      <c r="F37553" s="94">
        <v>2580</v>
      </c>
    </row>
    <row r="37554" spans="1:6" ht="0.2" customHeight="1" x14ac:dyDescent="0.2"/>
    <row r="37555" spans="1:6" ht="12.75" customHeight="1" x14ac:dyDescent="0.2">
      <c r="A37555" s="80" t="s">
        <v>4871</v>
      </c>
      <c r="B37555" s="81" t="s">
        <v>4899</v>
      </c>
      <c r="C37555" s="82" t="s">
        <v>4870</v>
      </c>
      <c r="D37555" s="82" t="s">
        <v>4873</v>
      </c>
      <c r="E37555" s="82" t="s">
        <v>4874</v>
      </c>
      <c r="F37555" s="83" t="s">
        <v>4875</v>
      </c>
    </row>
    <row r="37556" spans="1:6" ht="409.6" hidden="1" customHeight="1" x14ac:dyDescent="0.2"/>
    <row r="37557" spans="1:6" ht="25.5" customHeight="1" thickBot="1" x14ac:dyDescent="0.25">
      <c r="A37557" s="84" t="s">
        <v>2063</v>
      </c>
      <c r="B37557" s="85" t="s">
        <v>4922</v>
      </c>
      <c r="C37557" s="86" t="s">
        <v>2033</v>
      </c>
      <c r="D37557" s="87">
        <v>0.68</v>
      </c>
      <c r="E37557" s="88">
        <v>95200</v>
      </c>
      <c r="F37557" s="89">
        <f>+D37557*E37557</f>
        <v>64736.000000000007</v>
      </c>
    </row>
    <row r="37558" spans="1:6" ht="409.6" hidden="1" customHeight="1" thickBot="1" x14ac:dyDescent="0.25"/>
    <row r="37559" spans="1:6" ht="13.5" customHeight="1" thickBot="1" x14ac:dyDescent="0.25">
      <c r="A37559" s="90" t="s">
        <v>4904</v>
      </c>
      <c r="B37559" s="91"/>
      <c r="C37559" s="92">
        <v>12.9230597244348</v>
      </c>
      <c r="D37559" s="91"/>
      <c r="E37559" s="93" t="s">
        <v>4884</v>
      </c>
      <c r="F37559" s="94">
        <v>64736</v>
      </c>
    </row>
    <row r="37560" spans="1:6" ht="0.2" customHeight="1" thickBot="1" x14ac:dyDescent="0.25"/>
    <row r="37561" spans="1:6" ht="12.75" customHeight="1" thickBot="1" x14ac:dyDescent="0.3">
      <c r="A37561" s="157" t="s">
        <v>4909</v>
      </c>
      <c r="B37561" s="158"/>
      <c r="C37561" s="158"/>
      <c r="D37561" s="158"/>
      <c r="E37561" s="159">
        <v>500934</v>
      </c>
      <c r="F37561" s="160"/>
    </row>
    <row r="37562" spans="1:6" ht="12.75" customHeight="1" x14ac:dyDescent="0.2"/>
    <row r="37563" spans="1:6" ht="12.75" customHeight="1" x14ac:dyDescent="0.2"/>
    <row r="37564" spans="1:6" ht="409.6" hidden="1" customHeight="1" x14ac:dyDescent="0.2"/>
    <row r="37565" spans="1:6" ht="12.75" customHeight="1" x14ac:dyDescent="0.25">
      <c r="A37565" s="144" t="s">
        <v>4868</v>
      </c>
      <c r="B37565" s="145"/>
      <c r="C37565" s="145"/>
      <c r="D37565" s="145"/>
      <c r="E37565" s="146"/>
      <c r="F37565" s="147"/>
    </row>
    <row r="37566" spans="1:6" ht="12.75" customHeight="1" x14ac:dyDescent="0.2">
      <c r="A37566" s="138" t="s">
        <v>4242</v>
      </c>
      <c r="B37566" s="139"/>
      <c r="C37566" s="139"/>
      <c r="D37566" s="140"/>
      <c r="E37566" s="76" t="s">
        <v>4869</v>
      </c>
      <c r="F37566" s="77" t="s">
        <v>4870</v>
      </c>
    </row>
    <row r="37567" spans="1:6" ht="12.75" customHeight="1" x14ac:dyDescent="0.2">
      <c r="A37567" s="141"/>
      <c r="B37567" s="142"/>
      <c r="C37567" s="142"/>
      <c r="D37567" s="143"/>
      <c r="E37567" s="78" t="s">
        <v>4241</v>
      </c>
      <c r="F37567" s="79" t="s">
        <v>9</v>
      </c>
    </row>
    <row r="37568" spans="1:6" ht="409.6" hidden="1" customHeight="1" x14ac:dyDescent="0.2"/>
    <row r="37569" spans="1:6" ht="12.75" customHeight="1" x14ac:dyDescent="0.2">
      <c r="A37569" s="80" t="s">
        <v>4871</v>
      </c>
      <c r="B37569" s="81" t="s">
        <v>4872</v>
      </c>
      <c r="C37569" s="82" t="s">
        <v>4870</v>
      </c>
      <c r="D37569" s="82" t="s">
        <v>4873</v>
      </c>
      <c r="E37569" s="82" t="s">
        <v>4874</v>
      </c>
      <c r="F37569" s="83" t="s">
        <v>4875</v>
      </c>
    </row>
    <row r="37570" spans="1:6" ht="409.6" hidden="1" customHeight="1" x14ac:dyDescent="0.2"/>
    <row r="37571" spans="1:6" ht="25.5" customHeight="1" x14ac:dyDescent="0.2">
      <c r="A37571" s="84" t="s">
        <v>7324</v>
      </c>
      <c r="B37571" s="85" t="s">
        <v>7325</v>
      </c>
      <c r="C37571" s="86" t="s">
        <v>9</v>
      </c>
      <c r="D37571" s="87">
        <v>1</v>
      </c>
      <c r="E37571" s="88">
        <v>721680</v>
      </c>
      <c r="F37571" s="89">
        <f>+D37571*E37571</f>
        <v>721680</v>
      </c>
    </row>
    <row r="37572" spans="1:6" ht="409.6" hidden="1" customHeight="1" x14ac:dyDescent="0.2"/>
    <row r="37573" spans="1:6" ht="25.5" customHeight="1" thickBot="1" x14ac:dyDescent="0.25">
      <c r="A37573" s="84" t="s">
        <v>5575</v>
      </c>
      <c r="B37573" s="85" t="s">
        <v>5576</v>
      </c>
      <c r="C37573" s="86" t="s">
        <v>106</v>
      </c>
      <c r="D37573" s="87">
        <v>0.15</v>
      </c>
      <c r="E37573" s="88">
        <v>297759</v>
      </c>
      <c r="F37573" s="89">
        <f>+D37573*E37573</f>
        <v>44663.85</v>
      </c>
    </row>
    <row r="37574" spans="1:6" ht="409.6" hidden="1" customHeight="1" thickBot="1" x14ac:dyDescent="0.25"/>
    <row r="37575" spans="1:6" ht="13.5" customHeight="1" thickBot="1" x14ac:dyDescent="0.25">
      <c r="A37575" s="90" t="s">
        <v>4883</v>
      </c>
      <c r="B37575" s="91"/>
      <c r="C37575" s="92">
        <v>89.602895937759797</v>
      </c>
      <c r="D37575" s="91"/>
      <c r="E37575" s="93" t="s">
        <v>4884</v>
      </c>
      <c r="F37575" s="94">
        <v>766344</v>
      </c>
    </row>
    <row r="37576" spans="1:6" ht="0.2" customHeight="1" x14ac:dyDescent="0.2"/>
    <row r="37577" spans="1:6" ht="12.75" customHeight="1" x14ac:dyDescent="0.2">
      <c r="A37577" s="80" t="s">
        <v>4871</v>
      </c>
      <c r="B37577" s="81" t="s">
        <v>4885</v>
      </c>
      <c r="C37577" s="82" t="s">
        <v>4870</v>
      </c>
      <c r="D37577" s="82" t="s">
        <v>4873</v>
      </c>
      <c r="E37577" s="82" t="s">
        <v>4874</v>
      </c>
      <c r="F37577" s="83" t="s">
        <v>4875</v>
      </c>
    </row>
    <row r="37578" spans="1:6" ht="409.6" hidden="1" customHeight="1" x14ac:dyDescent="0.2"/>
    <row r="37579" spans="1:6" ht="25.5" customHeight="1" thickBot="1" x14ac:dyDescent="0.25">
      <c r="A37579" s="84" t="s">
        <v>6003</v>
      </c>
      <c r="B37579" s="85" t="s">
        <v>6004</v>
      </c>
      <c r="C37579" s="86" t="s">
        <v>4888</v>
      </c>
      <c r="D37579" s="87">
        <v>0.125</v>
      </c>
      <c r="E37579" s="88">
        <v>184277</v>
      </c>
      <c r="F37579" s="89">
        <f>+D37579*E37579</f>
        <v>23034.625</v>
      </c>
    </row>
    <row r="37580" spans="1:6" ht="409.6" hidden="1" customHeight="1" thickBot="1" x14ac:dyDescent="0.25"/>
    <row r="37581" spans="1:6" ht="13.5" customHeight="1" thickBot="1" x14ac:dyDescent="0.25">
      <c r="A37581" s="90" t="s">
        <v>4893</v>
      </c>
      <c r="B37581" s="91"/>
      <c r="C37581" s="92">
        <v>2.6933109777414499</v>
      </c>
      <c r="D37581" s="91"/>
      <c r="E37581" s="93" t="s">
        <v>4884</v>
      </c>
      <c r="F37581" s="94">
        <v>23035</v>
      </c>
    </row>
    <row r="37582" spans="1:6" ht="0.2" customHeight="1" x14ac:dyDescent="0.2"/>
    <row r="37583" spans="1:6" ht="12.75" customHeight="1" x14ac:dyDescent="0.2">
      <c r="A37583" s="80" t="s">
        <v>4871</v>
      </c>
      <c r="B37583" s="81" t="s">
        <v>4894</v>
      </c>
      <c r="C37583" s="82" t="s">
        <v>4870</v>
      </c>
      <c r="D37583" s="82" t="s">
        <v>4873</v>
      </c>
      <c r="E37583" s="82" t="s">
        <v>4874</v>
      </c>
      <c r="F37583" s="83" t="s">
        <v>4875</v>
      </c>
    </row>
    <row r="37584" spans="1:6" ht="409.6" hidden="1" customHeight="1" x14ac:dyDescent="0.2"/>
    <row r="37585" spans="1:6" ht="25.5" customHeight="1" thickBot="1" x14ac:dyDescent="0.25">
      <c r="A37585" s="84" t="s">
        <v>4895</v>
      </c>
      <c r="B37585" s="85" t="s">
        <v>4896</v>
      </c>
      <c r="C37585" s="86" t="s">
        <v>4897</v>
      </c>
      <c r="D37585" s="87">
        <v>0.05</v>
      </c>
      <c r="E37585" s="88">
        <v>23035</v>
      </c>
      <c r="F37585" s="89">
        <f>+D37585*E37585</f>
        <v>1151.75</v>
      </c>
    </row>
    <row r="37586" spans="1:6" ht="409.6" hidden="1" customHeight="1" thickBot="1" x14ac:dyDescent="0.25"/>
    <row r="37587" spans="1:6" ht="13.5" customHeight="1" thickBot="1" x14ac:dyDescent="0.25">
      <c r="A37587" s="90" t="s">
        <v>4898</v>
      </c>
      <c r="B37587" s="91"/>
      <c r="C37587" s="92">
        <v>0.13469477952499001</v>
      </c>
      <c r="D37587" s="91"/>
      <c r="E37587" s="93" t="s">
        <v>4884</v>
      </c>
      <c r="F37587" s="94">
        <v>1152</v>
      </c>
    </row>
    <row r="37588" spans="1:6" ht="0.2" customHeight="1" x14ac:dyDescent="0.2"/>
    <row r="37589" spans="1:6" ht="12.75" customHeight="1" x14ac:dyDescent="0.2">
      <c r="A37589" s="80" t="s">
        <v>4871</v>
      </c>
      <c r="B37589" s="81" t="s">
        <v>4899</v>
      </c>
      <c r="C37589" s="82" t="s">
        <v>4870</v>
      </c>
      <c r="D37589" s="82" t="s">
        <v>4873</v>
      </c>
      <c r="E37589" s="82" t="s">
        <v>4874</v>
      </c>
      <c r="F37589" s="83" t="s">
        <v>4875</v>
      </c>
    </row>
    <row r="37590" spans="1:6" ht="409.6" hidden="1" customHeight="1" x14ac:dyDescent="0.2"/>
    <row r="37591" spans="1:6" ht="25.5" customHeight="1" thickBot="1" x14ac:dyDescent="0.25">
      <c r="A37591" s="84" t="s">
        <v>2063</v>
      </c>
      <c r="B37591" s="85" t="s">
        <v>4922</v>
      </c>
      <c r="C37591" s="86" t="s">
        <v>2033</v>
      </c>
      <c r="D37591" s="87">
        <v>0.68</v>
      </c>
      <c r="E37591" s="88">
        <v>95200</v>
      </c>
      <c r="F37591" s="89">
        <f>+D37591*E37591</f>
        <v>64736.000000000007</v>
      </c>
    </row>
    <row r="37592" spans="1:6" ht="409.6" hidden="1" customHeight="1" thickBot="1" x14ac:dyDescent="0.25"/>
    <row r="37593" spans="1:6" ht="13.5" customHeight="1" thickBot="1" x14ac:dyDescent="0.25">
      <c r="A37593" s="90" t="s">
        <v>4904</v>
      </c>
      <c r="B37593" s="91"/>
      <c r="C37593" s="92">
        <v>7.5690983049737701</v>
      </c>
      <c r="D37593" s="91"/>
      <c r="E37593" s="93" t="s">
        <v>4884</v>
      </c>
      <c r="F37593" s="94">
        <v>64736</v>
      </c>
    </row>
    <row r="37594" spans="1:6" ht="0.2" customHeight="1" thickBot="1" x14ac:dyDescent="0.25"/>
    <row r="37595" spans="1:6" ht="12.75" customHeight="1" thickBot="1" x14ac:dyDescent="0.3">
      <c r="A37595" s="157" t="s">
        <v>4909</v>
      </c>
      <c r="B37595" s="158"/>
      <c r="C37595" s="158"/>
      <c r="D37595" s="158"/>
      <c r="E37595" s="159">
        <v>855267</v>
      </c>
      <c r="F37595" s="160"/>
    </row>
    <row r="37596" spans="1:6" ht="12.75" customHeight="1" x14ac:dyDescent="0.2"/>
    <row r="37597" spans="1:6" ht="12.75" customHeight="1" x14ac:dyDescent="0.2"/>
    <row r="37598" spans="1:6" ht="409.6" hidden="1" customHeight="1" x14ac:dyDescent="0.2"/>
    <row r="37599" spans="1:6" ht="12.75" customHeight="1" x14ac:dyDescent="0.25">
      <c r="A37599" s="144" t="s">
        <v>4868</v>
      </c>
      <c r="B37599" s="145"/>
      <c r="C37599" s="145"/>
      <c r="D37599" s="145"/>
      <c r="E37599" s="146"/>
      <c r="F37599" s="147"/>
    </row>
    <row r="37600" spans="1:6" ht="12.75" customHeight="1" x14ac:dyDescent="0.2">
      <c r="A37600" s="138" t="s">
        <v>4244</v>
      </c>
      <c r="B37600" s="139"/>
      <c r="C37600" s="139"/>
      <c r="D37600" s="140"/>
      <c r="E37600" s="76" t="s">
        <v>4869</v>
      </c>
      <c r="F37600" s="77" t="s">
        <v>4870</v>
      </c>
    </row>
    <row r="37601" spans="1:6" ht="12.75" customHeight="1" x14ac:dyDescent="0.2">
      <c r="A37601" s="141"/>
      <c r="B37601" s="142"/>
      <c r="C37601" s="142"/>
      <c r="D37601" s="143"/>
      <c r="E37601" s="78" t="s">
        <v>4243</v>
      </c>
      <c r="F37601" s="79" t="s">
        <v>106</v>
      </c>
    </row>
    <row r="37602" spans="1:6" ht="409.6" hidden="1" customHeight="1" x14ac:dyDescent="0.2"/>
    <row r="37603" spans="1:6" ht="12.75" customHeight="1" x14ac:dyDescent="0.2">
      <c r="A37603" s="80" t="s">
        <v>4871</v>
      </c>
      <c r="B37603" s="81" t="s">
        <v>4872</v>
      </c>
      <c r="C37603" s="82" t="s">
        <v>4870</v>
      </c>
      <c r="D37603" s="82" t="s">
        <v>4873</v>
      </c>
      <c r="E37603" s="82" t="s">
        <v>4874</v>
      </c>
      <c r="F37603" s="83" t="s">
        <v>4875</v>
      </c>
    </row>
    <row r="37604" spans="1:6" ht="409.6" hidden="1" customHeight="1" x14ac:dyDescent="0.2"/>
    <row r="37605" spans="1:6" ht="25.5" customHeight="1" x14ac:dyDescent="0.2">
      <c r="A37605" s="84" t="s">
        <v>5154</v>
      </c>
      <c r="B37605" s="85" t="s">
        <v>5155</v>
      </c>
      <c r="C37605" s="86" t="s">
        <v>106</v>
      </c>
      <c r="D37605" s="87">
        <v>1.05</v>
      </c>
      <c r="E37605" s="88">
        <v>405694</v>
      </c>
      <c r="F37605" s="89">
        <f>+D37605*E37605</f>
        <v>425978.7</v>
      </c>
    </row>
    <row r="37606" spans="1:6" ht="409.6" hidden="1" customHeight="1" x14ac:dyDescent="0.2"/>
    <row r="37607" spans="1:6" ht="25.5" customHeight="1" x14ac:dyDescent="0.2">
      <c r="A37607" s="84" t="s">
        <v>5262</v>
      </c>
      <c r="B37607" s="85" t="s">
        <v>5263</v>
      </c>
      <c r="C37607" s="86" t="s">
        <v>7</v>
      </c>
      <c r="D37607" s="87">
        <v>33.109200000000001</v>
      </c>
      <c r="E37607" s="88">
        <v>6637</v>
      </c>
      <c r="F37607" s="89">
        <f>+D37607*E37607</f>
        <v>219745.7604</v>
      </c>
    </row>
    <row r="37608" spans="1:6" ht="409.6" hidden="1" customHeight="1" x14ac:dyDescent="0.2"/>
    <row r="37609" spans="1:6" ht="25.5" customHeight="1" x14ac:dyDescent="0.2">
      <c r="A37609" s="84" t="s">
        <v>5172</v>
      </c>
      <c r="B37609" s="85" t="s">
        <v>5173</v>
      </c>
      <c r="C37609" s="86" t="s">
        <v>9</v>
      </c>
      <c r="D37609" s="87">
        <v>0.18518999999999999</v>
      </c>
      <c r="E37609" s="88">
        <v>8900</v>
      </c>
      <c r="F37609" s="89">
        <f>+D37609*E37609</f>
        <v>1648.191</v>
      </c>
    </row>
    <row r="37610" spans="1:6" ht="409.6" hidden="1" customHeight="1" x14ac:dyDescent="0.2"/>
    <row r="37611" spans="1:6" ht="25.5" customHeight="1" thickBot="1" x14ac:dyDescent="0.25">
      <c r="A37611" s="84" t="s">
        <v>5438</v>
      </c>
      <c r="B37611" s="85" t="s">
        <v>5439</v>
      </c>
      <c r="C37611" s="86" t="s">
        <v>106</v>
      </c>
      <c r="D37611" s="87">
        <v>0.1</v>
      </c>
      <c r="E37611" s="88">
        <v>107489</v>
      </c>
      <c r="F37611" s="89">
        <f>+D37611*E37611</f>
        <v>10748.900000000001</v>
      </c>
    </row>
    <row r="37612" spans="1:6" ht="409.6" hidden="1" customHeight="1" x14ac:dyDescent="0.2"/>
    <row r="37613" spans="1:6" ht="13.5" customHeight="1" thickBot="1" x14ac:dyDescent="0.25">
      <c r="A37613" s="90" t="s">
        <v>4883</v>
      </c>
      <c r="B37613" s="91"/>
      <c r="C37613" s="92">
        <v>92.638048036170005</v>
      </c>
      <c r="D37613" s="91"/>
      <c r="E37613" s="93" t="s">
        <v>4884</v>
      </c>
      <c r="F37613" s="94">
        <v>658122</v>
      </c>
    </row>
    <row r="37614" spans="1:6" ht="0.2" customHeight="1" x14ac:dyDescent="0.2"/>
    <row r="37615" spans="1:6" ht="12.75" customHeight="1" x14ac:dyDescent="0.2">
      <c r="A37615" s="80" t="s">
        <v>4871</v>
      </c>
      <c r="B37615" s="81" t="s">
        <v>4885</v>
      </c>
      <c r="C37615" s="82" t="s">
        <v>4870</v>
      </c>
      <c r="D37615" s="82" t="s">
        <v>4873</v>
      </c>
      <c r="E37615" s="82" t="s">
        <v>4874</v>
      </c>
      <c r="F37615" s="83" t="s">
        <v>4875</v>
      </c>
    </row>
    <row r="37616" spans="1:6" ht="409.6" hidden="1" customHeight="1" x14ac:dyDescent="0.2"/>
    <row r="37617" spans="1:6" ht="25.5" customHeight="1" thickBot="1" x14ac:dyDescent="0.25">
      <c r="A37617" s="84" t="s">
        <v>4912</v>
      </c>
      <c r="B37617" s="85" t="s">
        <v>4913</v>
      </c>
      <c r="C37617" s="86" t="s">
        <v>4888</v>
      </c>
      <c r="D37617" s="87">
        <v>0.27029999999999998</v>
      </c>
      <c r="E37617" s="88">
        <v>184277</v>
      </c>
      <c r="F37617" s="89">
        <f>+D37617*E37617</f>
        <v>49810.073099999994</v>
      </c>
    </row>
    <row r="37618" spans="1:6" ht="409.6" hidden="1" customHeight="1" thickBot="1" x14ac:dyDescent="0.25"/>
    <row r="37619" spans="1:6" ht="13.5" customHeight="1" thickBot="1" x14ac:dyDescent="0.25">
      <c r="A37619" s="90" t="s">
        <v>4893</v>
      </c>
      <c r="B37619" s="91"/>
      <c r="C37619" s="92">
        <v>7.0113157935483503</v>
      </c>
      <c r="D37619" s="91"/>
      <c r="E37619" s="93" t="s">
        <v>4884</v>
      </c>
      <c r="F37619" s="94">
        <v>49810</v>
      </c>
    </row>
    <row r="37620" spans="1:6" ht="0.2" customHeight="1" x14ac:dyDescent="0.2"/>
    <row r="37621" spans="1:6" ht="12.75" customHeight="1" x14ac:dyDescent="0.2">
      <c r="A37621" s="80" t="s">
        <v>4871</v>
      </c>
      <c r="B37621" s="81" t="s">
        <v>4894</v>
      </c>
      <c r="C37621" s="82" t="s">
        <v>4870</v>
      </c>
      <c r="D37621" s="82" t="s">
        <v>4873</v>
      </c>
      <c r="E37621" s="82" t="s">
        <v>4874</v>
      </c>
      <c r="F37621" s="83" t="s">
        <v>4875</v>
      </c>
    </row>
    <row r="37622" spans="1:6" ht="409.6" hidden="1" customHeight="1" x14ac:dyDescent="0.2"/>
    <row r="37623" spans="1:6" ht="25.5" customHeight="1" thickBot="1" x14ac:dyDescent="0.25">
      <c r="A37623" s="84" t="s">
        <v>4895</v>
      </c>
      <c r="B37623" s="85" t="s">
        <v>4896</v>
      </c>
      <c r="C37623" s="86" t="s">
        <v>4897</v>
      </c>
      <c r="D37623" s="87">
        <v>0.05</v>
      </c>
      <c r="E37623" s="88">
        <v>49810</v>
      </c>
      <c r="F37623" s="89">
        <f>+D37623*E37623</f>
        <v>2490.5</v>
      </c>
    </row>
    <row r="37624" spans="1:6" ht="409.6" hidden="1" customHeight="1" thickBot="1" x14ac:dyDescent="0.25"/>
    <row r="37625" spans="1:6" ht="13.5" customHeight="1" thickBot="1" x14ac:dyDescent="0.25">
      <c r="A37625" s="90" t="s">
        <v>4898</v>
      </c>
      <c r="B37625" s="91"/>
      <c r="C37625" s="92">
        <v>0.35063617028164901</v>
      </c>
      <c r="D37625" s="91"/>
      <c r="E37625" s="93" t="s">
        <v>4884</v>
      </c>
      <c r="F37625" s="94">
        <v>2491</v>
      </c>
    </row>
    <row r="37626" spans="1:6" ht="0.2" customHeight="1" thickBot="1" x14ac:dyDescent="0.25"/>
    <row r="37627" spans="1:6" ht="12.75" customHeight="1" thickBot="1" x14ac:dyDescent="0.3">
      <c r="A37627" s="157" t="s">
        <v>4909</v>
      </c>
      <c r="B37627" s="158"/>
      <c r="C37627" s="158"/>
      <c r="D37627" s="158"/>
      <c r="E37627" s="159">
        <v>710423</v>
      </c>
      <c r="F37627" s="160"/>
    </row>
    <row r="37628" spans="1:6" ht="12.75" customHeight="1" x14ac:dyDescent="0.2"/>
    <row r="37629" spans="1:6" ht="12.75" customHeight="1" x14ac:dyDescent="0.2"/>
    <row r="37630" spans="1:6" ht="409.6" hidden="1" customHeight="1" x14ac:dyDescent="0.2"/>
    <row r="37631" spans="1:6" ht="12.75" customHeight="1" x14ac:dyDescent="0.25">
      <c r="A37631" s="144" t="s">
        <v>4868</v>
      </c>
      <c r="B37631" s="145"/>
      <c r="C37631" s="145"/>
      <c r="D37631" s="145"/>
      <c r="E37631" s="146"/>
      <c r="F37631" s="147"/>
    </row>
    <row r="37632" spans="1:6" ht="12.75" customHeight="1" x14ac:dyDescent="0.2">
      <c r="A37632" s="138" t="s">
        <v>4246</v>
      </c>
      <c r="B37632" s="139"/>
      <c r="C37632" s="139"/>
      <c r="D37632" s="140"/>
      <c r="E37632" s="76" t="s">
        <v>4869</v>
      </c>
      <c r="F37632" s="77" t="s">
        <v>4870</v>
      </c>
    </row>
    <row r="37633" spans="1:6" ht="12.75" customHeight="1" x14ac:dyDescent="0.2">
      <c r="A37633" s="141"/>
      <c r="B37633" s="142"/>
      <c r="C37633" s="142"/>
      <c r="D37633" s="143"/>
      <c r="E37633" s="78" t="s">
        <v>4245</v>
      </c>
      <c r="F37633" s="79" t="s">
        <v>9</v>
      </c>
    </row>
    <row r="37634" spans="1:6" ht="409.6" hidden="1" customHeight="1" x14ac:dyDescent="0.2"/>
    <row r="37635" spans="1:6" ht="12.75" customHeight="1" x14ac:dyDescent="0.2">
      <c r="A37635" s="80" t="s">
        <v>4871</v>
      </c>
      <c r="B37635" s="81" t="s">
        <v>4872</v>
      </c>
      <c r="C37635" s="82" t="s">
        <v>4870</v>
      </c>
      <c r="D37635" s="82" t="s">
        <v>4873</v>
      </c>
      <c r="E37635" s="82" t="s">
        <v>4874</v>
      </c>
      <c r="F37635" s="83" t="s">
        <v>4875</v>
      </c>
    </row>
    <row r="37636" spans="1:6" ht="409.6" hidden="1" customHeight="1" x14ac:dyDescent="0.2"/>
    <row r="37637" spans="1:6" ht="25.5" customHeight="1" x14ac:dyDescent="0.2">
      <c r="A37637" s="84" t="s">
        <v>5154</v>
      </c>
      <c r="B37637" s="85" t="s">
        <v>5155</v>
      </c>
      <c r="C37637" s="86" t="s">
        <v>106</v>
      </c>
      <c r="D37637" s="87">
        <v>0.57660999999999996</v>
      </c>
      <c r="E37637" s="88">
        <v>405694</v>
      </c>
      <c r="F37637" s="89">
        <f>+D37637*E37637</f>
        <v>233927.21733999997</v>
      </c>
    </row>
    <row r="37638" spans="1:6" ht="409.6" hidden="1" customHeight="1" x14ac:dyDescent="0.2"/>
    <row r="37639" spans="1:6" ht="25.5" customHeight="1" x14ac:dyDescent="0.2">
      <c r="A37639" s="84" t="s">
        <v>267</v>
      </c>
      <c r="B37639" s="85" t="s">
        <v>5006</v>
      </c>
      <c r="C37639" s="86" t="s">
        <v>5007</v>
      </c>
      <c r="D37639" s="87">
        <v>8.4000000000000005E-2</v>
      </c>
      <c r="E37639" s="88">
        <v>29141</v>
      </c>
      <c r="F37639" s="89">
        <f>+D37639*E37639</f>
        <v>2447.8440000000001</v>
      </c>
    </row>
    <row r="37640" spans="1:6" ht="409.6" hidden="1" customHeight="1" x14ac:dyDescent="0.2"/>
    <row r="37641" spans="1:6" ht="25.5" customHeight="1" thickBot="1" x14ac:dyDescent="0.25">
      <c r="A37641" s="84" t="s">
        <v>5172</v>
      </c>
      <c r="B37641" s="85" t="s">
        <v>5173</v>
      </c>
      <c r="C37641" s="86" t="s">
        <v>9</v>
      </c>
      <c r="D37641" s="87">
        <v>2</v>
      </c>
      <c r="E37641" s="88">
        <v>8900</v>
      </c>
      <c r="F37641" s="89">
        <f>+D37641*E37641</f>
        <v>17800</v>
      </c>
    </row>
    <row r="37642" spans="1:6" ht="409.6" hidden="1" customHeight="1" thickBot="1" x14ac:dyDescent="0.25"/>
    <row r="37643" spans="1:6" ht="13.5" customHeight="1" thickBot="1" x14ac:dyDescent="0.25">
      <c r="A37643" s="90" t="s">
        <v>4883</v>
      </c>
      <c r="B37643" s="91"/>
      <c r="C37643" s="92">
        <v>68.646038420715797</v>
      </c>
      <c r="D37643" s="91"/>
      <c r="E37643" s="93" t="s">
        <v>4884</v>
      </c>
      <c r="F37643" s="94">
        <v>254175</v>
      </c>
    </row>
    <row r="37644" spans="1:6" ht="0.2" customHeight="1" x14ac:dyDescent="0.2"/>
    <row r="37645" spans="1:6" ht="12.75" customHeight="1" x14ac:dyDescent="0.2">
      <c r="A37645" s="80" t="s">
        <v>4871</v>
      </c>
      <c r="B37645" s="81" t="s">
        <v>4885</v>
      </c>
      <c r="C37645" s="82" t="s">
        <v>4870</v>
      </c>
      <c r="D37645" s="82" t="s">
        <v>4873</v>
      </c>
      <c r="E37645" s="82" t="s">
        <v>4874</v>
      </c>
      <c r="F37645" s="83" t="s">
        <v>4875</v>
      </c>
    </row>
    <row r="37646" spans="1:6" ht="409.6" hidden="1" customHeight="1" x14ac:dyDescent="0.2"/>
    <row r="37647" spans="1:6" ht="25.5" customHeight="1" thickBot="1" x14ac:dyDescent="0.25">
      <c r="A37647" s="84" t="s">
        <v>4912</v>
      </c>
      <c r="B37647" s="85" t="s">
        <v>4913</v>
      </c>
      <c r="C37647" s="86" t="s">
        <v>4888</v>
      </c>
      <c r="D37647" s="87">
        <v>0.6</v>
      </c>
      <c r="E37647" s="88">
        <v>184277</v>
      </c>
      <c r="F37647" s="89">
        <f>+D37647*E37647</f>
        <v>110566.2</v>
      </c>
    </row>
    <row r="37648" spans="1:6" ht="409.6" hidden="1" customHeight="1" thickBot="1" x14ac:dyDescent="0.25"/>
    <row r="37649" spans="1:6" ht="13.5" customHeight="1" thickBot="1" x14ac:dyDescent="0.25">
      <c r="A37649" s="90" t="s">
        <v>4893</v>
      </c>
      <c r="B37649" s="91"/>
      <c r="C37649" s="92">
        <v>29.860992953771401</v>
      </c>
      <c r="D37649" s="91"/>
      <c r="E37649" s="93" t="s">
        <v>4884</v>
      </c>
      <c r="F37649" s="94">
        <v>110566</v>
      </c>
    </row>
    <row r="37650" spans="1:6" ht="0.2" customHeight="1" x14ac:dyDescent="0.2"/>
    <row r="37651" spans="1:6" ht="12.75" customHeight="1" x14ac:dyDescent="0.2">
      <c r="A37651" s="80" t="s">
        <v>4871</v>
      </c>
      <c r="B37651" s="81" t="s">
        <v>4894</v>
      </c>
      <c r="C37651" s="82" t="s">
        <v>4870</v>
      </c>
      <c r="D37651" s="82" t="s">
        <v>4873</v>
      </c>
      <c r="E37651" s="82" t="s">
        <v>4874</v>
      </c>
      <c r="F37651" s="83" t="s">
        <v>4875</v>
      </c>
    </row>
    <row r="37652" spans="1:6" ht="409.6" hidden="1" customHeight="1" x14ac:dyDescent="0.2"/>
    <row r="37653" spans="1:6" ht="25.5" customHeight="1" thickBot="1" x14ac:dyDescent="0.25">
      <c r="A37653" s="84" t="s">
        <v>4895</v>
      </c>
      <c r="B37653" s="85" t="s">
        <v>4896</v>
      </c>
      <c r="C37653" s="86" t="s">
        <v>4897</v>
      </c>
      <c r="D37653" s="87">
        <v>0.05</v>
      </c>
      <c r="E37653" s="88">
        <v>110566</v>
      </c>
      <c r="F37653" s="89">
        <f>+D37653*E37653</f>
        <v>5528.3</v>
      </c>
    </row>
    <row r="37654" spans="1:6" ht="409.6" hidden="1" customHeight="1" thickBot="1" x14ac:dyDescent="0.25"/>
    <row r="37655" spans="1:6" ht="13.5" customHeight="1" thickBot="1" x14ac:dyDescent="0.25">
      <c r="A37655" s="90" t="s">
        <v>4898</v>
      </c>
      <c r="B37655" s="91"/>
      <c r="C37655" s="92">
        <v>1.4929686255128001</v>
      </c>
      <c r="D37655" s="91"/>
      <c r="E37655" s="93" t="s">
        <v>4884</v>
      </c>
      <c r="F37655" s="94">
        <v>5528</v>
      </c>
    </row>
    <row r="37656" spans="1:6" ht="0.2" customHeight="1" thickBot="1" x14ac:dyDescent="0.25"/>
    <row r="37657" spans="1:6" ht="12.75" customHeight="1" thickBot="1" x14ac:dyDescent="0.3">
      <c r="A37657" s="157" t="s">
        <v>4909</v>
      </c>
      <c r="B37657" s="158"/>
      <c r="C37657" s="158"/>
      <c r="D37657" s="158"/>
      <c r="E37657" s="159">
        <v>370269</v>
      </c>
      <c r="F37657" s="160"/>
    </row>
    <row r="37658" spans="1:6" ht="12.75" customHeight="1" x14ac:dyDescent="0.2"/>
    <row r="37659" spans="1:6" ht="12.75" customHeight="1" x14ac:dyDescent="0.2"/>
    <row r="37660" spans="1:6" ht="409.6" hidden="1" customHeight="1" x14ac:dyDescent="0.2"/>
    <row r="37661" spans="1:6" ht="12.75" customHeight="1" x14ac:dyDescent="0.25">
      <c r="A37661" s="144" t="s">
        <v>4868</v>
      </c>
      <c r="B37661" s="145"/>
      <c r="C37661" s="145"/>
      <c r="D37661" s="145"/>
      <c r="E37661" s="146"/>
      <c r="F37661" s="147"/>
    </row>
    <row r="37662" spans="1:6" ht="12.75" customHeight="1" x14ac:dyDescent="0.2">
      <c r="A37662" s="138" t="s">
        <v>4248</v>
      </c>
      <c r="B37662" s="139"/>
      <c r="C37662" s="139"/>
      <c r="D37662" s="140"/>
      <c r="E37662" s="76" t="s">
        <v>4869</v>
      </c>
      <c r="F37662" s="77" t="s">
        <v>4870</v>
      </c>
    </row>
    <row r="37663" spans="1:6" ht="12.75" customHeight="1" x14ac:dyDescent="0.2">
      <c r="A37663" s="141"/>
      <c r="B37663" s="142"/>
      <c r="C37663" s="142"/>
      <c r="D37663" s="143"/>
      <c r="E37663" s="78" t="s">
        <v>4247</v>
      </c>
      <c r="F37663" s="79" t="s">
        <v>9</v>
      </c>
    </row>
    <row r="37664" spans="1:6" ht="409.6" hidden="1" customHeight="1" x14ac:dyDescent="0.2"/>
    <row r="37665" spans="1:6" ht="12.75" customHeight="1" x14ac:dyDescent="0.2">
      <c r="A37665" s="80" t="s">
        <v>4871</v>
      </c>
      <c r="B37665" s="81" t="s">
        <v>4872</v>
      </c>
      <c r="C37665" s="82" t="s">
        <v>4870</v>
      </c>
      <c r="D37665" s="82" t="s">
        <v>4873</v>
      </c>
      <c r="E37665" s="82" t="s">
        <v>4874</v>
      </c>
      <c r="F37665" s="83" t="s">
        <v>4875</v>
      </c>
    </row>
    <row r="37666" spans="1:6" ht="409.6" hidden="1" customHeight="1" x14ac:dyDescent="0.2"/>
    <row r="37667" spans="1:6" ht="25.5" customHeight="1" x14ac:dyDescent="0.2">
      <c r="A37667" s="84" t="s">
        <v>5154</v>
      </c>
      <c r="B37667" s="85" t="s">
        <v>5155</v>
      </c>
      <c r="C37667" s="86" t="s">
        <v>106</v>
      </c>
      <c r="D37667" s="87">
        <v>0.87373999999999996</v>
      </c>
      <c r="E37667" s="88">
        <v>405694</v>
      </c>
      <c r="F37667" s="89">
        <f>+D37667*E37667</f>
        <v>354471.07555999997</v>
      </c>
    </row>
    <row r="37668" spans="1:6" ht="409.6" hidden="1" customHeight="1" x14ac:dyDescent="0.2"/>
    <row r="37669" spans="1:6" ht="25.5" customHeight="1" x14ac:dyDescent="0.2">
      <c r="A37669" s="84" t="s">
        <v>267</v>
      </c>
      <c r="B37669" s="85" t="s">
        <v>5006</v>
      </c>
      <c r="C37669" s="86" t="s">
        <v>5007</v>
      </c>
      <c r="D37669" s="87">
        <v>0.105</v>
      </c>
      <c r="E37669" s="88">
        <v>29141</v>
      </c>
      <c r="F37669" s="89">
        <f>+D37669*E37669</f>
        <v>3059.8049999999998</v>
      </c>
    </row>
    <row r="37670" spans="1:6" ht="409.6" hidden="1" customHeight="1" x14ac:dyDescent="0.2"/>
    <row r="37671" spans="1:6" ht="25.5" customHeight="1" thickBot="1" x14ac:dyDescent="0.25">
      <c r="A37671" s="84" t="s">
        <v>5172</v>
      </c>
      <c r="B37671" s="85" t="s">
        <v>5173</v>
      </c>
      <c r="C37671" s="86" t="s">
        <v>9</v>
      </c>
      <c r="D37671" s="87">
        <v>2.25</v>
      </c>
      <c r="E37671" s="88">
        <v>8900</v>
      </c>
      <c r="F37671" s="89">
        <f>+D37671*E37671</f>
        <v>20025</v>
      </c>
    </row>
    <row r="37672" spans="1:6" ht="409.6" hidden="1" customHeight="1" x14ac:dyDescent="0.2"/>
    <row r="37673" spans="1:6" ht="13.5" customHeight="1" thickBot="1" x14ac:dyDescent="0.25">
      <c r="A37673" s="90" t="s">
        <v>4883</v>
      </c>
      <c r="B37673" s="91"/>
      <c r="C37673" s="92">
        <v>83.115613731524704</v>
      </c>
      <c r="D37673" s="91"/>
      <c r="E37673" s="93" t="s">
        <v>4884</v>
      </c>
      <c r="F37673" s="94">
        <v>377556</v>
      </c>
    </row>
    <row r="37674" spans="1:6" ht="0.2" customHeight="1" x14ac:dyDescent="0.2"/>
    <row r="37675" spans="1:6" ht="12.75" customHeight="1" x14ac:dyDescent="0.2">
      <c r="A37675" s="80" t="s">
        <v>4871</v>
      </c>
      <c r="B37675" s="81" t="s">
        <v>4885</v>
      </c>
      <c r="C37675" s="82" t="s">
        <v>4870</v>
      </c>
      <c r="D37675" s="82" t="s">
        <v>4873</v>
      </c>
      <c r="E37675" s="82" t="s">
        <v>4874</v>
      </c>
      <c r="F37675" s="83" t="s">
        <v>4875</v>
      </c>
    </row>
    <row r="37676" spans="1:6" ht="409.6" hidden="1" customHeight="1" x14ac:dyDescent="0.2"/>
    <row r="37677" spans="1:6" ht="25.5" customHeight="1" thickBot="1" x14ac:dyDescent="0.25">
      <c r="A37677" s="84" t="s">
        <v>4912</v>
      </c>
      <c r="B37677" s="85" t="s">
        <v>4913</v>
      </c>
      <c r="C37677" s="86" t="s">
        <v>4888</v>
      </c>
      <c r="D37677" s="87">
        <v>0.39639000000000002</v>
      </c>
      <c r="E37677" s="88">
        <v>184277</v>
      </c>
      <c r="F37677" s="89">
        <f>+D37677*E37677</f>
        <v>73045.560030000008</v>
      </c>
    </row>
    <row r="37678" spans="1:6" ht="409.6" hidden="1" customHeight="1" thickBot="1" x14ac:dyDescent="0.25"/>
    <row r="37679" spans="1:6" ht="13.5" customHeight="1" thickBot="1" x14ac:dyDescent="0.25">
      <c r="A37679" s="90" t="s">
        <v>4893</v>
      </c>
      <c r="B37679" s="91"/>
      <c r="C37679" s="92">
        <v>16.080430772211098</v>
      </c>
      <c r="D37679" s="91"/>
      <c r="E37679" s="93" t="s">
        <v>4884</v>
      </c>
      <c r="F37679" s="94">
        <v>73046</v>
      </c>
    </row>
    <row r="37680" spans="1:6" ht="0.2" customHeight="1" x14ac:dyDescent="0.2"/>
    <row r="37681" spans="1:6" ht="12.75" customHeight="1" x14ac:dyDescent="0.2">
      <c r="A37681" s="80" t="s">
        <v>4871</v>
      </c>
      <c r="B37681" s="81" t="s">
        <v>4894</v>
      </c>
      <c r="C37681" s="82" t="s">
        <v>4870</v>
      </c>
      <c r="D37681" s="82" t="s">
        <v>4873</v>
      </c>
      <c r="E37681" s="82" t="s">
        <v>4874</v>
      </c>
      <c r="F37681" s="83" t="s">
        <v>4875</v>
      </c>
    </row>
    <row r="37682" spans="1:6" ht="409.6" hidden="1" customHeight="1" x14ac:dyDescent="0.2"/>
    <row r="37683" spans="1:6" ht="25.5" customHeight="1" thickBot="1" x14ac:dyDescent="0.25">
      <c r="A37683" s="84" t="s">
        <v>4895</v>
      </c>
      <c r="B37683" s="85" t="s">
        <v>4896</v>
      </c>
      <c r="C37683" s="86" t="s">
        <v>4897</v>
      </c>
      <c r="D37683" s="87">
        <v>0.05</v>
      </c>
      <c r="E37683" s="88">
        <v>73046</v>
      </c>
      <c r="F37683" s="89">
        <f>+D37683*E37683</f>
        <v>3652.3</v>
      </c>
    </row>
    <row r="37684" spans="1:6" ht="409.6" hidden="1" customHeight="1" thickBot="1" x14ac:dyDescent="0.25"/>
    <row r="37685" spans="1:6" ht="13.5" customHeight="1" thickBot="1" x14ac:dyDescent="0.25">
      <c r="A37685" s="90" t="s">
        <v>4898</v>
      </c>
      <c r="B37685" s="91"/>
      <c r="C37685" s="92">
        <v>0.80395549626420504</v>
      </c>
      <c r="D37685" s="91"/>
      <c r="E37685" s="93" t="s">
        <v>4884</v>
      </c>
      <c r="F37685" s="94">
        <v>3652</v>
      </c>
    </row>
    <row r="37686" spans="1:6" ht="0.2" customHeight="1" thickBot="1" x14ac:dyDescent="0.25"/>
    <row r="37687" spans="1:6" ht="12.75" customHeight="1" thickBot="1" x14ac:dyDescent="0.3">
      <c r="A37687" s="157" t="s">
        <v>4909</v>
      </c>
      <c r="B37687" s="158"/>
      <c r="C37687" s="158"/>
      <c r="D37687" s="158"/>
      <c r="E37687" s="159">
        <v>454254</v>
      </c>
      <c r="F37687" s="160"/>
    </row>
    <row r="37688" spans="1:6" ht="12.75" customHeight="1" x14ac:dyDescent="0.2"/>
    <row r="37689" spans="1:6" ht="12.75" customHeight="1" x14ac:dyDescent="0.2"/>
    <row r="37690" spans="1:6" ht="12.75" customHeight="1" x14ac:dyDescent="0.25">
      <c r="A37690" s="144" t="s">
        <v>4868</v>
      </c>
      <c r="B37690" s="145"/>
      <c r="C37690" s="145"/>
      <c r="D37690" s="145"/>
      <c r="E37690" s="146"/>
      <c r="F37690" s="147"/>
    </row>
    <row r="37691" spans="1:6" ht="12.75" customHeight="1" x14ac:dyDescent="0.2">
      <c r="A37691" s="138" t="s">
        <v>4005</v>
      </c>
      <c r="B37691" s="139"/>
      <c r="C37691" s="139"/>
      <c r="D37691" s="140"/>
      <c r="E37691" s="76" t="s">
        <v>4869</v>
      </c>
      <c r="F37691" s="77" t="s">
        <v>4870</v>
      </c>
    </row>
    <row r="37692" spans="1:6" ht="12.75" customHeight="1" x14ac:dyDescent="0.2">
      <c r="A37692" s="141"/>
      <c r="B37692" s="142"/>
      <c r="C37692" s="142"/>
      <c r="D37692" s="143"/>
      <c r="E37692" s="78" t="s">
        <v>4249</v>
      </c>
      <c r="F37692" s="79" t="s">
        <v>9</v>
      </c>
    </row>
    <row r="37693" spans="1:6" ht="409.6" hidden="1" customHeight="1" x14ac:dyDescent="0.2"/>
    <row r="37694" spans="1:6" ht="12.75" customHeight="1" x14ac:dyDescent="0.2">
      <c r="A37694" s="80" t="s">
        <v>4871</v>
      </c>
      <c r="B37694" s="81" t="s">
        <v>4872</v>
      </c>
      <c r="C37694" s="82" t="s">
        <v>4870</v>
      </c>
      <c r="D37694" s="82" t="s">
        <v>4873</v>
      </c>
      <c r="E37694" s="82" t="s">
        <v>4874</v>
      </c>
      <c r="F37694" s="83" t="s">
        <v>4875</v>
      </c>
    </row>
    <row r="37695" spans="1:6" ht="409.6" hidden="1" customHeight="1" x14ac:dyDescent="0.2"/>
    <row r="37696" spans="1:6" ht="25.5" customHeight="1" x14ac:dyDescent="0.2">
      <c r="A37696" s="84" t="s">
        <v>5154</v>
      </c>
      <c r="B37696" s="85" t="s">
        <v>5155</v>
      </c>
      <c r="C37696" s="86" t="s">
        <v>106</v>
      </c>
      <c r="D37696" s="87">
        <v>5.2499999999999998E-2</v>
      </c>
      <c r="E37696" s="88">
        <v>405694</v>
      </c>
      <c r="F37696" s="89">
        <f>+D37696*E37696</f>
        <v>21298.934999999998</v>
      </c>
    </row>
    <row r="37697" spans="1:6" ht="409.6" hidden="1" customHeight="1" x14ac:dyDescent="0.2"/>
    <row r="37698" spans="1:6" ht="25.5" customHeight="1" thickBot="1" x14ac:dyDescent="0.25">
      <c r="A37698" s="84" t="s">
        <v>5172</v>
      </c>
      <c r="B37698" s="85" t="s">
        <v>5173</v>
      </c>
      <c r="C37698" s="86" t="s">
        <v>9</v>
      </c>
      <c r="D37698" s="87">
        <v>0.4</v>
      </c>
      <c r="E37698" s="88">
        <v>8900</v>
      </c>
      <c r="F37698" s="89">
        <f>+D37698*E37698</f>
        <v>3560</v>
      </c>
    </row>
    <row r="37699" spans="1:6" ht="409.6" hidden="1" customHeight="1" thickBot="1" x14ac:dyDescent="0.25"/>
    <row r="37700" spans="1:6" ht="13.5" customHeight="1" thickBot="1" x14ac:dyDescent="0.25">
      <c r="A37700" s="90" t="s">
        <v>4883</v>
      </c>
      <c r="B37700" s="91"/>
      <c r="C37700" s="92">
        <v>50.685071157688697</v>
      </c>
      <c r="D37700" s="91"/>
      <c r="E37700" s="93" t="s">
        <v>4884</v>
      </c>
      <c r="F37700" s="94">
        <v>24859</v>
      </c>
    </row>
    <row r="37701" spans="1:6" ht="0.2" customHeight="1" x14ac:dyDescent="0.2"/>
    <row r="37702" spans="1:6" ht="6.6" customHeight="1" x14ac:dyDescent="0.2"/>
    <row r="37703" spans="1:6" ht="12.75" customHeight="1" x14ac:dyDescent="0.2">
      <c r="A37703" s="80" t="s">
        <v>4871</v>
      </c>
      <c r="B37703" s="81" t="s">
        <v>4885</v>
      </c>
      <c r="C37703" s="82" t="s">
        <v>4870</v>
      </c>
      <c r="D37703" s="82" t="s">
        <v>4873</v>
      </c>
      <c r="E37703" s="82" t="s">
        <v>4874</v>
      </c>
      <c r="F37703" s="83" t="s">
        <v>4875</v>
      </c>
    </row>
    <row r="37704" spans="1:6" ht="409.6" hidden="1" customHeight="1" x14ac:dyDescent="0.2"/>
    <row r="37705" spans="1:6" ht="25.5" customHeight="1" thickBot="1" x14ac:dyDescent="0.25">
      <c r="A37705" s="84" t="s">
        <v>4912</v>
      </c>
      <c r="B37705" s="85" t="s">
        <v>4913</v>
      </c>
      <c r="C37705" s="86" t="s">
        <v>4888</v>
      </c>
      <c r="D37705" s="87">
        <v>0.125</v>
      </c>
      <c r="E37705" s="88">
        <v>184277</v>
      </c>
      <c r="F37705" s="89">
        <f>+D37705*E37705</f>
        <v>23034.625</v>
      </c>
    </row>
    <row r="37706" spans="1:6" ht="409.6" hidden="1" customHeight="1" thickBot="1" x14ac:dyDescent="0.25"/>
    <row r="37707" spans="1:6" ht="13.5" customHeight="1" thickBot="1" x14ac:dyDescent="0.25">
      <c r="A37707" s="90" t="s">
        <v>4893</v>
      </c>
      <c r="B37707" s="91"/>
      <c r="C37707" s="92">
        <v>46.966113444521497</v>
      </c>
      <c r="D37707" s="91"/>
      <c r="E37707" s="93" t="s">
        <v>4884</v>
      </c>
      <c r="F37707" s="94">
        <v>23035</v>
      </c>
    </row>
    <row r="37708" spans="1:6" ht="0.2" customHeight="1" x14ac:dyDescent="0.2"/>
    <row r="37709" spans="1:6" ht="12.75" customHeight="1" x14ac:dyDescent="0.2">
      <c r="A37709" s="80" t="s">
        <v>4871</v>
      </c>
      <c r="B37709" s="81" t="s">
        <v>4894</v>
      </c>
      <c r="C37709" s="82" t="s">
        <v>4870</v>
      </c>
      <c r="D37709" s="82" t="s">
        <v>4873</v>
      </c>
      <c r="E37709" s="82" t="s">
        <v>4874</v>
      </c>
      <c r="F37709" s="83" t="s">
        <v>4875</v>
      </c>
    </row>
    <row r="37710" spans="1:6" ht="409.6" hidden="1" customHeight="1" x14ac:dyDescent="0.2"/>
    <row r="37711" spans="1:6" ht="25.5" customHeight="1" thickBot="1" x14ac:dyDescent="0.25">
      <c r="A37711" s="84" t="s">
        <v>4895</v>
      </c>
      <c r="B37711" s="85" t="s">
        <v>4896</v>
      </c>
      <c r="C37711" s="86" t="s">
        <v>4897</v>
      </c>
      <c r="D37711" s="87">
        <v>0.05</v>
      </c>
      <c r="E37711" s="88">
        <v>23035</v>
      </c>
      <c r="F37711" s="89">
        <f>+D37711*E37711</f>
        <v>1151.75</v>
      </c>
    </row>
    <row r="37712" spans="1:6" ht="409.6" hidden="1" customHeight="1" thickBot="1" x14ac:dyDescent="0.25"/>
    <row r="37713" spans="1:6" ht="13.5" customHeight="1" thickBot="1" x14ac:dyDescent="0.25">
      <c r="A37713" s="90" t="s">
        <v>4898</v>
      </c>
      <c r="B37713" s="91"/>
      <c r="C37713" s="92">
        <v>2.3488153977898301</v>
      </c>
      <c r="D37713" s="91"/>
      <c r="E37713" s="93" t="s">
        <v>4884</v>
      </c>
      <c r="F37713" s="94">
        <v>1152</v>
      </c>
    </row>
    <row r="37714" spans="1:6" ht="0.2" customHeight="1" thickBot="1" x14ac:dyDescent="0.25"/>
    <row r="37715" spans="1:6" ht="12.75" customHeight="1" thickBot="1" x14ac:dyDescent="0.3">
      <c r="A37715" s="157" t="s">
        <v>4909</v>
      </c>
      <c r="B37715" s="158"/>
      <c r="C37715" s="158"/>
      <c r="D37715" s="158"/>
      <c r="E37715" s="159">
        <v>49046</v>
      </c>
      <c r="F37715" s="160"/>
    </row>
    <row r="37716" spans="1:6" ht="12.75" customHeight="1" x14ac:dyDescent="0.2"/>
    <row r="37717" spans="1:6" ht="12.75" customHeight="1" x14ac:dyDescent="0.2"/>
    <row r="37718" spans="1:6" ht="409.6" hidden="1" customHeight="1" x14ac:dyDescent="0.2"/>
    <row r="37719" spans="1:6" ht="12.75" customHeight="1" x14ac:dyDescent="0.25">
      <c r="A37719" s="144" t="s">
        <v>4868</v>
      </c>
      <c r="B37719" s="145"/>
      <c r="C37719" s="145"/>
      <c r="D37719" s="145"/>
      <c r="E37719" s="146"/>
      <c r="F37719" s="147"/>
    </row>
    <row r="37720" spans="1:6" ht="12.75" customHeight="1" x14ac:dyDescent="0.2">
      <c r="A37720" s="138" t="s">
        <v>4251</v>
      </c>
      <c r="B37720" s="139"/>
      <c r="C37720" s="139"/>
      <c r="D37720" s="140"/>
      <c r="E37720" s="76" t="s">
        <v>4869</v>
      </c>
      <c r="F37720" s="77" t="s">
        <v>4870</v>
      </c>
    </row>
    <row r="37721" spans="1:6" ht="12.75" customHeight="1" x14ac:dyDescent="0.2">
      <c r="A37721" s="141"/>
      <c r="B37721" s="142"/>
      <c r="C37721" s="142"/>
      <c r="D37721" s="143"/>
      <c r="E37721" s="78" t="s">
        <v>4250</v>
      </c>
      <c r="F37721" s="79" t="s">
        <v>9</v>
      </c>
    </row>
    <row r="37722" spans="1:6" ht="409.6" hidden="1" customHeight="1" x14ac:dyDescent="0.2"/>
    <row r="37723" spans="1:6" ht="12.75" customHeight="1" x14ac:dyDescent="0.2">
      <c r="A37723" s="80" t="s">
        <v>4871</v>
      </c>
      <c r="B37723" s="81" t="s">
        <v>4872</v>
      </c>
      <c r="C37723" s="82" t="s">
        <v>4870</v>
      </c>
      <c r="D37723" s="82" t="s">
        <v>4873</v>
      </c>
      <c r="E37723" s="82" t="s">
        <v>4874</v>
      </c>
      <c r="F37723" s="83" t="s">
        <v>4875</v>
      </c>
    </row>
    <row r="37724" spans="1:6" ht="409.6" hidden="1" customHeight="1" x14ac:dyDescent="0.2"/>
    <row r="37725" spans="1:6" ht="25.5" customHeight="1" x14ac:dyDescent="0.2">
      <c r="A37725" s="84" t="s">
        <v>7326</v>
      </c>
      <c r="B37725" s="85" t="s">
        <v>7327</v>
      </c>
      <c r="C37725" s="86" t="s">
        <v>7</v>
      </c>
      <c r="D37725" s="87">
        <v>7.5660000000000005E-2</v>
      </c>
      <c r="E37725" s="88">
        <v>3555</v>
      </c>
      <c r="F37725" s="89">
        <f>+D37725*E37725</f>
        <v>268.97130000000004</v>
      </c>
    </row>
    <row r="37726" spans="1:6" ht="409.6" hidden="1" customHeight="1" x14ac:dyDescent="0.2"/>
    <row r="37727" spans="1:6" ht="25.5" customHeight="1" thickBot="1" x14ac:dyDescent="0.25">
      <c r="A37727" s="84" t="s">
        <v>7328</v>
      </c>
      <c r="B37727" s="85" t="s">
        <v>7329</v>
      </c>
      <c r="C37727" s="86" t="s">
        <v>9</v>
      </c>
      <c r="D37727" s="87">
        <v>1</v>
      </c>
      <c r="E37727" s="88">
        <v>13682</v>
      </c>
      <c r="F37727" s="89">
        <f>+D37727*E37727</f>
        <v>13682</v>
      </c>
    </row>
    <row r="37728" spans="1:6" ht="409.6" hidden="1" customHeight="1" thickBot="1" x14ac:dyDescent="0.25"/>
    <row r="37729" spans="1:6" ht="13.5" customHeight="1" thickBot="1" x14ac:dyDescent="0.25">
      <c r="A37729" s="90" t="s">
        <v>4883</v>
      </c>
      <c r="B37729" s="91"/>
      <c r="C37729" s="92">
        <v>30.196969696969699</v>
      </c>
      <c r="D37729" s="91"/>
      <c r="E37729" s="93" t="s">
        <v>4884</v>
      </c>
      <c r="F37729" s="94">
        <v>13951</v>
      </c>
    </row>
    <row r="37730" spans="1:6" ht="0.2" customHeight="1" x14ac:dyDescent="0.2"/>
    <row r="37731" spans="1:6" ht="12.75" customHeight="1" x14ac:dyDescent="0.2">
      <c r="A37731" s="80" t="s">
        <v>4871</v>
      </c>
      <c r="B37731" s="81" t="s">
        <v>4885</v>
      </c>
      <c r="C37731" s="82" t="s">
        <v>4870</v>
      </c>
      <c r="D37731" s="82" t="s">
        <v>4873</v>
      </c>
      <c r="E37731" s="82" t="s">
        <v>4874</v>
      </c>
      <c r="F37731" s="83" t="s">
        <v>4875</v>
      </c>
    </row>
    <row r="37732" spans="1:6" ht="409.6" hidden="1" customHeight="1" x14ac:dyDescent="0.2"/>
    <row r="37733" spans="1:6" ht="25.5" customHeight="1" thickBot="1" x14ac:dyDescent="0.25">
      <c r="A37733" s="84" t="s">
        <v>4912</v>
      </c>
      <c r="B37733" s="85" t="s">
        <v>4913</v>
      </c>
      <c r="C37733" s="86" t="s">
        <v>4888</v>
      </c>
      <c r="D37733" s="87">
        <v>0.16667000000000001</v>
      </c>
      <c r="E37733" s="88">
        <v>184277</v>
      </c>
      <c r="F37733" s="89">
        <f>+D37733*E37733</f>
        <v>30713.447590000003</v>
      </c>
    </row>
    <row r="37734" spans="1:6" ht="409.6" hidden="1" customHeight="1" thickBot="1" x14ac:dyDescent="0.25"/>
    <row r="37735" spans="1:6" ht="13.5" customHeight="1" thickBot="1" x14ac:dyDescent="0.25">
      <c r="A37735" s="90" t="s">
        <v>4893</v>
      </c>
      <c r="B37735" s="91"/>
      <c r="C37735" s="92">
        <v>66.478354978355</v>
      </c>
      <c r="D37735" s="91"/>
      <c r="E37735" s="93" t="s">
        <v>4884</v>
      </c>
      <c r="F37735" s="94">
        <v>30713</v>
      </c>
    </row>
    <row r="37736" spans="1:6" ht="0.2" customHeight="1" x14ac:dyDescent="0.2"/>
    <row r="37737" spans="1:6" ht="12.75" customHeight="1" x14ac:dyDescent="0.2">
      <c r="A37737" s="80" t="s">
        <v>4871</v>
      </c>
      <c r="B37737" s="81" t="s">
        <v>4894</v>
      </c>
      <c r="C37737" s="82" t="s">
        <v>4870</v>
      </c>
      <c r="D37737" s="82" t="s">
        <v>4873</v>
      </c>
      <c r="E37737" s="82" t="s">
        <v>4874</v>
      </c>
      <c r="F37737" s="83" t="s">
        <v>4875</v>
      </c>
    </row>
    <row r="37738" spans="1:6" ht="409.6" hidden="1" customHeight="1" x14ac:dyDescent="0.2"/>
    <row r="37739" spans="1:6" ht="25.5" customHeight="1" thickBot="1" x14ac:dyDescent="0.25">
      <c r="A37739" s="84" t="s">
        <v>4895</v>
      </c>
      <c r="B37739" s="85" t="s">
        <v>4896</v>
      </c>
      <c r="C37739" s="86" t="s">
        <v>4897</v>
      </c>
      <c r="D37739" s="87">
        <v>0.05</v>
      </c>
      <c r="E37739" s="88">
        <v>30713</v>
      </c>
      <c r="F37739" s="89">
        <f>+D37739*E37739</f>
        <v>1535.65</v>
      </c>
    </row>
    <row r="37740" spans="1:6" ht="409.6" hidden="1" customHeight="1" thickBot="1" x14ac:dyDescent="0.25"/>
    <row r="37741" spans="1:6" ht="13.5" customHeight="1" thickBot="1" x14ac:dyDescent="0.25">
      <c r="A37741" s="90" t="s">
        <v>4898</v>
      </c>
      <c r="B37741" s="91"/>
      <c r="C37741" s="92">
        <v>3.32467532467532</v>
      </c>
      <c r="D37741" s="91"/>
      <c r="E37741" s="93" t="s">
        <v>4884</v>
      </c>
      <c r="F37741" s="94">
        <v>1536</v>
      </c>
    </row>
    <row r="37742" spans="1:6" ht="0.2" customHeight="1" thickBot="1" x14ac:dyDescent="0.25"/>
    <row r="37743" spans="1:6" ht="12.75" customHeight="1" thickBot="1" x14ac:dyDescent="0.3">
      <c r="A37743" s="157" t="s">
        <v>4909</v>
      </c>
      <c r="B37743" s="158"/>
      <c r="C37743" s="158"/>
      <c r="D37743" s="158"/>
      <c r="E37743" s="159">
        <v>46200</v>
      </c>
      <c r="F37743" s="160"/>
    </row>
    <row r="37744" spans="1:6" ht="12.75" customHeight="1" x14ac:dyDescent="0.2"/>
    <row r="37745" spans="1:6" ht="12.75" customHeight="1" x14ac:dyDescent="0.2"/>
    <row r="37746" spans="1:6" ht="409.6" hidden="1" customHeight="1" x14ac:dyDescent="0.2"/>
    <row r="37747" spans="1:6" ht="12.75" customHeight="1" x14ac:dyDescent="0.25">
      <c r="A37747" s="144" t="s">
        <v>4868</v>
      </c>
      <c r="B37747" s="145"/>
      <c r="C37747" s="145"/>
      <c r="D37747" s="145"/>
      <c r="E37747" s="146"/>
      <c r="F37747" s="147"/>
    </row>
    <row r="37748" spans="1:6" ht="12.75" customHeight="1" x14ac:dyDescent="0.2">
      <c r="A37748" s="138" t="s">
        <v>4253</v>
      </c>
      <c r="B37748" s="139"/>
      <c r="C37748" s="139"/>
      <c r="D37748" s="140"/>
      <c r="E37748" s="76" t="s">
        <v>4869</v>
      </c>
      <c r="F37748" s="77" t="s">
        <v>4870</v>
      </c>
    </row>
    <row r="37749" spans="1:6" ht="12.75" customHeight="1" x14ac:dyDescent="0.2">
      <c r="A37749" s="141"/>
      <c r="B37749" s="142"/>
      <c r="C37749" s="142"/>
      <c r="D37749" s="143"/>
      <c r="E37749" s="78" t="s">
        <v>4252</v>
      </c>
      <c r="F37749" s="79" t="s">
        <v>9</v>
      </c>
    </row>
    <row r="37750" spans="1:6" ht="409.6" hidden="1" customHeight="1" x14ac:dyDescent="0.2"/>
    <row r="37751" spans="1:6" ht="12.75" customHeight="1" x14ac:dyDescent="0.2">
      <c r="A37751" s="80" t="s">
        <v>4871</v>
      </c>
      <c r="B37751" s="81" t="s">
        <v>4872</v>
      </c>
      <c r="C37751" s="82" t="s">
        <v>4870</v>
      </c>
      <c r="D37751" s="82" t="s">
        <v>4873</v>
      </c>
      <c r="E37751" s="82" t="s">
        <v>4874</v>
      </c>
      <c r="F37751" s="83" t="s">
        <v>4875</v>
      </c>
    </row>
    <row r="37752" spans="1:6" ht="409.6" hidden="1" customHeight="1" x14ac:dyDescent="0.2"/>
    <row r="37753" spans="1:6" ht="25.5" customHeight="1" thickBot="1" x14ac:dyDescent="0.25">
      <c r="A37753" s="84" t="s">
        <v>7330</v>
      </c>
      <c r="B37753" s="85" t="s">
        <v>7331</v>
      </c>
      <c r="C37753" s="86" t="s">
        <v>9</v>
      </c>
      <c r="D37753" s="87">
        <v>1</v>
      </c>
      <c r="E37753" s="88">
        <v>16988</v>
      </c>
      <c r="F37753" s="89">
        <f>+D37753*E37753</f>
        <v>16988</v>
      </c>
    </row>
    <row r="37754" spans="1:6" ht="409.6" hidden="1" customHeight="1" thickBot="1" x14ac:dyDescent="0.25"/>
    <row r="37755" spans="1:6" ht="13.5" customHeight="1" thickBot="1" x14ac:dyDescent="0.25">
      <c r="A37755" s="90" t="s">
        <v>4883</v>
      </c>
      <c r="B37755" s="91"/>
      <c r="C37755" s="92">
        <v>32.5640239227112</v>
      </c>
      <c r="D37755" s="91"/>
      <c r="E37755" s="93" t="s">
        <v>4884</v>
      </c>
      <c r="F37755" s="94">
        <v>16988</v>
      </c>
    </row>
    <row r="37756" spans="1:6" ht="0.2" customHeight="1" x14ac:dyDescent="0.2"/>
    <row r="37757" spans="1:6" ht="12.75" customHeight="1" x14ac:dyDescent="0.2">
      <c r="A37757" s="80" t="s">
        <v>4871</v>
      </c>
      <c r="B37757" s="81" t="s">
        <v>4885</v>
      </c>
      <c r="C37757" s="82" t="s">
        <v>4870</v>
      </c>
      <c r="D37757" s="82" t="s">
        <v>4873</v>
      </c>
      <c r="E37757" s="82" t="s">
        <v>4874</v>
      </c>
      <c r="F37757" s="83" t="s">
        <v>4875</v>
      </c>
    </row>
    <row r="37758" spans="1:6" ht="409.6" hidden="1" customHeight="1" x14ac:dyDescent="0.2"/>
    <row r="37759" spans="1:6" ht="25.5" customHeight="1" thickBot="1" x14ac:dyDescent="0.25">
      <c r="A37759" s="84" t="s">
        <v>4912</v>
      </c>
      <c r="B37759" s="85" t="s">
        <v>4913</v>
      </c>
      <c r="C37759" s="86" t="s">
        <v>4888</v>
      </c>
      <c r="D37759" s="87">
        <v>0.18182000000000001</v>
      </c>
      <c r="E37759" s="88">
        <v>184277</v>
      </c>
      <c r="F37759" s="89">
        <f>+D37759*E37759</f>
        <v>33505.244140000003</v>
      </c>
    </row>
    <row r="37760" spans="1:6" ht="409.6" hidden="1" customHeight="1" thickBot="1" x14ac:dyDescent="0.25"/>
    <row r="37761" spans="1:6" ht="13.5" customHeight="1" thickBot="1" x14ac:dyDescent="0.25">
      <c r="A37761" s="90" t="s">
        <v>4893</v>
      </c>
      <c r="B37761" s="91"/>
      <c r="C37761" s="92">
        <v>64.225195522159197</v>
      </c>
      <c r="D37761" s="91"/>
      <c r="E37761" s="93" t="s">
        <v>4884</v>
      </c>
      <c r="F37761" s="94">
        <v>33505</v>
      </c>
    </row>
    <row r="37762" spans="1:6" ht="0.2" customHeight="1" x14ac:dyDescent="0.2"/>
    <row r="37763" spans="1:6" ht="12.75" customHeight="1" x14ac:dyDescent="0.2">
      <c r="A37763" s="80" t="s">
        <v>4871</v>
      </c>
      <c r="B37763" s="81" t="s">
        <v>4894</v>
      </c>
      <c r="C37763" s="82" t="s">
        <v>4870</v>
      </c>
      <c r="D37763" s="82" t="s">
        <v>4873</v>
      </c>
      <c r="E37763" s="82" t="s">
        <v>4874</v>
      </c>
      <c r="F37763" s="83" t="s">
        <v>4875</v>
      </c>
    </row>
    <row r="37764" spans="1:6" ht="409.6" hidden="1" customHeight="1" x14ac:dyDescent="0.2"/>
    <row r="37765" spans="1:6" ht="25.5" customHeight="1" thickBot="1" x14ac:dyDescent="0.25">
      <c r="A37765" s="84" t="s">
        <v>4895</v>
      </c>
      <c r="B37765" s="85" t="s">
        <v>4896</v>
      </c>
      <c r="C37765" s="86" t="s">
        <v>4897</v>
      </c>
      <c r="D37765" s="87">
        <v>0.05</v>
      </c>
      <c r="E37765" s="88">
        <v>33505</v>
      </c>
      <c r="F37765" s="89">
        <f>+D37765*E37765</f>
        <v>1675.25</v>
      </c>
    </row>
    <row r="37766" spans="1:6" ht="409.6" hidden="1" customHeight="1" thickBot="1" x14ac:dyDescent="0.25"/>
    <row r="37767" spans="1:6" ht="13.5" customHeight="1" thickBot="1" x14ac:dyDescent="0.25">
      <c r="A37767" s="90" t="s">
        <v>4898</v>
      </c>
      <c r="B37767" s="91"/>
      <c r="C37767" s="92">
        <v>3.2107805551295798</v>
      </c>
      <c r="D37767" s="91"/>
      <c r="E37767" s="93" t="s">
        <v>4884</v>
      </c>
      <c r="F37767" s="94">
        <v>1675</v>
      </c>
    </row>
    <row r="37768" spans="1:6" ht="0.2" customHeight="1" thickBot="1" x14ac:dyDescent="0.25"/>
    <row r="37769" spans="1:6" ht="12.75" customHeight="1" thickBot="1" x14ac:dyDescent="0.3">
      <c r="A37769" s="157" t="s">
        <v>4909</v>
      </c>
      <c r="B37769" s="158"/>
      <c r="C37769" s="158"/>
      <c r="D37769" s="158"/>
      <c r="E37769" s="159">
        <v>52168</v>
      </c>
      <c r="F37769" s="160"/>
    </row>
    <row r="37770" spans="1:6" ht="12.75" customHeight="1" x14ac:dyDescent="0.2"/>
    <row r="37771" spans="1:6" ht="12.75" customHeight="1" x14ac:dyDescent="0.2"/>
    <row r="37772" spans="1:6" ht="409.6" hidden="1" customHeight="1" x14ac:dyDescent="0.2"/>
    <row r="37773" spans="1:6" ht="12.75" customHeight="1" x14ac:dyDescent="0.25">
      <c r="A37773" s="144" t="s">
        <v>4868</v>
      </c>
      <c r="B37773" s="145"/>
      <c r="C37773" s="145"/>
      <c r="D37773" s="145"/>
      <c r="E37773" s="146"/>
      <c r="F37773" s="147"/>
    </row>
    <row r="37774" spans="1:6" ht="12.75" customHeight="1" x14ac:dyDescent="0.2">
      <c r="A37774" s="138" t="s">
        <v>4255</v>
      </c>
      <c r="B37774" s="139"/>
      <c r="C37774" s="139"/>
      <c r="D37774" s="140"/>
      <c r="E37774" s="76" t="s">
        <v>4869</v>
      </c>
      <c r="F37774" s="77" t="s">
        <v>4870</v>
      </c>
    </row>
    <row r="37775" spans="1:6" ht="12.75" customHeight="1" x14ac:dyDescent="0.2">
      <c r="A37775" s="141"/>
      <c r="B37775" s="142"/>
      <c r="C37775" s="142"/>
      <c r="D37775" s="143"/>
      <c r="E37775" s="78" t="s">
        <v>4254</v>
      </c>
      <c r="F37775" s="79" t="s">
        <v>263</v>
      </c>
    </row>
    <row r="37776" spans="1:6" ht="409.6" hidden="1" customHeight="1" x14ac:dyDescent="0.2"/>
    <row r="37777" spans="1:6" ht="12.75" customHeight="1" x14ac:dyDescent="0.2">
      <c r="A37777" s="80" t="s">
        <v>4871</v>
      </c>
      <c r="B37777" s="81" t="s">
        <v>4872</v>
      </c>
      <c r="C37777" s="82" t="s">
        <v>4870</v>
      </c>
      <c r="D37777" s="82" t="s">
        <v>4873</v>
      </c>
      <c r="E37777" s="82" t="s">
        <v>4874</v>
      </c>
      <c r="F37777" s="83" t="s">
        <v>4875</v>
      </c>
    </row>
    <row r="37778" spans="1:6" ht="409.6" hidden="1" customHeight="1" x14ac:dyDescent="0.2"/>
    <row r="37779" spans="1:6" ht="25.5" customHeight="1" x14ac:dyDescent="0.2">
      <c r="A37779" s="84" t="s">
        <v>7300</v>
      </c>
      <c r="B37779" s="85" t="s">
        <v>7301</v>
      </c>
      <c r="C37779" s="86" t="s">
        <v>263</v>
      </c>
      <c r="D37779" s="87">
        <v>0.55000000000000004</v>
      </c>
      <c r="E37779" s="88">
        <v>671073</v>
      </c>
      <c r="F37779" s="89">
        <f>+D37779*E37779</f>
        <v>369090.15</v>
      </c>
    </row>
    <row r="37780" spans="1:6" ht="409.6" hidden="1" customHeight="1" x14ac:dyDescent="0.2"/>
    <row r="37781" spans="1:6" ht="25.5" customHeight="1" x14ac:dyDescent="0.2">
      <c r="A37781" s="84" t="s">
        <v>5999</v>
      </c>
      <c r="B37781" s="85" t="s">
        <v>6000</v>
      </c>
      <c r="C37781" s="86" t="s">
        <v>9</v>
      </c>
      <c r="D37781" s="87">
        <v>0.15</v>
      </c>
      <c r="E37781" s="88">
        <v>105565</v>
      </c>
      <c r="F37781" s="89">
        <f>+D37781*E37781</f>
        <v>15834.75</v>
      </c>
    </row>
    <row r="37782" spans="1:6" ht="409.6" hidden="1" customHeight="1" x14ac:dyDescent="0.2"/>
    <row r="37783" spans="1:6" ht="25.5" customHeight="1" thickBot="1" x14ac:dyDescent="0.25">
      <c r="A37783" s="84" t="s">
        <v>5533</v>
      </c>
      <c r="B37783" s="85" t="s">
        <v>5534</v>
      </c>
      <c r="C37783" s="86" t="s">
        <v>9</v>
      </c>
      <c r="D37783" s="87">
        <v>6</v>
      </c>
      <c r="E37783" s="88">
        <v>1502</v>
      </c>
      <c r="F37783" s="89">
        <f>+D37783*E37783</f>
        <v>9012</v>
      </c>
    </row>
    <row r="37784" spans="1:6" ht="409.6" hidden="1" customHeight="1" thickBot="1" x14ac:dyDescent="0.25"/>
    <row r="37785" spans="1:6" ht="13.5" customHeight="1" thickBot="1" x14ac:dyDescent="0.25">
      <c r="A37785" s="90" t="s">
        <v>4883</v>
      </c>
      <c r="B37785" s="91"/>
      <c r="C37785" s="92">
        <v>90.247992577404602</v>
      </c>
      <c r="D37785" s="91"/>
      <c r="E37785" s="93" t="s">
        <v>4884</v>
      </c>
      <c r="F37785" s="94">
        <v>393937</v>
      </c>
    </row>
    <row r="37786" spans="1:6" ht="0.2" customHeight="1" x14ac:dyDescent="0.2"/>
    <row r="37787" spans="1:6" ht="12.75" customHeight="1" x14ac:dyDescent="0.2">
      <c r="A37787" s="80" t="s">
        <v>4871</v>
      </c>
      <c r="B37787" s="81" t="s">
        <v>4885</v>
      </c>
      <c r="C37787" s="82" t="s">
        <v>4870</v>
      </c>
      <c r="D37787" s="82" t="s">
        <v>4873</v>
      </c>
      <c r="E37787" s="82" t="s">
        <v>4874</v>
      </c>
      <c r="F37787" s="83" t="s">
        <v>4875</v>
      </c>
    </row>
    <row r="37788" spans="1:6" ht="409.6" hidden="1" customHeight="1" x14ac:dyDescent="0.2"/>
    <row r="37789" spans="1:6" ht="25.5" customHeight="1" thickBot="1" x14ac:dyDescent="0.25">
      <c r="A37789" s="84" t="s">
        <v>6003</v>
      </c>
      <c r="B37789" s="85" t="s">
        <v>6004</v>
      </c>
      <c r="C37789" s="86" t="s">
        <v>4888</v>
      </c>
      <c r="D37789" s="87">
        <v>0.22</v>
      </c>
      <c r="E37789" s="88">
        <v>184277</v>
      </c>
      <c r="F37789" s="89">
        <f>+D37789*E37789</f>
        <v>40540.94</v>
      </c>
    </row>
    <row r="37790" spans="1:6" ht="409.6" hidden="1" customHeight="1" thickBot="1" x14ac:dyDescent="0.25"/>
    <row r="37791" spans="1:6" ht="13.5" customHeight="1" thickBot="1" x14ac:dyDescent="0.25">
      <c r="A37791" s="90" t="s">
        <v>4893</v>
      </c>
      <c r="B37791" s="91"/>
      <c r="C37791" s="92">
        <v>9.2876370259218106</v>
      </c>
      <c r="D37791" s="91"/>
      <c r="E37791" s="93" t="s">
        <v>4884</v>
      </c>
      <c r="F37791" s="94">
        <v>40541</v>
      </c>
    </row>
    <row r="37792" spans="1:6" ht="0.2" customHeight="1" x14ac:dyDescent="0.2"/>
    <row r="37793" spans="1:6" ht="12.75" customHeight="1" x14ac:dyDescent="0.2">
      <c r="A37793" s="80" t="s">
        <v>4871</v>
      </c>
      <c r="B37793" s="81" t="s">
        <v>4894</v>
      </c>
      <c r="C37793" s="82" t="s">
        <v>4870</v>
      </c>
      <c r="D37793" s="82" t="s">
        <v>4873</v>
      </c>
      <c r="E37793" s="82" t="s">
        <v>4874</v>
      </c>
      <c r="F37793" s="83" t="s">
        <v>4875</v>
      </c>
    </row>
    <row r="37794" spans="1:6" ht="409.6" hidden="1" customHeight="1" x14ac:dyDescent="0.2"/>
    <row r="37795" spans="1:6" ht="25.5" customHeight="1" thickBot="1" x14ac:dyDescent="0.25">
      <c r="A37795" s="84" t="s">
        <v>4895</v>
      </c>
      <c r="B37795" s="85" t="s">
        <v>4896</v>
      </c>
      <c r="C37795" s="86" t="s">
        <v>4897</v>
      </c>
      <c r="D37795" s="87">
        <v>0.05</v>
      </c>
      <c r="E37795" s="88">
        <v>40541</v>
      </c>
      <c r="F37795" s="89">
        <f>+D37795*E37795</f>
        <v>2027.0500000000002</v>
      </c>
    </row>
    <row r="37796" spans="1:6" ht="409.6" hidden="1" customHeight="1" thickBot="1" x14ac:dyDescent="0.25"/>
    <row r="37797" spans="1:6" ht="13.5" customHeight="1" thickBot="1" x14ac:dyDescent="0.25">
      <c r="A37797" s="90" t="s">
        <v>4898</v>
      </c>
      <c r="B37797" s="91"/>
      <c r="C37797" s="92">
        <v>0.46437039667357799</v>
      </c>
      <c r="D37797" s="91"/>
      <c r="E37797" s="93" t="s">
        <v>4884</v>
      </c>
      <c r="F37797" s="94">
        <v>2027</v>
      </c>
    </row>
    <row r="37798" spans="1:6" ht="0.2" customHeight="1" thickBot="1" x14ac:dyDescent="0.25"/>
    <row r="37799" spans="1:6" ht="12.75" customHeight="1" thickBot="1" x14ac:dyDescent="0.3">
      <c r="A37799" s="157" t="s">
        <v>4909</v>
      </c>
      <c r="B37799" s="158"/>
      <c r="C37799" s="158"/>
      <c r="D37799" s="158"/>
      <c r="E37799" s="159">
        <v>436505</v>
      </c>
      <c r="F37799" s="160"/>
    </row>
    <row r="37800" spans="1:6" ht="12.75" customHeight="1" x14ac:dyDescent="0.2"/>
    <row r="37801" spans="1:6" ht="12.75" customHeight="1" x14ac:dyDescent="0.2"/>
    <row r="37802" spans="1:6" ht="409.6" hidden="1" customHeight="1" x14ac:dyDescent="0.2"/>
    <row r="37803" spans="1:6" ht="12.75" customHeight="1" x14ac:dyDescent="0.25">
      <c r="A37803" s="144" t="s">
        <v>4868</v>
      </c>
      <c r="B37803" s="145"/>
      <c r="C37803" s="145"/>
      <c r="D37803" s="145"/>
      <c r="E37803" s="146"/>
      <c r="F37803" s="147"/>
    </row>
    <row r="37804" spans="1:6" ht="12.75" customHeight="1" x14ac:dyDescent="0.2">
      <c r="A37804" s="138" t="s">
        <v>4257</v>
      </c>
      <c r="B37804" s="139"/>
      <c r="C37804" s="139"/>
      <c r="D37804" s="140"/>
      <c r="E37804" s="76" t="s">
        <v>4869</v>
      </c>
      <c r="F37804" s="77" t="s">
        <v>4870</v>
      </c>
    </row>
    <row r="37805" spans="1:6" ht="12.75" customHeight="1" x14ac:dyDescent="0.2">
      <c r="A37805" s="141"/>
      <c r="B37805" s="142"/>
      <c r="C37805" s="142"/>
      <c r="D37805" s="143"/>
      <c r="E37805" s="78" t="s">
        <v>4256</v>
      </c>
      <c r="F37805" s="79" t="s">
        <v>9</v>
      </c>
    </row>
    <row r="37806" spans="1:6" ht="409.6" hidden="1" customHeight="1" x14ac:dyDescent="0.2"/>
    <row r="37807" spans="1:6" ht="12.75" customHeight="1" x14ac:dyDescent="0.2">
      <c r="A37807" s="80" t="s">
        <v>4871</v>
      </c>
      <c r="B37807" s="81" t="s">
        <v>4872</v>
      </c>
      <c r="C37807" s="82" t="s">
        <v>4870</v>
      </c>
      <c r="D37807" s="82" t="s">
        <v>4873</v>
      </c>
      <c r="E37807" s="82" t="s">
        <v>4874</v>
      </c>
      <c r="F37807" s="83" t="s">
        <v>4875</v>
      </c>
    </row>
    <row r="37808" spans="1:6" ht="409.6" hidden="1" customHeight="1" x14ac:dyDescent="0.2"/>
    <row r="37809" spans="1:6" ht="25.5" customHeight="1" x14ac:dyDescent="0.2">
      <c r="A37809" s="84" t="s">
        <v>5170</v>
      </c>
      <c r="B37809" s="85" t="s">
        <v>5171</v>
      </c>
      <c r="C37809" s="86" t="s">
        <v>106</v>
      </c>
      <c r="D37809" s="87">
        <v>0.19792999999999999</v>
      </c>
      <c r="E37809" s="88">
        <v>443220</v>
      </c>
      <c r="F37809" s="89">
        <f>+D37809*E37809</f>
        <v>87726.534599999999</v>
      </c>
    </row>
    <row r="37810" spans="1:6" ht="409.6" hidden="1" customHeight="1" x14ac:dyDescent="0.2"/>
    <row r="37811" spans="1:6" ht="25.5" customHeight="1" x14ac:dyDescent="0.2">
      <c r="A37811" s="84" t="s">
        <v>5262</v>
      </c>
      <c r="B37811" s="85" t="s">
        <v>5263</v>
      </c>
      <c r="C37811" s="86" t="s">
        <v>7</v>
      </c>
      <c r="D37811" s="87">
        <v>37.61</v>
      </c>
      <c r="E37811" s="88">
        <v>6637</v>
      </c>
      <c r="F37811" s="89">
        <f>+D37811*E37811</f>
        <v>249617.57</v>
      </c>
    </row>
    <row r="37812" spans="1:6" ht="409.6" hidden="1" customHeight="1" x14ac:dyDescent="0.2"/>
    <row r="37813" spans="1:6" ht="25.5" customHeight="1" x14ac:dyDescent="0.2">
      <c r="A37813" s="84" t="s">
        <v>5172</v>
      </c>
      <c r="B37813" s="85" t="s">
        <v>5173</v>
      </c>
      <c r="C37813" s="86" t="s">
        <v>9</v>
      </c>
      <c r="D37813" s="87">
        <v>2</v>
      </c>
      <c r="E37813" s="88">
        <v>8900</v>
      </c>
      <c r="F37813" s="89">
        <f>+D37813*E37813</f>
        <v>17800</v>
      </c>
    </row>
    <row r="37814" spans="1:6" ht="409.6" hidden="1" customHeight="1" x14ac:dyDescent="0.2"/>
    <row r="37815" spans="1:6" ht="25.5" customHeight="1" x14ac:dyDescent="0.2">
      <c r="A37815" s="84" t="s">
        <v>4939</v>
      </c>
      <c r="B37815" s="85" t="s">
        <v>4940</v>
      </c>
      <c r="C37815" s="86" t="s">
        <v>9</v>
      </c>
      <c r="D37815" s="87">
        <v>2.5</v>
      </c>
      <c r="E37815" s="88">
        <v>1150</v>
      </c>
      <c r="F37815" s="89">
        <f>+D37815*E37815</f>
        <v>2875</v>
      </c>
    </row>
    <row r="37816" spans="1:6" ht="409.6" hidden="1" customHeight="1" x14ac:dyDescent="0.2"/>
    <row r="37817" spans="1:6" ht="25.5" customHeight="1" thickBot="1" x14ac:dyDescent="0.25">
      <c r="A37817" s="84" t="s">
        <v>5690</v>
      </c>
      <c r="B37817" s="85" t="s">
        <v>5691</v>
      </c>
      <c r="C37817" s="86" t="s">
        <v>117</v>
      </c>
      <c r="D37817" s="87">
        <v>0.9</v>
      </c>
      <c r="E37817" s="88">
        <v>12400</v>
      </c>
      <c r="F37817" s="89">
        <f>+D37817*E37817</f>
        <v>11160</v>
      </c>
    </row>
    <row r="37818" spans="1:6" ht="409.6" hidden="1" customHeight="1" thickBot="1" x14ac:dyDescent="0.25"/>
    <row r="37819" spans="1:6" ht="13.5" customHeight="1" thickBot="1" x14ac:dyDescent="0.25">
      <c r="A37819" s="90" t="s">
        <v>4883</v>
      </c>
      <c r="B37819" s="91"/>
      <c r="C37819" s="92">
        <v>71.783285177076294</v>
      </c>
      <c r="D37819" s="91"/>
      <c r="E37819" s="93" t="s">
        <v>4884</v>
      </c>
      <c r="F37819" s="94">
        <v>369180</v>
      </c>
    </row>
    <row r="37820" spans="1:6" ht="0.2" customHeight="1" x14ac:dyDescent="0.2"/>
    <row r="37821" spans="1:6" ht="12.75" customHeight="1" x14ac:dyDescent="0.2">
      <c r="A37821" s="80" t="s">
        <v>4871</v>
      </c>
      <c r="B37821" s="81" t="s">
        <v>4885</v>
      </c>
      <c r="C37821" s="82" t="s">
        <v>4870</v>
      </c>
      <c r="D37821" s="82" t="s">
        <v>4873</v>
      </c>
      <c r="E37821" s="82" t="s">
        <v>4874</v>
      </c>
      <c r="F37821" s="83" t="s">
        <v>4875</v>
      </c>
    </row>
    <row r="37822" spans="1:6" ht="409.6" hidden="1" customHeight="1" x14ac:dyDescent="0.2"/>
    <row r="37823" spans="1:6" ht="25.5" customHeight="1" thickBot="1" x14ac:dyDescent="0.25">
      <c r="A37823" s="84" t="s">
        <v>4912</v>
      </c>
      <c r="B37823" s="85" t="s">
        <v>4913</v>
      </c>
      <c r="C37823" s="86" t="s">
        <v>4888</v>
      </c>
      <c r="D37823" s="87">
        <v>0.75</v>
      </c>
      <c r="E37823" s="88">
        <v>184277</v>
      </c>
      <c r="F37823" s="89">
        <f>+D37823*E37823</f>
        <v>138207.75</v>
      </c>
    </row>
    <row r="37824" spans="1:6" ht="409.6" hidden="1" customHeight="1" thickBot="1" x14ac:dyDescent="0.25"/>
    <row r="37825" spans="1:6" ht="13.5" customHeight="1" thickBot="1" x14ac:dyDescent="0.25">
      <c r="A37825" s="90" t="s">
        <v>4893</v>
      </c>
      <c r="B37825" s="91"/>
      <c r="C37825" s="92">
        <v>26.873135808422401</v>
      </c>
      <c r="D37825" s="91"/>
      <c r="E37825" s="93" t="s">
        <v>4884</v>
      </c>
      <c r="F37825" s="94">
        <v>138208</v>
      </c>
    </row>
    <row r="37826" spans="1:6" ht="0.2" customHeight="1" x14ac:dyDescent="0.2"/>
    <row r="37827" spans="1:6" ht="12.75" customHeight="1" x14ac:dyDescent="0.2">
      <c r="A37827" s="80" t="s">
        <v>4871</v>
      </c>
      <c r="B37827" s="81" t="s">
        <v>4894</v>
      </c>
      <c r="C37827" s="82" t="s">
        <v>4870</v>
      </c>
      <c r="D37827" s="82" t="s">
        <v>4873</v>
      </c>
      <c r="E37827" s="82" t="s">
        <v>4874</v>
      </c>
      <c r="F37827" s="83" t="s">
        <v>4875</v>
      </c>
    </row>
    <row r="37828" spans="1:6" ht="409.6" hidden="1" customHeight="1" x14ac:dyDescent="0.2"/>
    <row r="37829" spans="1:6" ht="25.5" customHeight="1" thickBot="1" x14ac:dyDescent="0.25">
      <c r="A37829" s="84" t="s">
        <v>4895</v>
      </c>
      <c r="B37829" s="85" t="s">
        <v>4896</v>
      </c>
      <c r="C37829" s="86" t="s">
        <v>4897</v>
      </c>
      <c r="D37829" s="87">
        <v>0.05</v>
      </c>
      <c r="E37829" s="88">
        <v>138208</v>
      </c>
      <c r="F37829" s="89">
        <f>+D37829*E37829</f>
        <v>6910.4000000000005</v>
      </c>
    </row>
    <row r="37830" spans="1:6" ht="409.6" hidden="1" customHeight="1" thickBot="1" x14ac:dyDescent="0.25"/>
    <row r="37831" spans="1:6" ht="13.5" customHeight="1" thickBot="1" x14ac:dyDescent="0.25">
      <c r="A37831" s="90" t="s">
        <v>4898</v>
      </c>
      <c r="B37831" s="91"/>
      <c r="C37831" s="92">
        <v>1.34357901450132</v>
      </c>
      <c r="D37831" s="91"/>
      <c r="E37831" s="93" t="s">
        <v>4884</v>
      </c>
      <c r="F37831" s="94">
        <v>6910</v>
      </c>
    </row>
    <row r="37832" spans="1:6" ht="0.2" customHeight="1" thickBot="1" x14ac:dyDescent="0.25"/>
    <row r="37833" spans="1:6" ht="12.75" customHeight="1" thickBot="1" x14ac:dyDescent="0.3">
      <c r="A37833" s="157" t="s">
        <v>4909</v>
      </c>
      <c r="B37833" s="158"/>
      <c r="C37833" s="158"/>
      <c r="D37833" s="158"/>
      <c r="E37833" s="159">
        <v>514298</v>
      </c>
      <c r="F37833" s="160"/>
    </row>
    <row r="37834" spans="1:6" ht="409.6" hidden="1" customHeight="1" x14ac:dyDescent="0.2"/>
    <row r="37835" spans="1:6" ht="12.75" customHeight="1" x14ac:dyDescent="0.2"/>
    <row r="37836" spans="1:6" ht="12.75" customHeight="1" x14ac:dyDescent="0.2"/>
    <row r="37837" spans="1:6" ht="409.6" hidden="1" customHeight="1" x14ac:dyDescent="0.2"/>
    <row r="37838" spans="1:6" ht="409.6" hidden="1" customHeight="1" x14ac:dyDescent="0.2"/>
    <row r="37839" spans="1:6" ht="12.75" customHeight="1" x14ac:dyDescent="0.25">
      <c r="A37839" s="144" t="s">
        <v>4868</v>
      </c>
      <c r="B37839" s="145"/>
      <c r="C37839" s="145"/>
      <c r="D37839" s="145"/>
      <c r="E37839" s="146"/>
      <c r="F37839" s="147"/>
    </row>
    <row r="37840" spans="1:6" ht="12.75" customHeight="1" x14ac:dyDescent="0.2">
      <c r="A37840" s="138" t="s">
        <v>4261</v>
      </c>
      <c r="B37840" s="139"/>
      <c r="C37840" s="139"/>
      <c r="D37840" s="140"/>
      <c r="E37840" s="76" t="s">
        <v>4869</v>
      </c>
      <c r="F37840" s="77" t="s">
        <v>4870</v>
      </c>
    </row>
    <row r="37841" spans="1:6" ht="12.75" customHeight="1" x14ac:dyDescent="0.2">
      <c r="A37841" s="141"/>
      <c r="B37841" s="142"/>
      <c r="C37841" s="142"/>
      <c r="D37841" s="143"/>
      <c r="E37841" s="78" t="s">
        <v>4258</v>
      </c>
      <c r="F37841" s="79" t="s">
        <v>9</v>
      </c>
    </row>
    <row r="37842" spans="1:6" ht="409.6" hidden="1" customHeight="1" x14ac:dyDescent="0.2"/>
    <row r="37843" spans="1:6" ht="12.75" customHeight="1" x14ac:dyDescent="0.2">
      <c r="A37843" s="80" t="s">
        <v>4871</v>
      </c>
      <c r="B37843" s="81" t="s">
        <v>4872</v>
      </c>
      <c r="C37843" s="82" t="s">
        <v>4870</v>
      </c>
      <c r="D37843" s="82" t="s">
        <v>4873</v>
      </c>
      <c r="E37843" s="82" t="s">
        <v>4874</v>
      </c>
      <c r="F37843" s="83" t="s">
        <v>4875</v>
      </c>
    </row>
    <row r="37844" spans="1:6" ht="409.6" hidden="1" customHeight="1" x14ac:dyDescent="0.2"/>
    <row r="37845" spans="1:6" ht="25.5" customHeight="1" x14ac:dyDescent="0.2">
      <c r="A37845" s="84" t="s">
        <v>4931</v>
      </c>
      <c r="B37845" s="85" t="s">
        <v>4932</v>
      </c>
      <c r="C37845" s="86" t="s">
        <v>106</v>
      </c>
      <c r="D37845" s="87">
        <v>6.8354999999999997</v>
      </c>
      <c r="E37845" s="88">
        <v>376410</v>
      </c>
      <c r="F37845" s="89">
        <f>+D37845*E37845</f>
        <v>2572950.5549999997</v>
      </c>
    </row>
    <row r="37846" spans="1:6" ht="409.6" hidden="1" customHeight="1" x14ac:dyDescent="0.2"/>
    <row r="37847" spans="1:6" ht="25.5" customHeight="1" x14ac:dyDescent="0.2">
      <c r="A37847" s="84" t="s">
        <v>6580</v>
      </c>
      <c r="B37847" s="85" t="s">
        <v>6581</v>
      </c>
      <c r="C37847" s="86" t="s">
        <v>263</v>
      </c>
      <c r="D37847" s="87">
        <v>5.5019999999999998</v>
      </c>
      <c r="E37847" s="88">
        <v>316412</v>
      </c>
      <c r="F37847" s="89">
        <f>+D37847*E37847</f>
        <v>1740898.824</v>
      </c>
    </row>
    <row r="37848" spans="1:6" ht="409.6" hidden="1" customHeight="1" x14ac:dyDescent="0.2"/>
    <row r="37849" spans="1:6" ht="25.5" customHeight="1" x14ac:dyDescent="0.2">
      <c r="A37849" s="84" t="s">
        <v>4876</v>
      </c>
      <c r="B37849" s="85" t="s">
        <v>4877</v>
      </c>
      <c r="C37849" s="86" t="s">
        <v>1212</v>
      </c>
      <c r="D37849" s="87">
        <v>0.105</v>
      </c>
      <c r="E37849" s="88">
        <v>3690</v>
      </c>
      <c r="F37849" s="89">
        <f>+D37849*E37849</f>
        <v>387.45</v>
      </c>
    </row>
    <row r="37850" spans="1:6" ht="409.6" hidden="1" customHeight="1" x14ac:dyDescent="0.2"/>
    <row r="37851" spans="1:6" ht="25.5" customHeight="1" x14ac:dyDescent="0.2">
      <c r="A37851" s="84" t="s">
        <v>5170</v>
      </c>
      <c r="B37851" s="85" t="s">
        <v>5171</v>
      </c>
      <c r="C37851" s="86" t="s">
        <v>106</v>
      </c>
      <c r="D37851" s="87">
        <v>0.56699999999999995</v>
      </c>
      <c r="E37851" s="88">
        <v>443220</v>
      </c>
      <c r="F37851" s="89">
        <f>+D37851*E37851</f>
        <v>251305.74</v>
      </c>
    </row>
    <row r="37852" spans="1:6" ht="409.6" hidden="1" customHeight="1" x14ac:dyDescent="0.2"/>
    <row r="37853" spans="1:6" ht="25.5" customHeight="1" x14ac:dyDescent="0.2">
      <c r="A37853" s="84" t="s">
        <v>5172</v>
      </c>
      <c r="B37853" s="85" t="s">
        <v>5173</v>
      </c>
      <c r="C37853" s="86" t="s">
        <v>9</v>
      </c>
      <c r="D37853" s="87">
        <v>0.8</v>
      </c>
      <c r="E37853" s="88">
        <v>8900</v>
      </c>
      <c r="F37853" s="89">
        <f>+D37853*E37853</f>
        <v>7120</v>
      </c>
    </row>
    <row r="37854" spans="1:6" ht="409.6" hidden="1" customHeight="1" x14ac:dyDescent="0.2"/>
    <row r="37855" spans="1:6" ht="25.5" customHeight="1" thickBot="1" x14ac:dyDescent="0.25">
      <c r="A37855" s="84" t="s">
        <v>7332</v>
      </c>
      <c r="B37855" s="85" t="s">
        <v>7333</v>
      </c>
      <c r="C37855" s="86" t="s">
        <v>9</v>
      </c>
      <c r="D37855" s="87">
        <v>1</v>
      </c>
      <c r="E37855" s="88">
        <v>176748</v>
      </c>
      <c r="F37855" s="89">
        <f>+D37855*E37855</f>
        <v>176748</v>
      </c>
    </row>
    <row r="37856" spans="1:6" ht="409.6" hidden="1" customHeight="1" thickBot="1" x14ac:dyDescent="0.25"/>
    <row r="37857" spans="1:6" ht="13.5" customHeight="1" thickBot="1" x14ac:dyDescent="0.25">
      <c r="A37857" s="90" t="s">
        <v>4883</v>
      </c>
      <c r="B37857" s="91"/>
      <c r="C37857" s="92">
        <v>94.524012574247905</v>
      </c>
      <c r="D37857" s="91"/>
      <c r="E37857" s="93" t="s">
        <v>4884</v>
      </c>
      <c r="F37857" s="94">
        <v>4749411</v>
      </c>
    </row>
    <row r="37858" spans="1:6" ht="0.2" customHeight="1" x14ac:dyDescent="0.2"/>
    <row r="37859" spans="1:6" ht="12.75" customHeight="1" x14ac:dyDescent="0.2">
      <c r="A37859" s="80" t="s">
        <v>4871</v>
      </c>
      <c r="B37859" s="81" t="s">
        <v>4885</v>
      </c>
      <c r="C37859" s="82" t="s">
        <v>4870</v>
      </c>
      <c r="D37859" s="82" t="s">
        <v>4873</v>
      </c>
      <c r="E37859" s="82" t="s">
        <v>4874</v>
      </c>
      <c r="F37859" s="83" t="s">
        <v>4875</v>
      </c>
    </row>
    <row r="37860" spans="1:6" ht="409.6" hidden="1" customHeight="1" x14ac:dyDescent="0.2"/>
    <row r="37861" spans="1:6" ht="25.5" customHeight="1" thickBot="1" x14ac:dyDescent="0.25">
      <c r="A37861" s="84" t="s">
        <v>4912</v>
      </c>
      <c r="B37861" s="85" t="s">
        <v>4913</v>
      </c>
      <c r="C37861" s="86" t="s">
        <v>4888</v>
      </c>
      <c r="D37861" s="87">
        <v>1.4219999999999999</v>
      </c>
      <c r="E37861" s="88">
        <v>184277</v>
      </c>
      <c r="F37861" s="89">
        <f>+D37861*E37861</f>
        <v>262041.894</v>
      </c>
    </row>
    <row r="37862" spans="1:6" ht="409.6" hidden="1" customHeight="1" x14ac:dyDescent="0.2"/>
    <row r="37863" spans="1:6" ht="13.5" customHeight="1" thickBot="1" x14ac:dyDescent="0.25">
      <c r="A37863" s="90" t="s">
        <v>4893</v>
      </c>
      <c r="B37863" s="91"/>
      <c r="C37863" s="92">
        <v>5.2152280152172699</v>
      </c>
      <c r="D37863" s="91"/>
      <c r="E37863" s="93" t="s">
        <v>4884</v>
      </c>
      <c r="F37863" s="94">
        <v>262042</v>
      </c>
    </row>
    <row r="37864" spans="1:6" ht="0.2" customHeight="1" x14ac:dyDescent="0.2"/>
    <row r="37865" spans="1:6" ht="12.75" customHeight="1" x14ac:dyDescent="0.2">
      <c r="A37865" s="80" t="s">
        <v>4871</v>
      </c>
      <c r="B37865" s="81" t="s">
        <v>4894</v>
      </c>
      <c r="C37865" s="82" t="s">
        <v>4870</v>
      </c>
      <c r="D37865" s="82" t="s">
        <v>4873</v>
      </c>
      <c r="E37865" s="82" t="s">
        <v>4874</v>
      </c>
      <c r="F37865" s="83" t="s">
        <v>4875</v>
      </c>
    </row>
    <row r="37866" spans="1:6" ht="409.6" hidden="1" customHeight="1" x14ac:dyDescent="0.2"/>
    <row r="37867" spans="1:6" ht="25.5" customHeight="1" thickBot="1" x14ac:dyDescent="0.25">
      <c r="A37867" s="84" t="s">
        <v>4895</v>
      </c>
      <c r="B37867" s="85" t="s">
        <v>4896</v>
      </c>
      <c r="C37867" s="86" t="s">
        <v>4897</v>
      </c>
      <c r="D37867" s="87">
        <v>0.05</v>
      </c>
      <c r="E37867" s="88">
        <v>262042</v>
      </c>
      <c r="F37867" s="89">
        <f>+D37867*E37867</f>
        <v>13102.1</v>
      </c>
    </row>
    <row r="37868" spans="1:6" ht="409.6" hidden="1" customHeight="1" thickBot="1" x14ac:dyDescent="0.25"/>
    <row r="37869" spans="1:6" ht="13.5" customHeight="1" thickBot="1" x14ac:dyDescent="0.25">
      <c r="A37869" s="90" t="s">
        <v>4898</v>
      </c>
      <c r="B37869" s="91"/>
      <c r="C37869" s="92">
        <v>0.26075941053486301</v>
      </c>
      <c r="D37869" s="91"/>
      <c r="E37869" s="93" t="s">
        <v>4884</v>
      </c>
      <c r="F37869" s="94">
        <v>13102</v>
      </c>
    </row>
    <row r="37870" spans="1:6" ht="0.2" customHeight="1" thickBot="1" x14ac:dyDescent="0.25"/>
    <row r="37871" spans="1:6" ht="12.75" customHeight="1" thickBot="1" x14ac:dyDescent="0.3">
      <c r="A37871" s="157" t="s">
        <v>4909</v>
      </c>
      <c r="B37871" s="158"/>
      <c r="C37871" s="158"/>
      <c r="D37871" s="158"/>
      <c r="E37871" s="159">
        <v>5024555</v>
      </c>
      <c r="F37871" s="160"/>
    </row>
    <row r="37872" spans="1:6" ht="12.75" customHeight="1" x14ac:dyDescent="0.2"/>
    <row r="37873" spans="1:6" ht="12.75" customHeight="1" x14ac:dyDescent="0.2"/>
    <row r="37874" spans="1:6" ht="409.6" hidden="1" customHeight="1" x14ac:dyDescent="0.2"/>
    <row r="37875" spans="1:6" ht="12.75" customHeight="1" x14ac:dyDescent="0.25">
      <c r="A37875" s="144" t="s">
        <v>4868</v>
      </c>
      <c r="B37875" s="145"/>
      <c r="C37875" s="145"/>
      <c r="D37875" s="145"/>
      <c r="E37875" s="146"/>
      <c r="F37875" s="147"/>
    </row>
    <row r="37876" spans="1:6" ht="12.75" customHeight="1" x14ac:dyDescent="0.2">
      <c r="A37876" s="138" t="s">
        <v>4262</v>
      </c>
      <c r="B37876" s="139"/>
      <c r="C37876" s="139"/>
      <c r="D37876" s="140"/>
      <c r="E37876" s="76" t="s">
        <v>4869</v>
      </c>
      <c r="F37876" s="77" t="s">
        <v>4870</v>
      </c>
    </row>
    <row r="37877" spans="1:6" ht="12.75" customHeight="1" x14ac:dyDescent="0.2">
      <c r="A37877" s="141"/>
      <c r="B37877" s="142"/>
      <c r="C37877" s="142"/>
      <c r="D37877" s="143"/>
      <c r="E37877" s="78" t="s">
        <v>4259</v>
      </c>
      <c r="F37877" s="79" t="s">
        <v>9</v>
      </c>
    </row>
    <row r="37878" spans="1:6" ht="409.6" hidden="1" customHeight="1" x14ac:dyDescent="0.2"/>
    <row r="37879" spans="1:6" ht="12.75" customHeight="1" x14ac:dyDescent="0.2">
      <c r="A37879" s="80" t="s">
        <v>4871</v>
      </c>
      <c r="B37879" s="81" t="s">
        <v>4872</v>
      </c>
      <c r="C37879" s="82" t="s">
        <v>4870</v>
      </c>
      <c r="D37879" s="82" t="s">
        <v>4873</v>
      </c>
      <c r="E37879" s="82" t="s">
        <v>4874</v>
      </c>
      <c r="F37879" s="83" t="s">
        <v>4875</v>
      </c>
    </row>
    <row r="37880" spans="1:6" ht="409.6" hidden="1" customHeight="1" x14ac:dyDescent="0.2"/>
    <row r="37881" spans="1:6" ht="25.5" customHeight="1" x14ac:dyDescent="0.2">
      <c r="A37881" s="84" t="s">
        <v>5154</v>
      </c>
      <c r="B37881" s="85" t="s">
        <v>5155</v>
      </c>
      <c r="C37881" s="86" t="s">
        <v>106</v>
      </c>
      <c r="D37881" s="87">
        <v>0.06</v>
      </c>
      <c r="E37881" s="88">
        <v>405694</v>
      </c>
      <c r="F37881" s="89">
        <f>+D37881*E37881</f>
        <v>24341.64</v>
      </c>
    </row>
    <row r="37882" spans="1:6" ht="409.6" hidden="1" customHeight="1" x14ac:dyDescent="0.2"/>
    <row r="37883" spans="1:6" ht="25.5" customHeight="1" thickBot="1" x14ac:dyDescent="0.25">
      <c r="A37883" s="84" t="s">
        <v>5172</v>
      </c>
      <c r="B37883" s="85" t="s">
        <v>5173</v>
      </c>
      <c r="C37883" s="86" t="s">
        <v>9</v>
      </c>
      <c r="D37883" s="87">
        <v>0.9</v>
      </c>
      <c r="E37883" s="88">
        <v>8900</v>
      </c>
      <c r="F37883" s="89">
        <f>+D37883*E37883</f>
        <v>8010</v>
      </c>
    </row>
    <row r="37884" spans="1:6" ht="409.6" hidden="1" customHeight="1" thickBot="1" x14ac:dyDescent="0.25"/>
    <row r="37885" spans="1:6" ht="13.5" customHeight="1" thickBot="1" x14ac:dyDescent="0.25">
      <c r="A37885" s="90" t="s">
        <v>4883</v>
      </c>
      <c r="B37885" s="91"/>
      <c r="C37885" s="92">
        <v>29.478172921848898</v>
      </c>
      <c r="D37885" s="91"/>
      <c r="E37885" s="93" t="s">
        <v>4884</v>
      </c>
      <c r="F37885" s="94">
        <v>32352</v>
      </c>
    </row>
    <row r="37886" spans="1:6" ht="0.2" customHeight="1" x14ac:dyDescent="0.2"/>
    <row r="37887" spans="1:6" ht="12.75" customHeight="1" x14ac:dyDescent="0.2">
      <c r="A37887" s="80" t="s">
        <v>4871</v>
      </c>
      <c r="B37887" s="81" t="s">
        <v>4885</v>
      </c>
      <c r="C37887" s="82" t="s">
        <v>4870</v>
      </c>
      <c r="D37887" s="82" t="s">
        <v>4873</v>
      </c>
      <c r="E37887" s="82" t="s">
        <v>4874</v>
      </c>
      <c r="F37887" s="83" t="s">
        <v>4875</v>
      </c>
    </row>
    <row r="37888" spans="1:6" ht="409.6" hidden="1" customHeight="1" x14ac:dyDescent="0.2"/>
    <row r="37889" spans="1:6" ht="25.5" customHeight="1" thickBot="1" x14ac:dyDescent="0.25">
      <c r="A37889" s="84" t="s">
        <v>4912</v>
      </c>
      <c r="B37889" s="85" t="s">
        <v>4913</v>
      </c>
      <c r="C37889" s="86" t="s">
        <v>4888</v>
      </c>
      <c r="D37889" s="87">
        <v>0.4</v>
      </c>
      <c r="E37889" s="88">
        <v>184277</v>
      </c>
      <c r="F37889" s="89">
        <f>+D37889*E37889</f>
        <v>73710.8</v>
      </c>
    </row>
    <row r="37890" spans="1:6" ht="409.6" hidden="1" customHeight="1" thickBot="1" x14ac:dyDescent="0.25"/>
    <row r="37891" spans="1:6" ht="13.5" customHeight="1" thickBot="1" x14ac:dyDescent="0.25">
      <c r="A37891" s="90" t="s">
        <v>4893</v>
      </c>
      <c r="B37891" s="91"/>
      <c r="C37891" s="92">
        <v>67.163254334891406</v>
      </c>
      <c r="D37891" s="91"/>
      <c r="E37891" s="93" t="s">
        <v>4884</v>
      </c>
      <c r="F37891" s="94">
        <v>73711</v>
      </c>
    </row>
    <row r="37892" spans="1:6" ht="0.2" customHeight="1" x14ac:dyDescent="0.2"/>
    <row r="37893" spans="1:6" ht="12.75" customHeight="1" x14ac:dyDescent="0.2">
      <c r="A37893" s="80" t="s">
        <v>4871</v>
      </c>
      <c r="B37893" s="81" t="s">
        <v>4894</v>
      </c>
      <c r="C37893" s="82" t="s">
        <v>4870</v>
      </c>
      <c r="D37893" s="82" t="s">
        <v>4873</v>
      </c>
      <c r="E37893" s="82" t="s">
        <v>4874</v>
      </c>
      <c r="F37893" s="83" t="s">
        <v>4875</v>
      </c>
    </row>
    <row r="37894" spans="1:6" ht="409.6" hidden="1" customHeight="1" x14ac:dyDescent="0.2"/>
    <row r="37895" spans="1:6" ht="25.5" customHeight="1" thickBot="1" x14ac:dyDescent="0.25">
      <c r="A37895" s="84" t="s">
        <v>4895</v>
      </c>
      <c r="B37895" s="85" t="s">
        <v>4896</v>
      </c>
      <c r="C37895" s="86" t="s">
        <v>4897</v>
      </c>
      <c r="D37895" s="87">
        <v>0.05</v>
      </c>
      <c r="E37895" s="88">
        <v>73711</v>
      </c>
      <c r="F37895" s="89">
        <f>+D37895*E37895</f>
        <v>3685.55</v>
      </c>
    </row>
    <row r="37896" spans="1:6" ht="409.6" hidden="1" customHeight="1" thickBot="1" x14ac:dyDescent="0.25"/>
    <row r="37897" spans="1:6" ht="13.5" customHeight="1" thickBot="1" x14ac:dyDescent="0.25">
      <c r="A37897" s="90" t="s">
        <v>4898</v>
      </c>
      <c r="B37897" s="91"/>
      <c r="C37897" s="92">
        <v>3.3585727432596202</v>
      </c>
      <c r="D37897" s="91"/>
      <c r="E37897" s="93" t="s">
        <v>4884</v>
      </c>
      <c r="F37897" s="94">
        <v>3686</v>
      </c>
    </row>
    <row r="37898" spans="1:6" ht="0.2" customHeight="1" thickBot="1" x14ac:dyDescent="0.25"/>
    <row r="37899" spans="1:6" ht="12.75" customHeight="1" thickBot="1" x14ac:dyDescent="0.3">
      <c r="A37899" s="157" t="s">
        <v>4909</v>
      </c>
      <c r="B37899" s="158"/>
      <c r="C37899" s="158"/>
      <c r="D37899" s="158"/>
      <c r="E37899" s="159">
        <v>109749</v>
      </c>
      <c r="F37899" s="160"/>
    </row>
    <row r="37900" spans="1:6" ht="12.75" customHeight="1" x14ac:dyDescent="0.2"/>
    <row r="37901" spans="1:6" ht="12.75" customHeight="1" x14ac:dyDescent="0.2"/>
    <row r="37902" spans="1:6" ht="409.6" hidden="1" customHeight="1" x14ac:dyDescent="0.2"/>
    <row r="37903" spans="1:6" ht="12.75" customHeight="1" x14ac:dyDescent="0.25">
      <c r="A37903" s="144" t="s">
        <v>4868</v>
      </c>
      <c r="B37903" s="145"/>
      <c r="C37903" s="145"/>
      <c r="D37903" s="145"/>
      <c r="E37903" s="146"/>
      <c r="F37903" s="147"/>
    </row>
    <row r="37904" spans="1:6" ht="12.75" customHeight="1" x14ac:dyDescent="0.2">
      <c r="A37904" s="138" t="s">
        <v>4263</v>
      </c>
      <c r="B37904" s="139"/>
      <c r="C37904" s="139"/>
      <c r="D37904" s="140"/>
      <c r="E37904" s="76" t="s">
        <v>4869</v>
      </c>
      <c r="F37904" s="77" t="s">
        <v>4870</v>
      </c>
    </row>
    <row r="37905" spans="1:6" ht="12.75" customHeight="1" x14ac:dyDescent="0.2">
      <c r="A37905" s="141"/>
      <c r="B37905" s="142"/>
      <c r="C37905" s="142"/>
      <c r="D37905" s="143"/>
      <c r="E37905" s="78" t="s">
        <v>4260</v>
      </c>
      <c r="F37905" s="79" t="s">
        <v>9</v>
      </c>
    </row>
    <row r="37906" spans="1:6" ht="409.6" hidden="1" customHeight="1" x14ac:dyDescent="0.2"/>
    <row r="37907" spans="1:6" ht="12.75" customHeight="1" x14ac:dyDescent="0.2">
      <c r="A37907" s="80" t="s">
        <v>4871</v>
      </c>
      <c r="B37907" s="81" t="s">
        <v>4872</v>
      </c>
      <c r="C37907" s="82" t="s">
        <v>4870</v>
      </c>
      <c r="D37907" s="82" t="s">
        <v>4873</v>
      </c>
      <c r="E37907" s="82" t="s">
        <v>4874</v>
      </c>
      <c r="F37907" s="83" t="s">
        <v>4875</v>
      </c>
    </row>
    <row r="37908" spans="1:6" ht="409.6" hidden="1" customHeight="1" x14ac:dyDescent="0.2"/>
    <row r="37909" spans="1:6" ht="25.5" customHeight="1" x14ac:dyDescent="0.2">
      <c r="A37909" s="84" t="s">
        <v>5154</v>
      </c>
      <c r="B37909" s="85" t="s">
        <v>5155</v>
      </c>
      <c r="C37909" s="86" t="s">
        <v>106</v>
      </c>
      <c r="D37909" s="87">
        <v>0.18</v>
      </c>
      <c r="E37909" s="88">
        <v>405694</v>
      </c>
      <c r="F37909" s="89">
        <f>+D37909*E37909</f>
        <v>73024.92</v>
      </c>
    </row>
    <row r="37910" spans="1:6" ht="409.6" hidden="1" customHeight="1" x14ac:dyDescent="0.2"/>
    <row r="37911" spans="1:6" ht="25.5" customHeight="1" x14ac:dyDescent="0.2">
      <c r="A37911" s="84" t="s">
        <v>5575</v>
      </c>
      <c r="B37911" s="85" t="s">
        <v>5576</v>
      </c>
      <c r="C37911" s="86" t="s">
        <v>106</v>
      </c>
      <c r="D37911" s="87">
        <v>7.0000000000000007E-2</v>
      </c>
      <c r="E37911" s="88">
        <v>297759</v>
      </c>
      <c r="F37911" s="89">
        <f>+D37911*E37911</f>
        <v>20843.13</v>
      </c>
    </row>
    <row r="37912" spans="1:6" ht="409.6" hidden="1" customHeight="1" x14ac:dyDescent="0.2"/>
    <row r="37913" spans="1:6" ht="25.5" customHeight="1" thickBot="1" x14ac:dyDescent="0.25">
      <c r="A37913" s="84" t="s">
        <v>5172</v>
      </c>
      <c r="B37913" s="85" t="s">
        <v>5173</v>
      </c>
      <c r="C37913" s="86" t="s">
        <v>9</v>
      </c>
      <c r="D37913" s="87">
        <v>0.4</v>
      </c>
      <c r="E37913" s="88">
        <v>8900</v>
      </c>
      <c r="F37913" s="89">
        <f>+D37913*E37913</f>
        <v>3560</v>
      </c>
    </row>
    <row r="37914" spans="1:6" ht="409.6" hidden="1" customHeight="1" thickBot="1" x14ac:dyDescent="0.25"/>
    <row r="37915" spans="1:6" ht="13.5" customHeight="1" thickBot="1" x14ac:dyDescent="0.25">
      <c r="A37915" s="90" t="s">
        <v>4883</v>
      </c>
      <c r="B37915" s="91"/>
      <c r="C37915" s="92">
        <v>49.4372672194201</v>
      </c>
      <c r="D37915" s="91"/>
      <c r="E37915" s="93" t="s">
        <v>4884</v>
      </c>
      <c r="F37915" s="94">
        <v>97428</v>
      </c>
    </row>
    <row r="37916" spans="1:6" ht="0.2" customHeight="1" x14ac:dyDescent="0.2"/>
    <row r="37917" spans="1:6" ht="12.75" customHeight="1" x14ac:dyDescent="0.2">
      <c r="A37917" s="80" t="s">
        <v>4871</v>
      </c>
      <c r="B37917" s="81" t="s">
        <v>4885</v>
      </c>
      <c r="C37917" s="82" t="s">
        <v>4870</v>
      </c>
      <c r="D37917" s="82" t="s">
        <v>4873</v>
      </c>
      <c r="E37917" s="82" t="s">
        <v>4874</v>
      </c>
      <c r="F37917" s="83" t="s">
        <v>4875</v>
      </c>
    </row>
    <row r="37918" spans="1:6" ht="409.6" hidden="1" customHeight="1" x14ac:dyDescent="0.2"/>
    <row r="37919" spans="1:6" ht="25.5" customHeight="1" thickBot="1" x14ac:dyDescent="0.25">
      <c r="A37919" s="84" t="s">
        <v>6003</v>
      </c>
      <c r="B37919" s="85" t="s">
        <v>6004</v>
      </c>
      <c r="C37919" s="86" t="s">
        <v>4888</v>
      </c>
      <c r="D37919" s="87">
        <v>0.35306999999999999</v>
      </c>
      <c r="E37919" s="88">
        <v>184277</v>
      </c>
      <c r="F37919" s="89">
        <f>+D37919*E37919</f>
        <v>65062.680390000001</v>
      </c>
    </row>
    <row r="37920" spans="1:6" ht="409.6" hidden="1" customHeight="1" thickBot="1" x14ac:dyDescent="0.25"/>
    <row r="37921" spans="1:6" ht="13.5" customHeight="1" thickBot="1" x14ac:dyDescent="0.25">
      <c r="A37921" s="90" t="s">
        <v>4893</v>
      </c>
      <c r="B37921" s="91"/>
      <c r="C37921" s="92">
        <v>33.014502166698797</v>
      </c>
      <c r="D37921" s="91"/>
      <c r="E37921" s="93" t="s">
        <v>4884</v>
      </c>
      <c r="F37921" s="94">
        <v>65063</v>
      </c>
    </row>
    <row r="37922" spans="1:6" ht="0.2" customHeight="1" x14ac:dyDescent="0.2"/>
    <row r="37923" spans="1:6" ht="12.75" customHeight="1" x14ac:dyDescent="0.2">
      <c r="A37923" s="80" t="s">
        <v>4871</v>
      </c>
      <c r="B37923" s="81" t="s">
        <v>4894</v>
      </c>
      <c r="C37923" s="82" t="s">
        <v>4870</v>
      </c>
      <c r="D37923" s="82" t="s">
        <v>4873</v>
      </c>
      <c r="E37923" s="82" t="s">
        <v>4874</v>
      </c>
      <c r="F37923" s="83" t="s">
        <v>4875</v>
      </c>
    </row>
    <row r="37924" spans="1:6" ht="409.6" hidden="1" customHeight="1" x14ac:dyDescent="0.2"/>
    <row r="37925" spans="1:6" ht="25.5" customHeight="1" thickBot="1" x14ac:dyDescent="0.25">
      <c r="A37925" s="84" t="s">
        <v>4895</v>
      </c>
      <c r="B37925" s="85" t="s">
        <v>4896</v>
      </c>
      <c r="C37925" s="86" t="s">
        <v>4897</v>
      </c>
      <c r="D37925" s="87">
        <v>0.05</v>
      </c>
      <c r="E37925" s="88">
        <v>65063</v>
      </c>
      <c r="F37925" s="89">
        <f>+D37925*E37925</f>
        <v>3253.15</v>
      </c>
    </row>
    <row r="37926" spans="1:6" ht="409.6" hidden="1" customHeight="1" thickBot="1" x14ac:dyDescent="0.25"/>
    <row r="37927" spans="1:6" ht="13.5" customHeight="1" thickBot="1" x14ac:dyDescent="0.25">
      <c r="A37927" s="90" t="s">
        <v>4898</v>
      </c>
      <c r="B37927" s="91"/>
      <c r="C37927" s="92">
        <v>1.6506489947938301</v>
      </c>
      <c r="D37927" s="91"/>
      <c r="E37927" s="93" t="s">
        <v>4884</v>
      </c>
      <c r="F37927" s="94">
        <v>3253</v>
      </c>
    </row>
    <row r="37928" spans="1:6" ht="0.2" customHeight="1" x14ac:dyDescent="0.2"/>
    <row r="37929" spans="1:6" ht="12.75" customHeight="1" x14ac:dyDescent="0.2">
      <c r="A37929" s="80" t="s">
        <v>4871</v>
      </c>
      <c r="B37929" s="81" t="s">
        <v>4899</v>
      </c>
      <c r="C37929" s="82" t="s">
        <v>4870</v>
      </c>
      <c r="D37929" s="82" t="s">
        <v>4873</v>
      </c>
      <c r="E37929" s="82" t="s">
        <v>4874</v>
      </c>
      <c r="F37929" s="83" t="s">
        <v>4875</v>
      </c>
    </row>
    <row r="37930" spans="1:6" ht="409.6" hidden="1" customHeight="1" x14ac:dyDescent="0.2"/>
    <row r="37931" spans="1:6" ht="25.5" customHeight="1" thickBot="1" x14ac:dyDescent="0.25">
      <c r="A37931" s="84" t="s">
        <v>5125</v>
      </c>
      <c r="B37931" s="85" t="s">
        <v>5126</v>
      </c>
      <c r="C37931" s="86" t="s">
        <v>109</v>
      </c>
      <c r="D37931" s="87">
        <v>0.12</v>
      </c>
      <c r="E37931" s="88">
        <v>120237</v>
      </c>
      <c r="F37931" s="89">
        <f>+D37931*E37931</f>
        <v>14428.439999999999</v>
      </c>
    </row>
    <row r="37932" spans="1:6" ht="409.6" hidden="1" customHeight="1" thickBot="1" x14ac:dyDescent="0.25"/>
    <row r="37933" spans="1:6" ht="13.5" customHeight="1" thickBot="1" x14ac:dyDescent="0.25">
      <c r="A37933" s="90" t="s">
        <v>4904</v>
      </c>
      <c r="B37933" s="91"/>
      <c r="C37933" s="92">
        <v>7.3211078072196196</v>
      </c>
      <c r="D37933" s="91"/>
      <c r="E37933" s="93" t="s">
        <v>4884</v>
      </c>
      <c r="F37933" s="94">
        <v>14428</v>
      </c>
    </row>
    <row r="37934" spans="1:6" ht="0.2" customHeight="1" x14ac:dyDescent="0.2"/>
    <row r="37935" spans="1:6" ht="12.75" customHeight="1" x14ac:dyDescent="0.2">
      <c r="A37935" s="80" t="s">
        <v>4871</v>
      </c>
      <c r="B37935" s="81" t="s">
        <v>4905</v>
      </c>
      <c r="C37935" s="82" t="s">
        <v>4870</v>
      </c>
      <c r="D37935" s="82" t="s">
        <v>4873</v>
      </c>
      <c r="E37935" s="82" t="s">
        <v>4874</v>
      </c>
      <c r="F37935" s="83" t="s">
        <v>4875</v>
      </c>
    </row>
    <row r="37936" spans="1:6" ht="409.6" hidden="1" customHeight="1" x14ac:dyDescent="0.2"/>
    <row r="37937" spans="1:6" ht="25.5" customHeight="1" thickBot="1" x14ac:dyDescent="0.25">
      <c r="A37937" s="84" t="s">
        <v>4920</v>
      </c>
      <c r="B37937" s="85" t="s">
        <v>4921</v>
      </c>
      <c r="C37937" s="86" t="s">
        <v>106</v>
      </c>
      <c r="D37937" s="87">
        <v>1.19635</v>
      </c>
      <c r="E37937" s="88">
        <v>14128</v>
      </c>
      <c r="F37937" s="89">
        <f>+D37937*E37937</f>
        <v>16902.032800000001</v>
      </c>
    </row>
    <row r="37938" spans="1:6" ht="409.6" hidden="1" customHeight="1" thickBot="1" x14ac:dyDescent="0.25"/>
    <row r="37939" spans="1:6" ht="13.5" customHeight="1" thickBot="1" x14ac:dyDescent="0.25">
      <c r="A37939" s="90" t="s">
        <v>4908</v>
      </c>
      <c r="B37939" s="91"/>
      <c r="C37939" s="92">
        <v>8.5764738118676203</v>
      </c>
      <c r="D37939" s="91"/>
      <c r="E37939" s="93" t="s">
        <v>4884</v>
      </c>
      <c r="F37939" s="94">
        <v>16902</v>
      </c>
    </row>
    <row r="37940" spans="1:6" ht="0.2" customHeight="1" thickBot="1" x14ac:dyDescent="0.25"/>
    <row r="37941" spans="1:6" ht="12.75" customHeight="1" thickBot="1" x14ac:dyDescent="0.3">
      <c r="A37941" s="157" t="s">
        <v>4909</v>
      </c>
      <c r="B37941" s="158"/>
      <c r="C37941" s="158"/>
      <c r="D37941" s="158"/>
      <c r="E37941" s="159">
        <v>197074</v>
      </c>
      <c r="F37941" s="160"/>
    </row>
    <row r="37942" spans="1:6" ht="12.75" customHeight="1" x14ac:dyDescent="0.2"/>
    <row r="37943" spans="1:6" ht="12.75" customHeight="1" x14ac:dyDescent="0.2"/>
    <row r="37944" spans="1:6" ht="409.6" hidden="1" customHeight="1" x14ac:dyDescent="0.2"/>
    <row r="37945" spans="1:6" ht="12.75" customHeight="1" x14ac:dyDescent="0.25">
      <c r="A37945" s="144" t="s">
        <v>4868</v>
      </c>
      <c r="B37945" s="145"/>
      <c r="C37945" s="145"/>
      <c r="D37945" s="145"/>
      <c r="E37945" s="146"/>
      <c r="F37945" s="147"/>
    </row>
    <row r="37946" spans="1:6" ht="12.75" customHeight="1" x14ac:dyDescent="0.2">
      <c r="A37946" s="138" t="s">
        <v>4267</v>
      </c>
      <c r="B37946" s="139"/>
      <c r="C37946" s="139"/>
      <c r="D37946" s="140"/>
      <c r="E37946" s="76" t="s">
        <v>4869</v>
      </c>
      <c r="F37946" s="77" t="s">
        <v>4870</v>
      </c>
    </row>
    <row r="37947" spans="1:6" ht="12.75" customHeight="1" x14ac:dyDescent="0.2">
      <c r="A37947" s="141"/>
      <c r="B37947" s="142"/>
      <c r="C37947" s="142"/>
      <c r="D37947" s="143"/>
      <c r="E37947" s="78" t="s">
        <v>4266</v>
      </c>
      <c r="F37947" s="79" t="s">
        <v>9</v>
      </c>
    </row>
    <row r="37948" spans="1:6" ht="409.6" hidden="1" customHeight="1" x14ac:dyDescent="0.2"/>
    <row r="37949" spans="1:6" ht="12.75" customHeight="1" x14ac:dyDescent="0.2">
      <c r="A37949" s="80" t="s">
        <v>4871</v>
      </c>
      <c r="B37949" s="81" t="s">
        <v>4872</v>
      </c>
      <c r="C37949" s="82" t="s">
        <v>4870</v>
      </c>
      <c r="D37949" s="82" t="s">
        <v>4873</v>
      </c>
      <c r="E37949" s="82" t="s">
        <v>4874</v>
      </c>
      <c r="F37949" s="83" t="s">
        <v>4875</v>
      </c>
    </row>
    <row r="37950" spans="1:6" ht="409.6" hidden="1" customHeight="1" x14ac:dyDescent="0.2"/>
    <row r="37951" spans="1:6" ht="25.5" customHeight="1" x14ac:dyDescent="0.2">
      <c r="A37951" s="84" t="s">
        <v>4265</v>
      </c>
      <c r="B37951" s="85" t="s">
        <v>7334</v>
      </c>
      <c r="C37951" s="86" t="s">
        <v>9</v>
      </c>
      <c r="D37951" s="87">
        <v>1</v>
      </c>
      <c r="E37951" s="88">
        <v>7380000</v>
      </c>
      <c r="F37951" s="89">
        <f>+D37951*E37951</f>
        <v>7380000</v>
      </c>
    </row>
    <row r="37952" spans="1:6" ht="409.6" hidden="1" customHeight="1" x14ac:dyDescent="0.2"/>
    <row r="37953" spans="1:6" ht="25.5" customHeight="1" x14ac:dyDescent="0.2">
      <c r="A37953" s="84" t="s">
        <v>7335</v>
      </c>
      <c r="B37953" s="85" t="s">
        <v>7336</v>
      </c>
      <c r="C37953" s="86" t="s">
        <v>9</v>
      </c>
      <c r="D37953" s="87">
        <v>5</v>
      </c>
      <c r="E37953" s="88">
        <v>128000</v>
      </c>
      <c r="F37953" s="89">
        <f>+D37953*E37953</f>
        <v>640000</v>
      </c>
    </row>
    <row r="37954" spans="1:6" ht="409.6" hidden="1" customHeight="1" x14ac:dyDescent="0.2"/>
    <row r="37955" spans="1:6" ht="25.5" customHeight="1" x14ac:dyDescent="0.2">
      <c r="A37955" s="84" t="s">
        <v>5154</v>
      </c>
      <c r="B37955" s="85" t="s">
        <v>5155</v>
      </c>
      <c r="C37955" s="86" t="s">
        <v>106</v>
      </c>
      <c r="D37955" s="87">
        <v>1.2499199999999999</v>
      </c>
      <c r="E37955" s="88">
        <v>405694</v>
      </c>
      <c r="F37955" s="89">
        <f>+D37955*E37955</f>
        <v>507085.04447999998</v>
      </c>
    </row>
    <row r="37956" spans="1:6" ht="409.6" hidden="1" customHeight="1" x14ac:dyDescent="0.2"/>
    <row r="37957" spans="1:6" ht="25.5" customHeight="1" thickBot="1" x14ac:dyDescent="0.25">
      <c r="A37957" s="84" t="s">
        <v>6460</v>
      </c>
      <c r="B37957" s="85" t="s">
        <v>6461</v>
      </c>
      <c r="C37957" s="86" t="s">
        <v>263</v>
      </c>
      <c r="D37957" s="87">
        <v>1</v>
      </c>
      <c r="E37957" s="88">
        <v>26315</v>
      </c>
      <c r="F37957" s="89">
        <f>+D37957*E37957</f>
        <v>26315</v>
      </c>
    </row>
    <row r="37958" spans="1:6" ht="409.6" hidden="1" customHeight="1" thickBot="1" x14ac:dyDescent="0.25"/>
    <row r="37959" spans="1:6" ht="13.5" customHeight="1" thickBot="1" x14ac:dyDescent="0.25">
      <c r="A37959" s="90" t="s">
        <v>4883</v>
      </c>
      <c r="B37959" s="91"/>
      <c r="C37959" s="92">
        <v>97.675404398145304</v>
      </c>
      <c r="D37959" s="91"/>
      <c r="E37959" s="93" t="s">
        <v>4884</v>
      </c>
      <c r="F37959" s="94">
        <v>8553400</v>
      </c>
    </row>
    <row r="37960" spans="1:6" ht="0.2" customHeight="1" x14ac:dyDescent="0.2"/>
    <row r="37961" spans="1:6" ht="12.75" customHeight="1" x14ac:dyDescent="0.2">
      <c r="A37961" s="80" t="s">
        <v>4871</v>
      </c>
      <c r="B37961" s="81" t="s">
        <v>4885</v>
      </c>
      <c r="C37961" s="82" t="s">
        <v>4870</v>
      </c>
      <c r="D37961" s="82" t="s">
        <v>4873</v>
      </c>
      <c r="E37961" s="82" t="s">
        <v>4874</v>
      </c>
      <c r="F37961" s="83" t="s">
        <v>4875</v>
      </c>
    </row>
    <row r="37962" spans="1:6" ht="409.6" hidden="1" customHeight="1" x14ac:dyDescent="0.2"/>
    <row r="37963" spans="1:6" ht="25.5" customHeight="1" thickBot="1" x14ac:dyDescent="0.25">
      <c r="A37963" s="84" t="s">
        <v>4947</v>
      </c>
      <c r="B37963" s="85" t="s">
        <v>4948</v>
      </c>
      <c r="C37963" s="86" t="s">
        <v>4888</v>
      </c>
      <c r="D37963" s="87">
        <v>1</v>
      </c>
      <c r="E37963" s="88">
        <v>198902</v>
      </c>
      <c r="F37963" s="89">
        <f>+D37963*E37963</f>
        <v>198902</v>
      </c>
    </row>
    <row r="37964" spans="1:6" ht="409.6" hidden="1" customHeight="1" thickBot="1" x14ac:dyDescent="0.25"/>
    <row r="37965" spans="1:6" ht="13.5" customHeight="1" thickBot="1" x14ac:dyDescent="0.25">
      <c r="A37965" s="90" t="s">
        <v>4893</v>
      </c>
      <c r="B37965" s="91"/>
      <c r="C37965" s="92">
        <v>2.27135797292304</v>
      </c>
      <c r="D37965" s="91"/>
      <c r="E37965" s="93" t="s">
        <v>4884</v>
      </c>
      <c r="F37965" s="94">
        <v>198902</v>
      </c>
    </row>
    <row r="37966" spans="1:6" ht="0.2" customHeight="1" x14ac:dyDescent="0.2"/>
    <row r="37967" spans="1:6" ht="12.75" customHeight="1" x14ac:dyDescent="0.2">
      <c r="A37967" s="80" t="s">
        <v>4871</v>
      </c>
      <c r="B37967" s="81" t="s">
        <v>4899</v>
      </c>
      <c r="C37967" s="82" t="s">
        <v>4870</v>
      </c>
      <c r="D37967" s="82" t="s">
        <v>4873</v>
      </c>
      <c r="E37967" s="82" t="s">
        <v>4874</v>
      </c>
      <c r="F37967" s="83" t="s">
        <v>4875</v>
      </c>
    </row>
    <row r="37968" spans="1:6" ht="409.6" hidden="1" customHeight="1" x14ac:dyDescent="0.2"/>
    <row r="37969" spans="1:6" ht="25.5" customHeight="1" thickBot="1" x14ac:dyDescent="0.25">
      <c r="A37969" s="84" t="s">
        <v>5224</v>
      </c>
      <c r="B37969" s="85" t="s">
        <v>5225</v>
      </c>
      <c r="C37969" s="86" t="s">
        <v>109</v>
      </c>
      <c r="D37969" s="87">
        <v>18</v>
      </c>
      <c r="E37969" s="88">
        <v>259</v>
      </c>
      <c r="F37969" s="89">
        <f>+D37969*E37969</f>
        <v>4662</v>
      </c>
    </row>
    <row r="37970" spans="1:6" ht="409.6" hidden="1" customHeight="1" thickBot="1" x14ac:dyDescent="0.25"/>
    <row r="37971" spans="1:6" ht="13.5" customHeight="1" thickBot="1" x14ac:dyDescent="0.25">
      <c r="A37971" s="90" t="s">
        <v>4904</v>
      </c>
      <c r="B37971" s="91"/>
      <c r="C37971" s="92">
        <v>5.3237628931670798E-2</v>
      </c>
      <c r="D37971" s="91"/>
      <c r="E37971" s="93" t="s">
        <v>4884</v>
      </c>
      <c r="F37971" s="94">
        <v>4662</v>
      </c>
    </row>
    <row r="37972" spans="1:6" ht="0.2" customHeight="1" thickBot="1" x14ac:dyDescent="0.25"/>
    <row r="37973" spans="1:6" ht="12.75" customHeight="1" thickBot="1" x14ac:dyDescent="0.3">
      <c r="A37973" s="157" t="s">
        <v>4909</v>
      </c>
      <c r="B37973" s="158"/>
      <c r="C37973" s="158"/>
      <c r="D37973" s="158"/>
      <c r="E37973" s="159">
        <v>8756964</v>
      </c>
      <c r="F37973" s="160"/>
    </row>
    <row r="37974" spans="1:6" ht="12.75" customHeight="1" x14ac:dyDescent="0.2"/>
    <row r="37975" spans="1:6" ht="12.75" customHeight="1" x14ac:dyDescent="0.2"/>
    <row r="37976" spans="1:6" ht="409.6" hidden="1" customHeight="1" x14ac:dyDescent="0.2"/>
    <row r="37977" spans="1:6" ht="12.75" customHeight="1" x14ac:dyDescent="0.25">
      <c r="A37977" s="144" t="s">
        <v>4868</v>
      </c>
      <c r="B37977" s="145"/>
      <c r="C37977" s="145"/>
      <c r="D37977" s="145"/>
      <c r="E37977" s="146"/>
      <c r="F37977" s="147"/>
    </row>
    <row r="37978" spans="1:6" ht="12.75" customHeight="1" x14ac:dyDescent="0.2">
      <c r="A37978" s="138" t="s">
        <v>4272</v>
      </c>
      <c r="B37978" s="139"/>
      <c r="C37978" s="139"/>
      <c r="D37978" s="140"/>
      <c r="E37978" s="76" t="s">
        <v>4869</v>
      </c>
      <c r="F37978" s="77" t="s">
        <v>4870</v>
      </c>
    </row>
    <row r="37979" spans="1:6" ht="12.75" customHeight="1" x14ac:dyDescent="0.2">
      <c r="A37979" s="141"/>
      <c r="B37979" s="142"/>
      <c r="C37979" s="142"/>
      <c r="D37979" s="143"/>
      <c r="E37979" s="78" t="s">
        <v>4271</v>
      </c>
      <c r="F37979" s="79" t="s">
        <v>4273</v>
      </c>
    </row>
    <row r="37980" spans="1:6" ht="409.6" hidden="1" customHeight="1" x14ac:dyDescent="0.2"/>
    <row r="37981" spans="1:6" ht="12.75" customHeight="1" x14ac:dyDescent="0.2">
      <c r="A37981" s="80" t="s">
        <v>4871</v>
      </c>
      <c r="B37981" s="81" t="s">
        <v>4885</v>
      </c>
      <c r="C37981" s="82" t="s">
        <v>4870</v>
      </c>
      <c r="D37981" s="82" t="s">
        <v>4873</v>
      </c>
      <c r="E37981" s="82" t="s">
        <v>4874</v>
      </c>
      <c r="F37981" s="83" t="s">
        <v>4875</v>
      </c>
    </row>
    <row r="37982" spans="1:6" ht="409.6" hidden="1" customHeight="1" x14ac:dyDescent="0.2"/>
    <row r="37983" spans="1:6" ht="25.5" customHeight="1" thickBot="1" x14ac:dyDescent="0.25">
      <c r="A37983" s="84" t="s">
        <v>7337</v>
      </c>
      <c r="B37983" s="85" t="s">
        <v>7338</v>
      </c>
      <c r="C37983" s="86" t="s">
        <v>4273</v>
      </c>
      <c r="D37983" s="87">
        <v>1</v>
      </c>
      <c r="E37983" s="88">
        <v>112000</v>
      </c>
      <c r="F37983" s="89">
        <f>+D37983*E37983</f>
        <v>112000</v>
      </c>
    </row>
    <row r="37984" spans="1:6" ht="409.6" hidden="1" customHeight="1" thickBot="1" x14ac:dyDescent="0.25"/>
    <row r="37985" spans="1:6" ht="13.5" customHeight="1" thickBot="1" x14ac:dyDescent="0.25">
      <c r="A37985" s="90" t="s">
        <v>4893</v>
      </c>
      <c r="B37985" s="91"/>
      <c r="C37985" s="92">
        <v>91.185162871355601</v>
      </c>
      <c r="D37985" s="91"/>
      <c r="E37985" s="93" t="s">
        <v>4884</v>
      </c>
      <c r="F37985" s="94">
        <v>112000</v>
      </c>
    </row>
    <row r="37986" spans="1:6" ht="0.2" customHeight="1" x14ac:dyDescent="0.2"/>
    <row r="37987" spans="1:6" ht="12.75" customHeight="1" x14ac:dyDescent="0.2">
      <c r="A37987" s="80" t="s">
        <v>4871</v>
      </c>
      <c r="B37987" s="81" t="s">
        <v>4894</v>
      </c>
      <c r="C37987" s="82" t="s">
        <v>4870</v>
      </c>
      <c r="D37987" s="82" t="s">
        <v>4873</v>
      </c>
      <c r="E37987" s="82" t="s">
        <v>4874</v>
      </c>
      <c r="F37987" s="83" t="s">
        <v>4875</v>
      </c>
    </row>
    <row r="37988" spans="1:6" ht="409.6" hidden="1" customHeight="1" x14ac:dyDescent="0.2"/>
    <row r="37989" spans="1:6" ht="25.5" customHeight="1" thickBot="1" x14ac:dyDescent="0.25">
      <c r="A37989" s="84" t="s">
        <v>4895</v>
      </c>
      <c r="B37989" s="85" t="s">
        <v>4896</v>
      </c>
      <c r="C37989" s="86" t="s">
        <v>4897</v>
      </c>
      <c r="D37989" s="87">
        <v>0.05</v>
      </c>
      <c r="E37989" s="88">
        <v>112000</v>
      </c>
      <c r="F37989" s="89">
        <f>+D37989*E37989</f>
        <v>5600</v>
      </c>
    </row>
    <row r="37990" spans="1:6" ht="409.6" hidden="1" customHeight="1" thickBot="1" x14ac:dyDescent="0.25"/>
    <row r="37991" spans="1:6" ht="13.5" customHeight="1" thickBot="1" x14ac:dyDescent="0.25">
      <c r="A37991" s="90" t="s">
        <v>4898</v>
      </c>
      <c r="B37991" s="91"/>
      <c r="C37991" s="92">
        <v>4.5592581435677797</v>
      </c>
      <c r="D37991" s="91"/>
      <c r="E37991" s="93" t="s">
        <v>4884</v>
      </c>
      <c r="F37991" s="94">
        <v>5600</v>
      </c>
    </row>
    <row r="37992" spans="1:6" ht="0.2" customHeight="1" x14ac:dyDescent="0.2"/>
    <row r="37993" spans="1:6" ht="12.75" customHeight="1" x14ac:dyDescent="0.2">
      <c r="A37993" s="80" t="s">
        <v>4871</v>
      </c>
      <c r="B37993" s="81" t="s">
        <v>4899</v>
      </c>
      <c r="C37993" s="82" t="s">
        <v>4870</v>
      </c>
      <c r="D37993" s="82" t="s">
        <v>4873</v>
      </c>
      <c r="E37993" s="82" t="s">
        <v>4874</v>
      </c>
      <c r="F37993" s="83" t="s">
        <v>4875</v>
      </c>
    </row>
    <row r="37994" spans="1:6" ht="409.6" hidden="1" customHeight="1" x14ac:dyDescent="0.2"/>
    <row r="37995" spans="1:6" ht="25.5" customHeight="1" thickBot="1" x14ac:dyDescent="0.25">
      <c r="A37995" s="84" t="s">
        <v>7339</v>
      </c>
      <c r="B37995" s="85" t="s">
        <v>7340</v>
      </c>
      <c r="C37995" s="86" t="s">
        <v>109</v>
      </c>
      <c r="D37995" s="87">
        <v>0.05</v>
      </c>
      <c r="E37995" s="88">
        <v>48025</v>
      </c>
      <c r="F37995" s="89">
        <f>+D37995*E37995</f>
        <v>2401.25</v>
      </c>
    </row>
    <row r="37996" spans="1:6" ht="409.6" hidden="1" customHeight="1" thickBot="1" x14ac:dyDescent="0.25"/>
    <row r="37997" spans="1:6" ht="13.5" customHeight="1" thickBot="1" x14ac:dyDescent="0.25">
      <c r="A37997" s="90" t="s">
        <v>4904</v>
      </c>
      <c r="B37997" s="91"/>
      <c r="C37997" s="92">
        <v>1.9547819290546899</v>
      </c>
      <c r="D37997" s="91"/>
      <c r="E37997" s="93" t="s">
        <v>4884</v>
      </c>
      <c r="F37997" s="94">
        <v>2401</v>
      </c>
    </row>
    <row r="37998" spans="1:6" ht="0.2" customHeight="1" x14ac:dyDescent="0.2"/>
    <row r="37999" spans="1:6" ht="12.75" customHeight="1" x14ac:dyDescent="0.2">
      <c r="A37999" s="80" t="s">
        <v>4871</v>
      </c>
      <c r="B37999" s="81" t="s">
        <v>4905</v>
      </c>
      <c r="C37999" s="82" t="s">
        <v>4870</v>
      </c>
      <c r="D37999" s="82" t="s">
        <v>4873</v>
      </c>
      <c r="E37999" s="82" t="s">
        <v>4874</v>
      </c>
      <c r="F37999" s="83" t="s">
        <v>4875</v>
      </c>
    </row>
    <row r="38000" spans="1:6" ht="409.6" hidden="1" customHeight="1" x14ac:dyDescent="0.2"/>
    <row r="38001" spans="1:6" ht="25.5" customHeight="1" thickBot="1" x14ac:dyDescent="0.25">
      <c r="A38001" s="84" t="s">
        <v>4920</v>
      </c>
      <c r="B38001" s="85" t="s">
        <v>4921</v>
      </c>
      <c r="C38001" s="86" t="s">
        <v>106</v>
      </c>
      <c r="D38001" s="87">
        <v>0.2</v>
      </c>
      <c r="E38001" s="88">
        <v>14128</v>
      </c>
      <c r="F38001" s="89">
        <f>+D38001*E38001</f>
        <v>2825.6000000000004</v>
      </c>
    </row>
    <row r="38002" spans="1:6" ht="409.6" hidden="1" customHeight="1" thickBot="1" x14ac:dyDescent="0.25"/>
    <row r="38003" spans="1:6" ht="13.5" customHeight="1" thickBot="1" x14ac:dyDescent="0.25">
      <c r="A38003" s="90" t="s">
        <v>4908</v>
      </c>
      <c r="B38003" s="91"/>
      <c r="C38003" s="92">
        <v>2.3007970560218798</v>
      </c>
      <c r="D38003" s="91"/>
      <c r="E38003" s="93" t="s">
        <v>4884</v>
      </c>
      <c r="F38003" s="94">
        <v>2826</v>
      </c>
    </row>
    <row r="38004" spans="1:6" ht="0.2" customHeight="1" thickBot="1" x14ac:dyDescent="0.25"/>
    <row r="38005" spans="1:6" ht="12.75" customHeight="1" thickBot="1" x14ac:dyDescent="0.3">
      <c r="A38005" s="157" t="s">
        <v>4909</v>
      </c>
      <c r="B38005" s="158"/>
      <c r="C38005" s="158"/>
      <c r="D38005" s="158"/>
      <c r="E38005" s="159">
        <v>122827</v>
      </c>
      <c r="F38005" s="160"/>
    </row>
    <row r="38006" spans="1:6" ht="12.75" customHeight="1" x14ac:dyDescent="0.2"/>
    <row r="38007" spans="1:6" ht="12.75" customHeight="1" x14ac:dyDescent="0.2"/>
    <row r="38008" spans="1:6" ht="409.6" hidden="1" customHeight="1" x14ac:dyDescent="0.2"/>
    <row r="38009" spans="1:6" ht="12.75" customHeight="1" x14ac:dyDescent="0.25">
      <c r="A38009" s="144" t="s">
        <v>4868</v>
      </c>
      <c r="B38009" s="145"/>
      <c r="C38009" s="145"/>
      <c r="D38009" s="145"/>
      <c r="E38009" s="146"/>
      <c r="F38009" s="147"/>
    </row>
    <row r="38010" spans="1:6" ht="12.75" customHeight="1" x14ac:dyDescent="0.2">
      <c r="A38010" s="138" t="s">
        <v>4275</v>
      </c>
      <c r="B38010" s="139"/>
      <c r="C38010" s="139"/>
      <c r="D38010" s="140"/>
      <c r="E38010" s="76" t="s">
        <v>4869</v>
      </c>
      <c r="F38010" s="77" t="s">
        <v>4870</v>
      </c>
    </row>
    <row r="38011" spans="1:6" ht="12.75" customHeight="1" x14ac:dyDescent="0.2">
      <c r="A38011" s="141"/>
      <c r="B38011" s="142"/>
      <c r="C38011" s="142"/>
      <c r="D38011" s="143"/>
      <c r="E38011" s="78" t="s">
        <v>4274</v>
      </c>
      <c r="F38011" s="79" t="s">
        <v>9</v>
      </c>
    </row>
    <row r="38012" spans="1:6" ht="409.6" hidden="1" customHeight="1" x14ac:dyDescent="0.2"/>
    <row r="38013" spans="1:6" ht="12.75" customHeight="1" x14ac:dyDescent="0.2">
      <c r="A38013" s="80" t="s">
        <v>4871</v>
      </c>
      <c r="B38013" s="81" t="s">
        <v>4872</v>
      </c>
      <c r="C38013" s="82" t="s">
        <v>4870</v>
      </c>
      <c r="D38013" s="82" t="s">
        <v>4873</v>
      </c>
      <c r="E38013" s="82" t="s">
        <v>4874</v>
      </c>
      <c r="F38013" s="83" t="s">
        <v>4875</v>
      </c>
    </row>
    <row r="38014" spans="1:6" ht="409.6" hidden="1" customHeight="1" x14ac:dyDescent="0.2"/>
    <row r="38015" spans="1:6" ht="25.5" customHeight="1" thickBot="1" x14ac:dyDescent="0.25">
      <c r="A38015" s="84" t="s">
        <v>7341</v>
      </c>
      <c r="B38015" s="85" t="s">
        <v>7342</v>
      </c>
      <c r="C38015" s="86" t="s">
        <v>9</v>
      </c>
      <c r="D38015" s="87">
        <v>1</v>
      </c>
      <c r="E38015" s="88">
        <v>250000</v>
      </c>
      <c r="F38015" s="89">
        <f>+D38015*E38015</f>
        <v>250000</v>
      </c>
    </row>
    <row r="38016" spans="1:6" ht="409.6" hidden="1" customHeight="1" thickBot="1" x14ac:dyDescent="0.25"/>
    <row r="38017" spans="1:6" ht="13.5" customHeight="1" thickBot="1" x14ac:dyDescent="0.25">
      <c r="A38017" s="90" t="s">
        <v>4883</v>
      </c>
      <c r="B38017" s="91"/>
      <c r="C38017" s="92">
        <v>100</v>
      </c>
      <c r="D38017" s="91"/>
      <c r="E38017" s="93" t="s">
        <v>4884</v>
      </c>
      <c r="F38017" s="94">
        <v>250000</v>
      </c>
    </row>
    <row r="38018" spans="1:6" ht="0.2" customHeight="1" thickBot="1" x14ac:dyDescent="0.25"/>
    <row r="38019" spans="1:6" ht="12.75" customHeight="1" thickBot="1" x14ac:dyDescent="0.3">
      <c r="A38019" s="157" t="s">
        <v>4909</v>
      </c>
      <c r="B38019" s="158"/>
      <c r="C38019" s="158"/>
      <c r="D38019" s="158"/>
      <c r="E38019" s="159">
        <v>250000</v>
      </c>
      <c r="F38019" s="160"/>
    </row>
    <row r="38020" spans="1:6" ht="12.75" customHeight="1" x14ac:dyDescent="0.2"/>
    <row r="38021" spans="1:6" ht="12.75" customHeight="1" x14ac:dyDescent="0.2"/>
    <row r="38022" spans="1:6" ht="409.6" hidden="1" customHeight="1" x14ac:dyDescent="0.2"/>
    <row r="38023" spans="1:6" ht="12.75" customHeight="1" x14ac:dyDescent="0.25">
      <c r="A38023" s="144" t="s">
        <v>4868</v>
      </c>
      <c r="B38023" s="145"/>
      <c r="C38023" s="145"/>
      <c r="D38023" s="145"/>
      <c r="E38023" s="146"/>
      <c r="F38023" s="147"/>
    </row>
    <row r="38024" spans="1:6" ht="12.75" customHeight="1" x14ac:dyDescent="0.2">
      <c r="A38024" s="138" t="s">
        <v>4277</v>
      </c>
      <c r="B38024" s="139"/>
      <c r="C38024" s="139"/>
      <c r="D38024" s="140"/>
      <c r="E38024" s="76" t="s">
        <v>4869</v>
      </c>
      <c r="F38024" s="77" t="s">
        <v>4870</v>
      </c>
    </row>
    <row r="38025" spans="1:6" ht="12.75" customHeight="1" x14ac:dyDescent="0.2">
      <c r="A38025" s="141"/>
      <c r="B38025" s="142"/>
      <c r="C38025" s="142"/>
      <c r="D38025" s="143"/>
      <c r="E38025" s="78" t="s">
        <v>4276</v>
      </c>
      <c r="F38025" s="79" t="s">
        <v>9</v>
      </c>
    </row>
    <row r="38026" spans="1:6" ht="409.6" hidden="1" customHeight="1" x14ac:dyDescent="0.2"/>
    <row r="38027" spans="1:6" ht="12.75" customHeight="1" x14ac:dyDescent="0.2">
      <c r="A38027" s="80" t="s">
        <v>4871</v>
      </c>
      <c r="B38027" s="81" t="s">
        <v>4872</v>
      </c>
      <c r="C38027" s="82" t="s">
        <v>4870</v>
      </c>
      <c r="D38027" s="82" t="s">
        <v>4873</v>
      </c>
      <c r="E38027" s="82" t="s">
        <v>4874</v>
      </c>
      <c r="F38027" s="83" t="s">
        <v>4875</v>
      </c>
    </row>
    <row r="38028" spans="1:6" ht="409.6" hidden="1" customHeight="1" x14ac:dyDescent="0.2"/>
    <row r="38029" spans="1:6" ht="25.5" customHeight="1" thickBot="1" x14ac:dyDescent="0.25">
      <c r="A38029" s="84" t="s">
        <v>7343</v>
      </c>
      <c r="B38029" s="85" t="s">
        <v>4277</v>
      </c>
      <c r="C38029" s="86" t="s">
        <v>263</v>
      </c>
      <c r="D38029" s="87">
        <v>1</v>
      </c>
      <c r="E38029" s="88">
        <v>140000</v>
      </c>
      <c r="F38029" s="89">
        <f>+D38029*E38029</f>
        <v>140000</v>
      </c>
    </row>
    <row r="38030" spans="1:6" ht="409.6" hidden="1" customHeight="1" thickBot="1" x14ac:dyDescent="0.25"/>
    <row r="38031" spans="1:6" ht="13.5" customHeight="1" thickBot="1" x14ac:dyDescent="0.25">
      <c r="A38031" s="90" t="s">
        <v>4883</v>
      </c>
      <c r="B38031" s="91"/>
      <c r="C38031" s="92">
        <v>100</v>
      </c>
      <c r="D38031" s="91"/>
      <c r="E38031" s="93" t="s">
        <v>4884</v>
      </c>
      <c r="F38031" s="94">
        <v>140000</v>
      </c>
    </row>
    <row r="38032" spans="1:6" ht="0.2" customHeight="1" thickBot="1" x14ac:dyDescent="0.25"/>
    <row r="38033" spans="1:6" ht="12.75" customHeight="1" thickBot="1" x14ac:dyDescent="0.3">
      <c r="A38033" s="157" t="s">
        <v>4909</v>
      </c>
      <c r="B38033" s="158"/>
      <c r="C38033" s="158"/>
      <c r="D38033" s="158"/>
      <c r="E38033" s="159">
        <v>140000</v>
      </c>
      <c r="F38033" s="160"/>
    </row>
    <row r="38034" spans="1:6" ht="12.75" customHeight="1" x14ac:dyDescent="0.2"/>
    <row r="38035" spans="1:6" ht="12.75" customHeight="1" x14ac:dyDescent="0.2"/>
    <row r="38036" spans="1:6" ht="409.6" hidden="1" customHeight="1" x14ac:dyDescent="0.2"/>
    <row r="38037" spans="1:6" ht="12.75" customHeight="1" x14ac:dyDescent="0.25">
      <c r="A38037" s="144" t="s">
        <v>4868</v>
      </c>
      <c r="B38037" s="145"/>
      <c r="C38037" s="145"/>
      <c r="D38037" s="145"/>
      <c r="E38037" s="146"/>
      <c r="F38037" s="147"/>
    </row>
    <row r="38038" spans="1:6" ht="12.75" customHeight="1" x14ac:dyDescent="0.2">
      <c r="A38038" s="138" t="s">
        <v>4279</v>
      </c>
      <c r="B38038" s="139"/>
      <c r="C38038" s="139"/>
      <c r="D38038" s="140"/>
      <c r="E38038" s="76" t="s">
        <v>4869</v>
      </c>
      <c r="F38038" s="77" t="s">
        <v>4870</v>
      </c>
    </row>
    <row r="38039" spans="1:6" ht="12.75" customHeight="1" x14ac:dyDescent="0.2">
      <c r="A38039" s="141"/>
      <c r="B38039" s="142"/>
      <c r="C38039" s="142"/>
      <c r="D38039" s="143"/>
      <c r="E38039" s="78" t="s">
        <v>4278</v>
      </c>
      <c r="F38039" s="79" t="s">
        <v>263</v>
      </c>
    </row>
    <row r="38040" spans="1:6" ht="409.6" hidden="1" customHeight="1" x14ac:dyDescent="0.2"/>
    <row r="38041" spans="1:6" ht="12.75" customHeight="1" x14ac:dyDescent="0.2">
      <c r="A38041" s="80" t="s">
        <v>4871</v>
      </c>
      <c r="B38041" s="81" t="s">
        <v>4872</v>
      </c>
      <c r="C38041" s="82" t="s">
        <v>4870</v>
      </c>
      <c r="D38041" s="82" t="s">
        <v>4873</v>
      </c>
      <c r="E38041" s="82" t="s">
        <v>4874</v>
      </c>
      <c r="F38041" s="83" t="s">
        <v>4875</v>
      </c>
    </row>
    <row r="38042" spans="1:6" ht="409.6" hidden="1" customHeight="1" x14ac:dyDescent="0.2"/>
    <row r="38043" spans="1:6" ht="25.5" customHeight="1" thickBot="1" x14ac:dyDescent="0.25">
      <c r="A38043" s="84" t="s">
        <v>7344</v>
      </c>
      <c r="B38043" s="85" t="s">
        <v>4279</v>
      </c>
      <c r="C38043" s="86" t="s">
        <v>263</v>
      </c>
      <c r="D38043" s="87">
        <v>1</v>
      </c>
      <c r="E38043" s="88">
        <v>36567</v>
      </c>
      <c r="F38043" s="89">
        <f>+D38043*E38043</f>
        <v>36567</v>
      </c>
    </row>
    <row r="38044" spans="1:6" ht="409.6" hidden="1" customHeight="1" thickBot="1" x14ac:dyDescent="0.25"/>
    <row r="38045" spans="1:6" ht="13.5" customHeight="1" thickBot="1" x14ac:dyDescent="0.25">
      <c r="A38045" s="90" t="s">
        <v>4883</v>
      </c>
      <c r="B38045" s="91"/>
      <c r="C38045" s="92">
        <v>100</v>
      </c>
      <c r="D38045" s="91"/>
      <c r="E38045" s="93" t="s">
        <v>4884</v>
      </c>
      <c r="F38045" s="94">
        <v>36567</v>
      </c>
    </row>
    <row r="38046" spans="1:6" ht="0.2" customHeight="1" thickBot="1" x14ac:dyDescent="0.25"/>
    <row r="38047" spans="1:6" ht="12.75" customHeight="1" thickBot="1" x14ac:dyDescent="0.3">
      <c r="A38047" s="157" t="s">
        <v>4909</v>
      </c>
      <c r="B38047" s="158"/>
      <c r="C38047" s="158"/>
      <c r="D38047" s="158"/>
      <c r="E38047" s="159">
        <v>36567</v>
      </c>
      <c r="F38047" s="160"/>
    </row>
    <row r="38048" spans="1:6" ht="12.75" customHeight="1" x14ac:dyDescent="0.2"/>
    <row r="38049" spans="1:6" ht="12.75" customHeight="1" x14ac:dyDescent="0.2"/>
    <row r="38050" spans="1:6" ht="409.6" hidden="1" customHeight="1" x14ac:dyDescent="0.2"/>
    <row r="38051" spans="1:6" ht="12.75" customHeight="1" x14ac:dyDescent="0.25">
      <c r="A38051" s="144" t="s">
        <v>4868</v>
      </c>
      <c r="B38051" s="145"/>
      <c r="C38051" s="145"/>
      <c r="D38051" s="145"/>
      <c r="E38051" s="146"/>
      <c r="F38051" s="147"/>
    </row>
    <row r="38052" spans="1:6" ht="12.75" customHeight="1" x14ac:dyDescent="0.2">
      <c r="A38052" s="138" t="s">
        <v>4281</v>
      </c>
      <c r="B38052" s="139"/>
      <c r="C38052" s="139"/>
      <c r="D38052" s="140"/>
      <c r="E38052" s="76" t="s">
        <v>4869</v>
      </c>
      <c r="F38052" s="77" t="s">
        <v>4870</v>
      </c>
    </row>
    <row r="38053" spans="1:6" ht="12.75" customHeight="1" x14ac:dyDescent="0.2">
      <c r="A38053" s="141"/>
      <c r="B38053" s="142"/>
      <c r="C38053" s="142"/>
      <c r="D38053" s="143"/>
      <c r="E38053" s="78" t="s">
        <v>4280</v>
      </c>
      <c r="F38053" s="79" t="s">
        <v>4273</v>
      </c>
    </row>
    <row r="38054" spans="1:6" ht="409.6" hidden="1" customHeight="1" x14ac:dyDescent="0.2"/>
    <row r="38055" spans="1:6" ht="12.75" customHeight="1" x14ac:dyDescent="0.2">
      <c r="A38055" s="80" t="s">
        <v>4871</v>
      </c>
      <c r="B38055" s="81" t="s">
        <v>4872</v>
      </c>
      <c r="C38055" s="82" t="s">
        <v>4870</v>
      </c>
      <c r="D38055" s="82" t="s">
        <v>4873</v>
      </c>
      <c r="E38055" s="82" t="s">
        <v>4874</v>
      </c>
      <c r="F38055" s="83" t="s">
        <v>4875</v>
      </c>
    </row>
    <row r="38056" spans="1:6" ht="409.6" hidden="1" customHeight="1" x14ac:dyDescent="0.2"/>
    <row r="38057" spans="1:6" ht="25.5" customHeight="1" thickBot="1" x14ac:dyDescent="0.25">
      <c r="A38057" s="84" t="s">
        <v>7345</v>
      </c>
      <c r="B38057" s="85" t="s">
        <v>7346</v>
      </c>
      <c r="C38057" s="86" t="s">
        <v>4273</v>
      </c>
      <c r="D38057" s="87">
        <v>1</v>
      </c>
      <c r="E38057" s="88">
        <v>352053</v>
      </c>
      <c r="F38057" s="89">
        <f>+D38057*E38057</f>
        <v>352053</v>
      </c>
    </row>
    <row r="38058" spans="1:6" ht="409.6" hidden="1" customHeight="1" thickBot="1" x14ac:dyDescent="0.25"/>
    <row r="38059" spans="1:6" ht="13.5" customHeight="1" thickBot="1" x14ac:dyDescent="0.25">
      <c r="A38059" s="90" t="s">
        <v>4883</v>
      </c>
      <c r="B38059" s="91"/>
      <c r="C38059" s="92">
        <v>100</v>
      </c>
      <c r="D38059" s="91"/>
      <c r="E38059" s="93" t="s">
        <v>4884</v>
      </c>
      <c r="F38059" s="94">
        <v>352053</v>
      </c>
    </row>
    <row r="38060" spans="1:6" ht="0.2" customHeight="1" thickBot="1" x14ac:dyDescent="0.25"/>
    <row r="38061" spans="1:6" ht="12.75" customHeight="1" thickBot="1" x14ac:dyDescent="0.3">
      <c r="A38061" s="157" t="s">
        <v>4909</v>
      </c>
      <c r="B38061" s="158"/>
      <c r="C38061" s="158"/>
      <c r="D38061" s="158"/>
      <c r="E38061" s="159">
        <v>352053</v>
      </c>
      <c r="F38061" s="160"/>
    </row>
    <row r="38062" spans="1:6" ht="12.75" customHeight="1" x14ac:dyDescent="0.2"/>
    <row r="38063" spans="1:6" ht="12.75" customHeight="1" x14ac:dyDescent="0.2"/>
    <row r="38064" spans="1:6" ht="409.6" hidden="1" customHeight="1" x14ac:dyDescent="0.2"/>
    <row r="38065" spans="1:6" ht="12.75" customHeight="1" x14ac:dyDescent="0.25">
      <c r="A38065" s="144" t="s">
        <v>4868</v>
      </c>
      <c r="B38065" s="145"/>
      <c r="C38065" s="145"/>
      <c r="D38065" s="145"/>
      <c r="E38065" s="146"/>
      <c r="F38065" s="147"/>
    </row>
    <row r="38066" spans="1:6" ht="12.75" customHeight="1" x14ac:dyDescent="0.2">
      <c r="A38066" s="138" t="s">
        <v>4287</v>
      </c>
      <c r="B38066" s="139"/>
      <c r="C38066" s="139"/>
      <c r="D38066" s="140"/>
      <c r="E38066" s="76" t="s">
        <v>4869</v>
      </c>
      <c r="F38066" s="77" t="s">
        <v>4870</v>
      </c>
    </row>
    <row r="38067" spans="1:6" ht="12.75" customHeight="1" x14ac:dyDescent="0.2">
      <c r="A38067" s="141"/>
      <c r="B38067" s="142"/>
      <c r="C38067" s="142"/>
      <c r="D38067" s="143"/>
      <c r="E38067" s="78" t="s">
        <v>4286</v>
      </c>
      <c r="F38067" s="79" t="s">
        <v>9</v>
      </c>
    </row>
    <row r="38068" spans="1:6" ht="409.6" hidden="1" customHeight="1" x14ac:dyDescent="0.2"/>
    <row r="38069" spans="1:6" ht="12.75" customHeight="1" x14ac:dyDescent="0.2">
      <c r="A38069" s="80" t="s">
        <v>4871</v>
      </c>
      <c r="B38069" s="81" t="s">
        <v>4872</v>
      </c>
      <c r="C38069" s="82" t="s">
        <v>4870</v>
      </c>
      <c r="D38069" s="82" t="s">
        <v>4873</v>
      </c>
      <c r="E38069" s="82" t="s">
        <v>4874</v>
      </c>
      <c r="F38069" s="83" t="s">
        <v>4875</v>
      </c>
    </row>
    <row r="38070" spans="1:6" ht="409.6" hidden="1" customHeight="1" x14ac:dyDescent="0.2"/>
    <row r="38071" spans="1:6" ht="25.5" customHeight="1" x14ac:dyDescent="0.2">
      <c r="A38071" s="84" t="s">
        <v>7347</v>
      </c>
      <c r="B38071" s="85" t="s">
        <v>7348</v>
      </c>
      <c r="C38071" s="86" t="s">
        <v>9</v>
      </c>
      <c r="D38071" s="87">
        <v>1</v>
      </c>
      <c r="E38071" s="88">
        <v>335099</v>
      </c>
      <c r="F38071" s="89">
        <f>+D38071*E38071</f>
        <v>335099</v>
      </c>
    </row>
    <row r="38072" spans="1:6" ht="409.6" hidden="1" customHeight="1" x14ac:dyDescent="0.2"/>
    <row r="38073" spans="1:6" ht="25.5" customHeight="1" x14ac:dyDescent="0.2">
      <c r="A38073" s="84" t="s">
        <v>5609</v>
      </c>
      <c r="B38073" s="85" t="s">
        <v>5610</v>
      </c>
      <c r="C38073" s="86" t="s">
        <v>9</v>
      </c>
      <c r="D38073" s="87">
        <v>1.2500000000000001E-2</v>
      </c>
      <c r="E38073" s="88">
        <v>49110</v>
      </c>
      <c r="F38073" s="89">
        <f>+D38073*E38073</f>
        <v>613.875</v>
      </c>
    </row>
    <row r="38074" spans="1:6" ht="409.6" hidden="1" customHeight="1" x14ac:dyDescent="0.2"/>
    <row r="38075" spans="1:6" ht="25.5" customHeight="1" x14ac:dyDescent="0.2">
      <c r="A38075" s="84" t="s">
        <v>5034</v>
      </c>
      <c r="B38075" s="85" t="s">
        <v>5035</v>
      </c>
      <c r="C38075" s="86" t="s">
        <v>9</v>
      </c>
      <c r="D38075" s="87">
        <v>1</v>
      </c>
      <c r="E38075" s="88">
        <v>44980</v>
      </c>
      <c r="F38075" s="89">
        <f>+D38075*E38075</f>
        <v>44980</v>
      </c>
    </row>
    <row r="38076" spans="1:6" ht="409.6" hidden="1" customHeight="1" x14ac:dyDescent="0.2"/>
    <row r="38077" spans="1:6" ht="25.5" customHeight="1" x14ac:dyDescent="0.2">
      <c r="A38077" s="84" t="s">
        <v>5038</v>
      </c>
      <c r="B38077" s="85" t="s">
        <v>5039</v>
      </c>
      <c r="C38077" s="86" t="s">
        <v>9</v>
      </c>
      <c r="D38077" s="87">
        <v>1E-3</v>
      </c>
      <c r="E38077" s="88">
        <v>156465</v>
      </c>
      <c r="F38077" s="89">
        <f>+D38077*E38077</f>
        <v>156.465</v>
      </c>
    </row>
    <row r="38078" spans="1:6" ht="409.6" hidden="1" customHeight="1" x14ac:dyDescent="0.2"/>
    <row r="38079" spans="1:6" ht="25.5" customHeight="1" x14ac:dyDescent="0.2">
      <c r="A38079" s="84" t="s">
        <v>7349</v>
      </c>
      <c r="B38079" s="85" t="s">
        <v>7350</v>
      </c>
      <c r="C38079" s="86" t="s">
        <v>9</v>
      </c>
      <c r="D38079" s="87">
        <v>1</v>
      </c>
      <c r="E38079" s="88">
        <v>26157</v>
      </c>
      <c r="F38079" s="89">
        <f>+D38079*E38079</f>
        <v>26157</v>
      </c>
    </row>
    <row r="38080" spans="1:6" ht="409.6" hidden="1" customHeight="1" x14ac:dyDescent="0.2"/>
    <row r="38081" spans="1:6" ht="25.5" customHeight="1" x14ac:dyDescent="0.2">
      <c r="A38081" s="84" t="s">
        <v>5032</v>
      </c>
      <c r="B38081" s="85" t="s">
        <v>5033</v>
      </c>
      <c r="C38081" s="86" t="s">
        <v>9</v>
      </c>
      <c r="D38081" s="87">
        <v>0.3</v>
      </c>
      <c r="E38081" s="88">
        <v>16353</v>
      </c>
      <c r="F38081" s="89">
        <f>+D38081*E38081</f>
        <v>4905.8999999999996</v>
      </c>
    </row>
    <row r="38082" spans="1:6" ht="409.6" hidden="1" customHeight="1" x14ac:dyDescent="0.2"/>
    <row r="38083" spans="1:6" ht="25.5" customHeight="1" x14ac:dyDescent="0.2">
      <c r="A38083" s="84" t="s">
        <v>7351</v>
      </c>
      <c r="B38083" s="85" t="s">
        <v>7352</v>
      </c>
      <c r="C38083" s="86" t="s">
        <v>9</v>
      </c>
      <c r="D38083" s="87">
        <v>2</v>
      </c>
      <c r="E38083" s="88">
        <v>490</v>
      </c>
      <c r="F38083" s="89">
        <f>+D38083*E38083</f>
        <v>980</v>
      </c>
    </row>
    <row r="38084" spans="1:6" ht="409.6" hidden="1" customHeight="1" x14ac:dyDescent="0.2"/>
    <row r="38085" spans="1:6" ht="25.5" customHeight="1" thickBot="1" x14ac:dyDescent="0.25">
      <c r="A38085" s="84" t="s">
        <v>5450</v>
      </c>
      <c r="B38085" s="85" t="s">
        <v>5451</v>
      </c>
      <c r="C38085" s="86" t="s">
        <v>7</v>
      </c>
      <c r="D38085" s="87">
        <v>0.1</v>
      </c>
      <c r="E38085" s="88">
        <v>15900</v>
      </c>
      <c r="F38085" s="89">
        <f>+D38085*E38085</f>
        <v>1590</v>
      </c>
    </row>
    <row r="38086" spans="1:6" ht="409.6" hidden="1" customHeight="1" thickBot="1" x14ac:dyDescent="0.25"/>
    <row r="38087" spans="1:6" ht="13.5" customHeight="1" thickBot="1" x14ac:dyDescent="0.25">
      <c r="A38087" s="90" t="s">
        <v>4883</v>
      </c>
      <c r="B38087" s="91"/>
      <c r="C38087" s="92">
        <v>92.213053663876096</v>
      </c>
      <c r="D38087" s="91"/>
      <c r="E38087" s="93" t="s">
        <v>4884</v>
      </c>
      <c r="F38087" s="94">
        <v>414482</v>
      </c>
    </row>
    <row r="38088" spans="1:6" ht="0.2" customHeight="1" x14ac:dyDescent="0.2"/>
    <row r="38089" spans="1:6" ht="12.75" customHeight="1" x14ac:dyDescent="0.2">
      <c r="A38089" s="80" t="s">
        <v>4871</v>
      </c>
      <c r="B38089" s="81" t="s">
        <v>4885</v>
      </c>
      <c r="C38089" s="82" t="s">
        <v>4870</v>
      </c>
      <c r="D38089" s="82" t="s">
        <v>4873</v>
      </c>
      <c r="E38089" s="82" t="s">
        <v>4874</v>
      </c>
      <c r="F38089" s="83" t="s">
        <v>4875</v>
      </c>
    </row>
    <row r="38090" spans="1:6" ht="409.6" hidden="1" customHeight="1" x14ac:dyDescent="0.2"/>
    <row r="38091" spans="1:6" ht="25.5" customHeight="1" thickBot="1" x14ac:dyDescent="0.25">
      <c r="A38091" s="84" t="s">
        <v>5046</v>
      </c>
      <c r="B38091" s="85" t="s">
        <v>5047</v>
      </c>
      <c r="C38091" s="86" t="s">
        <v>4888</v>
      </c>
      <c r="D38091" s="87">
        <v>0.22222</v>
      </c>
      <c r="E38091" s="88">
        <v>140402</v>
      </c>
      <c r="F38091" s="89">
        <f>+D38091*E38091</f>
        <v>31200.132440000001</v>
      </c>
    </row>
    <row r="38092" spans="1:6" ht="409.6" hidden="1" customHeight="1" thickBot="1" x14ac:dyDescent="0.25"/>
    <row r="38093" spans="1:6" ht="13.5" customHeight="1" thickBot="1" x14ac:dyDescent="0.25">
      <c r="A38093" s="90" t="s">
        <v>4893</v>
      </c>
      <c r="B38093" s="91"/>
      <c r="C38093" s="92">
        <v>6.9413081251126298</v>
      </c>
      <c r="D38093" s="91"/>
      <c r="E38093" s="93" t="s">
        <v>4884</v>
      </c>
      <c r="F38093" s="94">
        <v>31200</v>
      </c>
    </row>
    <row r="38094" spans="1:6" ht="0.2" customHeight="1" x14ac:dyDescent="0.2"/>
    <row r="38095" spans="1:6" ht="12.75" customHeight="1" x14ac:dyDescent="0.2">
      <c r="A38095" s="80" t="s">
        <v>4871</v>
      </c>
      <c r="B38095" s="81" t="s">
        <v>4894</v>
      </c>
      <c r="C38095" s="82" t="s">
        <v>4870</v>
      </c>
      <c r="D38095" s="82" t="s">
        <v>4873</v>
      </c>
      <c r="E38095" s="82" t="s">
        <v>4874</v>
      </c>
      <c r="F38095" s="83" t="s">
        <v>4875</v>
      </c>
    </row>
    <row r="38096" spans="1:6" ht="409.6" hidden="1" customHeight="1" x14ac:dyDescent="0.2"/>
    <row r="38097" spans="1:6" ht="25.5" customHeight="1" thickBot="1" x14ac:dyDescent="0.25">
      <c r="A38097" s="84" t="s">
        <v>4895</v>
      </c>
      <c r="B38097" s="85" t="s">
        <v>4896</v>
      </c>
      <c r="C38097" s="86" t="s">
        <v>4897</v>
      </c>
      <c r="D38097" s="87">
        <v>0.05</v>
      </c>
      <c r="E38097" s="88">
        <v>31200</v>
      </c>
      <c r="F38097" s="89">
        <f>+D38097*E38097</f>
        <v>1560</v>
      </c>
    </row>
    <row r="38098" spans="1:6" ht="409.6" hidden="1" customHeight="1" thickBot="1" x14ac:dyDescent="0.25"/>
    <row r="38099" spans="1:6" ht="13.5" customHeight="1" thickBot="1" x14ac:dyDescent="0.25">
      <c r="A38099" s="90" t="s">
        <v>4898</v>
      </c>
      <c r="B38099" s="91"/>
      <c r="C38099" s="92">
        <v>0.34706540625563098</v>
      </c>
      <c r="D38099" s="91"/>
      <c r="E38099" s="93" t="s">
        <v>4884</v>
      </c>
      <c r="F38099" s="94">
        <v>1560</v>
      </c>
    </row>
    <row r="38100" spans="1:6" ht="0.2" customHeight="1" x14ac:dyDescent="0.2"/>
    <row r="38101" spans="1:6" ht="12.75" customHeight="1" x14ac:dyDescent="0.2">
      <c r="A38101" s="80" t="s">
        <v>4871</v>
      </c>
      <c r="B38101" s="81" t="s">
        <v>4905</v>
      </c>
      <c r="C38101" s="82" t="s">
        <v>4870</v>
      </c>
      <c r="D38101" s="82" t="s">
        <v>4873</v>
      </c>
      <c r="E38101" s="82" t="s">
        <v>4874</v>
      </c>
      <c r="F38101" s="83" t="s">
        <v>4875</v>
      </c>
    </row>
    <row r="38102" spans="1:6" ht="409.6" hidden="1" customHeight="1" x14ac:dyDescent="0.2"/>
    <row r="38103" spans="1:6" ht="25.5" customHeight="1" thickBot="1" x14ac:dyDescent="0.25">
      <c r="A38103" s="84" t="s">
        <v>4949</v>
      </c>
      <c r="B38103" s="85" t="s">
        <v>4950</v>
      </c>
      <c r="C38103" s="86" t="s">
        <v>9</v>
      </c>
      <c r="D38103" s="87">
        <v>1.0469999999999999</v>
      </c>
      <c r="E38103" s="88">
        <v>2140</v>
      </c>
      <c r="F38103" s="89">
        <f>+D38103*E38103</f>
        <v>2240.58</v>
      </c>
    </row>
    <row r="38104" spans="1:6" ht="409.6" hidden="1" customHeight="1" thickBot="1" x14ac:dyDescent="0.25"/>
    <row r="38105" spans="1:6" ht="13.5" customHeight="1" thickBot="1" x14ac:dyDescent="0.25">
      <c r="A38105" s="90" t="s">
        <v>4908</v>
      </c>
      <c r="B38105" s="91"/>
      <c r="C38105" s="92">
        <v>0.49857280475568599</v>
      </c>
      <c r="D38105" s="91"/>
      <c r="E38105" s="93" t="s">
        <v>4884</v>
      </c>
      <c r="F38105" s="94">
        <v>2241</v>
      </c>
    </row>
    <row r="38106" spans="1:6" ht="0.2" customHeight="1" thickBot="1" x14ac:dyDescent="0.25"/>
    <row r="38107" spans="1:6" ht="12.75" customHeight="1" thickBot="1" x14ac:dyDescent="0.3">
      <c r="A38107" s="157" t="s">
        <v>4909</v>
      </c>
      <c r="B38107" s="158"/>
      <c r="C38107" s="158"/>
      <c r="D38107" s="158"/>
      <c r="E38107" s="159">
        <v>449483</v>
      </c>
      <c r="F38107" s="160"/>
    </row>
    <row r="38108" spans="1:6" ht="12.75" customHeight="1" x14ac:dyDescent="0.2"/>
    <row r="38109" spans="1:6" ht="12.75" customHeight="1" x14ac:dyDescent="0.2"/>
    <row r="38110" spans="1:6" ht="409.6" hidden="1" customHeight="1" x14ac:dyDescent="0.2"/>
    <row r="38111" spans="1:6" ht="12.75" customHeight="1" x14ac:dyDescent="0.25">
      <c r="A38111" s="144" t="s">
        <v>4868</v>
      </c>
      <c r="B38111" s="145"/>
      <c r="C38111" s="145"/>
      <c r="D38111" s="145"/>
      <c r="E38111" s="146"/>
      <c r="F38111" s="147"/>
    </row>
    <row r="38112" spans="1:6" ht="12.75" customHeight="1" x14ac:dyDescent="0.2">
      <c r="A38112" s="138" t="s">
        <v>4289</v>
      </c>
      <c r="B38112" s="139"/>
      <c r="C38112" s="139"/>
      <c r="D38112" s="140"/>
      <c r="E38112" s="76" t="s">
        <v>4869</v>
      </c>
      <c r="F38112" s="77" t="s">
        <v>4870</v>
      </c>
    </row>
    <row r="38113" spans="1:6" ht="12.75" customHeight="1" x14ac:dyDescent="0.2">
      <c r="A38113" s="141"/>
      <c r="B38113" s="142"/>
      <c r="C38113" s="142"/>
      <c r="D38113" s="143"/>
      <c r="E38113" s="78" t="s">
        <v>4288</v>
      </c>
      <c r="F38113" s="79" t="s">
        <v>9</v>
      </c>
    </row>
    <row r="38114" spans="1:6" ht="409.6" hidden="1" customHeight="1" x14ac:dyDescent="0.2"/>
    <row r="38115" spans="1:6" ht="12.75" customHeight="1" x14ac:dyDescent="0.2">
      <c r="A38115" s="80" t="s">
        <v>4871</v>
      </c>
      <c r="B38115" s="81" t="s">
        <v>4872</v>
      </c>
      <c r="C38115" s="82" t="s">
        <v>4870</v>
      </c>
      <c r="D38115" s="82" t="s">
        <v>4873</v>
      </c>
      <c r="E38115" s="82" t="s">
        <v>4874</v>
      </c>
      <c r="F38115" s="83" t="s">
        <v>4875</v>
      </c>
    </row>
    <row r="38116" spans="1:6" ht="409.6" hidden="1" customHeight="1" x14ac:dyDescent="0.2"/>
    <row r="38117" spans="1:6" ht="25.5" customHeight="1" x14ac:dyDescent="0.2">
      <c r="A38117" s="84" t="s">
        <v>7353</v>
      </c>
      <c r="B38117" s="85" t="s">
        <v>7354</v>
      </c>
      <c r="C38117" s="86" t="s">
        <v>9</v>
      </c>
      <c r="D38117" s="87">
        <v>1</v>
      </c>
      <c r="E38117" s="88">
        <v>204510</v>
      </c>
      <c r="F38117" s="89">
        <f>+D38117*E38117</f>
        <v>204510</v>
      </c>
    </row>
    <row r="38118" spans="1:6" ht="409.6" hidden="1" customHeight="1" x14ac:dyDescent="0.2"/>
    <row r="38119" spans="1:6" ht="25.5" customHeight="1" x14ac:dyDescent="0.2">
      <c r="A38119" s="84" t="s">
        <v>5609</v>
      </c>
      <c r="B38119" s="85" t="s">
        <v>5610</v>
      </c>
      <c r="C38119" s="86" t="s">
        <v>9</v>
      </c>
      <c r="D38119" s="87">
        <v>1.4290000000000001E-2</v>
      </c>
      <c r="E38119" s="88">
        <v>49110</v>
      </c>
      <c r="F38119" s="89">
        <f>+D38119*E38119</f>
        <v>701.78190000000006</v>
      </c>
    </row>
    <row r="38120" spans="1:6" ht="409.6" hidden="1" customHeight="1" x14ac:dyDescent="0.2"/>
    <row r="38121" spans="1:6" ht="25.5" customHeight="1" x14ac:dyDescent="0.2">
      <c r="A38121" s="84" t="s">
        <v>5032</v>
      </c>
      <c r="B38121" s="85" t="s">
        <v>5033</v>
      </c>
      <c r="C38121" s="86" t="s">
        <v>9</v>
      </c>
      <c r="D38121" s="87">
        <v>0.3</v>
      </c>
      <c r="E38121" s="88">
        <v>16353</v>
      </c>
      <c r="F38121" s="89">
        <f>+D38121*E38121</f>
        <v>4905.8999999999996</v>
      </c>
    </row>
    <row r="38122" spans="1:6" ht="409.6" hidden="1" customHeight="1" x14ac:dyDescent="0.2"/>
    <row r="38123" spans="1:6" ht="25.5" customHeight="1" x14ac:dyDescent="0.2">
      <c r="A38123" s="84" t="s">
        <v>7351</v>
      </c>
      <c r="B38123" s="85" t="s">
        <v>7352</v>
      </c>
      <c r="C38123" s="86" t="s">
        <v>9</v>
      </c>
      <c r="D38123" s="87">
        <v>4</v>
      </c>
      <c r="E38123" s="88">
        <v>490</v>
      </c>
      <c r="F38123" s="89">
        <f>+D38123*E38123</f>
        <v>1960</v>
      </c>
    </row>
    <row r="38124" spans="1:6" ht="409.6" hidden="1" customHeight="1" x14ac:dyDescent="0.2"/>
    <row r="38125" spans="1:6" ht="25.5" customHeight="1" x14ac:dyDescent="0.2">
      <c r="A38125" s="84" t="s">
        <v>5034</v>
      </c>
      <c r="B38125" s="85" t="s">
        <v>5035</v>
      </c>
      <c r="C38125" s="86" t="s">
        <v>9</v>
      </c>
      <c r="D38125" s="87">
        <v>1</v>
      </c>
      <c r="E38125" s="88">
        <v>44980</v>
      </c>
      <c r="F38125" s="89">
        <f>+D38125*E38125</f>
        <v>44980</v>
      </c>
    </row>
    <row r="38126" spans="1:6" ht="409.6" hidden="1" customHeight="1" x14ac:dyDescent="0.2"/>
    <row r="38127" spans="1:6" ht="25.5" customHeight="1" x14ac:dyDescent="0.2">
      <c r="A38127" s="84" t="s">
        <v>5038</v>
      </c>
      <c r="B38127" s="85" t="s">
        <v>5039</v>
      </c>
      <c r="C38127" s="86" t="s">
        <v>9</v>
      </c>
      <c r="D38127" s="87">
        <v>1E-3</v>
      </c>
      <c r="E38127" s="88">
        <v>156465</v>
      </c>
      <c r="F38127" s="89">
        <f>+D38127*E38127</f>
        <v>156.465</v>
      </c>
    </row>
    <row r="38128" spans="1:6" ht="409.6" hidden="1" customHeight="1" x14ac:dyDescent="0.2"/>
    <row r="38129" spans="1:6" ht="25.5" customHeight="1" x14ac:dyDescent="0.2">
      <c r="A38129" s="84" t="s">
        <v>7349</v>
      </c>
      <c r="B38129" s="85" t="s">
        <v>7350</v>
      </c>
      <c r="C38129" s="86" t="s">
        <v>9</v>
      </c>
      <c r="D38129" s="87">
        <v>1</v>
      </c>
      <c r="E38129" s="88">
        <v>26157</v>
      </c>
      <c r="F38129" s="89">
        <f>+D38129*E38129</f>
        <v>26157</v>
      </c>
    </row>
    <row r="38130" spans="1:6" ht="409.6" hidden="1" customHeight="1" x14ac:dyDescent="0.2"/>
    <row r="38131" spans="1:6" ht="25.5" customHeight="1" thickBot="1" x14ac:dyDescent="0.25">
      <c r="A38131" s="84" t="s">
        <v>5450</v>
      </c>
      <c r="B38131" s="85" t="s">
        <v>5451</v>
      </c>
      <c r="C38131" s="86" t="s">
        <v>7</v>
      </c>
      <c r="D38131" s="87">
        <v>0.1</v>
      </c>
      <c r="E38131" s="88">
        <v>15900</v>
      </c>
      <c r="F38131" s="89">
        <f>+D38131*E38131</f>
        <v>1590</v>
      </c>
    </row>
    <row r="38132" spans="1:6" ht="409.6" hidden="1" customHeight="1" thickBot="1" x14ac:dyDescent="0.25"/>
    <row r="38133" spans="1:6" ht="13.5" customHeight="1" thickBot="1" x14ac:dyDescent="0.25">
      <c r="A38133" s="90" t="s">
        <v>4883</v>
      </c>
      <c r="B38133" s="91"/>
      <c r="C38133" s="92">
        <v>83.9567607700331</v>
      </c>
      <c r="D38133" s="91"/>
      <c r="E38133" s="93" t="s">
        <v>4884</v>
      </c>
      <c r="F38133" s="94">
        <v>284961</v>
      </c>
    </row>
    <row r="38134" spans="1:6" ht="0.2" customHeight="1" x14ac:dyDescent="0.2"/>
    <row r="38135" spans="1:6" ht="12.75" customHeight="1" x14ac:dyDescent="0.2">
      <c r="A38135" s="80" t="s">
        <v>4871</v>
      </c>
      <c r="B38135" s="81" t="s">
        <v>4885</v>
      </c>
      <c r="C38135" s="82" t="s">
        <v>4870</v>
      </c>
      <c r="D38135" s="82" t="s">
        <v>4873</v>
      </c>
      <c r="E38135" s="82" t="s">
        <v>4874</v>
      </c>
      <c r="F38135" s="83" t="s">
        <v>4875</v>
      </c>
    </row>
    <row r="38136" spans="1:6" ht="409.6" hidden="1" customHeight="1" x14ac:dyDescent="0.2"/>
    <row r="38137" spans="1:6" ht="25.5" customHeight="1" thickBot="1" x14ac:dyDescent="0.25">
      <c r="A38137" s="84" t="s">
        <v>4947</v>
      </c>
      <c r="B38137" s="85" t="s">
        <v>4948</v>
      </c>
      <c r="C38137" s="86" t="s">
        <v>4888</v>
      </c>
      <c r="D38137" s="87">
        <v>0.25</v>
      </c>
      <c r="E38137" s="88">
        <v>198902</v>
      </c>
      <c r="F38137" s="89">
        <f>+D38137*E38137</f>
        <v>49725.5</v>
      </c>
    </row>
    <row r="38138" spans="1:6" ht="409.6" hidden="1" customHeight="1" thickBot="1" x14ac:dyDescent="0.25"/>
    <row r="38139" spans="1:6" ht="13.5" customHeight="1" thickBot="1" x14ac:dyDescent="0.25">
      <c r="A38139" s="90" t="s">
        <v>4893</v>
      </c>
      <c r="B38139" s="91"/>
      <c r="C38139" s="92">
        <v>14.6505447624435</v>
      </c>
      <c r="D38139" s="91"/>
      <c r="E38139" s="93" t="s">
        <v>4884</v>
      </c>
      <c r="F38139" s="94">
        <v>49726</v>
      </c>
    </row>
    <row r="38140" spans="1:6" ht="0.2" customHeight="1" x14ac:dyDescent="0.2"/>
    <row r="38141" spans="1:6" ht="12.75" customHeight="1" x14ac:dyDescent="0.2">
      <c r="A38141" s="80" t="s">
        <v>4871</v>
      </c>
      <c r="B38141" s="81" t="s">
        <v>4894</v>
      </c>
      <c r="C38141" s="82" t="s">
        <v>4870</v>
      </c>
      <c r="D38141" s="82" t="s">
        <v>4873</v>
      </c>
      <c r="E38141" s="82" t="s">
        <v>4874</v>
      </c>
      <c r="F38141" s="83" t="s">
        <v>4875</v>
      </c>
    </row>
    <row r="38142" spans="1:6" ht="409.6" hidden="1" customHeight="1" x14ac:dyDescent="0.2"/>
    <row r="38143" spans="1:6" ht="25.5" customHeight="1" thickBot="1" x14ac:dyDescent="0.25">
      <c r="A38143" s="84" t="s">
        <v>4895</v>
      </c>
      <c r="B38143" s="85" t="s">
        <v>4896</v>
      </c>
      <c r="C38143" s="86" t="s">
        <v>4897</v>
      </c>
      <c r="D38143" s="87">
        <v>0.05</v>
      </c>
      <c r="E38143" s="88">
        <v>49726</v>
      </c>
      <c r="F38143" s="89">
        <f>+D38143*E38143</f>
        <v>2486.3000000000002</v>
      </c>
    </row>
    <row r="38144" spans="1:6" ht="409.6" hidden="1" customHeight="1" thickBot="1" x14ac:dyDescent="0.25"/>
    <row r="38145" spans="1:6" ht="13.5" customHeight="1" thickBot="1" x14ac:dyDescent="0.25">
      <c r="A38145" s="90" t="s">
        <v>4898</v>
      </c>
      <c r="B38145" s="91"/>
      <c r="C38145" s="92">
        <v>0.73243885048937296</v>
      </c>
      <c r="D38145" s="91"/>
      <c r="E38145" s="93" t="s">
        <v>4884</v>
      </c>
      <c r="F38145" s="94">
        <v>2486</v>
      </c>
    </row>
    <row r="38146" spans="1:6" ht="0.2" customHeight="1" x14ac:dyDescent="0.2"/>
    <row r="38147" spans="1:6" ht="12.75" customHeight="1" x14ac:dyDescent="0.2">
      <c r="A38147" s="80" t="s">
        <v>4871</v>
      </c>
      <c r="B38147" s="81" t="s">
        <v>4905</v>
      </c>
      <c r="C38147" s="82" t="s">
        <v>4870</v>
      </c>
      <c r="D38147" s="82" t="s">
        <v>4873</v>
      </c>
      <c r="E38147" s="82" t="s">
        <v>4874</v>
      </c>
      <c r="F38147" s="83" t="s">
        <v>4875</v>
      </c>
    </row>
    <row r="38148" spans="1:6" ht="409.6" hidden="1" customHeight="1" x14ac:dyDescent="0.2"/>
    <row r="38149" spans="1:6" ht="25.5" customHeight="1" thickBot="1" x14ac:dyDescent="0.25">
      <c r="A38149" s="84" t="s">
        <v>4949</v>
      </c>
      <c r="B38149" s="85" t="s">
        <v>4950</v>
      </c>
      <c r="C38149" s="86" t="s">
        <v>9</v>
      </c>
      <c r="D38149" s="87">
        <v>1.0469999999999999</v>
      </c>
      <c r="E38149" s="88">
        <v>2140</v>
      </c>
      <c r="F38149" s="89">
        <f>+D38149*E38149</f>
        <v>2240.58</v>
      </c>
    </row>
    <row r="38150" spans="1:6" ht="409.6" hidden="1" customHeight="1" thickBot="1" x14ac:dyDescent="0.25"/>
    <row r="38151" spans="1:6" ht="13.5" customHeight="1" thickBot="1" x14ac:dyDescent="0.25">
      <c r="A38151" s="90" t="s">
        <v>4908</v>
      </c>
      <c r="B38151" s="91"/>
      <c r="C38151" s="92">
        <v>0.66025561703406499</v>
      </c>
      <c r="D38151" s="91"/>
      <c r="E38151" s="93" t="s">
        <v>4884</v>
      </c>
      <c r="F38151" s="94">
        <v>2241</v>
      </c>
    </row>
    <row r="38152" spans="1:6" ht="0.2" customHeight="1" thickBot="1" x14ac:dyDescent="0.25"/>
    <row r="38153" spans="1:6" ht="12.75" customHeight="1" thickBot="1" x14ac:dyDescent="0.3">
      <c r="A38153" s="157" t="s">
        <v>4909</v>
      </c>
      <c r="B38153" s="158"/>
      <c r="C38153" s="158"/>
      <c r="D38153" s="158"/>
      <c r="E38153" s="159">
        <v>339414</v>
      </c>
      <c r="F38153" s="160"/>
    </row>
    <row r="38154" spans="1:6" ht="12.75" customHeight="1" x14ac:dyDescent="0.2"/>
    <row r="38155" spans="1:6" ht="12.75" customHeight="1" x14ac:dyDescent="0.2"/>
    <row r="38156" spans="1:6" ht="409.6" hidden="1" customHeight="1" x14ac:dyDescent="0.2"/>
    <row r="38157" spans="1:6" ht="12.75" customHeight="1" x14ac:dyDescent="0.25">
      <c r="A38157" s="144" t="s">
        <v>4868</v>
      </c>
      <c r="B38157" s="145"/>
      <c r="C38157" s="145"/>
      <c r="D38157" s="145"/>
      <c r="E38157" s="146"/>
      <c r="F38157" s="147"/>
    </row>
    <row r="38158" spans="1:6" ht="12.75" customHeight="1" x14ac:dyDescent="0.2">
      <c r="A38158" s="138" t="s">
        <v>4291</v>
      </c>
      <c r="B38158" s="139"/>
      <c r="C38158" s="139"/>
      <c r="D38158" s="140"/>
      <c r="E38158" s="76" t="s">
        <v>4869</v>
      </c>
      <c r="F38158" s="77" t="s">
        <v>4870</v>
      </c>
    </row>
    <row r="38159" spans="1:6" ht="12.75" customHeight="1" x14ac:dyDescent="0.2">
      <c r="A38159" s="141"/>
      <c r="B38159" s="142"/>
      <c r="C38159" s="142"/>
      <c r="D38159" s="143"/>
      <c r="E38159" s="78" t="s">
        <v>4290</v>
      </c>
      <c r="F38159" s="79" t="s">
        <v>9</v>
      </c>
    </row>
    <row r="38160" spans="1:6" ht="409.6" hidden="1" customHeight="1" x14ac:dyDescent="0.2"/>
    <row r="38161" spans="1:6" ht="12.75" customHeight="1" x14ac:dyDescent="0.2">
      <c r="A38161" s="80" t="s">
        <v>4871</v>
      </c>
      <c r="B38161" s="81" t="s">
        <v>4872</v>
      </c>
      <c r="C38161" s="82" t="s">
        <v>4870</v>
      </c>
      <c r="D38161" s="82" t="s">
        <v>4873</v>
      </c>
      <c r="E38161" s="82" t="s">
        <v>4874</v>
      </c>
      <c r="F38161" s="83" t="s">
        <v>4875</v>
      </c>
    </row>
    <row r="38162" spans="1:6" ht="409.6" hidden="1" customHeight="1" x14ac:dyDescent="0.2"/>
    <row r="38163" spans="1:6" ht="25.5" customHeight="1" x14ac:dyDescent="0.2">
      <c r="A38163" s="84" t="s">
        <v>7355</v>
      </c>
      <c r="B38163" s="85" t="s">
        <v>7356</v>
      </c>
      <c r="C38163" s="86" t="s">
        <v>9</v>
      </c>
      <c r="D38163" s="87">
        <v>1</v>
      </c>
      <c r="E38163" s="88">
        <v>959100</v>
      </c>
      <c r="F38163" s="89">
        <f>+D38163*E38163</f>
        <v>959100</v>
      </c>
    </row>
    <row r="38164" spans="1:6" ht="409.6" hidden="1" customHeight="1" x14ac:dyDescent="0.2"/>
    <row r="38165" spans="1:6" ht="25.5" customHeight="1" x14ac:dyDescent="0.2">
      <c r="A38165" s="84" t="s">
        <v>5034</v>
      </c>
      <c r="B38165" s="85" t="s">
        <v>5035</v>
      </c>
      <c r="C38165" s="86" t="s">
        <v>9</v>
      </c>
      <c r="D38165" s="87">
        <v>1</v>
      </c>
      <c r="E38165" s="88">
        <v>44980</v>
      </c>
      <c r="F38165" s="89">
        <f>+D38165*E38165</f>
        <v>44980</v>
      </c>
    </row>
    <row r="38166" spans="1:6" ht="409.6" hidden="1" customHeight="1" x14ac:dyDescent="0.2"/>
    <row r="38167" spans="1:6" ht="25.5" customHeight="1" x14ac:dyDescent="0.2">
      <c r="A38167" s="84" t="s">
        <v>5999</v>
      </c>
      <c r="B38167" s="85" t="s">
        <v>6000</v>
      </c>
      <c r="C38167" s="86" t="s">
        <v>9</v>
      </c>
      <c r="D38167" s="87">
        <v>0.02</v>
      </c>
      <c r="E38167" s="88">
        <v>105565</v>
      </c>
      <c r="F38167" s="89">
        <f>+D38167*E38167</f>
        <v>2111.3000000000002</v>
      </c>
    </row>
    <row r="38168" spans="1:6" ht="409.6" hidden="1" customHeight="1" x14ac:dyDescent="0.2"/>
    <row r="38169" spans="1:6" ht="25.5" customHeight="1" x14ac:dyDescent="0.2">
      <c r="A38169" s="84" t="s">
        <v>6001</v>
      </c>
      <c r="B38169" s="85" t="s">
        <v>6002</v>
      </c>
      <c r="C38169" s="86" t="s">
        <v>9</v>
      </c>
      <c r="D38169" s="87">
        <v>0.02</v>
      </c>
      <c r="E38169" s="88">
        <v>50900</v>
      </c>
      <c r="F38169" s="89">
        <f>+D38169*E38169</f>
        <v>1018</v>
      </c>
    </row>
    <row r="38170" spans="1:6" ht="409.6" hidden="1" customHeight="1" x14ac:dyDescent="0.2"/>
    <row r="38171" spans="1:6" ht="25.5" customHeight="1" x14ac:dyDescent="0.2">
      <c r="A38171" s="84" t="s">
        <v>7351</v>
      </c>
      <c r="B38171" s="85" t="s">
        <v>7352</v>
      </c>
      <c r="C38171" s="86" t="s">
        <v>9</v>
      </c>
      <c r="D38171" s="87">
        <v>4</v>
      </c>
      <c r="E38171" s="88">
        <v>490</v>
      </c>
      <c r="F38171" s="89">
        <f>+D38171*E38171</f>
        <v>1960</v>
      </c>
    </row>
    <row r="38172" spans="1:6" ht="409.6" hidden="1" customHeight="1" x14ac:dyDescent="0.2"/>
    <row r="38173" spans="1:6" ht="25.5" customHeight="1" x14ac:dyDescent="0.2">
      <c r="A38173" s="84" t="s">
        <v>5032</v>
      </c>
      <c r="B38173" s="85" t="s">
        <v>5033</v>
      </c>
      <c r="C38173" s="86" t="s">
        <v>9</v>
      </c>
      <c r="D38173" s="87">
        <v>0.2</v>
      </c>
      <c r="E38173" s="88">
        <v>16353</v>
      </c>
      <c r="F38173" s="89">
        <f>+D38173*E38173</f>
        <v>3270.6000000000004</v>
      </c>
    </row>
    <row r="38174" spans="1:6" ht="409.6" hidden="1" customHeight="1" x14ac:dyDescent="0.2"/>
    <row r="38175" spans="1:6" ht="25.5" customHeight="1" thickBot="1" x14ac:dyDescent="0.25">
      <c r="A38175" s="84" t="s">
        <v>5450</v>
      </c>
      <c r="B38175" s="85" t="s">
        <v>5451</v>
      </c>
      <c r="C38175" s="86" t="s">
        <v>7</v>
      </c>
      <c r="D38175" s="87">
        <v>0.1</v>
      </c>
      <c r="E38175" s="88">
        <v>15900</v>
      </c>
      <c r="F38175" s="89">
        <f>+D38175*E38175</f>
        <v>1590</v>
      </c>
    </row>
    <row r="38176" spans="1:6" ht="409.6" hidden="1" customHeight="1" thickBot="1" x14ac:dyDescent="0.25"/>
    <row r="38177" spans="1:6" ht="13.5" customHeight="1" thickBot="1" x14ac:dyDescent="0.25">
      <c r="A38177" s="90" t="s">
        <v>4883</v>
      </c>
      <c r="B38177" s="91"/>
      <c r="C38177" s="92">
        <v>95.103175451726699</v>
      </c>
      <c r="D38177" s="91"/>
      <c r="E38177" s="93" t="s">
        <v>4884</v>
      </c>
      <c r="F38177" s="94">
        <v>1014030</v>
      </c>
    </row>
    <row r="38178" spans="1:6" ht="0.2" customHeight="1" x14ac:dyDescent="0.2"/>
    <row r="38179" spans="1:6" ht="12.75" customHeight="1" x14ac:dyDescent="0.2">
      <c r="A38179" s="80" t="s">
        <v>4871</v>
      </c>
      <c r="B38179" s="81" t="s">
        <v>4885</v>
      </c>
      <c r="C38179" s="82" t="s">
        <v>4870</v>
      </c>
      <c r="D38179" s="82" t="s">
        <v>4873</v>
      </c>
      <c r="E38179" s="82" t="s">
        <v>4874</v>
      </c>
      <c r="F38179" s="83" t="s">
        <v>4875</v>
      </c>
    </row>
    <row r="38180" spans="1:6" ht="409.6" hidden="1" customHeight="1" x14ac:dyDescent="0.2"/>
    <row r="38181" spans="1:6" ht="25.5" customHeight="1" thickBot="1" x14ac:dyDescent="0.25">
      <c r="A38181" s="84" t="s">
        <v>4947</v>
      </c>
      <c r="B38181" s="85" t="s">
        <v>4948</v>
      </c>
      <c r="C38181" s="86" t="s">
        <v>4888</v>
      </c>
      <c r="D38181" s="87">
        <v>0.25</v>
      </c>
      <c r="E38181" s="88">
        <v>198902</v>
      </c>
      <c r="F38181" s="89">
        <f>+D38181*E38181</f>
        <v>49725.5</v>
      </c>
    </row>
    <row r="38182" spans="1:6" ht="409.6" hidden="1" customHeight="1" thickBot="1" x14ac:dyDescent="0.25"/>
    <row r="38183" spans="1:6" ht="13.5" customHeight="1" thickBot="1" x14ac:dyDescent="0.25">
      <c r="A38183" s="90" t="s">
        <v>4893</v>
      </c>
      <c r="B38183" s="91"/>
      <c r="C38183" s="92">
        <v>4.6636692233095296</v>
      </c>
      <c r="D38183" s="91"/>
      <c r="E38183" s="93" t="s">
        <v>4884</v>
      </c>
      <c r="F38183" s="94">
        <v>49726</v>
      </c>
    </row>
    <row r="38184" spans="1:6" ht="0.2" customHeight="1" x14ac:dyDescent="0.2"/>
    <row r="38185" spans="1:6" ht="12.75" customHeight="1" x14ac:dyDescent="0.2">
      <c r="A38185" s="80" t="s">
        <v>4871</v>
      </c>
      <c r="B38185" s="81" t="s">
        <v>4894</v>
      </c>
      <c r="C38185" s="82" t="s">
        <v>4870</v>
      </c>
      <c r="D38185" s="82" t="s">
        <v>4873</v>
      </c>
      <c r="E38185" s="82" t="s">
        <v>4874</v>
      </c>
      <c r="F38185" s="83" t="s">
        <v>4875</v>
      </c>
    </row>
    <row r="38186" spans="1:6" ht="409.6" hidden="1" customHeight="1" x14ac:dyDescent="0.2"/>
    <row r="38187" spans="1:6" ht="25.5" customHeight="1" thickBot="1" x14ac:dyDescent="0.25">
      <c r="A38187" s="84" t="s">
        <v>4895</v>
      </c>
      <c r="B38187" s="85" t="s">
        <v>4896</v>
      </c>
      <c r="C38187" s="86" t="s">
        <v>4897</v>
      </c>
      <c r="D38187" s="87">
        <v>0.05</v>
      </c>
      <c r="E38187" s="88">
        <v>49726</v>
      </c>
      <c r="F38187" s="89">
        <f>+D38187*E38187</f>
        <v>2486.3000000000002</v>
      </c>
    </row>
    <row r="38188" spans="1:6" ht="409.6" hidden="1" customHeight="1" thickBot="1" x14ac:dyDescent="0.25"/>
    <row r="38189" spans="1:6" ht="13.5" customHeight="1" thickBot="1" x14ac:dyDescent="0.25">
      <c r="A38189" s="90" t="s">
        <v>4898</v>
      </c>
      <c r="B38189" s="91"/>
      <c r="C38189" s="92">
        <v>0.23315532496375099</v>
      </c>
      <c r="D38189" s="91"/>
      <c r="E38189" s="93" t="s">
        <v>4884</v>
      </c>
      <c r="F38189" s="94">
        <v>2486</v>
      </c>
    </row>
    <row r="38190" spans="1:6" ht="0.2" customHeight="1" thickBot="1" x14ac:dyDescent="0.25"/>
    <row r="38191" spans="1:6" ht="12.75" customHeight="1" thickBot="1" x14ac:dyDescent="0.3">
      <c r="A38191" s="157" t="s">
        <v>4909</v>
      </c>
      <c r="B38191" s="158"/>
      <c r="C38191" s="158"/>
      <c r="D38191" s="158"/>
      <c r="E38191" s="159">
        <v>1066242</v>
      </c>
      <c r="F38191" s="160"/>
    </row>
    <row r="38192" spans="1:6" ht="12.75" customHeight="1" x14ac:dyDescent="0.2"/>
    <row r="38193" spans="1:6" ht="12.75" customHeight="1" x14ac:dyDescent="0.2"/>
    <row r="38194" spans="1:6" ht="409.6" hidden="1" customHeight="1" x14ac:dyDescent="0.2"/>
    <row r="38195" spans="1:6" ht="12.75" customHeight="1" x14ac:dyDescent="0.25">
      <c r="A38195" s="144" t="s">
        <v>4868</v>
      </c>
      <c r="B38195" s="145"/>
      <c r="C38195" s="145"/>
      <c r="D38195" s="145"/>
      <c r="E38195" s="146"/>
      <c r="F38195" s="147"/>
    </row>
    <row r="38196" spans="1:6" ht="12.75" customHeight="1" x14ac:dyDescent="0.2">
      <c r="A38196" s="138" t="s">
        <v>4294</v>
      </c>
      <c r="B38196" s="139"/>
      <c r="C38196" s="139"/>
      <c r="D38196" s="140"/>
      <c r="E38196" s="76" t="s">
        <v>4869</v>
      </c>
      <c r="F38196" s="77" t="s">
        <v>4870</v>
      </c>
    </row>
    <row r="38197" spans="1:6" ht="12.75" customHeight="1" x14ac:dyDescent="0.2">
      <c r="A38197" s="141"/>
      <c r="B38197" s="142"/>
      <c r="C38197" s="142"/>
      <c r="D38197" s="143"/>
      <c r="E38197" s="78" t="s">
        <v>4292</v>
      </c>
      <c r="F38197" s="79" t="s">
        <v>9</v>
      </c>
    </row>
    <row r="38198" spans="1:6" ht="409.6" hidden="1" customHeight="1" x14ac:dyDescent="0.2"/>
    <row r="38199" spans="1:6" ht="12.75" customHeight="1" x14ac:dyDescent="0.2">
      <c r="A38199" s="80" t="s">
        <v>4871</v>
      </c>
      <c r="B38199" s="81" t="s">
        <v>4872</v>
      </c>
      <c r="C38199" s="82" t="s">
        <v>4870</v>
      </c>
      <c r="D38199" s="82" t="s">
        <v>4873</v>
      </c>
      <c r="E38199" s="82" t="s">
        <v>4874</v>
      </c>
      <c r="F38199" s="83" t="s">
        <v>4875</v>
      </c>
    </row>
    <row r="38200" spans="1:6" ht="409.6" hidden="1" customHeight="1" x14ac:dyDescent="0.2"/>
    <row r="38201" spans="1:6" ht="25.5" customHeight="1" x14ac:dyDescent="0.2">
      <c r="A38201" s="84" t="s">
        <v>5032</v>
      </c>
      <c r="B38201" s="85" t="s">
        <v>5033</v>
      </c>
      <c r="C38201" s="86" t="s">
        <v>9</v>
      </c>
      <c r="D38201" s="87">
        <v>0.3</v>
      </c>
      <c r="E38201" s="88">
        <v>16353</v>
      </c>
      <c r="F38201" s="89">
        <f>+D38201*E38201</f>
        <v>4905.8999999999996</v>
      </c>
    </row>
    <row r="38202" spans="1:6" ht="409.6" hidden="1" customHeight="1" x14ac:dyDescent="0.2"/>
    <row r="38203" spans="1:6" ht="25.5" customHeight="1" x14ac:dyDescent="0.2">
      <c r="A38203" s="84" t="s">
        <v>7351</v>
      </c>
      <c r="B38203" s="85" t="s">
        <v>7352</v>
      </c>
      <c r="C38203" s="86" t="s">
        <v>9</v>
      </c>
      <c r="D38203" s="87">
        <v>4</v>
      </c>
      <c r="E38203" s="88">
        <v>490</v>
      </c>
      <c r="F38203" s="89">
        <f>+D38203*E38203</f>
        <v>1960</v>
      </c>
    </row>
    <row r="38204" spans="1:6" ht="409.6" hidden="1" customHeight="1" x14ac:dyDescent="0.2"/>
    <row r="38205" spans="1:6" ht="25.5" customHeight="1" x14ac:dyDescent="0.2">
      <c r="A38205" s="84" t="s">
        <v>5034</v>
      </c>
      <c r="B38205" s="85" t="s">
        <v>5035</v>
      </c>
      <c r="C38205" s="86" t="s">
        <v>9</v>
      </c>
      <c r="D38205" s="87">
        <v>1</v>
      </c>
      <c r="E38205" s="88">
        <v>44980</v>
      </c>
      <c r="F38205" s="89">
        <f>+D38205*E38205</f>
        <v>44980</v>
      </c>
    </row>
    <row r="38206" spans="1:6" ht="409.6" hidden="1" customHeight="1" x14ac:dyDescent="0.2"/>
    <row r="38207" spans="1:6" ht="25.5" customHeight="1" x14ac:dyDescent="0.2">
      <c r="A38207" s="84" t="s">
        <v>7357</v>
      </c>
      <c r="B38207" s="85" t="s">
        <v>7358</v>
      </c>
      <c r="C38207" s="86" t="s">
        <v>9</v>
      </c>
      <c r="D38207" s="87">
        <v>1</v>
      </c>
      <c r="E38207" s="88">
        <v>485100</v>
      </c>
      <c r="F38207" s="89">
        <f>+D38207*E38207</f>
        <v>485100</v>
      </c>
    </row>
    <row r="38208" spans="1:6" ht="409.6" hidden="1" customHeight="1" x14ac:dyDescent="0.2"/>
    <row r="38209" spans="1:6" ht="25.5" customHeight="1" thickBot="1" x14ac:dyDescent="0.25">
      <c r="A38209" s="84" t="s">
        <v>7349</v>
      </c>
      <c r="B38209" s="85" t="s">
        <v>7350</v>
      </c>
      <c r="C38209" s="86" t="s">
        <v>9</v>
      </c>
      <c r="D38209" s="87">
        <v>1</v>
      </c>
      <c r="E38209" s="88">
        <v>26157</v>
      </c>
      <c r="F38209" s="89">
        <f>+D38209*E38209</f>
        <v>26157</v>
      </c>
    </row>
    <row r="38210" spans="1:6" ht="409.6" hidden="1" customHeight="1" thickBot="1" x14ac:dyDescent="0.25"/>
    <row r="38211" spans="1:6" ht="13.5" customHeight="1" thickBot="1" x14ac:dyDescent="0.25">
      <c r="A38211" s="90" t="s">
        <v>4883</v>
      </c>
      <c r="B38211" s="91"/>
      <c r="C38211" s="92">
        <v>91.5145900880037</v>
      </c>
      <c r="D38211" s="91"/>
      <c r="E38211" s="93" t="s">
        <v>4884</v>
      </c>
      <c r="F38211" s="94">
        <v>563103</v>
      </c>
    </row>
    <row r="38212" spans="1:6" ht="0.2" customHeight="1" x14ac:dyDescent="0.2"/>
    <row r="38213" spans="1:6" ht="12.75" customHeight="1" x14ac:dyDescent="0.2">
      <c r="A38213" s="80" t="s">
        <v>4871</v>
      </c>
      <c r="B38213" s="81" t="s">
        <v>4885</v>
      </c>
      <c r="C38213" s="82" t="s">
        <v>4870</v>
      </c>
      <c r="D38213" s="82" t="s">
        <v>4873</v>
      </c>
      <c r="E38213" s="82" t="s">
        <v>4874</v>
      </c>
      <c r="F38213" s="83" t="s">
        <v>4875</v>
      </c>
    </row>
    <row r="38214" spans="1:6" ht="409.6" hidden="1" customHeight="1" x14ac:dyDescent="0.2"/>
    <row r="38215" spans="1:6" ht="25.5" customHeight="1" thickBot="1" x14ac:dyDescent="0.25">
      <c r="A38215" s="84" t="s">
        <v>4947</v>
      </c>
      <c r="B38215" s="85" t="s">
        <v>4948</v>
      </c>
      <c r="C38215" s="86" t="s">
        <v>4888</v>
      </c>
      <c r="D38215" s="87">
        <v>0.25</v>
      </c>
      <c r="E38215" s="88">
        <v>198902</v>
      </c>
      <c r="F38215" s="89">
        <f>+D38215*E38215</f>
        <v>49725.5</v>
      </c>
    </row>
    <row r="38216" spans="1:6" ht="409.6" hidden="1" customHeight="1" thickBot="1" x14ac:dyDescent="0.25"/>
    <row r="38217" spans="1:6" ht="13.5" customHeight="1" thickBot="1" x14ac:dyDescent="0.25">
      <c r="A38217" s="90" t="s">
        <v>4893</v>
      </c>
      <c r="B38217" s="91"/>
      <c r="C38217" s="92">
        <v>8.0813892071540607</v>
      </c>
      <c r="D38217" s="91"/>
      <c r="E38217" s="93" t="s">
        <v>4884</v>
      </c>
      <c r="F38217" s="94">
        <v>49726</v>
      </c>
    </row>
    <row r="38218" spans="1:6" ht="0.2" customHeight="1" x14ac:dyDescent="0.2"/>
    <row r="38219" spans="1:6" ht="12.75" customHeight="1" x14ac:dyDescent="0.2">
      <c r="A38219" s="80" t="s">
        <v>4871</v>
      </c>
      <c r="B38219" s="81" t="s">
        <v>4894</v>
      </c>
      <c r="C38219" s="82" t="s">
        <v>4870</v>
      </c>
      <c r="D38219" s="82" t="s">
        <v>4873</v>
      </c>
      <c r="E38219" s="82" t="s">
        <v>4874</v>
      </c>
      <c r="F38219" s="83" t="s">
        <v>4875</v>
      </c>
    </row>
    <row r="38220" spans="1:6" ht="409.6" hidden="1" customHeight="1" x14ac:dyDescent="0.2"/>
    <row r="38221" spans="1:6" ht="25.5" customHeight="1" thickBot="1" x14ac:dyDescent="0.25">
      <c r="A38221" s="84" t="s">
        <v>4895</v>
      </c>
      <c r="B38221" s="85" t="s">
        <v>4896</v>
      </c>
      <c r="C38221" s="86" t="s">
        <v>4897</v>
      </c>
      <c r="D38221" s="87">
        <v>0.05</v>
      </c>
      <c r="E38221" s="88">
        <v>49726</v>
      </c>
      <c r="F38221" s="89">
        <f>+D38221*E38221</f>
        <v>2486.3000000000002</v>
      </c>
    </row>
    <row r="38222" spans="1:6" ht="409.6" hidden="1" customHeight="1" thickBot="1" x14ac:dyDescent="0.25"/>
    <row r="38223" spans="1:6" ht="13.5" customHeight="1" thickBot="1" x14ac:dyDescent="0.25">
      <c r="A38223" s="90" t="s">
        <v>4898</v>
      </c>
      <c r="B38223" s="91"/>
      <c r="C38223" s="92">
        <v>0.40402070484223501</v>
      </c>
      <c r="D38223" s="91"/>
      <c r="E38223" s="93" t="s">
        <v>4884</v>
      </c>
      <c r="F38223" s="94">
        <v>2486</v>
      </c>
    </row>
    <row r="38224" spans="1:6" ht="0.2" customHeight="1" thickBot="1" x14ac:dyDescent="0.25"/>
    <row r="38225" spans="1:6" ht="12.75" customHeight="1" thickBot="1" x14ac:dyDescent="0.3">
      <c r="A38225" s="157" t="s">
        <v>4909</v>
      </c>
      <c r="B38225" s="158"/>
      <c r="C38225" s="158"/>
      <c r="D38225" s="158"/>
      <c r="E38225" s="159">
        <v>615315</v>
      </c>
      <c r="F38225" s="160"/>
    </row>
    <row r="38226" spans="1:6" ht="12.75" customHeight="1" x14ac:dyDescent="0.2"/>
    <row r="38227" spans="1:6" ht="12.75" customHeight="1" x14ac:dyDescent="0.2"/>
    <row r="38228" spans="1:6" ht="409.6" hidden="1" customHeight="1" x14ac:dyDescent="0.2"/>
    <row r="38229" spans="1:6" ht="12.75" customHeight="1" x14ac:dyDescent="0.25">
      <c r="A38229" s="144" t="s">
        <v>4868</v>
      </c>
      <c r="B38229" s="145"/>
      <c r="C38229" s="145"/>
      <c r="D38229" s="145"/>
      <c r="E38229" s="146"/>
      <c r="F38229" s="147"/>
    </row>
    <row r="38230" spans="1:6" ht="12.75" customHeight="1" x14ac:dyDescent="0.2">
      <c r="A38230" s="138" t="s">
        <v>4296</v>
      </c>
      <c r="B38230" s="139"/>
      <c r="C38230" s="139"/>
      <c r="D38230" s="140"/>
      <c r="E38230" s="76" t="s">
        <v>4869</v>
      </c>
      <c r="F38230" s="77" t="s">
        <v>4870</v>
      </c>
    </row>
    <row r="38231" spans="1:6" ht="12.75" customHeight="1" x14ac:dyDescent="0.2">
      <c r="A38231" s="141"/>
      <c r="B38231" s="142"/>
      <c r="C38231" s="142"/>
      <c r="D38231" s="143"/>
      <c r="E38231" s="78" t="s">
        <v>4293</v>
      </c>
      <c r="F38231" s="79" t="s">
        <v>9</v>
      </c>
    </row>
    <row r="38232" spans="1:6" ht="409.6" hidden="1" customHeight="1" x14ac:dyDescent="0.2"/>
    <row r="38233" spans="1:6" ht="12.75" customHeight="1" x14ac:dyDescent="0.2">
      <c r="A38233" s="80" t="s">
        <v>4871</v>
      </c>
      <c r="B38233" s="81" t="s">
        <v>4872</v>
      </c>
      <c r="C38233" s="82" t="s">
        <v>4870</v>
      </c>
      <c r="D38233" s="82" t="s">
        <v>4873</v>
      </c>
      <c r="E38233" s="82" t="s">
        <v>4874</v>
      </c>
      <c r="F38233" s="83" t="s">
        <v>4875</v>
      </c>
    </row>
    <row r="38234" spans="1:6" ht="409.6" hidden="1" customHeight="1" x14ac:dyDescent="0.2"/>
    <row r="38235" spans="1:6" ht="25.5" customHeight="1" x14ac:dyDescent="0.2">
      <c r="A38235" s="84" t="s">
        <v>7359</v>
      </c>
      <c r="B38235" s="85" t="s">
        <v>7360</v>
      </c>
      <c r="C38235" s="86" t="s">
        <v>9</v>
      </c>
      <c r="D38235" s="87">
        <v>1</v>
      </c>
      <c r="E38235" s="88">
        <v>177399</v>
      </c>
      <c r="F38235" s="89">
        <f>+D38235*E38235</f>
        <v>177399</v>
      </c>
    </row>
    <row r="38236" spans="1:6" ht="409.6" hidden="1" customHeight="1" x14ac:dyDescent="0.2"/>
    <row r="38237" spans="1:6" ht="25.5" customHeight="1" x14ac:dyDescent="0.2">
      <c r="A38237" s="84" t="s">
        <v>7361</v>
      </c>
      <c r="B38237" s="85" t="s">
        <v>7362</v>
      </c>
      <c r="C38237" s="86" t="s">
        <v>9</v>
      </c>
      <c r="D38237" s="87">
        <v>1</v>
      </c>
      <c r="E38237" s="88">
        <v>284600</v>
      </c>
      <c r="F38237" s="89">
        <f>+D38237*E38237</f>
        <v>284600</v>
      </c>
    </row>
    <row r="38238" spans="1:6" ht="409.6" hidden="1" customHeight="1" x14ac:dyDescent="0.2"/>
    <row r="38239" spans="1:6" ht="25.5" customHeight="1" thickBot="1" x14ac:dyDescent="0.25">
      <c r="A38239" s="84" t="s">
        <v>7363</v>
      </c>
      <c r="B38239" s="85" t="s">
        <v>7364</v>
      </c>
      <c r="C38239" s="86" t="s">
        <v>4851</v>
      </c>
      <c r="D38239" s="87">
        <v>1</v>
      </c>
      <c r="E38239" s="88">
        <v>8800</v>
      </c>
      <c r="F38239" s="89">
        <f>+D38239*E38239</f>
        <v>8800</v>
      </c>
    </row>
    <row r="38240" spans="1:6" ht="409.6" hidden="1" customHeight="1" thickBot="1" x14ac:dyDescent="0.25"/>
    <row r="38241" spans="1:6" ht="13.5" customHeight="1" thickBot="1" x14ac:dyDescent="0.25">
      <c r="A38241" s="90" t="s">
        <v>4883</v>
      </c>
      <c r="B38241" s="91"/>
      <c r="C38241" s="92">
        <v>88.868901103879395</v>
      </c>
      <c r="D38241" s="91"/>
      <c r="E38241" s="93" t="s">
        <v>4884</v>
      </c>
      <c r="F38241" s="94">
        <v>470799</v>
      </c>
    </row>
    <row r="38242" spans="1:6" ht="0.2" customHeight="1" x14ac:dyDescent="0.2"/>
    <row r="38243" spans="1:6" ht="12.75" customHeight="1" x14ac:dyDescent="0.2">
      <c r="A38243" s="80" t="s">
        <v>4871</v>
      </c>
      <c r="B38243" s="81" t="s">
        <v>4885</v>
      </c>
      <c r="C38243" s="82" t="s">
        <v>4870</v>
      </c>
      <c r="D38243" s="82" t="s">
        <v>4873</v>
      </c>
      <c r="E38243" s="82" t="s">
        <v>4874</v>
      </c>
      <c r="F38243" s="83" t="s">
        <v>4875</v>
      </c>
    </row>
    <row r="38244" spans="1:6" ht="409.6" hidden="1" customHeight="1" x14ac:dyDescent="0.2"/>
    <row r="38245" spans="1:6" ht="25.5" customHeight="1" thickBot="1" x14ac:dyDescent="0.25">
      <c r="A38245" s="84" t="s">
        <v>5046</v>
      </c>
      <c r="B38245" s="85" t="s">
        <v>5047</v>
      </c>
      <c r="C38245" s="86" t="s">
        <v>4888</v>
      </c>
      <c r="D38245" s="87">
        <v>0.4</v>
      </c>
      <c r="E38245" s="88">
        <v>140402</v>
      </c>
      <c r="F38245" s="89">
        <f>+D38245*E38245</f>
        <v>56160.800000000003</v>
      </c>
    </row>
    <row r="38246" spans="1:6" ht="409.6" hidden="1" customHeight="1" thickBot="1" x14ac:dyDescent="0.25"/>
    <row r="38247" spans="1:6" ht="13.5" customHeight="1" thickBot="1" x14ac:dyDescent="0.25">
      <c r="A38247" s="90" t="s">
        <v>4893</v>
      </c>
      <c r="B38247" s="91"/>
      <c r="C38247" s="92">
        <v>10.601055556394501</v>
      </c>
      <c r="D38247" s="91"/>
      <c r="E38247" s="93" t="s">
        <v>4884</v>
      </c>
      <c r="F38247" s="94">
        <v>56161</v>
      </c>
    </row>
    <row r="38248" spans="1:6" ht="0.2" customHeight="1" x14ac:dyDescent="0.2"/>
    <row r="38249" spans="1:6" ht="12.75" customHeight="1" x14ac:dyDescent="0.2">
      <c r="A38249" s="80" t="s">
        <v>4871</v>
      </c>
      <c r="B38249" s="81" t="s">
        <v>4894</v>
      </c>
      <c r="C38249" s="82" t="s">
        <v>4870</v>
      </c>
      <c r="D38249" s="82" t="s">
        <v>4873</v>
      </c>
      <c r="E38249" s="82" t="s">
        <v>4874</v>
      </c>
      <c r="F38249" s="83" t="s">
        <v>4875</v>
      </c>
    </row>
    <row r="38250" spans="1:6" ht="409.6" hidden="1" customHeight="1" x14ac:dyDescent="0.2"/>
    <row r="38251" spans="1:6" ht="25.5" customHeight="1" thickBot="1" x14ac:dyDescent="0.25">
      <c r="A38251" s="84" t="s">
        <v>4895</v>
      </c>
      <c r="B38251" s="85" t="s">
        <v>4896</v>
      </c>
      <c r="C38251" s="86" t="s">
        <v>4897</v>
      </c>
      <c r="D38251" s="87">
        <v>0.05</v>
      </c>
      <c r="E38251" s="88">
        <v>56161</v>
      </c>
      <c r="F38251" s="89">
        <f>+D38251*E38251</f>
        <v>2808.05</v>
      </c>
    </row>
    <row r="38252" spans="1:6" ht="409.6" hidden="1" customHeight="1" thickBot="1" x14ac:dyDescent="0.25"/>
    <row r="38253" spans="1:6" ht="13.5" customHeight="1" thickBot="1" x14ac:dyDescent="0.25">
      <c r="A38253" s="90" t="s">
        <v>4898</v>
      </c>
      <c r="B38253" s="91"/>
      <c r="C38253" s="92">
        <v>0.53004333972606898</v>
      </c>
      <c r="D38253" s="91"/>
      <c r="E38253" s="93" t="s">
        <v>4884</v>
      </c>
      <c r="F38253" s="94">
        <v>2808</v>
      </c>
    </row>
    <row r="38254" spans="1:6" ht="0.2" customHeight="1" thickBot="1" x14ac:dyDescent="0.25"/>
    <row r="38255" spans="1:6" ht="12.75" customHeight="1" thickBot="1" x14ac:dyDescent="0.3">
      <c r="A38255" s="157" t="s">
        <v>4909</v>
      </c>
      <c r="B38255" s="158"/>
      <c r="C38255" s="158"/>
      <c r="D38255" s="158"/>
      <c r="E38255" s="159">
        <v>529768</v>
      </c>
      <c r="F38255" s="160"/>
    </row>
    <row r="38256" spans="1:6" ht="12.75" customHeight="1" x14ac:dyDescent="0.2"/>
    <row r="38257" spans="1:6" ht="12.75" customHeight="1" x14ac:dyDescent="0.2"/>
    <row r="38258" spans="1:6" ht="409.6" hidden="1" customHeight="1" x14ac:dyDescent="0.2"/>
    <row r="38259" spans="1:6" ht="12.75" customHeight="1" x14ac:dyDescent="0.25">
      <c r="A38259" s="144" t="s">
        <v>4868</v>
      </c>
      <c r="B38259" s="145"/>
      <c r="C38259" s="145"/>
      <c r="D38259" s="145"/>
      <c r="E38259" s="146"/>
      <c r="F38259" s="147"/>
    </row>
    <row r="38260" spans="1:6" ht="12.75" customHeight="1" x14ac:dyDescent="0.2">
      <c r="A38260" s="138" t="s">
        <v>4298</v>
      </c>
      <c r="B38260" s="139"/>
      <c r="C38260" s="139"/>
      <c r="D38260" s="140"/>
      <c r="E38260" s="76" t="s">
        <v>4869</v>
      </c>
      <c r="F38260" s="77" t="s">
        <v>4870</v>
      </c>
    </row>
    <row r="38261" spans="1:6" ht="12.75" customHeight="1" x14ac:dyDescent="0.2">
      <c r="A38261" s="141"/>
      <c r="B38261" s="142"/>
      <c r="C38261" s="142"/>
      <c r="D38261" s="143"/>
      <c r="E38261" s="78" t="s">
        <v>4295</v>
      </c>
      <c r="F38261" s="79" t="s">
        <v>9</v>
      </c>
    </row>
    <row r="38262" spans="1:6" ht="409.6" hidden="1" customHeight="1" x14ac:dyDescent="0.2"/>
    <row r="38263" spans="1:6" ht="12.75" customHeight="1" x14ac:dyDescent="0.2">
      <c r="A38263" s="80" t="s">
        <v>4871</v>
      </c>
      <c r="B38263" s="81" t="s">
        <v>4872</v>
      </c>
      <c r="C38263" s="82" t="s">
        <v>4870</v>
      </c>
      <c r="D38263" s="82" t="s">
        <v>4873</v>
      </c>
      <c r="E38263" s="82" t="s">
        <v>4874</v>
      </c>
      <c r="F38263" s="83" t="s">
        <v>4875</v>
      </c>
    </row>
    <row r="38264" spans="1:6" ht="409.6" hidden="1" customHeight="1" x14ac:dyDescent="0.2"/>
    <row r="38265" spans="1:6" ht="25.5" customHeight="1" x14ac:dyDescent="0.2">
      <c r="A38265" s="84" t="s">
        <v>7365</v>
      </c>
      <c r="B38265" s="85" t="s">
        <v>7366</v>
      </c>
      <c r="C38265" s="86" t="s">
        <v>9</v>
      </c>
      <c r="D38265" s="87">
        <v>1</v>
      </c>
      <c r="E38265" s="88">
        <v>9150</v>
      </c>
      <c r="F38265" s="89">
        <f>+D38265*E38265</f>
        <v>9150</v>
      </c>
    </row>
    <row r="38266" spans="1:6" ht="409.6" hidden="1" customHeight="1" x14ac:dyDescent="0.2"/>
    <row r="38267" spans="1:6" ht="25.5" customHeight="1" x14ac:dyDescent="0.2">
      <c r="A38267" s="84" t="s">
        <v>7367</v>
      </c>
      <c r="B38267" s="85" t="s">
        <v>7368</v>
      </c>
      <c r="C38267" s="86" t="s">
        <v>9</v>
      </c>
      <c r="D38267" s="87">
        <v>1</v>
      </c>
      <c r="E38267" s="88">
        <v>156000</v>
      </c>
      <c r="F38267" s="89">
        <f>+D38267*E38267</f>
        <v>156000</v>
      </c>
    </row>
    <row r="38268" spans="1:6" ht="409.6" hidden="1" customHeight="1" x14ac:dyDescent="0.2"/>
    <row r="38269" spans="1:6" ht="25.5" customHeight="1" thickBot="1" x14ac:dyDescent="0.25">
      <c r="A38269" s="84" t="s">
        <v>7349</v>
      </c>
      <c r="B38269" s="85" t="s">
        <v>7350</v>
      </c>
      <c r="C38269" s="86" t="s">
        <v>9</v>
      </c>
      <c r="D38269" s="87">
        <v>1</v>
      </c>
      <c r="E38269" s="88">
        <v>26157</v>
      </c>
      <c r="F38269" s="89">
        <f>+D38269*E38269</f>
        <v>26157</v>
      </c>
    </row>
    <row r="38270" spans="1:6" ht="409.6" hidden="1" customHeight="1" thickBot="1" x14ac:dyDescent="0.25"/>
    <row r="38271" spans="1:6" ht="13.5" customHeight="1" thickBot="1" x14ac:dyDescent="0.25">
      <c r="A38271" s="90" t="s">
        <v>4883</v>
      </c>
      <c r="B38271" s="91"/>
      <c r="C38271" s="92">
        <v>76.438411993159505</v>
      </c>
      <c r="D38271" s="91"/>
      <c r="E38271" s="93" t="s">
        <v>4884</v>
      </c>
      <c r="F38271" s="94">
        <v>191307</v>
      </c>
    </row>
    <row r="38272" spans="1:6" ht="0.2" customHeight="1" x14ac:dyDescent="0.2"/>
    <row r="38273" spans="1:6" ht="12.75" customHeight="1" x14ac:dyDescent="0.2">
      <c r="A38273" s="80" t="s">
        <v>4871</v>
      </c>
      <c r="B38273" s="81" t="s">
        <v>4885</v>
      </c>
      <c r="C38273" s="82" t="s">
        <v>4870</v>
      </c>
      <c r="D38273" s="82" t="s">
        <v>4873</v>
      </c>
      <c r="E38273" s="82" t="s">
        <v>4874</v>
      </c>
      <c r="F38273" s="83" t="s">
        <v>4875</v>
      </c>
    </row>
    <row r="38274" spans="1:6" ht="409.6" hidden="1" customHeight="1" x14ac:dyDescent="0.2"/>
    <row r="38275" spans="1:6" ht="25.5" customHeight="1" thickBot="1" x14ac:dyDescent="0.25">
      <c r="A38275" s="84" t="s">
        <v>5046</v>
      </c>
      <c r="B38275" s="85" t="s">
        <v>5047</v>
      </c>
      <c r="C38275" s="86" t="s">
        <v>4888</v>
      </c>
      <c r="D38275" s="87">
        <v>0.4</v>
      </c>
      <c r="E38275" s="88">
        <v>140402</v>
      </c>
      <c r="F38275" s="89">
        <f>+D38275*E38275</f>
        <v>56160.800000000003</v>
      </c>
    </row>
    <row r="38276" spans="1:6" ht="409.6" hidden="1" customHeight="1" thickBot="1" x14ac:dyDescent="0.25"/>
    <row r="38277" spans="1:6" ht="13.5" customHeight="1" thickBot="1" x14ac:dyDescent="0.25">
      <c r="A38277" s="90" t="s">
        <v>4893</v>
      </c>
      <c r="B38277" s="91"/>
      <c r="C38277" s="92">
        <v>22.439626652175999</v>
      </c>
      <c r="D38277" s="91"/>
      <c r="E38277" s="93" t="s">
        <v>4884</v>
      </c>
      <c r="F38277" s="94">
        <v>56161</v>
      </c>
    </row>
    <row r="38278" spans="1:6" ht="0.2" customHeight="1" x14ac:dyDescent="0.2"/>
    <row r="38279" spans="1:6" ht="12.75" customHeight="1" x14ac:dyDescent="0.2">
      <c r="A38279" s="80" t="s">
        <v>4871</v>
      </c>
      <c r="B38279" s="81" t="s">
        <v>4894</v>
      </c>
      <c r="C38279" s="82" t="s">
        <v>4870</v>
      </c>
      <c r="D38279" s="82" t="s">
        <v>4873</v>
      </c>
      <c r="E38279" s="82" t="s">
        <v>4874</v>
      </c>
      <c r="F38279" s="83" t="s">
        <v>4875</v>
      </c>
    </row>
    <row r="38280" spans="1:6" ht="409.6" hidden="1" customHeight="1" x14ac:dyDescent="0.2"/>
    <row r="38281" spans="1:6" ht="25.5" customHeight="1" thickBot="1" x14ac:dyDescent="0.25">
      <c r="A38281" s="84" t="s">
        <v>4895</v>
      </c>
      <c r="B38281" s="85" t="s">
        <v>4896</v>
      </c>
      <c r="C38281" s="86" t="s">
        <v>4897</v>
      </c>
      <c r="D38281" s="87">
        <v>0.05</v>
      </c>
      <c r="E38281" s="88">
        <v>56161</v>
      </c>
      <c r="F38281" s="89">
        <f>+D38281*E38281</f>
        <v>2808.05</v>
      </c>
    </row>
    <row r="38282" spans="1:6" ht="409.6" hidden="1" customHeight="1" thickBot="1" x14ac:dyDescent="0.25"/>
    <row r="38283" spans="1:6" ht="13.5" customHeight="1" thickBot="1" x14ac:dyDescent="0.25">
      <c r="A38283" s="90" t="s">
        <v>4898</v>
      </c>
      <c r="B38283" s="91"/>
      <c r="C38283" s="92">
        <v>1.12196135466445</v>
      </c>
      <c r="D38283" s="91"/>
      <c r="E38283" s="93" t="s">
        <v>4884</v>
      </c>
      <c r="F38283" s="94">
        <v>2808</v>
      </c>
    </row>
    <row r="38284" spans="1:6" ht="0.2" customHeight="1" thickBot="1" x14ac:dyDescent="0.25"/>
    <row r="38285" spans="1:6" ht="12.75" customHeight="1" thickBot="1" x14ac:dyDescent="0.3">
      <c r="A38285" s="157" t="s">
        <v>4909</v>
      </c>
      <c r="B38285" s="158"/>
      <c r="C38285" s="158"/>
      <c r="D38285" s="158"/>
      <c r="E38285" s="159">
        <v>250276</v>
      </c>
      <c r="F38285" s="160"/>
    </row>
    <row r="38286" spans="1:6" ht="12.75" customHeight="1" x14ac:dyDescent="0.2"/>
    <row r="38287" spans="1:6" ht="12.75" customHeight="1" x14ac:dyDescent="0.2"/>
    <row r="38288" spans="1:6" ht="409.6" hidden="1" customHeight="1" x14ac:dyDescent="0.2"/>
    <row r="38289" spans="1:6" ht="12.75" customHeight="1" x14ac:dyDescent="0.25">
      <c r="A38289" s="144" t="s">
        <v>4868</v>
      </c>
      <c r="B38289" s="145"/>
      <c r="C38289" s="145"/>
      <c r="D38289" s="145"/>
      <c r="E38289" s="146"/>
      <c r="F38289" s="147"/>
    </row>
    <row r="38290" spans="1:6" ht="12.75" customHeight="1" x14ac:dyDescent="0.2">
      <c r="A38290" s="138" t="s">
        <v>4300</v>
      </c>
      <c r="B38290" s="139"/>
      <c r="C38290" s="139"/>
      <c r="D38290" s="140"/>
      <c r="E38290" s="76" t="s">
        <v>4869</v>
      </c>
      <c r="F38290" s="77" t="s">
        <v>4870</v>
      </c>
    </row>
    <row r="38291" spans="1:6" ht="12.75" customHeight="1" x14ac:dyDescent="0.2">
      <c r="A38291" s="141"/>
      <c r="B38291" s="142"/>
      <c r="C38291" s="142"/>
      <c r="D38291" s="143"/>
      <c r="E38291" s="78" t="s">
        <v>4297</v>
      </c>
      <c r="F38291" s="79" t="s">
        <v>9</v>
      </c>
    </row>
    <row r="38292" spans="1:6" ht="409.6" hidden="1" customHeight="1" x14ac:dyDescent="0.2"/>
    <row r="38293" spans="1:6" ht="12.75" customHeight="1" x14ac:dyDescent="0.2">
      <c r="A38293" s="80" t="s">
        <v>4871</v>
      </c>
      <c r="B38293" s="81" t="s">
        <v>4872</v>
      </c>
      <c r="C38293" s="82" t="s">
        <v>4870</v>
      </c>
      <c r="D38293" s="82" t="s">
        <v>4873</v>
      </c>
      <c r="E38293" s="82" t="s">
        <v>4874</v>
      </c>
      <c r="F38293" s="83" t="s">
        <v>4875</v>
      </c>
    </row>
    <row r="38294" spans="1:6" ht="409.6" hidden="1" customHeight="1" x14ac:dyDescent="0.2"/>
    <row r="38295" spans="1:6" ht="25.5" customHeight="1" x14ac:dyDescent="0.2">
      <c r="A38295" s="84" t="s">
        <v>7355</v>
      </c>
      <c r="B38295" s="85" t="s">
        <v>7356</v>
      </c>
      <c r="C38295" s="86" t="s">
        <v>9</v>
      </c>
      <c r="D38295" s="87">
        <v>1</v>
      </c>
      <c r="E38295" s="88">
        <v>959100</v>
      </c>
      <c r="F38295" s="89">
        <f>+D38295*E38295</f>
        <v>959100</v>
      </c>
    </row>
    <row r="38296" spans="1:6" ht="409.6" hidden="1" customHeight="1" x14ac:dyDescent="0.2"/>
    <row r="38297" spans="1:6" ht="25.5" customHeight="1" x14ac:dyDescent="0.2">
      <c r="A38297" s="84" t="s">
        <v>5034</v>
      </c>
      <c r="B38297" s="85" t="s">
        <v>5035</v>
      </c>
      <c r="C38297" s="86" t="s">
        <v>9</v>
      </c>
      <c r="D38297" s="87">
        <v>1</v>
      </c>
      <c r="E38297" s="88">
        <v>44980</v>
      </c>
      <c r="F38297" s="89">
        <f>+D38297*E38297</f>
        <v>44980</v>
      </c>
    </row>
    <row r="38298" spans="1:6" ht="409.6" hidden="1" customHeight="1" x14ac:dyDescent="0.2"/>
    <row r="38299" spans="1:6" ht="25.5" customHeight="1" x14ac:dyDescent="0.2">
      <c r="A38299" s="84" t="s">
        <v>7349</v>
      </c>
      <c r="B38299" s="85" t="s">
        <v>7350</v>
      </c>
      <c r="C38299" s="86" t="s">
        <v>9</v>
      </c>
      <c r="D38299" s="87">
        <v>1</v>
      </c>
      <c r="E38299" s="88">
        <v>26157</v>
      </c>
      <c r="F38299" s="89">
        <f>+D38299*E38299</f>
        <v>26157</v>
      </c>
    </row>
    <row r="38300" spans="1:6" ht="409.6" hidden="1" customHeight="1" x14ac:dyDescent="0.2"/>
    <row r="38301" spans="1:6" ht="25.5" customHeight="1" x14ac:dyDescent="0.2">
      <c r="A38301" s="84" t="s">
        <v>5032</v>
      </c>
      <c r="B38301" s="85" t="s">
        <v>5033</v>
      </c>
      <c r="C38301" s="86" t="s">
        <v>9</v>
      </c>
      <c r="D38301" s="87">
        <v>0.3</v>
      </c>
      <c r="E38301" s="88">
        <v>16353</v>
      </c>
      <c r="F38301" s="89">
        <f>+D38301*E38301</f>
        <v>4905.8999999999996</v>
      </c>
    </row>
    <row r="38302" spans="1:6" ht="409.6" hidden="1" customHeight="1" x14ac:dyDescent="0.2"/>
    <row r="38303" spans="1:6" ht="25.5" customHeight="1" x14ac:dyDescent="0.2">
      <c r="A38303" s="84" t="s">
        <v>7351</v>
      </c>
      <c r="B38303" s="85" t="s">
        <v>7352</v>
      </c>
      <c r="C38303" s="86" t="s">
        <v>9</v>
      </c>
      <c r="D38303" s="87">
        <v>4</v>
      </c>
      <c r="E38303" s="88">
        <v>490</v>
      </c>
      <c r="F38303" s="89">
        <f>+D38303*E38303</f>
        <v>1960</v>
      </c>
    </row>
    <row r="38304" spans="1:6" ht="409.6" hidden="1" customHeight="1" x14ac:dyDescent="0.2"/>
    <row r="38305" spans="1:6" ht="25.5" customHeight="1" thickBot="1" x14ac:dyDescent="0.25">
      <c r="A38305" s="84" t="s">
        <v>5450</v>
      </c>
      <c r="B38305" s="85" t="s">
        <v>5451</v>
      </c>
      <c r="C38305" s="86" t="s">
        <v>7</v>
      </c>
      <c r="D38305" s="87">
        <v>0.1</v>
      </c>
      <c r="E38305" s="88">
        <v>15900</v>
      </c>
      <c r="F38305" s="89">
        <f>+D38305*E38305</f>
        <v>1590</v>
      </c>
    </row>
    <row r="38306" spans="1:6" ht="409.6" hidden="1" customHeight="1" thickBot="1" x14ac:dyDescent="0.25"/>
    <row r="38307" spans="1:6" ht="13.5" customHeight="1" thickBot="1" x14ac:dyDescent="0.25">
      <c r="A38307" s="90" t="s">
        <v>4883</v>
      </c>
      <c r="B38307" s="91"/>
      <c r="C38307" s="92">
        <v>94.6277633734246</v>
      </c>
      <c r="D38307" s="91"/>
      <c r="E38307" s="93" t="s">
        <v>4884</v>
      </c>
      <c r="F38307" s="94">
        <v>1038693</v>
      </c>
    </row>
    <row r="38308" spans="1:6" ht="0.2" customHeight="1" x14ac:dyDescent="0.2"/>
    <row r="38309" spans="1:6" ht="12.75" customHeight="1" x14ac:dyDescent="0.2">
      <c r="A38309" s="80" t="s">
        <v>4871</v>
      </c>
      <c r="B38309" s="81" t="s">
        <v>4885</v>
      </c>
      <c r="C38309" s="82" t="s">
        <v>4870</v>
      </c>
      <c r="D38309" s="82" t="s">
        <v>4873</v>
      </c>
      <c r="E38309" s="82" t="s">
        <v>4874</v>
      </c>
      <c r="F38309" s="83" t="s">
        <v>4875</v>
      </c>
    </row>
    <row r="38310" spans="1:6" ht="409.6" hidden="1" customHeight="1" x14ac:dyDescent="0.2"/>
    <row r="38311" spans="1:6" ht="25.5" customHeight="1" thickBot="1" x14ac:dyDescent="0.25">
      <c r="A38311" s="84" t="s">
        <v>5046</v>
      </c>
      <c r="B38311" s="85" t="s">
        <v>5047</v>
      </c>
      <c r="C38311" s="86" t="s">
        <v>4888</v>
      </c>
      <c r="D38311" s="87">
        <v>0.4</v>
      </c>
      <c r="E38311" s="88">
        <v>140402</v>
      </c>
      <c r="F38311" s="89">
        <f>+D38311*E38311</f>
        <v>56160.800000000003</v>
      </c>
    </row>
    <row r="38312" spans="1:6" ht="409.6" hidden="1" customHeight="1" thickBot="1" x14ac:dyDescent="0.25"/>
    <row r="38313" spans="1:6" ht="13.5" customHeight="1" thickBot="1" x14ac:dyDescent="0.25">
      <c r="A38313" s="90" t="s">
        <v>4893</v>
      </c>
      <c r="B38313" s="91"/>
      <c r="C38313" s="92">
        <v>5.1164201730587404</v>
      </c>
      <c r="D38313" s="91"/>
      <c r="E38313" s="93" t="s">
        <v>4884</v>
      </c>
      <c r="F38313" s="94">
        <v>56161</v>
      </c>
    </row>
    <row r="38314" spans="1:6" ht="0.2" customHeight="1" x14ac:dyDescent="0.2"/>
    <row r="38315" spans="1:6" ht="12.75" customHeight="1" x14ac:dyDescent="0.2">
      <c r="A38315" s="80" t="s">
        <v>4871</v>
      </c>
      <c r="B38315" s="81" t="s">
        <v>4894</v>
      </c>
      <c r="C38315" s="82" t="s">
        <v>4870</v>
      </c>
      <c r="D38315" s="82" t="s">
        <v>4873</v>
      </c>
      <c r="E38315" s="82" t="s">
        <v>4874</v>
      </c>
      <c r="F38315" s="83" t="s">
        <v>4875</v>
      </c>
    </row>
    <row r="38316" spans="1:6" ht="409.6" hidden="1" customHeight="1" x14ac:dyDescent="0.2"/>
    <row r="38317" spans="1:6" ht="25.5" customHeight="1" thickBot="1" x14ac:dyDescent="0.25">
      <c r="A38317" s="84" t="s">
        <v>4895</v>
      </c>
      <c r="B38317" s="85" t="s">
        <v>4896</v>
      </c>
      <c r="C38317" s="86" t="s">
        <v>4897</v>
      </c>
      <c r="D38317" s="87">
        <v>0.05</v>
      </c>
      <c r="E38317" s="88">
        <v>56161</v>
      </c>
      <c r="F38317" s="89">
        <f>+D38317*E38317</f>
        <v>2808.05</v>
      </c>
    </row>
    <row r="38318" spans="1:6" ht="409.6" hidden="1" customHeight="1" thickBot="1" x14ac:dyDescent="0.25"/>
    <row r="38319" spans="1:6" ht="13.5" customHeight="1" thickBot="1" x14ac:dyDescent="0.25">
      <c r="A38319" s="90" t="s">
        <v>4898</v>
      </c>
      <c r="B38319" s="91"/>
      <c r="C38319" s="92">
        <v>0.25581645351665599</v>
      </c>
      <c r="D38319" s="91"/>
      <c r="E38319" s="93" t="s">
        <v>4884</v>
      </c>
      <c r="F38319" s="94">
        <v>2808</v>
      </c>
    </row>
    <row r="38320" spans="1:6" ht="0.2" customHeight="1" thickBot="1" x14ac:dyDescent="0.25"/>
    <row r="38321" spans="1:6" ht="12.75" customHeight="1" thickBot="1" x14ac:dyDescent="0.3">
      <c r="A38321" s="157" t="s">
        <v>4909</v>
      </c>
      <c r="B38321" s="158"/>
      <c r="C38321" s="158"/>
      <c r="D38321" s="158"/>
      <c r="E38321" s="159">
        <v>1097662</v>
      </c>
      <c r="F38321" s="160"/>
    </row>
    <row r="38322" spans="1:6" ht="12.75" customHeight="1" x14ac:dyDescent="0.2"/>
    <row r="38323" spans="1:6" ht="12.75" customHeight="1" x14ac:dyDescent="0.2"/>
    <row r="38324" spans="1:6" ht="409.6" hidden="1" customHeight="1" x14ac:dyDescent="0.2"/>
    <row r="38325" spans="1:6" ht="12.75" customHeight="1" x14ac:dyDescent="0.25">
      <c r="A38325" s="144" t="s">
        <v>4868</v>
      </c>
      <c r="B38325" s="145"/>
      <c r="C38325" s="145"/>
      <c r="D38325" s="145"/>
      <c r="E38325" s="146"/>
      <c r="F38325" s="147"/>
    </row>
    <row r="38326" spans="1:6" ht="12.75" customHeight="1" x14ac:dyDescent="0.2">
      <c r="A38326" s="138" t="s">
        <v>4302</v>
      </c>
      <c r="B38326" s="139"/>
      <c r="C38326" s="139"/>
      <c r="D38326" s="140"/>
      <c r="E38326" s="76" t="s">
        <v>4869</v>
      </c>
      <c r="F38326" s="77" t="s">
        <v>4870</v>
      </c>
    </row>
    <row r="38327" spans="1:6" ht="12.75" customHeight="1" x14ac:dyDescent="0.2">
      <c r="A38327" s="141"/>
      <c r="B38327" s="142"/>
      <c r="C38327" s="142"/>
      <c r="D38327" s="143"/>
      <c r="E38327" s="78" t="s">
        <v>4299</v>
      </c>
      <c r="F38327" s="79" t="s">
        <v>9</v>
      </c>
    </row>
    <row r="38328" spans="1:6" ht="409.6" hidden="1" customHeight="1" x14ac:dyDescent="0.2"/>
    <row r="38329" spans="1:6" ht="12.75" customHeight="1" x14ac:dyDescent="0.2">
      <c r="A38329" s="80" t="s">
        <v>4871</v>
      </c>
      <c r="B38329" s="81" t="s">
        <v>4872</v>
      </c>
      <c r="C38329" s="82" t="s">
        <v>4870</v>
      </c>
      <c r="D38329" s="82" t="s">
        <v>4873</v>
      </c>
      <c r="E38329" s="82" t="s">
        <v>4874</v>
      </c>
      <c r="F38329" s="83" t="s">
        <v>4875</v>
      </c>
    </row>
    <row r="38330" spans="1:6" ht="409.6" hidden="1" customHeight="1" x14ac:dyDescent="0.2"/>
    <row r="38331" spans="1:6" ht="25.5" customHeight="1" x14ac:dyDescent="0.2">
      <c r="A38331" s="84" t="s">
        <v>7369</v>
      </c>
      <c r="B38331" s="85" t="s">
        <v>7370</v>
      </c>
      <c r="C38331" s="86" t="s">
        <v>9</v>
      </c>
      <c r="D38331" s="87">
        <v>1</v>
      </c>
      <c r="E38331" s="88">
        <v>217900</v>
      </c>
      <c r="F38331" s="89">
        <f>+D38331*E38331</f>
        <v>217900</v>
      </c>
    </row>
    <row r="38332" spans="1:6" ht="409.6" hidden="1" customHeight="1" x14ac:dyDescent="0.2"/>
    <row r="38333" spans="1:6" ht="25.5" customHeight="1" x14ac:dyDescent="0.2">
      <c r="A38333" s="84" t="s">
        <v>7371</v>
      </c>
      <c r="B38333" s="85" t="s">
        <v>7372</v>
      </c>
      <c r="C38333" s="86" t="s">
        <v>9</v>
      </c>
      <c r="D38333" s="87">
        <v>1</v>
      </c>
      <c r="E38333" s="88">
        <v>261400</v>
      </c>
      <c r="F38333" s="89">
        <f>+D38333*E38333</f>
        <v>261400</v>
      </c>
    </row>
    <row r="38334" spans="1:6" ht="409.6" hidden="1" customHeight="1" x14ac:dyDescent="0.2"/>
    <row r="38335" spans="1:6" ht="25.5" customHeight="1" thickBot="1" x14ac:dyDescent="0.25">
      <c r="A38335" s="84" t="s">
        <v>7373</v>
      </c>
      <c r="B38335" s="85" t="s">
        <v>7374</v>
      </c>
      <c r="C38335" s="86" t="s">
        <v>9</v>
      </c>
      <c r="D38335" s="87">
        <v>1</v>
      </c>
      <c r="E38335" s="88">
        <v>14000</v>
      </c>
      <c r="F38335" s="89">
        <f>+D38335*E38335</f>
        <v>14000</v>
      </c>
    </row>
    <row r="38336" spans="1:6" ht="409.6" hidden="1" customHeight="1" thickBot="1" x14ac:dyDescent="0.25"/>
    <row r="38337" spans="1:6" ht="13.5" customHeight="1" thickBot="1" x14ac:dyDescent="0.25">
      <c r="A38337" s="90" t="s">
        <v>4883</v>
      </c>
      <c r="B38337" s="91"/>
      <c r="C38337" s="92">
        <v>80.705060876450702</v>
      </c>
      <c r="D38337" s="91"/>
      <c r="E38337" s="93" t="s">
        <v>4884</v>
      </c>
      <c r="F38337" s="94">
        <v>493300</v>
      </c>
    </row>
    <row r="38338" spans="1:6" ht="0.2" customHeight="1" x14ac:dyDescent="0.2"/>
    <row r="38339" spans="1:6" ht="12.75" customHeight="1" x14ac:dyDescent="0.2">
      <c r="A38339" s="80" t="s">
        <v>4871</v>
      </c>
      <c r="B38339" s="81" t="s">
        <v>4885</v>
      </c>
      <c r="C38339" s="82" t="s">
        <v>4870</v>
      </c>
      <c r="D38339" s="82" t="s">
        <v>4873</v>
      </c>
      <c r="E38339" s="82" t="s">
        <v>4874</v>
      </c>
      <c r="F38339" s="83" t="s">
        <v>4875</v>
      </c>
    </row>
    <row r="38340" spans="1:6" ht="409.6" hidden="1" customHeight="1" x14ac:dyDescent="0.2"/>
    <row r="38341" spans="1:6" ht="25.5" customHeight="1" thickBot="1" x14ac:dyDescent="0.25">
      <c r="A38341" s="84" t="s">
        <v>5046</v>
      </c>
      <c r="B38341" s="85" t="s">
        <v>5047</v>
      </c>
      <c r="C38341" s="86" t="s">
        <v>4888</v>
      </c>
      <c r="D38341" s="87">
        <v>0.8</v>
      </c>
      <c r="E38341" s="88">
        <v>140402</v>
      </c>
      <c r="F38341" s="89">
        <f>+D38341*E38341</f>
        <v>112321.60000000001</v>
      </c>
    </row>
    <row r="38342" spans="1:6" ht="409.6" hidden="1" customHeight="1" thickBot="1" x14ac:dyDescent="0.25"/>
    <row r="38343" spans="1:6" ht="13.5" customHeight="1" thickBot="1" x14ac:dyDescent="0.25">
      <c r="A38343" s="90" t="s">
        <v>4893</v>
      </c>
      <c r="B38343" s="91"/>
      <c r="C38343" s="92">
        <v>18.3761480797987</v>
      </c>
      <c r="D38343" s="91"/>
      <c r="E38343" s="93" t="s">
        <v>4884</v>
      </c>
      <c r="F38343" s="94">
        <v>112322</v>
      </c>
    </row>
    <row r="38344" spans="1:6" ht="0.2" customHeight="1" x14ac:dyDescent="0.2"/>
    <row r="38345" spans="1:6" ht="12.75" customHeight="1" x14ac:dyDescent="0.2">
      <c r="A38345" s="80" t="s">
        <v>4871</v>
      </c>
      <c r="B38345" s="81" t="s">
        <v>4894</v>
      </c>
      <c r="C38345" s="82" t="s">
        <v>4870</v>
      </c>
      <c r="D38345" s="82" t="s">
        <v>4873</v>
      </c>
      <c r="E38345" s="82" t="s">
        <v>4874</v>
      </c>
      <c r="F38345" s="83" t="s">
        <v>4875</v>
      </c>
    </row>
    <row r="38346" spans="1:6" ht="409.6" hidden="1" customHeight="1" x14ac:dyDescent="0.2"/>
    <row r="38347" spans="1:6" ht="25.5" customHeight="1" thickBot="1" x14ac:dyDescent="0.25">
      <c r="A38347" s="84" t="s">
        <v>4895</v>
      </c>
      <c r="B38347" s="85" t="s">
        <v>4896</v>
      </c>
      <c r="C38347" s="86" t="s">
        <v>4897</v>
      </c>
      <c r="D38347" s="87">
        <v>0.05</v>
      </c>
      <c r="E38347" s="88">
        <v>112322</v>
      </c>
      <c r="F38347" s="89">
        <f>+D38347*E38347</f>
        <v>5616.1</v>
      </c>
    </row>
    <row r="38348" spans="1:6" ht="409.6" hidden="1" customHeight="1" thickBot="1" x14ac:dyDescent="0.25"/>
    <row r="38349" spans="1:6" ht="13.5" customHeight="1" thickBot="1" x14ac:dyDescent="0.25">
      <c r="A38349" s="90" t="s">
        <v>4898</v>
      </c>
      <c r="B38349" s="91"/>
      <c r="C38349" s="92">
        <v>0.91879104375055198</v>
      </c>
      <c r="D38349" s="91"/>
      <c r="E38349" s="93" t="s">
        <v>4884</v>
      </c>
      <c r="F38349" s="94">
        <v>5616</v>
      </c>
    </row>
    <row r="38350" spans="1:6" ht="0.2" customHeight="1" thickBot="1" x14ac:dyDescent="0.25"/>
    <row r="38351" spans="1:6" ht="12.75" customHeight="1" thickBot="1" x14ac:dyDescent="0.3">
      <c r="A38351" s="157" t="s">
        <v>4909</v>
      </c>
      <c r="B38351" s="158"/>
      <c r="C38351" s="158"/>
      <c r="D38351" s="158"/>
      <c r="E38351" s="159">
        <v>611238</v>
      </c>
      <c r="F38351" s="160"/>
    </row>
    <row r="38352" spans="1:6" ht="12.75" customHeight="1" x14ac:dyDescent="0.2"/>
    <row r="38353" spans="1:6" ht="12.75" customHeight="1" x14ac:dyDescent="0.2"/>
    <row r="38354" spans="1:6" ht="409.6" hidden="1" customHeight="1" x14ac:dyDescent="0.2"/>
    <row r="38355" spans="1:6" ht="12.75" customHeight="1" x14ac:dyDescent="0.25">
      <c r="A38355" s="144" t="s">
        <v>4868</v>
      </c>
      <c r="B38355" s="145"/>
      <c r="C38355" s="145"/>
      <c r="D38355" s="145"/>
      <c r="E38355" s="146"/>
      <c r="F38355" s="147"/>
    </row>
    <row r="38356" spans="1:6" ht="12.75" customHeight="1" x14ac:dyDescent="0.2">
      <c r="A38356" s="138" t="s">
        <v>4304</v>
      </c>
      <c r="B38356" s="139"/>
      <c r="C38356" s="139"/>
      <c r="D38356" s="140"/>
      <c r="E38356" s="76" t="s">
        <v>4869</v>
      </c>
      <c r="F38356" s="77" t="s">
        <v>4870</v>
      </c>
    </row>
    <row r="38357" spans="1:6" ht="12.75" customHeight="1" x14ac:dyDescent="0.2">
      <c r="A38357" s="141"/>
      <c r="B38357" s="142"/>
      <c r="C38357" s="142"/>
      <c r="D38357" s="143"/>
      <c r="E38357" s="78" t="s">
        <v>4301</v>
      </c>
      <c r="F38357" s="79" t="s">
        <v>9</v>
      </c>
    </row>
    <row r="38358" spans="1:6" ht="409.6" hidden="1" customHeight="1" x14ac:dyDescent="0.2"/>
    <row r="38359" spans="1:6" ht="12.75" customHeight="1" x14ac:dyDescent="0.2">
      <c r="A38359" s="80" t="s">
        <v>4871</v>
      </c>
      <c r="B38359" s="81" t="s">
        <v>4872</v>
      </c>
      <c r="C38359" s="82" t="s">
        <v>4870</v>
      </c>
      <c r="D38359" s="82" t="s">
        <v>4873</v>
      </c>
      <c r="E38359" s="82" t="s">
        <v>4874</v>
      </c>
      <c r="F38359" s="83" t="s">
        <v>4875</v>
      </c>
    </row>
    <row r="38360" spans="1:6" ht="409.6" hidden="1" customHeight="1" x14ac:dyDescent="0.2"/>
    <row r="38361" spans="1:6" ht="25.5" customHeight="1" x14ac:dyDescent="0.2">
      <c r="A38361" s="84" t="s">
        <v>7375</v>
      </c>
      <c r="B38361" s="85" t="s">
        <v>7376</v>
      </c>
      <c r="C38361" s="86" t="s">
        <v>9</v>
      </c>
      <c r="D38361" s="87">
        <v>1</v>
      </c>
      <c r="E38361" s="88">
        <v>275990</v>
      </c>
      <c r="F38361" s="89">
        <f>+D38361*E38361</f>
        <v>275990</v>
      </c>
    </row>
    <row r="38362" spans="1:6" ht="409.6" hidden="1" customHeight="1" x14ac:dyDescent="0.2"/>
    <row r="38363" spans="1:6" ht="25.5" customHeight="1" x14ac:dyDescent="0.2">
      <c r="A38363" s="84" t="s">
        <v>7361</v>
      </c>
      <c r="B38363" s="85" t="s">
        <v>7362</v>
      </c>
      <c r="C38363" s="86" t="s">
        <v>9</v>
      </c>
      <c r="D38363" s="87">
        <v>1</v>
      </c>
      <c r="E38363" s="88">
        <v>284600</v>
      </c>
      <c r="F38363" s="89">
        <f>+D38363*E38363</f>
        <v>284600</v>
      </c>
    </row>
    <row r="38364" spans="1:6" ht="409.6" hidden="1" customHeight="1" x14ac:dyDescent="0.2"/>
    <row r="38365" spans="1:6" ht="25.5" customHeight="1" x14ac:dyDescent="0.2">
      <c r="A38365" s="84" t="s">
        <v>7377</v>
      </c>
      <c r="B38365" s="85" t="s">
        <v>7378</v>
      </c>
      <c r="C38365" s="86" t="s">
        <v>9</v>
      </c>
      <c r="D38365" s="87">
        <v>1</v>
      </c>
      <c r="E38365" s="88">
        <v>13239</v>
      </c>
      <c r="F38365" s="89">
        <f>+D38365*E38365</f>
        <v>13239</v>
      </c>
    </row>
    <row r="38366" spans="1:6" ht="409.6" hidden="1" customHeight="1" x14ac:dyDescent="0.2"/>
    <row r="38367" spans="1:6" ht="25.5" customHeight="1" thickBot="1" x14ac:dyDescent="0.25">
      <c r="A38367" s="84" t="s">
        <v>7363</v>
      </c>
      <c r="B38367" s="85" t="s">
        <v>7364</v>
      </c>
      <c r="C38367" s="86" t="s">
        <v>4851</v>
      </c>
      <c r="D38367" s="87">
        <v>1</v>
      </c>
      <c r="E38367" s="88">
        <v>8800</v>
      </c>
      <c r="F38367" s="89">
        <f>+D38367*E38367</f>
        <v>8800</v>
      </c>
    </row>
    <row r="38368" spans="1:6" ht="409.6" hidden="1" customHeight="1" x14ac:dyDescent="0.2"/>
    <row r="38369" spans="1:6" ht="13.5" customHeight="1" thickBot="1" x14ac:dyDescent="0.25">
      <c r="A38369" s="90" t="s">
        <v>4883</v>
      </c>
      <c r="B38369" s="91"/>
      <c r="C38369" s="92">
        <v>90.809042422202097</v>
      </c>
      <c r="D38369" s="91"/>
      <c r="E38369" s="93" t="s">
        <v>4884</v>
      </c>
      <c r="F38369" s="94">
        <v>582629</v>
      </c>
    </row>
    <row r="38370" spans="1:6" ht="0.2" customHeight="1" x14ac:dyDescent="0.2"/>
    <row r="38371" spans="1:6" ht="12.75" customHeight="1" x14ac:dyDescent="0.2">
      <c r="A38371" s="80" t="s">
        <v>4871</v>
      </c>
      <c r="B38371" s="81" t="s">
        <v>4885</v>
      </c>
      <c r="C38371" s="82" t="s">
        <v>4870</v>
      </c>
      <c r="D38371" s="82" t="s">
        <v>4873</v>
      </c>
      <c r="E38371" s="82" t="s">
        <v>4874</v>
      </c>
      <c r="F38371" s="83" t="s">
        <v>4875</v>
      </c>
    </row>
    <row r="38372" spans="1:6" ht="409.6" hidden="1" customHeight="1" x14ac:dyDescent="0.2"/>
    <row r="38373" spans="1:6" ht="25.5" customHeight="1" thickBot="1" x14ac:dyDescent="0.25">
      <c r="A38373" s="84" t="s">
        <v>5046</v>
      </c>
      <c r="B38373" s="85" t="s">
        <v>5047</v>
      </c>
      <c r="C38373" s="86" t="s">
        <v>4888</v>
      </c>
      <c r="D38373" s="87">
        <v>0.4</v>
      </c>
      <c r="E38373" s="88">
        <v>140402</v>
      </c>
      <c r="F38373" s="89">
        <f>+D38373*E38373</f>
        <v>56160.800000000003</v>
      </c>
    </row>
    <row r="38374" spans="1:6" ht="409.6" hidden="1" customHeight="1" thickBot="1" x14ac:dyDescent="0.25"/>
    <row r="38375" spans="1:6" ht="13.5" customHeight="1" thickBot="1" x14ac:dyDescent="0.25">
      <c r="A38375" s="90" t="s">
        <v>4893</v>
      </c>
      <c r="B38375" s="91"/>
      <c r="C38375" s="92">
        <v>8.7533003531806504</v>
      </c>
      <c r="D38375" s="91"/>
      <c r="E38375" s="93" t="s">
        <v>4884</v>
      </c>
      <c r="F38375" s="94">
        <v>56161</v>
      </c>
    </row>
    <row r="38376" spans="1:6" ht="0.2" customHeight="1" x14ac:dyDescent="0.2"/>
    <row r="38377" spans="1:6" ht="12.75" customHeight="1" x14ac:dyDescent="0.2">
      <c r="A38377" s="80" t="s">
        <v>4871</v>
      </c>
      <c r="B38377" s="81" t="s">
        <v>4894</v>
      </c>
      <c r="C38377" s="82" t="s">
        <v>4870</v>
      </c>
      <c r="D38377" s="82" t="s">
        <v>4873</v>
      </c>
      <c r="E38377" s="82" t="s">
        <v>4874</v>
      </c>
      <c r="F38377" s="83" t="s">
        <v>4875</v>
      </c>
    </row>
    <row r="38378" spans="1:6" ht="409.6" hidden="1" customHeight="1" x14ac:dyDescent="0.2"/>
    <row r="38379" spans="1:6" ht="25.5" customHeight="1" thickBot="1" x14ac:dyDescent="0.25">
      <c r="A38379" s="84" t="s">
        <v>4895</v>
      </c>
      <c r="B38379" s="85" t="s">
        <v>4896</v>
      </c>
      <c r="C38379" s="86" t="s">
        <v>4897</v>
      </c>
      <c r="D38379" s="87">
        <v>0.05</v>
      </c>
      <c r="E38379" s="88">
        <v>56161</v>
      </c>
      <c r="F38379" s="89">
        <f>+D38379*E38379</f>
        <v>2808.05</v>
      </c>
    </row>
    <row r="38380" spans="1:6" ht="409.6" hidden="1" customHeight="1" thickBot="1" x14ac:dyDescent="0.25"/>
    <row r="38381" spans="1:6" ht="13.5" customHeight="1" thickBot="1" x14ac:dyDescent="0.25">
      <c r="A38381" s="90" t="s">
        <v>4898</v>
      </c>
      <c r="B38381" s="91"/>
      <c r="C38381" s="92">
        <v>0.43765722461728401</v>
      </c>
      <c r="D38381" s="91"/>
      <c r="E38381" s="93" t="s">
        <v>4884</v>
      </c>
      <c r="F38381" s="94">
        <v>2808</v>
      </c>
    </row>
    <row r="38382" spans="1:6" ht="0.2" customHeight="1" thickBot="1" x14ac:dyDescent="0.25"/>
    <row r="38383" spans="1:6" ht="12.75" customHeight="1" thickBot="1" x14ac:dyDescent="0.3">
      <c r="A38383" s="157" t="s">
        <v>4909</v>
      </c>
      <c r="B38383" s="158"/>
      <c r="C38383" s="158"/>
      <c r="D38383" s="158"/>
      <c r="E38383" s="159">
        <v>641598</v>
      </c>
      <c r="F38383" s="160"/>
    </row>
    <row r="38384" spans="1:6" ht="12.75" customHeight="1" x14ac:dyDescent="0.2"/>
    <row r="38385" spans="1:6" ht="12.75" customHeight="1" x14ac:dyDescent="0.2"/>
    <row r="38386" spans="1:6" ht="409.6" hidden="1" customHeight="1" x14ac:dyDescent="0.2"/>
    <row r="38387" spans="1:6" ht="12.75" customHeight="1" x14ac:dyDescent="0.25">
      <c r="A38387" s="144" t="s">
        <v>4868</v>
      </c>
      <c r="B38387" s="145"/>
      <c r="C38387" s="145"/>
      <c r="D38387" s="145"/>
      <c r="E38387" s="146"/>
      <c r="F38387" s="147"/>
    </row>
    <row r="38388" spans="1:6" ht="12.75" customHeight="1" x14ac:dyDescent="0.2">
      <c r="A38388" s="138" t="s">
        <v>4305</v>
      </c>
      <c r="B38388" s="139"/>
      <c r="C38388" s="139"/>
      <c r="D38388" s="140"/>
      <c r="E38388" s="76" t="s">
        <v>4869</v>
      </c>
      <c r="F38388" s="77" t="s">
        <v>4870</v>
      </c>
    </row>
    <row r="38389" spans="1:6" ht="12.75" customHeight="1" x14ac:dyDescent="0.2">
      <c r="A38389" s="141"/>
      <c r="B38389" s="142"/>
      <c r="C38389" s="142"/>
      <c r="D38389" s="143"/>
      <c r="E38389" s="78" t="s">
        <v>4303</v>
      </c>
      <c r="F38389" s="79" t="s">
        <v>9</v>
      </c>
    </row>
    <row r="38390" spans="1:6" ht="409.6" hidden="1" customHeight="1" x14ac:dyDescent="0.2"/>
    <row r="38391" spans="1:6" ht="12.75" customHeight="1" x14ac:dyDescent="0.2">
      <c r="A38391" s="80" t="s">
        <v>4871</v>
      </c>
      <c r="B38391" s="81" t="s">
        <v>4872</v>
      </c>
      <c r="C38391" s="82" t="s">
        <v>4870</v>
      </c>
      <c r="D38391" s="82" t="s">
        <v>4873</v>
      </c>
      <c r="E38391" s="82" t="s">
        <v>4874</v>
      </c>
      <c r="F38391" s="83" t="s">
        <v>4875</v>
      </c>
    </row>
    <row r="38392" spans="1:6" ht="409.6" hidden="1" customHeight="1" x14ac:dyDescent="0.2"/>
    <row r="38393" spans="1:6" ht="25.5" customHeight="1" x14ac:dyDescent="0.2">
      <c r="A38393" s="84" t="s">
        <v>7379</v>
      </c>
      <c r="B38393" s="85" t="s">
        <v>7380</v>
      </c>
      <c r="C38393" s="86" t="s">
        <v>9</v>
      </c>
      <c r="D38393" s="87">
        <v>1</v>
      </c>
      <c r="E38393" s="88">
        <v>140308</v>
      </c>
      <c r="F38393" s="89">
        <f>+D38393*E38393</f>
        <v>140308</v>
      </c>
    </row>
    <row r="38394" spans="1:6" ht="409.6" hidden="1" customHeight="1" x14ac:dyDescent="0.2"/>
    <row r="38395" spans="1:6" ht="25.5" customHeight="1" x14ac:dyDescent="0.2">
      <c r="A38395" s="84" t="s">
        <v>7381</v>
      </c>
      <c r="B38395" s="85" t="s">
        <v>7382</v>
      </c>
      <c r="C38395" s="86" t="s">
        <v>9</v>
      </c>
      <c r="D38395" s="87">
        <v>1</v>
      </c>
      <c r="E38395" s="88">
        <v>26900</v>
      </c>
      <c r="F38395" s="89">
        <f>+D38395*E38395</f>
        <v>26900</v>
      </c>
    </row>
    <row r="38396" spans="1:6" ht="409.6" hidden="1" customHeight="1" x14ac:dyDescent="0.2"/>
    <row r="38397" spans="1:6" ht="25.5" customHeight="1" thickBot="1" x14ac:dyDescent="0.25">
      <c r="A38397" s="84" t="s">
        <v>7383</v>
      </c>
      <c r="B38397" s="85" t="s">
        <v>7384</v>
      </c>
      <c r="C38397" s="86" t="s">
        <v>9</v>
      </c>
      <c r="D38397" s="87">
        <v>1</v>
      </c>
      <c r="E38397" s="88">
        <v>174068</v>
      </c>
      <c r="F38397" s="89">
        <f>+D38397*E38397</f>
        <v>174068</v>
      </c>
    </row>
    <row r="38398" spans="1:6" ht="409.6" hidden="1" customHeight="1" thickBot="1" x14ac:dyDescent="0.25"/>
    <row r="38399" spans="1:6" ht="13.5" customHeight="1" thickBot="1" x14ac:dyDescent="0.25">
      <c r="A38399" s="90" t="s">
        <v>4883</v>
      </c>
      <c r="B38399" s="91"/>
      <c r="C38399" s="92">
        <v>85.266774100863202</v>
      </c>
      <c r="D38399" s="91"/>
      <c r="E38399" s="93" t="s">
        <v>4884</v>
      </c>
      <c r="F38399" s="94">
        <v>341276</v>
      </c>
    </row>
    <row r="38400" spans="1:6" ht="0.2" customHeight="1" x14ac:dyDescent="0.2"/>
    <row r="38401" spans="1:6" ht="12.75" customHeight="1" x14ac:dyDescent="0.2">
      <c r="A38401" s="80" t="s">
        <v>4871</v>
      </c>
      <c r="B38401" s="81" t="s">
        <v>4885</v>
      </c>
      <c r="C38401" s="82" t="s">
        <v>4870</v>
      </c>
      <c r="D38401" s="82" t="s">
        <v>4873</v>
      </c>
      <c r="E38401" s="82" t="s">
        <v>4874</v>
      </c>
      <c r="F38401" s="83" t="s">
        <v>4875</v>
      </c>
    </row>
    <row r="38402" spans="1:6" ht="409.6" hidden="1" customHeight="1" x14ac:dyDescent="0.2"/>
    <row r="38403" spans="1:6" ht="25.5" customHeight="1" thickBot="1" x14ac:dyDescent="0.25">
      <c r="A38403" s="84" t="s">
        <v>5046</v>
      </c>
      <c r="B38403" s="85" t="s">
        <v>5047</v>
      </c>
      <c r="C38403" s="86" t="s">
        <v>4888</v>
      </c>
      <c r="D38403" s="87">
        <v>0.4</v>
      </c>
      <c r="E38403" s="88">
        <v>140402</v>
      </c>
      <c r="F38403" s="89">
        <f>+D38403*E38403</f>
        <v>56160.800000000003</v>
      </c>
    </row>
    <row r="38404" spans="1:6" ht="409.6" hidden="1" customHeight="1" thickBot="1" x14ac:dyDescent="0.25"/>
    <row r="38405" spans="1:6" ht="13.5" customHeight="1" thickBot="1" x14ac:dyDescent="0.25">
      <c r="A38405" s="90" t="s">
        <v>4893</v>
      </c>
      <c r="B38405" s="91"/>
      <c r="C38405" s="92">
        <v>14.0316556109383</v>
      </c>
      <c r="D38405" s="91"/>
      <c r="E38405" s="93" t="s">
        <v>4884</v>
      </c>
      <c r="F38405" s="94">
        <v>56161</v>
      </c>
    </row>
    <row r="38406" spans="1:6" ht="0.2" customHeight="1" x14ac:dyDescent="0.2"/>
    <row r="38407" spans="1:6" ht="12.75" customHeight="1" x14ac:dyDescent="0.2">
      <c r="A38407" s="80" t="s">
        <v>4871</v>
      </c>
      <c r="B38407" s="81" t="s">
        <v>4894</v>
      </c>
      <c r="C38407" s="82" t="s">
        <v>4870</v>
      </c>
      <c r="D38407" s="82" t="s">
        <v>4873</v>
      </c>
      <c r="E38407" s="82" t="s">
        <v>4874</v>
      </c>
      <c r="F38407" s="83" t="s">
        <v>4875</v>
      </c>
    </row>
    <row r="38408" spans="1:6" ht="409.6" hidden="1" customHeight="1" x14ac:dyDescent="0.2"/>
    <row r="38409" spans="1:6" ht="25.5" customHeight="1" thickBot="1" x14ac:dyDescent="0.25">
      <c r="A38409" s="84" t="s">
        <v>4895</v>
      </c>
      <c r="B38409" s="85" t="s">
        <v>4896</v>
      </c>
      <c r="C38409" s="86" t="s">
        <v>4897</v>
      </c>
      <c r="D38409" s="87">
        <v>0.05</v>
      </c>
      <c r="E38409" s="88">
        <v>56161</v>
      </c>
      <c r="F38409" s="89">
        <f>+D38409*E38409</f>
        <v>2808.05</v>
      </c>
    </row>
    <row r="38410" spans="1:6" ht="409.6" hidden="1" customHeight="1" thickBot="1" x14ac:dyDescent="0.25"/>
    <row r="38411" spans="1:6" ht="13.5" customHeight="1" thickBot="1" x14ac:dyDescent="0.25">
      <c r="A38411" s="90" t="s">
        <v>4898</v>
      </c>
      <c r="B38411" s="91"/>
      <c r="C38411" s="92">
        <v>0.701570288198478</v>
      </c>
      <c r="D38411" s="91"/>
      <c r="E38411" s="93" t="s">
        <v>4884</v>
      </c>
      <c r="F38411" s="94">
        <v>2808</v>
      </c>
    </row>
    <row r="38412" spans="1:6" ht="0.2" customHeight="1" thickBot="1" x14ac:dyDescent="0.25"/>
    <row r="38413" spans="1:6" ht="12.75" customHeight="1" thickBot="1" x14ac:dyDescent="0.3">
      <c r="A38413" s="157" t="s">
        <v>4909</v>
      </c>
      <c r="B38413" s="158"/>
      <c r="C38413" s="158"/>
      <c r="D38413" s="158"/>
      <c r="E38413" s="159">
        <v>400245</v>
      </c>
      <c r="F38413" s="160"/>
    </row>
    <row r="38414" spans="1:6" ht="12.75" customHeight="1" x14ac:dyDescent="0.2"/>
    <row r="38415" spans="1:6" ht="12.75" customHeight="1" x14ac:dyDescent="0.2"/>
    <row r="38416" spans="1:6" ht="409.6" hidden="1" customHeight="1" x14ac:dyDescent="0.2"/>
    <row r="38417" spans="1:6" ht="12.75" customHeight="1" x14ac:dyDescent="0.25">
      <c r="A38417" s="144" t="s">
        <v>4868</v>
      </c>
      <c r="B38417" s="145"/>
      <c r="C38417" s="145"/>
      <c r="D38417" s="145"/>
      <c r="E38417" s="146"/>
      <c r="F38417" s="147"/>
    </row>
    <row r="38418" spans="1:6" ht="12.75" customHeight="1" x14ac:dyDescent="0.2">
      <c r="A38418" s="138" t="s">
        <v>4309</v>
      </c>
      <c r="B38418" s="139"/>
      <c r="C38418" s="139"/>
      <c r="D38418" s="140"/>
      <c r="E38418" s="76" t="s">
        <v>4869</v>
      </c>
      <c r="F38418" s="77" t="s">
        <v>4870</v>
      </c>
    </row>
    <row r="38419" spans="1:6" ht="12.75" customHeight="1" x14ac:dyDescent="0.2">
      <c r="A38419" s="141"/>
      <c r="B38419" s="142"/>
      <c r="C38419" s="142"/>
      <c r="D38419" s="143"/>
      <c r="E38419" s="78" t="s">
        <v>4308</v>
      </c>
      <c r="F38419" s="79" t="s">
        <v>9</v>
      </c>
    </row>
    <row r="38420" spans="1:6" ht="409.6" hidden="1" customHeight="1" x14ac:dyDescent="0.2"/>
    <row r="38421" spans="1:6" ht="12.75" customHeight="1" x14ac:dyDescent="0.2">
      <c r="A38421" s="80" t="s">
        <v>4871</v>
      </c>
      <c r="B38421" s="81" t="s">
        <v>4872</v>
      </c>
      <c r="C38421" s="82" t="s">
        <v>4870</v>
      </c>
      <c r="D38421" s="82" t="s">
        <v>4873</v>
      </c>
      <c r="E38421" s="82" t="s">
        <v>4874</v>
      </c>
      <c r="F38421" s="83" t="s">
        <v>4875</v>
      </c>
    </row>
    <row r="38422" spans="1:6" ht="409.6" hidden="1" customHeight="1" x14ac:dyDescent="0.2"/>
    <row r="38423" spans="1:6" ht="25.5" customHeight="1" x14ac:dyDescent="0.2">
      <c r="A38423" s="84" t="s">
        <v>7385</v>
      </c>
      <c r="B38423" s="85" t="s">
        <v>7386</v>
      </c>
      <c r="C38423" s="86" t="s">
        <v>9</v>
      </c>
      <c r="D38423" s="87">
        <v>1</v>
      </c>
      <c r="E38423" s="88">
        <v>62800</v>
      </c>
      <c r="F38423" s="89">
        <f>+D38423*E38423</f>
        <v>62800</v>
      </c>
    </row>
    <row r="38424" spans="1:6" ht="409.6" hidden="1" customHeight="1" x14ac:dyDescent="0.2"/>
    <row r="38425" spans="1:6" ht="25.5" customHeight="1" x14ac:dyDescent="0.2">
      <c r="A38425" s="84" t="s">
        <v>7365</v>
      </c>
      <c r="B38425" s="85" t="s">
        <v>7366</v>
      </c>
      <c r="C38425" s="86" t="s">
        <v>9</v>
      </c>
      <c r="D38425" s="87">
        <v>1</v>
      </c>
      <c r="E38425" s="88">
        <v>9150</v>
      </c>
      <c r="F38425" s="89">
        <f>+D38425*E38425</f>
        <v>9150</v>
      </c>
    </row>
    <row r="38426" spans="1:6" ht="409.6" hidden="1" customHeight="1" x14ac:dyDescent="0.2"/>
    <row r="38427" spans="1:6" ht="25.5" customHeight="1" x14ac:dyDescent="0.2">
      <c r="A38427" s="84" t="s">
        <v>7387</v>
      </c>
      <c r="B38427" s="85" t="s">
        <v>7388</v>
      </c>
      <c r="C38427" s="86" t="s">
        <v>9</v>
      </c>
      <c r="D38427" s="87">
        <v>1</v>
      </c>
      <c r="E38427" s="88">
        <v>37320</v>
      </c>
      <c r="F38427" s="89">
        <f>+D38427*E38427</f>
        <v>37320</v>
      </c>
    </row>
    <row r="38428" spans="1:6" ht="409.6" hidden="1" customHeight="1" x14ac:dyDescent="0.2"/>
    <row r="38429" spans="1:6" ht="25.5" customHeight="1" thickBot="1" x14ac:dyDescent="0.25">
      <c r="A38429" s="84" t="s">
        <v>7349</v>
      </c>
      <c r="B38429" s="85" t="s">
        <v>7350</v>
      </c>
      <c r="C38429" s="86" t="s">
        <v>9</v>
      </c>
      <c r="D38429" s="87">
        <v>1</v>
      </c>
      <c r="E38429" s="88">
        <v>26157</v>
      </c>
      <c r="F38429" s="89">
        <f>+D38429*E38429</f>
        <v>26157</v>
      </c>
    </row>
    <row r="38430" spans="1:6" ht="409.6" hidden="1" customHeight="1" x14ac:dyDescent="0.2"/>
    <row r="38431" spans="1:6" ht="13.5" customHeight="1" thickBot="1" x14ac:dyDescent="0.25">
      <c r="A38431" s="90" t="s">
        <v>4883</v>
      </c>
      <c r="B38431" s="91"/>
      <c r="C38431" s="92">
        <v>69.665528097286</v>
      </c>
      <c r="D38431" s="91"/>
      <c r="E38431" s="93" t="s">
        <v>4884</v>
      </c>
      <c r="F38431" s="94">
        <v>135427</v>
      </c>
    </row>
    <row r="38432" spans="1:6" ht="0.2" customHeight="1" x14ac:dyDescent="0.2"/>
    <row r="38433" spans="1:6" ht="12.75" customHeight="1" x14ac:dyDescent="0.2">
      <c r="A38433" s="80" t="s">
        <v>4871</v>
      </c>
      <c r="B38433" s="81" t="s">
        <v>4885</v>
      </c>
      <c r="C38433" s="82" t="s">
        <v>4870</v>
      </c>
      <c r="D38433" s="82" t="s">
        <v>4873</v>
      </c>
      <c r="E38433" s="82" t="s">
        <v>4874</v>
      </c>
      <c r="F38433" s="83" t="s">
        <v>4875</v>
      </c>
    </row>
    <row r="38434" spans="1:6" ht="409.6" hidden="1" customHeight="1" x14ac:dyDescent="0.2"/>
    <row r="38435" spans="1:6" ht="25.5" customHeight="1" thickBot="1" x14ac:dyDescent="0.25">
      <c r="A38435" s="84" t="s">
        <v>5046</v>
      </c>
      <c r="B38435" s="85" t="s">
        <v>5047</v>
      </c>
      <c r="C38435" s="86" t="s">
        <v>4888</v>
      </c>
      <c r="D38435" s="87">
        <v>0.4</v>
      </c>
      <c r="E38435" s="88">
        <v>140402</v>
      </c>
      <c r="F38435" s="89">
        <f>+D38435*E38435</f>
        <v>56160.800000000003</v>
      </c>
    </row>
    <row r="38436" spans="1:6" ht="409.6" hidden="1" customHeight="1" thickBot="1" x14ac:dyDescent="0.25"/>
    <row r="38437" spans="1:6" ht="13.5" customHeight="1" thickBot="1" x14ac:dyDescent="0.25">
      <c r="A38437" s="90" t="s">
        <v>4893</v>
      </c>
      <c r="B38437" s="91"/>
      <c r="C38437" s="92">
        <v>28.889997736578898</v>
      </c>
      <c r="D38437" s="91"/>
      <c r="E38437" s="93" t="s">
        <v>4884</v>
      </c>
      <c r="F38437" s="94">
        <v>56161</v>
      </c>
    </row>
    <row r="38438" spans="1:6" ht="0.2" customHeight="1" x14ac:dyDescent="0.2"/>
    <row r="38439" spans="1:6" ht="12.75" customHeight="1" x14ac:dyDescent="0.2">
      <c r="A38439" s="80" t="s">
        <v>4871</v>
      </c>
      <c r="B38439" s="81" t="s">
        <v>4894</v>
      </c>
      <c r="C38439" s="82" t="s">
        <v>4870</v>
      </c>
      <c r="D38439" s="82" t="s">
        <v>4873</v>
      </c>
      <c r="E38439" s="82" t="s">
        <v>4874</v>
      </c>
      <c r="F38439" s="83" t="s">
        <v>4875</v>
      </c>
    </row>
    <row r="38440" spans="1:6" ht="409.6" hidden="1" customHeight="1" x14ac:dyDescent="0.2"/>
    <row r="38441" spans="1:6" ht="25.5" customHeight="1" thickBot="1" x14ac:dyDescent="0.25">
      <c r="A38441" s="84" t="s">
        <v>4895</v>
      </c>
      <c r="B38441" s="85" t="s">
        <v>4896</v>
      </c>
      <c r="C38441" s="86" t="s">
        <v>4897</v>
      </c>
      <c r="D38441" s="87">
        <v>0.05</v>
      </c>
      <c r="E38441" s="88">
        <v>56161</v>
      </c>
      <c r="F38441" s="89">
        <f>+D38441*E38441</f>
        <v>2808.05</v>
      </c>
    </row>
    <row r="38442" spans="1:6" ht="409.6" hidden="1" customHeight="1" x14ac:dyDescent="0.2"/>
    <row r="38443" spans="1:6" ht="13.5" customHeight="1" thickBot="1" x14ac:dyDescent="0.25">
      <c r="A38443" s="90" t="s">
        <v>4898</v>
      </c>
      <c r="B38443" s="91"/>
      <c r="C38443" s="92">
        <v>1.4444741661351099</v>
      </c>
      <c r="D38443" s="91"/>
      <c r="E38443" s="93" t="s">
        <v>4884</v>
      </c>
      <c r="F38443" s="94">
        <v>2808</v>
      </c>
    </row>
    <row r="38444" spans="1:6" ht="0.2" customHeight="1" thickBot="1" x14ac:dyDescent="0.25"/>
    <row r="38445" spans="1:6" ht="12.75" customHeight="1" thickBot="1" x14ac:dyDescent="0.3">
      <c r="A38445" s="157" t="s">
        <v>4909</v>
      </c>
      <c r="B38445" s="158"/>
      <c r="C38445" s="158"/>
      <c r="D38445" s="158"/>
      <c r="E38445" s="159">
        <v>194396</v>
      </c>
      <c r="F38445" s="160"/>
    </row>
    <row r="38446" spans="1:6" ht="12.75" customHeight="1" x14ac:dyDescent="0.2"/>
    <row r="38447" spans="1:6" ht="12.75" customHeight="1" x14ac:dyDescent="0.2"/>
    <row r="38448" spans="1:6" ht="409.6" hidden="1" customHeight="1" x14ac:dyDescent="0.2"/>
    <row r="38449" spans="1:6" ht="12.75" customHeight="1" x14ac:dyDescent="0.25">
      <c r="A38449" s="144" t="s">
        <v>4868</v>
      </c>
      <c r="B38449" s="145"/>
      <c r="C38449" s="145"/>
      <c r="D38449" s="145"/>
      <c r="E38449" s="146"/>
      <c r="F38449" s="147"/>
    </row>
    <row r="38450" spans="1:6" ht="12.75" customHeight="1" x14ac:dyDescent="0.2">
      <c r="A38450" s="138" t="s">
        <v>4311</v>
      </c>
      <c r="B38450" s="139"/>
      <c r="C38450" s="139"/>
      <c r="D38450" s="140"/>
      <c r="E38450" s="76" t="s">
        <v>4869</v>
      </c>
      <c r="F38450" s="77" t="s">
        <v>4870</v>
      </c>
    </row>
    <row r="38451" spans="1:6" ht="12.75" customHeight="1" x14ac:dyDescent="0.2">
      <c r="A38451" s="141"/>
      <c r="B38451" s="142"/>
      <c r="C38451" s="142"/>
      <c r="D38451" s="143"/>
      <c r="E38451" s="78" t="s">
        <v>4310</v>
      </c>
      <c r="F38451" s="79" t="s">
        <v>9</v>
      </c>
    </row>
    <row r="38452" spans="1:6" ht="409.6" hidden="1" customHeight="1" x14ac:dyDescent="0.2"/>
    <row r="38453" spans="1:6" ht="12.75" customHeight="1" x14ac:dyDescent="0.2">
      <c r="A38453" s="80" t="s">
        <v>4871</v>
      </c>
      <c r="B38453" s="81" t="s">
        <v>4872</v>
      </c>
      <c r="C38453" s="82" t="s">
        <v>4870</v>
      </c>
      <c r="D38453" s="82" t="s">
        <v>4873</v>
      </c>
      <c r="E38453" s="82" t="s">
        <v>4874</v>
      </c>
      <c r="F38453" s="83" t="s">
        <v>4875</v>
      </c>
    </row>
    <row r="38454" spans="1:6" ht="409.6" hidden="1" customHeight="1" x14ac:dyDescent="0.2"/>
    <row r="38455" spans="1:6" ht="25.5" customHeight="1" x14ac:dyDescent="0.2">
      <c r="A38455" s="84" t="s">
        <v>7389</v>
      </c>
      <c r="B38455" s="85" t="s">
        <v>7390</v>
      </c>
      <c r="C38455" s="86" t="s">
        <v>9</v>
      </c>
      <c r="D38455" s="87">
        <v>1</v>
      </c>
      <c r="E38455" s="88">
        <v>270000</v>
      </c>
      <c r="F38455" s="89">
        <f>+D38455*E38455</f>
        <v>270000</v>
      </c>
    </row>
    <row r="38456" spans="1:6" ht="409.6" hidden="1" customHeight="1" x14ac:dyDescent="0.2"/>
    <row r="38457" spans="1:6" ht="25.5" customHeight="1" x14ac:dyDescent="0.2">
      <c r="A38457" s="84" t="s">
        <v>7391</v>
      </c>
      <c r="B38457" s="85" t="s">
        <v>7392</v>
      </c>
      <c r="C38457" s="86" t="s">
        <v>9</v>
      </c>
      <c r="D38457" s="87">
        <v>1</v>
      </c>
      <c r="E38457" s="88">
        <v>49200</v>
      </c>
      <c r="F38457" s="89">
        <f>+D38457*E38457</f>
        <v>49200</v>
      </c>
    </row>
    <row r="38458" spans="1:6" ht="409.6" hidden="1" customHeight="1" x14ac:dyDescent="0.2"/>
    <row r="38459" spans="1:6" ht="25.5" customHeight="1" x14ac:dyDescent="0.2">
      <c r="A38459" s="84" t="s">
        <v>7349</v>
      </c>
      <c r="B38459" s="85" t="s">
        <v>7350</v>
      </c>
      <c r="C38459" s="86" t="s">
        <v>9</v>
      </c>
      <c r="D38459" s="87">
        <v>1</v>
      </c>
      <c r="E38459" s="88">
        <v>26157</v>
      </c>
      <c r="F38459" s="89">
        <f>+D38459*E38459</f>
        <v>26157</v>
      </c>
    </row>
    <row r="38460" spans="1:6" ht="409.6" hidden="1" customHeight="1" x14ac:dyDescent="0.2"/>
    <row r="38461" spans="1:6" ht="25.5" customHeight="1" x14ac:dyDescent="0.2">
      <c r="A38461" s="84" t="s">
        <v>7365</v>
      </c>
      <c r="B38461" s="85" t="s">
        <v>7366</v>
      </c>
      <c r="C38461" s="86" t="s">
        <v>9</v>
      </c>
      <c r="D38461" s="87">
        <v>1</v>
      </c>
      <c r="E38461" s="88">
        <v>9150</v>
      </c>
      <c r="F38461" s="89">
        <f>+D38461*E38461</f>
        <v>9150</v>
      </c>
    </row>
    <row r="38462" spans="1:6" ht="409.6" hidden="1" customHeight="1" x14ac:dyDescent="0.2"/>
    <row r="38463" spans="1:6" ht="25.5" customHeight="1" thickBot="1" x14ac:dyDescent="0.25">
      <c r="A38463" s="84" t="s">
        <v>5032</v>
      </c>
      <c r="B38463" s="85" t="s">
        <v>5033</v>
      </c>
      <c r="C38463" s="86" t="s">
        <v>9</v>
      </c>
      <c r="D38463" s="87">
        <v>0.5</v>
      </c>
      <c r="E38463" s="88">
        <v>16353</v>
      </c>
      <c r="F38463" s="89">
        <f>+D38463*E38463</f>
        <v>8176.5</v>
      </c>
    </row>
    <row r="38464" spans="1:6" ht="409.6" hidden="1" customHeight="1" thickBot="1" x14ac:dyDescent="0.25"/>
    <row r="38465" spans="1:6" ht="13.5" customHeight="1" thickBot="1" x14ac:dyDescent="0.25">
      <c r="A38465" s="90" t="s">
        <v>4883</v>
      </c>
      <c r="B38465" s="91"/>
      <c r="C38465" s="92">
        <v>83.109109866061701</v>
      </c>
      <c r="D38465" s="91"/>
      <c r="E38465" s="93" t="s">
        <v>4884</v>
      </c>
      <c r="F38465" s="94">
        <v>362684</v>
      </c>
    </row>
    <row r="38466" spans="1:6" ht="0.2" customHeight="1" x14ac:dyDescent="0.2"/>
    <row r="38467" spans="1:6" ht="12.75" customHeight="1" x14ac:dyDescent="0.2">
      <c r="A38467" s="80" t="s">
        <v>4871</v>
      </c>
      <c r="B38467" s="81" t="s">
        <v>4885</v>
      </c>
      <c r="C38467" s="82" t="s">
        <v>4870</v>
      </c>
      <c r="D38467" s="82" t="s">
        <v>4873</v>
      </c>
      <c r="E38467" s="82" t="s">
        <v>4874</v>
      </c>
      <c r="F38467" s="83" t="s">
        <v>4875</v>
      </c>
    </row>
    <row r="38468" spans="1:6" ht="409.6" hidden="1" customHeight="1" x14ac:dyDescent="0.2"/>
    <row r="38469" spans="1:6" ht="25.5" customHeight="1" thickBot="1" x14ac:dyDescent="0.25">
      <c r="A38469" s="84" t="s">
        <v>5046</v>
      </c>
      <c r="B38469" s="85" t="s">
        <v>5047</v>
      </c>
      <c r="C38469" s="86" t="s">
        <v>4888</v>
      </c>
      <c r="D38469" s="87">
        <v>0.5</v>
      </c>
      <c r="E38469" s="88">
        <v>140402</v>
      </c>
      <c r="F38469" s="89">
        <f>+D38469*E38469</f>
        <v>70201</v>
      </c>
    </row>
    <row r="38470" spans="1:6" ht="409.6" hidden="1" customHeight="1" thickBot="1" x14ac:dyDescent="0.25"/>
    <row r="38471" spans="1:6" ht="13.5" customHeight="1" thickBot="1" x14ac:dyDescent="0.25">
      <c r="A38471" s="90" t="s">
        <v>4893</v>
      </c>
      <c r="B38471" s="91"/>
      <c r="C38471" s="92">
        <v>16.086572944236298</v>
      </c>
      <c r="D38471" s="91"/>
      <c r="E38471" s="93" t="s">
        <v>4884</v>
      </c>
      <c r="F38471" s="94">
        <v>70201</v>
      </c>
    </row>
    <row r="38472" spans="1:6" ht="0.2" customHeight="1" x14ac:dyDescent="0.2"/>
    <row r="38473" spans="1:6" ht="12.75" customHeight="1" x14ac:dyDescent="0.2">
      <c r="A38473" s="80" t="s">
        <v>4871</v>
      </c>
      <c r="B38473" s="81" t="s">
        <v>4894</v>
      </c>
      <c r="C38473" s="82" t="s">
        <v>4870</v>
      </c>
      <c r="D38473" s="82" t="s">
        <v>4873</v>
      </c>
      <c r="E38473" s="82" t="s">
        <v>4874</v>
      </c>
      <c r="F38473" s="83" t="s">
        <v>4875</v>
      </c>
    </row>
    <row r="38474" spans="1:6" ht="409.6" hidden="1" customHeight="1" x14ac:dyDescent="0.2"/>
    <row r="38475" spans="1:6" ht="25.5" customHeight="1" thickBot="1" x14ac:dyDescent="0.25">
      <c r="A38475" s="84" t="s">
        <v>4895</v>
      </c>
      <c r="B38475" s="85" t="s">
        <v>4896</v>
      </c>
      <c r="C38475" s="86" t="s">
        <v>4897</v>
      </c>
      <c r="D38475" s="87">
        <v>0.05</v>
      </c>
      <c r="E38475" s="88">
        <v>70201</v>
      </c>
      <c r="F38475" s="89">
        <f>+D38475*E38475</f>
        <v>3510.05</v>
      </c>
    </row>
    <row r="38476" spans="1:6" ht="409.6" hidden="1" customHeight="1" thickBot="1" x14ac:dyDescent="0.25"/>
    <row r="38477" spans="1:6" ht="13.5" customHeight="1" thickBot="1" x14ac:dyDescent="0.25">
      <c r="A38477" s="90" t="s">
        <v>4898</v>
      </c>
      <c r="B38477" s="91"/>
      <c r="C38477" s="92">
        <v>0.80431718970198995</v>
      </c>
      <c r="D38477" s="91"/>
      <c r="E38477" s="93" t="s">
        <v>4884</v>
      </c>
      <c r="F38477" s="94">
        <v>3510</v>
      </c>
    </row>
    <row r="38478" spans="1:6" ht="0.2" customHeight="1" thickBot="1" x14ac:dyDescent="0.25"/>
    <row r="38479" spans="1:6" ht="12.75" customHeight="1" thickBot="1" x14ac:dyDescent="0.3">
      <c r="A38479" s="157" t="s">
        <v>4909</v>
      </c>
      <c r="B38479" s="158"/>
      <c r="C38479" s="158"/>
      <c r="D38479" s="158"/>
      <c r="E38479" s="159">
        <v>436395</v>
      </c>
      <c r="F38479" s="160"/>
    </row>
    <row r="38480" spans="1:6" ht="12.75" customHeight="1" x14ac:dyDescent="0.2"/>
    <row r="38481" spans="1:6" ht="12.75" customHeight="1" x14ac:dyDescent="0.2"/>
    <row r="38482" spans="1:6" ht="409.6" hidden="1" customHeight="1" x14ac:dyDescent="0.2"/>
    <row r="38483" spans="1:6" ht="12.75" customHeight="1" x14ac:dyDescent="0.25">
      <c r="A38483" s="144" t="s">
        <v>4868</v>
      </c>
      <c r="B38483" s="145"/>
      <c r="C38483" s="145"/>
      <c r="D38483" s="145"/>
      <c r="E38483" s="146"/>
      <c r="F38483" s="147"/>
    </row>
    <row r="38484" spans="1:6" ht="12.75" customHeight="1" x14ac:dyDescent="0.2">
      <c r="A38484" s="138" t="s">
        <v>4313</v>
      </c>
      <c r="B38484" s="139"/>
      <c r="C38484" s="139"/>
      <c r="D38484" s="140"/>
      <c r="E38484" s="76" t="s">
        <v>4869</v>
      </c>
      <c r="F38484" s="77" t="s">
        <v>4870</v>
      </c>
    </row>
    <row r="38485" spans="1:6" ht="12.75" customHeight="1" x14ac:dyDescent="0.2">
      <c r="A38485" s="141"/>
      <c r="B38485" s="142"/>
      <c r="C38485" s="142"/>
      <c r="D38485" s="143"/>
      <c r="E38485" s="78" t="s">
        <v>4312</v>
      </c>
      <c r="F38485" s="79" t="s">
        <v>9</v>
      </c>
    </row>
    <row r="38486" spans="1:6" ht="409.6" hidden="1" customHeight="1" x14ac:dyDescent="0.2"/>
    <row r="38487" spans="1:6" ht="12.75" customHeight="1" x14ac:dyDescent="0.2">
      <c r="A38487" s="80" t="s">
        <v>4871</v>
      </c>
      <c r="B38487" s="81" t="s">
        <v>4872</v>
      </c>
      <c r="C38487" s="82" t="s">
        <v>4870</v>
      </c>
      <c r="D38487" s="82" t="s">
        <v>4873</v>
      </c>
      <c r="E38487" s="82" t="s">
        <v>4874</v>
      </c>
      <c r="F38487" s="83" t="s">
        <v>4875</v>
      </c>
    </row>
    <row r="38488" spans="1:6" ht="409.6" hidden="1" customHeight="1" x14ac:dyDescent="0.2"/>
    <row r="38489" spans="1:6" ht="25.5" customHeight="1" x14ac:dyDescent="0.2">
      <c r="A38489" s="84" t="s">
        <v>7393</v>
      </c>
      <c r="B38489" s="85" t="s">
        <v>7394</v>
      </c>
      <c r="C38489" s="86" t="s">
        <v>9</v>
      </c>
      <c r="D38489" s="87">
        <v>1</v>
      </c>
      <c r="E38489" s="88">
        <v>194900</v>
      </c>
      <c r="F38489" s="89">
        <f>+D38489*E38489</f>
        <v>194900</v>
      </c>
    </row>
    <row r="38490" spans="1:6" ht="409.6" hidden="1" customHeight="1" x14ac:dyDescent="0.2"/>
    <row r="38491" spans="1:6" ht="25.5" customHeight="1" x14ac:dyDescent="0.2">
      <c r="A38491" s="84" t="s">
        <v>7395</v>
      </c>
      <c r="B38491" s="85" t="s">
        <v>7396</v>
      </c>
      <c r="C38491" s="86" t="s">
        <v>9</v>
      </c>
      <c r="D38491" s="87">
        <v>1</v>
      </c>
      <c r="E38491" s="88">
        <v>183700</v>
      </c>
      <c r="F38491" s="89">
        <f>+D38491*E38491</f>
        <v>183700</v>
      </c>
    </row>
    <row r="38492" spans="1:6" ht="409.6" hidden="1" customHeight="1" x14ac:dyDescent="0.2"/>
    <row r="38493" spans="1:6" ht="25.5" customHeight="1" x14ac:dyDescent="0.2">
      <c r="A38493" s="84" t="s">
        <v>7349</v>
      </c>
      <c r="B38493" s="85" t="s">
        <v>7350</v>
      </c>
      <c r="C38493" s="86" t="s">
        <v>9</v>
      </c>
      <c r="D38493" s="87">
        <v>1</v>
      </c>
      <c r="E38493" s="88">
        <v>26157</v>
      </c>
      <c r="F38493" s="89">
        <f>+D38493*E38493</f>
        <v>26157</v>
      </c>
    </row>
    <row r="38494" spans="1:6" ht="409.6" hidden="1" customHeight="1" x14ac:dyDescent="0.2"/>
    <row r="38495" spans="1:6" ht="25.5" customHeight="1" thickBot="1" x14ac:dyDescent="0.25">
      <c r="A38495" s="84" t="s">
        <v>7365</v>
      </c>
      <c r="B38495" s="85" t="s">
        <v>7366</v>
      </c>
      <c r="C38495" s="86" t="s">
        <v>9</v>
      </c>
      <c r="D38495" s="87">
        <v>1</v>
      </c>
      <c r="E38495" s="88">
        <v>9150</v>
      </c>
      <c r="F38495" s="89">
        <f>+D38495*E38495</f>
        <v>9150</v>
      </c>
    </row>
    <row r="38496" spans="1:6" ht="409.6" hidden="1" customHeight="1" x14ac:dyDescent="0.2"/>
    <row r="38497" spans="1:6" ht="13.5" customHeight="1" thickBot="1" x14ac:dyDescent="0.25">
      <c r="A38497" s="90" t="s">
        <v>4883</v>
      </c>
      <c r="B38497" s="91"/>
      <c r="C38497" s="92">
        <v>77.824742171121301</v>
      </c>
      <c r="D38497" s="91"/>
      <c r="E38497" s="93" t="s">
        <v>4884</v>
      </c>
      <c r="F38497" s="94">
        <v>413907</v>
      </c>
    </row>
    <row r="38498" spans="1:6" ht="0.2" customHeight="1" x14ac:dyDescent="0.2"/>
    <row r="38499" spans="1:6" ht="12.75" customHeight="1" x14ac:dyDescent="0.2">
      <c r="A38499" s="80" t="s">
        <v>4871</v>
      </c>
      <c r="B38499" s="81" t="s">
        <v>4885</v>
      </c>
      <c r="C38499" s="82" t="s">
        <v>4870</v>
      </c>
      <c r="D38499" s="82" t="s">
        <v>4873</v>
      </c>
      <c r="E38499" s="82" t="s">
        <v>4874</v>
      </c>
      <c r="F38499" s="83" t="s">
        <v>4875</v>
      </c>
    </row>
    <row r="38500" spans="1:6" ht="409.6" hidden="1" customHeight="1" x14ac:dyDescent="0.2"/>
    <row r="38501" spans="1:6" ht="25.5" customHeight="1" thickBot="1" x14ac:dyDescent="0.25">
      <c r="A38501" s="84" t="s">
        <v>5046</v>
      </c>
      <c r="B38501" s="85" t="s">
        <v>5047</v>
      </c>
      <c r="C38501" s="86" t="s">
        <v>4888</v>
      </c>
      <c r="D38501" s="87">
        <v>0.8</v>
      </c>
      <c r="E38501" s="88">
        <v>140402</v>
      </c>
      <c r="F38501" s="89">
        <f>+D38501*E38501</f>
        <v>112321.60000000001</v>
      </c>
    </row>
    <row r="38502" spans="1:6" ht="409.6" hidden="1" customHeight="1" thickBot="1" x14ac:dyDescent="0.25"/>
    <row r="38503" spans="1:6" ht="13.5" customHeight="1" thickBot="1" x14ac:dyDescent="0.25">
      <c r="A38503" s="90" t="s">
        <v>4893</v>
      </c>
      <c r="B38503" s="91"/>
      <c r="C38503" s="92">
        <v>21.119311077475601</v>
      </c>
      <c r="D38503" s="91"/>
      <c r="E38503" s="93" t="s">
        <v>4884</v>
      </c>
      <c r="F38503" s="94">
        <v>112322</v>
      </c>
    </row>
    <row r="38504" spans="1:6" ht="0.2" customHeight="1" x14ac:dyDescent="0.2"/>
    <row r="38505" spans="1:6" ht="12.75" customHeight="1" x14ac:dyDescent="0.2">
      <c r="A38505" s="80" t="s">
        <v>4871</v>
      </c>
      <c r="B38505" s="81" t="s">
        <v>4894</v>
      </c>
      <c r="C38505" s="82" t="s">
        <v>4870</v>
      </c>
      <c r="D38505" s="82" t="s">
        <v>4873</v>
      </c>
      <c r="E38505" s="82" t="s">
        <v>4874</v>
      </c>
      <c r="F38505" s="83" t="s">
        <v>4875</v>
      </c>
    </row>
    <row r="38506" spans="1:6" ht="409.6" hidden="1" customHeight="1" x14ac:dyDescent="0.2"/>
    <row r="38507" spans="1:6" ht="25.5" customHeight="1" thickBot="1" x14ac:dyDescent="0.25">
      <c r="A38507" s="84" t="s">
        <v>4895</v>
      </c>
      <c r="B38507" s="85" t="s">
        <v>4896</v>
      </c>
      <c r="C38507" s="86" t="s">
        <v>4897</v>
      </c>
      <c r="D38507" s="87">
        <v>0.05</v>
      </c>
      <c r="E38507" s="88">
        <v>112322</v>
      </c>
      <c r="F38507" s="89">
        <f>+D38507*E38507</f>
        <v>5616.1</v>
      </c>
    </row>
    <row r="38508" spans="1:6" ht="409.6" hidden="1" customHeight="1" thickBot="1" x14ac:dyDescent="0.25"/>
    <row r="38509" spans="1:6" ht="13.5" customHeight="1" thickBot="1" x14ac:dyDescent="0.25">
      <c r="A38509" s="90" t="s">
        <v>4898</v>
      </c>
      <c r="B38509" s="91"/>
      <c r="C38509" s="92">
        <v>1.05594675140313</v>
      </c>
      <c r="D38509" s="91"/>
      <c r="E38509" s="93" t="s">
        <v>4884</v>
      </c>
      <c r="F38509" s="94">
        <v>5616</v>
      </c>
    </row>
    <row r="38510" spans="1:6" ht="0.2" customHeight="1" thickBot="1" x14ac:dyDescent="0.25"/>
    <row r="38511" spans="1:6" ht="12.75" customHeight="1" thickBot="1" x14ac:dyDescent="0.3">
      <c r="A38511" s="157" t="s">
        <v>4909</v>
      </c>
      <c r="B38511" s="158"/>
      <c r="C38511" s="158"/>
      <c r="D38511" s="158"/>
      <c r="E38511" s="159">
        <v>531845</v>
      </c>
      <c r="F38511" s="160"/>
    </row>
    <row r="38512" spans="1:6" ht="12.75" customHeight="1" x14ac:dyDescent="0.2"/>
    <row r="38513" spans="1:6" ht="12.75" customHeight="1" x14ac:dyDescent="0.2"/>
    <row r="38514" spans="1:6" ht="409.6" hidden="1" customHeight="1" x14ac:dyDescent="0.2"/>
    <row r="38515" spans="1:6" ht="12.75" customHeight="1" x14ac:dyDescent="0.25">
      <c r="A38515" s="144" t="s">
        <v>4868</v>
      </c>
      <c r="B38515" s="145"/>
      <c r="C38515" s="145"/>
      <c r="D38515" s="145"/>
      <c r="E38515" s="146"/>
      <c r="F38515" s="147"/>
    </row>
    <row r="38516" spans="1:6" ht="12.75" customHeight="1" x14ac:dyDescent="0.2">
      <c r="A38516" s="138" t="s">
        <v>4315</v>
      </c>
      <c r="B38516" s="139"/>
      <c r="C38516" s="139"/>
      <c r="D38516" s="140"/>
      <c r="E38516" s="76" t="s">
        <v>4869</v>
      </c>
      <c r="F38516" s="77" t="s">
        <v>4870</v>
      </c>
    </row>
    <row r="38517" spans="1:6" ht="12.75" customHeight="1" x14ac:dyDescent="0.2">
      <c r="A38517" s="141"/>
      <c r="B38517" s="142"/>
      <c r="C38517" s="142"/>
      <c r="D38517" s="143"/>
      <c r="E38517" s="78" t="s">
        <v>4314</v>
      </c>
      <c r="F38517" s="79" t="s">
        <v>9</v>
      </c>
    </row>
    <row r="38518" spans="1:6" ht="409.6" hidden="1" customHeight="1" x14ac:dyDescent="0.2"/>
    <row r="38519" spans="1:6" ht="12.75" customHeight="1" x14ac:dyDescent="0.2">
      <c r="A38519" s="80" t="s">
        <v>4871</v>
      </c>
      <c r="B38519" s="81" t="s">
        <v>4872</v>
      </c>
      <c r="C38519" s="82" t="s">
        <v>4870</v>
      </c>
      <c r="D38519" s="82" t="s">
        <v>4873</v>
      </c>
      <c r="E38519" s="82" t="s">
        <v>4874</v>
      </c>
      <c r="F38519" s="83" t="s">
        <v>4875</v>
      </c>
    </row>
    <row r="38520" spans="1:6" ht="409.6" hidden="1" customHeight="1" x14ac:dyDescent="0.2"/>
    <row r="38521" spans="1:6" ht="25.5" customHeight="1" x14ac:dyDescent="0.2">
      <c r="A38521" s="84" t="s">
        <v>7397</v>
      </c>
      <c r="B38521" s="85" t="s">
        <v>7398</v>
      </c>
      <c r="C38521" s="86" t="s">
        <v>9</v>
      </c>
      <c r="D38521" s="87">
        <v>1</v>
      </c>
      <c r="E38521" s="88">
        <v>156100</v>
      </c>
      <c r="F38521" s="89">
        <f>+D38521*E38521</f>
        <v>156100</v>
      </c>
    </row>
    <row r="38522" spans="1:6" ht="409.6" hidden="1" customHeight="1" x14ac:dyDescent="0.2"/>
    <row r="38523" spans="1:6" ht="25.5" customHeight="1" x14ac:dyDescent="0.2">
      <c r="A38523" s="84" t="s">
        <v>7365</v>
      </c>
      <c r="B38523" s="85" t="s">
        <v>7366</v>
      </c>
      <c r="C38523" s="86" t="s">
        <v>9</v>
      </c>
      <c r="D38523" s="87">
        <v>1</v>
      </c>
      <c r="E38523" s="88">
        <v>9150</v>
      </c>
      <c r="F38523" s="89">
        <f>+D38523*E38523</f>
        <v>9150</v>
      </c>
    </row>
    <row r="38524" spans="1:6" ht="409.6" hidden="1" customHeight="1" x14ac:dyDescent="0.2"/>
    <row r="38525" spans="1:6" ht="25.5" customHeight="1" x14ac:dyDescent="0.2">
      <c r="A38525" s="84" t="s">
        <v>7399</v>
      </c>
      <c r="B38525" s="85" t="s">
        <v>7400</v>
      </c>
      <c r="C38525" s="86" t="s">
        <v>9</v>
      </c>
      <c r="D38525" s="87">
        <v>1</v>
      </c>
      <c r="E38525" s="88">
        <v>66800</v>
      </c>
      <c r="F38525" s="89">
        <f>+D38525*E38525</f>
        <v>66800</v>
      </c>
    </row>
    <row r="38526" spans="1:6" ht="409.6" hidden="1" customHeight="1" x14ac:dyDescent="0.2"/>
    <row r="38527" spans="1:6" ht="25.5" customHeight="1" x14ac:dyDescent="0.2">
      <c r="A38527" s="84" t="s">
        <v>7349</v>
      </c>
      <c r="B38527" s="85" t="s">
        <v>7350</v>
      </c>
      <c r="C38527" s="86" t="s">
        <v>9</v>
      </c>
      <c r="D38527" s="87">
        <v>1</v>
      </c>
      <c r="E38527" s="88">
        <v>26157</v>
      </c>
      <c r="F38527" s="89">
        <f>+D38527*E38527</f>
        <v>26157</v>
      </c>
    </row>
    <row r="38528" spans="1:6" ht="409.6" hidden="1" customHeight="1" x14ac:dyDescent="0.2"/>
    <row r="38529" spans="1:6" ht="25.5" customHeight="1" thickBot="1" x14ac:dyDescent="0.25">
      <c r="A38529" s="84" t="s">
        <v>5032</v>
      </c>
      <c r="B38529" s="85" t="s">
        <v>5033</v>
      </c>
      <c r="C38529" s="86" t="s">
        <v>9</v>
      </c>
      <c r="D38529" s="87">
        <v>0.3</v>
      </c>
      <c r="E38529" s="88">
        <v>16353</v>
      </c>
      <c r="F38529" s="89">
        <f>+D38529*E38529</f>
        <v>4905.8999999999996</v>
      </c>
    </row>
    <row r="38530" spans="1:6" ht="409.6" hidden="1" customHeight="1" thickBot="1" x14ac:dyDescent="0.25"/>
    <row r="38531" spans="1:6" ht="13.5" customHeight="1" thickBot="1" x14ac:dyDescent="0.25">
      <c r="A38531" s="90" t="s">
        <v>4883</v>
      </c>
      <c r="B38531" s="91"/>
      <c r="C38531" s="92">
        <v>81.691308424562706</v>
      </c>
      <c r="D38531" s="91"/>
      <c r="E38531" s="93" t="s">
        <v>4884</v>
      </c>
      <c r="F38531" s="94">
        <v>263113</v>
      </c>
    </row>
    <row r="38532" spans="1:6" ht="0.2" customHeight="1" x14ac:dyDescent="0.2"/>
    <row r="38533" spans="1:6" ht="12.75" customHeight="1" x14ac:dyDescent="0.2">
      <c r="A38533" s="80" t="s">
        <v>4871</v>
      </c>
      <c r="B38533" s="81" t="s">
        <v>4885</v>
      </c>
      <c r="C38533" s="82" t="s">
        <v>4870</v>
      </c>
      <c r="D38533" s="82" t="s">
        <v>4873</v>
      </c>
      <c r="E38533" s="82" t="s">
        <v>4874</v>
      </c>
      <c r="F38533" s="83" t="s">
        <v>4875</v>
      </c>
    </row>
    <row r="38534" spans="1:6" ht="409.6" hidden="1" customHeight="1" x14ac:dyDescent="0.2"/>
    <row r="38535" spans="1:6" ht="25.5" customHeight="1" thickBot="1" x14ac:dyDescent="0.25">
      <c r="A38535" s="84" t="s">
        <v>5046</v>
      </c>
      <c r="B38535" s="85" t="s">
        <v>5047</v>
      </c>
      <c r="C38535" s="86" t="s">
        <v>4888</v>
      </c>
      <c r="D38535" s="87">
        <v>0.4</v>
      </c>
      <c r="E38535" s="88">
        <v>140402</v>
      </c>
      <c r="F38535" s="89">
        <f>+D38535*E38535</f>
        <v>56160.800000000003</v>
      </c>
    </row>
    <row r="38536" spans="1:6" ht="409.6" hidden="1" customHeight="1" thickBot="1" x14ac:dyDescent="0.25"/>
    <row r="38537" spans="1:6" ht="13.5" customHeight="1" thickBot="1" x14ac:dyDescent="0.25">
      <c r="A38537" s="90" t="s">
        <v>4893</v>
      </c>
      <c r="B38537" s="91"/>
      <c r="C38537" s="92">
        <v>17.436863904223099</v>
      </c>
      <c r="D38537" s="91"/>
      <c r="E38537" s="93" t="s">
        <v>4884</v>
      </c>
      <c r="F38537" s="94">
        <v>56161</v>
      </c>
    </row>
    <row r="38538" spans="1:6" ht="0.2" customHeight="1" x14ac:dyDescent="0.2"/>
    <row r="38539" spans="1:6" ht="12.75" customHeight="1" x14ac:dyDescent="0.2">
      <c r="A38539" s="80" t="s">
        <v>4871</v>
      </c>
      <c r="B38539" s="81" t="s">
        <v>4894</v>
      </c>
      <c r="C38539" s="82" t="s">
        <v>4870</v>
      </c>
      <c r="D38539" s="82" t="s">
        <v>4873</v>
      </c>
      <c r="E38539" s="82" t="s">
        <v>4874</v>
      </c>
      <c r="F38539" s="83" t="s">
        <v>4875</v>
      </c>
    </row>
    <row r="38540" spans="1:6" ht="409.6" hidden="1" customHeight="1" x14ac:dyDescent="0.2"/>
    <row r="38541" spans="1:6" ht="25.5" customHeight="1" thickBot="1" x14ac:dyDescent="0.25">
      <c r="A38541" s="84" t="s">
        <v>4895</v>
      </c>
      <c r="B38541" s="85" t="s">
        <v>4896</v>
      </c>
      <c r="C38541" s="86" t="s">
        <v>4897</v>
      </c>
      <c r="D38541" s="87">
        <v>0.05</v>
      </c>
      <c r="E38541" s="88">
        <v>56161</v>
      </c>
      <c r="F38541" s="89">
        <f>+D38541*E38541</f>
        <v>2808.05</v>
      </c>
    </row>
    <row r="38542" spans="1:6" ht="409.6" hidden="1" customHeight="1" thickBot="1" x14ac:dyDescent="0.25"/>
    <row r="38543" spans="1:6" ht="13.5" customHeight="1" thickBot="1" x14ac:dyDescent="0.25">
      <c r="A38543" s="90" t="s">
        <v>4898</v>
      </c>
      <c r="B38543" s="91"/>
      <c r="C38543" s="92">
        <v>0.87182767121416305</v>
      </c>
      <c r="D38543" s="91"/>
      <c r="E38543" s="93" t="s">
        <v>4884</v>
      </c>
      <c r="F38543" s="94">
        <v>2808</v>
      </c>
    </row>
    <row r="38544" spans="1:6" ht="0.2" customHeight="1" thickBot="1" x14ac:dyDescent="0.25"/>
    <row r="38545" spans="1:6" ht="12.75" customHeight="1" thickBot="1" x14ac:dyDescent="0.3">
      <c r="A38545" s="157" t="s">
        <v>4909</v>
      </c>
      <c r="B38545" s="158"/>
      <c r="C38545" s="158"/>
      <c r="D38545" s="158"/>
      <c r="E38545" s="159">
        <v>322082</v>
      </c>
      <c r="F38545" s="160"/>
    </row>
    <row r="38546" spans="1:6" ht="12.75" customHeight="1" x14ac:dyDescent="0.2"/>
    <row r="38547" spans="1:6" ht="12.75" customHeight="1" x14ac:dyDescent="0.2"/>
    <row r="38548" spans="1:6" ht="409.6" hidden="1" customHeight="1" x14ac:dyDescent="0.2"/>
    <row r="38549" spans="1:6" ht="12.75" customHeight="1" x14ac:dyDescent="0.25">
      <c r="A38549" s="144" t="s">
        <v>4868</v>
      </c>
      <c r="B38549" s="145"/>
      <c r="C38549" s="145"/>
      <c r="D38549" s="145"/>
      <c r="E38549" s="146"/>
      <c r="F38549" s="147"/>
    </row>
    <row r="38550" spans="1:6" ht="12.75" customHeight="1" x14ac:dyDescent="0.2">
      <c r="A38550" s="138" t="s">
        <v>4317</v>
      </c>
      <c r="B38550" s="139"/>
      <c r="C38550" s="139"/>
      <c r="D38550" s="140"/>
      <c r="E38550" s="76" t="s">
        <v>4869</v>
      </c>
      <c r="F38550" s="77" t="s">
        <v>4870</v>
      </c>
    </row>
    <row r="38551" spans="1:6" ht="12.75" customHeight="1" x14ac:dyDescent="0.2">
      <c r="A38551" s="141"/>
      <c r="B38551" s="142"/>
      <c r="C38551" s="142"/>
      <c r="D38551" s="143"/>
      <c r="E38551" s="78" t="s">
        <v>4316</v>
      </c>
      <c r="F38551" s="79" t="s">
        <v>9</v>
      </c>
    </row>
    <row r="38552" spans="1:6" ht="409.6" hidden="1" customHeight="1" x14ac:dyDescent="0.2"/>
    <row r="38553" spans="1:6" ht="12.75" customHeight="1" x14ac:dyDescent="0.2">
      <c r="A38553" s="80" t="s">
        <v>4871</v>
      </c>
      <c r="B38553" s="81" t="s">
        <v>4872</v>
      </c>
      <c r="C38553" s="82" t="s">
        <v>4870</v>
      </c>
      <c r="D38553" s="82" t="s">
        <v>4873</v>
      </c>
      <c r="E38553" s="82" t="s">
        <v>4874</v>
      </c>
      <c r="F38553" s="83" t="s">
        <v>4875</v>
      </c>
    </row>
    <row r="38554" spans="1:6" ht="409.6" hidden="1" customHeight="1" x14ac:dyDescent="0.2"/>
    <row r="38555" spans="1:6" ht="25.5" customHeight="1" x14ac:dyDescent="0.2">
      <c r="A38555" s="84" t="s">
        <v>7365</v>
      </c>
      <c r="B38555" s="85" t="s">
        <v>7366</v>
      </c>
      <c r="C38555" s="86" t="s">
        <v>9</v>
      </c>
      <c r="D38555" s="87">
        <v>1</v>
      </c>
      <c r="E38555" s="88">
        <v>9150</v>
      </c>
      <c r="F38555" s="89">
        <f>+D38555*E38555</f>
        <v>9150</v>
      </c>
    </row>
    <row r="38556" spans="1:6" ht="409.6" hidden="1" customHeight="1" x14ac:dyDescent="0.2"/>
    <row r="38557" spans="1:6" ht="25.5" customHeight="1" x14ac:dyDescent="0.2">
      <c r="A38557" s="84" t="s">
        <v>7401</v>
      </c>
      <c r="B38557" s="85" t="s">
        <v>7402</v>
      </c>
      <c r="C38557" s="86" t="s">
        <v>9</v>
      </c>
      <c r="D38557" s="87">
        <v>1</v>
      </c>
      <c r="E38557" s="88">
        <v>394100</v>
      </c>
      <c r="F38557" s="89">
        <f>+D38557*E38557</f>
        <v>394100</v>
      </c>
    </row>
    <row r="38558" spans="1:6" ht="409.6" hidden="1" customHeight="1" x14ac:dyDescent="0.2"/>
    <row r="38559" spans="1:6" ht="25.5" customHeight="1" x14ac:dyDescent="0.2">
      <c r="A38559" s="84" t="s">
        <v>7349</v>
      </c>
      <c r="B38559" s="85" t="s">
        <v>7350</v>
      </c>
      <c r="C38559" s="86" t="s">
        <v>9</v>
      </c>
      <c r="D38559" s="87">
        <v>1</v>
      </c>
      <c r="E38559" s="88">
        <v>26157</v>
      </c>
      <c r="F38559" s="89">
        <f>+D38559*E38559</f>
        <v>26157</v>
      </c>
    </row>
    <row r="38560" spans="1:6" ht="409.6" hidden="1" customHeight="1" x14ac:dyDescent="0.2"/>
    <row r="38561" spans="1:6" ht="25.5" customHeight="1" thickBot="1" x14ac:dyDescent="0.25">
      <c r="A38561" s="84" t="s">
        <v>7399</v>
      </c>
      <c r="B38561" s="85" t="s">
        <v>7400</v>
      </c>
      <c r="C38561" s="86" t="s">
        <v>9</v>
      </c>
      <c r="D38561" s="87">
        <v>1</v>
      </c>
      <c r="E38561" s="88">
        <v>66800</v>
      </c>
      <c r="F38561" s="89">
        <f>+D38561*E38561</f>
        <v>66800</v>
      </c>
    </row>
    <row r="38562" spans="1:6" ht="409.6" hidden="1" customHeight="1" thickBot="1" x14ac:dyDescent="0.25"/>
    <row r="38563" spans="1:6" ht="13.5" customHeight="1" thickBot="1" x14ac:dyDescent="0.25">
      <c r="A38563" s="90" t="s">
        <v>4883</v>
      </c>
      <c r="B38563" s="91"/>
      <c r="C38563" s="92">
        <v>89.378323270458395</v>
      </c>
      <c r="D38563" s="91"/>
      <c r="E38563" s="93" t="s">
        <v>4884</v>
      </c>
      <c r="F38563" s="94">
        <v>496207</v>
      </c>
    </row>
    <row r="38564" spans="1:6" ht="0.2" customHeight="1" x14ac:dyDescent="0.2"/>
    <row r="38565" spans="1:6" ht="12.75" customHeight="1" x14ac:dyDescent="0.2">
      <c r="A38565" s="80" t="s">
        <v>4871</v>
      </c>
      <c r="B38565" s="81" t="s">
        <v>4885</v>
      </c>
      <c r="C38565" s="82" t="s">
        <v>4870</v>
      </c>
      <c r="D38565" s="82" t="s">
        <v>4873</v>
      </c>
      <c r="E38565" s="82" t="s">
        <v>4874</v>
      </c>
      <c r="F38565" s="83" t="s">
        <v>4875</v>
      </c>
    </row>
    <row r="38566" spans="1:6" ht="409.6" hidden="1" customHeight="1" x14ac:dyDescent="0.2"/>
    <row r="38567" spans="1:6" ht="25.5" customHeight="1" thickBot="1" x14ac:dyDescent="0.25">
      <c r="A38567" s="84" t="s">
        <v>5046</v>
      </c>
      <c r="B38567" s="85" t="s">
        <v>5047</v>
      </c>
      <c r="C38567" s="86" t="s">
        <v>4888</v>
      </c>
      <c r="D38567" s="87">
        <v>0.4</v>
      </c>
      <c r="E38567" s="88">
        <v>140402</v>
      </c>
      <c r="F38567" s="89">
        <f>+D38567*E38567</f>
        <v>56160.800000000003</v>
      </c>
    </row>
    <row r="38568" spans="1:6" ht="409.6" hidden="1" customHeight="1" thickBot="1" x14ac:dyDescent="0.25"/>
    <row r="38569" spans="1:6" ht="13.5" customHeight="1" thickBot="1" x14ac:dyDescent="0.25">
      <c r="A38569" s="90" t="s">
        <v>4893</v>
      </c>
      <c r="B38569" s="91"/>
      <c r="C38569" s="92">
        <v>10.115891176851999</v>
      </c>
      <c r="D38569" s="91"/>
      <c r="E38569" s="93" t="s">
        <v>4884</v>
      </c>
      <c r="F38569" s="94">
        <v>56161</v>
      </c>
    </row>
    <row r="38570" spans="1:6" ht="0.2" customHeight="1" x14ac:dyDescent="0.2"/>
    <row r="38571" spans="1:6" ht="12.75" customHeight="1" x14ac:dyDescent="0.2">
      <c r="A38571" s="80" t="s">
        <v>4871</v>
      </c>
      <c r="B38571" s="81" t="s">
        <v>4894</v>
      </c>
      <c r="C38571" s="82" t="s">
        <v>4870</v>
      </c>
      <c r="D38571" s="82" t="s">
        <v>4873</v>
      </c>
      <c r="E38571" s="82" t="s">
        <v>4874</v>
      </c>
      <c r="F38571" s="83" t="s">
        <v>4875</v>
      </c>
    </row>
    <row r="38572" spans="1:6" ht="409.6" hidden="1" customHeight="1" x14ac:dyDescent="0.2"/>
    <row r="38573" spans="1:6" ht="25.5" customHeight="1" thickBot="1" x14ac:dyDescent="0.25">
      <c r="A38573" s="84" t="s">
        <v>4895</v>
      </c>
      <c r="B38573" s="85" t="s">
        <v>4896</v>
      </c>
      <c r="C38573" s="86" t="s">
        <v>4897</v>
      </c>
      <c r="D38573" s="87">
        <v>0.05</v>
      </c>
      <c r="E38573" s="88">
        <v>56161</v>
      </c>
      <c r="F38573" s="89">
        <f>+D38573*E38573</f>
        <v>2808.05</v>
      </c>
    </row>
    <row r="38574" spans="1:6" ht="409.6" hidden="1" customHeight="1" thickBot="1" x14ac:dyDescent="0.25"/>
    <row r="38575" spans="1:6" ht="13.5" customHeight="1" thickBot="1" x14ac:dyDescent="0.25">
      <c r="A38575" s="90" t="s">
        <v>4898</v>
      </c>
      <c r="B38575" s="91"/>
      <c r="C38575" s="92">
        <v>0.50578555268959702</v>
      </c>
      <c r="D38575" s="91"/>
      <c r="E38575" s="93" t="s">
        <v>4884</v>
      </c>
      <c r="F38575" s="94">
        <v>2808</v>
      </c>
    </row>
    <row r="38576" spans="1:6" ht="0.2" customHeight="1" thickBot="1" x14ac:dyDescent="0.25"/>
    <row r="38577" spans="1:6" ht="12.75" customHeight="1" thickBot="1" x14ac:dyDescent="0.3">
      <c r="A38577" s="157" t="s">
        <v>4909</v>
      </c>
      <c r="B38577" s="158"/>
      <c r="C38577" s="158"/>
      <c r="D38577" s="158"/>
      <c r="E38577" s="159">
        <v>555176</v>
      </c>
      <c r="F38577" s="160"/>
    </row>
    <row r="38578" spans="1:6" ht="12.75" customHeight="1" x14ac:dyDescent="0.2"/>
    <row r="38579" spans="1:6" ht="12.75" customHeight="1" x14ac:dyDescent="0.2"/>
    <row r="38580" spans="1:6" ht="409.6" hidden="1" customHeight="1" x14ac:dyDescent="0.2"/>
    <row r="38581" spans="1:6" ht="12.75" customHeight="1" x14ac:dyDescent="0.25">
      <c r="A38581" s="144" t="s">
        <v>4868</v>
      </c>
      <c r="B38581" s="145"/>
      <c r="C38581" s="145"/>
      <c r="D38581" s="145"/>
      <c r="E38581" s="146"/>
      <c r="F38581" s="147"/>
    </row>
    <row r="38582" spans="1:6" ht="12.75" customHeight="1" x14ac:dyDescent="0.2">
      <c r="A38582" s="138" t="s">
        <v>4319</v>
      </c>
      <c r="B38582" s="139"/>
      <c r="C38582" s="139"/>
      <c r="D38582" s="140"/>
      <c r="E38582" s="76" t="s">
        <v>4869</v>
      </c>
      <c r="F38582" s="77" t="s">
        <v>4870</v>
      </c>
    </row>
    <row r="38583" spans="1:6" ht="12.75" customHeight="1" x14ac:dyDescent="0.2">
      <c r="A38583" s="141"/>
      <c r="B38583" s="142"/>
      <c r="C38583" s="142"/>
      <c r="D38583" s="143"/>
      <c r="E38583" s="78" t="s">
        <v>4318</v>
      </c>
      <c r="F38583" s="79" t="s">
        <v>9</v>
      </c>
    </row>
    <row r="38584" spans="1:6" ht="409.6" hidden="1" customHeight="1" x14ac:dyDescent="0.2"/>
    <row r="38585" spans="1:6" ht="12.75" customHeight="1" x14ac:dyDescent="0.2">
      <c r="A38585" s="80" t="s">
        <v>4871</v>
      </c>
      <c r="B38585" s="81" t="s">
        <v>4872</v>
      </c>
      <c r="C38585" s="82" t="s">
        <v>4870</v>
      </c>
      <c r="D38585" s="82" t="s">
        <v>4873</v>
      </c>
      <c r="E38585" s="82" t="s">
        <v>4874</v>
      </c>
      <c r="F38585" s="83" t="s">
        <v>4875</v>
      </c>
    </row>
    <row r="38586" spans="1:6" ht="409.6" hidden="1" customHeight="1" x14ac:dyDescent="0.2"/>
    <row r="38587" spans="1:6" ht="25.5" customHeight="1" x14ac:dyDescent="0.2">
      <c r="A38587" s="84" t="s">
        <v>7403</v>
      </c>
      <c r="B38587" s="85" t="s">
        <v>7404</v>
      </c>
      <c r="C38587" s="86" t="s">
        <v>9</v>
      </c>
      <c r="D38587" s="87">
        <v>1</v>
      </c>
      <c r="E38587" s="88">
        <v>825000</v>
      </c>
      <c r="F38587" s="89">
        <f>+D38587*E38587</f>
        <v>825000</v>
      </c>
    </row>
    <row r="38588" spans="1:6" ht="409.6" hidden="1" customHeight="1" x14ac:dyDescent="0.2"/>
    <row r="38589" spans="1:6" ht="25.5" customHeight="1" thickBot="1" x14ac:dyDescent="0.25">
      <c r="A38589" s="84" t="s">
        <v>7405</v>
      </c>
      <c r="B38589" s="85" t="s">
        <v>7406</v>
      </c>
      <c r="C38589" s="86" t="s">
        <v>9</v>
      </c>
      <c r="D38589" s="87">
        <v>3</v>
      </c>
      <c r="E38589" s="88">
        <v>120050</v>
      </c>
      <c r="F38589" s="89">
        <f>+D38589*E38589</f>
        <v>360150</v>
      </c>
    </row>
    <row r="38590" spans="1:6" ht="409.6" hidden="1" customHeight="1" thickBot="1" x14ac:dyDescent="0.25"/>
    <row r="38591" spans="1:6" ht="13.5" customHeight="1" thickBot="1" x14ac:dyDescent="0.25">
      <c r="A38591" s="90" t="s">
        <v>4883</v>
      </c>
      <c r="B38591" s="91"/>
      <c r="C38591" s="92">
        <v>100</v>
      </c>
      <c r="D38591" s="91"/>
      <c r="E38591" s="93" t="s">
        <v>4884</v>
      </c>
      <c r="F38591" s="94">
        <v>1185150</v>
      </c>
    </row>
    <row r="38592" spans="1:6" ht="0.2" customHeight="1" thickBot="1" x14ac:dyDescent="0.25"/>
    <row r="38593" spans="1:6" ht="12.75" customHeight="1" thickBot="1" x14ac:dyDescent="0.3">
      <c r="A38593" s="157" t="s">
        <v>4909</v>
      </c>
      <c r="B38593" s="158"/>
      <c r="C38593" s="158"/>
      <c r="D38593" s="158"/>
      <c r="E38593" s="159">
        <v>1185150</v>
      </c>
      <c r="F38593" s="160"/>
    </row>
    <row r="38594" spans="1:6" ht="12.75" customHeight="1" x14ac:dyDescent="0.2"/>
    <row r="38595" spans="1:6" ht="12.75" customHeight="1" x14ac:dyDescent="0.2"/>
    <row r="38596" spans="1:6" ht="409.6" hidden="1" customHeight="1" x14ac:dyDescent="0.2"/>
    <row r="38597" spans="1:6" ht="12.75" customHeight="1" x14ac:dyDescent="0.25">
      <c r="A38597" s="144" t="s">
        <v>4868</v>
      </c>
      <c r="B38597" s="145"/>
      <c r="C38597" s="145"/>
      <c r="D38597" s="145"/>
      <c r="E38597" s="146"/>
      <c r="F38597" s="147"/>
    </row>
    <row r="38598" spans="1:6" ht="12.75" customHeight="1" x14ac:dyDescent="0.2">
      <c r="A38598" s="138" t="s">
        <v>4323</v>
      </c>
      <c r="B38598" s="139"/>
      <c r="C38598" s="139"/>
      <c r="D38598" s="140"/>
      <c r="E38598" s="76" t="s">
        <v>4869</v>
      </c>
      <c r="F38598" s="77" t="s">
        <v>4870</v>
      </c>
    </row>
    <row r="38599" spans="1:6" ht="12.75" customHeight="1" x14ac:dyDescent="0.2">
      <c r="A38599" s="141"/>
      <c r="B38599" s="142"/>
      <c r="C38599" s="142"/>
      <c r="D38599" s="143"/>
      <c r="E38599" s="78" t="s">
        <v>4322</v>
      </c>
      <c r="F38599" s="79" t="s">
        <v>9</v>
      </c>
    </row>
    <row r="38600" spans="1:6" ht="409.6" hidden="1" customHeight="1" x14ac:dyDescent="0.2"/>
    <row r="38601" spans="1:6" ht="12.75" customHeight="1" x14ac:dyDescent="0.2">
      <c r="A38601" s="80" t="s">
        <v>4871</v>
      </c>
      <c r="B38601" s="81" t="s">
        <v>4872</v>
      </c>
      <c r="C38601" s="82" t="s">
        <v>4870</v>
      </c>
      <c r="D38601" s="82" t="s">
        <v>4873</v>
      </c>
      <c r="E38601" s="82" t="s">
        <v>4874</v>
      </c>
      <c r="F38601" s="83" t="s">
        <v>4875</v>
      </c>
    </row>
    <row r="38602" spans="1:6" ht="409.6" hidden="1" customHeight="1" x14ac:dyDescent="0.2"/>
    <row r="38603" spans="1:6" ht="25.5" customHeight="1" x14ac:dyDescent="0.2">
      <c r="A38603" s="84" t="s">
        <v>7407</v>
      </c>
      <c r="B38603" s="85" t="s">
        <v>7408</v>
      </c>
      <c r="C38603" s="86" t="s">
        <v>9</v>
      </c>
      <c r="D38603" s="87">
        <v>1</v>
      </c>
      <c r="E38603" s="88">
        <v>9241</v>
      </c>
      <c r="F38603" s="89">
        <f>+D38603*E38603</f>
        <v>9241</v>
      </c>
    </row>
    <row r="38604" spans="1:6" ht="409.6" hidden="1" customHeight="1" x14ac:dyDescent="0.2"/>
    <row r="38605" spans="1:6" ht="25.5" customHeight="1" x14ac:dyDescent="0.2">
      <c r="A38605" s="84" t="s">
        <v>7409</v>
      </c>
      <c r="B38605" s="85" t="s">
        <v>7410</v>
      </c>
      <c r="C38605" s="86" t="s">
        <v>9</v>
      </c>
      <c r="D38605" s="87">
        <v>1</v>
      </c>
      <c r="E38605" s="88">
        <v>118787</v>
      </c>
      <c r="F38605" s="89">
        <f>+D38605*E38605</f>
        <v>118787</v>
      </c>
    </row>
    <row r="38606" spans="1:6" ht="409.6" hidden="1" customHeight="1" x14ac:dyDescent="0.2"/>
    <row r="38607" spans="1:6" ht="25.5" customHeight="1" x14ac:dyDescent="0.2">
      <c r="A38607" s="84" t="s">
        <v>7411</v>
      </c>
      <c r="B38607" s="85" t="s">
        <v>7412</v>
      </c>
      <c r="C38607" s="86" t="s">
        <v>9</v>
      </c>
      <c r="D38607" s="87">
        <v>1</v>
      </c>
      <c r="E38607" s="88">
        <v>38788</v>
      </c>
      <c r="F38607" s="89">
        <f>+D38607*E38607</f>
        <v>38788</v>
      </c>
    </row>
    <row r="38608" spans="1:6" ht="409.6" hidden="1" customHeight="1" x14ac:dyDescent="0.2"/>
    <row r="38609" spans="1:6" ht="25.5" customHeight="1" thickBot="1" x14ac:dyDescent="0.25">
      <c r="A38609" s="84" t="s">
        <v>5048</v>
      </c>
      <c r="B38609" s="85" t="s">
        <v>5049</v>
      </c>
      <c r="C38609" s="86" t="s">
        <v>106</v>
      </c>
      <c r="D38609" s="87">
        <v>5.2900000000000004E-3</v>
      </c>
      <c r="E38609" s="88">
        <v>331600</v>
      </c>
      <c r="F38609" s="89">
        <f>+D38609*E38609</f>
        <v>1754.1640000000002</v>
      </c>
    </row>
    <row r="38610" spans="1:6" ht="409.6" hidden="1" customHeight="1" thickBot="1" x14ac:dyDescent="0.25"/>
    <row r="38611" spans="1:6" ht="13.5" customHeight="1" thickBot="1" x14ac:dyDescent="0.25">
      <c r="A38611" s="90" t="s">
        <v>4883</v>
      </c>
      <c r="B38611" s="91"/>
      <c r="C38611" s="92">
        <v>90.810164360094603</v>
      </c>
      <c r="D38611" s="91"/>
      <c r="E38611" s="93" t="s">
        <v>4884</v>
      </c>
      <c r="F38611" s="94">
        <v>168570</v>
      </c>
    </row>
    <row r="38612" spans="1:6" ht="0.2" customHeight="1" x14ac:dyDescent="0.2"/>
    <row r="38613" spans="1:6" ht="12.75" customHeight="1" x14ac:dyDescent="0.2">
      <c r="A38613" s="80" t="s">
        <v>4871</v>
      </c>
      <c r="B38613" s="81" t="s">
        <v>4885</v>
      </c>
      <c r="C38613" s="82" t="s">
        <v>4870</v>
      </c>
      <c r="D38613" s="82" t="s">
        <v>4873</v>
      </c>
      <c r="E38613" s="82" t="s">
        <v>4874</v>
      </c>
      <c r="F38613" s="83" t="s">
        <v>4875</v>
      </c>
    </row>
    <row r="38614" spans="1:6" ht="409.6" hidden="1" customHeight="1" x14ac:dyDescent="0.2"/>
    <row r="38615" spans="1:6" ht="25.5" customHeight="1" thickBot="1" x14ac:dyDescent="0.25">
      <c r="A38615" s="84" t="s">
        <v>6003</v>
      </c>
      <c r="B38615" s="85" t="s">
        <v>6004</v>
      </c>
      <c r="C38615" s="86" t="s">
        <v>4888</v>
      </c>
      <c r="D38615" s="87">
        <v>8.3330000000000001E-2</v>
      </c>
      <c r="E38615" s="88">
        <v>184277</v>
      </c>
      <c r="F38615" s="89">
        <f>+D38615*E38615</f>
        <v>15355.80241</v>
      </c>
    </row>
    <row r="38616" spans="1:6" ht="409.6" hidden="1" customHeight="1" thickBot="1" x14ac:dyDescent="0.25"/>
    <row r="38617" spans="1:6" ht="13.5" customHeight="1" thickBot="1" x14ac:dyDescent="0.25">
      <c r="A38617" s="90" t="s">
        <v>4893</v>
      </c>
      <c r="B38617" s="91"/>
      <c r="C38617" s="92">
        <v>8.2724143318123797</v>
      </c>
      <c r="D38617" s="91"/>
      <c r="E38617" s="93" t="s">
        <v>4884</v>
      </c>
      <c r="F38617" s="94">
        <v>15356</v>
      </c>
    </row>
    <row r="38618" spans="1:6" ht="0.2" customHeight="1" x14ac:dyDescent="0.2"/>
    <row r="38619" spans="1:6" ht="12.75" customHeight="1" x14ac:dyDescent="0.2">
      <c r="A38619" s="80" t="s">
        <v>4871</v>
      </c>
      <c r="B38619" s="81" t="s">
        <v>4894</v>
      </c>
      <c r="C38619" s="82" t="s">
        <v>4870</v>
      </c>
      <c r="D38619" s="82" t="s">
        <v>4873</v>
      </c>
      <c r="E38619" s="82" t="s">
        <v>4874</v>
      </c>
      <c r="F38619" s="83" t="s">
        <v>4875</v>
      </c>
    </row>
    <row r="38620" spans="1:6" ht="409.6" hidden="1" customHeight="1" x14ac:dyDescent="0.2"/>
    <row r="38621" spans="1:6" ht="25.5" customHeight="1" thickBot="1" x14ac:dyDescent="0.25">
      <c r="A38621" s="84" t="s">
        <v>4895</v>
      </c>
      <c r="B38621" s="85" t="s">
        <v>4896</v>
      </c>
      <c r="C38621" s="86" t="s">
        <v>4897</v>
      </c>
      <c r="D38621" s="87">
        <v>0.05</v>
      </c>
      <c r="E38621" s="88">
        <v>15356</v>
      </c>
      <c r="F38621" s="89">
        <f>+D38621*E38621</f>
        <v>767.80000000000007</v>
      </c>
    </row>
    <row r="38622" spans="1:6" ht="409.6" hidden="1" customHeight="1" thickBot="1" x14ac:dyDescent="0.25"/>
    <row r="38623" spans="1:6" ht="13.5" customHeight="1" thickBot="1" x14ac:dyDescent="0.25">
      <c r="A38623" s="90" t="s">
        <v>4898</v>
      </c>
      <c r="B38623" s="91"/>
      <c r="C38623" s="92">
        <v>0.41372845837665501</v>
      </c>
      <c r="D38623" s="91"/>
      <c r="E38623" s="93" t="s">
        <v>4884</v>
      </c>
      <c r="F38623" s="94">
        <v>768</v>
      </c>
    </row>
    <row r="38624" spans="1:6" ht="0.2" customHeight="1" x14ac:dyDescent="0.2"/>
    <row r="38625" spans="1:6" ht="12.75" customHeight="1" x14ac:dyDescent="0.2">
      <c r="A38625" s="80" t="s">
        <v>4871</v>
      </c>
      <c r="B38625" s="81" t="s">
        <v>4905</v>
      </c>
      <c r="C38625" s="82" t="s">
        <v>4870</v>
      </c>
      <c r="D38625" s="82" t="s">
        <v>4873</v>
      </c>
      <c r="E38625" s="82" t="s">
        <v>4874</v>
      </c>
      <c r="F38625" s="83" t="s">
        <v>4875</v>
      </c>
    </row>
    <row r="38626" spans="1:6" ht="409.6" hidden="1" customHeight="1" x14ac:dyDescent="0.2"/>
    <row r="38627" spans="1:6" ht="25.5" customHeight="1" thickBot="1" x14ac:dyDescent="0.25">
      <c r="A38627" s="84" t="s">
        <v>4949</v>
      </c>
      <c r="B38627" s="85" t="s">
        <v>4950</v>
      </c>
      <c r="C38627" s="86" t="s">
        <v>9</v>
      </c>
      <c r="D38627" s="87">
        <v>0.437</v>
      </c>
      <c r="E38627" s="88">
        <v>2140</v>
      </c>
      <c r="F38627" s="89">
        <f>+D38627*E38627</f>
        <v>935.18</v>
      </c>
    </row>
    <row r="38628" spans="1:6" ht="409.6" hidden="1" customHeight="1" thickBot="1" x14ac:dyDescent="0.25"/>
    <row r="38629" spans="1:6" ht="13.5" customHeight="1" thickBot="1" x14ac:dyDescent="0.25">
      <c r="A38629" s="90" t="s">
        <v>4908</v>
      </c>
      <c r="B38629" s="91"/>
      <c r="C38629" s="92">
        <v>0.50369284971636996</v>
      </c>
      <c r="D38629" s="91"/>
      <c r="E38629" s="93" t="s">
        <v>4884</v>
      </c>
      <c r="F38629" s="94">
        <v>935</v>
      </c>
    </row>
    <row r="38630" spans="1:6" ht="0.2" customHeight="1" thickBot="1" x14ac:dyDescent="0.25"/>
    <row r="38631" spans="1:6" ht="12.75" customHeight="1" thickBot="1" x14ac:dyDescent="0.3">
      <c r="A38631" s="157" t="s">
        <v>4909</v>
      </c>
      <c r="B38631" s="158"/>
      <c r="C38631" s="158"/>
      <c r="D38631" s="158"/>
      <c r="E38631" s="159">
        <v>185629</v>
      </c>
      <c r="F38631" s="160"/>
    </row>
    <row r="38632" spans="1:6" ht="12.75" customHeight="1" x14ac:dyDescent="0.2"/>
    <row r="38633" spans="1:6" ht="12.75" customHeight="1" x14ac:dyDescent="0.2"/>
    <row r="38634" spans="1:6" ht="409.6" hidden="1" customHeight="1" x14ac:dyDescent="0.2"/>
    <row r="38635" spans="1:6" ht="12.75" customHeight="1" x14ac:dyDescent="0.25">
      <c r="A38635" s="144" t="s">
        <v>4868</v>
      </c>
      <c r="B38635" s="145"/>
      <c r="C38635" s="145"/>
      <c r="D38635" s="145"/>
      <c r="E38635" s="146"/>
      <c r="F38635" s="147"/>
    </row>
    <row r="38636" spans="1:6" ht="12.75" customHeight="1" x14ac:dyDescent="0.2">
      <c r="A38636" s="138" t="s">
        <v>4325</v>
      </c>
      <c r="B38636" s="139"/>
      <c r="C38636" s="139"/>
      <c r="D38636" s="140"/>
      <c r="E38636" s="76" t="s">
        <v>4869</v>
      </c>
      <c r="F38636" s="77" t="s">
        <v>4870</v>
      </c>
    </row>
    <row r="38637" spans="1:6" ht="12.75" customHeight="1" x14ac:dyDescent="0.2">
      <c r="A38637" s="141"/>
      <c r="B38637" s="142"/>
      <c r="C38637" s="142"/>
      <c r="D38637" s="143"/>
      <c r="E38637" s="78" t="s">
        <v>4324</v>
      </c>
      <c r="F38637" s="79" t="s">
        <v>9</v>
      </c>
    </row>
    <row r="38638" spans="1:6" ht="409.6" hidden="1" customHeight="1" x14ac:dyDescent="0.2"/>
    <row r="38639" spans="1:6" ht="12.75" customHeight="1" x14ac:dyDescent="0.2">
      <c r="A38639" s="80" t="s">
        <v>4871</v>
      </c>
      <c r="B38639" s="81" t="s">
        <v>4872</v>
      </c>
      <c r="C38639" s="82" t="s">
        <v>4870</v>
      </c>
      <c r="D38639" s="82" t="s">
        <v>4873</v>
      </c>
      <c r="E38639" s="82" t="s">
        <v>4874</v>
      </c>
      <c r="F38639" s="83" t="s">
        <v>4875</v>
      </c>
    </row>
    <row r="38640" spans="1:6" ht="409.6" hidden="1" customHeight="1" x14ac:dyDescent="0.2"/>
    <row r="38641" spans="1:6" ht="25.5" customHeight="1" x14ac:dyDescent="0.2">
      <c r="A38641" s="84" t="s">
        <v>7407</v>
      </c>
      <c r="B38641" s="85" t="s">
        <v>7408</v>
      </c>
      <c r="C38641" s="86" t="s">
        <v>9</v>
      </c>
      <c r="D38641" s="87">
        <v>1</v>
      </c>
      <c r="E38641" s="88">
        <v>9241</v>
      </c>
      <c r="F38641" s="89">
        <f>+D38641*E38641</f>
        <v>9241</v>
      </c>
    </row>
    <row r="38642" spans="1:6" ht="409.6" hidden="1" customHeight="1" x14ac:dyDescent="0.2"/>
    <row r="38643" spans="1:6" ht="25.5" customHeight="1" x14ac:dyDescent="0.2">
      <c r="A38643" s="84" t="s">
        <v>7413</v>
      </c>
      <c r="B38643" s="85" t="s">
        <v>7414</v>
      </c>
      <c r="C38643" s="86" t="s">
        <v>9</v>
      </c>
      <c r="D38643" s="87">
        <v>1</v>
      </c>
      <c r="E38643" s="88">
        <v>154654</v>
      </c>
      <c r="F38643" s="89">
        <f>+D38643*E38643</f>
        <v>154654</v>
      </c>
    </row>
    <row r="38644" spans="1:6" ht="409.6" hidden="1" customHeight="1" x14ac:dyDescent="0.2"/>
    <row r="38645" spans="1:6" ht="25.5" customHeight="1" x14ac:dyDescent="0.2">
      <c r="A38645" s="84" t="s">
        <v>7411</v>
      </c>
      <c r="B38645" s="85" t="s">
        <v>7412</v>
      </c>
      <c r="C38645" s="86" t="s">
        <v>9</v>
      </c>
      <c r="D38645" s="87">
        <v>1</v>
      </c>
      <c r="E38645" s="88">
        <v>38788</v>
      </c>
      <c r="F38645" s="89">
        <f>+D38645*E38645</f>
        <v>38788</v>
      </c>
    </row>
    <row r="38646" spans="1:6" ht="409.6" hidden="1" customHeight="1" x14ac:dyDescent="0.2"/>
    <row r="38647" spans="1:6" ht="25.5" customHeight="1" thickBot="1" x14ac:dyDescent="0.25">
      <c r="A38647" s="84" t="s">
        <v>5048</v>
      </c>
      <c r="B38647" s="85" t="s">
        <v>5049</v>
      </c>
      <c r="C38647" s="86" t="s">
        <v>106</v>
      </c>
      <c r="D38647" s="87">
        <v>5.2900000000000004E-3</v>
      </c>
      <c r="E38647" s="88">
        <v>331600</v>
      </c>
      <c r="F38647" s="89">
        <f>+D38647*E38647</f>
        <v>1754.1640000000002</v>
      </c>
    </row>
    <row r="38648" spans="1:6" ht="409.6" hidden="1" customHeight="1" thickBot="1" x14ac:dyDescent="0.25"/>
    <row r="38649" spans="1:6" ht="13.5" customHeight="1" thickBot="1" x14ac:dyDescent="0.25">
      <c r="A38649" s="90" t="s">
        <v>4883</v>
      </c>
      <c r="B38649" s="91"/>
      <c r="C38649" s="92">
        <v>92.298280781594201</v>
      </c>
      <c r="D38649" s="91"/>
      <c r="E38649" s="93" t="s">
        <v>4884</v>
      </c>
      <c r="F38649" s="94">
        <v>204437</v>
      </c>
    </row>
    <row r="38650" spans="1:6" ht="0.2" customHeight="1" x14ac:dyDescent="0.2"/>
    <row r="38651" spans="1:6" ht="12.75" customHeight="1" x14ac:dyDescent="0.2">
      <c r="A38651" s="80" t="s">
        <v>4871</v>
      </c>
      <c r="B38651" s="81" t="s">
        <v>4885</v>
      </c>
      <c r="C38651" s="82" t="s">
        <v>4870</v>
      </c>
      <c r="D38651" s="82" t="s">
        <v>4873</v>
      </c>
      <c r="E38651" s="82" t="s">
        <v>4874</v>
      </c>
      <c r="F38651" s="83" t="s">
        <v>4875</v>
      </c>
    </row>
    <row r="38652" spans="1:6" ht="409.6" hidden="1" customHeight="1" x14ac:dyDescent="0.2"/>
    <row r="38653" spans="1:6" ht="25.5" customHeight="1" thickBot="1" x14ac:dyDescent="0.25">
      <c r="A38653" s="84" t="s">
        <v>6003</v>
      </c>
      <c r="B38653" s="85" t="s">
        <v>6004</v>
      </c>
      <c r="C38653" s="86" t="s">
        <v>4888</v>
      </c>
      <c r="D38653" s="87">
        <v>8.3330000000000001E-2</v>
      </c>
      <c r="E38653" s="88">
        <v>184277</v>
      </c>
      <c r="F38653" s="89">
        <f>+D38653*E38653</f>
        <v>15355.80241</v>
      </c>
    </row>
    <row r="38654" spans="1:6" ht="409.6" hidden="1" customHeight="1" thickBot="1" x14ac:dyDescent="0.25"/>
    <row r="38655" spans="1:6" ht="13.5" customHeight="1" thickBot="1" x14ac:dyDescent="0.25">
      <c r="A38655" s="90" t="s">
        <v>4893</v>
      </c>
      <c r="B38655" s="91"/>
      <c r="C38655" s="92">
        <v>6.9328565752880396</v>
      </c>
      <c r="D38655" s="91"/>
      <c r="E38655" s="93" t="s">
        <v>4884</v>
      </c>
      <c r="F38655" s="94">
        <v>15356</v>
      </c>
    </row>
    <row r="38656" spans="1:6" ht="0.2" customHeight="1" x14ac:dyDescent="0.2"/>
    <row r="38657" spans="1:6" ht="12.75" customHeight="1" x14ac:dyDescent="0.2">
      <c r="A38657" s="80" t="s">
        <v>4871</v>
      </c>
      <c r="B38657" s="81" t="s">
        <v>4894</v>
      </c>
      <c r="C38657" s="82" t="s">
        <v>4870</v>
      </c>
      <c r="D38657" s="82" t="s">
        <v>4873</v>
      </c>
      <c r="E38657" s="82" t="s">
        <v>4874</v>
      </c>
      <c r="F38657" s="83" t="s">
        <v>4875</v>
      </c>
    </row>
    <row r="38658" spans="1:6" ht="409.6" hidden="1" customHeight="1" x14ac:dyDescent="0.2"/>
    <row r="38659" spans="1:6" ht="25.5" customHeight="1" thickBot="1" x14ac:dyDescent="0.25">
      <c r="A38659" s="84" t="s">
        <v>4895</v>
      </c>
      <c r="B38659" s="85" t="s">
        <v>4896</v>
      </c>
      <c r="C38659" s="86" t="s">
        <v>4897</v>
      </c>
      <c r="D38659" s="87">
        <v>0.05</v>
      </c>
      <c r="E38659" s="88">
        <v>15356</v>
      </c>
      <c r="F38659" s="89">
        <f>+D38659*E38659</f>
        <v>767.80000000000007</v>
      </c>
    </row>
    <row r="38660" spans="1:6" ht="409.6" hidden="1" customHeight="1" thickBot="1" x14ac:dyDescent="0.25"/>
    <row r="38661" spans="1:6" ht="13.5" customHeight="1" thickBot="1" x14ac:dyDescent="0.25">
      <c r="A38661" s="90" t="s">
        <v>4898</v>
      </c>
      <c r="B38661" s="91"/>
      <c r="C38661" s="92">
        <v>0.346733123848738</v>
      </c>
      <c r="D38661" s="91"/>
      <c r="E38661" s="93" t="s">
        <v>4884</v>
      </c>
      <c r="F38661" s="94">
        <v>768</v>
      </c>
    </row>
    <row r="38662" spans="1:6" ht="0.2" customHeight="1" x14ac:dyDescent="0.2"/>
    <row r="38663" spans="1:6" ht="12.75" customHeight="1" x14ac:dyDescent="0.2">
      <c r="A38663" s="80" t="s">
        <v>4871</v>
      </c>
      <c r="B38663" s="81" t="s">
        <v>4905</v>
      </c>
      <c r="C38663" s="82" t="s">
        <v>4870</v>
      </c>
      <c r="D38663" s="82" t="s">
        <v>4873</v>
      </c>
      <c r="E38663" s="82" t="s">
        <v>4874</v>
      </c>
      <c r="F38663" s="83" t="s">
        <v>4875</v>
      </c>
    </row>
    <row r="38664" spans="1:6" ht="409.6" hidden="1" customHeight="1" x14ac:dyDescent="0.2"/>
    <row r="38665" spans="1:6" ht="25.5" customHeight="1" thickBot="1" x14ac:dyDescent="0.25">
      <c r="A38665" s="84" t="s">
        <v>4949</v>
      </c>
      <c r="B38665" s="85" t="s">
        <v>4950</v>
      </c>
      <c r="C38665" s="86" t="s">
        <v>9</v>
      </c>
      <c r="D38665" s="87">
        <v>0.437</v>
      </c>
      <c r="E38665" s="88">
        <v>2140</v>
      </c>
      <c r="F38665" s="89">
        <f>+D38665*E38665</f>
        <v>935.18</v>
      </c>
    </row>
    <row r="38666" spans="1:6" ht="409.6" hidden="1" customHeight="1" thickBot="1" x14ac:dyDescent="0.25"/>
    <row r="38667" spans="1:6" ht="13.5" customHeight="1" thickBot="1" x14ac:dyDescent="0.25">
      <c r="A38667" s="90" t="s">
        <v>4908</v>
      </c>
      <c r="B38667" s="91"/>
      <c r="C38667" s="92">
        <v>0.42212951926897102</v>
      </c>
      <c r="D38667" s="91"/>
      <c r="E38667" s="93" t="s">
        <v>4884</v>
      </c>
      <c r="F38667" s="94">
        <v>935</v>
      </c>
    </row>
    <row r="38668" spans="1:6" ht="0.2" customHeight="1" thickBot="1" x14ac:dyDescent="0.25"/>
    <row r="38669" spans="1:6" ht="12.75" customHeight="1" thickBot="1" x14ac:dyDescent="0.3">
      <c r="A38669" s="157" t="s">
        <v>4909</v>
      </c>
      <c r="B38669" s="158"/>
      <c r="C38669" s="158"/>
      <c r="D38669" s="158"/>
      <c r="E38669" s="159">
        <v>221496</v>
      </c>
      <c r="F38669" s="160"/>
    </row>
    <row r="38670" spans="1:6" ht="12.75" customHeight="1" x14ac:dyDescent="0.2"/>
    <row r="38671" spans="1:6" ht="12.75" customHeight="1" x14ac:dyDescent="0.2"/>
    <row r="38672" spans="1:6" ht="409.6" hidden="1" customHeight="1" x14ac:dyDescent="0.2"/>
    <row r="38673" spans="1:6" ht="12.75" customHeight="1" x14ac:dyDescent="0.25">
      <c r="A38673" s="144" t="s">
        <v>4868</v>
      </c>
      <c r="B38673" s="145"/>
      <c r="C38673" s="145"/>
      <c r="D38673" s="145"/>
      <c r="E38673" s="146"/>
      <c r="F38673" s="147"/>
    </row>
    <row r="38674" spans="1:6" ht="12.75" customHeight="1" x14ac:dyDescent="0.2">
      <c r="A38674" s="138" t="s">
        <v>4327</v>
      </c>
      <c r="B38674" s="139"/>
      <c r="C38674" s="139"/>
      <c r="D38674" s="140"/>
      <c r="E38674" s="76" t="s">
        <v>4869</v>
      </c>
      <c r="F38674" s="77" t="s">
        <v>4870</v>
      </c>
    </row>
    <row r="38675" spans="1:6" ht="12.75" customHeight="1" x14ac:dyDescent="0.2">
      <c r="A38675" s="141"/>
      <c r="B38675" s="142"/>
      <c r="C38675" s="142"/>
      <c r="D38675" s="143"/>
      <c r="E38675" s="78" t="s">
        <v>4326</v>
      </c>
      <c r="F38675" s="79" t="s">
        <v>9</v>
      </c>
    </row>
    <row r="38676" spans="1:6" ht="409.6" hidden="1" customHeight="1" x14ac:dyDescent="0.2"/>
    <row r="38677" spans="1:6" ht="12.75" customHeight="1" x14ac:dyDescent="0.2">
      <c r="A38677" s="80" t="s">
        <v>4871</v>
      </c>
      <c r="B38677" s="81" t="s">
        <v>4872</v>
      </c>
      <c r="C38677" s="82" t="s">
        <v>4870</v>
      </c>
      <c r="D38677" s="82" t="s">
        <v>4873</v>
      </c>
      <c r="E38677" s="82" t="s">
        <v>4874</v>
      </c>
      <c r="F38677" s="83" t="s">
        <v>4875</v>
      </c>
    </row>
    <row r="38678" spans="1:6" ht="409.6" hidden="1" customHeight="1" x14ac:dyDescent="0.2"/>
    <row r="38679" spans="1:6" ht="25.5" customHeight="1" x14ac:dyDescent="0.2">
      <c r="A38679" s="84" t="s">
        <v>7407</v>
      </c>
      <c r="B38679" s="85" t="s">
        <v>7408</v>
      </c>
      <c r="C38679" s="86" t="s">
        <v>9</v>
      </c>
      <c r="D38679" s="87">
        <v>1</v>
      </c>
      <c r="E38679" s="88">
        <v>9241</v>
      </c>
      <c r="F38679" s="89">
        <f>+D38679*E38679</f>
        <v>9241</v>
      </c>
    </row>
    <row r="38680" spans="1:6" ht="409.6" hidden="1" customHeight="1" x14ac:dyDescent="0.2"/>
    <row r="38681" spans="1:6" ht="25.5" customHeight="1" x14ac:dyDescent="0.2">
      <c r="A38681" s="84" t="s">
        <v>7415</v>
      </c>
      <c r="B38681" s="85" t="s">
        <v>7416</v>
      </c>
      <c r="C38681" s="86" t="s">
        <v>9</v>
      </c>
      <c r="D38681" s="87">
        <v>1</v>
      </c>
      <c r="E38681" s="88">
        <v>127226</v>
      </c>
      <c r="F38681" s="89">
        <f>+D38681*E38681</f>
        <v>127226</v>
      </c>
    </row>
    <row r="38682" spans="1:6" ht="409.6" hidden="1" customHeight="1" x14ac:dyDescent="0.2"/>
    <row r="38683" spans="1:6" ht="25.5" customHeight="1" x14ac:dyDescent="0.2">
      <c r="A38683" s="84" t="s">
        <v>7411</v>
      </c>
      <c r="B38683" s="85" t="s">
        <v>7412</v>
      </c>
      <c r="C38683" s="86" t="s">
        <v>9</v>
      </c>
      <c r="D38683" s="87">
        <v>1</v>
      </c>
      <c r="E38683" s="88">
        <v>38788</v>
      </c>
      <c r="F38683" s="89">
        <f>+D38683*E38683</f>
        <v>38788</v>
      </c>
    </row>
    <row r="38684" spans="1:6" ht="409.6" hidden="1" customHeight="1" x14ac:dyDescent="0.2"/>
    <row r="38685" spans="1:6" ht="25.5" customHeight="1" thickBot="1" x14ac:dyDescent="0.25">
      <c r="A38685" s="84" t="s">
        <v>5048</v>
      </c>
      <c r="B38685" s="85" t="s">
        <v>5049</v>
      </c>
      <c r="C38685" s="86" t="s">
        <v>106</v>
      </c>
      <c r="D38685" s="87">
        <v>7.0000000000000001E-3</v>
      </c>
      <c r="E38685" s="88">
        <v>331600</v>
      </c>
      <c r="F38685" s="89">
        <f>+D38685*E38685</f>
        <v>2321.2000000000003</v>
      </c>
    </row>
    <row r="38686" spans="1:6" ht="409.6" hidden="1" customHeight="1" x14ac:dyDescent="0.2"/>
    <row r="38687" spans="1:6" ht="13.5" customHeight="1" thickBot="1" x14ac:dyDescent="0.25">
      <c r="A38687" s="90" t="s">
        <v>4883</v>
      </c>
      <c r="B38687" s="91"/>
      <c r="C38687" s="92">
        <v>92.136230620758397</v>
      </c>
      <c r="D38687" s="91"/>
      <c r="E38687" s="93" t="s">
        <v>4884</v>
      </c>
      <c r="F38687" s="94">
        <v>177576</v>
      </c>
    </row>
    <row r="38688" spans="1:6" ht="0.2" customHeight="1" x14ac:dyDescent="0.2"/>
    <row r="38689" spans="1:6" ht="12.75" customHeight="1" x14ac:dyDescent="0.2">
      <c r="A38689" s="80" t="s">
        <v>4871</v>
      </c>
      <c r="B38689" s="81" t="s">
        <v>4885</v>
      </c>
      <c r="C38689" s="82" t="s">
        <v>4870</v>
      </c>
      <c r="D38689" s="82" t="s">
        <v>4873</v>
      </c>
      <c r="E38689" s="82" t="s">
        <v>4874</v>
      </c>
      <c r="F38689" s="83" t="s">
        <v>4875</v>
      </c>
    </row>
    <row r="38690" spans="1:6" ht="409.6" hidden="1" customHeight="1" x14ac:dyDescent="0.2"/>
    <row r="38691" spans="1:6" ht="25.5" customHeight="1" thickBot="1" x14ac:dyDescent="0.25">
      <c r="A38691" s="84" t="s">
        <v>6003</v>
      </c>
      <c r="B38691" s="85" t="s">
        <v>6004</v>
      </c>
      <c r="C38691" s="86" t="s">
        <v>4888</v>
      </c>
      <c r="D38691" s="87">
        <v>7.8329999999999997E-2</v>
      </c>
      <c r="E38691" s="88">
        <v>184277</v>
      </c>
      <c r="F38691" s="89">
        <f>+D38691*E38691</f>
        <v>14434.41741</v>
      </c>
    </row>
    <row r="38692" spans="1:6" ht="409.6" hidden="1" customHeight="1" thickBot="1" x14ac:dyDescent="0.25"/>
    <row r="38693" spans="1:6" ht="13.5" customHeight="1" thickBot="1" x14ac:dyDescent="0.25">
      <c r="A38693" s="90" t="s">
        <v>4893</v>
      </c>
      <c r="B38693" s="91"/>
      <c r="C38693" s="92">
        <v>7.4891559263640701</v>
      </c>
      <c r="D38693" s="91"/>
      <c r="E38693" s="93" t="s">
        <v>4884</v>
      </c>
      <c r="F38693" s="94">
        <v>14434</v>
      </c>
    </row>
    <row r="38694" spans="1:6" ht="0.2" customHeight="1" x14ac:dyDescent="0.2"/>
    <row r="38695" spans="1:6" ht="12.75" customHeight="1" x14ac:dyDescent="0.2">
      <c r="A38695" s="80" t="s">
        <v>4871</v>
      </c>
      <c r="B38695" s="81" t="s">
        <v>4894</v>
      </c>
      <c r="C38695" s="82" t="s">
        <v>4870</v>
      </c>
      <c r="D38695" s="82" t="s">
        <v>4873</v>
      </c>
      <c r="E38695" s="82" t="s">
        <v>4874</v>
      </c>
      <c r="F38695" s="83" t="s">
        <v>4875</v>
      </c>
    </row>
    <row r="38696" spans="1:6" ht="409.6" hidden="1" customHeight="1" x14ac:dyDescent="0.2"/>
    <row r="38697" spans="1:6" ht="25.5" customHeight="1" thickBot="1" x14ac:dyDescent="0.25">
      <c r="A38697" s="84" t="s">
        <v>4895</v>
      </c>
      <c r="B38697" s="85" t="s">
        <v>4896</v>
      </c>
      <c r="C38697" s="86" t="s">
        <v>4897</v>
      </c>
      <c r="D38697" s="87">
        <v>0.05</v>
      </c>
      <c r="E38697" s="88">
        <v>14434</v>
      </c>
      <c r="F38697" s="89">
        <f>+D38697*E38697</f>
        <v>721.7</v>
      </c>
    </row>
    <row r="38698" spans="1:6" ht="409.6" hidden="1" customHeight="1" thickBot="1" x14ac:dyDescent="0.25"/>
    <row r="38699" spans="1:6" ht="13.5" customHeight="1" thickBot="1" x14ac:dyDescent="0.25">
      <c r="A38699" s="90" t="s">
        <v>4898</v>
      </c>
      <c r="B38699" s="91"/>
      <c r="C38699" s="92">
        <v>0.37461345287757097</v>
      </c>
      <c r="D38699" s="91"/>
      <c r="E38699" s="93" t="s">
        <v>4884</v>
      </c>
      <c r="F38699" s="94">
        <v>722</v>
      </c>
    </row>
    <row r="38700" spans="1:6" ht="0.2" customHeight="1" thickBot="1" x14ac:dyDescent="0.25"/>
    <row r="38701" spans="1:6" ht="12.75" customHeight="1" thickBot="1" x14ac:dyDescent="0.3">
      <c r="A38701" s="157" t="s">
        <v>4909</v>
      </c>
      <c r="B38701" s="158"/>
      <c r="C38701" s="158"/>
      <c r="D38701" s="158"/>
      <c r="E38701" s="159">
        <v>192732</v>
      </c>
      <c r="F38701" s="160"/>
    </row>
    <row r="38702" spans="1:6" ht="12.75" customHeight="1" x14ac:dyDescent="0.2"/>
    <row r="38703" spans="1:6" ht="12.75" customHeight="1" x14ac:dyDescent="0.2"/>
    <row r="38704" spans="1:6" ht="409.6" hidden="1" customHeight="1" x14ac:dyDescent="0.2"/>
    <row r="38705" spans="1:6" ht="12.75" customHeight="1" x14ac:dyDescent="0.25">
      <c r="A38705" s="144" t="s">
        <v>4868</v>
      </c>
      <c r="B38705" s="145"/>
      <c r="C38705" s="145"/>
      <c r="D38705" s="145"/>
      <c r="E38705" s="146"/>
      <c r="F38705" s="147"/>
    </row>
    <row r="38706" spans="1:6" ht="12.75" customHeight="1" x14ac:dyDescent="0.2">
      <c r="A38706" s="138" t="s">
        <v>4329</v>
      </c>
      <c r="B38706" s="139"/>
      <c r="C38706" s="139"/>
      <c r="D38706" s="140"/>
      <c r="E38706" s="76" t="s">
        <v>4869</v>
      </c>
      <c r="F38706" s="77" t="s">
        <v>4870</v>
      </c>
    </row>
    <row r="38707" spans="1:6" ht="12.75" customHeight="1" x14ac:dyDescent="0.2">
      <c r="A38707" s="141"/>
      <c r="B38707" s="142"/>
      <c r="C38707" s="142"/>
      <c r="D38707" s="143"/>
      <c r="E38707" s="78" t="s">
        <v>4328</v>
      </c>
      <c r="F38707" s="79" t="s">
        <v>9</v>
      </c>
    </row>
    <row r="38708" spans="1:6" ht="409.6" hidden="1" customHeight="1" x14ac:dyDescent="0.2"/>
    <row r="38709" spans="1:6" ht="12.75" customHeight="1" x14ac:dyDescent="0.2">
      <c r="A38709" s="80" t="s">
        <v>4871</v>
      </c>
      <c r="B38709" s="81" t="s">
        <v>4872</v>
      </c>
      <c r="C38709" s="82" t="s">
        <v>4870</v>
      </c>
      <c r="D38709" s="82" t="s">
        <v>4873</v>
      </c>
      <c r="E38709" s="82" t="s">
        <v>4874</v>
      </c>
      <c r="F38709" s="83" t="s">
        <v>4875</v>
      </c>
    </row>
    <row r="38710" spans="1:6" ht="409.6" hidden="1" customHeight="1" x14ac:dyDescent="0.2"/>
    <row r="38711" spans="1:6" ht="25.5" customHeight="1" x14ac:dyDescent="0.2">
      <c r="A38711" s="84" t="s">
        <v>5048</v>
      </c>
      <c r="B38711" s="85" t="s">
        <v>5049</v>
      </c>
      <c r="C38711" s="86" t="s">
        <v>106</v>
      </c>
      <c r="D38711" s="87">
        <v>6.3E-2</v>
      </c>
      <c r="E38711" s="88">
        <v>331600</v>
      </c>
      <c r="F38711" s="89">
        <f>+D38711*E38711</f>
        <v>20890.8</v>
      </c>
    </row>
    <row r="38712" spans="1:6" ht="409.6" hidden="1" customHeight="1" x14ac:dyDescent="0.2"/>
    <row r="38713" spans="1:6" ht="25.5" customHeight="1" x14ac:dyDescent="0.2">
      <c r="A38713" s="84" t="s">
        <v>7349</v>
      </c>
      <c r="B38713" s="85" t="s">
        <v>7350</v>
      </c>
      <c r="C38713" s="86" t="s">
        <v>9</v>
      </c>
      <c r="D38713" s="87">
        <v>1</v>
      </c>
      <c r="E38713" s="88">
        <v>26157</v>
      </c>
      <c r="F38713" s="89">
        <f>+D38713*E38713</f>
        <v>26157</v>
      </c>
    </row>
    <row r="38714" spans="1:6" ht="409.6" hidden="1" customHeight="1" x14ac:dyDescent="0.2"/>
    <row r="38715" spans="1:6" ht="25.5" customHeight="1" thickBot="1" x14ac:dyDescent="0.25">
      <c r="A38715" s="84" t="s">
        <v>7417</v>
      </c>
      <c r="B38715" s="85" t="s">
        <v>7418</v>
      </c>
      <c r="C38715" s="86" t="s">
        <v>9</v>
      </c>
      <c r="D38715" s="87">
        <v>1</v>
      </c>
      <c r="E38715" s="88">
        <v>309900</v>
      </c>
      <c r="F38715" s="89">
        <f>+D38715*E38715</f>
        <v>309900</v>
      </c>
    </row>
    <row r="38716" spans="1:6" ht="409.6" hidden="1" customHeight="1" thickBot="1" x14ac:dyDescent="0.25"/>
    <row r="38717" spans="1:6" ht="13.5" customHeight="1" thickBot="1" x14ac:dyDescent="0.25">
      <c r="A38717" s="90" t="s">
        <v>4883</v>
      </c>
      <c r="B38717" s="91"/>
      <c r="C38717" s="92">
        <v>89.269806653945295</v>
      </c>
      <c r="D38717" s="91"/>
      <c r="E38717" s="93" t="s">
        <v>4884</v>
      </c>
      <c r="F38717" s="94">
        <v>356948</v>
      </c>
    </row>
    <row r="38718" spans="1:6" ht="0.2" customHeight="1" x14ac:dyDescent="0.2"/>
    <row r="38719" spans="1:6" ht="12.75" customHeight="1" x14ac:dyDescent="0.2">
      <c r="A38719" s="80" t="s">
        <v>4871</v>
      </c>
      <c r="B38719" s="81" t="s">
        <v>4885</v>
      </c>
      <c r="C38719" s="82" t="s">
        <v>4870</v>
      </c>
      <c r="D38719" s="82" t="s">
        <v>4873</v>
      </c>
      <c r="E38719" s="82" t="s">
        <v>4874</v>
      </c>
      <c r="F38719" s="83" t="s">
        <v>4875</v>
      </c>
    </row>
    <row r="38720" spans="1:6" ht="409.6" hidden="1" customHeight="1" x14ac:dyDescent="0.2"/>
    <row r="38721" spans="1:6" ht="25.5" customHeight="1" thickBot="1" x14ac:dyDescent="0.25">
      <c r="A38721" s="84" t="s">
        <v>4935</v>
      </c>
      <c r="B38721" s="85" t="s">
        <v>4936</v>
      </c>
      <c r="C38721" s="86" t="s">
        <v>4888</v>
      </c>
      <c r="D38721" s="87">
        <v>0.20544000000000001</v>
      </c>
      <c r="E38721" s="88">
        <v>198902</v>
      </c>
      <c r="F38721" s="89">
        <f>+D38721*E38721</f>
        <v>40862.426879999999</v>
      </c>
    </row>
    <row r="38722" spans="1:6" ht="409.6" hidden="1" customHeight="1" thickBot="1" x14ac:dyDescent="0.25"/>
    <row r="38723" spans="1:6" ht="13.5" customHeight="1" thickBot="1" x14ac:dyDescent="0.25">
      <c r="A38723" s="90" t="s">
        <v>4893</v>
      </c>
      <c r="B38723" s="91"/>
      <c r="C38723" s="92">
        <v>10.219255576424301</v>
      </c>
      <c r="D38723" s="91"/>
      <c r="E38723" s="93" t="s">
        <v>4884</v>
      </c>
      <c r="F38723" s="94">
        <v>40862</v>
      </c>
    </row>
    <row r="38724" spans="1:6" ht="0.2" customHeight="1" x14ac:dyDescent="0.2"/>
    <row r="38725" spans="1:6" ht="12.75" customHeight="1" x14ac:dyDescent="0.2">
      <c r="A38725" s="80" t="s">
        <v>4871</v>
      </c>
      <c r="B38725" s="81" t="s">
        <v>4894</v>
      </c>
      <c r="C38725" s="82" t="s">
        <v>4870</v>
      </c>
      <c r="D38725" s="82" t="s">
        <v>4873</v>
      </c>
      <c r="E38725" s="82" t="s">
        <v>4874</v>
      </c>
      <c r="F38725" s="83" t="s">
        <v>4875</v>
      </c>
    </row>
    <row r="38726" spans="1:6" ht="409.6" hidden="1" customHeight="1" x14ac:dyDescent="0.2"/>
    <row r="38727" spans="1:6" ht="25.5" customHeight="1" thickBot="1" x14ac:dyDescent="0.25">
      <c r="A38727" s="84" t="s">
        <v>4895</v>
      </c>
      <c r="B38727" s="85" t="s">
        <v>4896</v>
      </c>
      <c r="C38727" s="86" t="s">
        <v>4897</v>
      </c>
      <c r="D38727" s="87">
        <v>0.05</v>
      </c>
      <c r="E38727" s="88">
        <v>40862</v>
      </c>
      <c r="F38727" s="89">
        <f>+D38727*E38727</f>
        <v>2043.1000000000001</v>
      </c>
    </row>
    <row r="38728" spans="1:6" ht="409.6" hidden="1" customHeight="1" thickBot="1" x14ac:dyDescent="0.25"/>
    <row r="38729" spans="1:6" ht="13.5" customHeight="1" thickBot="1" x14ac:dyDescent="0.25">
      <c r="A38729" s="90" t="s">
        <v>4898</v>
      </c>
      <c r="B38729" s="91"/>
      <c r="C38729" s="92">
        <v>0.51093776963033899</v>
      </c>
      <c r="D38729" s="91"/>
      <c r="E38729" s="93" t="s">
        <v>4884</v>
      </c>
      <c r="F38729" s="94">
        <v>2043</v>
      </c>
    </row>
    <row r="38730" spans="1:6" ht="0.2" customHeight="1" x14ac:dyDescent="0.2"/>
    <row r="38731" spans="1:6" ht="12.75" customHeight="1" thickBot="1" x14ac:dyDescent="0.3">
      <c r="A38731" s="157" t="s">
        <v>4909</v>
      </c>
      <c r="B38731" s="158"/>
      <c r="C38731" s="158"/>
      <c r="D38731" s="158"/>
      <c r="E38731" s="159">
        <v>399853</v>
      </c>
      <c r="F38731" s="160"/>
    </row>
    <row r="38732" spans="1:6" ht="12.75" customHeight="1" x14ac:dyDescent="0.2"/>
    <row r="38733" spans="1:6" ht="12.75" customHeight="1" x14ac:dyDescent="0.2"/>
    <row r="38734" spans="1:6" ht="12.75" customHeight="1" x14ac:dyDescent="0.25">
      <c r="A38734" s="144" t="s">
        <v>4868</v>
      </c>
      <c r="B38734" s="145"/>
      <c r="C38734" s="145"/>
      <c r="D38734" s="145"/>
      <c r="E38734" s="146"/>
      <c r="F38734" s="147"/>
    </row>
    <row r="38735" spans="1:6" ht="12.75" customHeight="1" x14ac:dyDescent="0.2">
      <c r="A38735" s="138" t="s">
        <v>4331</v>
      </c>
      <c r="B38735" s="139"/>
      <c r="C38735" s="139"/>
      <c r="D38735" s="140"/>
      <c r="E38735" s="76" t="s">
        <v>4869</v>
      </c>
      <c r="F38735" s="77" t="s">
        <v>4870</v>
      </c>
    </row>
    <row r="38736" spans="1:6" ht="12.75" customHeight="1" x14ac:dyDescent="0.2">
      <c r="A38736" s="141"/>
      <c r="B38736" s="142"/>
      <c r="C38736" s="142"/>
      <c r="D38736" s="143"/>
      <c r="E38736" s="78" t="s">
        <v>4330</v>
      </c>
      <c r="F38736" s="79" t="s">
        <v>9</v>
      </c>
    </row>
    <row r="38737" spans="1:6" ht="409.6" hidden="1" customHeight="1" x14ac:dyDescent="0.2"/>
    <row r="38738" spans="1:6" ht="12.75" customHeight="1" x14ac:dyDescent="0.2">
      <c r="A38738" s="80" t="s">
        <v>4871</v>
      </c>
      <c r="B38738" s="81" t="s">
        <v>4872</v>
      </c>
      <c r="C38738" s="82" t="s">
        <v>4870</v>
      </c>
      <c r="D38738" s="82" t="s">
        <v>4873</v>
      </c>
      <c r="E38738" s="82" t="s">
        <v>4874</v>
      </c>
      <c r="F38738" s="83" t="s">
        <v>4875</v>
      </c>
    </row>
    <row r="38739" spans="1:6" ht="409.6" hidden="1" customHeight="1" x14ac:dyDescent="0.2"/>
    <row r="38740" spans="1:6" ht="25.5" customHeight="1" x14ac:dyDescent="0.2">
      <c r="A38740" s="84" t="s">
        <v>5048</v>
      </c>
      <c r="B38740" s="85" t="s">
        <v>5049</v>
      </c>
      <c r="C38740" s="86" t="s">
        <v>106</v>
      </c>
      <c r="D38740" s="87">
        <v>6.3E-2</v>
      </c>
      <c r="E38740" s="88">
        <v>331600</v>
      </c>
      <c r="F38740" s="89">
        <f>+D38740*E38740</f>
        <v>20890.8</v>
      </c>
    </row>
    <row r="38741" spans="1:6" ht="409.6" hidden="1" customHeight="1" x14ac:dyDescent="0.2"/>
    <row r="38742" spans="1:6" ht="25.5" customHeight="1" x14ac:dyDescent="0.2">
      <c r="A38742" s="84" t="s">
        <v>7349</v>
      </c>
      <c r="B38742" s="85" t="s">
        <v>7350</v>
      </c>
      <c r="C38742" s="86" t="s">
        <v>9</v>
      </c>
      <c r="D38742" s="87">
        <v>1</v>
      </c>
      <c r="E38742" s="88">
        <v>26157</v>
      </c>
      <c r="F38742" s="89">
        <f>+D38742*E38742</f>
        <v>26157</v>
      </c>
    </row>
    <row r="38743" spans="1:6" ht="409.6" hidden="1" customHeight="1" x14ac:dyDescent="0.2"/>
    <row r="38744" spans="1:6" ht="25.5" customHeight="1" thickBot="1" x14ac:dyDescent="0.25">
      <c r="A38744" s="84" t="s">
        <v>7419</v>
      </c>
      <c r="B38744" s="85" t="s">
        <v>7420</v>
      </c>
      <c r="C38744" s="86" t="s">
        <v>9</v>
      </c>
      <c r="D38744" s="87">
        <v>1</v>
      </c>
      <c r="E38744" s="88">
        <v>679148</v>
      </c>
      <c r="F38744" s="89">
        <f>+D38744*E38744</f>
        <v>679148</v>
      </c>
    </row>
    <row r="38745" spans="1:6" ht="409.6" hidden="1" customHeight="1" thickBot="1" x14ac:dyDescent="0.25"/>
    <row r="38746" spans="1:6" ht="13.5" customHeight="1" thickBot="1" x14ac:dyDescent="0.25">
      <c r="A38746" s="90" t="s">
        <v>4883</v>
      </c>
      <c r="B38746" s="91"/>
      <c r="C38746" s="92">
        <v>94.421408891680002</v>
      </c>
      <c r="D38746" s="91"/>
      <c r="E38746" s="93" t="s">
        <v>4884</v>
      </c>
      <c r="F38746" s="94">
        <v>726196</v>
      </c>
    </row>
    <row r="38747" spans="1:6" ht="0.2" customHeight="1" x14ac:dyDescent="0.2"/>
    <row r="38748" spans="1:6" ht="12.75" customHeight="1" x14ac:dyDescent="0.2">
      <c r="A38748" s="80" t="s">
        <v>4871</v>
      </c>
      <c r="B38748" s="81" t="s">
        <v>4885</v>
      </c>
      <c r="C38748" s="82" t="s">
        <v>4870</v>
      </c>
      <c r="D38748" s="82" t="s">
        <v>4873</v>
      </c>
      <c r="E38748" s="82" t="s">
        <v>4874</v>
      </c>
      <c r="F38748" s="83" t="s">
        <v>4875</v>
      </c>
    </row>
    <row r="38749" spans="1:6" ht="409.6" hidden="1" customHeight="1" x14ac:dyDescent="0.2"/>
    <row r="38750" spans="1:6" ht="25.5" customHeight="1" thickBot="1" x14ac:dyDescent="0.25">
      <c r="A38750" s="84" t="s">
        <v>4935</v>
      </c>
      <c r="B38750" s="85" t="s">
        <v>4936</v>
      </c>
      <c r="C38750" s="86" t="s">
        <v>4888</v>
      </c>
      <c r="D38750" s="87">
        <v>0.20544000000000001</v>
      </c>
      <c r="E38750" s="88">
        <v>198902</v>
      </c>
      <c r="F38750" s="89">
        <f>+D38750*E38750</f>
        <v>40862.426879999999</v>
      </c>
    </row>
    <row r="38751" spans="1:6" ht="409.6" hidden="1" customHeight="1" thickBot="1" x14ac:dyDescent="0.25"/>
    <row r="38752" spans="1:6" ht="13.5" customHeight="1" thickBot="1" x14ac:dyDescent="0.25">
      <c r="A38752" s="90" t="s">
        <v>4893</v>
      </c>
      <c r="B38752" s="91"/>
      <c r="C38752" s="92">
        <v>5.3129562957270897</v>
      </c>
      <c r="D38752" s="91"/>
      <c r="E38752" s="93" t="s">
        <v>4884</v>
      </c>
      <c r="F38752" s="94">
        <v>40862</v>
      </c>
    </row>
    <row r="38753" spans="1:6" ht="0.2" customHeight="1" x14ac:dyDescent="0.2"/>
    <row r="38754" spans="1:6" ht="12.75" customHeight="1" x14ac:dyDescent="0.2">
      <c r="A38754" s="80" t="s">
        <v>4871</v>
      </c>
      <c r="B38754" s="81" t="s">
        <v>4894</v>
      </c>
      <c r="C38754" s="82" t="s">
        <v>4870</v>
      </c>
      <c r="D38754" s="82" t="s">
        <v>4873</v>
      </c>
      <c r="E38754" s="82" t="s">
        <v>4874</v>
      </c>
      <c r="F38754" s="83" t="s">
        <v>4875</v>
      </c>
    </row>
    <row r="38755" spans="1:6" ht="409.6" hidden="1" customHeight="1" x14ac:dyDescent="0.2"/>
    <row r="38756" spans="1:6" ht="25.5" customHeight="1" thickBot="1" x14ac:dyDescent="0.25">
      <c r="A38756" s="84" t="s">
        <v>4895</v>
      </c>
      <c r="B38756" s="85" t="s">
        <v>4896</v>
      </c>
      <c r="C38756" s="86" t="s">
        <v>4897</v>
      </c>
      <c r="D38756" s="87">
        <v>0.05</v>
      </c>
      <c r="E38756" s="88">
        <v>40862</v>
      </c>
      <c r="F38756" s="89">
        <f>+D38756*E38756</f>
        <v>2043.1000000000001</v>
      </c>
    </row>
    <row r="38757" spans="1:6" ht="409.6" hidden="1" customHeight="1" thickBot="1" x14ac:dyDescent="0.25"/>
    <row r="38758" spans="1:6" ht="13.5" customHeight="1" thickBot="1" x14ac:dyDescent="0.25">
      <c r="A38758" s="90" t="s">
        <v>4898</v>
      </c>
      <c r="B38758" s="91"/>
      <c r="C38758" s="92">
        <v>0.26563481259288402</v>
      </c>
      <c r="D38758" s="91"/>
      <c r="E38758" s="93" t="s">
        <v>4884</v>
      </c>
      <c r="F38758" s="94">
        <v>2043</v>
      </c>
    </row>
    <row r="38759" spans="1:6" ht="0.2" customHeight="1" thickBot="1" x14ac:dyDescent="0.25"/>
    <row r="38760" spans="1:6" ht="12.75" customHeight="1" thickBot="1" x14ac:dyDescent="0.3">
      <c r="A38760" s="157" t="s">
        <v>4909</v>
      </c>
      <c r="B38760" s="158"/>
      <c r="C38760" s="158"/>
      <c r="D38760" s="158"/>
      <c r="E38760" s="159">
        <v>769101</v>
      </c>
      <c r="F38760" s="160"/>
    </row>
    <row r="38761" spans="1:6" ht="12.75" customHeight="1" x14ac:dyDescent="0.2"/>
    <row r="38762" spans="1:6" ht="12.75" customHeight="1" x14ac:dyDescent="0.2"/>
    <row r="38763" spans="1:6" ht="409.6" hidden="1" customHeight="1" x14ac:dyDescent="0.2"/>
    <row r="38764" spans="1:6" ht="12.75" customHeight="1" x14ac:dyDescent="0.25">
      <c r="A38764" s="144" t="s">
        <v>4868</v>
      </c>
      <c r="B38764" s="145"/>
      <c r="C38764" s="145"/>
      <c r="D38764" s="145"/>
      <c r="E38764" s="146"/>
      <c r="F38764" s="147"/>
    </row>
    <row r="38765" spans="1:6" ht="12.75" customHeight="1" x14ac:dyDescent="0.2">
      <c r="A38765" s="138" t="s">
        <v>4333</v>
      </c>
      <c r="B38765" s="139"/>
      <c r="C38765" s="139"/>
      <c r="D38765" s="140"/>
      <c r="E38765" s="76" t="s">
        <v>4869</v>
      </c>
      <c r="F38765" s="77" t="s">
        <v>4870</v>
      </c>
    </row>
    <row r="38766" spans="1:6" ht="12.75" customHeight="1" x14ac:dyDescent="0.2">
      <c r="A38766" s="141"/>
      <c r="B38766" s="142"/>
      <c r="C38766" s="142"/>
      <c r="D38766" s="143"/>
      <c r="E38766" s="78" t="s">
        <v>4332</v>
      </c>
      <c r="F38766" s="79" t="s">
        <v>9</v>
      </c>
    </row>
    <row r="38767" spans="1:6" ht="409.6" hidden="1" customHeight="1" x14ac:dyDescent="0.2"/>
    <row r="38768" spans="1:6" ht="12.75" customHeight="1" x14ac:dyDescent="0.2">
      <c r="A38768" s="80" t="s">
        <v>4871</v>
      </c>
      <c r="B38768" s="81" t="s">
        <v>4872</v>
      </c>
      <c r="C38768" s="82" t="s">
        <v>4870</v>
      </c>
      <c r="D38768" s="82" t="s">
        <v>4873</v>
      </c>
      <c r="E38768" s="82" t="s">
        <v>4874</v>
      </c>
      <c r="F38768" s="83" t="s">
        <v>4875</v>
      </c>
    </row>
    <row r="38769" spans="1:6" ht="409.6" hidden="1" customHeight="1" x14ac:dyDescent="0.2"/>
    <row r="38770" spans="1:6" ht="25.5" customHeight="1" x14ac:dyDescent="0.2">
      <c r="A38770" s="84" t="s">
        <v>5048</v>
      </c>
      <c r="B38770" s="85" t="s">
        <v>5049</v>
      </c>
      <c r="C38770" s="86" t="s">
        <v>106</v>
      </c>
      <c r="D38770" s="87">
        <v>6.3E-2</v>
      </c>
      <c r="E38770" s="88">
        <v>331600</v>
      </c>
      <c r="F38770" s="89">
        <f>+D38770*E38770</f>
        <v>20890.8</v>
      </c>
    </row>
    <row r="38771" spans="1:6" ht="409.6" hidden="1" customHeight="1" x14ac:dyDescent="0.2"/>
    <row r="38772" spans="1:6" ht="25.5" customHeight="1" x14ac:dyDescent="0.2">
      <c r="A38772" s="84" t="s">
        <v>7349</v>
      </c>
      <c r="B38772" s="85" t="s">
        <v>7350</v>
      </c>
      <c r="C38772" s="86" t="s">
        <v>9</v>
      </c>
      <c r="D38772" s="87">
        <v>1</v>
      </c>
      <c r="E38772" s="88">
        <v>26157</v>
      </c>
      <c r="F38772" s="89">
        <f>+D38772*E38772</f>
        <v>26157</v>
      </c>
    </row>
    <row r="38773" spans="1:6" ht="409.6" hidden="1" customHeight="1" x14ac:dyDescent="0.2"/>
    <row r="38774" spans="1:6" ht="25.5" customHeight="1" thickBot="1" x14ac:dyDescent="0.25">
      <c r="A38774" s="84" t="s">
        <v>7421</v>
      </c>
      <c r="B38774" s="85" t="s">
        <v>7422</v>
      </c>
      <c r="C38774" s="86" t="s">
        <v>9</v>
      </c>
      <c r="D38774" s="87">
        <v>1</v>
      </c>
      <c r="E38774" s="88">
        <v>307900</v>
      </c>
      <c r="F38774" s="89">
        <f>+D38774*E38774</f>
        <v>307900</v>
      </c>
    </row>
    <row r="38775" spans="1:6" ht="409.6" hidden="1" customHeight="1" thickBot="1" x14ac:dyDescent="0.25"/>
    <row r="38776" spans="1:6" ht="13.5" customHeight="1" thickBot="1" x14ac:dyDescent="0.25">
      <c r="A38776" s="90" t="s">
        <v>4883</v>
      </c>
      <c r="B38776" s="91"/>
      <c r="C38776" s="92">
        <v>89.2158661616225</v>
      </c>
      <c r="D38776" s="91"/>
      <c r="E38776" s="93" t="s">
        <v>4884</v>
      </c>
      <c r="F38776" s="94">
        <v>354948</v>
      </c>
    </row>
    <row r="38777" spans="1:6" ht="0.2" customHeight="1" x14ac:dyDescent="0.2"/>
    <row r="38778" spans="1:6" ht="12.75" customHeight="1" x14ac:dyDescent="0.2">
      <c r="A38778" s="80" t="s">
        <v>4871</v>
      </c>
      <c r="B38778" s="81" t="s">
        <v>4885</v>
      </c>
      <c r="C38778" s="82" t="s">
        <v>4870</v>
      </c>
      <c r="D38778" s="82" t="s">
        <v>4873</v>
      </c>
      <c r="E38778" s="82" t="s">
        <v>4874</v>
      </c>
      <c r="F38778" s="83" t="s">
        <v>4875</v>
      </c>
    </row>
    <row r="38779" spans="1:6" ht="409.6" hidden="1" customHeight="1" x14ac:dyDescent="0.2"/>
    <row r="38780" spans="1:6" ht="25.5" customHeight="1" thickBot="1" x14ac:dyDescent="0.25">
      <c r="A38780" s="84" t="s">
        <v>4935</v>
      </c>
      <c r="B38780" s="85" t="s">
        <v>4936</v>
      </c>
      <c r="C38780" s="86" t="s">
        <v>4888</v>
      </c>
      <c r="D38780" s="87">
        <v>0.20544000000000001</v>
      </c>
      <c r="E38780" s="88">
        <v>198902</v>
      </c>
      <c r="F38780" s="89">
        <f>+D38780*E38780</f>
        <v>40862.426879999999</v>
      </c>
    </row>
    <row r="38781" spans="1:6" ht="409.6" hidden="1" customHeight="1" thickBot="1" x14ac:dyDescent="0.25"/>
    <row r="38782" spans="1:6" ht="13.5" customHeight="1" thickBot="1" x14ac:dyDescent="0.25">
      <c r="A38782" s="90" t="s">
        <v>4893</v>
      </c>
      <c r="B38782" s="91"/>
      <c r="C38782" s="92">
        <v>10.270627593608699</v>
      </c>
      <c r="D38782" s="91"/>
      <c r="E38782" s="93" t="s">
        <v>4884</v>
      </c>
      <c r="F38782" s="94">
        <v>40862</v>
      </c>
    </row>
    <row r="38783" spans="1:6" ht="0.2" customHeight="1" x14ac:dyDescent="0.2"/>
    <row r="38784" spans="1:6" ht="12.75" customHeight="1" x14ac:dyDescent="0.2">
      <c r="A38784" s="80" t="s">
        <v>4871</v>
      </c>
      <c r="B38784" s="81" t="s">
        <v>4894</v>
      </c>
      <c r="C38784" s="82" t="s">
        <v>4870</v>
      </c>
      <c r="D38784" s="82" t="s">
        <v>4873</v>
      </c>
      <c r="E38784" s="82" t="s">
        <v>4874</v>
      </c>
      <c r="F38784" s="83" t="s">
        <v>4875</v>
      </c>
    </row>
    <row r="38785" spans="1:6" ht="409.6" hidden="1" customHeight="1" x14ac:dyDescent="0.2"/>
    <row r="38786" spans="1:6" ht="25.5" customHeight="1" thickBot="1" x14ac:dyDescent="0.25">
      <c r="A38786" s="84" t="s">
        <v>4895</v>
      </c>
      <c r="B38786" s="85" t="s">
        <v>4896</v>
      </c>
      <c r="C38786" s="86" t="s">
        <v>4897</v>
      </c>
      <c r="D38786" s="87">
        <v>0.05</v>
      </c>
      <c r="E38786" s="88">
        <v>40862</v>
      </c>
      <c r="F38786" s="89">
        <f>+D38786*E38786</f>
        <v>2043.1000000000001</v>
      </c>
    </row>
    <row r="38787" spans="1:6" ht="409.6" hidden="1" customHeight="1" thickBot="1" x14ac:dyDescent="0.25"/>
    <row r="38788" spans="1:6" ht="13.5" customHeight="1" thickBot="1" x14ac:dyDescent="0.25">
      <c r="A38788" s="90" t="s">
        <v>4898</v>
      </c>
      <c r="B38788" s="91"/>
      <c r="C38788" s="92">
        <v>0.51350624476879603</v>
      </c>
      <c r="D38788" s="91"/>
      <c r="E38788" s="93" t="s">
        <v>4884</v>
      </c>
      <c r="F38788" s="94">
        <v>2043</v>
      </c>
    </row>
    <row r="38789" spans="1:6" ht="0.2" customHeight="1" thickBot="1" x14ac:dyDescent="0.25"/>
    <row r="38790" spans="1:6" ht="12.75" customHeight="1" thickBot="1" x14ac:dyDescent="0.3">
      <c r="A38790" s="157" t="s">
        <v>4909</v>
      </c>
      <c r="B38790" s="158"/>
      <c r="C38790" s="158"/>
      <c r="D38790" s="158"/>
      <c r="E38790" s="159">
        <v>397853</v>
      </c>
      <c r="F38790" s="160"/>
    </row>
    <row r="38791" spans="1:6" ht="12.75" customHeight="1" x14ac:dyDescent="0.2"/>
    <row r="38792" spans="1:6" ht="12.75" customHeight="1" x14ac:dyDescent="0.2"/>
    <row r="38793" spans="1:6" ht="409.6" hidden="1" customHeight="1" x14ac:dyDescent="0.2"/>
    <row r="38794" spans="1:6" ht="12.75" customHeight="1" x14ac:dyDescent="0.25">
      <c r="A38794" s="144" t="s">
        <v>4868</v>
      </c>
      <c r="B38794" s="145"/>
      <c r="C38794" s="145"/>
      <c r="D38794" s="145"/>
      <c r="E38794" s="146"/>
      <c r="F38794" s="147"/>
    </row>
    <row r="38795" spans="1:6" ht="12.75" customHeight="1" x14ac:dyDescent="0.2">
      <c r="A38795" s="138" t="s">
        <v>4335</v>
      </c>
      <c r="B38795" s="139"/>
      <c r="C38795" s="139"/>
      <c r="D38795" s="140"/>
      <c r="E38795" s="76" t="s">
        <v>4869</v>
      </c>
      <c r="F38795" s="77" t="s">
        <v>4870</v>
      </c>
    </row>
    <row r="38796" spans="1:6" ht="12.75" customHeight="1" x14ac:dyDescent="0.2">
      <c r="A38796" s="141"/>
      <c r="B38796" s="142"/>
      <c r="C38796" s="142"/>
      <c r="D38796" s="143"/>
      <c r="E38796" s="78" t="s">
        <v>4334</v>
      </c>
      <c r="F38796" s="79" t="s">
        <v>9</v>
      </c>
    </row>
    <row r="38797" spans="1:6" ht="409.6" hidden="1" customHeight="1" x14ac:dyDescent="0.2"/>
    <row r="38798" spans="1:6" ht="12.75" customHeight="1" x14ac:dyDescent="0.2">
      <c r="A38798" s="80" t="s">
        <v>4871</v>
      </c>
      <c r="B38798" s="81" t="s">
        <v>4872</v>
      </c>
      <c r="C38798" s="82" t="s">
        <v>4870</v>
      </c>
      <c r="D38798" s="82" t="s">
        <v>4873</v>
      </c>
      <c r="E38798" s="82" t="s">
        <v>4874</v>
      </c>
      <c r="F38798" s="83" t="s">
        <v>4875</v>
      </c>
    </row>
    <row r="38799" spans="1:6" ht="409.6" hidden="1" customHeight="1" x14ac:dyDescent="0.2"/>
    <row r="38800" spans="1:6" ht="25.5" customHeight="1" x14ac:dyDescent="0.2">
      <c r="A38800" s="84" t="s">
        <v>5048</v>
      </c>
      <c r="B38800" s="85" t="s">
        <v>5049</v>
      </c>
      <c r="C38800" s="86" t="s">
        <v>106</v>
      </c>
      <c r="D38800" s="87">
        <v>6.3E-2</v>
      </c>
      <c r="E38800" s="88">
        <v>331600</v>
      </c>
      <c r="F38800" s="89">
        <f>+D38800*E38800</f>
        <v>20890.8</v>
      </c>
    </row>
    <row r="38801" spans="1:6" ht="409.6" hidden="1" customHeight="1" x14ac:dyDescent="0.2"/>
    <row r="38802" spans="1:6" ht="25.5" customHeight="1" thickBot="1" x14ac:dyDescent="0.25">
      <c r="A38802" s="84" t="s">
        <v>7423</v>
      </c>
      <c r="B38802" s="85" t="s">
        <v>7424</v>
      </c>
      <c r="C38802" s="86" t="s">
        <v>263</v>
      </c>
      <c r="D38802" s="87">
        <v>2.06</v>
      </c>
      <c r="E38802" s="88">
        <v>501020</v>
      </c>
      <c r="F38802" s="89">
        <f>+D38802*E38802</f>
        <v>1032101.2000000001</v>
      </c>
    </row>
    <row r="38803" spans="1:6" ht="409.6" hidden="1" customHeight="1" thickBot="1" x14ac:dyDescent="0.25"/>
    <row r="38804" spans="1:6" ht="13.5" customHeight="1" thickBot="1" x14ac:dyDescent="0.25">
      <c r="A38804" s="90" t="s">
        <v>4883</v>
      </c>
      <c r="B38804" s="91"/>
      <c r="C38804" s="92">
        <v>87.808970258967506</v>
      </c>
      <c r="D38804" s="91"/>
      <c r="E38804" s="93" t="s">
        <v>4884</v>
      </c>
      <c r="F38804" s="94">
        <v>1052992</v>
      </c>
    </row>
    <row r="38805" spans="1:6" ht="0.2" customHeight="1" x14ac:dyDescent="0.2"/>
    <row r="38806" spans="1:6" ht="12.75" customHeight="1" x14ac:dyDescent="0.2">
      <c r="A38806" s="80" t="s">
        <v>4871</v>
      </c>
      <c r="B38806" s="81" t="s">
        <v>4885</v>
      </c>
      <c r="C38806" s="82" t="s">
        <v>4870</v>
      </c>
      <c r="D38806" s="82" t="s">
        <v>4873</v>
      </c>
      <c r="E38806" s="82" t="s">
        <v>4874</v>
      </c>
      <c r="F38806" s="83" t="s">
        <v>4875</v>
      </c>
    </row>
    <row r="38807" spans="1:6" ht="409.6" hidden="1" customHeight="1" x14ac:dyDescent="0.2"/>
    <row r="38808" spans="1:6" ht="25.5" customHeight="1" thickBot="1" x14ac:dyDescent="0.25">
      <c r="A38808" s="84" t="s">
        <v>4935</v>
      </c>
      <c r="B38808" s="85" t="s">
        <v>4936</v>
      </c>
      <c r="C38808" s="86" t="s">
        <v>4888</v>
      </c>
      <c r="D38808" s="87">
        <v>0.7</v>
      </c>
      <c r="E38808" s="88">
        <v>198902</v>
      </c>
      <c r="F38808" s="89">
        <f>+D38808*E38808</f>
        <v>139231.4</v>
      </c>
    </row>
    <row r="38809" spans="1:6" ht="409.6" hidden="1" customHeight="1" thickBot="1" x14ac:dyDescent="0.25"/>
    <row r="38810" spans="1:6" ht="13.5" customHeight="1" thickBot="1" x14ac:dyDescent="0.25">
      <c r="A38810" s="90" t="s">
        <v>4893</v>
      </c>
      <c r="B38810" s="91"/>
      <c r="C38810" s="92">
        <v>11.6104687767108</v>
      </c>
      <c r="D38810" s="91"/>
      <c r="E38810" s="93" t="s">
        <v>4884</v>
      </c>
      <c r="F38810" s="94">
        <v>139231</v>
      </c>
    </row>
    <row r="38811" spans="1:6" ht="0.2" customHeight="1" x14ac:dyDescent="0.2"/>
    <row r="38812" spans="1:6" ht="12.75" customHeight="1" x14ac:dyDescent="0.2">
      <c r="A38812" s="80" t="s">
        <v>4871</v>
      </c>
      <c r="B38812" s="81" t="s">
        <v>4894</v>
      </c>
      <c r="C38812" s="82" t="s">
        <v>4870</v>
      </c>
      <c r="D38812" s="82" t="s">
        <v>4873</v>
      </c>
      <c r="E38812" s="82" t="s">
        <v>4874</v>
      </c>
      <c r="F38812" s="83" t="s">
        <v>4875</v>
      </c>
    </row>
    <row r="38813" spans="1:6" ht="409.6" hidden="1" customHeight="1" x14ac:dyDescent="0.2"/>
    <row r="38814" spans="1:6" ht="25.5" customHeight="1" thickBot="1" x14ac:dyDescent="0.25">
      <c r="A38814" s="84" t="s">
        <v>4895</v>
      </c>
      <c r="B38814" s="85" t="s">
        <v>4896</v>
      </c>
      <c r="C38814" s="86" t="s">
        <v>4897</v>
      </c>
      <c r="D38814" s="87">
        <v>0.05</v>
      </c>
      <c r="E38814" s="88">
        <v>139231</v>
      </c>
      <c r="F38814" s="89">
        <f>+D38814*E38814</f>
        <v>6961.55</v>
      </c>
    </row>
    <row r="38815" spans="1:6" ht="409.6" hidden="1" customHeight="1" thickBot="1" x14ac:dyDescent="0.25"/>
    <row r="38816" spans="1:6" ht="13.5" customHeight="1" thickBot="1" x14ac:dyDescent="0.25">
      <c r="A38816" s="90" t="s">
        <v>4898</v>
      </c>
      <c r="B38816" s="91"/>
      <c r="C38816" s="92">
        <v>0.58056096432160198</v>
      </c>
      <c r="D38816" s="91"/>
      <c r="E38816" s="93" t="s">
        <v>4884</v>
      </c>
      <c r="F38816" s="94">
        <v>6962</v>
      </c>
    </row>
    <row r="38817" spans="1:6" ht="0.2" customHeight="1" thickBot="1" x14ac:dyDescent="0.25"/>
    <row r="38818" spans="1:6" ht="12.75" customHeight="1" thickBot="1" x14ac:dyDescent="0.3">
      <c r="A38818" s="157" t="s">
        <v>4909</v>
      </c>
      <c r="B38818" s="158"/>
      <c r="C38818" s="158"/>
      <c r="D38818" s="158"/>
      <c r="E38818" s="159">
        <v>1199185</v>
      </c>
      <c r="F38818" s="160"/>
    </row>
    <row r="38819" spans="1:6" ht="12.75" customHeight="1" x14ac:dyDescent="0.2"/>
    <row r="38820" spans="1:6" ht="12.75" customHeight="1" x14ac:dyDescent="0.2"/>
    <row r="38821" spans="1:6" ht="409.6" hidden="1" customHeight="1" x14ac:dyDescent="0.2"/>
    <row r="38822" spans="1:6" ht="12.75" customHeight="1" x14ac:dyDescent="0.25">
      <c r="A38822" s="144" t="s">
        <v>4868</v>
      </c>
      <c r="B38822" s="145"/>
      <c r="C38822" s="145"/>
      <c r="D38822" s="145"/>
      <c r="E38822" s="146"/>
      <c r="F38822" s="147"/>
    </row>
    <row r="38823" spans="1:6" ht="12.75" customHeight="1" x14ac:dyDescent="0.2">
      <c r="A38823" s="138" t="s">
        <v>4337</v>
      </c>
      <c r="B38823" s="139"/>
      <c r="C38823" s="139"/>
      <c r="D38823" s="140"/>
      <c r="E38823" s="76" t="s">
        <v>4869</v>
      </c>
      <c r="F38823" s="77" t="s">
        <v>4870</v>
      </c>
    </row>
    <row r="38824" spans="1:6" ht="12.75" customHeight="1" x14ac:dyDescent="0.2">
      <c r="A38824" s="141"/>
      <c r="B38824" s="142"/>
      <c r="C38824" s="142"/>
      <c r="D38824" s="143"/>
      <c r="E38824" s="78" t="s">
        <v>4336</v>
      </c>
      <c r="F38824" s="79" t="s">
        <v>263</v>
      </c>
    </row>
    <row r="38825" spans="1:6" ht="409.6" hidden="1" customHeight="1" x14ac:dyDescent="0.2"/>
    <row r="38826" spans="1:6" ht="12.75" customHeight="1" x14ac:dyDescent="0.2">
      <c r="A38826" s="80" t="s">
        <v>4871</v>
      </c>
      <c r="B38826" s="81" t="s">
        <v>4872</v>
      </c>
      <c r="C38826" s="82" t="s">
        <v>4870</v>
      </c>
      <c r="D38826" s="82" t="s">
        <v>4873</v>
      </c>
      <c r="E38826" s="82" t="s">
        <v>4874</v>
      </c>
      <c r="F38826" s="83" t="s">
        <v>4875</v>
      </c>
    </row>
    <row r="38827" spans="1:6" ht="409.6" hidden="1" customHeight="1" x14ac:dyDescent="0.2"/>
    <row r="38828" spans="1:6" ht="25.5" customHeight="1" thickBot="1" x14ac:dyDescent="0.25">
      <c r="A38828" s="84" t="s">
        <v>7425</v>
      </c>
      <c r="B38828" s="85" t="s">
        <v>7426</v>
      </c>
      <c r="C38828" s="86" t="s">
        <v>263</v>
      </c>
      <c r="D38828" s="87">
        <v>1</v>
      </c>
      <c r="E38828" s="88">
        <v>258000</v>
      </c>
      <c r="F38828" s="89">
        <f>+D38828*E38828</f>
        <v>258000</v>
      </c>
    </row>
    <row r="38829" spans="1:6" ht="409.6" hidden="1" customHeight="1" thickBot="1" x14ac:dyDescent="0.25"/>
    <row r="38830" spans="1:6" ht="13.5" customHeight="1" thickBot="1" x14ac:dyDescent="0.25">
      <c r="A38830" s="90" t="s">
        <v>4883</v>
      </c>
      <c r="B38830" s="91"/>
      <c r="C38830" s="92">
        <v>86.0662710286921</v>
      </c>
      <c r="D38830" s="91"/>
      <c r="E38830" s="93" t="s">
        <v>4884</v>
      </c>
      <c r="F38830" s="94">
        <v>258000</v>
      </c>
    </row>
    <row r="38831" spans="1:6" ht="0.2" customHeight="1" x14ac:dyDescent="0.2"/>
    <row r="38832" spans="1:6" ht="12.75" customHeight="1" x14ac:dyDescent="0.2">
      <c r="A38832" s="80" t="s">
        <v>4871</v>
      </c>
      <c r="B38832" s="81" t="s">
        <v>4885</v>
      </c>
      <c r="C38832" s="82" t="s">
        <v>4870</v>
      </c>
      <c r="D38832" s="82" t="s">
        <v>4873</v>
      </c>
      <c r="E38832" s="82" t="s">
        <v>4874</v>
      </c>
      <c r="F38832" s="83" t="s">
        <v>4875</v>
      </c>
    </row>
    <row r="38833" spans="1:6" ht="409.6" hidden="1" customHeight="1" x14ac:dyDescent="0.2"/>
    <row r="38834" spans="1:6" ht="25.5" customHeight="1" thickBot="1" x14ac:dyDescent="0.25">
      <c r="A38834" s="84" t="s">
        <v>4935</v>
      </c>
      <c r="B38834" s="85" t="s">
        <v>4936</v>
      </c>
      <c r="C38834" s="86" t="s">
        <v>4888</v>
      </c>
      <c r="D38834" s="87">
        <v>0.2</v>
      </c>
      <c r="E38834" s="88">
        <v>198902</v>
      </c>
      <c r="F38834" s="89">
        <f>+D38834*E38834</f>
        <v>39780.400000000001</v>
      </c>
    </row>
    <row r="38835" spans="1:6" ht="409.6" hidden="1" customHeight="1" thickBot="1" x14ac:dyDescent="0.25"/>
    <row r="38836" spans="1:6" ht="13.5" customHeight="1" thickBot="1" x14ac:dyDescent="0.25">
      <c r="A38836" s="90" t="s">
        <v>4893</v>
      </c>
      <c r="B38836" s="91"/>
      <c r="C38836" s="92">
        <v>13.2702180679123</v>
      </c>
      <c r="D38836" s="91"/>
      <c r="E38836" s="93" t="s">
        <v>4884</v>
      </c>
      <c r="F38836" s="94">
        <v>39780</v>
      </c>
    </row>
    <row r="38837" spans="1:6" ht="0.2" customHeight="1" x14ac:dyDescent="0.2"/>
    <row r="38838" spans="1:6" ht="12.75" customHeight="1" x14ac:dyDescent="0.2">
      <c r="A38838" s="80" t="s">
        <v>4871</v>
      </c>
      <c r="B38838" s="81" t="s">
        <v>4894</v>
      </c>
      <c r="C38838" s="82" t="s">
        <v>4870</v>
      </c>
      <c r="D38838" s="82" t="s">
        <v>4873</v>
      </c>
      <c r="E38838" s="82" t="s">
        <v>4874</v>
      </c>
      <c r="F38838" s="83" t="s">
        <v>4875</v>
      </c>
    </row>
    <row r="38839" spans="1:6" ht="409.6" hidden="1" customHeight="1" x14ac:dyDescent="0.2"/>
    <row r="38840" spans="1:6" ht="25.5" customHeight="1" thickBot="1" x14ac:dyDescent="0.25">
      <c r="A38840" s="84" t="s">
        <v>4895</v>
      </c>
      <c r="B38840" s="85" t="s">
        <v>4896</v>
      </c>
      <c r="C38840" s="86" t="s">
        <v>4897</v>
      </c>
      <c r="D38840" s="87">
        <v>0.05</v>
      </c>
      <c r="E38840" s="88">
        <v>39780</v>
      </c>
      <c r="F38840" s="89">
        <f>+D38840*E38840</f>
        <v>1989</v>
      </c>
    </row>
    <row r="38841" spans="1:6" ht="409.6" hidden="1" customHeight="1" thickBot="1" x14ac:dyDescent="0.25"/>
    <row r="38842" spans="1:6" ht="13.5" customHeight="1" thickBot="1" x14ac:dyDescent="0.25">
      <c r="A38842" s="90" t="s">
        <v>4898</v>
      </c>
      <c r="B38842" s="91"/>
      <c r="C38842" s="92">
        <v>0.66351090339561503</v>
      </c>
      <c r="D38842" s="91"/>
      <c r="E38842" s="93" t="s">
        <v>4884</v>
      </c>
      <c r="F38842" s="94">
        <v>1989</v>
      </c>
    </row>
    <row r="38843" spans="1:6" ht="0.2" customHeight="1" thickBot="1" x14ac:dyDescent="0.25"/>
    <row r="38844" spans="1:6" ht="12.75" customHeight="1" thickBot="1" x14ac:dyDescent="0.3">
      <c r="A38844" s="157" t="s">
        <v>4909</v>
      </c>
      <c r="B38844" s="158"/>
      <c r="C38844" s="158"/>
      <c r="D38844" s="158"/>
      <c r="E38844" s="159">
        <v>299769</v>
      </c>
      <c r="F38844" s="160"/>
    </row>
    <row r="38845" spans="1:6" ht="12.75" customHeight="1" x14ac:dyDescent="0.2"/>
    <row r="38846" spans="1:6" ht="12.75" customHeight="1" x14ac:dyDescent="0.2"/>
    <row r="38847" spans="1:6" ht="409.6" hidden="1" customHeight="1" x14ac:dyDescent="0.2"/>
    <row r="38848" spans="1:6" ht="12.75" customHeight="1" x14ac:dyDescent="0.25">
      <c r="A38848" s="144" t="s">
        <v>4868</v>
      </c>
      <c r="B38848" s="145"/>
      <c r="C38848" s="145"/>
      <c r="D38848" s="145"/>
      <c r="E38848" s="146"/>
      <c r="F38848" s="147"/>
    </row>
    <row r="38849" spans="1:6" ht="12.75" customHeight="1" x14ac:dyDescent="0.2">
      <c r="A38849" s="138" t="s">
        <v>4339</v>
      </c>
      <c r="B38849" s="139"/>
      <c r="C38849" s="139"/>
      <c r="D38849" s="140"/>
      <c r="E38849" s="76" t="s">
        <v>4869</v>
      </c>
      <c r="F38849" s="77" t="s">
        <v>4870</v>
      </c>
    </row>
    <row r="38850" spans="1:6" ht="12.75" customHeight="1" x14ac:dyDescent="0.2">
      <c r="A38850" s="141"/>
      <c r="B38850" s="142"/>
      <c r="C38850" s="142"/>
      <c r="D38850" s="143"/>
      <c r="E38850" s="78" t="s">
        <v>4338</v>
      </c>
      <c r="F38850" s="79" t="s">
        <v>9</v>
      </c>
    </row>
    <row r="38851" spans="1:6" ht="409.6" hidden="1" customHeight="1" x14ac:dyDescent="0.2"/>
    <row r="38852" spans="1:6" ht="12.75" customHeight="1" x14ac:dyDescent="0.2">
      <c r="A38852" s="80" t="s">
        <v>4871</v>
      </c>
      <c r="B38852" s="81" t="s">
        <v>4872</v>
      </c>
      <c r="C38852" s="82" t="s">
        <v>4870</v>
      </c>
      <c r="D38852" s="82" t="s">
        <v>4873</v>
      </c>
      <c r="E38852" s="82" t="s">
        <v>4874</v>
      </c>
      <c r="F38852" s="83" t="s">
        <v>4875</v>
      </c>
    </row>
    <row r="38853" spans="1:6" ht="409.6" hidden="1" customHeight="1" x14ac:dyDescent="0.2"/>
    <row r="38854" spans="1:6" ht="25.5" customHeight="1" x14ac:dyDescent="0.2">
      <c r="A38854" s="84" t="s">
        <v>7349</v>
      </c>
      <c r="B38854" s="85" t="s">
        <v>7350</v>
      </c>
      <c r="C38854" s="86" t="s">
        <v>9</v>
      </c>
      <c r="D38854" s="87">
        <v>1</v>
      </c>
      <c r="E38854" s="88">
        <v>26157</v>
      </c>
      <c r="F38854" s="89">
        <f>+D38854*E38854</f>
        <v>26157</v>
      </c>
    </row>
    <row r="38855" spans="1:6" ht="409.6" hidden="1" customHeight="1" x14ac:dyDescent="0.2"/>
    <row r="38856" spans="1:6" ht="25.5" customHeight="1" x14ac:dyDescent="0.2">
      <c r="A38856" s="84" t="s">
        <v>7427</v>
      </c>
      <c r="B38856" s="85" t="s">
        <v>7428</v>
      </c>
      <c r="C38856" s="86" t="s">
        <v>9</v>
      </c>
      <c r="D38856" s="87">
        <v>1</v>
      </c>
      <c r="E38856" s="88">
        <v>1385115</v>
      </c>
      <c r="F38856" s="89">
        <f>+D38856*E38856</f>
        <v>1385115</v>
      </c>
    </row>
    <row r="38857" spans="1:6" ht="409.6" hidden="1" customHeight="1" x14ac:dyDescent="0.2"/>
    <row r="38858" spans="1:6" ht="25.5" customHeight="1" x14ac:dyDescent="0.2">
      <c r="A38858" s="84" t="s">
        <v>7429</v>
      </c>
      <c r="B38858" s="85" t="s">
        <v>7430</v>
      </c>
      <c r="C38858" s="86" t="s">
        <v>9</v>
      </c>
      <c r="D38858" s="87">
        <v>1</v>
      </c>
      <c r="E38858" s="88">
        <v>35100</v>
      </c>
      <c r="F38858" s="89">
        <f>+D38858*E38858</f>
        <v>35100</v>
      </c>
    </row>
    <row r="38859" spans="1:6" ht="409.6" hidden="1" customHeight="1" x14ac:dyDescent="0.2"/>
    <row r="38860" spans="1:6" ht="25.5" customHeight="1" thickBot="1" x14ac:dyDescent="0.25">
      <c r="A38860" s="84" t="s">
        <v>7431</v>
      </c>
      <c r="B38860" s="85" t="s">
        <v>7432</v>
      </c>
      <c r="C38860" s="86" t="s">
        <v>9</v>
      </c>
      <c r="D38860" s="87">
        <v>1</v>
      </c>
      <c r="E38860" s="88">
        <v>37900</v>
      </c>
      <c r="F38860" s="89">
        <f>+D38860*E38860</f>
        <v>37900</v>
      </c>
    </row>
    <row r="38861" spans="1:6" ht="409.6" hidden="1" customHeight="1" thickBot="1" x14ac:dyDescent="0.25"/>
    <row r="38862" spans="1:6" ht="13.5" customHeight="1" thickBot="1" x14ac:dyDescent="0.25">
      <c r="A38862" s="90" t="s">
        <v>4883</v>
      </c>
      <c r="B38862" s="91"/>
      <c r="C38862" s="92">
        <v>94.640467198485993</v>
      </c>
      <c r="D38862" s="91"/>
      <c r="E38862" s="93" t="s">
        <v>4884</v>
      </c>
      <c r="F38862" s="94">
        <v>1484272</v>
      </c>
    </row>
    <row r="38863" spans="1:6" ht="0.2" customHeight="1" x14ac:dyDescent="0.2"/>
    <row r="38864" spans="1:6" ht="12.75" customHeight="1" x14ac:dyDescent="0.2">
      <c r="A38864" s="80" t="s">
        <v>4871</v>
      </c>
      <c r="B38864" s="81" t="s">
        <v>4885</v>
      </c>
      <c r="C38864" s="82" t="s">
        <v>4870</v>
      </c>
      <c r="D38864" s="82" t="s">
        <v>4873</v>
      </c>
      <c r="E38864" s="82" t="s">
        <v>4874</v>
      </c>
      <c r="F38864" s="83" t="s">
        <v>4875</v>
      </c>
    </row>
    <row r="38865" spans="1:6" ht="409.6" hidden="1" customHeight="1" x14ac:dyDescent="0.2"/>
    <row r="38866" spans="1:6" ht="25.5" customHeight="1" thickBot="1" x14ac:dyDescent="0.25">
      <c r="A38866" s="84" t="s">
        <v>4935</v>
      </c>
      <c r="B38866" s="85" t="s">
        <v>4936</v>
      </c>
      <c r="C38866" s="86" t="s">
        <v>4888</v>
      </c>
      <c r="D38866" s="87">
        <v>0.3</v>
      </c>
      <c r="E38866" s="88">
        <v>198902</v>
      </c>
      <c r="F38866" s="89">
        <f>+D38866*E38866</f>
        <v>59670.6</v>
      </c>
    </row>
    <row r="38867" spans="1:6" ht="409.6" hidden="1" customHeight="1" thickBot="1" x14ac:dyDescent="0.25"/>
    <row r="38868" spans="1:6" ht="13.5" customHeight="1" thickBot="1" x14ac:dyDescent="0.25">
      <c r="A38868" s="90" t="s">
        <v>4893</v>
      </c>
      <c r="B38868" s="91"/>
      <c r="C38868" s="92">
        <v>3.8047550032614401</v>
      </c>
      <c r="D38868" s="91"/>
      <c r="E38868" s="93" t="s">
        <v>4884</v>
      </c>
      <c r="F38868" s="94">
        <v>59671</v>
      </c>
    </row>
    <row r="38869" spans="1:6" ht="0.2" customHeight="1" x14ac:dyDescent="0.2"/>
    <row r="38870" spans="1:6" ht="12.75" customHeight="1" x14ac:dyDescent="0.2">
      <c r="A38870" s="80" t="s">
        <v>4871</v>
      </c>
      <c r="B38870" s="81" t="s">
        <v>4894</v>
      </c>
      <c r="C38870" s="82" t="s">
        <v>4870</v>
      </c>
      <c r="D38870" s="82" t="s">
        <v>4873</v>
      </c>
      <c r="E38870" s="82" t="s">
        <v>4874</v>
      </c>
      <c r="F38870" s="83" t="s">
        <v>4875</v>
      </c>
    </row>
    <row r="38871" spans="1:6" ht="409.6" hidden="1" customHeight="1" x14ac:dyDescent="0.2"/>
    <row r="38872" spans="1:6" ht="25.5" customHeight="1" thickBot="1" x14ac:dyDescent="0.25">
      <c r="A38872" s="84" t="s">
        <v>4895</v>
      </c>
      <c r="B38872" s="85" t="s">
        <v>4896</v>
      </c>
      <c r="C38872" s="86" t="s">
        <v>4897</v>
      </c>
      <c r="D38872" s="87">
        <v>0.05</v>
      </c>
      <c r="E38872" s="88">
        <v>59671</v>
      </c>
      <c r="F38872" s="89">
        <f>+D38872*E38872</f>
        <v>2983.55</v>
      </c>
    </row>
    <row r="38873" spans="1:6" ht="409.6" hidden="1" customHeight="1" thickBot="1" x14ac:dyDescent="0.25"/>
    <row r="38874" spans="1:6" ht="13.5" customHeight="1" thickBot="1" x14ac:dyDescent="0.25">
      <c r="A38874" s="90" t="s">
        <v>4898</v>
      </c>
      <c r="B38874" s="91"/>
      <c r="C38874" s="92">
        <v>0.19026644315885699</v>
      </c>
      <c r="D38874" s="91"/>
      <c r="E38874" s="93" t="s">
        <v>4884</v>
      </c>
      <c r="F38874" s="94">
        <v>2984</v>
      </c>
    </row>
    <row r="38875" spans="1:6" ht="0.2" customHeight="1" x14ac:dyDescent="0.2"/>
    <row r="38876" spans="1:6" ht="12.75" customHeight="1" x14ac:dyDescent="0.2">
      <c r="A38876" s="80" t="s">
        <v>4871</v>
      </c>
      <c r="B38876" s="81" t="s">
        <v>4905</v>
      </c>
      <c r="C38876" s="82" t="s">
        <v>4870</v>
      </c>
      <c r="D38876" s="82" t="s">
        <v>4873</v>
      </c>
      <c r="E38876" s="82" t="s">
        <v>4874</v>
      </c>
      <c r="F38876" s="83" t="s">
        <v>4875</v>
      </c>
    </row>
    <row r="38877" spans="1:6" ht="409.6" hidden="1" customHeight="1" x14ac:dyDescent="0.2"/>
    <row r="38878" spans="1:6" ht="25.5" customHeight="1" thickBot="1" x14ac:dyDescent="0.25">
      <c r="A38878" s="84" t="s">
        <v>4949</v>
      </c>
      <c r="B38878" s="85" t="s">
        <v>4950</v>
      </c>
      <c r="C38878" s="86" t="s">
        <v>9</v>
      </c>
      <c r="D38878" s="87">
        <v>10</v>
      </c>
      <c r="E38878" s="88">
        <v>2140</v>
      </c>
      <c r="F38878" s="89">
        <f>+D38878*E38878</f>
        <v>21400</v>
      </c>
    </row>
    <row r="38879" spans="1:6" ht="409.6" hidden="1" customHeight="1" thickBot="1" x14ac:dyDescent="0.25"/>
    <row r="38880" spans="1:6" ht="13.5" customHeight="1" thickBot="1" x14ac:dyDescent="0.25">
      <c r="A38880" s="90" t="s">
        <v>4908</v>
      </c>
      <c r="B38880" s="91"/>
      <c r="C38880" s="92">
        <v>1.36451135509368</v>
      </c>
      <c r="D38880" s="91"/>
      <c r="E38880" s="93" t="s">
        <v>4884</v>
      </c>
      <c r="F38880" s="94">
        <v>21400</v>
      </c>
    </row>
    <row r="38881" spans="1:6" ht="0.2" customHeight="1" thickBot="1" x14ac:dyDescent="0.25"/>
    <row r="38882" spans="1:6" ht="12.75" customHeight="1" thickBot="1" x14ac:dyDescent="0.3">
      <c r="A38882" s="157" t="s">
        <v>4909</v>
      </c>
      <c r="B38882" s="158"/>
      <c r="C38882" s="158"/>
      <c r="D38882" s="158"/>
      <c r="E38882" s="159">
        <v>1568327</v>
      </c>
      <c r="F38882" s="160"/>
    </row>
    <row r="38883" spans="1:6" ht="12.75" customHeight="1" x14ac:dyDescent="0.2"/>
    <row r="38884" spans="1:6" ht="12.75" customHeight="1" x14ac:dyDescent="0.2"/>
    <row r="38885" spans="1:6" ht="409.6" hidden="1" customHeight="1" x14ac:dyDescent="0.2"/>
    <row r="38886" spans="1:6" ht="12.75" customHeight="1" x14ac:dyDescent="0.25">
      <c r="A38886" s="144" t="s">
        <v>4868</v>
      </c>
      <c r="B38886" s="145"/>
      <c r="C38886" s="145"/>
      <c r="D38886" s="145"/>
      <c r="E38886" s="146"/>
      <c r="F38886" s="147"/>
    </row>
    <row r="38887" spans="1:6" ht="12.75" customHeight="1" x14ac:dyDescent="0.2">
      <c r="A38887" s="138" t="s">
        <v>4341</v>
      </c>
      <c r="B38887" s="139"/>
      <c r="C38887" s="139"/>
      <c r="D38887" s="140"/>
      <c r="E38887" s="76" t="s">
        <v>4869</v>
      </c>
      <c r="F38887" s="77" t="s">
        <v>4870</v>
      </c>
    </row>
    <row r="38888" spans="1:6" ht="12.75" customHeight="1" x14ac:dyDescent="0.2">
      <c r="A38888" s="141"/>
      <c r="B38888" s="142"/>
      <c r="C38888" s="142"/>
      <c r="D38888" s="143"/>
      <c r="E38888" s="78" t="s">
        <v>4340</v>
      </c>
      <c r="F38888" s="79" t="s">
        <v>9</v>
      </c>
    </row>
    <row r="38889" spans="1:6" ht="409.6" hidden="1" customHeight="1" x14ac:dyDescent="0.2"/>
    <row r="38890" spans="1:6" ht="12.75" customHeight="1" x14ac:dyDescent="0.2">
      <c r="A38890" s="80" t="s">
        <v>4871</v>
      </c>
      <c r="B38890" s="81" t="s">
        <v>4872</v>
      </c>
      <c r="C38890" s="82" t="s">
        <v>4870</v>
      </c>
      <c r="D38890" s="82" t="s">
        <v>4873</v>
      </c>
      <c r="E38890" s="82" t="s">
        <v>4874</v>
      </c>
      <c r="F38890" s="83" t="s">
        <v>4875</v>
      </c>
    </row>
    <row r="38891" spans="1:6" ht="409.6" hidden="1" customHeight="1" x14ac:dyDescent="0.2"/>
    <row r="38892" spans="1:6" ht="25.5" customHeight="1" x14ac:dyDescent="0.2">
      <c r="A38892" s="84" t="s">
        <v>7349</v>
      </c>
      <c r="B38892" s="85" t="s">
        <v>7350</v>
      </c>
      <c r="C38892" s="86" t="s">
        <v>9</v>
      </c>
      <c r="D38892" s="87">
        <v>2</v>
      </c>
      <c r="E38892" s="88">
        <v>26157</v>
      </c>
      <c r="F38892" s="89">
        <f>+D38892*E38892</f>
        <v>52314</v>
      </c>
    </row>
    <row r="38893" spans="1:6" ht="409.6" hidden="1" customHeight="1" x14ac:dyDescent="0.2"/>
    <row r="38894" spans="1:6" ht="25.5" customHeight="1" x14ac:dyDescent="0.2">
      <c r="A38894" s="84" t="s">
        <v>7433</v>
      </c>
      <c r="B38894" s="85" t="s">
        <v>7434</v>
      </c>
      <c r="C38894" s="86" t="s">
        <v>9</v>
      </c>
      <c r="D38894" s="87">
        <v>1</v>
      </c>
      <c r="E38894" s="88">
        <v>2512000</v>
      </c>
      <c r="F38894" s="89">
        <f>+D38894*E38894</f>
        <v>2512000</v>
      </c>
    </row>
    <row r="38895" spans="1:6" ht="409.6" hidden="1" customHeight="1" x14ac:dyDescent="0.2"/>
    <row r="38896" spans="1:6" ht="25.5" customHeight="1" x14ac:dyDescent="0.2">
      <c r="A38896" s="84" t="s">
        <v>7429</v>
      </c>
      <c r="B38896" s="85" t="s">
        <v>7430</v>
      </c>
      <c r="C38896" s="86" t="s">
        <v>9</v>
      </c>
      <c r="D38896" s="87">
        <v>2</v>
      </c>
      <c r="E38896" s="88">
        <v>35100</v>
      </c>
      <c r="F38896" s="89">
        <f>+D38896*E38896</f>
        <v>70200</v>
      </c>
    </row>
    <row r="38897" spans="1:6" ht="409.6" hidden="1" customHeight="1" x14ac:dyDescent="0.2"/>
    <row r="38898" spans="1:6" ht="25.5" customHeight="1" thickBot="1" x14ac:dyDescent="0.25">
      <c r="A38898" s="84" t="s">
        <v>7431</v>
      </c>
      <c r="B38898" s="85" t="s">
        <v>7432</v>
      </c>
      <c r="C38898" s="86" t="s">
        <v>9</v>
      </c>
      <c r="D38898" s="87">
        <v>2</v>
      </c>
      <c r="E38898" s="88">
        <v>37900</v>
      </c>
      <c r="F38898" s="89">
        <f>+D38898*E38898</f>
        <v>75800</v>
      </c>
    </row>
    <row r="38899" spans="1:6" ht="409.6" hidden="1" customHeight="1" thickBot="1" x14ac:dyDescent="0.25"/>
    <row r="38900" spans="1:6" ht="13.5" customHeight="1" thickBot="1" x14ac:dyDescent="0.25">
      <c r="A38900" s="90" t="s">
        <v>4883</v>
      </c>
      <c r="B38900" s="91"/>
      <c r="C38900" s="92">
        <v>96.272484213674602</v>
      </c>
      <c r="D38900" s="91"/>
      <c r="E38900" s="93" t="s">
        <v>4884</v>
      </c>
      <c r="F38900" s="94">
        <v>2710314</v>
      </c>
    </row>
    <row r="38901" spans="1:6" ht="0.2" customHeight="1" x14ac:dyDescent="0.2"/>
    <row r="38902" spans="1:6" ht="12.75" customHeight="1" x14ac:dyDescent="0.2">
      <c r="A38902" s="80" t="s">
        <v>4871</v>
      </c>
      <c r="B38902" s="81" t="s">
        <v>4885</v>
      </c>
      <c r="C38902" s="82" t="s">
        <v>4870</v>
      </c>
      <c r="D38902" s="82" t="s">
        <v>4873</v>
      </c>
      <c r="E38902" s="82" t="s">
        <v>4874</v>
      </c>
      <c r="F38902" s="83" t="s">
        <v>4875</v>
      </c>
    </row>
    <row r="38903" spans="1:6" ht="409.6" hidden="1" customHeight="1" x14ac:dyDescent="0.2"/>
    <row r="38904" spans="1:6" ht="25.5" customHeight="1" thickBot="1" x14ac:dyDescent="0.25">
      <c r="A38904" s="84" t="s">
        <v>4935</v>
      </c>
      <c r="B38904" s="85" t="s">
        <v>4936</v>
      </c>
      <c r="C38904" s="86" t="s">
        <v>4888</v>
      </c>
      <c r="D38904" s="87">
        <v>0.4</v>
      </c>
      <c r="E38904" s="88">
        <v>198902</v>
      </c>
      <c r="F38904" s="89">
        <f>+D38904*E38904</f>
        <v>79560.800000000003</v>
      </c>
    </row>
    <row r="38905" spans="1:6" ht="409.6" hidden="1" customHeight="1" thickBot="1" x14ac:dyDescent="0.25"/>
    <row r="38906" spans="1:6" ht="13.5" customHeight="1" thickBot="1" x14ac:dyDescent="0.25">
      <c r="A38906" s="90" t="s">
        <v>4893</v>
      </c>
      <c r="B38906" s="91"/>
      <c r="C38906" s="92">
        <v>2.82606927334772</v>
      </c>
      <c r="D38906" s="91"/>
      <c r="E38906" s="93" t="s">
        <v>4884</v>
      </c>
      <c r="F38906" s="94">
        <v>79561</v>
      </c>
    </row>
    <row r="38907" spans="1:6" ht="0.2" customHeight="1" x14ac:dyDescent="0.2"/>
    <row r="38908" spans="1:6" ht="12.75" customHeight="1" x14ac:dyDescent="0.2">
      <c r="A38908" s="80" t="s">
        <v>4871</v>
      </c>
      <c r="B38908" s="81" t="s">
        <v>4894</v>
      </c>
      <c r="C38908" s="82" t="s">
        <v>4870</v>
      </c>
      <c r="D38908" s="82" t="s">
        <v>4873</v>
      </c>
      <c r="E38908" s="82" t="s">
        <v>4874</v>
      </c>
      <c r="F38908" s="83" t="s">
        <v>4875</v>
      </c>
    </row>
    <row r="38909" spans="1:6" ht="409.6" hidden="1" customHeight="1" x14ac:dyDescent="0.2"/>
    <row r="38910" spans="1:6" ht="25.5" customHeight="1" thickBot="1" x14ac:dyDescent="0.25">
      <c r="A38910" s="84" t="s">
        <v>4895</v>
      </c>
      <c r="B38910" s="85" t="s">
        <v>4896</v>
      </c>
      <c r="C38910" s="86" t="s">
        <v>4897</v>
      </c>
      <c r="D38910" s="87">
        <v>0.05</v>
      </c>
      <c r="E38910" s="88">
        <v>79561</v>
      </c>
      <c r="F38910" s="89">
        <f>+D38910*E38910</f>
        <v>3978.05</v>
      </c>
    </row>
    <row r="38911" spans="1:6" ht="409.6" hidden="1" customHeight="1" thickBot="1" x14ac:dyDescent="0.25"/>
    <row r="38912" spans="1:6" ht="13.5" customHeight="1" thickBot="1" x14ac:dyDescent="0.25">
      <c r="A38912" s="90" t="s">
        <v>4898</v>
      </c>
      <c r="B38912" s="91"/>
      <c r="C38912" s="92">
        <v>0.14130168762807499</v>
      </c>
      <c r="D38912" s="91"/>
      <c r="E38912" s="93" t="s">
        <v>4884</v>
      </c>
      <c r="F38912" s="94">
        <v>3978</v>
      </c>
    </row>
    <row r="38913" spans="1:6" ht="0.2" customHeight="1" x14ac:dyDescent="0.2"/>
    <row r="38914" spans="1:6" ht="12.75" customHeight="1" x14ac:dyDescent="0.2">
      <c r="A38914" s="80" t="s">
        <v>4871</v>
      </c>
      <c r="B38914" s="81" t="s">
        <v>4905</v>
      </c>
      <c r="C38914" s="82" t="s">
        <v>4870</v>
      </c>
      <c r="D38914" s="82" t="s">
        <v>4873</v>
      </c>
      <c r="E38914" s="82" t="s">
        <v>4874</v>
      </c>
      <c r="F38914" s="83" t="s">
        <v>4875</v>
      </c>
    </row>
    <row r="38915" spans="1:6" ht="409.6" hidden="1" customHeight="1" x14ac:dyDescent="0.2"/>
    <row r="38916" spans="1:6" ht="25.5" customHeight="1" thickBot="1" x14ac:dyDescent="0.25">
      <c r="A38916" s="84" t="s">
        <v>4949</v>
      </c>
      <c r="B38916" s="85" t="s">
        <v>4950</v>
      </c>
      <c r="C38916" s="86" t="s">
        <v>9</v>
      </c>
      <c r="D38916" s="87">
        <v>10</v>
      </c>
      <c r="E38916" s="88">
        <v>2140</v>
      </c>
      <c r="F38916" s="89">
        <f>+D38916*E38916</f>
        <v>21400</v>
      </c>
    </row>
    <row r="38917" spans="1:6" ht="409.6" hidden="1" customHeight="1" thickBot="1" x14ac:dyDescent="0.25"/>
    <row r="38918" spans="1:6" ht="13.5" customHeight="1" thickBot="1" x14ac:dyDescent="0.25">
      <c r="A38918" s="90" t="s">
        <v>4908</v>
      </c>
      <c r="B38918" s="91"/>
      <c r="C38918" s="92">
        <v>0.76014482534962202</v>
      </c>
      <c r="D38918" s="91"/>
      <c r="E38918" s="93" t="s">
        <v>4884</v>
      </c>
      <c r="F38918" s="94">
        <v>21400</v>
      </c>
    </row>
    <row r="38919" spans="1:6" ht="0.2" customHeight="1" thickBot="1" x14ac:dyDescent="0.25"/>
    <row r="38920" spans="1:6" ht="12.75" customHeight="1" thickBot="1" x14ac:dyDescent="0.3">
      <c r="A38920" s="157" t="s">
        <v>4909</v>
      </c>
      <c r="B38920" s="158"/>
      <c r="C38920" s="158"/>
      <c r="D38920" s="158"/>
      <c r="E38920" s="159">
        <v>2815253</v>
      </c>
      <c r="F38920" s="160"/>
    </row>
    <row r="38921" spans="1:6" ht="12.75" customHeight="1" x14ac:dyDescent="0.2"/>
    <row r="38922" spans="1:6" ht="12.75" customHeight="1" x14ac:dyDescent="0.2"/>
    <row r="38923" spans="1:6" ht="409.6" hidden="1" customHeight="1" x14ac:dyDescent="0.2"/>
    <row r="38924" spans="1:6" ht="12.75" customHeight="1" x14ac:dyDescent="0.25">
      <c r="A38924" s="144" t="s">
        <v>4868</v>
      </c>
      <c r="B38924" s="145"/>
      <c r="C38924" s="145"/>
      <c r="D38924" s="145"/>
      <c r="E38924" s="146"/>
      <c r="F38924" s="147"/>
    </row>
    <row r="38925" spans="1:6" ht="12.75" customHeight="1" x14ac:dyDescent="0.2">
      <c r="A38925" s="138" t="s">
        <v>4343</v>
      </c>
      <c r="B38925" s="139"/>
      <c r="C38925" s="139"/>
      <c r="D38925" s="140"/>
      <c r="E38925" s="76" t="s">
        <v>4869</v>
      </c>
      <c r="F38925" s="77" t="s">
        <v>4870</v>
      </c>
    </row>
    <row r="38926" spans="1:6" ht="12.75" customHeight="1" x14ac:dyDescent="0.2">
      <c r="A38926" s="141"/>
      <c r="B38926" s="142"/>
      <c r="C38926" s="142"/>
      <c r="D38926" s="143"/>
      <c r="E38926" s="78" t="s">
        <v>4342</v>
      </c>
      <c r="F38926" s="79" t="s">
        <v>9</v>
      </c>
    </row>
    <row r="38927" spans="1:6" ht="409.6" hidden="1" customHeight="1" x14ac:dyDescent="0.2"/>
    <row r="38928" spans="1:6" ht="12.75" customHeight="1" x14ac:dyDescent="0.2">
      <c r="A38928" s="80" t="s">
        <v>4871</v>
      </c>
      <c r="B38928" s="81" t="s">
        <v>4872</v>
      </c>
      <c r="C38928" s="82" t="s">
        <v>4870</v>
      </c>
      <c r="D38928" s="82" t="s">
        <v>4873</v>
      </c>
      <c r="E38928" s="82" t="s">
        <v>4874</v>
      </c>
      <c r="F38928" s="83" t="s">
        <v>4875</v>
      </c>
    </row>
    <row r="38929" spans="1:6" ht="409.6" hidden="1" customHeight="1" x14ac:dyDescent="0.2"/>
    <row r="38930" spans="1:6" ht="25.5" customHeight="1" x14ac:dyDescent="0.2">
      <c r="A38930" s="84" t="s">
        <v>7435</v>
      </c>
      <c r="B38930" s="85" t="s">
        <v>7436</v>
      </c>
      <c r="C38930" s="86" t="s">
        <v>9</v>
      </c>
      <c r="D38930" s="87">
        <v>1</v>
      </c>
      <c r="E38930" s="88">
        <v>1525000</v>
      </c>
      <c r="F38930" s="89">
        <f>+D38930*E38930</f>
        <v>1525000</v>
      </c>
    </row>
    <row r="38931" spans="1:6" ht="409.6" hidden="1" customHeight="1" x14ac:dyDescent="0.2"/>
    <row r="38932" spans="1:6" ht="25.5" customHeight="1" x14ac:dyDescent="0.2">
      <c r="A38932" s="84" t="s">
        <v>7437</v>
      </c>
      <c r="B38932" s="85" t="s">
        <v>7438</v>
      </c>
      <c r="C38932" s="86" t="s">
        <v>9</v>
      </c>
      <c r="D38932" s="87">
        <v>2</v>
      </c>
      <c r="E38932" s="88">
        <v>2000000</v>
      </c>
      <c r="F38932" s="89">
        <f>+D38932*E38932</f>
        <v>4000000</v>
      </c>
    </row>
    <row r="38933" spans="1:6" ht="409.6" hidden="1" customHeight="1" x14ac:dyDescent="0.2"/>
    <row r="38934" spans="1:6" ht="25.5" customHeight="1" x14ac:dyDescent="0.2">
      <c r="A38934" s="84" t="s">
        <v>7429</v>
      </c>
      <c r="B38934" s="85" t="s">
        <v>7430</v>
      </c>
      <c r="C38934" s="86" t="s">
        <v>9</v>
      </c>
      <c r="D38934" s="87">
        <v>1</v>
      </c>
      <c r="E38934" s="88">
        <v>35100</v>
      </c>
      <c r="F38934" s="89">
        <f>+D38934*E38934</f>
        <v>35100</v>
      </c>
    </row>
    <row r="38935" spans="1:6" ht="409.6" hidden="1" customHeight="1" x14ac:dyDescent="0.2"/>
    <row r="38936" spans="1:6" ht="25.5" customHeight="1" thickBot="1" x14ac:dyDescent="0.25">
      <c r="A38936" s="84" t="s">
        <v>7431</v>
      </c>
      <c r="B38936" s="85" t="s">
        <v>7432</v>
      </c>
      <c r="C38936" s="86" t="s">
        <v>9</v>
      </c>
      <c r="D38936" s="87">
        <v>1</v>
      </c>
      <c r="E38936" s="88">
        <v>37900</v>
      </c>
      <c r="F38936" s="89">
        <f>+D38936*E38936</f>
        <v>37900</v>
      </c>
    </row>
    <row r="38937" spans="1:6" ht="409.6" hidden="1" customHeight="1" x14ac:dyDescent="0.2"/>
    <row r="38938" spans="1:6" ht="13.5" customHeight="1" thickBot="1" x14ac:dyDescent="0.25">
      <c r="A38938" s="90" t="s">
        <v>4883</v>
      </c>
      <c r="B38938" s="91"/>
      <c r="C38938" s="92">
        <v>98.788560715258797</v>
      </c>
      <c r="D38938" s="91"/>
      <c r="E38938" s="93" t="s">
        <v>4884</v>
      </c>
      <c r="F38938" s="94">
        <v>5598000</v>
      </c>
    </row>
    <row r="38939" spans="1:6" ht="0.2" customHeight="1" x14ac:dyDescent="0.2"/>
    <row r="38940" spans="1:6" ht="12.75" customHeight="1" x14ac:dyDescent="0.2">
      <c r="A38940" s="80" t="s">
        <v>4871</v>
      </c>
      <c r="B38940" s="81" t="s">
        <v>4885</v>
      </c>
      <c r="C38940" s="82" t="s">
        <v>4870</v>
      </c>
      <c r="D38940" s="82" t="s">
        <v>4873</v>
      </c>
      <c r="E38940" s="82" t="s">
        <v>4874</v>
      </c>
      <c r="F38940" s="83" t="s">
        <v>4875</v>
      </c>
    </row>
    <row r="38941" spans="1:6" ht="409.6" hidden="1" customHeight="1" x14ac:dyDescent="0.2"/>
    <row r="38942" spans="1:6" ht="25.5" customHeight="1" thickBot="1" x14ac:dyDescent="0.25">
      <c r="A38942" s="84" t="s">
        <v>4935</v>
      </c>
      <c r="B38942" s="85" t="s">
        <v>4936</v>
      </c>
      <c r="C38942" s="86" t="s">
        <v>4888</v>
      </c>
      <c r="D38942" s="87">
        <v>0.32869999999999999</v>
      </c>
      <c r="E38942" s="88">
        <v>198902</v>
      </c>
      <c r="F38942" s="89">
        <f>+D38942*E38942</f>
        <v>65379.087399999997</v>
      </c>
    </row>
    <row r="38943" spans="1:6" ht="409.6" hidden="1" customHeight="1" thickBot="1" x14ac:dyDescent="0.25"/>
    <row r="38944" spans="1:6" ht="13.5" customHeight="1" thickBot="1" x14ac:dyDescent="0.25">
      <c r="A38944" s="90" t="s">
        <v>4893</v>
      </c>
      <c r="B38944" s="91"/>
      <c r="C38944" s="92">
        <v>1.1537508594146</v>
      </c>
      <c r="D38944" s="91"/>
      <c r="E38944" s="93" t="s">
        <v>4884</v>
      </c>
      <c r="F38944" s="94">
        <v>65379</v>
      </c>
    </row>
    <row r="38945" spans="1:6" ht="0.2" customHeight="1" x14ac:dyDescent="0.2"/>
    <row r="38946" spans="1:6" ht="12.75" customHeight="1" x14ac:dyDescent="0.2">
      <c r="A38946" s="80" t="s">
        <v>4871</v>
      </c>
      <c r="B38946" s="81" t="s">
        <v>4894</v>
      </c>
      <c r="C38946" s="82" t="s">
        <v>4870</v>
      </c>
      <c r="D38946" s="82" t="s">
        <v>4873</v>
      </c>
      <c r="E38946" s="82" t="s">
        <v>4874</v>
      </c>
      <c r="F38946" s="83" t="s">
        <v>4875</v>
      </c>
    </row>
    <row r="38947" spans="1:6" ht="409.6" hidden="1" customHeight="1" x14ac:dyDescent="0.2"/>
    <row r="38948" spans="1:6" ht="25.5" customHeight="1" thickBot="1" x14ac:dyDescent="0.25">
      <c r="A38948" s="84" t="s">
        <v>4895</v>
      </c>
      <c r="B38948" s="85" t="s">
        <v>4896</v>
      </c>
      <c r="C38948" s="86" t="s">
        <v>4897</v>
      </c>
      <c r="D38948" s="87">
        <v>0.05</v>
      </c>
      <c r="E38948" s="88">
        <v>65379</v>
      </c>
      <c r="F38948" s="89">
        <f>+D38948*E38948</f>
        <v>3268.9500000000003</v>
      </c>
    </row>
    <row r="38949" spans="1:6" ht="409.6" hidden="1" customHeight="1" x14ac:dyDescent="0.2"/>
    <row r="38950" spans="1:6" ht="13.5" customHeight="1" thickBot="1" x14ac:dyDescent="0.25">
      <c r="A38950" s="90" t="s">
        <v>4898</v>
      </c>
      <c r="B38950" s="91"/>
      <c r="C38950" s="92">
        <v>5.7688425326577503E-2</v>
      </c>
      <c r="D38950" s="91"/>
      <c r="E38950" s="93" t="s">
        <v>4884</v>
      </c>
      <c r="F38950" s="94">
        <v>3269</v>
      </c>
    </row>
    <row r="38951" spans="1:6" ht="0.2" customHeight="1" thickBot="1" x14ac:dyDescent="0.25"/>
    <row r="38952" spans="1:6" ht="12.75" customHeight="1" thickBot="1" x14ac:dyDescent="0.3">
      <c r="A38952" s="157" t="s">
        <v>4909</v>
      </c>
      <c r="B38952" s="158"/>
      <c r="C38952" s="158"/>
      <c r="D38952" s="158"/>
      <c r="E38952" s="159">
        <v>5666648</v>
      </c>
      <c r="F38952" s="160"/>
    </row>
    <row r="38953" spans="1:6" ht="12.75" customHeight="1" x14ac:dyDescent="0.2"/>
    <row r="38954" spans="1:6" ht="12.75" customHeight="1" x14ac:dyDescent="0.2"/>
    <row r="38955" spans="1:6" ht="409.6" hidden="1" customHeight="1" x14ac:dyDescent="0.2"/>
    <row r="38956" spans="1:6" ht="12.75" customHeight="1" x14ac:dyDescent="0.25">
      <c r="A38956" s="144" t="s">
        <v>4868</v>
      </c>
      <c r="B38956" s="145"/>
      <c r="C38956" s="145"/>
      <c r="D38956" s="145"/>
      <c r="E38956" s="146"/>
      <c r="F38956" s="147"/>
    </row>
    <row r="38957" spans="1:6" ht="12.75" customHeight="1" x14ac:dyDescent="0.2">
      <c r="A38957" s="138" t="s">
        <v>4345</v>
      </c>
      <c r="B38957" s="139"/>
      <c r="C38957" s="139"/>
      <c r="D38957" s="140"/>
      <c r="E38957" s="76" t="s">
        <v>4869</v>
      </c>
      <c r="F38957" s="77" t="s">
        <v>4870</v>
      </c>
    </row>
    <row r="38958" spans="1:6" ht="12.75" customHeight="1" x14ac:dyDescent="0.2">
      <c r="A38958" s="141"/>
      <c r="B38958" s="142"/>
      <c r="C38958" s="142"/>
      <c r="D38958" s="143"/>
      <c r="E38958" s="78" t="s">
        <v>4344</v>
      </c>
      <c r="F38958" s="79" t="s">
        <v>9</v>
      </c>
    </row>
    <row r="38959" spans="1:6" ht="409.6" hidden="1" customHeight="1" x14ac:dyDescent="0.2"/>
    <row r="38960" spans="1:6" ht="12.75" customHeight="1" x14ac:dyDescent="0.2">
      <c r="A38960" s="80" t="s">
        <v>4871</v>
      </c>
      <c r="B38960" s="81" t="s">
        <v>4872</v>
      </c>
      <c r="C38960" s="82" t="s">
        <v>4870</v>
      </c>
      <c r="D38960" s="82" t="s">
        <v>4873</v>
      </c>
      <c r="E38960" s="82" t="s">
        <v>4874</v>
      </c>
      <c r="F38960" s="83" t="s">
        <v>4875</v>
      </c>
    </row>
    <row r="38961" spans="1:6" ht="409.6" hidden="1" customHeight="1" x14ac:dyDescent="0.2"/>
    <row r="38962" spans="1:6" ht="25.5" customHeight="1" x14ac:dyDescent="0.2">
      <c r="A38962" s="84" t="s">
        <v>7431</v>
      </c>
      <c r="B38962" s="85" t="s">
        <v>7432</v>
      </c>
      <c r="C38962" s="86" t="s">
        <v>9</v>
      </c>
      <c r="D38962" s="87">
        <v>1</v>
      </c>
      <c r="E38962" s="88">
        <v>37900</v>
      </c>
      <c r="F38962" s="89">
        <f>+D38962*E38962</f>
        <v>37900</v>
      </c>
    </row>
    <row r="38963" spans="1:6" ht="409.6" hidden="1" customHeight="1" x14ac:dyDescent="0.2"/>
    <row r="38964" spans="1:6" ht="25.5" customHeight="1" x14ac:dyDescent="0.2">
      <c r="A38964" s="84" t="s">
        <v>7349</v>
      </c>
      <c r="B38964" s="85" t="s">
        <v>7350</v>
      </c>
      <c r="C38964" s="86" t="s">
        <v>9</v>
      </c>
      <c r="D38964" s="87">
        <v>1</v>
      </c>
      <c r="E38964" s="88">
        <v>26157</v>
      </c>
      <c r="F38964" s="89">
        <f>+D38964*E38964</f>
        <v>26157</v>
      </c>
    </row>
    <row r="38965" spans="1:6" ht="409.6" hidden="1" customHeight="1" x14ac:dyDescent="0.2"/>
    <row r="38966" spans="1:6" ht="25.5" customHeight="1" thickBot="1" x14ac:dyDescent="0.25">
      <c r="A38966" s="84" t="s">
        <v>7439</v>
      </c>
      <c r="B38966" s="85" t="s">
        <v>7440</v>
      </c>
      <c r="C38966" s="86" t="s">
        <v>9</v>
      </c>
      <c r="D38966" s="87">
        <v>1</v>
      </c>
      <c r="E38966" s="88">
        <v>205800</v>
      </c>
      <c r="F38966" s="89">
        <f>+D38966*E38966</f>
        <v>205800</v>
      </c>
    </row>
    <row r="38967" spans="1:6" ht="409.6" hidden="1" customHeight="1" thickBot="1" x14ac:dyDescent="0.25"/>
    <row r="38968" spans="1:6" ht="13.5" customHeight="1" thickBot="1" x14ac:dyDescent="0.25">
      <c r="A38968" s="90" t="s">
        <v>4883</v>
      </c>
      <c r="B38968" s="91"/>
      <c r="C38968" s="92">
        <v>64.861675279413504</v>
      </c>
      <c r="D38968" s="91"/>
      <c r="E38968" s="93" t="s">
        <v>4884</v>
      </c>
      <c r="F38968" s="94">
        <v>269857</v>
      </c>
    </row>
    <row r="38969" spans="1:6" ht="0.2" customHeight="1" x14ac:dyDescent="0.2"/>
    <row r="38970" spans="1:6" ht="12.75" customHeight="1" x14ac:dyDescent="0.2">
      <c r="A38970" s="80" t="s">
        <v>4871</v>
      </c>
      <c r="B38970" s="81" t="s">
        <v>4885</v>
      </c>
      <c r="C38970" s="82" t="s">
        <v>4870</v>
      </c>
      <c r="D38970" s="82" t="s">
        <v>4873</v>
      </c>
      <c r="E38970" s="82" t="s">
        <v>4874</v>
      </c>
      <c r="F38970" s="83" t="s">
        <v>4875</v>
      </c>
    </row>
    <row r="38971" spans="1:6" ht="409.6" hidden="1" customHeight="1" x14ac:dyDescent="0.2"/>
    <row r="38972" spans="1:6" ht="25.5" customHeight="1" thickBot="1" x14ac:dyDescent="0.25">
      <c r="A38972" s="84" t="s">
        <v>4935</v>
      </c>
      <c r="B38972" s="85" t="s">
        <v>4936</v>
      </c>
      <c r="C38972" s="86" t="s">
        <v>4888</v>
      </c>
      <c r="D38972" s="87">
        <v>0.7</v>
      </c>
      <c r="E38972" s="88">
        <v>198902</v>
      </c>
      <c r="F38972" s="89">
        <f>+D38972*E38972</f>
        <v>139231.4</v>
      </c>
    </row>
    <row r="38973" spans="1:6" ht="409.6" hidden="1" customHeight="1" thickBot="1" x14ac:dyDescent="0.25"/>
    <row r="38974" spans="1:6" ht="13.5" customHeight="1" thickBot="1" x14ac:dyDescent="0.25">
      <c r="A38974" s="90" t="s">
        <v>4893</v>
      </c>
      <c r="B38974" s="91"/>
      <c r="C38974" s="92">
        <v>33.464968152866199</v>
      </c>
      <c r="D38974" s="91"/>
      <c r="E38974" s="93" t="s">
        <v>4884</v>
      </c>
      <c r="F38974" s="94">
        <v>139231</v>
      </c>
    </row>
    <row r="38975" spans="1:6" ht="0.2" customHeight="1" x14ac:dyDescent="0.2"/>
    <row r="38976" spans="1:6" ht="12.75" customHeight="1" x14ac:dyDescent="0.2">
      <c r="A38976" s="80" t="s">
        <v>4871</v>
      </c>
      <c r="B38976" s="81" t="s">
        <v>4894</v>
      </c>
      <c r="C38976" s="82" t="s">
        <v>4870</v>
      </c>
      <c r="D38976" s="82" t="s">
        <v>4873</v>
      </c>
      <c r="E38976" s="82" t="s">
        <v>4874</v>
      </c>
      <c r="F38976" s="83" t="s">
        <v>4875</v>
      </c>
    </row>
    <row r="38977" spans="1:6" ht="409.6" hidden="1" customHeight="1" x14ac:dyDescent="0.2"/>
    <row r="38978" spans="1:6" ht="25.5" customHeight="1" thickBot="1" x14ac:dyDescent="0.25">
      <c r="A38978" s="84" t="s">
        <v>4895</v>
      </c>
      <c r="B38978" s="85" t="s">
        <v>4896</v>
      </c>
      <c r="C38978" s="86" t="s">
        <v>4897</v>
      </c>
      <c r="D38978" s="87">
        <v>0.05</v>
      </c>
      <c r="E38978" s="88">
        <v>139231</v>
      </c>
      <c r="F38978" s="89">
        <f>+D38978*E38978</f>
        <v>6961.55</v>
      </c>
    </row>
    <row r="38979" spans="1:6" ht="409.6" hidden="1" customHeight="1" thickBot="1" x14ac:dyDescent="0.25"/>
    <row r="38980" spans="1:6" ht="13.5" customHeight="1" thickBot="1" x14ac:dyDescent="0.25">
      <c r="A38980" s="90" t="s">
        <v>4898</v>
      </c>
      <c r="B38980" s="91"/>
      <c r="C38980" s="92">
        <v>1.67335656772023</v>
      </c>
      <c r="D38980" s="91"/>
      <c r="E38980" s="93" t="s">
        <v>4884</v>
      </c>
      <c r="F38980" s="94">
        <v>6962</v>
      </c>
    </row>
    <row r="38981" spans="1:6" ht="0.2" customHeight="1" thickBot="1" x14ac:dyDescent="0.25"/>
    <row r="38982" spans="1:6" ht="12.75" customHeight="1" thickBot="1" x14ac:dyDescent="0.3">
      <c r="A38982" s="157" t="s">
        <v>4909</v>
      </c>
      <c r="B38982" s="158"/>
      <c r="C38982" s="158"/>
      <c r="D38982" s="158"/>
      <c r="E38982" s="159">
        <v>416050</v>
      </c>
      <c r="F38982" s="160"/>
    </row>
    <row r="38983" spans="1:6" ht="12.75" customHeight="1" x14ac:dyDescent="0.2"/>
    <row r="38984" spans="1:6" ht="12.75" customHeight="1" x14ac:dyDescent="0.2"/>
    <row r="38985" spans="1:6" ht="409.6" hidden="1" customHeight="1" x14ac:dyDescent="0.2"/>
    <row r="38986" spans="1:6" ht="12.75" customHeight="1" x14ac:dyDescent="0.25">
      <c r="A38986" s="144" t="s">
        <v>4868</v>
      </c>
      <c r="B38986" s="145"/>
      <c r="C38986" s="145"/>
      <c r="D38986" s="145"/>
      <c r="E38986" s="146"/>
      <c r="F38986" s="147"/>
    </row>
    <row r="38987" spans="1:6" ht="12.75" customHeight="1" x14ac:dyDescent="0.2">
      <c r="A38987" s="138" t="s">
        <v>4347</v>
      </c>
      <c r="B38987" s="139"/>
      <c r="C38987" s="139"/>
      <c r="D38987" s="140"/>
      <c r="E38987" s="76" t="s">
        <v>4869</v>
      </c>
      <c r="F38987" s="77" t="s">
        <v>4870</v>
      </c>
    </row>
    <row r="38988" spans="1:6" ht="12.75" customHeight="1" x14ac:dyDescent="0.2">
      <c r="A38988" s="141"/>
      <c r="B38988" s="142"/>
      <c r="C38988" s="142"/>
      <c r="D38988" s="143"/>
      <c r="E38988" s="78" t="s">
        <v>4346</v>
      </c>
      <c r="F38988" s="79" t="s">
        <v>263</v>
      </c>
    </row>
    <row r="38989" spans="1:6" ht="409.6" hidden="1" customHeight="1" x14ac:dyDescent="0.2"/>
    <row r="38990" spans="1:6" ht="12.75" customHeight="1" x14ac:dyDescent="0.2">
      <c r="A38990" s="80" t="s">
        <v>4871</v>
      </c>
      <c r="B38990" s="81" t="s">
        <v>4872</v>
      </c>
      <c r="C38990" s="82" t="s">
        <v>4870</v>
      </c>
      <c r="D38990" s="82" t="s">
        <v>4873</v>
      </c>
      <c r="E38990" s="82" t="s">
        <v>4874</v>
      </c>
      <c r="F38990" s="83" t="s">
        <v>4875</v>
      </c>
    </row>
    <row r="38991" spans="1:6" ht="409.6" hidden="1" customHeight="1" x14ac:dyDescent="0.2"/>
    <row r="38992" spans="1:6" ht="25.5" customHeight="1" x14ac:dyDescent="0.2">
      <c r="A38992" s="84" t="s">
        <v>7441</v>
      </c>
      <c r="B38992" s="85" t="s">
        <v>7442</v>
      </c>
      <c r="C38992" s="86" t="s">
        <v>263</v>
      </c>
      <c r="D38992" s="87">
        <v>1</v>
      </c>
      <c r="E38992" s="88">
        <v>607535</v>
      </c>
      <c r="F38992" s="89">
        <f>+D38992*E38992</f>
        <v>607535</v>
      </c>
    </row>
    <row r="38993" spans="1:6" ht="409.6" hidden="1" customHeight="1" x14ac:dyDescent="0.2"/>
    <row r="38994" spans="1:6" ht="25.5" customHeight="1" x14ac:dyDescent="0.2">
      <c r="A38994" s="84" t="s">
        <v>7443</v>
      </c>
      <c r="B38994" s="85" t="s">
        <v>7444</v>
      </c>
      <c r="C38994" s="86" t="s">
        <v>9</v>
      </c>
      <c r="D38994" s="87">
        <v>1.1100000000000001</v>
      </c>
      <c r="E38994" s="88">
        <v>91900</v>
      </c>
      <c r="F38994" s="89">
        <f>+D38994*E38994</f>
        <v>102009.00000000001</v>
      </c>
    </row>
    <row r="38995" spans="1:6" ht="409.6" hidden="1" customHeight="1" x14ac:dyDescent="0.2"/>
    <row r="38996" spans="1:6" ht="25.5" customHeight="1" thickBot="1" x14ac:dyDescent="0.25">
      <c r="A38996" s="84" t="s">
        <v>7349</v>
      </c>
      <c r="B38996" s="85" t="s">
        <v>7350</v>
      </c>
      <c r="C38996" s="86" t="s">
        <v>9</v>
      </c>
      <c r="D38996" s="87">
        <v>1</v>
      </c>
      <c r="E38996" s="88">
        <v>26157</v>
      </c>
      <c r="F38996" s="89">
        <f>+D38996*E38996</f>
        <v>26157</v>
      </c>
    </row>
    <row r="38997" spans="1:6" ht="409.6" hidden="1" customHeight="1" x14ac:dyDescent="0.2"/>
    <row r="38998" spans="1:6" ht="13.5" customHeight="1" thickBot="1" x14ac:dyDescent="0.25">
      <c r="A38998" s="90" t="s">
        <v>4883</v>
      </c>
      <c r="B38998" s="91"/>
      <c r="C38998" s="92">
        <v>93.404083518905495</v>
      </c>
      <c r="D38998" s="91"/>
      <c r="E38998" s="93" t="s">
        <v>4884</v>
      </c>
      <c r="F38998" s="94">
        <v>735701</v>
      </c>
    </row>
    <row r="38999" spans="1:6" ht="0.2" customHeight="1" x14ac:dyDescent="0.2"/>
    <row r="39000" spans="1:6" ht="12.75" customHeight="1" x14ac:dyDescent="0.2">
      <c r="A39000" s="80" t="s">
        <v>4871</v>
      </c>
      <c r="B39000" s="81" t="s">
        <v>4885</v>
      </c>
      <c r="C39000" s="82" t="s">
        <v>4870</v>
      </c>
      <c r="D39000" s="82" t="s">
        <v>4873</v>
      </c>
      <c r="E39000" s="82" t="s">
        <v>4874</v>
      </c>
      <c r="F39000" s="83" t="s">
        <v>4875</v>
      </c>
    </row>
    <row r="39001" spans="1:6" ht="409.6" hidden="1" customHeight="1" x14ac:dyDescent="0.2"/>
    <row r="39002" spans="1:6" ht="25.5" customHeight="1" thickBot="1" x14ac:dyDescent="0.25">
      <c r="A39002" s="84" t="s">
        <v>4935</v>
      </c>
      <c r="B39002" s="85" t="s">
        <v>4936</v>
      </c>
      <c r="C39002" s="86" t="s">
        <v>4888</v>
      </c>
      <c r="D39002" s="87">
        <v>0.24876000000000001</v>
      </c>
      <c r="E39002" s="88">
        <v>198902</v>
      </c>
      <c r="F39002" s="89">
        <f>+D39002*E39002</f>
        <v>49478.861519999999</v>
      </c>
    </row>
    <row r="39003" spans="1:6" ht="409.6" hidden="1" customHeight="1" thickBot="1" x14ac:dyDescent="0.25"/>
    <row r="39004" spans="1:6" ht="13.5" customHeight="1" thickBot="1" x14ac:dyDescent="0.25">
      <c r="A39004" s="90" t="s">
        <v>4893</v>
      </c>
      <c r="B39004" s="91"/>
      <c r="C39004" s="92">
        <v>6.2818191744090699</v>
      </c>
      <c r="D39004" s="91"/>
      <c r="E39004" s="93" t="s">
        <v>4884</v>
      </c>
      <c r="F39004" s="94">
        <v>49479</v>
      </c>
    </row>
    <row r="39005" spans="1:6" ht="0.2" customHeight="1" x14ac:dyDescent="0.2"/>
    <row r="39006" spans="1:6" ht="12.75" customHeight="1" x14ac:dyDescent="0.2">
      <c r="A39006" s="80" t="s">
        <v>4871</v>
      </c>
      <c r="B39006" s="81" t="s">
        <v>4894</v>
      </c>
      <c r="C39006" s="82" t="s">
        <v>4870</v>
      </c>
      <c r="D39006" s="82" t="s">
        <v>4873</v>
      </c>
      <c r="E39006" s="82" t="s">
        <v>4874</v>
      </c>
      <c r="F39006" s="83" t="s">
        <v>4875</v>
      </c>
    </row>
    <row r="39007" spans="1:6" ht="409.6" hidden="1" customHeight="1" x14ac:dyDescent="0.2"/>
    <row r="39008" spans="1:6" ht="25.5" customHeight="1" thickBot="1" x14ac:dyDescent="0.25">
      <c r="A39008" s="84" t="s">
        <v>4895</v>
      </c>
      <c r="B39008" s="85" t="s">
        <v>4896</v>
      </c>
      <c r="C39008" s="86" t="s">
        <v>4897</v>
      </c>
      <c r="D39008" s="87">
        <v>0.05</v>
      </c>
      <c r="E39008" s="88">
        <v>49479</v>
      </c>
      <c r="F39008" s="89">
        <f>+D39008*E39008</f>
        <v>2473.9500000000003</v>
      </c>
    </row>
    <row r="39009" spans="1:6" ht="409.6" hidden="1" customHeight="1" thickBot="1" x14ac:dyDescent="0.25"/>
    <row r="39010" spans="1:6" ht="13.5" customHeight="1" thickBot="1" x14ac:dyDescent="0.25">
      <c r="A39010" s="90" t="s">
        <v>4898</v>
      </c>
      <c r="B39010" s="91"/>
      <c r="C39010" s="92">
        <v>0.31409730668542302</v>
      </c>
      <c r="D39010" s="91"/>
      <c r="E39010" s="93" t="s">
        <v>4884</v>
      </c>
      <c r="F39010" s="94">
        <v>2474</v>
      </c>
    </row>
    <row r="39011" spans="1:6" ht="0.2" customHeight="1" thickBot="1" x14ac:dyDescent="0.25"/>
    <row r="39012" spans="1:6" ht="12.75" customHeight="1" thickBot="1" x14ac:dyDescent="0.3">
      <c r="A39012" s="157" t="s">
        <v>4909</v>
      </c>
      <c r="B39012" s="158"/>
      <c r="C39012" s="158"/>
      <c r="D39012" s="158"/>
      <c r="E39012" s="159">
        <v>787654</v>
      </c>
      <c r="F39012" s="160"/>
    </row>
    <row r="39013" spans="1:6" ht="12.75" customHeight="1" x14ac:dyDescent="0.2"/>
    <row r="39014" spans="1:6" ht="12.75" customHeight="1" x14ac:dyDescent="0.2"/>
    <row r="39015" spans="1:6" ht="409.6" hidden="1" customHeight="1" x14ac:dyDescent="0.2"/>
    <row r="39016" spans="1:6" ht="12.75" customHeight="1" x14ac:dyDescent="0.25">
      <c r="A39016" s="144" t="s">
        <v>4868</v>
      </c>
      <c r="B39016" s="145"/>
      <c r="C39016" s="145"/>
      <c r="D39016" s="145"/>
      <c r="E39016" s="146"/>
      <c r="F39016" s="147"/>
    </row>
    <row r="39017" spans="1:6" ht="12.75" customHeight="1" x14ac:dyDescent="0.2">
      <c r="A39017" s="138" t="s">
        <v>4349</v>
      </c>
      <c r="B39017" s="139"/>
      <c r="C39017" s="139"/>
      <c r="D39017" s="140"/>
      <c r="E39017" s="76" t="s">
        <v>4869</v>
      </c>
      <c r="F39017" s="77" t="s">
        <v>4870</v>
      </c>
    </row>
    <row r="39018" spans="1:6" ht="12.75" customHeight="1" x14ac:dyDescent="0.2">
      <c r="A39018" s="141"/>
      <c r="B39018" s="142"/>
      <c r="C39018" s="142"/>
      <c r="D39018" s="143"/>
      <c r="E39018" s="78" t="s">
        <v>4348</v>
      </c>
      <c r="F39018" s="79" t="s">
        <v>9</v>
      </c>
    </row>
    <row r="39019" spans="1:6" ht="409.6" hidden="1" customHeight="1" x14ac:dyDescent="0.2"/>
    <row r="39020" spans="1:6" ht="12.75" customHeight="1" x14ac:dyDescent="0.2">
      <c r="A39020" s="80" t="s">
        <v>4871</v>
      </c>
      <c r="B39020" s="81" t="s">
        <v>4872</v>
      </c>
      <c r="C39020" s="82" t="s">
        <v>4870</v>
      </c>
      <c r="D39020" s="82" t="s">
        <v>4873</v>
      </c>
      <c r="E39020" s="82" t="s">
        <v>4874</v>
      </c>
      <c r="F39020" s="83" t="s">
        <v>4875</v>
      </c>
    </row>
    <row r="39021" spans="1:6" ht="409.6" hidden="1" customHeight="1" x14ac:dyDescent="0.2"/>
    <row r="39022" spans="1:6" ht="25.5" customHeight="1" x14ac:dyDescent="0.2">
      <c r="A39022" s="84" t="s">
        <v>7431</v>
      </c>
      <c r="B39022" s="85" t="s">
        <v>7432</v>
      </c>
      <c r="C39022" s="86" t="s">
        <v>9</v>
      </c>
      <c r="D39022" s="87">
        <v>1</v>
      </c>
      <c r="E39022" s="88">
        <v>37900</v>
      </c>
      <c r="F39022" s="89">
        <f>+D39022*E39022</f>
        <v>37900</v>
      </c>
    </row>
    <row r="39023" spans="1:6" ht="409.6" hidden="1" customHeight="1" x14ac:dyDescent="0.2"/>
    <row r="39024" spans="1:6" ht="25.5" customHeight="1" x14ac:dyDescent="0.2">
      <c r="A39024" s="84" t="s">
        <v>7445</v>
      </c>
      <c r="B39024" s="85" t="s">
        <v>7446</v>
      </c>
      <c r="C39024" s="86" t="s">
        <v>9</v>
      </c>
      <c r="D39024" s="87">
        <v>1</v>
      </c>
      <c r="E39024" s="88">
        <v>1530069</v>
      </c>
      <c r="F39024" s="89">
        <f>+D39024*E39024</f>
        <v>1530069</v>
      </c>
    </row>
    <row r="39025" spans="1:6" ht="409.6" hidden="1" customHeight="1" x14ac:dyDescent="0.2"/>
    <row r="39026" spans="1:6" ht="25.5" customHeight="1" x14ac:dyDescent="0.2">
      <c r="A39026" s="84" t="s">
        <v>5048</v>
      </c>
      <c r="B39026" s="85" t="s">
        <v>5049</v>
      </c>
      <c r="C39026" s="86" t="s">
        <v>106</v>
      </c>
      <c r="D39026" s="87">
        <v>6.3E-2</v>
      </c>
      <c r="E39026" s="88">
        <v>331600</v>
      </c>
      <c r="F39026" s="89">
        <f>+D39026*E39026</f>
        <v>20890.8</v>
      </c>
    </row>
    <row r="39027" spans="1:6" ht="409.6" hidden="1" customHeight="1" x14ac:dyDescent="0.2"/>
    <row r="39028" spans="1:6" ht="25.5" customHeight="1" thickBot="1" x14ac:dyDescent="0.25">
      <c r="A39028" s="84" t="s">
        <v>7349</v>
      </c>
      <c r="B39028" s="85" t="s">
        <v>7350</v>
      </c>
      <c r="C39028" s="86" t="s">
        <v>9</v>
      </c>
      <c r="D39028" s="87">
        <v>1</v>
      </c>
      <c r="E39028" s="88">
        <v>26157</v>
      </c>
      <c r="F39028" s="89">
        <f>+D39028*E39028</f>
        <v>26157</v>
      </c>
    </row>
    <row r="39029" spans="1:6" ht="409.6" hidden="1" customHeight="1" thickBot="1" x14ac:dyDescent="0.25"/>
    <row r="39030" spans="1:6" ht="13.5" customHeight="1" thickBot="1" x14ac:dyDescent="0.25">
      <c r="A39030" s="90" t="s">
        <v>4883</v>
      </c>
      <c r="B39030" s="91"/>
      <c r="C39030" s="92">
        <v>94.375567562260898</v>
      </c>
      <c r="D39030" s="91"/>
      <c r="E39030" s="93" t="s">
        <v>4884</v>
      </c>
      <c r="F39030" s="94">
        <v>1615017</v>
      </c>
    </row>
    <row r="39031" spans="1:6" ht="0.2" customHeight="1" x14ac:dyDescent="0.2"/>
    <row r="39032" spans="1:6" ht="12.75" customHeight="1" x14ac:dyDescent="0.2">
      <c r="A39032" s="80" t="s">
        <v>4871</v>
      </c>
      <c r="B39032" s="81" t="s">
        <v>4885</v>
      </c>
      <c r="C39032" s="82" t="s">
        <v>4870</v>
      </c>
      <c r="D39032" s="82" t="s">
        <v>4873</v>
      </c>
      <c r="E39032" s="82" t="s">
        <v>4874</v>
      </c>
      <c r="F39032" s="83" t="s">
        <v>4875</v>
      </c>
    </row>
    <row r="39033" spans="1:6" ht="409.6" hidden="1" customHeight="1" x14ac:dyDescent="0.2"/>
    <row r="39034" spans="1:6" ht="25.5" customHeight="1" thickBot="1" x14ac:dyDescent="0.25">
      <c r="A39034" s="84" t="s">
        <v>4947</v>
      </c>
      <c r="B39034" s="85" t="s">
        <v>4948</v>
      </c>
      <c r="C39034" s="86" t="s">
        <v>4888</v>
      </c>
      <c r="D39034" s="87">
        <v>0.46085999999999999</v>
      </c>
      <c r="E39034" s="88">
        <v>198902</v>
      </c>
      <c r="F39034" s="89">
        <f>+D39034*E39034</f>
        <v>91665.975720000002</v>
      </c>
    </row>
    <row r="39035" spans="1:6" ht="409.6" hidden="1" customHeight="1" thickBot="1" x14ac:dyDescent="0.25"/>
    <row r="39036" spans="1:6" ht="13.5" customHeight="1" thickBot="1" x14ac:dyDescent="0.25">
      <c r="A39036" s="90" t="s">
        <v>4893</v>
      </c>
      <c r="B39036" s="91"/>
      <c r="C39036" s="92">
        <v>5.3566190177330704</v>
      </c>
      <c r="D39036" s="91"/>
      <c r="E39036" s="93" t="s">
        <v>4884</v>
      </c>
      <c r="F39036" s="94">
        <v>91666</v>
      </c>
    </row>
    <row r="39037" spans="1:6" ht="0.2" customHeight="1" x14ac:dyDescent="0.2"/>
    <row r="39038" spans="1:6" ht="12.75" customHeight="1" x14ac:dyDescent="0.2">
      <c r="A39038" s="80" t="s">
        <v>4871</v>
      </c>
      <c r="B39038" s="81" t="s">
        <v>4894</v>
      </c>
      <c r="C39038" s="82" t="s">
        <v>4870</v>
      </c>
      <c r="D39038" s="82" t="s">
        <v>4873</v>
      </c>
      <c r="E39038" s="82" t="s">
        <v>4874</v>
      </c>
      <c r="F39038" s="83" t="s">
        <v>4875</v>
      </c>
    </row>
    <row r="39039" spans="1:6" ht="409.6" hidden="1" customHeight="1" x14ac:dyDescent="0.2"/>
    <row r="39040" spans="1:6" ht="25.5" customHeight="1" thickBot="1" x14ac:dyDescent="0.25">
      <c r="A39040" s="84" t="s">
        <v>4895</v>
      </c>
      <c r="B39040" s="85" t="s">
        <v>4896</v>
      </c>
      <c r="C39040" s="86" t="s">
        <v>4897</v>
      </c>
      <c r="D39040" s="87">
        <v>0.05</v>
      </c>
      <c r="E39040" s="88">
        <v>91666</v>
      </c>
      <c r="F39040" s="89">
        <f>+D39040*E39040</f>
        <v>4583.3</v>
      </c>
    </row>
    <row r="39041" spans="1:6" ht="409.6" hidden="1" customHeight="1" thickBot="1" x14ac:dyDescent="0.25"/>
    <row r="39042" spans="1:6" ht="13.5" customHeight="1" thickBot="1" x14ac:dyDescent="0.25">
      <c r="A39042" s="90" t="s">
        <v>4898</v>
      </c>
      <c r="B39042" s="91"/>
      <c r="C39042" s="92">
        <v>0.267813420006007</v>
      </c>
      <c r="D39042" s="91"/>
      <c r="E39042" s="93" t="s">
        <v>4884</v>
      </c>
      <c r="F39042" s="94">
        <v>4583</v>
      </c>
    </row>
    <row r="39043" spans="1:6" ht="0.2" customHeight="1" thickBot="1" x14ac:dyDescent="0.25"/>
    <row r="39044" spans="1:6" ht="12.75" customHeight="1" thickBot="1" x14ac:dyDescent="0.3">
      <c r="A39044" s="157" t="s">
        <v>4909</v>
      </c>
      <c r="B39044" s="158"/>
      <c r="C39044" s="158"/>
      <c r="D39044" s="158"/>
      <c r="E39044" s="159">
        <v>1711266</v>
      </c>
      <c r="F39044" s="160"/>
    </row>
    <row r="39045" spans="1:6" ht="12.75" customHeight="1" x14ac:dyDescent="0.2"/>
    <row r="39046" spans="1:6" ht="12.75" customHeight="1" x14ac:dyDescent="0.2"/>
    <row r="39047" spans="1:6" ht="409.6" hidden="1" customHeight="1" x14ac:dyDescent="0.2"/>
    <row r="39048" spans="1:6" ht="12.75" customHeight="1" x14ac:dyDescent="0.25">
      <c r="A39048" s="144" t="s">
        <v>4868</v>
      </c>
      <c r="B39048" s="145"/>
      <c r="C39048" s="145"/>
      <c r="D39048" s="145"/>
      <c r="E39048" s="146"/>
      <c r="F39048" s="147"/>
    </row>
    <row r="39049" spans="1:6" ht="12.75" customHeight="1" x14ac:dyDescent="0.2">
      <c r="A39049" s="138" t="s">
        <v>4351</v>
      </c>
      <c r="B39049" s="139"/>
      <c r="C39049" s="139"/>
      <c r="D39049" s="140"/>
      <c r="E39049" s="76" t="s">
        <v>4869</v>
      </c>
      <c r="F39049" s="77" t="s">
        <v>4870</v>
      </c>
    </row>
    <row r="39050" spans="1:6" ht="12.75" customHeight="1" x14ac:dyDescent="0.2">
      <c r="A39050" s="141"/>
      <c r="B39050" s="142"/>
      <c r="C39050" s="142"/>
      <c r="D39050" s="143"/>
      <c r="E39050" s="78" t="s">
        <v>4350</v>
      </c>
      <c r="F39050" s="79" t="s">
        <v>9</v>
      </c>
    </row>
    <row r="39051" spans="1:6" ht="409.6" hidden="1" customHeight="1" x14ac:dyDescent="0.2"/>
    <row r="39052" spans="1:6" ht="12.75" customHeight="1" x14ac:dyDescent="0.2">
      <c r="A39052" s="80" t="s">
        <v>4871</v>
      </c>
      <c r="B39052" s="81" t="s">
        <v>4872</v>
      </c>
      <c r="C39052" s="82" t="s">
        <v>4870</v>
      </c>
      <c r="D39052" s="82" t="s">
        <v>4873</v>
      </c>
      <c r="E39052" s="82" t="s">
        <v>4874</v>
      </c>
      <c r="F39052" s="83" t="s">
        <v>4875</v>
      </c>
    </row>
    <row r="39053" spans="1:6" ht="409.6" hidden="1" customHeight="1" x14ac:dyDescent="0.2"/>
    <row r="39054" spans="1:6" ht="25.5" customHeight="1" x14ac:dyDescent="0.2">
      <c r="A39054" s="84" t="s">
        <v>7431</v>
      </c>
      <c r="B39054" s="85" t="s">
        <v>7432</v>
      </c>
      <c r="C39054" s="86" t="s">
        <v>9</v>
      </c>
      <c r="D39054" s="87">
        <v>1</v>
      </c>
      <c r="E39054" s="88">
        <v>37900</v>
      </c>
      <c r="F39054" s="89">
        <f>+D39054*E39054</f>
        <v>37900</v>
      </c>
    </row>
    <row r="39055" spans="1:6" ht="409.6" hidden="1" customHeight="1" x14ac:dyDescent="0.2"/>
    <row r="39056" spans="1:6" ht="25.5" customHeight="1" x14ac:dyDescent="0.2">
      <c r="A39056" s="84" t="s">
        <v>7447</v>
      </c>
      <c r="B39056" s="85" t="s">
        <v>7448</v>
      </c>
      <c r="C39056" s="86" t="s">
        <v>9</v>
      </c>
      <c r="D39056" s="87">
        <v>1</v>
      </c>
      <c r="E39056" s="88">
        <v>1801413</v>
      </c>
      <c r="F39056" s="89">
        <f>+D39056*E39056</f>
        <v>1801413</v>
      </c>
    </row>
    <row r="39057" spans="1:6" ht="409.6" hidden="1" customHeight="1" x14ac:dyDescent="0.2"/>
    <row r="39058" spans="1:6" ht="25.5" customHeight="1" x14ac:dyDescent="0.2">
      <c r="A39058" s="84" t="s">
        <v>5048</v>
      </c>
      <c r="B39058" s="85" t="s">
        <v>5049</v>
      </c>
      <c r="C39058" s="86" t="s">
        <v>106</v>
      </c>
      <c r="D39058" s="87">
        <v>6.3E-2</v>
      </c>
      <c r="E39058" s="88">
        <v>331600</v>
      </c>
      <c r="F39058" s="89">
        <f>+D39058*E39058</f>
        <v>20890.8</v>
      </c>
    </row>
    <row r="39059" spans="1:6" ht="409.6" hidden="1" customHeight="1" x14ac:dyDescent="0.2"/>
    <row r="39060" spans="1:6" ht="25.5" customHeight="1" thickBot="1" x14ac:dyDescent="0.25">
      <c r="A39060" s="84" t="s">
        <v>7349</v>
      </c>
      <c r="B39060" s="85" t="s">
        <v>7350</v>
      </c>
      <c r="C39060" s="86" t="s">
        <v>9</v>
      </c>
      <c r="D39060" s="87">
        <v>1</v>
      </c>
      <c r="E39060" s="88">
        <v>26157</v>
      </c>
      <c r="F39060" s="89">
        <f>+D39060*E39060</f>
        <v>26157</v>
      </c>
    </row>
    <row r="39061" spans="1:6" ht="409.6" hidden="1" customHeight="1" thickBot="1" x14ac:dyDescent="0.25"/>
    <row r="39062" spans="1:6" ht="13.5" customHeight="1" thickBot="1" x14ac:dyDescent="0.25">
      <c r="A39062" s="90" t="s">
        <v>4883</v>
      </c>
      <c r="B39062" s="91"/>
      <c r="C39062" s="92">
        <v>96.0605890860204</v>
      </c>
      <c r="D39062" s="91"/>
      <c r="E39062" s="93" t="s">
        <v>4884</v>
      </c>
      <c r="F39062" s="94">
        <v>1886361</v>
      </c>
    </row>
    <row r="39063" spans="1:6" ht="0.2" customHeight="1" x14ac:dyDescent="0.2"/>
    <row r="39064" spans="1:6" ht="12.75" customHeight="1" x14ac:dyDescent="0.2">
      <c r="A39064" s="80" t="s">
        <v>4871</v>
      </c>
      <c r="B39064" s="81" t="s">
        <v>4885</v>
      </c>
      <c r="C39064" s="82" t="s">
        <v>4870</v>
      </c>
      <c r="D39064" s="82" t="s">
        <v>4873</v>
      </c>
      <c r="E39064" s="82" t="s">
        <v>4874</v>
      </c>
      <c r="F39064" s="83" t="s">
        <v>4875</v>
      </c>
    </row>
    <row r="39065" spans="1:6" ht="409.6" hidden="1" customHeight="1" x14ac:dyDescent="0.2"/>
    <row r="39066" spans="1:6" ht="25.5" customHeight="1" thickBot="1" x14ac:dyDescent="0.25">
      <c r="A39066" s="84" t="s">
        <v>4947</v>
      </c>
      <c r="B39066" s="85" t="s">
        <v>4948</v>
      </c>
      <c r="C39066" s="86" t="s">
        <v>4888</v>
      </c>
      <c r="D39066" s="87">
        <v>0.37041000000000002</v>
      </c>
      <c r="E39066" s="88">
        <v>198902</v>
      </c>
      <c r="F39066" s="89">
        <f>+D39066*E39066</f>
        <v>73675.289820000005</v>
      </c>
    </row>
    <row r="39067" spans="1:6" ht="409.6" hidden="1" customHeight="1" thickBot="1" x14ac:dyDescent="0.25"/>
    <row r="39068" spans="1:6" ht="13.5" customHeight="1" thickBot="1" x14ac:dyDescent="0.25">
      <c r="A39068" s="90" t="s">
        <v>4893</v>
      </c>
      <c r="B39068" s="91"/>
      <c r="C39068" s="92">
        <v>3.7518077933717602</v>
      </c>
      <c r="D39068" s="91"/>
      <c r="E39068" s="93" t="s">
        <v>4884</v>
      </c>
      <c r="F39068" s="94">
        <v>73675</v>
      </c>
    </row>
    <row r="39069" spans="1:6" ht="0.2" customHeight="1" x14ac:dyDescent="0.2"/>
    <row r="39070" spans="1:6" ht="12.75" customHeight="1" x14ac:dyDescent="0.2">
      <c r="A39070" s="80" t="s">
        <v>4871</v>
      </c>
      <c r="B39070" s="81" t="s">
        <v>4894</v>
      </c>
      <c r="C39070" s="82" t="s">
        <v>4870</v>
      </c>
      <c r="D39070" s="82" t="s">
        <v>4873</v>
      </c>
      <c r="E39070" s="82" t="s">
        <v>4874</v>
      </c>
      <c r="F39070" s="83" t="s">
        <v>4875</v>
      </c>
    </row>
    <row r="39071" spans="1:6" ht="409.6" hidden="1" customHeight="1" x14ac:dyDescent="0.2"/>
    <row r="39072" spans="1:6" ht="25.5" customHeight="1" thickBot="1" x14ac:dyDescent="0.25">
      <c r="A39072" s="84" t="s">
        <v>4895</v>
      </c>
      <c r="B39072" s="85" t="s">
        <v>4896</v>
      </c>
      <c r="C39072" s="86" t="s">
        <v>4897</v>
      </c>
      <c r="D39072" s="87">
        <v>0.05</v>
      </c>
      <c r="E39072" s="88">
        <v>73675</v>
      </c>
      <c r="F39072" s="89">
        <f>+D39072*E39072</f>
        <v>3683.75</v>
      </c>
    </row>
    <row r="39073" spans="1:6" ht="409.6" hidden="1" customHeight="1" thickBot="1" x14ac:dyDescent="0.25"/>
    <row r="39074" spans="1:6" ht="13.5" customHeight="1" thickBot="1" x14ac:dyDescent="0.25">
      <c r="A39074" s="90" t="s">
        <v>4898</v>
      </c>
      <c r="B39074" s="91"/>
      <c r="C39074" s="92">
        <v>0.187603120607826</v>
      </c>
      <c r="D39074" s="91"/>
      <c r="E39074" s="93" t="s">
        <v>4884</v>
      </c>
      <c r="F39074" s="94">
        <v>3684</v>
      </c>
    </row>
    <row r="39075" spans="1:6" ht="0.2" customHeight="1" thickBot="1" x14ac:dyDescent="0.25"/>
    <row r="39076" spans="1:6" ht="12.75" customHeight="1" thickBot="1" x14ac:dyDescent="0.3">
      <c r="A39076" s="157" t="s">
        <v>4909</v>
      </c>
      <c r="B39076" s="158"/>
      <c r="C39076" s="158"/>
      <c r="D39076" s="158"/>
      <c r="E39076" s="159">
        <v>1963720</v>
      </c>
      <c r="F39076" s="160"/>
    </row>
    <row r="39077" spans="1:6" ht="12.75" customHeight="1" x14ac:dyDescent="0.2"/>
    <row r="39078" spans="1:6" ht="12.75" customHeight="1" x14ac:dyDescent="0.2"/>
    <row r="39079" spans="1:6" ht="409.6" hidden="1" customHeight="1" x14ac:dyDescent="0.2"/>
    <row r="39080" spans="1:6" ht="12.75" customHeight="1" x14ac:dyDescent="0.25">
      <c r="A39080" s="144" t="s">
        <v>4868</v>
      </c>
      <c r="B39080" s="145"/>
      <c r="C39080" s="145"/>
      <c r="D39080" s="145"/>
      <c r="E39080" s="146"/>
      <c r="F39080" s="147"/>
    </row>
    <row r="39081" spans="1:6" ht="12.75" customHeight="1" x14ac:dyDescent="0.2">
      <c r="A39081" s="138" t="s">
        <v>4353</v>
      </c>
      <c r="B39081" s="139"/>
      <c r="C39081" s="139"/>
      <c r="D39081" s="140"/>
      <c r="E39081" s="76" t="s">
        <v>4869</v>
      </c>
      <c r="F39081" s="77" t="s">
        <v>4870</v>
      </c>
    </row>
    <row r="39082" spans="1:6" ht="12.75" customHeight="1" x14ac:dyDescent="0.2">
      <c r="A39082" s="141"/>
      <c r="B39082" s="142"/>
      <c r="C39082" s="142"/>
      <c r="D39082" s="143"/>
      <c r="E39082" s="78" t="s">
        <v>4352</v>
      </c>
      <c r="F39082" s="79" t="s">
        <v>9</v>
      </c>
    </row>
    <row r="39083" spans="1:6" ht="409.6" hidden="1" customHeight="1" x14ac:dyDescent="0.2"/>
    <row r="39084" spans="1:6" ht="12.75" customHeight="1" x14ac:dyDescent="0.2">
      <c r="A39084" s="80" t="s">
        <v>4871</v>
      </c>
      <c r="B39084" s="81" t="s">
        <v>4872</v>
      </c>
      <c r="C39084" s="82" t="s">
        <v>4870</v>
      </c>
      <c r="D39084" s="82" t="s">
        <v>4873</v>
      </c>
      <c r="E39084" s="82" t="s">
        <v>4874</v>
      </c>
      <c r="F39084" s="83" t="s">
        <v>4875</v>
      </c>
    </row>
    <row r="39085" spans="1:6" ht="409.6" hidden="1" customHeight="1" x14ac:dyDescent="0.2"/>
    <row r="39086" spans="1:6" ht="25.5" customHeight="1" x14ac:dyDescent="0.2">
      <c r="A39086" s="84" t="s">
        <v>7431</v>
      </c>
      <c r="B39086" s="85" t="s">
        <v>7432</v>
      </c>
      <c r="C39086" s="86" t="s">
        <v>9</v>
      </c>
      <c r="D39086" s="87">
        <v>1</v>
      </c>
      <c r="E39086" s="88">
        <v>37900</v>
      </c>
      <c r="F39086" s="89">
        <f>+D39086*E39086</f>
        <v>37900</v>
      </c>
    </row>
    <row r="39087" spans="1:6" ht="409.6" hidden="1" customHeight="1" x14ac:dyDescent="0.2"/>
    <row r="39088" spans="1:6" ht="25.5" customHeight="1" x14ac:dyDescent="0.2">
      <c r="A39088" s="84" t="s">
        <v>7449</v>
      </c>
      <c r="B39088" s="85" t="s">
        <v>7450</v>
      </c>
      <c r="C39088" s="86" t="s">
        <v>9</v>
      </c>
      <c r="D39088" s="87">
        <v>1</v>
      </c>
      <c r="E39088" s="88">
        <v>1198744</v>
      </c>
      <c r="F39088" s="89">
        <f>+D39088*E39088</f>
        <v>1198744</v>
      </c>
    </row>
    <row r="39089" spans="1:6" ht="409.6" hidden="1" customHeight="1" x14ac:dyDescent="0.2"/>
    <row r="39090" spans="1:6" ht="25.5" customHeight="1" x14ac:dyDescent="0.2">
      <c r="A39090" s="84" t="s">
        <v>5048</v>
      </c>
      <c r="B39090" s="85" t="s">
        <v>5049</v>
      </c>
      <c r="C39090" s="86" t="s">
        <v>106</v>
      </c>
      <c r="D39090" s="87">
        <v>6.3E-2</v>
      </c>
      <c r="E39090" s="88">
        <v>331600</v>
      </c>
      <c r="F39090" s="89">
        <f>+D39090*E39090</f>
        <v>20890.8</v>
      </c>
    </row>
    <row r="39091" spans="1:6" ht="409.6" hidden="1" customHeight="1" x14ac:dyDescent="0.2"/>
    <row r="39092" spans="1:6" ht="25.5" customHeight="1" thickBot="1" x14ac:dyDescent="0.25">
      <c r="A39092" s="84" t="s">
        <v>7349</v>
      </c>
      <c r="B39092" s="85" t="s">
        <v>7350</v>
      </c>
      <c r="C39092" s="86" t="s">
        <v>9</v>
      </c>
      <c r="D39092" s="87">
        <v>1</v>
      </c>
      <c r="E39092" s="88">
        <v>26157</v>
      </c>
      <c r="F39092" s="89">
        <f>+D39092*E39092</f>
        <v>26157</v>
      </c>
    </row>
    <row r="39093" spans="1:6" ht="409.6" hidden="1" customHeight="1" thickBot="1" x14ac:dyDescent="0.25"/>
    <row r="39094" spans="1:6" ht="13.5" customHeight="1" thickBot="1" x14ac:dyDescent="0.25">
      <c r="A39094" s="90" t="s">
        <v>4883</v>
      </c>
      <c r="B39094" s="91"/>
      <c r="C39094" s="92">
        <v>95.141716608288206</v>
      </c>
      <c r="D39094" s="91"/>
      <c r="E39094" s="93" t="s">
        <v>4884</v>
      </c>
      <c r="F39094" s="94">
        <v>1283692</v>
      </c>
    </row>
    <row r="39095" spans="1:6" ht="0.2" customHeight="1" x14ac:dyDescent="0.2"/>
    <row r="39096" spans="1:6" ht="12.75" customHeight="1" x14ac:dyDescent="0.2">
      <c r="A39096" s="80" t="s">
        <v>4871</v>
      </c>
      <c r="B39096" s="81" t="s">
        <v>4885</v>
      </c>
      <c r="C39096" s="82" t="s">
        <v>4870</v>
      </c>
      <c r="D39096" s="82" t="s">
        <v>4873</v>
      </c>
      <c r="E39096" s="82" t="s">
        <v>4874</v>
      </c>
      <c r="F39096" s="83" t="s">
        <v>4875</v>
      </c>
    </row>
    <row r="39097" spans="1:6" ht="409.6" hidden="1" customHeight="1" x14ac:dyDescent="0.2"/>
    <row r="39098" spans="1:6" ht="25.5" customHeight="1" thickBot="1" x14ac:dyDescent="0.25">
      <c r="A39098" s="84" t="s">
        <v>4947</v>
      </c>
      <c r="B39098" s="85" t="s">
        <v>4948</v>
      </c>
      <c r="C39098" s="86" t="s">
        <v>4888</v>
      </c>
      <c r="D39098" s="87">
        <v>0.31386999999999998</v>
      </c>
      <c r="E39098" s="88">
        <v>198902</v>
      </c>
      <c r="F39098" s="89">
        <f>+D39098*E39098</f>
        <v>62429.370739999998</v>
      </c>
    </row>
    <row r="39099" spans="1:6" ht="409.6" hidden="1" customHeight="1" thickBot="1" x14ac:dyDescent="0.25"/>
    <row r="39100" spans="1:6" ht="13.5" customHeight="1" thickBot="1" x14ac:dyDescent="0.25">
      <c r="A39100" s="90" t="s">
        <v>4893</v>
      </c>
      <c r="B39100" s="91"/>
      <c r="C39100" s="92">
        <v>4.6269683274016096</v>
      </c>
      <c r="D39100" s="91"/>
      <c r="E39100" s="93" t="s">
        <v>4884</v>
      </c>
      <c r="F39100" s="94">
        <v>62429</v>
      </c>
    </row>
    <row r="39101" spans="1:6" ht="0.2" customHeight="1" x14ac:dyDescent="0.2"/>
    <row r="39102" spans="1:6" ht="12.75" customHeight="1" x14ac:dyDescent="0.2">
      <c r="A39102" s="80" t="s">
        <v>4871</v>
      </c>
      <c r="B39102" s="81" t="s">
        <v>4894</v>
      </c>
      <c r="C39102" s="82" t="s">
        <v>4870</v>
      </c>
      <c r="D39102" s="82" t="s">
        <v>4873</v>
      </c>
      <c r="E39102" s="82" t="s">
        <v>4874</v>
      </c>
      <c r="F39102" s="83" t="s">
        <v>4875</v>
      </c>
    </row>
    <row r="39103" spans="1:6" ht="409.6" hidden="1" customHeight="1" x14ac:dyDescent="0.2"/>
    <row r="39104" spans="1:6" ht="25.5" customHeight="1" thickBot="1" x14ac:dyDescent="0.25">
      <c r="A39104" s="84" t="s">
        <v>4895</v>
      </c>
      <c r="B39104" s="85" t="s">
        <v>4896</v>
      </c>
      <c r="C39104" s="86" t="s">
        <v>4897</v>
      </c>
      <c r="D39104" s="87">
        <v>0.05</v>
      </c>
      <c r="E39104" s="88">
        <v>62429</v>
      </c>
      <c r="F39104" s="89">
        <f>+D39104*E39104</f>
        <v>3121.4500000000003</v>
      </c>
    </row>
    <row r="39105" spans="1:6" ht="409.6" hidden="1" customHeight="1" thickBot="1" x14ac:dyDescent="0.25"/>
    <row r="39106" spans="1:6" ht="13.5" customHeight="1" thickBot="1" x14ac:dyDescent="0.25">
      <c r="A39106" s="90" t="s">
        <v>4898</v>
      </c>
      <c r="B39106" s="91"/>
      <c r="C39106" s="92">
        <v>0.23131506431018301</v>
      </c>
      <c r="D39106" s="91"/>
      <c r="E39106" s="93" t="s">
        <v>4884</v>
      </c>
      <c r="F39106" s="94">
        <v>3121</v>
      </c>
    </row>
    <row r="39107" spans="1:6" ht="0.2" customHeight="1" thickBot="1" x14ac:dyDescent="0.25"/>
    <row r="39108" spans="1:6" ht="12.75" customHeight="1" thickBot="1" x14ac:dyDescent="0.3">
      <c r="A39108" s="157" t="s">
        <v>4909</v>
      </c>
      <c r="B39108" s="158"/>
      <c r="C39108" s="158"/>
      <c r="D39108" s="158"/>
      <c r="E39108" s="159">
        <v>1349242</v>
      </c>
      <c r="F39108" s="160"/>
    </row>
    <row r="39109" spans="1:6" ht="12.75" customHeight="1" x14ac:dyDescent="0.2"/>
    <row r="39110" spans="1:6" ht="12.75" customHeight="1" x14ac:dyDescent="0.2"/>
    <row r="39111" spans="1:6" ht="409.6" hidden="1" customHeight="1" x14ac:dyDescent="0.2"/>
    <row r="39112" spans="1:6" ht="12.75" customHeight="1" x14ac:dyDescent="0.25">
      <c r="A39112" s="144" t="s">
        <v>4868</v>
      </c>
      <c r="B39112" s="145"/>
      <c r="C39112" s="145"/>
      <c r="D39112" s="145"/>
      <c r="E39112" s="146"/>
      <c r="F39112" s="147"/>
    </row>
    <row r="39113" spans="1:6" ht="12.75" customHeight="1" x14ac:dyDescent="0.2">
      <c r="A39113" s="138" t="s">
        <v>4355</v>
      </c>
      <c r="B39113" s="139"/>
      <c r="C39113" s="139"/>
      <c r="D39113" s="140"/>
      <c r="E39113" s="76" t="s">
        <v>4869</v>
      </c>
      <c r="F39113" s="77" t="s">
        <v>4870</v>
      </c>
    </row>
    <row r="39114" spans="1:6" ht="12.75" customHeight="1" x14ac:dyDescent="0.2">
      <c r="A39114" s="141"/>
      <c r="B39114" s="142"/>
      <c r="C39114" s="142"/>
      <c r="D39114" s="143"/>
      <c r="E39114" s="78" t="s">
        <v>4354</v>
      </c>
      <c r="F39114" s="79" t="s">
        <v>9</v>
      </c>
    </row>
    <row r="39115" spans="1:6" ht="409.6" hidden="1" customHeight="1" x14ac:dyDescent="0.2"/>
    <row r="39116" spans="1:6" ht="12.75" customHeight="1" x14ac:dyDescent="0.2">
      <c r="A39116" s="80" t="s">
        <v>4871</v>
      </c>
      <c r="B39116" s="81" t="s">
        <v>4872</v>
      </c>
      <c r="C39116" s="82" t="s">
        <v>4870</v>
      </c>
      <c r="D39116" s="82" t="s">
        <v>4873</v>
      </c>
      <c r="E39116" s="82" t="s">
        <v>4874</v>
      </c>
      <c r="F39116" s="83" t="s">
        <v>4875</v>
      </c>
    </row>
    <row r="39117" spans="1:6" ht="409.6" hidden="1" customHeight="1" x14ac:dyDescent="0.2"/>
    <row r="39118" spans="1:6" ht="25.5" customHeight="1" x14ac:dyDescent="0.2">
      <c r="A39118" s="84" t="s">
        <v>7431</v>
      </c>
      <c r="B39118" s="85" t="s">
        <v>7432</v>
      </c>
      <c r="C39118" s="86" t="s">
        <v>9</v>
      </c>
      <c r="D39118" s="87">
        <v>1</v>
      </c>
      <c r="E39118" s="88">
        <v>37900</v>
      </c>
      <c r="F39118" s="89">
        <f>+D39118*E39118</f>
        <v>37900</v>
      </c>
    </row>
    <row r="39119" spans="1:6" ht="409.6" hidden="1" customHeight="1" x14ac:dyDescent="0.2"/>
    <row r="39120" spans="1:6" ht="25.5" customHeight="1" x14ac:dyDescent="0.2">
      <c r="A39120" s="84" t="s">
        <v>7451</v>
      </c>
      <c r="B39120" s="85" t="s">
        <v>7452</v>
      </c>
      <c r="C39120" s="86" t="s">
        <v>9</v>
      </c>
      <c r="D39120" s="87">
        <v>1</v>
      </c>
      <c r="E39120" s="88">
        <v>533886</v>
      </c>
      <c r="F39120" s="89">
        <f>+D39120*E39120</f>
        <v>533886</v>
      </c>
    </row>
    <row r="39121" spans="1:6" ht="409.6" hidden="1" customHeight="1" x14ac:dyDescent="0.2"/>
    <row r="39122" spans="1:6" ht="25.5" customHeight="1" x14ac:dyDescent="0.2">
      <c r="A39122" s="84" t="s">
        <v>5048</v>
      </c>
      <c r="B39122" s="85" t="s">
        <v>5049</v>
      </c>
      <c r="C39122" s="86" t="s">
        <v>106</v>
      </c>
      <c r="D39122" s="87">
        <v>6.3E-2</v>
      </c>
      <c r="E39122" s="88">
        <v>331600</v>
      </c>
      <c r="F39122" s="89">
        <f>+D39122*E39122</f>
        <v>20890.8</v>
      </c>
    </row>
    <row r="39123" spans="1:6" ht="409.6" hidden="1" customHeight="1" x14ac:dyDescent="0.2"/>
    <row r="39124" spans="1:6" ht="25.5" customHeight="1" thickBot="1" x14ac:dyDescent="0.25">
      <c r="A39124" s="84" t="s">
        <v>7349</v>
      </c>
      <c r="B39124" s="85" t="s">
        <v>7350</v>
      </c>
      <c r="C39124" s="86" t="s">
        <v>9</v>
      </c>
      <c r="D39124" s="87">
        <v>1</v>
      </c>
      <c r="E39124" s="88">
        <v>26157</v>
      </c>
      <c r="F39124" s="89">
        <f>+D39124*E39124</f>
        <v>26157</v>
      </c>
    </row>
    <row r="39125" spans="1:6" ht="409.6" hidden="1" customHeight="1" thickBot="1" x14ac:dyDescent="0.25"/>
    <row r="39126" spans="1:6" ht="13.5" customHeight="1" thickBot="1" x14ac:dyDescent="0.25">
      <c r="A39126" s="90" t="s">
        <v>4883</v>
      </c>
      <c r="B39126" s="91"/>
      <c r="C39126" s="92">
        <v>95.838205254085807</v>
      </c>
      <c r="D39126" s="91"/>
      <c r="E39126" s="93" t="s">
        <v>4884</v>
      </c>
      <c r="F39126" s="94">
        <v>618834</v>
      </c>
    </row>
    <row r="39127" spans="1:6" ht="0.2" customHeight="1" x14ac:dyDescent="0.2"/>
    <row r="39128" spans="1:6" ht="12.75" customHeight="1" x14ac:dyDescent="0.2">
      <c r="A39128" s="80" t="s">
        <v>4871</v>
      </c>
      <c r="B39128" s="81" t="s">
        <v>4885</v>
      </c>
      <c r="C39128" s="82" t="s">
        <v>4870</v>
      </c>
      <c r="D39128" s="82" t="s">
        <v>4873</v>
      </c>
      <c r="E39128" s="82" t="s">
        <v>4874</v>
      </c>
      <c r="F39128" s="83" t="s">
        <v>4875</v>
      </c>
    </row>
    <row r="39129" spans="1:6" ht="409.6" hidden="1" customHeight="1" x14ac:dyDescent="0.2"/>
    <row r="39130" spans="1:6" ht="25.5" customHeight="1" thickBot="1" x14ac:dyDescent="0.25">
      <c r="A39130" s="84" t="s">
        <v>4947</v>
      </c>
      <c r="B39130" s="85" t="s">
        <v>4948</v>
      </c>
      <c r="C39130" s="86" t="s">
        <v>4888</v>
      </c>
      <c r="D39130" s="87">
        <v>0.12867000000000001</v>
      </c>
      <c r="E39130" s="88">
        <v>198902</v>
      </c>
      <c r="F39130" s="89">
        <f>+D39130*E39130</f>
        <v>25592.72034</v>
      </c>
    </row>
    <row r="39131" spans="1:6" ht="409.6" hidden="1" customHeight="1" thickBot="1" x14ac:dyDescent="0.25"/>
    <row r="39132" spans="1:6" ht="13.5" customHeight="1" thickBot="1" x14ac:dyDescent="0.25">
      <c r="A39132" s="90" t="s">
        <v>4893</v>
      </c>
      <c r="B39132" s="91"/>
      <c r="C39132" s="92">
        <v>3.9635624207264302</v>
      </c>
      <c r="D39132" s="91"/>
      <c r="E39132" s="93" t="s">
        <v>4884</v>
      </c>
      <c r="F39132" s="94">
        <v>25593</v>
      </c>
    </row>
    <row r="39133" spans="1:6" ht="0.2" customHeight="1" x14ac:dyDescent="0.2"/>
    <row r="39134" spans="1:6" ht="12.75" customHeight="1" x14ac:dyDescent="0.2">
      <c r="A39134" s="80" t="s">
        <v>4871</v>
      </c>
      <c r="B39134" s="81" t="s">
        <v>4894</v>
      </c>
      <c r="C39134" s="82" t="s">
        <v>4870</v>
      </c>
      <c r="D39134" s="82" t="s">
        <v>4873</v>
      </c>
      <c r="E39134" s="82" t="s">
        <v>4874</v>
      </c>
      <c r="F39134" s="83" t="s">
        <v>4875</v>
      </c>
    </row>
    <row r="39135" spans="1:6" ht="409.6" hidden="1" customHeight="1" x14ac:dyDescent="0.2"/>
    <row r="39136" spans="1:6" ht="25.5" customHeight="1" thickBot="1" x14ac:dyDescent="0.25">
      <c r="A39136" s="84" t="s">
        <v>4895</v>
      </c>
      <c r="B39136" s="85" t="s">
        <v>4896</v>
      </c>
      <c r="C39136" s="86" t="s">
        <v>4897</v>
      </c>
      <c r="D39136" s="87">
        <v>0.05</v>
      </c>
      <c r="E39136" s="88">
        <v>25593</v>
      </c>
      <c r="F39136" s="89">
        <f>+D39136*E39136</f>
        <v>1279.6500000000001</v>
      </c>
    </row>
    <row r="39137" spans="1:6" ht="409.6" hidden="1" customHeight="1" thickBot="1" x14ac:dyDescent="0.25"/>
    <row r="39138" spans="1:6" ht="13.5" customHeight="1" thickBot="1" x14ac:dyDescent="0.25">
      <c r="A39138" s="90" t="s">
        <v>4898</v>
      </c>
      <c r="B39138" s="91"/>
      <c r="C39138" s="92">
        <v>0.19823232518774</v>
      </c>
      <c r="D39138" s="91"/>
      <c r="E39138" s="93" t="s">
        <v>4884</v>
      </c>
      <c r="F39138" s="94">
        <v>1280</v>
      </c>
    </row>
    <row r="39139" spans="1:6" ht="0.2" customHeight="1" thickBot="1" x14ac:dyDescent="0.25"/>
    <row r="39140" spans="1:6" ht="12.75" customHeight="1" thickBot="1" x14ac:dyDescent="0.3">
      <c r="A39140" s="157" t="s">
        <v>4909</v>
      </c>
      <c r="B39140" s="158"/>
      <c r="C39140" s="158"/>
      <c r="D39140" s="158"/>
      <c r="E39140" s="159">
        <v>645707</v>
      </c>
      <c r="F39140" s="160"/>
    </row>
    <row r="39141" spans="1:6" ht="12.75" customHeight="1" x14ac:dyDescent="0.2"/>
    <row r="39142" spans="1:6" ht="12.75" customHeight="1" x14ac:dyDescent="0.2"/>
    <row r="39143" spans="1:6" ht="409.6" hidden="1" customHeight="1" x14ac:dyDescent="0.2"/>
    <row r="39144" spans="1:6" ht="12.75" customHeight="1" x14ac:dyDescent="0.25">
      <c r="A39144" s="144" t="s">
        <v>4868</v>
      </c>
      <c r="B39144" s="145"/>
      <c r="C39144" s="145"/>
      <c r="D39144" s="145"/>
      <c r="E39144" s="146"/>
      <c r="F39144" s="147"/>
    </row>
    <row r="39145" spans="1:6" ht="12.75" customHeight="1" x14ac:dyDescent="0.2">
      <c r="A39145" s="138" t="s">
        <v>4357</v>
      </c>
      <c r="B39145" s="139"/>
      <c r="C39145" s="139"/>
      <c r="D39145" s="140"/>
      <c r="E39145" s="76" t="s">
        <v>4869</v>
      </c>
      <c r="F39145" s="77" t="s">
        <v>4870</v>
      </c>
    </row>
    <row r="39146" spans="1:6" ht="12.75" customHeight="1" x14ac:dyDescent="0.2">
      <c r="A39146" s="141"/>
      <c r="B39146" s="142"/>
      <c r="C39146" s="142"/>
      <c r="D39146" s="143"/>
      <c r="E39146" s="78" t="s">
        <v>4356</v>
      </c>
      <c r="F39146" s="79" t="s">
        <v>9</v>
      </c>
    </row>
    <row r="39147" spans="1:6" ht="409.6" hidden="1" customHeight="1" x14ac:dyDescent="0.2"/>
    <row r="39148" spans="1:6" ht="12.75" customHeight="1" x14ac:dyDescent="0.2">
      <c r="A39148" s="80" t="s">
        <v>4871</v>
      </c>
      <c r="B39148" s="81" t="s">
        <v>4872</v>
      </c>
      <c r="C39148" s="82" t="s">
        <v>4870</v>
      </c>
      <c r="D39148" s="82" t="s">
        <v>4873</v>
      </c>
      <c r="E39148" s="82" t="s">
        <v>4874</v>
      </c>
      <c r="F39148" s="83" t="s">
        <v>4875</v>
      </c>
    </row>
    <row r="39149" spans="1:6" ht="409.6" hidden="1" customHeight="1" x14ac:dyDescent="0.2"/>
    <row r="39150" spans="1:6" ht="25.5" customHeight="1" x14ac:dyDescent="0.2">
      <c r="A39150" s="84" t="s">
        <v>7431</v>
      </c>
      <c r="B39150" s="85" t="s">
        <v>7432</v>
      </c>
      <c r="C39150" s="86" t="s">
        <v>9</v>
      </c>
      <c r="D39150" s="87">
        <v>1</v>
      </c>
      <c r="E39150" s="88">
        <v>37900</v>
      </c>
      <c r="F39150" s="89">
        <f>+D39150*E39150</f>
        <v>37900</v>
      </c>
    </row>
    <row r="39151" spans="1:6" ht="409.6" hidden="1" customHeight="1" x14ac:dyDescent="0.2"/>
    <row r="39152" spans="1:6" ht="25.5" customHeight="1" x14ac:dyDescent="0.2">
      <c r="A39152" s="84" t="s">
        <v>7453</v>
      </c>
      <c r="B39152" s="85" t="s">
        <v>7454</v>
      </c>
      <c r="C39152" s="86" t="s">
        <v>9</v>
      </c>
      <c r="D39152" s="87">
        <v>1</v>
      </c>
      <c r="E39152" s="88">
        <v>2542578</v>
      </c>
      <c r="F39152" s="89">
        <f>+D39152*E39152</f>
        <v>2542578</v>
      </c>
    </row>
    <row r="39153" spans="1:6" ht="409.6" hidden="1" customHeight="1" x14ac:dyDescent="0.2"/>
    <row r="39154" spans="1:6" ht="25.5" customHeight="1" x14ac:dyDescent="0.2">
      <c r="A39154" s="84" t="s">
        <v>5048</v>
      </c>
      <c r="B39154" s="85" t="s">
        <v>5049</v>
      </c>
      <c r="C39154" s="86" t="s">
        <v>106</v>
      </c>
      <c r="D39154" s="87">
        <v>6.3E-2</v>
      </c>
      <c r="E39154" s="88">
        <v>331600</v>
      </c>
      <c r="F39154" s="89">
        <f>+D39154*E39154</f>
        <v>20890.8</v>
      </c>
    </row>
    <row r="39155" spans="1:6" ht="409.6" hidden="1" customHeight="1" x14ac:dyDescent="0.2"/>
    <row r="39156" spans="1:6" ht="25.5" customHeight="1" thickBot="1" x14ac:dyDescent="0.25">
      <c r="A39156" s="84" t="s">
        <v>7349</v>
      </c>
      <c r="B39156" s="85" t="s">
        <v>7350</v>
      </c>
      <c r="C39156" s="86" t="s">
        <v>9</v>
      </c>
      <c r="D39156" s="87">
        <v>1</v>
      </c>
      <c r="E39156" s="88">
        <v>26157</v>
      </c>
      <c r="F39156" s="89">
        <f>+D39156*E39156</f>
        <v>26157</v>
      </c>
    </row>
    <row r="39157" spans="1:6" ht="409.6" hidden="1" customHeight="1" thickBot="1" x14ac:dyDescent="0.25"/>
    <row r="39158" spans="1:6" ht="13.5" customHeight="1" thickBot="1" x14ac:dyDescent="0.25">
      <c r="A39158" s="90" t="s">
        <v>4883</v>
      </c>
      <c r="B39158" s="91"/>
      <c r="C39158" s="92">
        <v>94.882738373594194</v>
      </c>
      <c r="D39158" s="91"/>
      <c r="E39158" s="93" t="s">
        <v>4884</v>
      </c>
      <c r="F39158" s="94">
        <v>2627526</v>
      </c>
    </row>
    <row r="39159" spans="1:6" ht="0.2" customHeight="1" x14ac:dyDescent="0.2"/>
    <row r="39160" spans="1:6" ht="12.75" customHeight="1" x14ac:dyDescent="0.2">
      <c r="A39160" s="80" t="s">
        <v>4871</v>
      </c>
      <c r="B39160" s="81" t="s">
        <v>4885</v>
      </c>
      <c r="C39160" s="82" t="s">
        <v>4870</v>
      </c>
      <c r="D39160" s="82" t="s">
        <v>4873</v>
      </c>
      <c r="E39160" s="82" t="s">
        <v>4874</v>
      </c>
      <c r="F39160" s="83" t="s">
        <v>4875</v>
      </c>
    </row>
    <row r="39161" spans="1:6" ht="409.6" hidden="1" customHeight="1" x14ac:dyDescent="0.2"/>
    <row r="39162" spans="1:6" ht="25.5" customHeight="1" thickBot="1" x14ac:dyDescent="0.25">
      <c r="A39162" s="84" t="s">
        <v>4947</v>
      </c>
      <c r="B39162" s="85" t="s">
        <v>4948</v>
      </c>
      <c r="C39162" s="86" t="s">
        <v>4888</v>
      </c>
      <c r="D39162" s="87">
        <v>0.67852999999999997</v>
      </c>
      <c r="E39162" s="88">
        <v>198902</v>
      </c>
      <c r="F39162" s="89">
        <f>+D39162*E39162</f>
        <v>134960.97406000001</v>
      </c>
    </row>
    <row r="39163" spans="1:6" ht="409.6" hidden="1" customHeight="1" x14ac:dyDescent="0.2"/>
    <row r="39164" spans="1:6" ht="13.5" customHeight="1" thickBot="1" x14ac:dyDescent="0.25">
      <c r="A39164" s="90" t="s">
        <v>4893</v>
      </c>
      <c r="B39164" s="91"/>
      <c r="C39164" s="92">
        <v>4.873584220913</v>
      </c>
      <c r="D39164" s="91"/>
      <c r="E39164" s="93" t="s">
        <v>4884</v>
      </c>
      <c r="F39164" s="94">
        <v>134961</v>
      </c>
    </row>
    <row r="39165" spans="1:6" ht="0.2" customHeight="1" x14ac:dyDescent="0.2"/>
    <row r="39166" spans="1:6" ht="12.75" customHeight="1" x14ac:dyDescent="0.2">
      <c r="A39166" s="80" t="s">
        <v>4871</v>
      </c>
      <c r="B39166" s="81" t="s">
        <v>4894</v>
      </c>
      <c r="C39166" s="82" t="s">
        <v>4870</v>
      </c>
      <c r="D39166" s="82" t="s">
        <v>4873</v>
      </c>
      <c r="E39166" s="82" t="s">
        <v>4874</v>
      </c>
      <c r="F39166" s="83" t="s">
        <v>4875</v>
      </c>
    </row>
    <row r="39167" spans="1:6" ht="409.6" hidden="1" customHeight="1" x14ac:dyDescent="0.2"/>
    <row r="39168" spans="1:6" ht="25.5" customHeight="1" thickBot="1" x14ac:dyDescent="0.25">
      <c r="A39168" s="84" t="s">
        <v>4895</v>
      </c>
      <c r="B39168" s="85" t="s">
        <v>4896</v>
      </c>
      <c r="C39168" s="86" t="s">
        <v>4897</v>
      </c>
      <c r="D39168" s="87">
        <v>0.05</v>
      </c>
      <c r="E39168" s="88">
        <v>134961</v>
      </c>
      <c r="F39168" s="89">
        <f>+D39168*E39168</f>
        <v>6748.05</v>
      </c>
    </row>
    <row r="39169" spans="1:6" ht="409.6" hidden="1" customHeight="1" thickBot="1" x14ac:dyDescent="0.25"/>
    <row r="39170" spans="1:6" ht="13.5" customHeight="1" thickBot="1" x14ac:dyDescent="0.25">
      <c r="A39170" s="90" t="s">
        <v>4898</v>
      </c>
      <c r="B39170" s="91"/>
      <c r="C39170" s="92">
        <v>0.24367740549285299</v>
      </c>
      <c r="D39170" s="91"/>
      <c r="E39170" s="93" t="s">
        <v>4884</v>
      </c>
      <c r="F39170" s="94">
        <v>6748</v>
      </c>
    </row>
    <row r="39171" spans="1:6" ht="0.2" customHeight="1" thickBot="1" x14ac:dyDescent="0.25"/>
    <row r="39172" spans="1:6" ht="12.75" customHeight="1" thickBot="1" x14ac:dyDescent="0.3">
      <c r="A39172" s="157" t="s">
        <v>4909</v>
      </c>
      <c r="B39172" s="158"/>
      <c r="C39172" s="158"/>
      <c r="D39172" s="158"/>
      <c r="E39172" s="159">
        <v>2769235</v>
      </c>
      <c r="F39172" s="160"/>
    </row>
    <row r="39173" spans="1:6" ht="12.75" customHeight="1" x14ac:dyDescent="0.2"/>
    <row r="39174" spans="1:6" ht="12.75" customHeight="1" x14ac:dyDescent="0.2"/>
    <row r="39175" spans="1:6" ht="409.6" hidden="1" customHeight="1" x14ac:dyDescent="0.2"/>
    <row r="39176" spans="1:6" ht="12.75" customHeight="1" x14ac:dyDescent="0.25">
      <c r="A39176" s="144" t="s">
        <v>4868</v>
      </c>
      <c r="B39176" s="145"/>
      <c r="C39176" s="145"/>
      <c r="D39176" s="145"/>
      <c r="E39176" s="146"/>
      <c r="F39176" s="147"/>
    </row>
    <row r="39177" spans="1:6" ht="12.75" customHeight="1" x14ac:dyDescent="0.2">
      <c r="A39177" s="138" t="s">
        <v>4359</v>
      </c>
      <c r="B39177" s="139"/>
      <c r="C39177" s="139"/>
      <c r="D39177" s="140"/>
      <c r="E39177" s="76" t="s">
        <v>4869</v>
      </c>
      <c r="F39177" s="77" t="s">
        <v>4870</v>
      </c>
    </row>
    <row r="39178" spans="1:6" ht="12.75" customHeight="1" x14ac:dyDescent="0.2">
      <c r="A39178" s="141"/>
      <c r="B39178" s="142"/>
      <c r="C39178" s="142"/>
      <c r="D39178" s="143"/>
      <c r="E39178" s="78" t="s">
        <v>4358</v>
      </c>
      <c r="F39178" s="79" t="s">
        <v>9</v>
      </c>
    </row>
    <row r="39179" spans="1:6" ht="409.6" hidden="1" customHeight="1" x14ac:dyDescent="0.2"/>
    <row r="39180" spans="1:6" ht="12.75" customHeight="1" x14ac:dyDescent="0.2">
      <c r="A39180" s="80" t="s">
        <v>4871</v>
      </c>
      <c r="B39180" s="81" t="s">
        <v>4872</v>
      </c>
      <c r="C39180" s="82" t="s">
        <v>4870</v>
      </c>
      <c r="D39180" s="82" t="s">
        <v>4873</v>
      </c>
      <c r="E39180" s="82" t="s">
        <v>4874</v>
      </c>
      <c r="F39180" s="83" t="s">
        <v>4875</v>
      </c>
    </row>
    <row r="39181" spans="1:6" ht="409.6" hidden="1" customHeight="1" x14ac:dyDescent="0.2"/>
    <row r="39182" spans="1:6" ht="25.5" customHeight="1" x14ac:dyDescent="0.2">
      <c r="A39182" s="84" t="s">
        <v>7431</v>
      </c>
      <c r="B39182" s="85" t="s">
        <v>7432</v>
      </c>
      <c r="C39182" s="86" t="s">
        <v>9</v>
      </c>
      <c r="D39182" s="87">
        <v>1</v>
      </c>
      <c r="E39182" s="88">
        <v>37900</v>
      </c>
      <c r="F39182" s="89">
        <f>+D39182*E39182</f>
        <v>37900</v>
      </c>
    </row>
    <row r="39183" spans="1:6" ht="409.6" hidden="1" customHeight="1" x14ac:dyDescent="0.2"/>
    <row r="39184" spans="1:6" ht="25.5" customHeight="1" x14ac:dyDescent="0.2">
      <c r="A39184" s="84" t="s">
        <v>7455</v>
      </c>
      <c r="B39184" s="85" t="s">
        <v>7456</v>
      </c>
      <c r="C39184" s="86" t="s">
        <v>9</v>
      </c>
      <c r="D39184" s="87">
        <v>1</v>
      </c>
      <c r="E39184" s="88">
        <v>1844332</v>
      </c>
      <c r="F39184" s="89">
        <f>+D39184*E39184</f>
        <v>1844332</v>
      </c>
    </row>
    <row r="39185" spans="1:6" ht="409.6" hidden="1" customHeight="1" x14ac:dyDescent="0.2"/>
    <row r="39186" spans="1:6" ht="25.5" customHeight="1" x14ac:dyDescent="0.2">
      <c r="A39186" s="84" t="s">
        <v>5048</v>
      </c>
      <c r="B39186" s="85" t="s">
        <v>5049</v>
      </c>
      <c r="C39186" s="86" t="s">
        <v>106</v>
      </c>
      <c r="D39186" s="87">
        <v>0.06</v>
      </c>
      <c r="E39186" s="88">
        <v>331600</v>
      </c>
      <c r="F39186" s="89">
        <f>+D39186*E39186</f>
        <v>19896</v>
      </c>
    </row>
    <row r="39187" spans="1:6" ht="409.6" hidden="1" customHeight="1" x14ac:dyDescent="0.2"/>
    <row r="39188" spans="1:6" ht="25.5" customHeight="1" thickBot="1" x14ac:dyDescent="0.25">
      <c r="A39188" s="84" t="s">
        <v>7349</v>
      </c>
      <c r="B39188" s="85" t="s">
        <v>7350</v>
      </c>
      <c r="C39188" s="86" t="s">
        <v>9</v>
      </c>
      <c r="D39188" s="87">
        <v>1</v>
      </c>
      <c r="E39188" s="88">
        <v>26157</v>
      </c>
      <c r="F39188" s="89">
        <f>+D39188*E39188</f>
        <v>26157</v>
      </c>
    </row>
    <row r="39189" spans="1:6" ht="409.6" hidden="1" customHeight="1" thickBot="1" x14ac:dyDescent="0.25"/>
    <row r="39190" spans="1:6" ht="13.5" customHeight="1" thickBot="1" x14ac:dyDescent="0.25">
      <c r="A39190" s="90" t="s">
        <v>4883</v>
      </c>
      <c r="B39190" s="91"/>
      <c r="C39190" s="92">
        <v>93.661673896687205</v>
      </c>
      <c r="D39190" s="91"/>
      <c r="E39190" s="93" t="s">
        <v>4884</v>
      </c>
      <c r="F39190" s="94">
        <v>1928285</v>
      </c>
    </row>
    <row r="39191" spans="1:6" ht="0.2" customHeight="1" x14ac:dyDescent="0.2"/>
    <row r="39192" spans="1:6" ht="12.75" customHeight="1" x14ac:dyDescent="0.2">
      <c r="A39192" s="80" t="s">
        <v>4871</v>
      </c>
      <c r="B39192" s="81" t="s">
        <v>4885</v>
      </c>
      <c r="C39192" s="82" t="s">
        <v>4870</v>
      </c>
      <c r="D39192" s="82" t="s">
        <v>4873</v>
      </c>
      <c r="E39192" s="82" t="s">
        <v>4874</v>
      </c>
      <c r="F39192" s="83" t="s">
        <v>4875</v>
      </c>
    </row>
    <row r="39193" spans="1:6" ht="409.6" hidden="1" customHeight="1" x14ac:dyDescent="0.2"/>
    <row r="39194" spans="1:6" ht="25.5" customHeight="1" thickBot="1" x14ac:dyDescent="0.25">
      <c r="A39194" s="84" t="s">
        <v>4947</v>
      </c>
      <c r="B39194" s="85" t="s">
        <v>4948</v>
      </c>
      <c r="C39194" s="86" t="s">
        <v>4888</v>
      </c>
      <c r="D39194" s="87">
        <v>0.62482000000000004</v>
      </c>
      <c r="E39194" s="88">
        <v>198902</v>
      </c>
      <c r="F39194" s="89">
        <f>+D39194*E39194</f>
        <v>124277.94764000001</v>
      </c>
    </row>
    <row r="39195" spans="1:6" ht="409.6" hidden="1" customHeight="1" thickBot="1" x14ac:dyDescent="0.25"/>
    <row r="39196" spans="1:6" ht="13.5" customHeight="1" thickBot="1" x14ac:dyDescent="0.25">
      <c r="A39196" s="90" t="s">
        <v>4893</v>
      </c>
      <c r="B39196" s="91"/>
      <c r="C39196" s="92">
        <v>6.0364964248191999</v>
      </c>
      <c r="D39196" s="91"/>
      <c r="E39196" s="93" t="s">
        <v>4884</v>
      </c>
      <c r="F39196" s="94">
        <v>124278</v>
      </c>
    </row>
    <row r="39197" spans="1:6" ht="0.2" customHeight="1" x14ac:dyDescent="0.2"/>
    <row r="39198" spans="1:6" ht="12.75" customHeight="1" x14ac:dyDescent="0.2">
      <c r="A39198" s="80" t="s">
        <v>4871</v>
      </c>
      <c r="B39198" s="81" t="s">
        <v>4894</v>
      </c>
      <c r="C39198" s="82" t="s">
        <v>4870</v>
      </c>
      <c r="D39198" s="82" t="s">
        <v>4873</v>
      </c>
      <c r="E39198" s="82" t="s">
        <v>4874</v>
      </c>
      <c r="F39198" s="83" t="s">
        <v>4875</v>
      </c>
    </row>
    <row r="39199" spans="1:6" ht="409.6" hidden="1" customHeight="1" x14ac:dyDescent="0.2"/>
    <row r="39200" spans="1:6" ht="25.5" customHeight="1" thickBot="1" x14ac:dyDescent="0.25">
      <c r="A39200" s="84" t="s">
        <v>4895</v>
      </c>
      <c r="B39200" s="85" t="s">
        <v>4896</v>
      </c>
      <c r="C39200" s="86" t="s">
        <v>4897</v>
      </c>
      <c r="D39200" s="87">
        <v>0.05</v>
      </c>
      <c r="E39200" s="88">
        <v>124278</v>
      </c>
      <c r="F39200" s="89">
        <f>+D39200*E39200</f>
        <v>6213.9000000000005</v>
      </c>
    </row>
    <row r="39201" spans="1:6" ht="409.6" hidden="1" customHeight="1" thickBot="1" x14ac:dyDescent="0.25"/>
    <row r="39202" spans="1:6" ht="13.5" customHeight="1" thickBot="1" x14ac:dyDescent="0.25">
      <c r="A39202" s="90" t="s">
        <v>4898</v>
      </c>
      <c r="B39202" s="91"/>
      <c r="C39202" s="92">
        <v>0.30182967849359099</v>
      </c>
      <c r="D39202" s="91"/>
      <c r="E39202" s="93" t="s">
        <v>4884</v>
      </c>
      <c r="F39202" s="94">
        <v>6214</v>
      </c>
    </row>
    <row r="39203" spans="1:6" ht="0.2" customHeight="1" thickBot="1" x14ac:dyDescent="0.25"/>
    <row r="39204" spans="1:6" ht="12.75" customHeight="1" thickBot="1" x14ac:dyDescent="0.3">
      <c r="A39204" s="157" t="s">
        <v>4909</v>
      </c>
      <c r="B39204" s="158"/>
      <c r="C39204" s="158"/>
      <c r="D39204" s="158"/>
      <c r="E39204" s="159">
        <v>2058777</v>
      </c>
      <c r="F39204" s="160"/>
    </row>
    <row r="39205" spans="1:6" ht="12.75" customHeight="1" x14ac:dyDescent="0.2"/>
    <row r="39206" spans="1:6" ht="12.75" customHeight="1" x14ac:dyDescent="0.2"/>
    <row r="39207" spans="1:6" ht="409.6" hidden="1" customHeight="1" x14ac:dyDescent="0.2"/>
    <row r="39208" spans="1:6" ht="12.75" customHeight="1" x14ac:dyDescent="0.25">
      <c r="A39208" s="144" t="s">
        <v>4868</v>
      </c>
      <c r="B39208" s="145"/>
      <c r="C39208" s="145"/>
      <c r="D39208" s="145"/>
      <c r="E39208" s="146"/>
      <c r="F39208" s="147"/>
    </row>
    <row r="39209" spans="1:6" ht="12.75" customHeight="1" x14ac:dyDescent="0.2">
      <c r="A39209" s="138" t="s">
        <v>4361</v>
      </c>
      <c r="B39209" s="139"/>
      <c r="C39209" s="139"/>
      <c r="D39209" s="140"/>
      <c r="E39209" s="76" t="s">
        <v>4869</v>
      </c>
      <c r="F39209" s="77" t="s">
        <v>4870</v>
      </c>
    </row>
    <row r="39210" spans="1:6" ht="12.75" customHeight="1" x14ac:dyDescent="0.2">
      <c r="A39210" s="141"/>
      <c r="B39210" s="142"/>
      <c r="C39210" s="142"/>
      <c r="D39210" s="143"/>
      <c r="E39210" s="78" t="s">
        <v>4360</v>
      </c>
      <c r="F39210" s="79" t="s">
        <v>263</v>
      </c>
    </row>
    <row r="39211" spans="1:6" ht="409.6" hidden="1" customHeight="1" x14ac:dyDescent="0.2"/>
    <row r="39212" spans="1:6" ht="12.75" customHeight="1" x14ac:dyDescent="0.2">
      <c r="A39212" s="80" t="s">
        <v>4871</v>
      </c>
      <c r="B39212" s="81" t="s">
        <v>4872</v>
      </c>
      <c r="C39212" s="82" t="s">
        <v>4870</v>
      </c>
      <c r="D39212" s="82" t="s">
        <v>4873</v>
      </c>
      <c r="E39212" s="82" t="s">
        <v>4874</v>
      </c>
      <c r="F39212" s="83" t="s">
        <v>4875</v>
      </c>
    </row>
    <row r="39213" spans="1:6" ht="409.6" hidden="1" customHeight="1" x14ac:dyDescent="0.2"/>
    <row r="39214" spans="1:6" ht="25.5" customHeight="1" x14ac:dyDescent="0.2">
      <c r="A39214" s="84" t="s">
        <v>5154</v>
      </c>
      <c r="B39214" s="85" t="s">
        <v>5155</v>
      </c>
      <c r="C39214" s="86" t="s">
        <v>106</v>
      </c>
      <c r="D39214" s="87">
        <v>4.2000000000000003E-2</v>
      </c>
      <c r="E39214" s="88">
        <v>405694</v>
      </c>
      <c r="F39214" s="89">
        <f>+D39214*E39214</f>
        <v>17039.148000000001</v>
      </c>
    </row>
    <row r="39215" spans="1:6" ht="409.6" hidden="1" customHeight="1" x14ac:dyDescent="0.2"/>
    <row r="39216" spans="1:6" ht="25.5" customHeight="1" x14ac:dyDescent="0.2">
      <c r="A39216" s="84" t="s">
        <v>7457</v>
      </c>
      <c r="B39216" s="85" t="s">
        <v>7458</v>
      </c>
      <c r="C39216" s="86" t="s">
        <v>7</v>
      </c>
      <c r="D39216" s="87">
        <v>21.262499999999999</v>
      </c>
      <c r="E39216" s="88">
        <v>917</v>
      </c>
      <c r="F39216" s="89">
        <f>+D39216*E39216</f>
        <v>19497.712499999998</v>
      </c>
    </row>
    <row r="39217" spans="1:6" ht="409.6" hidden="1" customHeight="1" x14ac:dyDescent="0.2"/>
    <row r="39218" spans="1:6" ht="25.5" customHeight="1" x14ac:dyDescent="0.2">
      <c r="A39218" s="84" t="s">
        <v>5652</v>
      </c>
      <c r="B39218" s="85" t="s">
        <v>5653</v>
      </c>
      <c r="C39218" s="86" t="s">
        <v>7</v>
      </c>
      <c r="D39218" s="87">
        <v>17.010000000000002</v>
      </c>
      <c r="E39218" s="88">
        <v>2080</v>
      </c>
      <c r="F39218" s="89">
        <f>+D39218*E39218</f>
        <v>35380.800000000003</v>
      </c>
    </row>
    <row r="39219" spans="1:6" ht="409.6" hidden="1" customHeight="1" x14ac:dyDescent="0.2"/>
    <row r="39220" spans="1:6" ht="25.5" customHeight="1" x14ac:dyDescent="0.2">
      <c r="A39220" s="84" t="s">
        <v>5262</v>
      </c>
      <c r="B39220" s="85" t="s">
        <v>5263</v>
      </c>
      <c r="C39220" s="86" t="s">
        <v>7</v>
      </c>
      <c r="D39220" s="87">
        <v>3.1625999999999999</v>
      </c>
      <c r="E39220" s="88">
        <v>6637</v>
      </c>
      <c r="F39220" s="89">
        <f>+D39220*E39220</f>
        <v>20990.176199999998</v>
      </c>
    </row>
    <row r="39221" spans="1:6" ht="409.6" hidden="1" customHeight="1" x14ac:dyDescent="0.2"/>
    <row r="39222" spans="1:6" ht="25.5" customHeight="1" x14ac:dyDescent="0.2">
      <c r="A39222" s="84" t="s">
        <v>5172</v>
      </c>
      <c r="B39222" s="85" t="s">
        <v>5173</v>
      </c>
      <c r="C39222" s="86" t="s">
        <v>9</v>
      </c>
      <c r="D39222" s="87">
        <v>2</v>
      </c>
      <c r="E39222" s="88">
        <v>8900</v>
      </c>
      <c r="F39222" s="89">
        <f>+D39222*E39222</f>
        <v>17800</v>
      </c>
    </row>
    <row r="39223" spans="1:6" ht="409.6" hidden="1" customHeight="1" x14ac:dyDescent="0.2"/>
    <row r="39224" spans="1:6" ht="25.5" customHeight="1" x14ac:dyDescent="0.2">
      <c r="A39224" s="84" t="s">
        <v>5190</v>
      </c>
      <c r="B39224" s="85" t="s">
        <v>5191</v>
      </c>
      <c r="C39224" s="86" t="s">
        <v>263</v>
      </c>
      <c r="D39224" s="87">
        <v>3.15</v>
      </c>
      <c r="E39224" s="88">
        <v>1353</v>
      </c>
      <c r="F39224" s="89">
        <f>+D39224*E39224</f>
        <v>4261.95</v>
      </c>
    </row>
    <row r="39225" spans="1:6" ht="409.6" hidden="1" customHeight="1" x14ac:dyDescent="0.2"/>
    <row r="39226" spans="1:6" ht="25.5" customHeight="1" x14ac:dyDescent="0.2">
      <c r="A39226" s="84" t="s">
        <v>4876</v>
      </c>
      <c r="B39226" s="85" t="s">
        <v>4877</v>
      </c>
      <c r="C39226" s="86" t="s">
        <v>1212</v>
      </c>
      <c r="D39226" s="87">
        <v>0.3</v>
      </c>
      <c r="E39226" s="88">
        <v>3690</v>
      </c>
      <c r="F39226" s="89">
        <f>+D39226*E39226</f>
        <v>1107</v>
      </c>
    </row>
    <row r="39227" spans="1:6" ht="409.6" hidden="1" customHeight="1" x14ac:dyDescent="0.2"/>
    <row r="39228" spans="1:6" ht="25.5" customHeight="1" thickBot="1" x14ac:dyDescent="0.25">
      <c r="A39228" s="84" t="s">
        <v>5450</v>
      </c>
      <c r="B39228" s="85" t="s">
        <v>5451</v>
      </c>
      <c r="C39228" s="86" t="s">
        <v>7</v>
      </c>
      <c r="D39228" s="87">
        <v>0.05</v>
      </c>
      <c r="E39228" s="88">
        <v>15900</v>
      </c>
      <c r="F39228" s="89">
        <f>+D39228*E39228</f>
        <v>795</v>
      </c>
    </row>
    <row r="39229" spans="1:6" ht="409.6" hidden="1" customHeight="1" thickBot="1" x14ac:dyDescent="0.25"/>
    <row r="39230" spans="1:6" ht="13.5" customHeight="1" thickBot="1" x14ac:dyDescent="0.25">
      <c r="A39230" s="90" t="s">
        <v>4883</v>
      </c>
      <c r="B39230" s="91"/>
      <c r="C39230" s="92">
        <v>58.177691051730299</v>
      </c>
      <c r="D39230" s="91"/>
      <c r="E39230" s="93" t="s">
        <v>4884</v>
      </c>
      <c r="F39230" s="94">
        <v>116872</v>
      </c>
    </row>
    <row r="39231" spans="1:6" ht="0.2" customHeight="1" x14ac:dyDescent="0.2"/>
    <row r="39232" spans="1:6" ht="12.75" customHeight="1" x14ac:dyDescent="0.2">
      <c r="A39232" s="80" t="s">
        <v>4871</v>
      </c>
      <c r="B39232" s="81" t="s">
        <v>4885</v>
      </c>
      <c r="C39232" s="82" t="s">
        <v>4870</v>
      </c>
      <c r="D39232" s="82" t="s">
        <v>4873</v>
      </c>
      <c r="E39232" s="82" t="s">
        <v>4874</v>
      </c>
      <c r="F39232" s="83" t="s">
        <v>4875</v>
      </c>
    </row>
    <row r="39233" spans="1:6" ht="409.6" hidden="1" customHeight="1" x14ac:dyDescent="0.2"/>
    <row r="39234" spans="1:6" ht="25.5" customHeight="1" x14ac:dyDescent="0.2">
      <c r="A39234" s="84" t="s">
        <v>4912</v>
      </c>
      <c r="B39234" s="85" t="s">
        <v>4913</v>
      </c>
      <c r="C39234" s="86" t="s">
        <v>4888</v>
      </c>
      <c r="D39234" s="87">
        <v>0.16667000000000001</v>
      </c>
      <c r="E39234" s="88">
        <v>184277</v>
      </c>
      <c r="F39234" s="89">
        <f>+D39234*E39234</f>
        <v>30713.447590000003</v>
      </c>
    </row>
    <row r="39235" spans="1:6" ht="409.6" hidden="1" customHeight="1" x14ac:dyDescent="0.2"/>
    <row r="39236" spans="1:6" ht="25.5" customHeight="1" thickBot="1" x14ac:dyDescent="0.25">
      <c r="A39236" s="84" t="s">
        <v>5284</v>
      </c>
      <c r="B39236" s="85" t="s">
        <v>5285</v>
      </c>
      <c r="C39236" s="86" t="s">
        <v>4888</v>
      </c>
      <c r="D39236" s="87">
        <v>0.2</v>
      </c>
      <c r="E39236" s="88">
        <v>222303</v>
      </c>
      <c r="F39236" s="89">
        <f>+D39236*E39236</f>
        <v>44460.600000000006</v>
      </c>
    </row>
    <row r="39237" spans="1:6" ht="409.6" hidden="1" customHeight="1" thickBot="1" x14ac:dyDescent="0.25"/>
    <row r="39238" spans="1:6" ht="13.5" customHeight="1" thickBot="1" x14ac:dyDescent="0.25">
      <c r="A39238" s="90" t="s">
        <v>4893</v>
      </c>
      <c r="B39238" s="91"/>
      <c r="C39238" s="92">
        <v>37.420851419696497</v>
      </c>
      <c r="D39238" s="91"/>
      <c r="E39238" s="93" t="s">
        <v>4884</v>
      </c>
      <c r="F39238" s="94">
        <v>75174</v>
      </c>
    </row>
    <row r="39239" spans="1:6" ht="0.2" customHeight="1" x14ac:dyDescent="0.2"/>
    <row r="39240" spans="1:6" ht="12.75" customHeight="1" x14ac:dyDescent="0.2">
      <c r="A39240" s="80" t="s">
        <v>4871</v>
      </c>
      <c r="B39240" s="81" t="s">
        <v>4894</v>
      </c>
      <c r="C39240" s="82" t="s">
        <v>4870</v>
      </c>
      <c r="D39240" s="82" t="s">
        <v>4873</v>
      </c>
      <c r="E39240" s="82" t="s">
        <v>4874</v>
      </c>
      <c r="F39240" s="83" t="s">
        <v>4875</v>
      </c>
    </row>
    <row r="39241" spans="1:6" ht="409.6" hidden="1" customHeight="1" x14ac:dyDescent="0.2"/>
    <row r="39242" spans="1:6" ht="25.5" customHeight="1" thickBot="1" x14ac:dyDescent="0.25">
      <c r="A39242" s="84" t="s">
        <v>4895</v>
      </c>
      <c r="B39242" s="85" t="s">
        <v>4896</v>
      </c>
      <c r="C39242" s="86" t="s">
        <v>4897</v>
      </c>
      <c r="D39242" s="87">
        <v>0.05</v>
      </c>
      <c r="E39242" s="88">
        <v>75174</v>
      </c>
      <c r="F39242" s="89">
        <f>+D39242*E39242</f>
        <v>3758.7000000000003</v>
      </c>
    </row>
    <row r="39243" spans="1:6" ht="409.6" hidden="1" customHeight="1" thickBot="1" x14ac:dyDescent="0.25"/>
    <row r="39244" spans="1:6" ht="13.5" customHeight="1" thickBot="1" x14ac:dyDescent="0.25">
      <c r="A39244" s="90" t="s">
        <v>4898</v>
      </c>
      <c r="B39244" s="91"/>
      <c r="C39244" s="92">
        <v>1.8711919079288</v>
      </c>
      <c r="D39244" s="91"/>
      <c r="E39244" s="93" t="s">
        <v>4884</v>
      </c>
      <c r="F39244" s="94">
        <v>3759</v>
      </c>
    </row>
    <row r="39245" spans="1:6" ht="0.2" customHeight="1" x14ac:dyDescent="0.2"/>
    <row r="39246" spans="1:6" ht="12.75" customHeight="1" x14ac:dyDescent="0.2">
      <c r="A39246" s="80" t="s">
        <v>4871</v>
      </c>
      <c r="B39246" s="81" t="s">
        <v>4899</v>
      </c>
      <c r="C39246" s="82" t="s">
        <v>4870</v>
      </c>
      <c r="D39246" s="82" t="s">
        <v>4873</v>
      </c>
      <c r="E39246" s="82" t="s">
        <v>4874</v>
      </c>
      <c r="F39246" s="83" t="s">
        <v>4875</v>
      </c>
    </row>
    <row r="39247" spans="1:6" ht="409.6" hidden="1" customHeight="1" x14ac:dyDescent="0.2"/>
    <row r="39248" spans="1:6" ht="25.5" customHeight="1" thickBot="1" x14ac:dyDescent="0.25">
      <c r="A39248" s="84" t="s">
        <v>5075</v>
      </c>
      <c r="B39248" s="85" t="s">
        <v>5076</v>
      </c>
      <c r="C39248" s="86" t="s">
        <v>109</v>
      </c>
      <c r="D39248" s="87">
        <v>0.16667000000000001</v>
      </c>
      <c r="E39248" s="88">
        <v>30495</v>
      </c>
      <c r="F39248" s="89">
        <f>+D39248*E39248</f>
        <v>5082.6016500000005</v>
      </c>
    </row>
    <row r="39249" spans="1:6" ht="409.6" hidden="1" customHeight="1" thickBot="1" x14ac:dyDescent="0.25"/>
    <row r="39250" spans="1:6" ht="13.5" customHeight="1" thickBot="1" x14ac:dyDescent="0.25">
      <c r="A39250" s="90" t="s">
        <v>4904</v>
      </c>
      <c r="B39250" s="91"/>
      <c r="C39250" s="92">
        <v>2.5302656206443399</v>
      </c>
      <c r="D39250" s="91"/>
      <c r="E39250" s="93" t="s">
        <v>4884</v>
      </c>
      <c r="F39250" s="94">
        <v>5083</v>
      </c>
    </row>
    <row r="39251" spans="1:6" ht="0.2" customHeight="1" thickBot="1" x14ac:dyDescent="0.25"/>
    <row r="39252" spans="1:6" ht="12.75" customHeight="1" thickBot="1" x14ac:dyDescent="0.3">
      <c r="A39252" s="157" t="s">
        <v>4909</v>
      </c>
      <c r="B39252" s="158"/>
      <c r="C39252" s="158"/>
      <c r="D39252" s="158"/>
      <c r="E39252" s="159">
        <v>200888</v>
      </c>
      <c r="F39252" s="160"/>
    </row>
    <row r="39253" spans="1:6" ht="12.75" customHeight="1" x14ac:dyDescent="0.2"/>
    <row r="39254" spans="1:6" ht="12.75" customHeight="1" x14ac:dyDescent="0.2"/>
    <row r="39255" spans="1:6" ht="409.6" hidden="1" customHeight="1" x14ac:dyDescent="0.2"/>
    <row r="39256" spans="1:6" ht="12.75" customHeight="1" x14ac:dyDescent="0.25">
      <c r="A39256" s="144" t="s">
        <v>4868</v>
      </c>
      <c r="B39256" s="145"/>
      <c r="C39256" s="145"/>
      <c r="D39256" s="145"/>
      <c r="E39256" s="146"/>
      <c r="F39256" s="147"/>
    </row>
    <row r="39257" spans="1:6" ht="12.75" customHeight="1" x14ac:dyDescent="0.2">
      <c r="A39257" s="138" t="s">
        <v>4363</v>
      </c>
      <c r="B39257" s="139"/>
      <c r="C39257" s="139"/>
      <c r="D39257" s="140"/>
      <c r="E39257" s="76" t="s">
        <v>4869</v>
      </c>
      <c r="F39257" s="77" t="s">
        <v>4870</v>
      </c>
    </row>
    <row r="39258" spans="1:6" ht="12.75" customHeight="1" x14ac:dyDescent="0.2">
      <c r="A39258" s="141"/>
      <c r="B39258" s="142"/>
      <c r="C39258" s="142"/>
      <c r="D39258" s="143"/>
      <c r="E39258" s="78" t="s">
        <v>4362</v>
      </c>
      <c r="F39258" s="79" t="s">
        <v>263</v>
      </c>
    </row>
    <row r="39259" spans="1:6" ht="409.6" hidden="1" customHeight="1" x14ac:dyDescent="0.2"/>
    <row r="39260" spans="1:6" ht="12.75" customHeight="1" x14ac:dyDescent="0.2">
      <c r="A39260" s="80" t="s">
        <v>4871</v>
      </c>
      <c r="B39260" s="81" t="s">
        <v>4872</v>
      </c>
      <c r="C39260" s="82" t="s">
        <v>4870</v>
      </c>
      <c r="D39260" s="82" t="s">
        <v>4873</v>
      </c>
      <c r="E39260" s="82" t="s">
        <v>4874</v>
      </c>
      <c r="F39260" s="83" t="s">
        <v>4875</v>
      </c>
    </row>
    <row r="39261" spans="1:6" ht="409.6" hidden="1" customHeight="1" x14ac:dyDescent="0.2"/>
    <row r="39262" spans="1:6" ht="25.5" customHeight="1" x14ac:dyDescent="0.2">
      <c r="A39262" s="84" t="s">
        <v>5154</v>
      </c>
      <c r="B39262" s="85" t="s">
        <v>5155</v>
      </c>
      <c r="C39262" s="86" t="s">
        <v>106</v>
      </c>
      <c r="D39262" s="87">
        <v>0.11592</v>
      </c>
      <c r="E39262" s="88">
        <v>405694</v>
      </c>
      <c r="F39262" s="89">
        <f>+D39262*E39262</f>
        <v>47028.048479999998</v>
      </c>
    </row>
    <row r="39263" spans="1:6" ht="409.6" hidden="1" customHeight="1" x14ac:dyDescent="0.2"/>
    <row r="39264" spans="1:6" ht="25.5" customHeight="1" x14ac:dyDescent="0.2">
      <c r="A39264" s="84" t="s">
        <v>5180</v>
      </c>
      <c r="B39264" s="85" t="s">
        <v>5181</v>
      </c>
      <c r="C39264" s="86" t="s">
        <v>7</v>
      </c>
      <c r="D39264" s="87">
        <v>0.20286000000000001</v>
      </c>
      <c r="E39264" s="88">
        <v>18433</v>
      </c>
      <c r="F39264" s="89">
        <f>+D39264*E39264</f>
        <v>3739.3183800000002</v>
      </c>
    </row>
    <row r="39265" spans="1:6" ht="409.6" hidden="1" customHeight="1" x14ac:dyDescent="0.2"/>
    <row r="39266" spans="1:6" ht="25.5" customHeight="1" x14ac:dyDescent="0.2">
      <c r="A39266" s="84" t="s">
        <v>5160</v>
      </c>
      <c r="B39266" s="85" t="s">
        <v>5161</v>
      </c>
      <c r="C39266" s="86" t="s">
        <v>9</v>
      </c>
      <c r="D39266" s="87">
        <v>0.24998999999999999</v>
      </c>
      <c r="E39266" s="88">
        <v>155918</v>
      </c>
      <c r="F39266" s="89">
        <f>+D39266*E39266</f>
        <v>38977.940819999996</v>
      </c>
    </row>
    <row r="39267" spans="1:6" ht="409.6" hidden="1" customHeight="1" x14ac:dyDescent="0.2"/>
    <row r="39268" spans="1:6" ht="25.5" customHeight="1" x14ac:dyDescent="0.2">
      <c r="A39268" s="84" t="s">
        <v>5190</v>
      </c>
      <c r="B39268" s="85" t="s">
        <v>5191</v>
      </c>
      <c r="C39268" s="86" t="s">
        <v>263</v>
      </c>
      <c r="D39268" s="87">
        <v>1.43</v>
      </c>
      <c r="E39268" s="88">
        <v>1353</v>
      </c>
      <c r="F39268" s="89">
        <f>+D39268*E39268</f>
        <v>1934.79</v>
      </c>
    </row>
    <row r="39269" spans="1:6" ht="409.6" hidden="1" customHeight="1" x14ac:dyDescent="0.2"/>
    <row r="39270" spans="1:6" ht="25.5" customHeight="1" x14ac:dyDescent="0.2">
      <c r="A39270" s="84" t="s">
        <v>5172</v>
      </c>
      <c r="B39270" s="85" t="s">
        <v>5173</v>
      </c>
      <c r="C39270" s="86" t="s">
        <v>9</v>
      </c>
      <c r="D39270" s="87">
        <v>0.8</v>
      </c>
      <c r="E39270" s="88">
        <v>8900</v>
      </c>
      <c r="F39270" s="89">
        <f>+D39270*E39270</f>
        <v>7120</v>
      </c>
    </row>
    <row r="39271" spans="1:6" ht="409.6" hidden="1" customHeight="1" x14ac:dyDescent="0.2"/>
    <row r="39272" spans="1:6" ht="25.5" customHeight="1" x14ac:dyDescent="0.2">
      <c r="A39272" s="84" t="s">
        <v>4876</v>
      </c>
      <c r="B39272" s="85" t="s">
        <v>4877</v>
      </c>
      <c r="C39272" s="86" t="s">
        <v>1212</v>
      </c>
      <c r="D39272" s="87">
        <v>0.8</v>
      </c>
      <c r="E39272" s="88">
        <v>3690</v>
      </c>
      <c r="F39272" s="89">
        <f>+D39272*E39272</f>
        <v>2952</v>
      </c>
    </row>
    <row r="39273" spans="1:6" ht="409.6" hidden="1" customHeight="1" x14ac:dyDescent="0.2"/>
    <row r="39274" spans="1:6" ht="25.5" customHeight="1" thickBot="1" x14ac:dyDescent="0.25">
      <c r="A39274" s="84" t="s">
        <v>5204</v>
      </c>
      <c r="B39274" s="85" t="s">
        <v>5205</v>
      </c>
      <c r="C39274" s="86" t="s">
        <v>7</v>
      </c>
      <c r="D39274" s="87">
        <v>0.44805</v>
      </c>
      <c r="E39274" s="88">
        <v>18795</v>
      </c>
      <c r="F39274" s="89">
        <f>+D39274*E39274</f>
        <v>8421.0997499999994</v>
      </c>
    </row>
    <row r="39275" spans="1:6" ht="409.6" hidden="1" customHeight="1" thickBot="1" x14ac:dyDescent="0.25"/>
    <row r="39276" spans="1:6" ht="13.5" customHeight="1" thickBot="1" x14ac:dyDescent="0.25">
      <c r="A39276" s="90" t="s">
        <v>4883</v>
      </c>
      <c r="B39276" s="91"/>
      <c r="C39276" s="92">
        <v>58.318511931228699</v>
      </c>
      <c r="D39276" s="91"/>
      <c r="E39276" s="93" t="s">
        <v>4884</v>
      </c>
      <c r="F39276" s="94">
        <v>110173</v>
      </c>
    </row>
    <row r="39277" spans="1:6" ht="0.2" customHeight="1" x14ac:dyDescent="0.2"/>
    <row r="39278" spans="1:6" ht="12.75" customHeight="1" x14ac:dyDescent="0.2">
      <c r="A39278" s="80" t="s">
        <v>4871</v>
      </c>
      <c r="B39278" s="81" t="s">
        <v>4885</v>
      </c>
      <c r="C39278" s="82" t="s">
        <v>4870</v>
      </c>
      <c r="D39278" s="82" t="s">
        <v>4873</v>
      </c>
      <c r="E39278" s="82" t="s">
        <v>4874</v>
      </c>
      <c r="F39278" s="83" t="s">
        <v>4875</v>
      </c>
    </row>
    <row r="39279" spans="1:6" ht="409.6" hidden="1" customHeight="1" x14ac:dyDescent="0.2"/>
    <row r="39280" spans="1:6" ht="25.5" customHeight="1" thickBot="1" x14ac:dyDescent="0.25">
      <c r="A39280" s="84" t="s">
        <v>4912</v>
      </c>
      <c r="B39280" s="85" t="s">
        <v>4913</v>
      </c>
      <c r="C39280" s="86" t="s">
        <v>4888</v>
      </c>
      <c r="D39280" s="87">
        <v>0.4</v>
      </c>
      <c r="E39280" s="88">
        <v>184277</v>
      </c>
      <c r="F39280" s="89">
        <f>+D39280*E39280</f>
        <v>73710.8</v>
      </c>
    </row>
    <row r="39281" spans="1:6" ht="409.6" hidden="1" customHeight="1" thickBot="1" x14ac:dyDescent="0.25"/>
    <row r="39282" spans="1:6" ht="13.5" customHeight="1" thickBot="1" x14ac:dyDescent="0.25">
      <c r="A39282" s="90" t="s">
        <v>4893</v>
      </c>
      <c r="B39282" s="91"/>
      <c r="C39282" s="92">
        <v>39.017870376251899</v>
      </c>
      <c r="D39282" s="91"/>
      <c r="E39282" s="93" t="s">
        <v>4884</v>
      </c>
      <c r="F39282" s="94">
        <v>73711</v>
      </c>
    </row>
    <row r="39283" spans="1:6" ht="0.2" customHeight="1" x14ac:dyDescent="0.2"/>
    <row r="39284" spans="1:6" ht="12.75" customHeight="1" x14ac:dyDescent="0.2">
      <c r="A39284" s="80" t="s">
        <v>4871</v>
      </c>
      <c r="B39284" s="81" t="s">
        <v>4894</v>
      </c>
      <c r="C39284" s="82" t="s">
        <v>4870</v>
      </c>
      <c r="D39284" s="82" t="s">
        <v>4873</v>
      </c>
      <c r="E39284" s="82" t="s">
        <v>4874</v>
      </c>
      <c r="F39284" s="83" t="s">
        <v>4875</v>
      </c>
    </row>
    <row r="39285" spans="1:6" ht="409.6" hidden="1" customHeight="1" x14ac:dyDescent="0.2"/>
    <row r="39286" spans="1:6" ht="25.5" customHeight="1" thickBot="1" x14ac:dyDescent="0.25">
      <c r="A39286" s="84" t="s">
        <v>4895</v>
      </c>
      <c r="B39286" s="85" t="s">
        <v>4896</v>
      </c>
      <c r="C39286" s="86" t="s">
        <v>4897</v>
      </c>
      <c r="D39286" s="87">
        <v>0.05</v>
      </c>
      <c r="E39286" s="88">
        <v>73711</v>
      </c>
      <c r="F39286" s="89">
        <f>+D39286*E39286</f>
        <v>3685.55</v>
      </c>
    </row>
    <row r="39287" spans="1:6" ht="409.6" hidden="1" customHeight="1" thickBot="1" x14ac:dyDescent="0.25"/>
    <row r="39288" spans="1:6" ht="13.5" customHeight="1" thickBot="1" x14ac:dyDescent="0.25">
      <c r="A39288" s="90" t="s">
        <v>4898</v>
      </c>
      <c r="B39288" s="91"/>
      <c r="C39288" s="92">
        <v>1.9511317199178499</v>
      </c>
      <c r="D39288" s="91"/>
      <c r="E39288" s="93" t="s">
        <v>4884</v>
      </c>
      <c r="F39288" s="94">
        <v>3686</v>
      </c>
    </row>
    <row r="39289" spans="1:6" ht="0.2" customHeight="1" x14ac:dyDescent="0.2"/>
    <row r="39290" spans="1:6" ht="12.75" customHeight="1" x14ac:dyDescent="0.2">
      <c r="A39290" s="80" t="s">
        <v>4871</v>
      </c>
      <c r="B39290" s="81" t="s">
        <v>4899</v>
      </c>
      <c r="C39290" s="82" t="s">
        <v>4870</v>
      </c>
      <c r="D39290" s="82" t="s">
        <v>4873</v>
      </c>
      <c r="E39290" s="82" t="s">
        <v>4874</v>
      </c>
      <c r="F39290" s="83" t="s">
        <v>4875</v>
      </c>
    </row>
    <row r="39291" spans="1:6" ht="409.6" hidden="1" customHeight="1" x14ac:dyDescent="0.2"/>
    <row r="39292" spans="1:6" ht="25.5" customHeight="1" thickBot="1" x14ac:dyDescent="0.25">
      <c r="A39292" s="84" t="s">
        <v>5166</v>
      </c>
      <c r="B39292" s="85" t="s">
        <v>5167</v>
      </c>
      <c r="C39292" s="86" t="s">
        <v>109</v>
      </c>
      <c r="D39292" s="87">
        <v>0.05</v>
      </c>
      <c r="E39292" s="88">
        <v>26925</v>
      </c>
      <c r="F39292" s="89">
        <f>+D39292*E39292</f>
        <v>1346.25</v>
      </c>
    </row>
    <row r="39293" spans="1:6" ht="409.6" hidden="1" customHeight="1" thickBot="1" x14ac:dyDescent="0.25"/>
    <row r="39294" spans="1:6" ht="13.5" customHeight="1" thickBot="1" x14ac:dyDescent="0.25">
      <c r="A39294" s="90" t="s">
        <v>4904</v>
      </c>
      <c r="B39294" s="91"/>
      <c r="C39294" s="92">
        <v>0.71248597260157998</v>
      </c>
      <c r="D39294" s="91"/>
      <c r="E39294" s="93" t="s">
        <v>4884</v>
      </c>
      <c r="F39294" s="94">
        <v>1346</v>
      </c>
    </row>
    <row r="39295" spans="1:6" ht="0.2" customHeight="1" thickBot="1" x14ac:dyDescent="0.25"/>
    <row r="39296" spans="1:6" ht="12.75" customHeight="1" thickBot="1" x14ac:dyDescent="0.3">
      <c r="A39296" s="157" t="s">
        <v>4909</v>
      </c>
      <c r="B39296" s="158"/>
      <c r="C39296" s="158"/>
      <c r="D39296" s="158"/>
      <c r="E39296" s="159">
        <v>188916</v>
      </c>
      <c r="F39296" s="160"/>
    </row>
    <row r="39297" spans="1:6" ht="12.75" customHeight="1" x14ac:dyDescent="0.2"/>
    <row r="39298" spans="1:6" ht="12.75" customHeight="1" x14ac:dyDescent="0.2"/>
    <row r="39299" spans="1:6" ht="409.6" hidden="1" customHeight="1" x14ac:dyDescent="0.2"/>
    <row r="39300" spans="1:6" ht="12.75" customHeight="1" x14ac:dyDescent="0.25">
      <c r="A39300" s="144" t="s">
        <v>4868</v>
      </c>
      <c r="B39300" s="145"/>
      <c r="C39300" s="145"/>
      <c r="D39300" s="145"/>
      <c r="E39300" s="146"/>
      <c r="F39300" s="147"/>
    </row>
    <row r="39301" spans="1:6" ht="12.75" customHeight="1" x14ac:dyDescent="0.2">
      <c r="A39301" s="138" t="s">
        <v>4366</v>
      </c>
      <c r="B39301" s="139"/>
      <c r="C39301" s="139"/>
      <c r="D39301" s="140"/>
      <c r="E39301" s="76" t="s">
        <v>4869</v>
      </c>
      <c r="F39301" s="77" t="s">
        <v>4870</v>
      </c>
    </row>
    <row r="39302" spans="1:6" ht="12.75" customHeight="1" x14ac:dyDescent="0.2">
      <c r="A39302" s="141"/>
      <c r="B39302" s="142"/>
      <c r="C39302" s="142"/>
      <c r="D39302" s="143"/>
      <c r="E39302" s="78" t="s">
        <v>4364</v>
      </c>
      <c r="F39302" s="79" t="s">
        <v>263</v>
      </c>
    </row>
    <row r="39303" spans="1:6" ht="409.6" hidden="1" customHeight="1" x14ac:dyDescent="0.2"/>
    <row r="39304" spans="1:6" ht="12.75" customHeight="1" x14ac:dyDescent="0.2">
      <c r="A39304" s="80" t="s">
        <v>4871</v>
      </c>
      <c r="B39304" s="81" t="s">
        <v>4872</v>
      </c>
      <c r="C39304" s="82" t="s">
        <v>4870</v>
      </c>
      <c r="D39304" s="82" t="s">
        <v>4873</v>
      </c>
      <c r="E39304" s="82" t="s">
        <v>4874</v>
      </c>
      <c r="F39304" s="83" t="s">
        <v>4875</v>
      </c>
    </row>
    <row r="39305" spans="1:6" ht="409.6" hidden="1" customHeight="1" x14ac:dyDescent="0.2"/>
    <row r="39306" spans="1:6" ht="25.5" customHeight="1" x14ac:dyDescent="0.2">
      <c r="A39306" s="84" t="s">
        <v>5154</v>
      </c>
      <c r="B39306" s="85" t="s">
        <v>5155</v>
      </c>
      <c r="C39306" s="86" t="s">
        <v>106</v>
      </c>
      <c r="D39306" s="87">
        <v>6.5100000000000005E-2</v>
      </c>
      <c r="E39306" s="88">
        <v>405694</v>
      </c>
      <c r="F39306" s="89">
        <f>+D39306*E39306</f>
        <v>26410.679400000001</v>
      </c>
    </row>
    <row r="39307" spans="1:6" ht="409.6" hidden="1" customHeight="1" x14ac:dyDescent="0.2"/>
    <row r="39308" spans="1:6" ht="25.5" customHeight="1" x14ac:dyDescent="0.2">
      <c r="A39308" s="84" t="s">
        <v>5258</v>
      </c>
      <c r="B39308" s="85" t="s">
        <v>5259</v>
      </c>
      <c r="C39308" s="86" t="s">
        <v>7</v>
      </c>
      <c r="D39308" s="87">
        <v>5.25</v>
      </c>
      <c r="E39308" s="88">
        <v>5242</v>
      </c>
      <c r="F39308" s="89">
        <f>+D39308*E39308</f>
        <v>27520.5</v>
      </c>
    </row>
    <row r="39309" spans="1:6" ht="409.6" hidden="1" customHeight="1" x14ac:dyDescent="0.2"/>
    <row r="39310" spans="1:6" ht="25.5" customHeight="1" x14ac:dyDescent="0.2">
      <c r="A39310" s="84" t="s">
        <v>5172</v>
      </c>
      <c r="B39310" s="85" t="s">
        <v>5173</v>
      </c>
      <c r="C39310" s="86" t="s">
        <v>9</v>
      </c>
      <c r="D39310" s="87">
        <v>2</v>
      </c>
      <c r="E39310" s="88">
        <v>8900</v>
      </c>
      <c r="F39310" s="89">
        <f>+D39310*E39310</f>
        <v>17800</v>
      </c>
    </row>
    <row r="39311" spans="1:6" ht="409.6" hidden="1" customHeight="1" x14ac:dyDescent="0.2"/>
    <row r="39312" spans="1:6" ht="25.5" customHeight="1" x14ac:dyDescent="0.2">
      <c r="A39312" s="84" t="s">
        <v>4876</v>
      </c>
      <c r="B39312" s="85" t="s">
        <v>4877</v>
      </c>
      <c r="C39312" s="86" t="s">
        <v>1212</v>
      </c>
      <c r="D39312" s="87">
        <v>0.4</v>
      </c>
      <c r="E39312" s="88">
        <v>3690</v>
      </c>
      <c r="F39312" s="89">
        <f>+D39312*E39312</f>
        <v>1476</v>
      </c>
    </row>
    <row r="39313" spans="1:6" ht="409.6" hidden="1" customHeight="1" x14ac:dyDescent="0.2"/>
    <row r="39314" spans="1:6" ht="25.5" customHeight="1" x14ac:dyDescent="0.2">
      <c r="A39314" s="84" t="s">
        <v>5160</v>
      </c>
      <c r="B39314" s="85" t="s">
        <v>5161</v>
      </c>
      <c r="C39314" s="86" t="s">
        <v>9</v>
      </c>
      <c r="D39314" s="87">
        <v>7.3499999999999996E-2</v>
      </c>
      <c r="E39314" s="88">
        <v>155918</v>
      </c>
      <c r="F39314" s="89">
        <f>+D39314*E39314</f>
        <v>11459.973</v>
      </c>
    </row>
    <row r="39315" spans="1:6" ht="409.6" hidden="1" customHeight="1" x14ac:dyDescent="0.2"/>
    <row r="39316" spans="1:6" ht="25.5" customHeight="1" thickBot="1" x14ac:dyDescent="0.25">
      <c r="A39316" s="84" t="s">
        <v>5190</v>
      </c>
      <c r="B39316" s="85" t="s">
        <v>5191</v>
      </c>
      <c r="C39316" s="86" t="s">
        <v>263</v>
      </c>
      <c r="D39316" s="87">
        <v>3</v>
      </c>
      <c r="E39316" s="88">
        <v>1353</v>
      </c>
      <c r="F39316" s="89">
        <f>+D39316*E39316</f>
        <v>4059</v>
      </c>
    </row>
    <row r="39317" spans="1:6" ht="409.6" hidden="1" customHeight="1" thickBot="1" x14ac:dyDescent="0.25"/>
    <row r="39318" spans="1:6" ht="13.5" customHeight="1" thickBot="1" x14ac:dyDescent="0.25">
      <c r="A39318" s="90" t="s">
        <v>4883</v>
      </c>
      <c r="B39318" s="91"/>
      <c r="C39318" s="92">
        <v>64.124393822226395</v>
      </c>
      <c r="D39318" s="91"/>
      <c r="E39318" s="93" t="s">
        <v>4884</v>
      </c>
      <c r="F39318" s="94">
        <v>88727</v>
      </c>
    </row>
    <row r="39319" spans="1:6" ht="0.2" customHeight="1" x14ac:dyDescent="0.2"/>
    <row r="39320" spans="1:6" ht="12.75" customHeight="1" x14ac:dyDescent="0.2">
      <c r="A39320" s="80" t="s">
        <v>4871</v>
      </c>
      <c r="B39320" s="81" t="s">
        <v>4885</v>
      </c>
      <c r="C39320" s="82" t="s">
        <v>4870</v>
      </c>
      <c r="D39320" s="82" t="s">
        <v>4873</v>
      </c>
      <c r="E39320" s="82" t="s">
        <v>4874</v>
      </c>
      <c r="F39320" s="83" t="s">
        <v>4875</v>
      </c>
    </row>
    <row r="39321" spans="1:6" ht="409.6" hidden="1" customHeight="1" x14ac:dyDescent="0.2"/>
    <row r="39322" spans="1:6" ht="25.5" customHeight="1" thickBot="1" x14ac:dyDescent="0.25">
      <c r="A39322" s="84" t="s">
        <v>5284</v>
      </c>
      <c r="B39322" s="85" t="s">
        <v>5285</v>
      </c>
      <c r="C39322" s="86" t="s">
        <v>4888</v>
      </c>
      <c r="D39322" s="87">
        <v>0.18</v>
      </c>
      <c r="E39322" s="88">
        <v>222303</v>
      </c>
      <c r="F39322" s="89">
        <f>+D39322*E39322</f>
        <v>40014.54</v>
      </c>
    </row>
    <row r="39323" spans="1:6" ht="409.6" hidden="1" customHeight="1" thickBot="1" x14ac:dyDescent="0.25"/>
    <row r="39324" spans="1:6" ht="13.5" customHeight="1" thickBot="1" x14ac:dyDescent="0.25">
      <c r="A39324" s="90" t="s">
        <v>4893</v>
      </c>
      <c r="B39324" s="91"/>
      <c r="C39324" s="92">
        <v>28.919467792175901</v>
      </c>
      <c r="D39324" s="91"/>
      <c r="E39324" s="93" t="s">
        <v>4884</v>
      </c>
      <c r="F39324" s="94">
        <v>40015</v>
      </c>
    </row>
    <row r="39325" spans="1:6" ht="0.2" customHeight="1" x14ac:dyDescent="0.2"/>
    <row r="39326" spans="1:6" ht="12.75" customHeight="1" x14ac:dyDescent="0.2">
      <c r="A39326" s="80" t="s">
        <v>4871</v>
      </c>
      <c r="B39326" s="81" t="s">
        <v>4894</v>
      </c>
      <c r="C39326" s="82" t="s">
        <v>4870</v>
      </c>
      <c r="D39326" s="82" t="s">
        <v>4873</v>
      </c>
      <c r="E39326" s="82" t="s">
        <v>4874</v>
      </c>
      <c r="F39326" s="83" t="s">
        <v>4875</v>
      </c>
    </row>
    <row r="39327" spans="1:6" ht="409.6" hidden="1" customHeight="1" x14ac:dyDescent="0.2"/>
    <row r="39328" spans="1:6" ht="25.5" customHeight="1" thickBot="1" x14ac:dyDescent="0.25">
      <c r="A39328" s="84" t="s">
        <v>4895</v>
      </c>
      <c r="B39328" s="85" t="s">
        <v>4896</v>
      </c>
      <c r="C39328" s="86" t="s">
        <v>4897</v>
      </c>
      <c r="D39328" s="87">
        <v>0.05</v>
      </c>
      <c r="E39328" s="88">
        <v>40015</v>
      </c>
      <c r="F39328" s="89">
        <f>+D39328*E39328</f>
        <v>2000.75</v>
      </c>
    </row>
    <row r="39329" spans="1:6" ht="409.6" hidden="1" customHeight="1" thickBot="1" x14ac:dyDescent="0.25"/>
    <row r="39330" spans="1:6" ht="13.5" customHeight="1" thickBot="1" x14ac:dyDescent="0.25">
      <c r="A39330" s="90" t="s">
        <v>4898</v>
      </c>
      <c r="B39330" s="91"/>
      <c r="C39330" s="92">
        <v>1.4461540685279</v>
      </c>
      <c r="D39330" s="91"/>
      <c r="E39330" s="93" t="s">
        <v>4884</v>
      </c>
      <c r="F39330" s="94">
        <v>2001</v>
      </c>
    </row>
    <row r="39331" spans="1:6" ht="0.2" customHeight="1" x14ac:dyDescent="0.2"/>
    <row r="39332" spans="1:6" ht="12.75" customHeight="1" x14ac:dyDescent="0.2">
      <c r="A39332" s="80" t="s">
        <v>4871</v>
      </c>
      <c r="B39332" s="81" t="s">
        <v>4899</v>
      </c>
      <c r="C39332" s="82" t="s">
        <v>4870</v>
      </c>
      <c r="D39332" s="82" t="s">
        <v>4873</v>
      </c>
      <c r="E39332" s="82" t="s">
        <v>4874</v>
      </c>
      <c r="F39332" s="83" t="s">
        <v>4875</v>
      </c>
    </row>
    <row r="39333" spans="1:6" ht="409.6" hidden="1" customHeight="1" x14ac:dyDescent="0.2"/>
    <row r="39334" spans="1:6" ht="25.5" customHeight="1" thickBot="1" x14ac:dyDescent="0.25">
      <c r="A39334" s="84" t="s">
        <v>5075</v>
      </c>
      <c r="B39334" s="85" t="s">
        <v>5076</v>
      </c>
      <c r="C39334" s="86" t="s">
        <v>109</v>
      </c>
      <c r="D39334" s="87">
        <v>0.25</v>
      </c>
      <c r="E39334" s="88">
        <v>30495</v>
      </c>
      <c r="F39334" s="89">
        <f>+D39334*E39334</f>
        <v>7623.75</v>
      </c>
    </row>
    <row r="39335" spans="1:6" ht="409.6" hidden="1" customHeight="1" thickBot="1" x14ac:dyDescent="0.25"/>
    <row r="39336" spans="1:6" ht="13.5" customHeight="1" thickBot="1" x14ac:dyDescent="0.25">
      <c r="A39336" s="90" t="s">
        <v>4904</v>
      </c>
      <c r="B39336" s="91"/>
      <c r="C39336" s="92">
        <v>5.5099843170698204</v>
      </c>
      <c r="D39336" s="91"/>
      <c r="E39336" s="93" t="s">
        <v>4884</v>
      </c>
      <c r="F39336" s="94">
        <v>7624</v>
      </c>
    </row>
    <row r="39337" spans="1:6" ht="0.2" customHeight="1" thickBot="1" x14ac:dyDescent="0.25"/>
    <row r="39338" spans="1:6" ht="12.75" customHeight="1" thickBot="1" x14ac:dyDescent="0.3">
      <c r="A39338" s="157" t="s">
        <v>4909</v>
      </c>
      <c r="B39338" s="158"/>
      <c r="C39338" s="158"/>
      <c r="D39338" s="158"/>
      <c r="E39338" s="159">
        <v>138367</v>
      </c>
      <c r="F39338" s="160"/>
    </row>
    <row r="39339" spans="1:6" ht="12.75" customHeight="1" x14ac:dyDescent="0.2"/>
    <row r="39340" spans="1:6" ht="12.75" customHeight="1" x14ac:dyDescent="0.2"/>
    <row r="39341" spans="1:6" ht="409.6" hidden="1" customHeight="1" x14ac:dyDescent="0.2"/>
    <row r="39342" spans="1:6" ht="12.75" customHeight="1" x14ac:dyDescent="0.25">
      <c r="A39342" s="144" t="s">
        <v>4868</v>
      </c>
      <c r="B39342" s="145"/>
      <c r="C39342" s="145"/>
      <c r="D39342" s="145"/>
      <c r="E39342" s="146"/>
      <c r="F39342" s="147"/>
    </row>
    <row r="39343" spans="1:6" ht="12.75" customHeight="1" x14ac:dyDescent="0.2">
      <c r="A39343" s="138" t="s">
        <v>4368</v>
      </c>
      <c r="B39343" s="139"/>
      <c r="C39343" s="139"/>
      <c r="D39343" s="140"/>
      <c r="E39343" s="76" t="s">
        <v>4869</v>
      </c>
      <c r="F39343" s="77" t="s">
        <v>4870</v>
      </c>
    </row>
    <row r="39344" spans="1:6" ht="12.75" customHeight="1" x14ac:dyDescent="0.2">
      <c r="A39344" s="141"/>
      <c r="B39344" s="142"/>
      <c r="C39344" s="142"/>
      <c r="D39344" s="143"/>
      <c r="E39344" s="78" t="s">
        <v>4365</v>
      </c>
      <c r="F39344" s="79" t="s">
        <v>263</v>
      </c>
    </row>
    <row r="39345" spans="1:6" ht="409.6" hidden="1" customHeight="1" x14ac:dyDescent="0.2"/>
    <row r="39346" spans="1:6" ht="12.75" customHeight="1" x14ac:dyDescent="0.2">
      <c r="A39346" s="80" t="s">
        <v>4871</v>
      </c>
      <c r="B39346" s="81" t="s">
        <v>4872</v>
      </c>
      <c r="C39346" s="82" t="s">
        <v>4870</v>
      </c>
      <c r="D39346" s="82" t="s">
        <v>4873</v>
      </c>
      <c r="E39346" s="82" t="s">
        <v>4874</v>
      </c>
      <c r="F39346" s="83" t="s">
        <v>4875</v>
      </c>
    </row>
    <row r="39347" spans="1:6" ht="409.6" hidden="1" customHeight="1" x14ac:dyDescent="0.2"/>
    <row r="39348" spans="1:6" ht="25.5" customHeight="1" x14ac:dyDescent="0.2">
      <c r="A39348" s="84" t="s">
        <v>5154</v>
      </c>
      <c r="B39348" s="85" t="s">
        <v>5155</v>
      </c>
      <c r="C39348" s="86" t="s">
        <v>106</v>
      </c>
      <c r="D39348" s="87">
        <v>8.0320000000000003E-2</v>
      </c>
      <c r="E39348" s="88">
        <v>405694</v>
      </c>
      <c r="F39348" s="89">
        <f>+D39348*E39348</f>
        <v>32585.342080000002</v>
      </c>
    </row>
    <row r="39349" spans="1:6" ht="409.6" hidden="1" customHeight="1" x14ac:dyDescent="0.2"/>
    <row r="39350" spans="1:6" ht="25.5" customHeight="1" x14ac:dyDescent="0.2">
      <c r="A39350" s="84" t="s">
        <v>5611</v>
      </c>
      <c r="B39350" s="85" t="s">
        <v>5612</v>
      </c>
      <c r="C39350" s="86" t="s">
        <v>7</v>
      </c>
      <c r="D39350" s="87">
        <v>2.1</v>
      </c>
      <c r="E39350" s="88">
        <v>5200</v>
      </c>
      <c r="F39350" s="89">
        <f>+D39350*E39350</f>
        <v>10920</v>
      </c>
    </row>
    <row r="39351" spans="1:6" ht="409.6" hidden="1" customHeight="1" x14ac:dyDescent="0.2"/>
    <row r="39352" spans="1:6" ht="25.5" customHeight="1" x14ac:dyDescent="0.2">
      <c r="A39352" s="84" t="s">
        <v>5609</v>
      </c>
      <c r="B39352" s="85" t="s">
        <v>5610</v>
      </c>
      <c r="C39352" s="86" t="s">
        <v>9</v>
      </c>
      <c r="D39352" s="87">
        <v>0.33</v>
      </c>
      <c r="E39352" s="88">
        <v>49110</v>
      </c>
      <c r="F39352" s="89">
        <f>+D39352*E39352</f>
        <v>16206.300000000001</v>
      </c>
    </row>
    <row r="39353" spans="1:6" ht="409.6" hidden="1" customHeight="1" x14ac:dyDescent="0.2"/>
    <row r="39354" spans="1:6" ht="25.5" customHeight="1" x14ac:dyDescent="0.2">
      <c r="A39354" s="84" t="s">
        <v>5172</v>
      </c>
      <c r="B39354" s="85" t="s">
        <v>5173</v>
      </c>
      <c r="C39354" s="86" t="s">
        <v>9</v>
      </c>
      <c r="D39354" s="87">
        <v>1.5</v>
      </c>
      <c r="E39354" s="88">
        <v>8900</v>
      </c>
      <c r="F39354" s="89">
        <f>+D39354*E39354</f>
        <v>13350</v>
      </c>
    </row>
    <row r="39355" spans="1:6" ht="409.6" hidden="1" customHeight="1" x14ac:dyDescent="0.2"/>
    <row r="39356" spans="1:6" ht="25.5" customHeight="1" x14ac:dyDescent="0.2">
      <c r="A39356" s="84" t="s">
        <v>5099</v>
      </c>
      <c r="B39356" s="85" t="s">
        <v>5100</v>
      </c>
      <c r="C39356" s="86" t="s">
        <v>7</v>
      </c>
      <c r="D39356" s="87">
        <v>3.6435</v>
      </c>
      <c r="E39356" s="88">
        <v>5242</v>
      </c>
      <c r="F39356" s="89">
        <f>+D39356*E39356</f>
        <v>19099.226999999999</v>
      </c>
    </row>
    <row r="39357" spans="1:6" ht="409.6" hidden="1" customHeight="1" x14ac:dyDescent="0.2"/>
    <row r="39358" spans="1:6" ht="25.5" customHeight="1" x14ac:dyDescent="0.2">
      <c r="A39358" s="84" t="s">
        <v>5654</v>
      </c>
      <c r="B39358" s="85" t="s">
        <v>5655</v>
      </c>
      <c r="C39358" s="86" t="s">
        <v>263</v>
      </c>
      <c r="D39358" s="87">
        <v>3.7275</v>
      </c>
      <c r="E39358" s="88">
        <v>4510</v>
      </c>
      <c r="F39358" s="89">
        <f>+D39358*E39358</f>
        <v>16811.025000000001</v>
      </c>
    </row>
    <row r="39359" spans="1:6" ht="409.6" hidden="1" customHeight="1" x14ac:dyDescent="0.2"/>
    <row r="39360" spans="1:6" ht="25.5" customHeight="1" x14ac:dyDescent="0.2">
      <c r="A39360" s="84" t="s">
        <v>6526</v>
      </c>
      <c r="B39360" s="85" t="s">
        <v>6527</v>
      </c>
      <c r="C39360" s="86" t="s">
        <v>9</v>
      </c>
      <c r="D39360" s="87">
        <v>1</v>
      </c>
      <c r="E39360" s="88">
        <v>15950</v>
      </c>
      <c r="F39360" s="89">
        <f>+D39360*E39360</f>
        <v>15950</v>
      </c>
    </row>
    <row r="39361" spans="1:6" ht="409.6" hidden="1" customHeight="1" x14ac:dyDescent="0.2"/>
    <row r="39362" spans="1:6" ht="25.5" customHeight="1" thickBot="1" x14ac:dyDescent="0.25">
      <c r="A39362" s="84" t="s">
        <v>7411</v>
      </c>
      <c r="B39362" s="85" t="s">
        <v>7412</v>
      </c>
      <c r="C39362" s="86" t="s">
        <v>9</v>
      </c>
      <c r="D39362" s="87">
        <v>1</v>
      </c>
      <c r="E39362" s="88">
        <v>38788</v>
      </c>
      <c r="F39362" s="89">
        <f>+D39362*E39362</f>
        <v>38788</v>
      </c>
    </row>
    <row r="39363" spans="1:6" ht="409.6" hidden="1" customHeight="1" thickBot="1" x14ac:dyDescent="0.25"/>
    <row r="39364" spans="1:6" ht="13.5" customHeight="1" thickBot="1" x14ac:dyDescent="0.25">
      <c r="A39364" s="90" t="s">
        <v>4883</v>
      </c>
      <c r="B39364" s="91"/>
      <c r="C39364" s="92">
        <v>58.380138293054301</v>
      </c>
      <c r="D39364" s="91"/>
      <c r="E39364" s="93" t="s">
        <v>4884</v>
      </c>
      <c r="F39364" s="94">
        <v>163709</v>
      </c>
    </row>
    <row r="39365" spans="1:6" ht="0.2" customHeight="1" x14ac:dyDescent="0.2"/>
    <row r="39366" spans="1:6" ht="12.75" customHeight="1" x14ac:dyDescent="0.2">
      <c r="A39366" s="80" t="s">
        <v>4871</v>
      </c>
      <c r="B39366" s="81" t="s">
        <v>4885</v>
      </c>
      <c r="C39366" s="82" t="s">
        <v>4870</v>
      </c>
      <c r="D39366" s="82" t="s">
        <v>4873</v>
      </c>
      <c r="E39366" s="82" t="s">
        <v>4874</v>
      </c>
      <c r="F39366" s="83" t="s">
        <v>4875</v>
      </c>
    </row>
    <row r="39367" spans="1:6" ht="409.6" hidden="1" customHeight="1" x14ac:dyDescent="0.2"/>
    <row r="39368" spans="1:6" ht="25.5" customHeight="1" thickBot="1" x14ac:dyDescent="0.25">
      <c r="A39368" s="84" t="s">
        <v>5284</v>
      </c>
      <c r="B39368" s="85" t="s">
        <v>5285</v>
      </c>
      <c r="C39368" s="86" t="s">
        <v>4888</v>
      </c>
      <c r="D39368" s="87">
        <v>0.5</v>
      </c>
      <c r="E39368" s="88">
        <v>222303</v>
      </c>
      <c r="F39368" s="89">
        <f>+D39368*E39368</f>
        <v>111151.5</v>
      </c>
    </row>
    <row r="39369" spans="1:6" ht="409.6" hidden="1" customHeight="1" thickBot="1" x14ac:dyDescent="0.25"/>
    <row r="39370" spans="1:6" ht="13.5" customHeight="1" thickBot="1" x14ac:dyDescent="0.25">
      <c r="A39370" s="90" t="s">
        <v>4893</v>
      </c>
      <c r="B39370" s="91"/>
      <c r="C39370" s="92">
        <v>39.637827679294197</v>
      </c>
      <c r="D39370" s="91"/>
      <c r="E39370" s="93" t="s">
        <v>4884</v>
      </c>
      <c r="F39370" s="94">
        <v>111152</v>
      </c>
    </row>
    <row r="39371" spans="1:6" ht="0.2" customHeight="1" x14ac:dyDescent="0.2"/>
    <row r="39372" spans="1:6" ht="12.75" customHeight="1" x14ac:dyDescent="0.2">
      <c r="A39372" s="80" t="s">
        <v>4871</v>
      </c>
      <c r="B39372" s="81" t="s">
        <v>4894</v>
      </c>
      <c r="C39372" s="82" t="s">
        <v>4870</v>
      </c>
      <c r="D39372" s="82" t="s">
        <v>4873</v>
      </c>
      <c r="E39372" s="82" t="s">
        <v>4874</v>
      </c>
      <c r="F39372" s="83" t="s">
        <v>4875</v>
      </c>
    </row>
    <row r="39373" spans="1:6" ht="409.6" hidden="1" customHeight="1" x14ac:dyDescent="0.2"/>
    <row r="39374" spans="1:6" ht="25.5" customHeight="1" thickBot="1" x14ac:dyDescent="0.25">
      <c r="A39374" s="84" t="s">
        <v>4895</v>
      </c>
      <c r="B39374" s="85" t="s">
        <v>4896</v>
      </c>
      <c r="C39374" s="86" t="s">
        <v>4897</v>
      </c>
      <c r="D39374" s="87">
        <v>0.05</v>
      </c>
      <c r="E39374" s="88">
        <v>111152</v>
      </c>
      <c r="F39374" s="89">
        <f>+D39374*E39374</f>
        <v>5557.6</v>
      </c>
    </row>
    <row r="39375" spans="1:6" ht="409.6" hidden="1" customHeight="1" thickBot="1" x14ac:dyDescent="0.25"/>
    <row r="39376" spans="1:6" ht="13.5" customHeight="1" thickBot="1" x14ac:dyDescent="0.25">
      <c r="A39376" s="90" t="s">
        <v>4898</v>
      </c>
      <c r="B39376" s="91"/>
      <c r="C39376" s="92">
        <v>1.9820340276514801</v>
      </c>
      <c r="D39376" s="91"/>
      <c r="E39376" s="93" t="s">
        <v>4884</v>
      </c>
      <c r="F39376" s="94">
        <v>5558</v>
      </c>
    </row>
    <row r="39377" spans="1:6" ht="0.2" customHeight="1" thickBot="1" x14ac:dyDescent="0.25"/>
    <row r="39378" spans="1:6" ht="12.75" customHeight="1" thickBot="1" x14ac:dyDescent="0.3">
      <c r="A39378" s="157" t="s">
        <v>4909</v>
      </c>
      <c r="B39378" s="158"/>
      <c r="C39378" s="158"/>
      <c r="D39378" s="158"/>
      <c r="E39378" s="159">
        <v>280419</v>
      </c>
      <c r="F39378" s="160"/>
    </row>
    <row r="39379" spans="1:6" ht="12.75" customHeight="1" x14ac:dyDescent="0.2"/>
    <row r="39380" spans="1:6" ht="12.75" customHeight="1" x14ac:dyDescent="0.2"/>
    <row r="39381" spans="1:6" ht="409.6" hidden="1" customHeight="1" x14ac:dyDescent="0.2"/>
    <row r="39382" spans="1:6" ht="12.75" customHeight="1" x14ac:dyDescent="0.25">
      <c r="A39382" s="144" t="s">
        <v>4868</v>
      </c>
      <c r="B39382" s="145"/>
      <c r="C39382" s="145"/>
      <c r="D39382" s="145"/>
      <c r="E39382" s="146"/>
      <c r="F39382" s="147"/>
    </row>
    <row r="39383" spans="1:6" ht="12.75" customHeight="1" x14ac:dyDescent="0.2">
      <c r="A39383" s="138" t="s">
        <v>4370</v>
      </c>
      <c r="B39383" s="139"/>
      <c r="C39383" s="139"/>
      <c r="D39383" s="140"/>
      <c r="E39383" s="76" t="s">
        <v>4869</v>
      </c>
      <c r="F39383" s="77" t="s">
        <v>4870</v>
      </c>
    </row>
    <row r="39384" spans="1:6" ht="12.75" customHeight="1" x14ac:dyDescent="0.2">
      <c r="A39384" s="141"/>
      <c r="B39384" s="142"/>
      <c r="C39384" s="142"/>
      <c r="D39384" s="143"/>
      <c r="E39384" s="78" t="s">
        <v>4367</v>
      </c>
      <c r="F39384" s="79" t="s">
        <v>9</v>
      </c>
    </row>
    <row r="39385" spans="1:6" ht="409.6" hidden="1" customHeight="1" x14ac:dyDescent="0.2"/>
    <row r="39386" spans="1:6" ht="12.75" customHeight="1" x14ac:dyDescent="0.2">
      <c r="A39386" s="80" t="s">
        <v>4871</v>
      </c>
      <c r="B39386" s="81" t="s">
        <v>4872</v>
      </c>
      <c r="C39386" s="82" t="s">
        <v>4870</v>
      </c>
      <c r="D39386" s="82" t="s">
        <v>4873</v>
      </c>
      <c r="E39386" s="82" t="s">
        <v>4874</v>
      </c>
      <c r="F39386" s="83" t="s">
        <v>4875</v>
      </c>
    </row>
    <row r="39387" spans="1:6" ht="409.6" hidden="1" customHeight="1" x14ac:dyDescent="0.2"/>
    <row r="39388" spans="1:6" ht="25.5" customHeight="1" x14ac:dyDescent="0.2">
      <c r="A39388" s="84" t="s">
        <v>7459</v>
      </c>
      <c r="B39388" s="85" t="s">
        <v>7460</v>
      </c>
      <c r="C39388" s="86" t="s">
        <v>9</v>
      </c>
      <c r="D39388" s="87">
        <v>1</v>
      </c>
      <c r="E39388" s="88">
        <v>9000</v>
      </c>
      <c r="F39388" s="89">
        <f>+D39388*E39388</f>
        <v>9000</v>
      </c>
    </row>
    <row r="39389" spans="1:6" ht="409.6" hidden="1" customHeight="1" x14ac:dyDescent="0.2"/>
    <row r="39390" spans="1:6" ht="25.5" customHeight="1" x14ac:dyDescent="0.2">
      <c r="A39390" s="84" t="s">
        <v>7461</v>
      </c>
      <c r="B39390" s="85" t="s">
        <v>7462</v>
      </c>
      <c r="C39390" s="86" t="s">
        <v>9</v>
      </c>
      <c r="D39390" s="87">
        <v>1</v>
      </c>
      <c r="E39390" s="88">
        <v>28900</v>
      </c>
      <c r="F39390" s="89">
        <f>+D39390*E39390</f>
        <v>28900</v>
      </c>
    </row>
    <row r="39391" spans="1:6" ht="409.6" hidden="1" customHeight="1" x14ac:dyDescent="0.2"/>
    <row r="39392" spans="1:6" ht="25.5" customHeight="1" x14ac:dyDescent="0.2">
      <c r="A39392" s="84" t="s">
        <v>7463</v>
      </c>
      <c r="B39392" s="85" t="s">
        <v>7464</v>
      </c>
      <c r="C39392" s="86" t="s">
        <v>9</v>
      </c>
      <c r="D39392" s="87">
        <v>1</v>
      </c>
      <c r="E39392" s="88">
        <v>293900</v>
      </c>
      <c r="F39392" s="89">
        <f>+D39392*E39392</f>
        <v>293900</v>
      </c>
    </row>
    <row r="39393" spans="1:6" ht="409.6" hidden="1" customHeight="1" x14ac:dyDescent="0.2"/>
    <row r="39394" spans="1:6" ht="25.5" customHeight="1" thickBot="1" x14ac:dyDescent="0.25">
      <c r="A39394" s="84" t="s">
        <v>5032</v>
      </c>
      <c r="B39394" s="85" t="s">
        <v>5033</v>
      </c>
      <c r="C39394" s="86" t="s">
        <v>9</v>
      </c>
      <c r="D39394" s="87">
        <v>0.18</v>
      </c>
      <c r="E39394" s="88">
        <v>16353</v>
      </c>
      <c r="F39394" s="89">
        <f>+D39394*E39394</f>
        <v>2943.54</v>
      </c>
    </row>
    <row r="39395" spans="1:6" ht="409.6" hidden="1" customHeight="1" x14ac:dyDescent="0.2"/>
    <row r="39396" spans="1:6" ht="13.5" customHeight="1" thickBot="1" x14ac:dyDescent="0.25">
      <c r="A39396" s="90" t="s">
        <v>4883</v>
      </c>
      <c r="B39396" s="91"/>
      <c r="C39396" s="92">
        <v>94.531878782401904</v>
      </c>
      <c r="D39396" s="91"/>
      <c r="E39396" s="93" t="s">
        <v>4884</v>
      </c>
      <c r="F39396" s="94">
        <v>334744</v>
      </c>
    </row>
    <row r="39397" spans="1:6" ht="0.2" customHeight="1" x14ac:dyDescent="0.2"/>
    <row r="39398" spans="1:6" ht="12.75" customHeight="1" x14ac:dyDescent="0.2">
      <c r="A39398" s="80" t="s">
        <v>4871</v>
      </c>
      <c r="B39398" s="81" t="s">
        <v>4885</v>
      </c>
      <c r="C39398" s="82" t="s">
        <v>4870</v>
      </c>
      <c r="D39398" s="82" t="s">
        <v>4873</v>
      </c>
      <c r="E39398" s="82" t="s">
        <v>4874</v>
      </c>
      <c r="F39398" s="83" t="s">
        <v>4875</v>
      </c>
    </row>
    <row r="39399" spans="1:6" ht="409.6" hidden="1" customHeight="1" x14ac:dyDescent="0.2"/>
    <row r="39400" spans="1:6" ht="25.5" customHeight="1" thickBot="1" x14ac:dyDescent="0.25">
      <c r="A39400" s="84" t="s">
        <v>5046</v>
      </c>
      <c r="B39400" s="85" t="s">
        <v>5047</v>
      </c>
      <c r="C39400" s="86" t="s">
        <v>4888</v>
      </c>
      <c r="D39400" s="87">
        <v>0.125</v>
      </c>
      <c r="E39400" s="88">
        <v>140402</v>
      </c>
      <c r="F39400" s="89">
        <f>+D39400*E39400</f>
        <v>17550.25</v>
      </c>
    </row>
    <row r="39401" spans="1:6" ht="409.6" hidden="1" customHeight="1" thickBot="1" x14ac:dyDescent="0.25"/>
    <row r="39402" spans="1:6" ht="13.5" customHeight="1" thickBot="1" x14ac:dyDescent="0.25">
      <c r="A39402" s="90" t="s">
        <v>4893</v>
      </c>
      <c r="B39402" s="91"/>
      <c r="C39402" s="92">
        <v>4.9561290796284698</v>
      </c>
      <c r="D39402" s="91"/>
      <c r="E39402" s="93" t="s">
        <v>4884</v>
      </c>
      <c r="F39402" s="94">
        <v>17550</v>
      </c>
    </row>
    <row r="39403" spans="1:6" ht="0.2" customHeight="1" x14ac:dyDescent="0.2"/>
    <row r="39404" spans="1:6" ht="12.75" customHeight="1" x14ac:dyDescent="0.2">
      <c r="A39404" s="80" t="s">
        <v>4871</v>
      </c>
      <c r="B39404" s="81" t="s">
        <v>4894</v>
      </c>
      <c r="C39404" s="82" t="s">
        <v>4870</v>
      </c>
      <c r="D39404" s="82" t="s">
        <v>4873</v>
      </c>
      <c r="E39404" s="82" t="s">
        <v>4874</v>
      </c>
      <c r="F39404" s="83" t="s">
        <v>4875</v>
      </c>
    </row>
    <row r="39405" spans="1:6" ht="409.6" hidden="1" customHeight="1" x14ac:dyDescent="0.2"/>
    <row r="39406" spans="1:6" ht="25.5" customHeight="1" thickBot="1" x14ac:dyDescent="0.25">
      <c r="A39406" s="84" t="s">
        <v>4895</v>
      </c>
      <c r="B39406" s="85" t="s">
        <v>4896</v>
      </c>
      <c r="C39406" s="86" t="s">
        <v>4897</v>
      </c>
      <c r="D39406" s="87">
        <v>0.05</v>
      </c>
      <c r="E39406" s="88">
        <v>17550</v>
      </c>
      <c r="F39406" s="89">
        <f>+D39406*E39406</f>
        <v>877.5</v>
      </c>
    </row>
    <row r="39407" spans="1:6" ht="409.6" hidden="1" customHeight="1" thickBot="1" x14ac:dyDescent="0.25"/>
    <row r="39408" spans="1:6" ht="13.5" customHeight="1" thickBot="1" x14ac:dyDescent="0.25">
      <c r="A39408" s="90" t="s">
        <v>4898</v>
      </c>
      <c r="B39408" s="91"/>
      <c r="C39408" s="92">
        <v>0.24794765424010301</v>
      </c>
      <c r="D39408" s="91"/>
      <c r="E39408" s="93" t="s">
        <v>4884</v>
      </c>
      <c r="F39408" s="94">
        <v>878</v>
      </c>
    </row>
    <row r="39409" spans="1:6" ht="0.2" customHeight="1" x14ac:dyDescent="0.2"/>
    <row r="39410" spans="1:6" ht="12.75" customHeight="1" x14ac:dyDescent="0.2">
      <c r="A39410" s="80" t="s">
        <v>4871</v>
      </c>
      <c r="B39410" s="81" t="s">
        <v>4905</v>
      </c>
      <c r="C39410" s="82" t="s">
        <v>4870</v>
      </c>
      <c r="D39410" s="82" t="s">
        <v>4873</v>
      </c>
      <c r="E39410" s="82" t="s">
        <v>4874</v>
      </c>
      <c r="F39410" s="83" t="s">
        <v>4875</v>
      </c>
    </row>
    <row r="39411" spans="1:6" ht="409.6" hidden="1" customHeight="1" x14ac:dyDescent="0.2"/>
    <row r="39412" spans="1:6" ht="25.5" customHeight="1" thickBot="1" x14ac:dyDescent="0.25">
      <c r="A39412" s="84" t="s">
        <v>4949</v>
      </c>
      <c r="B39412" s="85" t="s">
        <v>4950</v>
      </c>
      <c r="C39412" s="86" t="s">
        <v>9</v>
      </c>
      <c r="D39412" s="87">
        <v>0.437</v>
      </c>
      <c r="E39412" s="88">
        <v>2140</v>
      </c>
      <c r="F39412" s="89">
        <f>+D39412*E39412</f>
        <v>935.18</v>
      </c>
    </row>
    <row r="39413" spans="1:6" ht="409.6" hidden="1" customHeight="1" thickBot="1" x14ac:dyDescent="0.25"/>
    <row r="39414" spans="1:6" ht="13.5" customHeight="1" thickBot="1" x14ac:dyDescent="0.25">
      <c r="A39414" s="90" t="s">
        <v>4908</v>
      </c>
      <c r="B39414" s="91"/>
      <c r="C39414" s="92">
        <v>0.26404448372949402</v>
      </c>
      <c r="D39414" s="91"/>
      <c r="E39414" s="93" t="s">
        <v>4884</v>
      </c>
      <c r="F39414" s="94">
        <v>935</v>
      </c>
    </row>
    <row r="39415" spans="1:6" ht="0.2" customHeight="1" thickBot="1" x14ac:dyDescent="0.25"/>
    <row r="39416" spans="1:6" ht="12.75" customHeight="1" thickBot="1" x14ac:dyDescent="0.3">
      <c r="A39416" s="157" t="s">
        <v>4909</v>
      </c>
      <c r="B39416" s="158"/>
      <c r="C39416" s="158"/>
      <c r="D39416" s="158"/>
      <c r="E39416" s="159">
        <v>354107</v>
      </c>
      <c r="F39416" s="160"/>
    </row>
    <row r="39417" spans="1:6" ht="12.75" customHeight="1" x14ac:dyDescent="0.2"/>
    <row r="39418" spans="1:6" ht="12.75" customHeight="1" x14ac:dyDescent="0.2"/>
    <row r="39419" spans="1:6" ht="409.6" hidden="1" customHeight="1" x14ac:dyDescent="0.2"/>
    <row r="39420" spans="1:6" ht="12.75" customHeight="1" x14ac:dyDescent="0.25">
      <c r="A39420" s="144" t="s">
        <v>4868</v>
      </c>
      <c r="B39420" s="145"/>
      <c r="C39420" s="145"/>
      <c r="D39420" s="145"/>
      <c r="E39420" s="146"/>
      <c r="F39420" s="147"/>
    </row>
    <row r="39421" spans="1:6" ht="12.75" customHeight="1" x14ac:dyDescent="0.2">
      <c r="A39421" s="138" t="s">
        <v>4371</v>
      </c>
      <c r="B39421" s="139"/>
      <c r="C39421" s="139"/>
      <c r="D39421" s="140"/>
      <c r="E39421" s="76" t="s">
        <v>4869</v>
      </c>
      <c r="F39421" s="77" t="s">
        <v>4870</v>
      </c>
    </row>
    <row r="39422" spans="1:6" ht="12.75" customHeight="1" x14ac:dyDescent="0.2">
      <c r="A39422" s="141"/>
      <c r="B39422" s="142"/>
      <c r="C39422" s="142"/>
      <c r="D39422" s="143"/>
      <c r="E39422" s="78" t="s">
        <v>4369</v>
      </c>
      <c r="F39422" s="79" t="s">
        <v>9</v>
      </c>
    </row>
    <row r="39423" spans="1:6" ht="409.6" hidden="1" customHeight="1" x14ac:dyDescent="0.2"/>
    <row r="39424" spans="1:6" ht="12.75" customHeight="1" x14ac:dyDescent="0.2">
      <c r="A39424" s="80" t="s">
        <v>4871</v>
      </c>
      <c r="B39424" s="81" t="s">
        <v>4872</v>
      </c>
      <c r="C39424" s="82" t="s">
        <v>4870</v>
      </c>
      <c r="D39424" s="82" t="s">
        <v>4873</v>
      </c>
      <c r="E39424" s="82" t="s">
        <v>4874</v>
      </c>
      <c r="F39424" s="83" t="s">
        <v>4875</v>
      </c>
    </row>
    <row r="39425" spans="1:6" ht="409.6" hidden="1" customHeight="1" x14ac:dyDescent="0.2"/>
    <row r="39426" spans="1:6" ht="25.5" customHeight="1" x14ac:dyDescent="0.2">
      <c r="A39426" s="84" t="s">
        <v>7407</v>
      </c>
      <c r="B39426" s="85" t="s">
        <v>7408</v>
      </c>
      <c r="C39426" s="86" t="s">
        <v>9</v>
      </c>
      <c r="D39426" s="87">
        <v>1</v>
      </c>
      <c r="E39426" s="88">
        <v>9241</v>
      </c>
      <c r="F39426" s="89">
        <f>+D39426*E39426</f>
        <v>9241</v>
      </c>
    </row>
    <row r="39427" spans="1:6" ht="409.6" hidden="1" customHeight="1" x14ac:dyDescent="0.2"/>
    <row r="39428" spans="1:6" ht="25.5" customHeight="1" x14ac:dyDescent="0.2">
      <c r="A39428" s="84" t="s">
        <v>7465</v>
      </c>
      <c r="B39428" s="85" t="s">
        <v>7466</v>
      </c>
      <c r="C39428" s="86" t="s">
        <v>9</v>
      </c>
      <c r="D39428" s="87">
        <v>1</v>
      </c>
      <c r="E39428" s="88">
        <v>73000</v>
      </c>
      <c r="F39428" s="89">
        <f>+D39428*E39428</f>
        <v>73000</v>
      </c>
    </row>
    <row r="39429" spans="1:6" ht="409.6" hidden="1" customHeight="1" x14ac:dyDescent="0.2"/>
    <row r="39430" spans="1:6" ht="25.5" customHeight="1" x14ac:dyDescent="0.2">
      <c r="A39430" s="84" t="s">
        <v>5048</v>
      </c>
      <c r="B39430" s="85" t="s">
        <v>5049</v>
      </c>
      <c r="C39430" s="86" t="s">
        <v>106</v>
      </c>
      <c r="D39430" s="87">
        <v>1.2E-2</v>
      </c>
      <c r="E39430" s="88">
        <v>331600</v>
      </c>
      <c r="F39430" s="89">
        <f>+D39430*E39430</f>
        <v>3979.2000000000003</v>
      </c>
    </row>
    <row r="39431" spans="1:6" ht="409.6" hidden="1" customHeight="1" x14ac:dyDescent="0.2"/>
    <row r="39432" spans="1:6" ht="25.5" customHeight="1" x14ac:dyDescent="0.2">
      <c r="A39432" s="84" t="s">
        <v>5571</v>
      </c>
      <c r="B39432" s="85" t="s">
        <v>5572</v>
      </c>
      <c r="C39432" s="86" t="s">
        <v>106</v>
      </c>
      <c r="D39432" s="87">
        <v>5.0000000000000001E-3</v>
      </c>
      <c r="E39432" s="88">
        <v>359894</v>
      </c>
      <c r="F39432" s="89">
        <f>+D39432*E39432</f>
        <v>1799.47</v>
      </c>
    </row>
    <row r="39433" spans="1:6" ht="409.6" hidden="1" customHeight="1" x14ac:dyDescent="0.2"/>
    <row r="39434" spans="1:6" ht="25.5" customHeight="1" x14ac:dyDescent="0.2">
      <c r="A39434" s="84" t="s">
        <v>5597</v>
      </c>
      <c r="B39434" s="85" t="s">
        <v>5598</v>
      </c>
      <c r="C39434" s="86" t="s">
        <v>9</v>
      </c>
      <c r="D39434" s="87">
        <v>2.75</v>
      </c>
      <c r="E39434" s="88">
        <v>1140</v>
      </c>
      <c r="F39434" s="89">
        <f>+D39434*E39434</f>
        <v>3135</v>
      </c>
    </row>
    <row r="39435" spans="1:6" ht="409.6" hidden="1" customHeight="1" x14ac:dyDescent="0.2"/>
    <row r="39436" spans="1:6" ht="25.5" customHeight="1" x14ac:dyDescent="0.2">
      <c r="A39436" s="84" t="s">
        <v>5262</v>
      </c>
      <c r="B39436" s="85" t="s">
        <v>5263</v>
      </c>
      <c r="C39436" s="86" t="s">
        <v>7</v>
      </c>
      <c r="D39436" s="87">
        <v>1.8</v>
      </c>
      <c r="E39436" s="88">
        <v>6637</v>
      </c>
      <c r="F39436" s="89">
        <f>+D39436*E39436</f>
        <v>11946.6</v>
      </c>
    </row>
    <row r="39437" spans="1:6" ht="409.6" hidden="1" customHeight="1" x14ac:dyDescent="0.2"/>
    <row r="39438" spans="1:6" ht="25.5" customHeight="1" x14ac:dyDescent="0.2">
      <c r="A39438" s="84" t="s">
        <v>5631</v>
      </c>
      <c r="B39438" s="85" t="s">
        <v>5632</v>
      </c>
      <c r="C39438" s="86" t="s">
        <v>7</v>
      </c>
      <c r="D39438" s="87">
        <v>1.27</v>
      </c>
      <c r="E39438" s="88">
        <v>1158</v>
      </c>
      <c r="F39438" s="89">
        <f>+D39438*E39438</f>
        <v>1470.66</v>
      </c>
    </row>
    <row r="39439" spans="1:6" ht="409.6" hidden="1" customHeight="1" x14ac:dyDescent="0.2"/>
    <row r="39440" spans="1:6" ht="25.5" customHeight="1" x14ac:dyDescent="0.2">
      <c r="A39440" s="84" t="s">
        <v>7467</v>
      </c>
      <c r="B39440" s="85" t="s">
        <v>7468</v>
      </c>
      <c r="C39440" s="86" t="s">
        <v>117</v>
      </c>
      <c r="D39440" s="87">
        <v>0.23</v>
      </c>
      <c r="E39440" s="88">
        <v>21500</v>
      </c>
      <c r="F39440" s="89">
        <f>+D39440*E39440</f>
        <v>4945</v>
      </c>
    </row>
    <row r="39441" spans="1:6" ht="409.6" hidden="1" customHeight="1" x14ac:dyDescent="0.2"/>
    <row r="39442" spans="1:6" ht="25.5" customHeight="1" x14ac:dyDescent="0.2">
      <c r="A39442" s="84" t="s">
        <v>5633</v>
      </c>
      <c r="B39442" s="85" t="s">
        <v>5634</v>
      </c>
      <c r="C39442" s="86" t="s">
        <v>7</v>
      </c>
      <c r="D39442" s="87">
        <v>6.3E-2</v>
      </c>
      <c r="E39442" s="88">
        <v>5500</v>
      </c>
      <c r="F39442" s="89">
        <f>+D39442*E39442</f>
        <v>346.5</v>
      </c>
    </row>
    <row r="39443" spans="1:6" ht="409.6" hidden="1" customHeight="1" x14ac:dyDescent="0.2"/>
    <row r="39444" spans="1:6" ht="25.5" customHeight="1" thickBot="1" x14ac:dyDescent="0.25">
      <c r="A39444" s="84" t="s">
        <v>5450</v>
      </c>
      <c r="B39444" s="85" t="s">
        <v>5451</v>
      </c>
      <c r="C39444" s="86" t="s">
        <v>7</v>
      </c>
      <c r="D39444" s="87">
        <v>0.01</v>
      </c>
      <c r="E39444" s="88">
        <v>15900</v>
      </c>
      <c r="F39444" s="89">
        <f>+D39444*E39444</f>
        <v>159</v>
      </c>
    </row>
    <row r="39445" spans="1:6" ht="409.6" hidden="1" customHeight="1" thickBot="1" x14ac:dyDescent="0.25"/>
    <row r="39446" spans="1:6" ht="13.5" customHeight="1" thickBot="1" x14ac:dyDescent="0.25">
      <c r="A39446" s="90" t="s">
        <v>4883</v>
      </c>
      <c r="B39446" s="91"/>
      <c r="C39446" s="92">
        <v>70.525755749852607</v>
      </c>
      <c r="D39446" s="91"/>
      <c r="E39446" s="93" t="s">
        <v>4884</v>
      </c>
      <c r="F39446" s="94">
        <v>110023</v>
      </c>
    </row>
    <row r="39447" spans="1:6" ht="0.2" customHeight="1" x14ac:dyDescent="0.2"/>
    <row r="39448" spans="1:6" ht="12.75" customHeight="1" x14ac:dyDescent="0.2">
      <c r="A39448" s="80" t="s">
        <v>4871</v>
      </c>
      <c r="B39448" s="81" t="s">
        <v>4885</v>
      </c>
      <c r="C39448" s="82" t="s">
        <v>4870</v>
      </c>
      <c r="D39448" s="82" t="s">
        <v>4873</v>
      </c>
      <c r="E39448" s="82" t="s">
        <v>4874</v>
      </c>
      <c r="F39448" s="83" t="s">
        <v>4875</v>
      </c>
    </row>
    <row r="39449" spans="1:6" ht="409.6" hidden="1" customHeight="1" x14ac:dyDescent="0.2"/>
    <row r="39450" spans="1:6" ht="25.5" customHeight="1" x14ac:dyDescent="0.2">
      <c r="A39450" s="84" t="s">
        <v>5046</v>
      </c>
      <c r="B39450" s="85" t="s">
        <v>5047</v>
      </c>
      <c r="C39450" s="86" t="s">
        <v>4888</v>
      </c>
      <c r="D39450" s="87">
        <v>0.11111</v>
      </c>
      <c r="E39450" s="88">
        <v>140402</v>
      </c>
      <c r="F39450" s="89">
        <f>+D39450*E39450</f>
        <v>15600.066220000001</v>
      </c>
    </row>
    <row r="39451" spans="1:6" ht="409.6" hidden="1" customHeight="1" x14ac:dyDescent="0.2"/>
    <row r="39452" spans="1:6" ht="25.5" customHeight="1" thickBot="1" x14ac:dyDescent="0.25">
      <c r="A39452" s="84" t="s">
        <v>5579</v>
      </c>
      <c r="B39452" s="85" t="s">
        <v>5580</v>
      </c>
      <c r="C39452" s="86" t="s">
        <v>4888</v>
      </c>
      <c r="D39452" s="87">
        <v>0.11111</v>
      </c>
      <c r="E39452" s="88">
        <v>253724</v>
      </c>
      <c r="F39452" s="89">
        <f>+D39452*E39452</f>
        <v>28191.273639999999</v>
      </c>
    </row>
    <row r="39453" spans="1:6" ht="409.6" hidden="1" customHeight="1" thickBot="1" x14ac:dyDescent="0.25"/>
    <row r="39454" spans="1:6" ht="13.5" customHeight="1" thickBot="1" x14ac:dyDescent="0.25">
      <c r="A39454" s="90" t="s">
        <v>4893</v>
      </c>
      <c r="B39454" s="91"/>
      <c r="C39454" s="92">
        <v>28.070434091433601</v>
      </c>
      <c r="D39454" s="91"/>
      <c r="E39454" s="93" t="s">
        <v>4884</v>
      </c>
      <c r="F39454" s="94">
        <v>43791</v>
      </c>
    </row>
    <row r="39455" spans="1:6" ht="0.2" customHeight="1" x14ac:dyDescent="0.2"/>
    <row r="39456" spans="1:6" ht="12.75" customHeight="1" x14ac:dyDescent="0.2">
      <c r="A39456" s="80" t="s">
        <v>4871</v>
      </c>
      <c r="B39456" s="81" t="s">
        <v>4894</v>
      </c>
      <c r="C39456" s="82" t="s">
        <v>4870</v>
      </c>
      <c r="D39456" s="82" t="s">
        <v>4873</v>
      </c>
      <c r="E39456" s="82" t="s">
        <v>4874</v>
      </c>
      <c r="F39456" s="83" t="s">
        <v>4875</v>
      </c>
    </row>
    <row r="39457" spans="1:6" ht="409.6" hidden="1" customHeight="1" x14ac:dyDescent="0.2"/>
    <row r="39458" spans="1:6" ht="25.5" customHeight="1" thickBot="1" x14ac:dyDescent="0.25">
      <c r="A39458" s="84" t="s">
        <v>4895</v>
      </c>
      <c r="B39458" s="85" t="s">
        <v>4896</v>
      </c>
      <c r="C39458" s="86" t="s">
        <v>4897</v>
      </c>
      <c r="D39458" s="87">
        <v>0.05</v>
      </c>
      <c r="E39458" s="88">
        <v>43791</v>
      </c>
      <c r="F39458" s="89">
        <f>+D39458*E39458</f>
        <v>2189.5500000000002</v>
      </c>
    </row>
    <row r="39459" spans="1:6" ht="409.6" hidden="1" customHeight="1" thickBot="1" x14ac:dyDescent="0.25"/>
    <row r="39460" spans="1:6" ht="13.5" customHeight="1" thickBot="1" x14ac:dyDescent="0.25">
      <c r="A39460" s="90" t="s">
        <v>4898</v>
      </c>
      <c r="B39460" s="91"/>
      <c r="C39460" s="92">
        <v>1.40381015871388</v>
      </c>
      <c r="D39460" s="91"/>
      <c r="E39460" s="93" t="s">
        <v>4884</v>
      </c>
      <c r="F39460" s="94">
        <v>2190</v>
      </c>
    </row>
    <row r="39461" spans="1:6" ht="0.2" customHeight="1" thickBot="1" x14ac:dyDescent="0.25"/>
    <row r="39462" spans="1:6" ht="12.75" customHeight="1" thickBot="1" x14ac:dyDescent="0.3">
      <c r="A39462" s="157" t="s">
        <v>4909</v>
      </c>
      <c r="B39462" s="158"/>
      <c r="C39462" s="158"/>
      <c r="D39462" s="158"/>
      <c r="E39462" s="159">
        <v>156004</v>
      </c>
      <c r="F39462" s="160"/>
    </row>
    <row r="39463" spans="1:6" ht="12.75" customHeight="1" x14ac:dyDescent="0.2"/>
    <row r="39464" spans="1:6" ht="12.75" customHeight="1" x14ac:dyDescent="0.2"/>
    <row r="39465" spans="1:6" ht="409.6" hidden="1" customHeight="1" x14ac:dyDescent="0.2"/>
    <row r="39466" spans="1:6" ht="12.75" customHeight="1" x14ac:dyDescent="0.25">
      <c r="A39466" s="144" t="s">
        <v>4868</v>
      </c>
      <c r="B39466" s="145"/>
      <c r="C39466" s="145"/>
      <c r="D39466" s="145"/>
      <c r="E39466" s="146"/>
      <c r="F39466" s="147"/>
    </row>
    <row r="39467" spans="1:6" ht="12.75" customHeight="1" x14ac:dyDescent="0.2">
      <c r="A39467" s="138" t="s">
        <v>4375</v>
      </c>
      <c r="B39467" s="139"/>
      <c r="C39467" s="139"/>
      <c r="D39467" s="140"/>
      <c r="E39467" s="76" t="s">
        <v>4869</v>
      </c>
      <c r="F39467" s="77" t="s">
        <v>4870</v>
      </c>
    </row>
    <row r="39468" spans="1:6" ht="12.75" customHeight="1" x14ac:dyDescent="0.2">
      <c r="A39468" s="141"/>
      <c r="B39468" s="142"/>
      <c r="C39468" s="142"/>
      <c r="D39468" s="143"/>
      <c r="E39468" s="78" t="s">
        <v>4374</v>
      </c>
      <c r="F39468" s="79" t="s">
        <v>4376</v>
      </c>
    </row>
    <row r="39469" spans="1:6" ht="409.6" hidden="1" customHeight="1" x14ac:dyDescent="0.2"/>
    <row r="39470" spans="1:6" ht="12.75" customHeight="1" x14ac:dyDescent="0.2">
      <c r="A39470" s="80" t="s">
        <v>4871</v>
      </c>
      <c r="B39470" s="81" t="s">
        <v>4872</v>
      </c>
      <c r="C39470" s="82" t="s">
        <v>4870</v>
      </c>
      <c r="D39470" s="82" t="s">
        <v>4873</v>
      </c>
      <c r="E39470" s="82" t="s">
        <v>4874</v>
      </c>
      <c r="F39470" s="83" t="s">
        <v>4875</v>
      </c>
    </row>
    <row r="39471" spans="1:6" ht="409.6" hidden="1" customHeight="1" x14ac:dyDescent="0.2"/>
    <row r="39472" spans="1:6" ht="25.5" customHeight="1" x14ac:dyDescent="0.2">
      <c r="A39472" s="84" t="s">
        <v>7469</v>
      </c>
      <c r="B39472" s="85" t="s">
        <v>7470</v>
      </c>
      <c r="C39472" s="86" t="s">
        <v>4376</v>
      </c>
      <c r="D39472" s="87">
        <v>1</v>
      </c>
      <c r="E39472" s="88">
        <v>30900</v>
      </c>
      <c r="F39472" s="89">
        <f>+D39472*E39472</f>
        <v>30900</v>
      </c>
    </row>
    <row r="39473" spans="1:6" ht="409.6" hidden="1" customHeight="1" x14ac:dyDescent="0.2"/>
    <row r="39474" spans="1:6" ht="25.5" customHeight="1" thickBot="1" x14ac:dyDescent="0.25">
      <c r="A39474" s="84" t="s">
        <v>6528</v>
      </c>
      <c r="B39474" s="85" t="s">
        <v>6529</v>
      </c>
      <c r="C39474" s="86" t="s">
        <v>7</v>
      </c>
      <c r="D39474" s="87">
        <v>3</v>
      </c>
      <c r="E39474" s="88">
        <v>2276</v>
      </c>
      <c r="F39474" s="89">
        <f>+D39474*E39474</f>
        <v>6828</v>
      </c>
    </row>
    <row r="39475" spans="1:6" ht="409.6" hidden="1" customHeight="1" thickBot="1" x14ac:dyDescent="0.25"/>
    <row r="39476" spans="1:6" ht="13.5" customHeight="1" thickBot="1" x14ac:dyDescent="0.25">
      <c r="A39476" s="90" t="s">
        <v>4883</v>
      </c>
      <c r="B39476" s="91"/>
      <c r="C39476" s="92">
        <v>54.634711461878197</v>
      </c>
      <c r="D39476" s="91"/>
      <c r="E39476" s="93" t="s">
        <v>4884</v>
      </c>
      <c r="F39476" s="94">
        <v>37728</v>
      </c>
    </row>
    <row r="39477" spans="1:6" ht="0.2" customHeight="1" x14ac:dyDescent="0.2"/>
    <row r="39478" spans="1:6" ht="12.75" customHeight="1" x14ac:dyDescent="0.2">
      <c r="A39478" s="80" t="s">
        <v>4871</v>
      </c>
      <c r="B39478" s="81" t="s">
        <v>4885</v>
      </c>
      <c r="C39478" s="82" t="s">
        <v>4870</v>
      </c>
      <c r="D39478" s="82" t="s">
        <v>4873</v>
      </c>
      <c r="E39478" s="82" t="s">
        <v>4874</v>
      </c>
      <c r="F39478" s="83" t="s">
        <v>4875</v>
      </c>
    </row>
    <row r="39479" spans="1:6" ht="409.6" hidden="1" customHeight="1" x14ac:dyDescent="0.2"/>
    <row r="39480" spans="1:6" ht="25.5" customHeight="1" thickBot="1" x14ac:dyDescent="0.25">
      <c r="A39480" s="84" t="s">
        <v>4947</v>
      </c>
      <c r="B39480" s="85" t="s">
        <v>4948</v>
      </c>
      <c r="C39480" s="86" t="s">
        <v>4888</v>
      </c>
      <c r="D39480" s="87">
        <v>0.15</v>
      </c>
      <c r="E39480" s="88">
        <v>198902</v>
      </c>
      <c r="F39480" s="89">
        <f>+D39480*E39480</f>
        <v>29835.3</v>
      </c>
    </row>
    <row r="39481" spans="1:6" ht="409.6" hidden="1" customHeight="1" thickBot="1" x14ac:dyDescent="0.25"/>
    <row r="39482" spans="1:6" ht="13.5" customHeight="1" thickBot="1" x14ac:dyDescent="0.25">
      <c r="A39482" s="90" t="s">
        <v>4893</v>
      </c>
      <c r="B39482" s="91"/>
      <c r="C39482" s="92">
        <v>43.204691912243902</v>
      </c>
      <c r="D39482" s="91"/>
      <c r="E39482" s="93" t="s">
        <v>4884</v>
      </c>
      <c r="F39482" s="94">
        <v>29835</v>
      </c>
    </row>
    <row r="39483" spans="1:6" ht="0.2" customHeight="1" x14ac:dyDescent="0.2"/>
    <row r="39484" spans="1:6" ht="12.75" customHeight="1" x14ac:dyDescent="0.2">
      <c r="A39484" s="80" t="s">
        <v>4871</v>
      </c>
      <c r="B39484" s="81" t="s">
        <v>4894</v>
      </c>
      <c r="C39484" s="82" t="s">
        <v>4870</v>
      </c>
      <c r="D39484" s="82" t="s">
        <v>4873</v>
      </c>
      <c r="E39484" s="82" t="s">
        <v>4874</v>
      </c>
      <c r="F39484" s="83" t="s">
        <v>4875</v>
      </c>
    </row>
    <row r="39485" spans="1:6" ht="409.6" hidden="1" customHeight="1" x14ac:dyDescent="0.2"/>
    <row r="39486" spans="1:6" ht="25.5" customHeight="1" thickBot="1" x14ac:dyDescent="0.25">
      <c r="A39486" s="84" t="s">
        <v>4895</v>
      </c>
      <c r="B39486" s="85" t="s">
        <v>4896</v>
      </c>
      <c r="C39486" s="86" t="s">
        <v>4897</v>
      </c>
      <c r="D39486" s="87">
        <v>0.05</v>
      </c>
      <c r="E39486" s="88">
        <v>29835</v>
      </c>
      <c r="F39486" s="89">
        <f>+D39486*E39486</f>
        <v>1491.75</v>
      </c>
    </row>
    <row r="39487" spans="1:6" ht="409.6" hidden="1" customHeight="1" thickBot="1" x14ac:dyDescent="0.25"/>
    <row r="39488" spans="1:6" ht="13.5" customHeight="1" thickBot="1" x14ac:dyDescent="0.25">
      <c r="A39488" s="90" t="s">
        <v>4898</v>
      </c>
      <c r="B39488" s="91"/>
      <c r="C39488" s="92">
        <v>2.1605966258779201</v>
      </c>
      <c r="D39488" s="91"/>
      <c r="E39488" s="93" t="s">
        <v>4884</v>
      </c>
      <c r="F39488" s="94">
        <v>1492</v>
      </c>
    </row>
    <row r="39489" spans="1:6" ht="0.2" customHeight="1" thickBot="1" x14ac:dyDescent="0.25"/>
    <row r="39490" spans="1:6" ht="12.75" customHeight="1" thickBot="1" x14ac:dyDescent="0.3">
      <c r="A39490" s="157" t="s">
        <v>4909</v>
      </c>
      <c r="B39490" s="158"/>
      <c r="C39490" s="158"/>
      <c r="D39490" s="158"/>
      <c r="E39490" s="159">
        <v>69055</v>
      </c>
      <c r="F39490" s="160"/>
    </row>
    <row r="39491" spans="1:6" ht="12.75" customHeight="1" x14ac:dyDescent="0.2"/>
    <row r="39492" spans="1:6" ht="12.75" customHeight="1" x14ac:dyDescent="0.2"/>
    <row r="39493" spans="1:6" ht="409.6" hidden="1" customHeight="1" x14ac:dyDescent="0.2"/>
    <row r="39494" spans="1:6" ht="12.75" customHeight="1" x14ac:dyDescent="0.25">
      <c r="A39494" s="144" t="s">
        <v>4868</v>
      </c>
      <c r="B39494" s="145"/>
      <c r="C39494" s="145"/>
      <c r="D39494" s="145"/>
      <c r="E39494" s="146"/>
      <c r="F39494" s="147"/>
    </row>
    <row r="39495" spans="1:6" ht="12.75" customHeight="1" x14ac:dyDescent="0.2">
      <c r="A39495" s="138" t="s">
        <v>4378</v>
      </c>
      <c r="B39495" s="139"/>
      <c r="C39495" s="139"/>
      <c r="D39495" s="140"/>
      <c r="E39495" s="76" t="s">
        <v>4869</v>
      </c>
      <c r="F39495" s="77" t="s">
        <v>4870</v>
      </c>
    </row>
    <row r="39496" spans="1:6" ht="12.75" customHeight="1" x14ac:dyDescent="0.2">
      <c r="A39496" s="141"/>
      <c r="B39496" s="142"/>
      <c r="C39496" s="142"/>
      <c r="D39496" s="143"/>
      <c r="E39496" s="78" t="s">
        <v>4377</v>
      </c>
      <c r="F39496" s="79" t="s">
        <v>9</v>
      </c>
    </row>
    <row r="39497" spans="1:6" ht="409.6" hidden="1" customHeight="1" x14ac:dyDescent="0.2"/>
    <row r="39498" spans="1:6" ht="12.75" customHeight="1" x14ac:dyDescent="0.2">
      <c r="A39498" s="80" t="s">
        <v>4871</v>
      </c>
      <c r="B39498" s="81" t="s">
        <v>4872</v>
      </c>
      <c r="C39498" s="82" t="s">
        <v>4870</v>
      </c>
      <c r="D39498" s="82" t="s">
        <v>4873</v>
      </c>
      <c r="E39498" s="82" t="s">
        <v>4874</v>
      </c>
      <c r="F39498" s="83" t="s">
        <v>4875</v>
      </c>
    </row>
    <row r="39499" spans="1:6" ht="409.6" hidden="1" customHeight="1" x14ac:dyDescent="0.2"/>
    <row r="39500" spans="1:6" ht="25.5" customHeight="1" x14ac:dyDescent="0.2">
      <c r="A39500" s="84" t="s">
        <v>7471</v>
      </c>
      <c r="B39500" s="85" t="s">
        <v>7472</v>
      </c>
      <c r="C39500" s="86" t="s">
        <v>9</v>
      </c>
      <c r="D39500" s="87">
        <v>1</v>
      </c>
      <c r="E39500" s="88">
        <v>19900</v>
      </c>
      <c r="F39500" s="89">
        <f>+D39500*E39500</f>
        <v>19900</v>
      </c>
    </row>
    <row r="39501" spans="1:6" ht="409.6" hidden="1" customHeight="1" x14ac:dyDescent="0.2"/>
    <row r="39502" spans="1:6" ht="25.5" customHeight="1" x14ac:dyDescent="0.2">
      <c r="A39502" s="84" t="s">
        <v>5823</v>
      </c>
      <c r="B39502" s="85" t="s">
        <v>5824</v>
      </c>
      <c r="C39502" s="86" t="s">
        <v>7</v>
      </c>
      <c r="D39502" s="87">
        <v>1</v>
      </c>
      <c r="E39502" s="88">
        <v>2536</v>
      </c>
      <c r="F39502" s="89">
        <f>+D39502*E39502</f>
        <v>2536</v>
      </c>
    </row>
    <row r="39503" spans="1:6" ht="409.6" hidden="1" customHeight="1" x14ac:dyDescent="0.2"/>
    <row r="39504" spans="1:6" ht="25.5" customHeight="1" thickBot="1" x14ac:dyDescent="0.25">
      <c r="A39504" s="84" t="s">
        <v>5450</v>
      </c>
      <c r="B39504" s="85" t="s">
        <v>5451</v>
      </c>
      <c r="C39504" s="86" t="s">
        <v>7</v>
      </c>
      <c r="D39504" s="87">
        <v>0.03</v>
      </c>
      <c r="E39504" s="88">
        <v>15900</v>
      </c>
      <c r="F39504" s="89">
        <f>+D39504*E39504</f>
        <v>477</v>
      </c>
    </row>
    <row r="39505" spans="1:6" ht="409.6" hidden="1" customHeight="1" thickBot="1" x14ac:dyDescent="0.25"/>
    <row r="39506" spans="1:6" ht="13.5" customHeight="1" thickBot="1" x14ac:dyDescent="0.25">
      <c r="A39506" s="90" t="s">
        <v>4883</v>
      </c>
      <c r="B39506" s="91"/>
      <c r="C39506" s="92">
        <v>60.849820740937503</v>
      </c>
      <c r="D39506" s="91"/>
      <c r="E39506" s="93" t="s">
        <v>4884</v>
      </c>
      <c r="F39506" s="94">
        <v>22913</v>
      </c>
    </row>
    <row r="39507" spans="1:6" ht="0.2" customHeight="1" x14ac:dyDescent="0.2"/>
    <row r="39508" spans="1:6" ht="12.75" customHeight="1" x14ac:dyDescent="0.2">
      <c r="A39508" s="80" t="s">
        <v>4871</v>
      </c>
      <c r="B39508" s="81" t="s">
        <v>4885</v>
      </c>
      <c r="C39508" s="82" t="s">
        <v>4870</v>
      </c>
      <c r="D39508" s="82" t="s">
        <v>4873</v>
      </c>
      <c r="E39508" s="82" t="s">
        <v>4874</v>
      </c>
      <c r="F39508" s="83" t="s">
        <v>4875</v>
      </c>
    </row>
    <row r="39509" spans="1:6" ht="409.6" hidden="1" customHeight="1" x14ac:dyDescent="0.2"/>
    <row r="39510" spans="1:6" ht="25.5" customHeight="1" thickBot="1" x14ac:dyDescent="0.25">
      <c r="A39510" s="84" t="s">
        <v>5046</v>
      </c>
      <c r="B39510" s="85" t="s">
        <v>5047</v>
      </c>
      <c r="C39510" s="86" t="s">
        <v>4888</v>
      </c>
      <c r="D39510" s="87">
        <v>0.1</v>
      </c>
      <c r="E39510" s="88">
        <v>140402</v>
      </c>
      <c r="F39510" s="89">
        <f>+D39510*E39510</f>
        <v>14040.2</v>
      </c>
    </row>
    <row r="39511" spans="1:6" ht="409.6" hidden="1" customHeight="1" thickBot="1" x14ac:dyDescent="0.25"/>
    <row r="39512" spans="1:6" ht="13.5" customHeight="1" thickBot="1" x14ac:dyDescent="0.25">
      <c r="A39512" s="90" t="s">
        <v>4893</v>
      </c>
      <c r="B39512" s="91"/>
      <c r="C39512" s="92">
        <v>37.285885008630999</v>
      </c>
      <c r="D39512" s="91"/>
      <c r="E39512" s="93" t="s">
        <v>4884</v>
      </c>
      <c r="F39512" s="94">
        <v>14040</v>
      </c>
    </row>
    <row r="39513" spans="1:6" ht="0.2" customHeight="1" x14ac:dyDescent="0.2"/>
    <row r="39514" spans="1:6" ht="12.75" customHeight="1" x14ac:dyDescent="0.2">
      <c r="A39514" s="80" t="s">
        <v>4871</v>
      </c>
      <c r="B39514" s="81" t="s">
        <v>4894</v>
      </c>
      <c r="C39514" s="82" t="s">
        <v>4870</v>
      </c>
      <c r="D39514" s="82" t="s">
        <v>4873</v>
      </c>
      <c r="E39514" s="82" t="s">
        <v>4874</v>
      </c>
      <c r="F39514" s="83" t="s">
        <v>4875</v>
      </c>
    </row>
    <row r="39515" spans="1:6" ht="409.6" hidden="1" customHeight="1" x14ac:dyDescent="0.2"/>
    <row r="39516" spans="1:6" ht="25.5" customHeight="1" thickBot="1" x14ac:dyDescent="0.25">
      <c r="A39516" s="84" t="s">
        <v>4895</v>
      </c>
      <c r="B39516" s="85" t="s">
        <v>4896</v>
      </c>
      <c r="C39516" s="86" t="s">
        <v>4897</v>
      </c>
      <c r="D39516" s="87">
        <v>0.05</v>
      </c>
      <c r="E39516" s="88">
        <v>14040</v>
      </c>
      <c r="F39516" s="89">
        <f>+D39516*E39516</f>
        <v>702</v>
      </c>
    </row>
    <row r="39517" spans="1:6" ht="409.6" hidden="1" customHeight="1" thickBot="1" x14ac:dyDescent="0.25"/>
    <row r="39518" spans="1:6" ht="13.5" customHeight="1" thickBot="1" x14ac:dyDescent="0.25">
      <c r="A39518" s="90" t="s">
        <v>4898</v>
      </c>
      <c r="B39518" s="91"/>
      <c r="C39518" s="92">
        <v>1.8642942504315501</v>
      </c>
      <c r="D39518" s="91"/>
      <c r="E39518" s="93" t="s">
        <v>4884</v>
      </c>
      <c r="F39518" s="94">
        <v>702</v>
      </c>
    </row>
    <row r="39519" spans="1:6" ht="0.2" customHeight="1" thickBot="1" x14ac:dyDescent="0.25"/>
    <row r="39520" spans="1:6" ht="12.75" customHeight="1" thickBot="1" x14ac:dyDescent="0.3">
      <c r="A39520" s="157" t="s">
        <v>4909</v>
      </c>
      <c r="B39520" s="158"/>
      <c r="C39520" s="158"/>
      <c r="D39520" s="158"/>
      <c r="E39520" s="159">
        <v>37655</v>
      </c>
      <c r="F39520" s="160"/>
    </row>
    <row r="39521" spans="1:6" ht="12.75" customHeight="1" x14ac:dyDescent="0.2"/>
    <row r="39522" spans="1:6" ht="12.75" customHeight="1" x14ac:dyDescent="0.2"/>
    <row r="39523" spans="1:6" ht="409.6" hidden="1" customHeight="1" x14ac:dyDescent="0.2"/>
    <row r="39524" spans="1:6" ht="12.75" customHeight="1" x14ac:dyDescent="0.25">
      <c r="A39524" s="144" t="s">
        <v>4868</v>
      </c>
      <c r="B39524" s="145"/>
      <c r="C39524" s="145"/>
      <c r="D39524" s="145"/>
      <c r="E39524" s="146"/>
      <c r="F39524" s="147"/>
    </row>
    <row r="39525" spans="1:6" ht="12.75" customHeight="1" x14ac:dyDescent="0.2">
      <c r="A39525" s="138" t="s">
        <v>4380</v>
      </c>
      <c r="B39525" s="139"/>
      <c r="C39525" s="139"/>
      <c r="D39525" s="140"/>
      <c r="E39525" s="76" t="s">
        <v>4869</v>
      </c>
      <c r="F39525" s="77" t="s">
        <v>4870</v>
      </c>
    </row>
    <row r="39526" spans="1:6" ht="12.75" customHeight="1" x14ac:dyDescent="0.2">
      <c r="A39526" s="141"/>
      <c r="B39526" s="142"/>
      <c r="C39526" s="142"/>
      <c r="D39526" s="143"/>
      <c r="E39526" s="78" t="s">
        <v>4379</v>
      </c>
      <c r="F39526" s="79" t="s">
        <v>9</v>
      </c>
    </row>
    <row r="39527" spans="1:6" ht="409.6" hidden="1" customHeight="1" x14ac:dyDescent="0.2"/>
    <row r="39528" spans="1:6" ht="12.75" customHeight="1" x14ac:dyDescent="0.2">
      <c r="A39528" s="80" t="s">
        <v>4871</v>
      </c>
      <c r="B39528" s="81" t="s">
        <v>4872</v>
      </c>
      <c r="C39528" s="82" t="s">
        <v>4870</v>
      </c>
      <c r="D39528" s="82" t="s">
        <v>4873</v>
      </c>
      <c r="E39528" s="82" t="s">
        <v>4874</v>
      </c>
      <c r="F39528" s="83" t="s">
        <v>4875</v>
      </c>
    </row>
    <row r="39529" spans="1:6" ht="409.6" hidden="1" customHeight="1" x14ac:dyDescent="0.2"/>
    <row r="39530" spans="1:6" ht="25.5" customHeight="1" x14ac:dyDescent="0.2">
      <c r="A39530" s="84" t="s">
        <v>7473</v>
      </c>
      <c r="B39530" s="85" t="s">
        <v>7474</v>
      </c>
      <c r="C39530" s="86" t="s">
        <v>9</v>
      </c>
      <c r="D39530" s="87">
        <v>1</v>
      </c>
      <c r="E39530" s="88">
        <v>13000</v>
      </c>
      <c r="F39530" s="89">
        <f>+D39530*E39530</f>
        <v>13000</v>
      </c>
    </row>
    <row r="39531" spans="1:6" ht="409.6" hidden="1" customHeight="1" x14ac:dyDescent="0.2"/>
    <row r="39532" spans="1:6" ht="25.5" customHeight="1" x14ac:dyDescent="0.2">
      <c r="A39532" s="84" t="s">
        <v>5823</v>
      </c>
      <c r="B39532" s="85" t="s">
        <v>5824</v>
      </c>
      <c r="C39532" s="86" t="s">
        <v>7</v>
      </c>
      <c r="D39532" s="87">
        <v>1</v>
      </c>
      <c r="E39532" s="88">
        <v>2536</v>
      </c>
      <c r="F39532" s="89">
        <f>+D39532*E39532</f>
        <v>2536</v>
      </c>
    </row>
    <row r="39533" spans="1:6" ht="409.6" hidden="1" customHeight="1" x14ac:dyDescent="0.2"/>
    <row r="39534" spans="1:6" ht="25.5" customHeight="1" thickBot="1" x14ac:dyDescent="0.25">
      <c r="A39534" s="84" t="s">
        <v>5450</v>
      </c>
      <c r="B39534" s="85" t="s">
        <v>5451</v>
      </c>
      <c r="C39534" s="86" t="s">
        <v>7</v>
      </c>
      <c r="D39534" s="87">
        <v>0.03</v>
      </c>
      <c r="E39534" s="88">
        <v>15900</v>
      </c>
      <c r="F39534" s="89">
        <f>+D39534*E39534</f>
        <v>477</v>
      </c>
    </row>
    <row r="39535" spans="1:6" ht="409.6" hidden="1" customHeight="1" thickBot="1" x14ac:dyDescent="0.25"/>
    <row r="39536" spans="1:6" ht="13.5" customHeight="1" thickBot="1" x14ac:dyDescent="0.25">
      <c r="A39536" s="90" t="s">
        <v>4883</v>
      </c>
      <c r="B39536" s="91"/>
      <c r="C39536" s="92">
        <v>52.066330677938502</v>
      </c>
      <c r="D39536" s="91"/>
      <c r="E39536" s="93" t="s">
        <v>4884</v>
      </c>
      <c r="F39536" s="94">
        <v>16013</v>
      </c>
    </row>
    <row r="39537" spans="1:6" ht="0.2" customHeight="1" x14ac:dyDescent="0.2"/>
    <row r="39538" spans="1:6" ht="12.75" customHeight="1" x14ac:dyDescent="0.2">
      <c r="A39538" s="80" t="s">
        <v>4871</v>
      </c>
      <c r="B39538" s="81" t="s">
        <v>4885</v>
      </c>
      <c r="C39538" s="82" t="s">
        <v>4870</v>
      </c>
      <c r="D39538" s="82" t="s">
        <v>4873</v>
      </c>
      <c r="E39538" s="82" t="s">
        <v>4874</v>
      </c>
      <c r="F39538" s="83" t="s">
        <v>4875</v>
      </c>
    </row>
    <row r="39539" spans="1:6" ht="409.6" hidden="1" customHeight="1" x14ac:dyDescent="0.2"/>
    <row r="39540" spans="1:6" ht="25.5" customHeight="1" thickBot="1" x14ac:dyDescent="0.25">
      <c r="A39540" s="84" t="s">
        <v>5046</v>
      </c>
      <c r="B39540" s="85" t="s">
        <v>5047</v>
      </c>
      <c r="C39540" s="86" t="s">
        <v>4888</v>
      </c>
      <c r="D39540" s="87">
        <v>0.1</v>
      </c>
      <c r="E39540" s="88">
        <v>140402</v>
      </c>
      <c r="F39540" s="89">
        <f>+D39540*E39540</f>
        <v>14040.2</v>
      </c>
    </row>
    <row r="39541" spans="1:6" ht="409.6" hidden="1" customHeight="1" thickBot="1" x14ac:dyDescent="0.25"/>
    <row r="39542" spans="1:6" ht="13.5" customHeight="1" thickBot="1" x14ac:dyDescent="0.25">
      <c r="A39542" s="90" t="s">
        <v>4893</v>
      </c>
      <c r="B39542" s="91"/>
      <c r="C39542" s="92">
        <v>45.651113640058497</v>
      </c>
      <c r="D39542" s="91"/>
      <c r="E39542" s="93" t="s">
        <v>4884</v>
      </c>
      <c r="F39542" s="94">
        <v>14040</v>
      </c>
    </row>
    <row r="39543" spans="1:6" ht="0.2" customHeight="1" x14ac:dyDescent="0.2"/>
    <row r="39544" spans="1:6" ht="12.75" customHeight="1" x14ac:dyDescent="0.2">
      <c r="A39544" s="80" t="s">
        <v>4871</v>
      </c>
      <c r="B39544" s="81" t="s">
        <v>4894</v>
      </c>
      <c r="C39544" s="82" t="s">
        <v>4870</v>
      </c>
      <c r="D39544" s="82" t="s">
        <v>4873</v>
      </c>
      <c r="E39544" s="82" t="s">
        <v>4874</v>
      </c>
      <c r="F39544" s="83" t="s">
        <v>4875</v>
      </c>
    </row>
    <row r="39545" spans="1:6" ht="409.6" hidden="1" customHeight="1" x14ac:dyDescent="0.2"/>
    <row r="39546" spans="1:6" ht="25.5" customHeight="1" thickBot="1" x14ac:dyDescent="0.25">
      <c r="A39546" s="84" t="s">
        <v>4895</v>
      </c>
      <c r="B39546" s="85" t="s">
        <v>4896</v>
      </c>
      <c r="C39546" s="86" t="s">
        <v>4897</v>
      </c>
      <c r="D39546" s="87">
        <v>0.05</v>
      </c>
      <c r="E39546" s="88">
        <v>14040</v>
      </c>
      <c r="F39546" s="89">
        <f>+D39546*E39546</f>
        <v>702</v>
      </c>
    </row>
    <row r="39547" spans="1:6" ht="409.6" hidden="1" customHeight="1" thickBot="1" x14ac:dyDescent="0.25"/>
    <row r="39548" spans="1:6" ht="13.5" customHeight="1" thickBot="1" x14ac:dyDescent="0.25">
      <c r="A39548" s="90" t="s">
        <v>4898</v>
      </c>
      <c r="B39548" s="91"/>
      <c r="C39548" s="92">
        <v>2.28255568200293</v>
      </c>
      <c r="D39548" s="91"/>
      <c r="E39548" s="93" t="s">
        <v>4884</v>
      </c>
      <c r="F39548" s="94">
        <v>702</v>
      </c>
    </row>
    <row r="39549" spans="1:6" ht="0.2" customHeight="1" thickBot="1" x14ac:dyDescent="0.25"/>
    <row r="39550" spans="1:6" ht="12.75" customHeight="1" thickBot="1" x14ac:dyDescent="0.3">
      <c r="A39550" s="157" t="s">
        <v>4909</v>
      </c>
      <c r="B39550" s="158"/>
      <c r="C39550" s="158"/>
      <c r="D39550" s="158"/>
      <c r="E39550" s="159">
        <v>30755</v>
      </c>
      <c r="F39550" s="160"/>
    </row>
    <row r="39551" spans="1:6" ht="12.75" customHeight="1" x14ac:dyDescent="0.2"/>
    <row r="39552" spans="1:6" ht="12.75" customHeight="1" x14ac:dyDescent="0.2"/>
    <row r="39553" spans="1:6" ht="409.6" hidden="1" customHeight="1" x14ac:dyDescent="0.2"/>
    <row r="39554" spans="1:6" ht="12.75" customHeight="1" x14ac:dyDescent="0.25">
      <c r="A39554" s="144" t="s">
        <v>4868</v>
      </c>
      <c r="B39554" s="145"/>
      <c r="C39554" s="145"/>
      <c r="D39554" s="145"/>
      <c r="E39554" s="146"/>
      <c r="F39554" s="147"/>
    </row>
    <row r="39555" spans="1:6" ht="12.75" customHeight="1" x14ac:dyDescent="0.2">
      <c r="A39555" s="138" t="s">
        <v>4382</v>
      </c>
      <c r="B39555" s="139"/>
      <c r="C39555" s="139"/>
      <c r="D39555" s="140"/>
      <c r="E39555" s="76" t="s">
        <v>4869</v>
      </c>
      <c r="F39555" s="77" t="s">
        <v>4870</v>
      </c>
    </row>
    <row r="39556" spans="1:6" ht="12.75" customHeight="1" x14ac:dyDescent="0.2">
      <c r="A39556" s="141"/>
      <c r="B39556" s="142"/>
      <c r="C39556" s="142"/>
      <c r="D39556" s="143"/>
      <c r="E39556" s="78" t="s">
        <v>4381</v>
      </c>
      <c r="F39556" s="79" t="s">
        <v>9</v>
      </c>
    </row>
    <row r="39557" spans="1:6" ht="409.6" hidden="1" customHeight="1" x14ac:dyDescent="0.2"/>
    <row r="39558" spans="1:6" ht="12.75" customHeight="1" x14ac:dyDescent="0.2">
      <c r="A39558" s="80" t="s">
        <v>4871</v>
      </c>
      <c r="B39558" s="81" t="s">
        <v>4872</v>
      </c>
      <c r="C39558" s="82" t="s">
        <v>4870</v>
      </c>
      <c r="D39558" s="82" t="s">
        <v>4873</v>
      </c>
      <c r="E39558" s="82" t="s">
        <v>4874</v>
      </c>
      <c r="F39558" s="83" t="s">
        <v>4875</v>
      </c>
    </row>
    <row r="39559" spans="1:6" ht="409.6" hidden="1" customHeight="1" x14ac:dyDescent="0.2"/>
    <row r="39560" spans="1:6" ht="25.5" customHeight="1" x14ac:dyDescent="0.2">
      <c r="A39560" s="84" t="s">
        <v>7475</v>
      </c>
      <c r="B39560" s="85" t="s">
        <v>7476</v>
      </c>
      <c r="C39560" s="86" t="s">
        <v>9</v>
      </c>
      <c r="D39560" s="87">
        <v>1</v>
      </c>
      <c r="E39560" s="88">
        <v>9790</v>
      </c>
      <c r="F39560" s="89">
        <f>+D39560*E39560</f>
        <v>9790</v>
      </c>
    </row>
    <row r="39561" spans="1:6" ht="409.6" hidden="1" customHeight="1" x14ac:dyDescent="0.2"/>
    <row r="39562" spans="1:6" ht="25.5" customHeight="1" x14ac:dyDescent="0.2">
      <c r="A39562" s="84" t="s">
        <v>5823</v>
      </c>
      <c r="B39562" s="85" t="s">
        <v>5824</v>
      </c>
      <c r="C39562" s="86" t="s">
        <v>7</v>
      </c>
      <c r="D39562" s="87">
        <v>1</v>
      </c>
      <c r="E39562" s="88">
        <v>2536</v>
      </c>
      <c r="F39562" s="89">
        <f>+D39562*E39562</f>
        <v>2536</v>
      </c>
    </row>
    <row r="39563" spans="1:6" ht="409.6" hidden="1" customHeight="1" x14ac:dyDescent="0.2"/>
    <row r="39564" spans="1:6" ht="25.5" customHeight="1" thickBot="1" x14ac:dyDescent="0.25">
      <c r="A39564" s="84" t="s">
        <v>5450</v>
      </c>
      <c r="B39564" s="85" t="s">
        <v>5451</v>
      </c>
      <c r="C39564" s="86" t="s">
        <v>7</v>
      </c>
      <c r="D39564" s="87">
        <v>0.03</v>
      </c>
      <c r="E39564" s="88">
        <v>15900</v>
      </c>
      <c r="F39564" s="89">
        <f>+D39564*E39564</f>
        <v>477</v>
      </c>
    </row>
    <row r="39565" spans="1:6" ht="409.6" hidden="1" customHeight="1" thickBot="1" x14ac:dyDescent="0.25"/>
    <row r="39566" spans="1:6" ht="13.5" customHeight="1" thickBot="1" x14ac:dyDescent="0.25">
      <c r="A39566" s="90" t="s">
        <v>4883</v>
      </c>
      <c r="B39566" s="91"/>
      <c r="C39566" s="92">
        <v>46.480304955527302</v>
      </c>
      <c r="D39566" s="91"/>
      <c r="E39566" s="93" t="s">
        <v>4884</v>
      </c>
      <c r="F39566" s="94">
        <v>12803</v>
      </c>
    </row>
    <row r="39567" spans="1:6" ht="0.2" customHeight="1" x14ac:dyDescent="0.2"/>
    <row r="39568" spans="1:6" ht="12.75" customHeight="1" x14ac:dyDescent="0.2">
      <c r="A39568" s="80" t="s">
        <v>4871</v>
      </c>
      <c r="B39568" s="81" t="s">
        <v>4885</v>
      </c>
      <c r="C39568" s="82" t="s">
        <v>4870</v>
      </c>
      <c r="D39568" s="82" t="s">
        <v>4873</v>
      </c>
      <c r="E39568" s="82" t="s">
        <v>4874</v>
      </c>
      <c r="F39568" s="83" t="s">
        <v>4875</v>
      </c>
    </row>
    <row r="39569" spans="1:6" ht="409.6" hidden="1" customHeight="1" x14ac:dyDescent="0.2"/>
    <row r="39570" spans="1:6" ht="25.5" customHeight="1" thickBot="1" x14ac:dyDescent="0.25">
      <c r="A39570" s="84" t="s">
        <v>5046</v>
      </c>
      <c r="B39570" s="85" t="s">
        <v>5047</v>
      </c>
      <c r="C39570" s="86" t="s">
        <v>4888</v>
      </c>
      <c r="D39570" s="87">
        <v>0.1</v>
      </c>
      <c r="E39570" s="88">
        <v>140402</v>
      </c>
      <c r="F39570" s="89">
        <f>+D39570*E39570</f>
        <v>14040.2</v>
      </c>
    </row>
    <row r="39571" spans="1:6" ht="409.6" hidden="1" customHeight="1" thickBot="1" x14ac:dyDescent="0.25"/>
    <row r="39572" spans="1:6" ht="13.5" customHeight="1" thickBot="1" x14ac:dyDescent="0.25">
      <c r="A39572" s="90" t="s">
        <v>4893</v>
      </c>
      <c r="B39572" s="91"/>
      <c r="C39572" s="92">
        <v>50.971138137593002</v>
      </c>
      <c r="D39572" s="91"/>
      <c r="E39572" s="93" t="s">
        <v>4884</v>
      </c>
      <c r="F39572" s="94">
        <v>14040</v>
      </c>
    </row>
    <row r="39573" spans="1:6" ht="0.2" customHeight="1" x14ac:dyDescent="0.2"/>
    <row r="39574" spans="1:6" ht="12.75" customHeight="1" x14ac:dyDescent="0.2">
      <c r="A39574" s="80" t="s">
        <v>4871</v>
      </c>
      <c r="B39574" s="81" t="s">
        <v>4894</v>
      </c>
      <c r="C39574" s="82" t="s">
        <v>4870</v>
      </c>
      <c r="D39574" s="82" t="s">
        <v>4873</v>
      </c>
      <c r="E39574" s="82" t="s">
        <v>4874</v>
      </c>
      <c r="F39574" s="83" t="s">
        <v>4875</v>
      </c>
    </row>
    <row r="39575" spans="1:6" ht="409.6" hidden="1" customHeight="1" x14ac:dyDescent="0.2"/>
    <row r="39576" spans="1:6" ht="25.5" customHeight="1" thickBot="1" x14ac:dyDescent="0.25">
      <c r="A39576" s="84" t="s">
        <v>4895</v>
      </c>
      <c r="B39576" s="85" t="s">
        <v>4896</v>
      </c>
      <c r="C39576" s="86" t="s">
        <v>4897</v>
      </c>
      <c r="D39576" s="87">
        <v>0.05</v>
      </c>
      <c r="E39576" s="88">
        <v>14040</v>
      </c>
      <c r="F39576" s="89">
        <f>+D39576*E39576</f>
        <v>702</v>
      </c>
    </row>
    <row r="39577" spans="1:6" ht="409.6" hidden="1" customHeight="1" thickBot="1" x14ac:dyDescent="0.25"/>
    <row r="39578" spans="1:6" ht="13.5" customHeight="1" thickBot="1" x14ac:dyDescent="0.25">
      <c r="A39578" s="90" t="s">
        <v>4898</v>
      </c>
      <c r="B39578" s="91"/>
      <c r="C39578" s="92">
        <v>2.5485569068796501</v>
      </c>
      <c r="D39578" s="91"/>
      <c r="E39578" s="93" t="s">
        <v>4884</v>
      </c>
      <c r="F39578" s="94">
        <v>702</v>
      </c>
    </row>
    <row r="39579" spans="1:6" ht="0.2" customHeight="1" thickBot="1" x14ac:dyDescent="0.25"/>
    <row r="39580" spans="1:6" ht="12.75" customHeight="1" thickBot="1" x14ac:dyDescent="0.3">
      <c r="A39580" s="157" t="s">
        <v>4909</v>
      </c>
      <c r="B39580" s="158"/>
      <c r="C39580" s="158"/>
      <c r="D39580" s="158"/>
      <c r="E39580" s="159">
        <v>27545</v>
      </c>
      <c r="F39580" s="160"/>
    </row>
    <row r="39581" spans="1:6" ht="12.75" customHeight="1" x14ac:dyDescent="0.2"/>
    <row r="39582" spans="1:6" ht="12.75" customHeight="1" x14ac:dyDescent="0.2"/>
    <row r="39583" spans="1:6" ht="409.6" hidden="1" customHeight="1" x14ac:dyDescent="0.2"/>
    <row r="39584" spans="1:6" ht="12.75" customHeight="1" x14ac:dyDescent="0.25">
      <c r="A39584" s="144" t="s">
        <v>4868</v>
      </c>
      <c r="B39584" s="145"/>
      <c r="C39584" s="145"/>
      <c r="D39584" s="145"/>
      <c r="E39584" s="146"/>
      <c r="F39584" s="147"/>
    </row>
    <row r="39585" spans="1:6" ht="12.75" customHeight="1" x14ac:dyDescent="0.2">
      <c r="A39585" s="138" t="s">
        <v>4384</v>
      </c>
      <c r="B39585" s="139"/>
      <c r="C39585" s="139"/>
      <c r="D39585" s="140"/>
      <c r="E39585" s="76" t="s">
        <v>4869</v>
      </c>
      <c r="F39585" s="77" t="s">
        <v>4870</v>
      </c>
    </row>
    <row r="39586" spans="1:6" ht="12.75" customHeight="1" x14ac:dyDescent="0.2">
      <c r="A39586" s="141"/>
      <c r="B39586" s="142"/>
      <c r="C39586" s="142"/>
      <c r="D39586" s="143"/>
      <c r="E39586" s="78" t="s">
        <v>4383</v>
      </c>
      <c r="F39586" s="79" t="s">
        <v>9</v>
      </c>
    </row>
    <row r="39587" spans="1:6" ht="409.6" hidden="1" customHeight="1" x14ac:dyDescent="0.2"/>
    <row r="39588" spans="1:6" ht="12.75" customHeight="1" x14ac:dyDescent="0.2">
      <c r="A39588" s="80" t="s">
        <v>4871</v>
      </c>
      <c r="B39588" s="81" t="s">
        <v>4872</v>
      </c>
      <c r="C39588" s="82" t="s">
        <v>4870</v>
      </c>
      <c r="D39588" s="82" t="s">
        <v>4873</v>
      </c>
      <c r="E39588" s="82" t="s">
        <v>4874</v>
      </c>
      <c r="F39588" s="83" t="s">
        <v>4875</v>
      </c>
    </row>
    <row r="39589" spans="1:6" ht="409.6" hidden="1" customHeight="1" x14ac:dyDescent="0.2"/>
    <row r="39590" spans="1:6" ht="25.5" customHeight="1" thickBot="1" x14ac:dyDescent="0.25">
      <c r="A39590" s="84" t="s">
        <v>7477</v>
      </c>
      <c r="B39590" s="85" t="s">
        <v>7478</v>
      </c>
      <c r="C39590" s="86" t="s">
        <v>9</v>
      </c>
      <c r="D39590" s="87">
        <v>1</v>
      </c>
      <c r="E39590" s="88">
        <v>173060</v>
      </c>
      <c r="F39590" s="89">
        <f>+D39590*E39590</f>
        <v>173060</v>
      </c>
    </row>
    <row r="39591" spans="1:6" ht="409.6" hidden="1" customHeight="1" thickBot="1" x14ac:dyDescent="0.25"/>
    <row r="39592" spans="1:6" ht="13.5" customHeight="1" thickBot="1" x14ac:dyDescent="0.25">
      <c r="A39592" s="90" t="s">
        <v>4883</v>
      </c>
      <c r="B39592" s="91"/>
      <c r="C39592" s="92">
        <v>89.964390611597693</v>
      </c>
      <c r="D39592" s="91"/>
      <c r="E39592" s="93" t="s">
        <v>4884</v>
      </c>
      <c r="F39592" s="94">
        <v>173060</v>
      </c>
    </row>
    <row r="39593" spans="1:6" ht="0.2" customHeight="1" x14ac:dyDescent="0.2"/>
    <row r="39594" spans="1:6" ht="12.75" customHeight="1" x14ac:dyDescent="0.2">
      <c r="A39594" s="80" t="s">
        <v>4871</v>
      </c>
      <c r="B39594" s="81" t="s">
        <v>4885</v>
      </c>
      <c r="C39594" s="82" t="s">
        <v>4870</v>
      </c>
      <c r="D39594" s="82" t="s">
        <v>4873</v>
      </c>
      <c r="E39594" s="82" t="s">
        <v>4874</v>
      </c>
      <c r="F39594" s="83" t="s">
        <v>4875</v>
      </c>
    </row>
    <row r="39595" spans="1:6" ht="409.6" hidden="1" customHeight="1" x14ac:dyDescent="0.2"/>
    <row r="39596" spans="1:6" ht="25.5" customHeight="1" thickBot="1" x14ac:dyDescent="0.25">
      <c r="A39596" s="84" t="s">
        <v>5046</v>
      </c>
      <c r="B39596" s="85" t="s">
        <v>5047</v>
      </c>
      <c r="C39596" s="86" t="s">
        <v>4888</v>
      </c>
      <c r="D39596" s="87">
        <v>0.13095000000000001</v>
      </c>
      <c r="E39596" s="88">
        <v>140402</v>
      </c>
      <c r="F39596" s="89">
        <f>+D39596*E39596</f>
        <v>18385.641900000002</v>
      </c>
    </row>
    <row r="39597" spans="1:6" ht="409.6" hidden="1" customHeight="1" thickBot="1" x14ac:dyDescent="0.25"/>
    <row r="39598" spans="1:6" ht="13.5" customHeight="1" thickBot="1" x14ac:dyDescent="0.25">
      <c r="A39598" s="90" t="s">
        <v>4893</v>
      </c>
      <c r="B39598" s="91"/>
      <c r="C39598" s="92">
        <v>9.5578717542172402</v>
      </c>
      <c r="D39598" s="91"/>
      <c r="E39598" s="93" t="s">
        <v>4884</v>
      </c>
      <c r="F39598" s="94">
        <v>18386</v>
      </c>
    </row>
    <row r="39599" spans="1:6" ht="0.2" customHeight="1" x14ac:dyDescent="0.2"/>
    <row r="39600" spans="1:6" ht="12.75" customHeight="1" x14ac:dyDescent="0.2">
      <c r="A39600" s="80" t="s">
        <v>4871</v>
      </c>
      <c r="B39600" s="81" t="s">
        <v>4894</v>
      </c>
      <c r="C39600" s="82" t="s">
        <v>4870</v>
      </c>
      <c r="D39600" s="82" t="s">
        <v>4873</v>
      </c>
      <c r="E39600" s="82" t="s">
        <v>4874</v>
      </c>
      <c r="F39600" s="83" t="s">
        <v>4875</v>
      </c>
    </row>
    <row r="39601" spans="1:6" ht="409.6" hidden="1" customHeight="1" x14ac:dyDescent="0.2"/>
    <row r="39602" spans="1:6" ht="25.5" customHeight="1" thickBot="1" x14ac:dyDescent="0.25">
      <c r="A39602" s="84" t="s">
        <v>4895</v>
      </c>
      <c r="B39602" s="85" t="s">
        <v>4896</v>
      </c>
      <c r="C39602" s="86" t="s">
        <v>4897</v>
      </c>
      <c r="D39602" s="87">
        <v>0.05</v>
      </c>
      <c r="E39602" s="88">
        <v>18386</v>
      </c>
      <c r="F39602" s="89">
        <f>+D39602*E39602</f>
        <v>919.30000000000007</v>
      </c>
    </row>
    <row r="39603" spans="1:6" ht="409.6" hidden="1" customHeight="1" thickBot="1" x14ac:dyDescent="0.25"/>
    <row r="39604" spans="1:6" ht="13.5" customHeight="1" thickBot="1" x14ac:dyDescent="0.25">
      <c r="A39604" s="90" t="s">
        <v>4898</v>
      </c>
      <c r="B39604" s="91"/>
      <c r="C39604" s="92">
        <v>0.47773763418501303</v>
      </c>
      <c r="D39604" s="91"/>
      <c r="E39604" s="93" t="s">
        <v>4884</v>
      </c>
      <c r="F39604" s="94">
        <v>919</v>
      </c>
    </row>
    <row r="39605" spans="1:6" ht="0.2" customHeight="1" thickBot="1" x14ac:dyDescent="0.25"/>
    <row r="39606" spans="1:6" ht="12.75" customHeight="1" thickBot="1" x14ac:dyDescent="0.3">
      <c r="A39606" s="157" t="s">
        <v>4909</v>
      </c>
      <c r="B39606" s="158"/>
      <c r="C39606" s="158"/>
      <c r="D39606" s="158"/>
      <c r="E39606" s="159">
        <v>192365</v>
      </c>
      <c r="F39606" s="160"/>
    </row>
    <row r="39607" spans="1:6" ht="12.75" customHeight="1" x14ac:dyDescent="0.2"/>
    <row r="39608" spans="1:6" ht="12.75" customHeight="1" x14ac:dyDescent="0.2"/>
    <row r="39609" spans="1:6" ht="409.6" hidden="1" customHeight="1" x14ac:dyDescent="0.2"/>
    <row r="39610" spans="1:6" ht="12.75" customHeight="1" x14ac:dyDescent="0.25">
      <c r="A39610" s="144" t="s">
        <v>4868</v>
      </c>
      <c r="B39610" s="145"/>
      <c r="C39610" s="145"/>
      <c r="D39610" s="145"/>
      <c r="E39610" s="146"/>
      <c r="F39610" s="147"/>
    </row>
    <row r="39611" spans="1:6" ht="12.75" customHeight="1" x14ac:dyDescent="0.2">
      <c r="A39611" s="138" t="s">
        <v>4386</v>
      </c>
      <c r="B39611" s="139"/>
      <c r="C39611" s="139"/>
      <c r="D39611" s="140"/>
      <c r="E39611" s="76" t="s">
        <v>4869</v>
      </c>
      <c r="F39611" s="77" t="s">
        <v>4870</v>
      </c>
    </row>
    <row r="39612" spans="1:6" ht="12.75" customHeight="1" x14ac:dyDescent="0.2">
      <c r="A39612" s="141"/>
      <c r="B39612" s="142"/>
      <c r="C39612" s="142"/>
      <c r="D39612" s="143"/>
      <c r="E39612" s="78" t="s">
        <v>4385</v>
      </c>
      <c r="F39612" s="79" t="s">
        <v>9</v>
      </c>
    </row>
    <row r="39613" spans="1:6" ht="409.6" hidden="1" customHeight="1" x14ac:dyDescent="0.2"/>
    <row r="39614" spans="1:6" ht="12.75" customHeight="1" x14ac:dyDescent="0.2">
      <c r="A39614" s="80" t="s">
        <v>4871</v>
      </c>
      <c r="B39614" s="81" t="s">
        <v>4872</v>
      </c>
      <c r="C39614" s="82" t="s">
        <v>4870</v>
      </c>
      <c r="D39614" s="82" t="s">
        <v>4873</v>
      </c>
      <c r="E39614" s="82" t="s">
        <v>4874</v>
      </c>
      <c r="F39614" s="83" t="s">
        <v>4875</v>
      </c>
    </row>
    <row r="39615" spans="1:6" ht="409.6" hidden="1" customHeight="1" x14ac:dyDescent="0.2"/>
    <row r="39616" spans="1:6" ht="25.5" customHeight="1" thickBot="1" x14ac:dyDescent="0.25">
      <c r="A39616" s="84" t="s">
        <v>7479</v>
      </c>
      <c r="B39616" s="85" t="s">
        <v>7480</v>
      </c>
      <c r="C39616" s="86" t="s">
        <v>9</v>
      </c>
      <c r="D39616" s="87">
        <v>1</v>
      </c>
      <c r="E39616" s="88">
        <v>161266</v>
      </c>
      <c r="F39616" s="89">
        <f>+D39616*E39616</f>
        <v>161266</v>
      </c>
    </row>
    <row r="39617" spans="1:6" ht="409.6" hidden="1" customHeight="1" thickBot="1" x14ac:dyDescent="0.25"/>
    <row r="39618" spans="1:6" ht="13.5" customHeight="1" thickBot="1" x14ac:dyDescent="0.25">
      <c r="A39618" s="90" t="s">
        <v>4883</v>
      </c>
      <c r="B39618" s="91"/>
      <c r="C39618" s="92">
        <v>89.744788362438399</v>
      </c>
      <c r="D39618" s="91"/>
      <c r="E39618" s="93" t="s">
        <v>4884</v>
      </c>
      <c r="F39618" s="94">
        <v>161266</v>
      </c>
    </row>
    <row r="39619" spans="1:6" ht="0.2" customHeight="1" x14ac:dyDescent="0.2"/>
    <row r="39620" spans="1:6" ht="12.75" customHeight="1" x14ac:dyDescent="0.2">
      <c r="A39620" s="80" t="s">
        <v>4871</v>
      </c>
      <c r="B39620" s="81" t="s">
        <v>4885</v>
      </c>
      <c r="C39620" s="82" t="s">
        <v>4870</v>
      </c>
      <c r="D39620" s="82" t="s">
        <v>4873</v>
      </c>
      <c r="E39620" s="82" t="s">
        <v>4874</v>
      </c>
      <c r="F39620" s="83" t="s">
        <v>4875</v>
      </c>
    </row>
    <row r="39621" spans="1:6" ht="409.6" hidden="1" customHeight="1" x14ac:dyDescent="0.2"/>
    <row r="39622" spans="1:6" ht="25.5" customHeight="1" thickBot="1" x14ac:dyDescent="0.25">
      <c r="A39622" s="84" t="s">
        <v>5046</v>
      </c>
      <c r="B39622" s="85" t="s">
        <v>5047</v>
      </c>
      <c r="C39622" s="86" t="s">
        <v>4888</v>
      </c>
      <c r="D39622" s="87">
        <v>0.125</v>
      </c>
      <c r="E39622" s="88">
        <v>140402</v>
      </c>
      <c r="F39622" s="89">
        <f>+D39622*E39622</f>
        <v>17550.25</v>
      </c>
    </row>
    <row r="39623" spans="1:6" ht="409.6" hidden="1" customHeight="1" thickBot="1" x14ac:dyDescent="0.25"/>
    <row r="39624" spans="1:6" ht="13.5" customHeight="1" thickBot="1" x14ac:dyDescent="0.25">
      <c r="A39624" s="90" t="s">
        <v>4893</v>
      </c>
      <c r="B39624" s="91"/>
      <c r="C39624" s="92">
        <v>9.7666032254833208</v>
      </c>
      <c r="D39624" s="91"/>
      <c r="E39624" s="93" t="s">
        <v>4884</v>
      </c>
      <c r="F39624" s="94">
        <v>17550</v>
      </c>
    </row>
    <row r="39625" spans="1:6" ht="0.2" customHeight="1" x14ac:dyDescent="0.2"/>
    <row r="39626" spans="1:6" ht="12.75" customHeight="1" x14ac:dyDescent="0.2">
      <c r="A39626" s="80" t="s">
        <v>4871</v>
      </c>
      <c r="B39626" s="81" t="s">
        <v>4894</v>
      </c>
      <c r="C39626" s="82" t="s">
        <v>4870</v>
      </c>
      <c r="D39626" s="82" t="s">
        <v>4873</v>
      </c>
      <c r="E39626" s="82" t="s">
        <v>4874</v>
      </c>
      <c r="F39626" s="83" t="s">
        <v>4875</v>
      </c>
    </row>
    <row r="39627" spans="1:6" ht="409.6" hidden="1" customHeight="1" x14ac:dyDescent="0.2"/>
    <row r="39628" spans="1:6" ht="25.5" customHeight="1" thickBot="1" x14ac:dyDescent="0.25">
      <c r="A39628" s="84" t="s">
        <v>4895</v>
      </c>
      <c r="B39628" s="85" t="s">
        <v>4896</v>
      </c>
      <c r="C39628" s="86" t="s">
        <v>4897</v>
      </c>
      <c r="D39628" s="87">
        <v>0.05</v>
      </c>
      <c r="E39628" s="88">
        <v>17550</v>
      </c>
      <c r="F39628" s="89">
        <f>+D39628*E39628</f>
        <v>877.5</v>
      </c>
    </row>
    <row r="39629" spans="1:6" ht="409.6" hidden="1" customHeight="1" thickBot="1" x14ac:dyDescent="0.25"/>
    <row r="39630" spans="1:6" ht="13.5" customHeight="1" thickBot="1" x14ac:dyDescent="0.25">
      <c r="A39630" s="90" t="s">
        <v>4898</v>
      </c>
      <c r="B39630" s="91"/>
      <c r="C39630" s="92">
        <v>0.48860841207831102</v>
      </c>
      <c r="D39630" s="91"/>
      <c r="E39630" s="93" t="s">
        <v>4884</v>
      </c>
      <c r="F39630" s="94">
        <v>878</v>
      </c>
    </row>
    <row r="39631" spans="1:6" ht="0.2" customHeight="1" thickBot="1" x14ac:dyDescent="0.25"/>
    <row r="39632" spans="1:6" ht="12.75" customHeight="1" thickBot="1" x14ac:dyDescent="0.3">
      <c r="A39632" s="157" t="s">
        <v>4909</v>
      </c>
      <c r="B39632" s="158"/>
      <c r="C39632" s="158"/>
      <c r="D39632" s="158"/>
      <c r="E39632" s="159">
        <v>179694</v>
      </c>
      <c r="F39632" s="160"/>
    </row>
    <row r="39633" spans="1:6" ht="12.75" customHeight="1" x14ac:dyDescent="0.2"/>
    <row r="39634" spans="1:6" ht="12.75" customHeight="1" x14ac:dyDescent="0.2"/>
    <row r="39635" spans="1:6" ht="409.6" hidden="1" customHeight="1" x14ac:dyDescent="0.2"/>
    <row r="39636" spans="1:6" ht="12.75" customHeight="1" x14ac:dyDescent="0.25">
      <c r="A39636" s="144" t="s">
        <v>4868</v>
      </c>
      <c r="B39636" s="145"/>
      <c r="C39636" s="145"/>
      <c r="D39636" s="145"/>
      <c r="E39636" s="146"/>
      <c r="F39636" s="147"/>
    </row>
    <row r="39637" spans="1:6" ht="12.75" customHeight="1" x14ac:dyDescent="0.2">
      <c r="A39637" s="138" t="s">
        <v>4388</v>
      </c>
      <c r="B39637" s="139"/>
      <c r="C39637" s="139"/>
      <c r="D39637" s="140"/>
      <c r="E39637" s="76" t="s">
        <v>4869</v>
      </c>
      <c r="F39637" s="77" t="s">
        <v>4870</v>
      </c>
    </row>
    <row r="39638" spans="1:6" ht="12.75" customHeight="1" x14ac:dyDescent="0.2">
      <c r="A39638" s="141"/>
      <c r="B39638" s="142"/>
      <c r="C39638" s="142"/>
      <c r="D39638" s="143"/>
      <c r="E39638" s="78" t="s">
        <v>4387</v>
      </c>
      <c r="F39638" s="79" t="s">
        <v>9</v>
      </c>
    </row>
    <row r="39639" spans="1:6" ht="409.6" hidden="1" customHeight="1" x14ac:dyDescent="0.2"/>
    <row r="39640" spans="1:6" ht="12.75" customHeight="1" x14ac:dyDescent="0.2">
      <c r="A39640" s="80" t="s">
        <v>4871</v>
      </c>
      <c r="B39640" s="81" t="s">
        <v>4872</v>
      </c>
      <c r="C39640" s="82" t="s">
        <v>4870</v>
      </c>
      <c r="D39640" s="82" t="s">
        <v>4873</v>
      </c>
      <c r="E39640" s="82" t="s">
        <v>4874</v>
      </c>
      <c r="F39640" s="83" t="s">
        <v>4875</v>
      </c>
    </row>
    <row r="39641" spans="1:6" ht="409.6" hidden="1" customHeight="1" x14ac:dyDescent="0.2"/>
    <row r="39642" spans="1:6" ht="25.5" customHeight="1" thickBot="1" x14ac:dyDescent="0.25">
      <c r="A39642" s="84" t="s">
        <v>7481</v>
      </c>
      <c r="B39642" s="85" t="s">
        <v>7482</v>
      </c>
      <c r="C39642" s="86" t="s">
        <v>9</v>
      </c>
      <c r="D39642" s="87">
        <v>1</v>
      </c>
      <c r="E39642" s="88">
        <v>187699</v>
      </c>
      <c r="F39642" s="89">
        <f>+D39642*E39642</f>
        <v>187699</v>
      </c>
    </row>
    <row r="39643" spans="1:6" ht="409.6" hidden="1" customHeight="1" thickBot="1" x14ac:dyDescent="0.25"/>
    <row r="39644" spans="1:6" ht="13.5" customHeight="1" thickBot="1" x14ac:dyDescent="0.25">
      <c r="A39644" s="90" t="s">
        <v>4883</v>
      </c>
      <c r="B39644" s="91"/>
      <c r="C39644" s="92">
        <v>94.730015494016897</v>
      </c>
      <c r="D39644" s="91"/>
      <c r="E39644" s="93" t="s">
        <v>4884</v>
      </c>
      <c r="F39644" s="94">
        <v>187699</v>
      </c>
    </row>
    <row r="39645" spans="1:6" ht="0.2" customHeight="1" x14ac:dyDescent="0.2"/>
    <row r="39646" spans="1:6" ht="12.75" customHeight="1" x14ac:dyDescent="0.2">
      <c r="A39646" s="80" t="s">
        <v>4871</v>
      </c>
      <c r="B39646" s="81" t="s">
        <v>4885</v>
      </c>
      <c r="C39646" s="82" t="s">
        <v>4870</v>
      </c>
      <c r="D39646" s="82" t="s">
        <v>4873</v>
      </c>
      <c r="E39646" s="82" t="s">
        <v>4874</v>
      </c>
      <c r="F39646" s="83" t="s">
        <v>4875</v>
      </c>
    </row>
    <row r="39647" spans="1:6" ht="409.6" hidden="1" customHeight="1" x14ac:dyDescent="0.2"/>
    <row r="39648" spans="1:6" ht="25.5" customHeight="1" thickBot="1" x14ac:dyDescent="0.25">
      <c r="A39648" s="84" t="s">
        <v>4947</v>
      </c>
      <c r="B39648" s="85" t="s">
        <v>4948</v>
      </c>
      <c r="C39648" s="86" t="s">
        <v>4888</v>
      </c>
      <c r="D39648" s="87">
        <v>0.05</v>
      </c>
      <c r="E39648" s="88">
        <v>198902</v>
      </c>
      <c r="F39648" s="89">
        <f>+D39648*E39648</f>
        <v>9945.1</v>
      </c>
    </row>
    <row r="39649" spans="1:6" ht="409.6" hidden="1" customHeight="1" thickBot="1" x14ac:dyDescent="0.25"/>
    <row r="39650" spans="1:6" ht="13.5" customHeight="1" thickBot="1" x14ac:dyDescent="0.25">
      <c r="A39650" s="90" t="s">
        <v>4893</v>
      </c>
      <c r="B39650" s="91"/>
      <c r="C39650" s="92">
        <v>5.0191530273895903</v>
      </c>
      <c r="D39650" s="91"/>
      <c r="E39650" s="93" t="s">
        <v>4884</v>
      </c>
      <c r="F39650" s="94">
        <v>9945</v>
      </c>
    </row>
    <row r="39651" spans="1:6" ht="0.2" customHeight="1" x14ac:dyDescent="0.2"/>
    <row r="39652" spans="1:6" ht="12.75" customHeight="1" x14ac:dyDescent="0.2">
      <c r="A39652" s="80" t="s">
        <v>4871</v>
      </c>
      <c r="B39652" s="81" t="s">
        <v>4894</v>
      </c>
      <c r="C39652" s="82" t="s">
        <v>4870</v>
      </c>
      <c r="D39652" s="82" t="s">
        <v>4873</v>
      </c>
      <c r="E39652" s="82" t="s">
        <v>4874</v>
      </c>
      <c r="F39652" s="83" t="s">
        <v>4875</v>
      </c>
    </row>
    <row r="39653" spans="1:6" ht="409.6" hidden="1" customHeight="1" x14ac:dyDescent="0.2"/>
    <row r="39654" spans="1:6" ht="25.5" customHeight="1" thickBot="1" x14ac:dyDescent="0.25">
      <c r="A39654" s="84" t="s">
        <v>4895</v>
      </c>
      <c r="B39654" s="85" t="s">
        <v>4896</v>
      </c>
      <c r="C39654" s="86" t="s">
        <v>4897</v>
      </c>
      <c r="D39654" s="87">
        <v>0.05</v>
      </c>
      <c r="E39654" s="88">
        <v>9945</v>
      </c>
      <c r="F39654" s="89">
        <f>+D39654*E39654</f>
        <v>497.25</v>
      </c>
    </row>
    <row r="39655" spans="1:6" ht="409.6" hidden="1" customHeight="1" thickBot="1" x14ac:dyDescent="0.25"/>
    <row r="39656" spans="1:6" ht="13.5" customHeight="1" thickBot="1" x14ac:dyDescent="0.25">
      <c r="A39656" s="90" t="s">
        <v>4898</v>
      </c>
      <c r="B39656" s="91"/>
      <c r="C39656" s="92">
        <v>0.250831478593527</v>
      </c>
      <c r="D39656" s="91"/>
      <c r="E39656" s="93" t="s">
        <v>4884</v>
      </c>
      <c r="F39656" s="94">
        <v>497</v>
      </c>
    </row>
    <row r="39657" spans="1:6" ht="0.2" customHeight="1" thickBot="1" x14ac:dyDescent="0.25"/>
    <row r="39658" spans="1:6" ht="12.75" customHeight="1" thickBot="1" x14ac:dyDescent="0.3">
      <c r="A39658" s="157" t="s">
        <v>4909</v>
      </c>
      <c r="B39658" s="158"/>
      <c r="C39658" s="158"/>
      <c r="D39658" s="158"/>
      <c r="E39658" s="159">
        <v>198141</v>
      </c>
      <c r="F39658" s="160"/>
    </row>
    <row r="39659" spans="1:6" ht="12.75" customHeight="1" x14ac:dyDescent="0.2"/>
    <row r="39660" spans="1:6" ht="12.75" customHeight="1" x14ac:dyDescent="0.2"/>
    <row r="39661" spans="1:6" ht="409.6" hidden="1" customHeight="1" x14ac:dyDescent="0.2"/>
    <row r="39662" spans="1:6" ht="12.75" customHeight="1" x14ac:dyDescent="0.25">
      <c r="A39662" s="144" t="s">
        <v>4868</v>
      </c>
      <c r="B39662" s="145"/>
      <c r="C39662" s="145"/>
      <c r="D39662" s="145"/>
      <c r="E39662" s="146"/>
      <c r="F39662" s="147"/>
    </row>
    <row r="39663" spans="1:6" ht="12.75" customHeight="1" x14ac:dyDescent="0.2">
      <c r="A39663" s="138" t="s">
        <v>4390</v>
      </c>
      <c r="B39663" s="139"/>
      <c r="C39663" s="139"/>
      <c r="D39663" s="140"/>
      <c r="E39663" s="76" t="s">
        <v>4869</v>
      </c>
      <c r="F39663" s="77" t="s">
        <v>4870</v>
      </c>
    </row>
    <row r="39664" spans="1:6" ht="12.75" customHeight="1" x14ac:dyDescent="0.2">
      <c r="A39664" s="141"/>
      <c r="B39664" s="142"/>
      <c r="C39664" s="142"/>
      <c r="D39664" s="143"/>
      <c r="E39664" s="78" t="s">
        <v>4389</v>
      </c>
      <c r="F39664" s="79" t="s">
        <v>9</v>
      </c>
    </row>
    <row r="39665" spans="1:6" ht="409.6" hidden="1" customHeight="1" x14ac:dyDescent="0.2"/>
    <row r="39666" spans="1:6" ht="12.75" customHeight="1" x14ac:dyDescent="0.2">
      <c r="A39666" s="80" t="s">
        <v>4871</v>
      </c>
      <c r="B39666" s="81" t="s">
        <v>4872</v>
      </c>
      <c r="C39666" s="82" t="s">
        <v>4870</v>
      </c>
      <c r="D39666" s="82" t="s">
        <v>4873</v>
      </c>
      <c r="E39666" s="82" t="s">
        <v>4874</v>
      </c>
      <c r="F39666" s="83" t="s">
        <v>4875</v>
      </c>
    </row>
    <row r="39667" spans="1:6" ht="409.6" hidden="1" customHeight="1" x14ac:dyDescent="0.2"/>
    <row r="39668" spans="1:6" ht="25.5" customHeight="1" thickBot="1" x14ac:dyDescent="0.25">
      <c r="A39668" s="84" t="s">
        <v>7483</v>
      </c>
      <c r="B39668" s="85" t="s">
        <v>7484</v>
      </c>
      <c r="C39668" s="86" t="s">
        <v>9</v>
      </c>
      <c r="D39668" s="87">
        <v>1</v>
      </c>
      <c r="E39668" s="88">
        <v>121700</v>
      </c>
      <c r="F39668" s="89">
        <f>+D39668*E39668</f>
        <v>121700</v>
      </c>
    </row>
    <row r="39669" spans="1:6" ht="409.6" hidden="1" customHeight="1" thickBot="1" x14ac:dyDescent="0.25"/>
    <row r="39670" spans="1:6" ht="13.5" customHeight="1" thickBot="1" x14ac:dyDescent="0.25">
      <c r="A39670" s="90" t="s">
        <v>4883</v>
      </c>
      <c r="B39670" s="91"/>
      <c r="C39670" s="92">
        <v>92.097894689046598</v>
      </c>
      <c r="D39670" s="91"/>
      <c r="E39670" s="93" t="s">
        <v>4884</v>
      </c>
      <c r="F39670" s="94">
        <v>121700</v>
      </c>
    </row>
    <row r="39671" spans="1:6" ht="0.2" customHeight="1" x14ac:dyDescent="0.2"/>
    <row r="39672" spans="1:6" ht="12.75" customHeight="1" x14ac:dyDescent="0.2">
      <c r="A39672" s="80" t="s">
        <v>4871</v>
      </c>
      <c r="B39672" s="81" t="s">
        <v>4885</v>
      </c>
      <c r="C39672" s="82" t="s">
        <v>4870</v>
      </c>
      <c r="D39672" s="82" t="s">
        <v>4873</v>
      </c>
      <c r="E39672" s="82" t="s">
        <v>4874</v>
      </c>
      <c r="F39672" s="83" t="s">
        <v>4875</v>
      </c>
    </row>
    <row r="39673" spans="1:6" ht="409.6" hidden="1" customHeight="1" x14ac:dyDescent="0.2"/>
    <row r="39674" spans="1:6" ht="25.5" customHeight="1" thickBot="1" x14ac:dyDescent="0.25">
      <c r="A39674" s="84" t="s">
        <v>4947</v>
      </c>
      <c r="B39674" s="85" t="s">
        <v>4948</v>
      </c>
      <c r="C39674" s="86" t="s">
        <v>4888</v>
      </c>
      <c r="D39674" s="87">
        <v>0.05</v>
      </c>
      <c r="E39674" s="88">
        <v>198902</v>
      </c>
      <c r="F39674" s="89">
        <f>+D39674*E39674</f>
        <v>9945.1</v>
      </c>
    </row>
    <row r="39675" spans="1:6" ht="409.6" hidden="1" customHeight="1" thickBot="1" x14ac:dyDescent="0.25"/>
    <row r="39676" spans="1:6" ht="13.5" customHeight="1" thickBot="1" x14ac:dyDescent="0.25">
      <c r="A39676" s="90" t="s">
        <v>4893</v>
      </c>
      <c r="B39676" s="91"/>
      <c r="C39676" s="92">
        <v>7.5259947632092699</v>
      </c>
      <c r="D39676" s="91"/>
      <c r="E39676" s="93" t="s">
        <v>4884</v>
      </c>
      <c r="F39676" s="94">
        <v>9945</v>
      </c>
    </row>
    <row r="39677" spans="1:6" ht="0.2" customHeight="1" x14ac:dyDescent="0.2"/>
    <row r="39678" spans="1:6" ht="12.75" customHeight="1" x14ac:dyDescent="0.2">
      <c r="A39678" s="80" t="s">
        <v>4871</v>
      </c>
      <c r="B39678" s="81" t="s">
        <v>4894</v>
      </c>
      <c r="C39678" s="82" t="s">
        <v>4870</v>
      </c>
      <c r="D39678" s="82" t="s">
        <v>4873</v>
      </c>
      <c r="E39678" s="82" t="s">
        <v>4874</v>
      </c>
      <c r="F39678" s="83" t="s">
        <v>4875</v>
      </c>
    </row>
    <row r="39679" spans="1:6" ht="409.6" hidden="1" customHeight="1" x14ac:dyDescent="0.2"/>
    <row r="39680" spans="1:6" ht="25.5" customHeight="1" thickBot="1" x14ac:dyDescent="0.25">
      <c r="A39680" s="84" t="s">
        <v>4895</v>
      </c>
      <c r="B39680" s="85" t="s">
        <v>4896</v>
      </c>
      <c r="C39680" s="86" t="s">
        <v>4897</v>
      </c>
      <c r="D39680" s="87">
        <v>0.05</v>
      </c>
      <c r="E39680" s="88">
        <v>9945</v>
      </c>
      <c r="F39680" s="89">
        <f>+D39680*E39680</f>
        <v>497.25</v>
      </c>
    </row>
    <row r="39681" spans="1:6" ht="409.6" hidden="1" customHeight="1" thickBot="1" x14ac:dyDescent="0.25"/>
    <row r="39682" spans="1:6" ht="13.5" customHeight="1" thickBot="1" x14ac:dyDescent="0.25">
      <c r="A39682" s="90" t="s">
        <v>4898</v>
      </c>
      <c r="B39682" s="91"/>
      <c r="C39682" s="92">
        <v>0.37611054774409303</v>
      </c>
      <c r="D39682" s="91"/>
      <c r="E39682" s="93" t="s">
        <v>4884</v>
      </c>
      <c r="F39682" s="94">
        <v>497</v>
      </c>
    </row>
    <row r="39683" spans="1:6" ht="0.2" customHeight="1" x14ac:dyDescent="0.2"/>
    <row r="39684" spans="1:6" ht="12.75" customHeight="1" thickBot="1" x14ac:dyDescent="0.3">
      <c r="A39684" s="157" t="s">
        <v>4909</v>
      </c>
      <c r="B39684" s="158"/>
      <c r="C39684" s="158"/>
      <c r="D39684" s="158"/>
      <c r="E39684" s="159">
        <v>132142</v>
      </c>
      <c r="F39684" s="160"/>
    </row>
    <row r="39685" spans="1:6" ht="409.6" hidden="1" customHeight="1" x14ac:dyDescent="0.2"/>
    <row r="39686" spans="1:6" ht="12.75" customHeight="1" x14ac:dyDescent="0.2"/>
    <row r="39687" spans="1:6" ht="12.75" customHeight="1" x14ac:dyDescent="0.2"/>
    <row r="39688" spans="1:6" ht="409.6" hidden="1" customHeight="1" x14ac:dyDescent="0.2"/>
    <row r="39689" spans="1:6" ht="12.75" customHeight="1" x14ac:dyDescent="0.25">
      <c r="A39689" s="144" t="s">
        <v>4868</v>
      </c>
      <c r="B39689" s="145"/>
      <c r="C39689" s="145"/>
      <c r="D39689" s="145"/>
      <c r="E39689" s="146"/>
      <c r="F39689" s="147"/>
    </row>
    <row r="39690" spans="1:6" ht="12.75" customHeight="1" x14ac:dyDescent="0.2">
      <c r="A39690" s="138" t="s">
        <v>4393</v>
      </c>
      <c r="B39690" s="139"/>
      <c r="C39690" s="139"/>
      <c r="D39690" s="140"/>
      <c r="E39690" s="76" t="s">
        <v>4869</v>
      </c>
      <c r="F39690" s="77" t="s">
        <v>4870</v>
      </c>
    </row>
    <row r="39691" spans="1:6" ht="12.75" customHeight="1" x14ac:dyDescent="0.2">
      <c r="A39691" s="141"/>
      <c r="B39691" s="142"/>
      <c r="C39691" s="142"/>
      <c r="D39691" s="143"/>
      <c r="E39691" s="78" t="s">
        <v>4392</v>
      </c>
      <c r="F39691" s="79" t="s">
        <v>117</v>
      </c>
    </row>
    <row r="39692" spans="1:6" ht="409.6" hidden="1" customHeight="1" x14ac:dyDescent="0.2"/>
    <row r="39693" spans="1:6" ht="12.75" customHeight="1" x14ac:dyDescent="0.2">
      <c r="A39693" s="80" t="s">
        <v>4871</v>
      </c>
      <c r="B39693" s="81" t="s">
        <v>4872</v>
      </c>
      <c r="C39693" s="82" t="s">
        <v>4870</v>
      </c>
      <c r="D39693" s="82" t="s">
        <v>4873</v>
      </c>
      <c r="E39693" s="82" t="s">
        <v>4874</v>
      </c>
      <c r="F39693" s="83" t="s">
        <v>4875</v>
      </c>
    </row>
    <row r="39694" spans="1:6" ht="409.6" hidden="1" customHeight="1" x14ac:dyDescent="0.2"/>
    <row r="39695" spans="1:6" ht="25.5" customHeight="1" thickBot="1" x14ac:dyDescent="0.25">
      <c r="A39695" s="84" t="s">
        <v>7487</v>
      </c>
      <c r="B39695" s="85" t="s">
        <v>7488</v>
      </c>
      <c r="C39695" s="86" t="s">
        <v>117</v>
      </c>
      <c r="D39695" s="87">
        <v>1.05</v>
      </c>
      <c r="E39695" s="88">
        <v>30200</v>
      </c>
      <c r="F39695" s="89">
        <f>+D39695*E39695</f>
        <v>31710</v>
      </c>
    </row>
    <row r="39696" spans="1:6" ht="409.6" hidden="1" customHeight="1" thickBot="1" x14ac:dyDescent="0.25"/>
    <row r="39697" spans="1:6" ht="13.5" customHeight="1" thickBot="1" x14ac:dyDescent="0.25">
      <c r="A39697" s="90" t="s">
        <v>4883</v>
      </c>
      <c r="B39697" s="91"/>
      <c r="C39697" s="92">
        <v>91.167845437295199</v>
      </c>
      <c r="D39697" s="91"/>
      <c r="E39697" s="93" t="s">
        <v>4884</v>
      </c>
      <c r="F39697" s="94">
        <v>31710</v>
      </c>
    </row>
    <row r="39698" spans="1:6" ht="0.2" customHeight="1" x14ac:dyDescent="0.2"/>
    <row r="39699" spans="1:6" ht="12.75" customHeight="1" x14ac:dyDescent="0.2">
      <c r="A39699" s="80" t="s">
        <v>4871</v>
      </c>
      <c r="B39699" s="81" t="s">
        <v>4885</v>
      </c>
      <c r="C39699" s="82" t="s">
        <v>4870</v>
      </c>
      <c r="D39699" s="82" t="s">
        <v>4873</v>
      </c>
      <c r="E39699" s="82" t="s">
        <v>4874</v>
      </c>
      <c r="F39699" s="83" t="s">
        <v>4875</v>
      </c>
    </row>
    <row r="39700" spans="1:6" ht="409.6" hidden="1" customHeight="1" x14ac:dyDescent="0.2"/>
    <row r="39701" spans="1:6" ht="25.5" customHeight="1" thickBot="1" x14ac:dyDescent="0.25">
      <c r="A39701" s="84" t="s">
        <v>4947</v>
      </c>
      <c r="B39701" s="85" t="s">
        <v>4948</v>
      </c>
      <c r="C39701" s="86" t="s">
        <v>4888</v>
      </c>
      <c r="D39701" s="87">
        <v>1.4710000000000001E-2</v>
      </c>
      <c r="E39701" s="88">
        <v>198902</v>
      </c>
      <c r="F39701" s="89">
        <f>+D39701*E39701</f>
        <v>2925.8484200000003</v>
      </c>
    </row>
    <row r="39702" spans="1:6" ht="409.6" hidden="1" customHeight="1" thickBot="1" x14ac:dyDescent="0.25"/>
    <row r="39703" spans="1:6" ht="13.5" customHeight="1" thickBot="1" x14ac:dyDescent="0.25">
      <c r="A39703" s="90" t="s">
        <v>4893</v>
      </c>
      <c r="B39703" s="91"/>
      <c r="C39703" s="92">
        <v>8.4123972169512999</v>
      </c>
      <c r="D39703" s="91"/>
      <c r="E39703" s="93" t="s">
        <v>4884</v>
      </c>
      <c r="F39703" s="94">
        <v>2926</v>
      </c>
    </row>
    <row r="39704" spans="1:6" ht="0.2" customHeight="1" x14ac:dyDescent="0.2"/>
    <row r="39705" spans="1:6" ht="12.75" customHeight="1" x14ac:dyDescent="0.2">
      <c r="A39705" s="80" t="s">
        <v>4871</v>
      </c>
      <c r="B39705" s="81" t="s">
        <v>4894</v>
      </c>
      <c r="C39705" s="82" t="s">
        <v>4870</v>
      </c>
      <c r="D39705" s="82" t="s">
        <v>4873</v>
      </c>
      <c r="E39705" s="82" t="s">
        <v>4874</v>
      </c>
      <c r="F39705" s="83" t="s">
        <v>4875</v>
      </c>
    </row>
    <row r="39706" spans="1:6" ht="409.6" hidden="1" customHeight="1" x14ac:dyDescent="0.2"/>
    <row r="39707" spans="1:6" ht="25.5" customHeight="1" thickBot="1" x14ac:dyDescent="0.25">
      <c r="A39707" s="84" t="s">
        <v>4895</v>
      </c>
      <c r="B39707" s="85" t="s">
        <v>4896</v>
      </c>
      <c r="C39707" s="86" t="s">
        <v>4897</v>
      </c>
      <c r="D39707" s="87">
        <v>0.05</v>
      </c>
      <c r="E39707" s="88">
        <v>2926</v>
      </c>
      <c r="F39707" s="89">
        <f>+D39707*E39707</f>
        <v>146.30000000000001</v>
      </c>
    </row>
    <row r="39708" spans="1:6" ht="409.6" hidden="1" customHeight="1" thickBot="1" x14ac:dyDescent="0.25"/>
    <row r="39709" spans="1:6" ht="13.5" customHeight="1" thickBot="1" x14ac:dyDescent="0.25">
      <c r="A39709" s="90" t="s">
        <v>4898</v>
      </c>
      <c r="B39709" s="91"/>
      <c r="C39709" s="92">
        <v>0.419757345753551</v>
      </c>
      <c r="D39709" s="91"/>
      <c r="E39709" s="93" t="s">
        <v>4884</v>
      </c>
      <c r="F39709" s="94">
        <v>146</v>
      </c>
    </row>
    <row r="39710" spans="1:6" ht="0.2" customHeight="1" thickBot="1" x14ac:dyDescent="0.25"/>
    <row r="39711" spans="1:6" ht="12.75" customHeight="1" thickBot="1" x14ac:dyDescent="0.3">
      <c r="A39711" s="157" t="s">
        <v>4909</v>
      </c>
      <c r="B39711" s="158"/>
      <c r="C39711" s="158"/>
      <c r="D39711" s="158"/>
      <c r="E39711" s="159">
        <v>34782</v>
      </c>
      <c r="F39711" s="160"/>
    </row>
    <row r="39712" spans="1:6" ht="12.75" customHeight="1" x14ac:dyDescent="0.2"/>
    <row r="39713" spans="1:6" ht="12.75" customHeight="1" x14ac:dyDescent="0.2"/>
    <row r="39714" spans="1:6" ht="409.6" hidden="1" customHeight="1" x14ac:dyDescent="0.2"/>
    <row r="39715" spans="1:6" ht="12.75" customHeight="1" x14ac:dyDescent="0.25">
      <c r="A39715" s="144" t="s">
        <v>4868</v>
      </c>
      <c r="B39715" s="145"/>
      <c r="C39715" s="145"/>
      <c r="D39715" s="145"/>
      <c r="E39715" s="146"/>
      <c r="F39715" s="147"/>
    </row>
    <row r="39716" spans="1:6" ht="12.75" customHeight="1" x14ac:dyDescent="0.2">
      <c r="A39716" s="138" t="s">
        <v>4395</v>
      </c>
      <c r="B39716" s="139"/>
      <c r="C39716" s="139"/>
      <c r="D39716" s="140"/>
      <c r="E39716" s="76" t="s">
        <v>4869</v>
      </c>
      <c r="F39716" s="77" t="s">
        <v>4870</v>
      </c>
    </row>
    <row r="39717" spans="1:6" ht="12.75" customHeight="1" x14ac:dyDescent="0.2">
      <c r="A39717" s="141"/>
      <c r="B39717" s="142"/>
      <c r="C39717" s="142"/>
      <c r="D39717" s="143"/>
      <c r="E39717" s="78" t="s">
        <v>4394</v>
      </c>
      <c r="F39717" s="79" t="s">
        <v>263</v>
      </c>
    </row>
    <row r="39718" spans="1:6" ht="409.6" hidden="1" customHeight="1" x14ac:dyDescent="0.2"/>
    <row r="39719" spans="1:6" ht="12.75" customHeight="1" x14ac:dyDescent="0.2">
      <c r="A39719" s="80" t="s">
        <v>4871</v>
      </c>
      <c r="B39719" s="81" t="s">
        <v>4872</v>
      </c>
      <c r="C39719" s="82" t="s">
        <v>4870</v>
      </c>
      <c r="D39719" s="82" t="s">
        <v>4873</v>
      </c>
      <c r="E39719" s="82" t="s">
        <v>4874</v>
      </c>
      <c r="F39719" s="83" t="s">
        <v>4875</v>
      </c>
    </row>
    <row r="39720" spans="1:6" ht="409.6" hidden="1" customHeight="1" x14ac:dyDescent="0.2"/>
    <row r="39721" spans="1:6" ht="25.5" customHeight="1" thickBot="1" x14ac:dyDescent="0.25">
      <c r="A39721" s="84" t="s">
        <v>7489</v>
      </c>
      <c r="B39721" s="85" t="s">
        <v>7490</v>
      </c>
      <c r="C39721" s="86" t="s">
        <v>263</v>
      </c>
      <c r="D39721" s="87">
        <v>0.11</v>
      </c>
      <c r="E39721" s="88">
        <v>14000</v>
      </c>
      <c r="F39721" s="89">
        <f>+D39721*E39721</f>
        <v>1540</v>
      </c>
    </row>
    <row r="39722" spans="1:6" ht="409.6" hidden="1" customHeight="1" thickBot="1" x14ac:dyDescent="0.25"/>
    <row r="39723" spans="1:6" ht="13.5" customHeight="1" thickBot="1" x14ac:dyDescent="0.25">
      <c r="A39723" s="90" t="s">
        <v>4883</v>
      </c>
      <c r="B39723" s="91"/>
      <c r="C39723" s="92">
        <v>39.886039886039903</v>
      </c>
      <c r="D39723" s="91"/>
      <c r="E39723" s="93" t="s">
        <v>4884</v>
      </c>
      <c r="F39723" s="94">
        <v>1540</v>
      </c>
    </row>
    <row r="39724" spans="1:6" ht="0.2" customHeight="1" x14ac:dyDescent="0.2"/>
    <row r="39725" spans="1:6" ht="12.75" customHeight="1" x14ac:dyDescent="0.2">
      <c r="A39725" s="80" t="s">
        <v>4871</v>
      </c>
      <c r="B39725" s="81" t="s">
        <v>4885</v>
      </c>
      <c r="C39725" s="82" t="s">
        <v>4870</v>
      </c>
      <c r="D39725" s="82" t="s">
        <v>4873</v>
      </c>
      <c r="E39725" s="82" t="s">
        <v>4874</v>
      </c>
      <c r="F39725" s="83" t="s">
        <v>4875</v>
      </c>
    </row>
    <row r="39726" spans="1:6" ht="409.6" hidden="1" customHeight="1" x14ac:dyDescent="0.2"/>
    <row r="39727" spans="1:6" ht="25.5" customHeight="1" thickBot="1" x14ac:dyDescent="0.25">
      <c r="A39727" s="84" t="s">
        <v>4947</v>
      </c>
      <c r="B39727" s="85" t="s">
        <v>4948</v>
      </c>
      <c r="C39727" s="86" t="s">
        <v>4888</v>
      </c>
      <c r="D39727" s="87">
        <v>1.111E-2</v>
      </c>
      <c r="E39727" s="88">
        <v>198902</v>
      </c>
      <c r="F39727" s="89">
        <f>+D39727*E39727</f>
        <v>2209.8012199999998</v>
      </c>
    </row>
    <row r="39728" spans="1:6" ht="409.6" hidden="1" customHeight="1" thickBot="1" x14ac:dyDescent="0.25"/>
    <row r="39729" spans="1:6" ht="13.5" customHeight="1" thickBot="1" x14ac:dyDescent="0.25">
      <c r="A39729" s="90" t="s">
        <v>4893</v>
      </c>
      <c r="B39729" s="91"/>
      <c r="C39729" s="92">
        <v>57.239057239057203</v>
      </c>
      <c r="D39729" s="91"/>
      <c r="E39729" s="93" t="s">
        <v>4884</v>
      </c>
      <c r="F39729" s="94">
        <v>2210</v>
      </c>
    </row>
    <row r="39730" spans="1:6" ht="0.2" customHeight="1" x14ac:dyDescent="0.2"/>
    <row r="39731" spans="1:6" ht="12.75" customHeight="1" x14ac:dyDescent="0.2">
      <c r="A39731" s="80" t="s">
        <v>4871</v>
      </c>
      <c r="B39731" s="81" t="s">
        <v>4894</v>
      </c>
      <c r="C39731" s="82" t="s">
        <v>4870</v>
      </c>
      <c r="D39731" s="82" t="s">
        <v>4873</v>
      </c>
      <c r="E39731" s="82" t="s">
        <v>4874</v>
      </c>
      <c r="F39731" s="83" t="s">
        <v>4875</v>
      </c>
    </row>
    <row r="39732" spans="1:6" ht="409.6" hidden="1" customHeight="1" x14ac:dyDescent="0.2"/>
    <row r="39733" spans="1:6" ht="25.5" customHeight="1" thickBot="1" x14ac:dyDescent="0.25">
      <c r="A39733" s="84" t="s">
        <v>4895</v>
      </c>
      <c r="B39733" s="85" t="s">
        <v>4896</v>
      </c>
      <c r="C39733" s="86" t="s">
        <v>4897</v>
      </c>
      <c r="D39733" s="87">
        <v>0.05</v>
      </c>
      <c r="E39733" s="88">
        <v>2210</v>
      </c>
      <c r="F39733" s="89">
        <f>+D39733*E39733</f>
        <v>110.5</v>
      </c>
    </row>
    <row r="39734" spans="1:6" ht="409.6" hidden="1" customHeight="1" thickBot="1" x14ac:dyDescent="0.25"/>
    <row r="39735" spans="1:6" ht="13.5" customHeight="1" thickBot="1" x14ac:dyDescent="0.25">
      <c r="A39735" s="90" t="s">
        <v>4898</v>
      </c>
      <c r="B39735" s="91"/>
      <c r="C39735" s="92">
        <v>2.87490287490288</v>
      </c>
      <c r="D39735" s="91"/>
      <c r="E39735" s="93" t="s">
        <v>4884</v>
      </c>
      <c r="F39735" s="94">
        <v>111</v>
      </c>
    </row>
    <row r="39736" spans="1:6" ht="0.2" customHeight="1" thickBot="1" x14ac:dyDescent="0.25"/>
    <row r="39737" spans="1:6" ht="12.75" customHeight="1" thickBot="1" x14ac:dyDescent="0.3">
      <c r="A39737" s="157" t="s">
        <v>4909</v>
      </c>
      <c r="B39737" s="158"/>
      <c r="C39737" s="158"/>
      <c r="D39737" s="158"/>
      <c r="E39737" s="159">
        <v>3861</v>
      </c>
      <c r="F39737" s="160"/>
    </row>
    <row r="39738" spans="1:6" ht="409.6" hidden="1" customHeight="1" x14ac:dyDescent="0.2"/>
    <row r="39739" spans="1:6" ht="409.6" hidden="1" customHeight="1" x14ac:dyDescent="0.2"/>
    <row r="39740" spans="1:6" ht="12.75" customHeight="1" x14ac:dyDescent="0.2"/>
    <row r="39741" spans="1:6" ht="12.75" customHeight="1" x14ac:dyDescent="0.2"/>
    <row r="39742" spans="1:6" ht="409.6" hidden="1" customHeight="1" x14ac:dyDescent="0.2"/>
    <row r="39743" spans="1:6" ht="12.75" customHeight="1" x14ac:dyDescent="0.25">
      <c r="A39743" s="153" t="s">
        <v>4868</v>
      </c>
      <c r="B39743" s="154"/>
      <c r="C39743" s="154"/>
      <c r="D39743" s="154"/>
      <c r="E39743" s="154"/>
      <c r="F39743" s="155"/>
    </row>
    <row r="39744" spans="1:6" ht="12.75" customHeight="1" x14ac:dyDescent="0.2">
      <c r="A39744" s="138" t="s">
        <v>4403</v>
      </c>
      <c r="B39744" s="139"/>
      <c r="C39744" s="139"/>
      <c r="D39744" s="140"/>
      <c r="E39744" s="76" t="s">
        <v>4869</v>
      </c>
      <c r="F39744" s="77" t="s">
        <v>4870</v>
      </c>
    </row>
    <row r="39745" spans="1:6" ht="12.75" customHeight="1" x14ac:dyDescent="0.2">
      <c r="A39745" s="141"/>
      <c r="B39745" s="142"/>
      <c r="C39745" s="142"/>
      <c r="D39745" s="143"/>
      <c r="E39745" s="78" t="s">
        <v>4398</v>
      </c>
      <c r="F39745" s="79" t="s">
        <v>9</v>
      </c>
    </row>
    <row r="39746" spans="1:6" ht="409.6" hidden="1" customHeight="1" x14ac:dyDescent="0.2"/>
    <row r="39747" spans="1:6" ht="12.75" customHeight="1" x14ac:dyDescent="0.2">
      <c r="A39747" s="80" t="s">
        <v>4871</v>
      </c>
      <c r="B39747" s="81" t="s">
        <v>4872</v>
      </c>
      <c r="C39747" s="82" t="s">
        <v>4870</v>
      </c>
      <c r="D39747" s="82" t="s">
        <v>4873</v>
      </c>
      <c r="E39747" s="82" t="s">
        <v>4874</v>
      </c>
      <c r="F39747" s="83" t="s">
        <v>4875</v>
      </c>
    </row>
    <row r="39748" spans="1:6" ht="409.6" hidden="1" customHeight="1" x14ac:dyDescent="0.2"/>
    <row r="39749" spans="1:6" ht="25.5" customHeight="1" x14ac:dyDescent="0.2">
      <c r="A39749" s="84" t="s">
        <v>7399</v>
      </c>
      <c r="B39749" s="85" t="s">
        <v>7400</v>
      </c>
      <c r="C39749" s="86" t="s">
        <v>9</v>
      </c>
      <c r="D39749" s="87">
        <v>1</v>
      </c>
      <c r="E39749" s="88">
        <v>66800</v>
      </c>
      <c r="F39749" s="89">
        <f>+D39749*E39749</f>
        <v>66800</v>
      </c>
    </row>
    <row r="39750" spans="1:6" ht="409.6" hidden="1" customHeight="1" x14ac:dyDescent="0.2"/>
    <row r="39751" spans="1:6" ht="25.5" customHeight="1" thickBot="1" x14ac:dyDescent="0.25">
      <c r="A39751" s="84" t="s">
        <v>5044</v>
      </c>
      <c r="B39751" s="85" t="s">
        <v>5045</v>
      </c>
      <c r="C39751" s="86" t="s">
        <v>9</v>
      </c>
      <c r="D39751" s="87">
        <v>1</v>
      </c>
      <c r="E39751" s="88">
        <v>1958</v>
      </c>
      <c r="F39751" s="89">
        <f>+D39751*E39751</f>
        <v>1958</v>
      </c>
    </row>
    <row r="39752" spans="1:6" ht="409.6" hidden="1" customHeight="1" thickBot="1" x14ac:dyDescent="0.25"/>
    <row r="39753" spans="1:6" ht="13.5" customHeight="1" thickBot="1" x14ac:dyDescent="0.25">
      <c r="A39753" s="90" t="s">
        <v>4883</v>
      </c>
      <c r="B39753" s="91"/>
      <c r="C39753" s="92">
        <v>83.375369840423005</v>
      </c>
      <c r="D39753" s="91"/>
      <c r="E39753" s="93" t="s">
        <v>4884</v>
      </c>
      <c r="F39753" s="94">
        <v>68758</v>
      </c>
    </row>
    <row r="39754" spans="1:6" ht="0.2" customHeight="1" x14ac:dyDescent="0.2"/>
    <row r="39755" spans="1:6" ht="12.75" customHeight="1" x14ac:dyDescent="0.2">
      <c r="A39755" s="80" t="s">
        <v>4871</v>
      </c>
      <c r="B39755" s="81" t="s">
        <v>4885</v>
      </c>
      <c r="C39755" s="82" t="s">
        <v>4870</v>
      </c>
      <c r="D39755" s="82" t="s">
        <v>4873</v>
      </c>
      <c r="E39755" s="82" t="s">
        <v>4874</v>
      </c>
      <c r="F39755" s="83" t="s">
        <v>4875</v>
      </c>
    </row>
    <row r="39756" spans="1:6" ht="409.6" hidden="1" customHeight="1" x14ac:dyDescent="0.2"/>
    <row r="39757" spans="1:6" ht="25.5" customHeight="1" thickBot="1" x14ac:dyDescent="0.25">
      <c r="A39757" s="84" t="s">
        <v>5046</v>
      </c>
      <c r="B39757" s="85" t="s">
        <v>5047</v>
      </c>
      <c r="C39757" s="86" t="s">
        <v>4888</v>
      </c>
      <c r="D39757" s="87">
        <v>9.2999999999999999E-2</v>
      </c>
      <c r="E39757" s="88">
        <v>140402</v>
      </c>
      <c r="F39757" s="89">
        <f>+D39757*E39757</f>
        <v>13057.386</v>
      </c>
    </row>
    <row r="39758" spans="1:6" ht="409.6" hidden="1" customHeight="1" thickBot="1" x14ac:dyDescent="0.25"/>
    <row r="39759" spans="1:6" ht="13.5" customHeight="1" thickBot="1" x14ac:dyDescent="0.25">
      <c r="A39759" s="90" t="s">
        <v>4893</v>
      </c>
      <c r="B39759" s="91"/>
      <c r="C39759" s="92">
        <v>15.8328078769947</v>
      </c>
      <c r="D39759" s="91"/>
      <c r="E39759" s="93" t="s">
        <v>4884</v>
      </c>
      <c r="F39759" s="94">
        <v>13057</v>
      </c>
    </row>
    <row r="39760" spans="1:6" ht="0.2" customHeight="1" x14ac:dyDescent="0.2"/>
    <row r="39761" spans="1:6" ht="12.75" customHeight="1" x14ac:dyDescent="0.2">
      <c r="A39761" s="80" t="s">
        <v>4871</v>
      </c>
      <c r="B39761" s="81" t="s">
        <v>4894</v>
      </c>
      <c r="C39761" s="82" t="s">
        <v>4870</v>
      </c>
      <c r="D39761" s="82" t="s">
        <v>4873</v>
      </c>
      <c r="E39761" s="82" t="s">
        <v>4874</v>
      </c>
      <c r="F39761" s="83" t="s">
        <v>4875</v>
      </c>
    </row>
    <row r="39762" spans="1:6" ht="409.6" hidden="1" customHeight="1" x14ac:dyDescent="0.2"/>
    <row r="39763" spans="1:6" ht="25.5" customHeight="1" thickBot="1" x14ac:dyDescent="0.25">
      <c r="A39763" s="84" t="s">
        <v>4895</v>
      </c>
      <c r="B39763" s="85" t="s">
        <v>4896</v>
      </c>
      <c r="C39763" s="86" t="s">
        <v>4897</v>
      </c>
      <c r="D39763" s="87">
        <v>0.05</v>
      </c>
      <c r="E39763" s="88">
        <v>13057</v>
      </c>
      <c r="F39763" s="89">
        <f>+D39763*E39763</f>
        <v>652.85</v>
      </c>
    </row>
    <row r="39764" spans="1:6" ht="409.6" hidden="1" customHeight="1" thickBot="1" x14ac:dyDescent="0.25"/>
    <row r="39765" spans="1:6" ht="13.5" customHeight="1" thickBot="1" x14ac:dyDescent="0.25">
      <c r="A39765" s="90" t="s">
        <v>4898</v>
      </c>
      <c r="B39765" s="91"/>
      <c r="C39765" s="92">
        <v>0.791822282582335</v>
      </c>
      <c r="D39765" s="91"/>
      <c r="E39765" s="93" t="s">
        <v>4884</v>
      </c>
      <c r="F39765" s="94">
        <v>653</v>
      </c>
    </row>
    <row r="39766" spans="1:6" ht="0.2" customHeight="1" thickBot="1" x14ac:dyDescent="0.25"/>
    <row r="39767" spans="1:6" ht="12.75" customHeight="1" thickBot="1" x14ac:dyDescent="0.3">
      <c r="A39767" s="150" t="s">
        <v>4909</v>
      </c>
      <c r="B39767" s="151"/>
      <c r="C39767" s="151"/>
      <c r="D39767" s="152"/>
      <c r="E39767" s="148">
        <v>82468</v>
      </c>
      <c r="F39767" s="149"/>
    </row>
    <row r="39768" spans="1:6" ht="12.75" customHeight="1" x14ac:dyDescent="0.2"/>
    <row r="39769" spans="1:6" ht="12.75" customHeight="1" x14ac:dyDescent="0.2"/>
    <row r="39770" spans="1:6" ht="409.6" hidden="1" customHeight="1" x14ac:dyDescent="0.2"/>
    <row r="39771" spans="1:6" ht="12.75" customHeight="1" x14ac:dyDescent="0.25">
      <c r="A39771" s="144" t="s">
        <v>4868</v>
      </c>
      <c r="B39771" s="145"/>
      <c r="C39771" s="145"/>
      <c r="D39771" s="145"/>
      <c r="E39771" s="146"/>
      <c r="F39771" s="147"/>
    </row>
    <row r="39772" spans="1:6" ht="12.75" customHeight="1" x14ac:dyDescent="0.2">
      <c r="A39772" s="138" t="s">
        <v>4405</v>
      </c>
      <c r="B39772" s="139"/>
      <c r="C39772" s="139"/>
      <c r="D39772" s="140"/>
      <c r="E39772" s="76" t="s">
        <v>4869</v>
      </c>
      <c r="F39772" s="77" t="s">
        <v>4870</v>
      </c>
    </row>
    <row r="39773" spans="1:6" ht="12.75" customHeight="1" x14ac:dyDescent="0.2">
      <c r="A39773" s="141"/>
      <c r="B39773" s="142"/>
      <c r="C39773" s="142"/>
      <c r="D39773" s="143"/>
      <c r="E39773" s="78" t="s">
        <v>4399</v>
      </c>
      <c r="F39773" s="79" t="s">
        <v>9</v>
      </c>
    </row>
    <row r="39774" spans="1:6" ht="409.6" hidden="1" customHeight="1" x14ac:dyDescent="0.2"/>
    <row r="39775" spans="1:6" ht="12.75" customHeight="1" x14ac:dyDescent="0.2">
      <c r="A39775" s="80" t="s">
        <v>4871</v>
      </c>
      <c r="B39775" s="81" t="s">
        <v>4872</v>
      </c>
      <c r="C39775" s="82" t="s">
        <v>4870</v>
      </c>
      <c r="D39775" s="82" t="s">
        <v>4873</v>
      </c>
      <c r="E39775" s="82" t="s">
        <v>4874</v>
      </c>
      <c r="F39775" s="83" t="s">
        <v>4875</v>
      </c>
    </row>
    <row r="39776" spans="1:6" ht="409.6" hidden="1" customHeight="1" x14ac:dyDescent="0.2"/>
    <row r="39777" spans="1:6" ht="25.5" customHeight="1" thickBot="1" x14ac:dyDescent="0.25">
      <c r="A39777" s="84" t="s">
        <v>7492</v>
      </c>
      <c r="B39777" s="85" t="s">
        <v>7493</v>
      </c>
      <c r="C39777" s="86" t="s">
        <v>9</v>
      </c>
      <c r="D39777" s="87">
        <v>1</v>
      </c>
      <c r="E39777" s="88">
        <v>100800</v>
      </c>
      <c r="F39777" s="89">
        <f>+D39777*E39777</f>
        <v>100800</v>
      </c>
    </row>
    <row r="39778" spans="1:6" ht="409.6" hidden="1" customHeight="1" thickBot="1" x14ac:dyDescent="0.25"/>
    <row r="39779" spans="1:6" ht="13.5" customHeight="1" thickBot="1" x14ac:dyDescent="0.25">
      <c r="A39779" s="90" t="s">
        <v>4883</v>
      </c>
      <c r="B39779" s="91"/>
      <c r="C39779" s="92">
        <v>94.473134202461196</v>
      </c>
      <c r="D39779" s="91"/>
      <c r="E39779" s="93" t="s">
        <v>4884</v>
      </c>
      <c r="F39779" s="94">
        <v>100800</v>
      </c>
    </row>
    <row r="39780" spans="1:6" ht="0.2" customHeight="1" x14ac:dyDescent="0.2"/>
    <row r="39781" spans="1:6" ht="12.75" customHeight="1" x14ac:dyDescent="0.2">
      <c r="A39781" s="80" t="s">
        <v>4871</v>
      </c>
      <c r="B39781" s="81" t="s">
        <v>4885</v>
      </c>
      <c r="C39781" s="82" t="s">
        <v>4870</v>
      </c>
      <c r="D39781" s="82" t="s">
        <v>4873</v>
      </c>
      <c r="E39781" s="82" t="s">
        <v>4874</v>
      </c>
      <c r="F39781" s="83" t="s">
        <v>4875</v>
      </c>
    </row>
    <row r="39782" spans="1:6" ht="409.6" hidden="1" customHeight="1" x14ac:dyDescent="0.2"/>
    <row r="39783" spans="1:6" ht="25.5" customHeight="1" thickBot="1" x14ac:dyDescent="0.25">
      <c r="A39783" s="84" t="s">
        <v>5046</v>
      </c>
      <c r="B39783" s="85" t="s">
        <v>5047</v>
      </c>
      <c r="C39783" s="86" t="s">
        <v>4888</v>
      </c>
      <c r="D39783" s="87">
        <v>0.04</v>
      </c>
      <c r="E39783" s="88">
        <v>140402</v>
      </c>
      <c r="F39783" s="89">
        <f>+D39783*E39783</f>
        <v>5616.08</v>
      </c>
    </row>
    <row r="39784" spans="1:6" ht="409.6" hidden="1" customHeight="1" thickBot="1" x14ac:dyDescent="0.25"/>
    <row r="39785" spans="1:6" ht="13.5" customHeight="1" thickBot="1" x14ac:dyDescent="0.25">
      <c r="A39785" s="90" t="s">
        <v>4893</v>
      </c>
      <c r="B39785" s="91"/>
      <c r="C39785" s="92">
        <v>5.2635031912799803</v>
      </c>
      <c r="D39785" s="91"/>
      <c r="E39785" s="93" t="s">
        <v>4884</v>
      </c>
      <c r="F39785" s="94">
        <v>5616</v>
      </c>
    </row>
    <row r="39786" spans="1:6" ht="0.2" customHeight="1" x14ac:dyDescent="0.2"/>
    <row r="39787" spans="1:6" ht="12.75" customHeight="1" x14ac:dyDescent="0.2">
      <c r="A39787" s="80" t="s">
        <v>4871</v>
      </c>
      <c r="B39787" s="81" t="s">
        <v>4894</v>
      </c>
      <c r="C39787" s="82" t="s">
        <v>4870</v>
      </c>
      <c r="D39787" s="82" t="s">
        <v>4873</v>
      </c>
      <c r="E39787" s="82" t="s">
        <v>4874</v>
      </c>
      <c r="F39787" s="83" t="s">
        <v>4875</v>
      </c>
    </row>
    <row r="39788" spans="1:6" ht="409.6" hidden="1" customHeight="1" x14ac:dyDescent="0.2"/>
    <row r="39789" spans="1:6" ht="25.5" customHeight="1" thickBot="1" x14ac:dyDescent="0.25">
      <c r="A39789" s="84" t="s">
        <v>4895</v>
      </c>
      <c r="B39789" s="85" t="s">
        <v>4896</v>
      </c>
      <c r="C39789" s="86" t="s">
        <v>4897</v>
      </c>
      <c r="D39789" s="87">
        <v>0.05</v>
      </c>
      <c r="E39789" s="88">
        <v>5616</v>
      </c>
      <c r="F39789" s="89">
        <f>+D39789*E39789</f>
        <v>280.8</v>
      </c>
    </row>
    <row r="39790" spans="1:6" ht="409.6" hidden="1" customHeight="1" thickBot="1" x14ac:dyDescent="0.25"/>
    <row r="39791" spans="1:6" ht="13.5" customHeight="1" thickBot="1" x14ac:dyDescent="0.25">
      <c r="A39791" s="90" t="s">
        <v>4898</v>
      </c>
      <c r="B39791" s="91"/>
      <c r="C39791" s="92">
        <v>0.263362606258845</v>
      </c>
      <c r="D39791" s="91"/>
      <c r="E39791" s="93" t="s">
        <v>4884</v>
      </c>
      <c r="F39791" s="94">
        <v>281</v>
      </c>
    </row>
    <row r="39792" spans="1:6" ht="0.2" customHeight="1" thickBot="1" x14ac:dyDescent="0.25"/>
    <row r="39793" spans="1:6" ht="12.75" customHeight="1" thickBot="1" x14ac:dyDescent="0.3">
      <c r="A39793" s="157" t="s">
        <v>4909</v>
      </c>
      <c r="B39793" s="158"/>
      <c r="C39793" s="158"/>
      <c r="D39793" s="158"/>
      <c r="E39793" s="159">
        <v>106697</v>
      </c>
      <c r="F39793" s="160"/>
    </row>
    <row r="39794" spans="1:6" ht="12.75" customHeight="1" x14ac:dyDescent="0.2"/>
    <row r="39795" spans="1:6" ht="12.75" customHeight="1" x14ac:dyDescent="0.2"/>
    <row r="39796" spans="1:6" ht="409.6" hidden="1" customHeight="1" x14ac:dyDescent="0.2"/>
    <row r="39797" spans="1:6" ht="12.75" customHeight="1" x14ac:dyDescent="0.25">
      <c r="A39797" s="144" t="s">
        <v>4868</v>
      </c>
      <c r="B39797" s="145"/>
      <c r="C39797" s="145"/>
      <c r="D39797" s="145"/>
      <c r="E39797" s="146"/>
      <c r="F39797" s="147"/>
    </row>
    <row r="39798" spans="1:6" ht="12.75" customHeight="1" x14ac:dyDescent="0.2">
      <c r="A39798" s="138" t="s">
        <v>4407</v>
      </c>
      <c r="B39798" s="139"/>
      <c r="C39798" s="139"/>
      <c r="D39798" s="140"/>
      <c r="E39798" s="76" t="s">
        <v>4869</v>
      </c>
      <c r="F39798" s="77" t="s">
        <v>4870</v>
      </c>
    </row>
    <row r="39799" spans="1:6" ht="12.75" customHeight="1" x14ac:dyDescent="0.2">
      <c r="A39799" s="141"/>
      <c r="B39799" s="142"/>
      <c r="C39799" s="142"/>
      <c r="D39799" s="143"/>
      <c r="E39799" s="78" t="s">
        <v>4400</v>
      </c>
      <c r="F39799" s="79" t="s">
        <v>9</v>
      </c>
    </row>
    <row r="39800" spans="1:6" ht="409.6" hidden="1" customHeight="1" x14ac:dyDescent="0.2"/>
    <row r="39801" spans="1:6" ht="12.75" customHeight="1" x14ac:dyDescent="0.2">
      <c r="A39801" s="80" t="s">
        <v>4871</v>
      </c>
      <c r="B39801" s="81" t="s">
        <v>4872</v>
      </c>
      <c r="C39801" s="82" t="s">
        <v>4870</v>
      </c>
      <c r="D39801" s="82" t="s">
        <v>4873</v>
      </c>
      <c r="E39801" s="82" t="s">
        <v>4874</v>
      </c>
      <c r="F39801" s="83" t="s">
        <v>4875</v>
      </c>
    </row>
    <row r="39802" spans="1:6" ht="409.6" hidden="1" customHeight="1" x14ac:dyDescent="0.2"/>
    <row r="39803" spans="1:6" ht="25.5" customHeight="1" x14ac:dyDescent="0.2">
      <c r="A39803" s="84" t="s">
        <v>7494</v>
      </c>
      <c r="B39803" s="85" t="s">
        <v>7495</v>
      </c>
      <c r="C39803" s="86" t="s">
        <v>9</v>
      </c>
      <c r="D39803" s="87">
        <v>1</v>
      </c>
      <c r="E39803" s="88">
        <v>214898</v>
      </c>
      <c r="F39803" s="89">
        <f>+D39803*E39803</f>
        <v>214898</v>
      </c>
    </row>
    <row r="39804" spans="1:6" ht="409.6" hidden="1" customHeight="1" x14ac:dyDescent="0.2"/>
    <row r="39805" spans="1:6" ht="25.5" customHeight="1" thickBot="1" x14ac:dyDescent="0.25">
      <c r="A39805" s="84" t="s">
        <v>5044</v>
      </c>
      <c r="B39805" s="85" t="s">
        <v>5045</v>
      </c>
      <c r="C39805" s="86" t="s">
        <v>9</v>
      </c>
      <c r="D39805" s="87">
        <v>1</v>
      </c>
      <c r="E39805" s="88">
        <v>1958</v>
      </c>
      <c r="F39805" s="89">
        <f>+D39805*E39805</f>
        <v>1958</v>
      </c>
    </row>
    <row r="39806" spans="1:6" ht="409.6" hidden="1" customHeight="1" thickBot="1" x14ac:dyDescent="0.25"/>
    <row r="39807" spans="1:6" ht="13.5" customHeight="1" thickBot="1" x14ac:dyDescent="0.25">
      <c r="A39807" s="90" t="s">
        <v>4883</v>
      </c>
      <c r="B39807" s="91"/>
      <c r="C39807" s="92">
        <v>94.053763347588102</v>
      </c>
      <c r="D39807" s="91"/>
      <c r="E39807" s="93" t="s">
        <v>4884</v>
      </c>
      <c r="F39807" s="94">
        <v>216856</v>
      </c>
    </row>
    <row r="39808" spans="1:6" ht="0.2" customHeight="1" x14ac:dyDescent="0.2"/>
    <row r="39809" spans="1:6" ht="12.75" customHeight="1" x14ac:dyDescent="0.2">
      <c r="A39809" s="80" t="s">
        <v>4871</v>
      </c>
      <c r="B39809" s="81" t="s">
        <v>4885</v>
      </c>
      <c r="C39809" s="82" t="s">
        <v>4870</v>
      </c>
      <c r="D39809" s="82" t="s">
        <v>4873</v>
      </c>
      <c r="E39809" s="82" t="s">
        <v>4874</v>
      </c>
      <c r="F39809" s="83" t="s">
        <v>4875</v>
      </c>
    </row>
    <row r="39810" spans="1:6" ht="409.6" hidden="1" customHeight="1" x14ac:dyDescent="0.2"/>
    <row r="39811" spans="1:6" ht="25.5" customHeight="1" thickBot="1" x14ac:dyDescent="0.25">
      <c r="A39811" s="84" t="s">
        <v>5046</v>
      </c>
      <c r="B39811" s="85" t="s">
        <v>5047</v>
      </c>
      <c r="C39811" s="86" t="s">
        <v>4888</v>
      </c>
      <c r="D39811" s="87">
        <v>9.2999999999999999E-2</v>
      </c>
      <c r="E39811" s="88">
        <v>140402</v>
      </c>
      <c r="F39811" s="89">
        <f>+D39811*E39811</f>
        <v>13057.386</v>
      </c>
    </row>
    <row r="39812" spans="1:6" ht="409.6" hidden="1" customHeight="1" thickBot="1" x14ac:dyDescent="0.25"/>
    <row r="39813" spans="1:6" ht="13.5" customHeight="1" thickBot="1" x14ac:dyDescent="0.25">
      <c r="A39813" s="90" t="s">
        <v>4893</v>
      </c>
      <c r="B39813" s="91"/>
      <c r="C39813" s="92">
        <v>5.6630205667791396</v>
      </c>
      <c r="D39813" s="91"/>
      <c r="E39813" s="93" t="s">
        <v>4884</v>
      </c>
      <c r="F39813" s="94">
        <v>13057</v>
      </c>
    </row>
    <row r="39814" spans="1:6" ht="0.2" customHeight="1" x14ac:dyDescent="0.2"/>
    <row r="39815" spans="1:6" ht="12.75" customHeight="1" x14ac:dyDescent="0.2">
      <c r="A39815" s="80" t="s">
        <v>4871</v>
      </c>
      <c r="B39815" s="81" t="s">
        <v>4894</v>
      </c>
      <c r="C39815" s="82" t="s">
        <v>4870</v>
      </c>
      <c r="D39815" s="82" t="s">
        <v>4873</v>
      </c>
      <c r="E39815" s="82" t="s">
        <v>4874</v>
      </c>
      <c r="F39815" s="83" t="s">
        <v>4875</v>
      </c>
    </row>
    <row r="39816" spans="1:6" ht="409.6" hidden="1" customHeight="1" x14ac:dyDescent="0.2"/>
    <row r="39817" spans="1:6" ht="25.5" customHeight="1" thickBot="1" x14ac:dyDescent="0.25">
      <c r="A39817" s="84" t="s">
        <v>4895</v>
      </c>
      <c r="B39817" s="85" t="s">
        <v>4896</v>
      </c>
      <c r="C39817" s="86" t="s">
        <v>4897</v>
      </c>
      <c r="D39817" s="87">
        <v>0.05</v>
      </c>
      <c r="E39817" s="88">
        <v>13057</v>
      </c>
      <c r="F39817" s="89">
        <f>+D39817*E39817</f>
        <v>652.85</v>
      </c>
    </row>
    <row r="39818" spans="1:6" ht="409.6" hidden="1" customHeight="1" thickBot="1" x14ac:dyDescent="0.25"/>
    <row r="39819" spans="1:6" ht="13.5" customHeight="1" thickBot="1" x14ac:dyDescent="0.25">
      <c r="A39819" s="90" t="s">
        <v>4898</v>
      </c>
      <c r="B39819" s="91"/>
      <c r="C39819" s="92">
        <v>0.28321608563274703</v>
      </c>
      <c r="D39819" s="91"/>
      <c r="E39819" s="93" t="s">
        <v>4884</v>
      </c>
      <c r="F39819" s="94">
        <v>653</v>
      </c>
    </row>
    <row r="39820" spans="1:6" ht="0.2" customHeight="1" thickBot="1" x14ac:dyDescent="0.25"/>
    <row r="39821" spans="1:6" ht="12.75" customHeight="1" thickBot="1" x14ac:dyDescent="0.3">
      <c r="A39821" s="157" t="s">
        <v>4909</v>
      </c>
      <c r="B39821" s="158"/>
      <c r="C39821" s="158"/>
      <c r="D39821" s="158"/>
      <c r="E39821" s="159">
        <v>230566</v>
      </c>
      <c r="F39821" s="160"/>
    </row>
    <row r="39822" spans="1:6" ht="12.75" customHeight="1" x14ac:dyDescent="0.2"/>
    <row r="39823" spans="1:6" ht="12.75" customHeight="1" x14ac:dyDescent="0.2"/>
    <row r="39824" spans="1:6" ht="409.6" hidden="1" customHeight="1" x14ac:dyDescent="0.2"/>
    <row r="39825" spans="1:6" ht="12.75" customHeight="1" x14ac:dyDescent="0.25">
      <c r="A39825" s="144" t="s">
        <v>4868</v>
      </c>
      <c r="B39825" s="145"/>
      <c r="C39825" s="145"/>
      <c r="D39825" s="145"/>
      <c r="E39825" s="146"/>
      <c r="F39825" s="147"/>
    </row>
    <row r="39826" spans="1:6" ht="12.75" customHeight="1" x14ac:dyDescent="0.2">
      <c r="A39826" s="138" t="s">
        <v>4409</v>
      </c>
      <c r="B39826" s="139"/>
      <c r="C39826" s="139"/>
      <c r="D39826" s="140"/>
      <c r="E39826" s="76" t="s">
        <v>4869</v>
      </c>
      <c r="F39826" s="77" t="s">
        <v>4870</v>
      </c>
    </row>
    <row r="39827" spans="1:6" ht="12.75" customHeight="1" x14ac:dyDescent="0.2">
      <c r="A39827" s="141"/>
      <c r="B39827" s="142"/>
      <c r="C39827" s="142"/>
      <c r="D39827" s="143"/>
      <c r="E39827" s="78" t="s">
        <v>4401</v>
      </c>
      <c r="F39827" s="79" t="s">
        <v>9</v>
      </c>
    </row>
    <row r="39828" spans="1:6" ht="409.6" hidden="1" customHeight="1" x14ac:dyDescent="0.2"/>
    <row r="39829" spans="1:6" ht="12.75" customHeight="1" x14ac:dyDescent="0.2">
      <c r="A39829" s="80" t="s">
        <v>4871</v>
      </c>
      <c r="B39829" s="81" t="s">
        <v>4872</v>
      </c>
      <c r="C39829" s="82" t="s">
        <v>4870</v>
      </c>
      <c r="D39829" s="82" t="s">
        <v>4873</v>
      </c>
      <c r="E39829" s="82" t="s">
        <v>4874</v>
      </c>
      <c r="F39829" s="83" t="s">
        <v>4875</v>
      </c>
    </row>
    <row r="39830" spans="1:6" ht="409.6" hidden="1" customHeight="1" x14ac:dyDescent="0.2"/>
    <row r="39831" spans="1:6" ht="25.5" customHeight="1" thickBot="1" x14ac:dyDescent="0.25">
      <c r="A39831" s="84" t="s">
        <v>7496</v>
      </c>
      <c r="B39831" s="85" t="s">
        <v>7497</v>
      </c>
      <c r="C39831" s="86" t="s">
        <v>9</v>
      </c>
      <c r="D39831" s="87">
        <v>1</v>
      </c>
      <c r="E39831" s="88">
        <v>45050</v>
      </c>
      <c r="F39831" s="89">
        <f>+D39831*E39831</f>
        <v>45050</v>
      </c>
    </row>
    <row r="39832" spans="1:6" ht="409.6" hidden="1" customHeight="1" thickBot="1" x14ac:dyDescent="0.25"/>
    <row r="39833" spans="1:6" ht="13.5" customHeight="1" thickBot="1" x14ac:dyDescent="0.25">
      <c r="A39833" s="90" t="s">
        <v>4883</v>
      </c>
      <c r="B39833" s="91"/>
      <c r="C39833" s="92">
        <v>83.588459040727301</v>
      </c>
      <c r="D39833" s="91"/>
      <c r="E39833" s="93" t="s">
        <v>4884</v>
      </c>
      <c r="F39833" s="94">
        <v>45050</v>
      </c>
    </row>
    <row r="39834" spans="1:6" ht="0.2" customHeight="1" x14ac:dyDescent="0.2"/>
    <row r="39835" spans="1:6" ht="12.75" customHeight="1" x14ac:dyDescent="0.2">
      <c r="A39835" s="80" t="s">
        <v>4871</v>
      </c>
      <c r="B39835" s="81" t="s">
        <v>4885</v>
      </c>
      <c r="C39835" s="82" t="s">
        <v>4870</v>
      </c>
      <c r="D39835" s="82" t="s">
        <v>4873</v>
      </c>
      <c r="E39835" s="82" t="s">
        <v>4874</v>
      </c>
      <c r="F39835" s="83" t="s">
        <v>4875</v>
      </c>
    </row>
    <row r="39836" spans="1:6" ht="409.6" hidden="1" customHeight="1" x14ac:dyDescent="0.2"/>
    <row r="39837" spans="1:6" ht="25.5" customHeight="1" thickBot="1" x14ac:dyDescent="0.25">
      <c r="A39837" s="84" t="s">
        <v>5046</v>
      </c>
      <c r="B39837" s="85" t="s">
        <v>5047</v>
      </c>
      <c r="C39837" s="86" t="s">
        <v>4888</v>
      </c>
      <c r="D39837" s="87">
        <v>0.06</v>
      </c>
      <c r="E39837" s="88">
        <v>140402</v>
      </c>
      <c r="F39837" s="89">
        <f>+D39837*E39837</f>
        <v>8424.119999999999</v>
      </c>
    </row>
    <row r="39838" spans="1:6" ht="409.6" hidden="1" customHeight="1" thickBot="1" x14ac:dyDescent="0.25"/>
    <row r="39839" spans="1:6" ht="13.5" customHeight="1" thickBot="1" x14ac:dyDescent="0.25">
      <c r="A39839" s="90" t="s">
        <v>4893</v>
      </c>
      <c r="B39839" s="91"/>
      <c r="C39839" s="92">
        <v>15.6303924297245</v>
      </c>
      <c r="D39839" s="91"/>
      <c r="E39839" s="93" t="s">
        <v>4884</v>
      </c>
      <c r="F39839" s="94">
        <v>8424</v>
      </c>
    </row>
    <row r="39840" spans="1:6" ht="0.2" customHeight="1" x14ac:dyDescent="0.2"/>
    <row r="39841" spans="1:6" ht="12.75" customHeight="1" x14ac:dyDescent="0.2">
      <c r="A39841" s="80" t="s">
        <v>4871</v>
      </c>
      <c r="B39841" s="81" t="s">
        <v>4894</v>
      </c>
      <c r="C39841" s="82" t="s">
        <v>4870</v>
      </c>
      <c r="D39841" s="82" t="s">
        <v>4873</v>
      </c>
      <c r="E39841" s="82" t="s">
        <v>4874</v>
      </c>
      <c r="F39841" s="83" t="s">
        <v>4875</v>
      </c>
    </row>
    <row r="39842" spans="1:6" ht="409.6" hidden="1" customHeight="1" x14ac:dyDescent="0.2"/>
    <row r="39843" spans="1:6" ht="25.5" customHeight="1" thickBot="1" x14ac:dyDescent="0.25">
      <c r="A39843" s="84" t="s">
        <v>4895</v>
      </c>
      <c r="B39843" s="85" t="s">
        <v>4896</v>
      </c>
      <c r="C39843" s="86" t="s">
        <v>4897</v>
      </c>
      <c r="D39843" s="87">
        <v>0.05</v>
      </c>
      <c r="E39843" s="88">
        <v>8424</v>
      </c>
      <c r="F39843" s="89">
        <f>+D39843*E39843</f>
        <v>421.20000000000005</v>
      </c>
    </row>
    <row r="39844" spans="1:6" ht="409.6" hidden="1" customHeight="1" thickBot="1" x14ac:dyDescent="0.25"/>
    <row r="39845" spans="1:6" ht="13.5" customHeight="1" thickBot="1" x14ac:dyDescent="0.25">
      <c r="A39845" s="90" t="s">
        <v>4898</v>
      </c>
      <c r="B39845" s="91"/>
      <c r="C39845" s="92">
        <v>0.78114852954819503</v>
      </c>
      <c r="D39845" s="91"/>
      <c r="E39845" s="93" t="s">
        <v>4884</v>
      </c>
      <c r="F39845" s="94">
        <v>421</v>
      </c>
    </row>
    <row r="39846" spans="1:6" ht="0.2" customHeight="1" thickBot="1" x14ac:dyDescent="0.25"/>
    <row r="39847" spans="1:6" ht="12.75" customHeight="1" thickBot="1" x14ac:dyDescent="0.3">
      <c r="A39847" s="157" t="s">
        <v>4909</v>
      </c>
      <c r="B39847" s="158"/>
      <c r="C39847" s="158"/>
      <c r="D39847" s="158"/>
      <c r="E39847" s="159">
        <v>53895</v>
      </c>
      <c r="F39847" s="160"/>
    </row>
    <row r="39848" spans="1:6" ht="12.75" customHeight="1" x14ac:dyDescent="0.2"/>
    <row r="39849" spans="1:6" ht="12.75" customHeight="1" x14ac:dyDescent="0.2"/>
    <row r="39850" spans="1:6" ht="409.6" hidden="1" customHeight="1" x14ac:dyDescent="0.2"/>
    <row r="39851" spans="1:6" ht="12.75" customHeight="1" x14ac:dyDescent="0.25">
      <c r="A39851" s="144" t="s">
        <v>4868</v>
      </c>
      <c r="B39851" s="145"/>
      <c r="C39851" s="145"/>
      <c r="D39851" s="145"/>
      <c r="E39851" s="146"/>
      <c r="F39851" s="147"/>
    </row>
    <row r="39852" spans="1:6" ht="12.75" customHeight="1" x14ac:dyDescent="0.2">
      <c r="A39852" s="138" t="s">
        <v>4410</v>
      </c>
      <c r="B39852" s="139"/>
      <c r="C39852" s="139"/>
      <c r="D39852" s="140"/>
      <c r="E39852" s="76" t="s">
        <v>4869</v>
      </c>
      <c r="F39852" s="77" t="s">
        <v>4870</v>
      </c>
    </row>
    <row r="39853" spans="1:6" ht="12.75" customHeight="1" x14ac:dyDescent="0.2">
      <c r="A39853" s="141"/>
      <c r="B39853" s="142"/>
      <c r="C39853" s="142"/>
      <c r="D39853" s="143"/>
      <c r="E39853" s="78" t="s">
        <v>4402</v>
      </c>
      <c r="F39853" s="79" t="s">
        <v>9</v>
      </c>
    </row>
    <row r="39854" spans="1:6" ht="409.6" hidden="1" customHeight="1" x14ac:dyDescent="0.2"/>
    <row r="39855" spans="1:6" ht="12.75" customHeight="1" x14ac:dyDescent="0.2">
      <c r="A39855" s="80" t="s">
        <v>4871</v>
      </c>
      <c r="B39855" s="81" t="s">
        <v>4872</v>
      </c>
      <c r="C39855" s="82" t="s">
        <v>4870</v>
      </c>
      <c r="D39855" s="82" t="s">
        <v>4873</v>
      </c>
      <c r="E39855" s="82" t="s">
        <v>4874</v>
      </c>
      <c r="F39855" s="83" t="s">
        <v>4875</v>
      </c>
    </row>
    <row r="39856" spans="1:6" ht="409.6" hidden="1" customHeight="1" x14ac:dyDescent="0.2"/>
    <row r="39857" spans="1:6" ht="25.5" customHeight="1" x14ac:dyDescent="0.2">
      <c r="A39857" s="84" t="s">
        <v>7498</v>
      </c>
      <c r="B39857" s="85" t="s">
        <v>7499</v>
      </c>
      <c r="C39857" s="86" t="s">
        <v>9</v>
      </c>
      <c r="D39857" s="87">
        <v>1</v>
      </c>
      <c r="E39857" s="88">
        <v>46850</v>
      </c>
      <c r="F39857" s="89">
        <f>+D39857*E39857</f>
        <v>46850</v>
      </c>
    </row>
    <row r="39858" spans="1:6" ht="409.6" hidden="1" customHeight="1" x14ac:dyDescent="0.2"/>
    <row r="39859" spans="1:6" ht="25.5" customHeight="1" thickBot="1" x14ac:dyDescent="0.25">
      <c r="A39859" s="84" t="s">
        <v>5044</v>
      </c>
      <c r="B39859" s="85" t="s">
        <v>5045</v>
      </c>
      <c r="C39859" s="86" t="s">
        <v>9</v>
      </c>
      <c r="D39859" s="87">
        <v>0.5</v>
      </c>
      <c r="E39859" s="88">
        <v>1958</v>
      </c>
      <c r="F39859" s="89">
        <f>+D39859*E39859</f>
        <v>979</v>
      </c>
    </row>
    <row r="39860" spans="1:6" ht="409.6" hidden="1" customHeight="1" x14ac:dyDescent="0.2"/>
    <row r="39861" spans="1:6" ht="13.5" customHeight="1" thickBot="1" x14ac:dyDescent="0.25">
      <c r="A39861" s="90" t="s">
        <v>4883</v>
      </c>
      <c r="B39861" s="91"/>
      <c r="C39861" s="92">
        <v>82.952929341981999</v>
      </c>
      <c r="D39861" s="91"/>
      <c r="E39861" s="93" t="s">
        <v>4884</v>
      </c>
      <c r="F39861" s="94">
        <v>47829</v>
      </c>
    </row>
    <row r="39862" spans="1:6" ht="0.2" customHeight="1" x14ac:dyDescent="0.2"/>
    <row r="39863" spans="1:6" ht="12.75" customHeight="1" x14ac:dyDescent="0.2">
      <c r="A39863" s="80" t="s">
        <v>4871</v>
      </c>
      <c r="B39863" s="81" t="s">
        <v>4885</v>
      </c>
      <c r="C39863" s="82" t="s">
        <v>4870</v>
      </c>
      <c r="D39863" s="82" t="s">
        <v>4873</v>
      </c>
      <c r="E39863" s="82" t="s">
        <v>4874</v>
      </c>
      <c r="F39863" s="83" t="s">
        <v>4875</v>
      </c>
    </row>
    <row r="39864" spans="1:6" ht="409.6" hidden="1" customHeight="1" x14ac:dyDescent="0.2"/>
    <row r="39865" spans="1:6" ht="25.5" customHeight="1" thickBot="1" x14ac:dyDescent="0.25">
      <c r="A39865" s="84" t="s">
        <v>5046</v>
      </c>
      <c r="B39865" s="85" t="s">
        <v>5047</v>
      </c>
      <c r="C39865" s="86" t="s">
        <v>4888</v>
      </c>
      <c r="D39865" s="87">
        <v>6.6669999999999993E-2</v>
      </c>
      <c r="E39865" s="88">
        <v>140402</v>
      </c>
      <c r="F39865" s="89">
        <f>+D39865*E39865</f>
        <v>9360.6013399999993</v>
      </c>
    </row>
    <row r="39866" spans="1:6" ht="409.6" hidden="1" customHeight="1" thickBot="1" x14ac:dyDescent="0.25"/>
    <row r="39867" spans="1:6" ht="13.5" customHeight="1" thickBot="1" x14ac:dyDescent="0.25">
      <c r="A39867" s="90" t="s">
        <v>4893</v>
      </c>
      <c r="B39867" s="91"/>
      <c r="C39867" s="92">
        <v>16.235387977383901</v>
      </c>
      <c r="D39867" s="91"/>
      <c r="E39867" s="93" t="s">
        <v>4884</v>
      </c>
      <c r="F39867" s="94">
        <v>9361</v>
      </c>
    </row>
    <row r="39868" spans="1:6" ht="0.2" customHeight="1" x14ac:dyDescent="0.2"/>
    <row r="39869" spans="1:6" ht="12.75" customHeight="1" x14ac:dyDescent="0.2">
      <c r="A39869" s="80" t="s">
        <v>4871</v>
      </c>
      <c r="B39869" s="81" t="s">
        <v>4894</v>
      </c>
      <c r="C39869" s="82" t="s">
        <v>4870</v>
      </c>
      <c r="D39869" s="82" t="s">
        <v>4873</v>
      </c>
      <c r="E39869" s="82" t="s">
        <v>4874</v>
      </c>
      <c r="F39869" s="83" t="s">
        <v>4875</v>
      </c>
    </row>
    <row r="39870" spans="1:6" ht="409.6" hidden="1" customHeight="1" x14ac:dyDescent="0.2"/>
    <row r="39871" spans="1:6" ht="25.5" customHeight="1" thickBot="1" x14ac:dyDescent="0.25">
      <c r="A39871" s="84" t="s">
        <v>4895</v>
      </c>
      <c r="B39871" s="85" t="s">
        <v>4896</v>
      </c>
      <c r="C39871" s="86" t="s">
        <v>4897</v>
      </c>
      <c r="D39871" s="87">
        <v>0.05</v>
      </c>
      <c r="E39871" s="88">
        <v>9361</v>
      </c>
      <c r="F39871" s="89">
        <f>+D39871*E39871</f>
        <v>468.05</v>
      </c>
    </row>
    <row r="39872" spans="1:6" ht="409.6" hidden="1" customHeight="1" thickBot="1" x14ac:dyDescent="0.25"/>
    <row r="39873" spans="1:6" ht="13.5" customHeight="1" thickBot="1" x14ac:dyDescent="0.25">
      <c r="A39873" s="90" t="s">
        <v>4898</v>
      </c>
      <c r="B39873" s="91"/>
      <c r="C39873" s="92">
        <v>0.811682680634084</v>
      </c>
      <c r="D39873" s="91"/>
      <c r="E39873" s="93" t="s">
        <v>4884</v>
      </c>
      <c r="F39873" s="94">
        <v>468</v>
      </c>
    </row>
    <row r="39874" spans="1:6" ht="0.2" customHeight="1" thickBot="1" x14ac:dyDescent="0.25"/>
    <row r="39875" spans="1:6" ht="12.75" customHeight="1" thickBot="1" x14ac:dyDescent="0.3">
      <c r="A39875" s="157" t="s">
        <v>4909</v>
      </c>
      <c r="B39875" s="158"/>
      <c r="C39875" s="158"/>
      <c r="D39875" s="158"/>
      <c r="E39875" s="159">
        <v>57658</v>
      </c>
      <c r="F39875" s="160"/>
    </row>
    <row r="39876" spans="1:6" ht="12.75" customHeight="1" x14ac:dyDescent="0.2"/>
    <row r="39877" spans="1:6" ht="12.75" customHeight="1" x14ac:dyDescent="0.2"/>
    <row r="39878" spans="1:6" ht="409.6" hidden="1" customHeight="1" x14ac:dyDescent="0.2"/>
    <row r="39879" spans="1:6" ht="12.75" customHeight="1" x14ac:dyDescent="0.25">
      <c r="A39879" s="144" t="s">
        <v>4868</v>
      </c>
      <c r="B39879" s="145"/>
      <c r="C39879" s="145"/>
      <c r="D39879" s="145"/>
      <c r="E39879" s="146"/>
      <c r="F39879" s="147"/>
    </row>
    <row r="39880" spans="1:6" ht="12.75" customHeight="1" x14ac:dyDescent="0.2">
      <c r="A39880" s="138" t="s">
        <v>4411</v>
      </c>
      <c r="B39880" s="139"/>
      <c r="C39880" s="139"/>
      <c r="D39880" s="140"/>
      <c r="E39880" s="76" t="s">
        <v>4869</v>
      </c>
      <c r="F39880" s="77" t="s">
        <v>4870</v>
      </c>
    </row>
    <row r="39881" spans="1:6" ht="12.75" customHeight="1" x14ac:dyDescent="0.2">
      <c r="A39881" s="141"/>
      <c r="B39881" s="142"/>
      <c r="C39881" s="142"/>
      <c r="D39881" s="143"/>
      <c r="E39881" s="78" t="s">
        <v>4404</v>
      </c>
      <c r="F39881" s="79" t="s">
        <v>9</v>
      </c>
    </row>
    <row r="39882" spans="1:6" ht="409.6" hidden="1" customHeight="1" x14ac:dyDescent="0.2"/>
    <row r="39883" spans="1:6" ht="12.75" customHeight="1" x14ac:dyDescent="0.2">
      <c r="A39883" s="80" t="s">
        <v>4871</v>
      </c>
      <c r="B39883" s="81" t="s">
        <v>4872</v>
      </c>
      <c r="C39883" s="82" t="s">
        <v>4870</v>
      </c>
      <c r="D39883" s="82" t="s">
        <v>4873</v>
      </c>
      <c r="E39883" s="82" t="s">
        <v>4874</v>
      </c>
      <c r="F39883" s="83" t="s">
        <v>4875</v>
      </c>
    </row>
    <row r="39884" spans="1:6" ht="409.6" hidden="1" customHeight="1" x14ac:dyDescent="0.2"/>
    <row r="39885" spans="1:6" ht="25.5" customHeight="1" x14ac:dyDescent="0.2">
      <c r="A39885" s="84" t="s">
        <v>6195</v>
      </c>
      <c r="B39885" s="85" t="s">
        <v>6196</v>
      </c>
      <c r="C39885" s="86" t="s">
        <v>9</v>
      </c>
      <c r="D39885" s="87">
        <v>1</v>
      </c>
      <c r="E39885" s="88">
        <v>26170</v>
      </c>
      <c r="F39885" s="89">
        <f>+D39885*E39885</f>
        <v>26170</v>
      </c>
    </row>
    <row r="39886" spans="1:6" ht="409.6" hidden="1" customHeight="1" x14ac:dyDescent="0.2"/>
    <row r="39887" spans="1:6" ht="25.5" customHeight="1" thickBot="1" x14ac:dyDescent="0.25">
      <c r="A39887" s="84" t="s">
        <v>5044</v>
      </c>
      <c r="B39887" s="85" t="s">
        <v>5045</v>
      </c>
      <c r="C39887" s="86" t="s">
        <v>9</v>
      </c>
      <c r="D39887" s="87">
        <v>0.5</v>
      </c>
      <c r="E39887" s="88">
        <v>1958</v>
      </c>
      <c r="F39887" s="89">
        <f>+D39887*E39887</f>
        <v>979</v>
      </c>
    </row>
    <row r="39888" spans="1:6" ht="409.6" hidden="1" customHeight="1" thickBot="1" x14ac:dyDescent="0.25"/>
    <row r="39889" spans="1:6" ht="13.5" customHeight="1" thickBot="1" x14ac:dyDescent="0.25">
      <c r="A39889" s="90" t="s">
        <v>4883</v>
      </c>
      <c r="B39889" s="91"/>
      <c r="C39889" s="92">
        <v>73.419330412677795</v>
      </c>
      <c r="D39889" s="91"/>
      <c r="E39889" s="93" t="s">
        <v>4884</v>
      </c>
      <c r="F39889" s="94">
        <v>27149</v>
      </c>
    </row>
    <row r="39890" spans="1:6" ht="0.2" customHeight="1" x14ac:dyDescent="0.2"/>
    <row r="39891" spans="1:6" ht="12.75" customHeight="1" x14ac:dyDescent="0.2">
      <c r="A39891" s="80" t="s">
        <v>4871</v>
      </c>
      <c r="B39891" s="81" t="s">
        <v>4885</v>
      </c>
      <c r="C39891" s="82" t="s">
        <v>4870</v>
      </c>
      <c r="D39891" s="82" t="s">
        <v>4873</v>
      </c>
      <c r="E39891" s="82" t="s">
        <v>4874</v>
      </c>
      <c r="F39891" s="83" t="s">
        <v>4875</v>
      </c>
    </row>
    <row r="39892" spans="1:6" ht="409.6" hidden="1" customHeight="1" x14ac:dyDescent="0.2"/>
    <row r="39893" spans="1:6" ht="25.5" customHeight="1" thickBot="1" x14ac:dyDescent="0.25">
      <c r="A39893" s="84" t="s">
        <v>5046</v>
      </c>
      <c r="B39893" s="85" t="s">
        <v>5047</v>
      </c>
      <c r="C39893" s="86" t="s">
        <v>4888</v>
      </c>
      <c r="D39893" s="87">
        <v>6.6669999999999993E-2</v>
      </c>
      <c r="E39893" s="88">
        <v>140402</v>
      </c>
      <c r="F39893" s="89">
        <f>+D39893*E39893</f>
        <v>9360.6013399999993</v>
      </c>
    </row>
    <row r="39894" spans="1:6" ht="409.6" hidden="1" customHeight="1" thickBot="1" x14ac:dyDescent="0.25"/>
    <row r="39895" spans="1:6" ht="13.5" customHeight="1" thickBot="1" x14ac:dyDescent="0.25">
      <c r="A39895" s="90" t="s">
        <v>4893</v>
      </c>
      <c r="B39895" s="91"/>
      <c r="C39895" s="92">
        <v>25.315052193195999</v>
      </c>
      <c r="D39895" s="91"/>
      <c r="E39895" s="93" t="s">
        <v>4884</v>
      </c>
      <c r="F39895" s="94">
        <v>9361</v>
      </c>
    </row>
    <row r="39896" spans="1:6" ht="0.2" customHeight="1" x14ac:dyDescent="0.2"/>
    <row r="39897" spans="1:6" ht="12.75" customHeight="1" x14ac:dyDescent="0.2">
      <c r="A39897" s="80" t="s">
        <v>4871</v>
      </c>
      <c r="B39897" s="81" t="s">
        <v>4894</v>
      </c>
      <c r="C39897" s="82" t="s">
        <v>4870</v>
      </c>
      <c r="D39897" s="82" t="s">
        <v>4873</v>
      </c>
      <c r="E39897" s="82" t="s">
        <v>4874</v>
      </c>
      <c r="F39897" s="83" t="s">
        <v>4875</v>
      </c>
    </row>
    <row r="39898" spans="1:6" ht="409.6" hidden="1" customHeight="1" x14ac:dyDescent="0.2"/>
    <row r="39899" spans="1:6" ht="25.5" customHeight="1" thickBot="1" x14ac:dyDescent="0.25">
      <c r="A39899" s="84" t="s">
        <v>4895</v>
      </c>
      <c r="B39899" s="85" t="s">
        <v>4896</v>
      </c>
      <c r="C39899" s="86" t="s">
        <v>4897</v>
      </c>
      <c r="D39899" s="87">
        <v>0.05</v>
      </c>
      <c r="E39899" s="88">
        <v>9361</v>
      </c>
      <c r="F39899" s="89">
        <f>+D39899*E39899</f>
        <v>468.05</v>
      </c>
    </row>
    <row r="39900" spans="1:6" ht="409.6" hidden="1" customHeight="1" thickBot="1" x14ac:dyDescent="0.25"/>
    <row r="39901" spans="1:6" ht="13.5" customHeight="1" thickBot="1" x14ac:dyDescent="0.25">
      <c r="A39901" s="90" t="s">
        <v>4898</v>
      </c>
      <c r="B39901" s="91"/>
      <c r="C39901" s="92">
        <v>1.2656173941262401</v>
      </c>
      <c r="D39901" s="91"/>
      <c r="E39901" s="93" t="s">
        <v>4884</v>
      </c>
      <c r="F39901" s="94">
        <v>468</v>
      </c>
    </row>
    <row r="39902" spans="1:6" ht="0.2" customHeight="1" thickBot="1" x14ac:dyDescent="0.25"/>
    <row r="39903" spans="1:6" ht="12.75" customHeight="1" thickBot="1" x14ac:dyDescent="0.3">
      <c r="A39903" s="157" t="s">
        <v>4909</v>
      </c>
      <c r="B39903" s="158"/>
      <c r="C39903" s="158"/>
      <c r="D39903" s="158"/>
      <c r="E39903" s="159">
        <v>36978</v>
      </c>
      <c r="F39903" s="160"/>
    </row>
    <row r="39904" spans="1:6" ht="12.75" customHeight="1" x14ac:dyDescent="0.2"/>
    <row r="39905" spans="1:6" ht="12.75" customHeight="1" x14ac:dyDescent="0.2"/>
    <row r="39906" spans="1:6" ht="409.6" hidden="1" customHeight="1" x14ac:dyDescent="0.2"/>
    <row r="39907" spans="1:6" ht="12.75" customHeight="1" x14ac:dyDescent="0.25">
      <c r="A39907" s="144" t="s">
        <v>4868</v>
      </c>
      <c r="B39907" s="145"/>
      <c r="C39907" s="145"/>
      <c r="D39907" s="145"/>
      <c r="E39907" s="146"/>
      <c r="F39907" s="147"/>
    </row>
    <row r="39908" spans="1:6" ht="12.75" customHeight="1" x14ac:dyDescent="0.2">
      <c r="A39908" s="138" t="s">
        <v>4412</v>
      </c>
      <c r="B39908" s="139"/>
      <c r="C39908" s="139"/>
      <c r="D39908" s="140"/>
      <c r="E39908" s="76" t="s">
        <v>4869</v>
      </c>
      <c r="F39908" s="77" t="s">
        <v>4870</v>
      </c>
    </row>
    <row r="39909" spans="1:6" ht="12.75" customHeight="1" x14ac:dyDescent="0.2">
      <c r="A39909" s="141"/>
      <c r="B39909" s="142"/>
      <c r="C39909" s="142"/>
      <c r="D39909" s="143"/>
      <c r="E39909" s="78" t="s">
        <v>4406</v>
      </c>
      <c r="F39909" s="79" t="s">
        <v>9</v>
      </c>
    </row>
    <row r="39910" spans="1:6" ht="409.6" hidden="1" customHeight="1" x14ac:dyDescent="0.2"/>
    <row r="39911" spans="1:6" ht="12.75" customHeight="1" x14ac:dyDescent="0.2">
      <c r="A39911" s="80" t="s">
        <v>4871</v>
      </c>
      <c r="B39911" s="81" t="s">
        <v>4872</v>
      </c>
      <c r="C39911" s="82" t="s">
        <v>4870</v>
      </c>
      <c r="D39911" s="82" t="s">
        <v>4873</v>
      </c>
      <c r="E39911" s="82" t="s">
        <v>4874</v>
      </c>
      <c r="F39911" s="83" t="s">
        <v>4875</v>
      </c>
    </row>
    <row r="39912" spans="1:6" ht="409.6" hidden="1" customHeight="1" x14ac:dyDescent="0.2"/>
    <row r="39913" spans="1:6" ht="25.5" customHeight="1" thickBot="1" x14ac:dyDescent="0.25">
      <c r="A39913" s="84" t="s">
        <v>7500</v>
      </c>
      <c r="B39913" s="85" t="s">
        <v>7501</v>
      </c>
      <c r="C39913" s="86" t="s">
        <v>9</v>
      </c>
      <c r="D39913" s="87">
        <v>1</v>
      </c>
      <c r="E39913" s="88">
        <v>5350</v>
      </c>
      <c r="F39913" s="89">
        <f>+D39913*E39913</f>
        <v>5350</v>
      </c>
    </row>
    <row r="39914" spans="1:6" ht="409.6" hidden="1" customHeight="1" thickBot="1" x14ac:dyDescent="0.25"/>
    <row r="39915" spans="1:6" ht="13.5" customHeight="1" thickBot="1" x14ac:dyDescent="0.25">
      <c r="A39915" s="90" t="s">
        <v>4883</v>
      </c>
      <c r="B39915" s="91"/>
      <c r="C39915" s="92">
        <v>36.734413622631202</v>
      </c>
      <c r="D39915" s="91"/>
      <c r="E39915" s="93" t="s">
        <v>4884</v>
      </c>
      <c r="F39915" s="94">
        <v>5350</v>
      </c>
    </row>
    <row r="39916" spans="1:6" ht="0.2" customHeight="1" x14ac:dyDescent="0.2"/>
    <row r="39917" spans="1:6" ht="12.75" customHeight="1" x14ac:dyDescent="0.2">
      <c r="A39917" s="80" t="s">
        <v>4871</v>
      </c>
      <c r="B39917" s="81" t="s">
        <v>4885</v>
      </c>
      <c r="C39917" s="82" t="s">
        <v>4870</v>
      </c>
      <c r="D39917" s="82" t="s">
        <v>4873</v>
      </c>
      <c r="E39917" s="82" t="s">
        <v>4874</v>
      </c>
      <c r="F39917" s="83" t="s">
        <v>4875</v>
      </c>
    </row>
    <row r="39918" spans="1:6" ht="409.6" hidden="1" customHeight="1" x14ac:dyDescent="0.2"/>
    <row r="39919" spans="1:6" ht="25.5" customHeight="1" thickBot="1" x14ac:dyDescent="0.25">
      <c r="A39919" s="84" t="s">
        <v>5046</v>
      </c>
      <c r="B39919" s="85" t="s">
        <v>5047</v>
      </c>
      <c r="C39919" s="86" t="s">
        <v>4888</v>
      </c>
      <c r="D39919" s="87">
        <v>6.25E-2</v>
      </c>
      <c r="E39919" s="88">
        <v>140402</v>
      </c>
      <c r="F39919" s="89">
        <f>+D39919*E39919</f>
        <v>8775.125</v>
      </c>
    </row>
    <row r="39920" spans="1:6" ht="409.6" hidden="1" customHeight="1" thickBot="1" x14ac:dyDescent="0.25"/>
    <row r="39921" spans="1:6" ht="13.5" customHeight="1" thickBot="1" x14ac:dyDescent="0.25">
      <c r="A39921" s="90" t="s">
        <v>4893</v>
      </c>
      <c r="B39921" s="91"/>
      <c r="C39921" s="92">
        <v>60.251304586651997</v>
      </c>
      <c r="D39921" s="91"/>
      <c r="E39921" s="93" t="s">
        <v>4884</v>
      </c>
      <c r="F39921" s="94">
        <v>8775</v>
      </c>
    </row>
    <row r="39922" spans="1:6" ht="0.2" customHeight="1" x14ac:dyDescent="0.2"/>
    <row r="39923" spans="1:6" ht="12.75" customHeight="1" x14ac:dyDescent="0.2">
      <c r="A39923" s="80" t="s">
        <v>4871</v>
      </c>
      <c r="B39923" s="81" t="s">
        <v>4894</v>
      </c>
      <c r="C39923" s="82" t="s">
        <v>4870</v>
      </c>
      <c r="D39923" s="82" t="s">
        <v>4873</v>
      </c>
      <c r="E39923" s="82" t="s">
        <v>4874</v>
      </c>
      <c r="F39923" s="83" t="s">
        <v>4875</v>
      </c>
    </row>
    <row r="39924" spans="1:6" ht="409.6" hidden="1" customHeight="1" x14ac:dyDescent="0.2"/>
    <row r="39925" spans="1:6" ht="25.5" customHeight="1" thickBot="1" x14ac:dyDescent="0.25">
      <c r="A39925" s="84" t="s">
        <v>4895</v>
      </c>
      <c r="B39925" s="85" t="s">
        <v>4896</v>
      </c>
      <c r="C39925" s="86" t="s">
        <v>4897</v>
      </c>
      <c r="D39925" s="87">
        <v>0.05</v>
      </c>
      <c r="E39925" s="88">
        <v>8775</v>
      </c>
      <c r="F39925" s="89">
        <f>+D39925*E39925</f>
        <v>438.75</v>
      </c>
    </row>
    <row r="39926" spans="1:6" ht="409.6" hidden="1" customHeight="1" thickBot="1" x14ac:dyDescent="0.25"/>
    <row r="39927" spans="1:6" ht="13.5" customHeight="1" thickBot="1" x14ac:dyDescent="0.25">
      <c r="A39927" s="90" t="s">
        <v>4898</v>
      </c>
      <c r="B39927" s="91"/>
      <c r="C39927" s="92">
        <v>3.01428179071684</v>
      </c>
      <c r="D39927" s="91"/>
      <c r="E39927" s="93" t="s">
        <v>4884</v>
      </c>
      <c r="F39927" s="94">
        <v>439</v>
      </c>
    </row>
    <row r="39928" spans="1:6" ht="0.2" customHeight="1" thickBot="1" x14ac:dyDescent="0.25"/>
    <row r="39929" spans="1:6" ht="12.75" customHeight="1" thickBot="1" x14ac:dyDescent="0.3">
      <c r="A39929" s="157" t="s">
        <v>4909</v>
      </c>
      <c r="B39929" s="158"/>
      <c r="C39929" s="158"/>
      <c r="D39929" s="158"/>
      <c r="E39929" s="159">
        <v>14564</v>
      </c>
      <c r="F39929" s="160"/>
    </row>
    <row r="39930" spans="1:6" ht="12.75" customHeight="1" x14ac:dyDescent="0.2"/>
    <row r="39931" spans="1:6" ht="12.75" customHeight="1" x14ac:dyDescent="0.2"/>
    <row r="39932" spans="1:6" ht="409.6" hidden="1" customHeight="1" x14ac:dyDescent="0.2"/>
    <row r="39933" spans="1:6" ht="12.75" customHeight="1" x14ac:dyDescent="0.25">
      <c r="A39933" s="144" t="s">
        <v>4868</v>
      </c>
      <c r="B39933" s="145"/>
      <c r="C39933" s="145"/>
      <c r="D39933" s="145"/>
      <c r="E39933" s="146"/>
      <c r="F39933" s="147"/>
    </row>
    <row r="39934" spans="1:6" ht="12.75" customHeight="1" x14ac:dyDescent="0.2">
      <c r="A39934" s="138" t="s">
        <v>4413</v>
      </c>
      <c r="B39934" s="139"/>
      <c r="C39934" s="139"/>
      <c r="D39934" s="140"/>
      <c r="E39934" s="76" t="s">
        <v>4869</v>
      </c>
      <c r="F39934" s="77" t="s">
        <v>4870</v>
      </c>
    </row>
    <row r="39935" spans="1:6" ht="12.75" customHeight="1" x14ac:dyDescent="0.2">
      <c r="A39935" s="141"/>
      <c r="B39935" s="142"/>
      <c r="C39935" s="142"/>
      <c r="D39935" s="143"/>
      <c r="E39935" s="78" t="s">
        <v>4408</v>
      </c>
      <c r="F39935" s="79" t="s">
        <v>9</v>
      </c>
    </row>
    <row r="39936" spans="1:6" ht="409.6" hidden="1" customHeight="1" x14ac:dyDescent="0.2"/>
    <row r="39937" spans="1:6" ht="12.75" customHeight="1" x14ac:dyDescent="0.2">
      <c r="A39937" s="80" t="s">
        <v>4871</v>
      </c>
      <c r="B39937" s="81" t="s">
        <v>4872</v>
      </c>
      <c r="C39937" s="82" t="s">
        <v>4870</v>
      </c>
      <c r="D39937" s="82" t="s">
        <v>4873</v>
      </c>
      <c r="E39937" s="82" t="s">
        <v>4874</v>
      </c>
      <c r="F39937" s="83" t="s">
        <v>4875</v>
      </c>
    </row>
    <row r="39938" spans="1:6" ht="409.6" hidden="1" customHeight="1" x14ac:dyDescent="0.2"/>
    <row r="39939" spans="1:6" ht="25.5" customHeight="1" thickBot="1" x14ac:dyDescent="0.25">
      <c r="A39939" s="84" t="s">
        <v>7502</v>
      </c>
      <c r="B39939" s="85" t="s">
        <v>7503</v>
      </c>
      <c r="C39939" s="86" t="s">
        <v>9</v>
      </c>
      <c r="D39939" s="87">
        <v>1</v>
      </c>
      <c r="E39939" s="88">
        <v>19900</v>
      </c>
      <c r="F39939" s="89">
        <f>+D39939*E39939</f>
        <v>19900</v>
      </c>
    </row>
    <row r="39940" spans="1:6" ht="409.6" hidden="1" customHeight="1" thickBot="1" x14ac:dyDescent="0.25"/>
    <row r="39941" spans="1:6" ht="13.5" customHeight="1" thickBot="1" x14ac:dyDescent="0.25">
      <c r="A39941" s="90" t="s">
        <v>4883</v>
      </c>
      <c r="B39941" s="91"/>
      <c r="C39941" s="92">
        <v>68.351995603489698</v>
      </c>
      <c r="D39941" s="91"/>
      <c r="E39941" s="93" t="s">
        <v>4884</v>
      </c>
      <c r="F39941" s="94">
        <v>19900</v>
      </c>
    </row>
    <row r="39942" spans="1:6" ht="0.2" customHeight="1" x14ac:dyDescent="0.2"/>
    <row r="39943" spans="1:6" ht="12.75" customHeight="1" x14ac:dyDescent="0.2">
      <c r="A39943" s="80" t="s">
        <v>4871</v>
      </c>
      <c r="B39943" s="81" t="s">
        <v>4885</v>
      </c>
      <c r="C39943" s="82" t="s">
        <v>4870</v>
      </c>
      <c r="D39943" s="82" t="s">
        <v>4873</v>
      </c>
      <c r="E39943" s="82" t="s">
        <v>4874</v>
      </c>
      <c r="F39943" s="83" t="s">
        <v>4875</v>
      </c>
    </row>
    <row r="39944" spans="1:6" ht="409.6" hidden="1" customHeight="1" x14ac:dyDescent="0.2"/>
    <row r="39945" spans="1:6" ht="25.5" customHeight="1" thickBot="1" x14ac:dyDescent="0.25">
      <c r="A39945" s="84" t="s">
        <v>5046</v>
      </c>
      <c r="B39945" s="85" t="s">
        <v>5047</v>
      </c>
      <c r="C39945" s="86" t="s">
        <v>4888</v>
      </c>
      <c r="D39945" s="87">
        <v>6.25E-2</v>
      </c>
      <c r="E39945" s="88">
        <v>140402</v>
      </c>
      <c r="F39945" s="89">
        <f>+D39945*E39945</f>
        <v>8775.125</v>
      </c>
    </row>
    <row r="39946" spans="1:6" ht="409.6" hidden="1" customHeight="1" thickBot="1" x14ac:dyDescent="0.25"/>
    <row r="39947" spans="1:6" ht="13.5" customHeight="1" thickBot="1" x14ac:dyDescent="0.25">
      <c r="A39947" s="90" t="s">
        <v>4893</v>
      </c>
      <c r="B39947" s="91"/>
      <c r="C39947" s="92">
        <v>30.140138764855401</v>
      </c>
      <c r="D39947" s="91"/>
      <c r="E39947" s="93" t="s">
        <v>4884</v>
      </c>
      <c r="F39947" s="94">
        <v>8775</v>
      </c>
    </row>
    <row r="39948" spans="1:6" ht="0.2" customHeight="1" x14ac:dyDescent="0.2"/>
    <row r="39949" spans="1:6" ht="12.75" customHeight="1" x14ac:dyDescent="0.2">
      <c r="A39949" s="80" t="s">
        <v>4871</v>
      </c>
      <c r="B39949" s="81" t="s">
        <v>4894</v>
      </c>
      <c r="C39949" s="82" t="s">
        <v>4870</v>
      </c>
      <c r="D39949" s="82" t="s">
        <v>4873</v>
      </c>
      <c r="E39949" s="82" t="s">
        <v>4874</v>
      </c>
      <c r="F39949" s="83" t="s">
        <v>4875</v>
      </c>
    </row>
    <row r="39950" spans="1:6" ht="409.6" hidden="1" customHeight="1" x14ac:dyDescent="0.2"/>
    <row r="39951" spans="1:6" ht="25.5" customHeight="1" thickBot="1" x14ac:dyDescent="0.25">
      <c r="A39951" s="84" t="s">
        <v>4895</v>
      </c>
      <c r="B39951" s="85" t="s">
        <v>4896</v>
      </c>
      <c r="C39951" s="86" t="s">
        <v>4897</v>
      </c>
      <c r="D39951" s="87">
        <v>0.05</v>
      </c>
      <c r="E39951" s="88">
        <v>8775</v>
      </c>
      <c r="F39951" s="89">
        <f>+D39951*E39951</f>
        <v>438.75</v>
      </c>
    </row>
    <row r="39952" spans="1:6" ht="409.6" hidden="1" customHeight="1" thickBot="1" x14ac:dyDescent="0.25"/>
    <row r="39953" spans="1:6" ht="13.5" customHeight="1" thickBot="1" x14ac:dyDescent="0.25">
      <c r="A39953" s="90" t="s">
        <v>4898</v>
      </c>
      <c r="B39953" s="91"/>
      <c r="C39953" s="92">
        <v>1.50786563165487</v>
      </c>
      <c r="D39953" s="91"/>
      <c r="E39953" s="93" t="s">
        <v>4884</v>
      </c>
      <c r="F39953" s="94">
        <v>439</v>
      </c>
    </row>
    <row r="39954" spans="1:6" ht="0.2" customHeight="1" thickBot="1" x14ac:dyDescent="0.25"/>
    <row r="39955" spans="1:6" ht="12.75" customHeight="1" thickBot="1" x14ac:dyDescent="0.3">
      <c r="A39955" s="157" t="s">
        <v>4909</v>
      </c>
      <c r="B39955" s="158"/>
      <c r="C39955" s="158"/>
      <c r="D39955" s="158"/>
      <c r="E39955" s="159">
        <v>29114</v>
      </c>
      <c r="F39955" s="160"/>
    </row>
    <row r="39956" spans="1:6" ht="12.75" customHeight="1" x14ac:dyDescent="0.2"/>
    <row r="39957" spans="1:6" ht="12.75" customHeight="1" x14ac:dyDescent="0.2"/>
    <row r="39958" spans="1:6" ht="409.6" hidden="1" customHeight="1" x14ac:dyDescent="0.2"/>
    <row r="39959" spans="1:6" ht="12.75" customHeight="1" x14ac:dyDescent="0.25">
      <c r="A39959" s="144" t="s">
        <v>4868</v>
      </c>
      <c r="B39959" s="145"/>
      <c r="C39959" s="145"/>
      <c r="D39959" s="145"/>
      <c r="E39959" s="146"/>
      <c r="F39959" s="147"/>
    </row>
    <row r="39960" spans="1:6" ht="12.75" customHeight="1" x14ac:dyDescent="0.2">
      <c r="A39960" s="138" t="s">
        <v>4419</v>
      </c>
      <c r="B39960" s="139"/>
      <c r="C39960" s="139"/>
      <c r="D39960" s="140"/>
      <c r="E39960" s="76" t="s">
        <v>4869</v>
      </c>
      <c r="F39960" s="77" t="s">
        <v>4870</v>
      </c>
    </row>
    <row r="39961" spans="1:6" ht="12.75" customHeight="1" x14ac:dyDescent="0.2">
      <c r="A39961" s="141"/>
      <c r="B39961" s="142"/>
      <c r="C39961" s="142"/>
      <c r="D39961" s="143"/>
      <c r="E39961" s="78" t="s">
        <v>4418</v>
      </c>
      <c r="F39961" s="79" t="s">
        <v>9</v>
      </c>
    </row>
    <row r="39962" spans="1:6" ht="409.6" hidden="1" customHeight="1" x14ac:dyDescent="0.2"/>
    <row r="39963" spans="1:6" ht="12.75" customHeight="1" x14ac:dyDescent="0.2">
      <c r="A39963" s="80" t="s">
        <v>4871</v>
      </c>
      <c r="B39963" s="81" t="s">
        <v>4872</v>
      </c>
      <c r="C39963" s="82" t="s">
        <v>4870</v>
      </c>
      <c r="D39963" s="82" t="s">
        <v>4873</v>
      </c>
      <c r="E39963" s="82" t="s">
        <v>4874</v>
      </c>
      <c r="F39963" s="83" t="s">
        <v>4875</v>
      </c>
    </row>
    <row r="39964" spans="1:6" ht="409.6" hidden="1" customHeight="1" x14ac:dyDescent="0.2"/>
    <row r="39965" spans="1:6" ht="25.5" customHeight="1" x14ac:dyDescent="0.2">
      <c r="A39965" s="84" t="s">
        <v>7504</v>
      </c>
      <c r="B39965" s="85" t="s">
        <v>7505</v>
      </c>
      <c r="C39965" s="86" t="s">
        <v>263</v>
      </c>
      <c r="D39965" s="87">
        <v>8.2949999999999999</v>
      </c>
      <c r="E39965" s="88">
        <v>9905</v>
      </c>
      <c r="F39965" s="89">
        <f>+D39965*E39965</f>
        <v>82161.975000000006</v>
      </c>
    </row>
    <row r="39966" spans="1:6" ht="409.6" hidden="1" customHeight="1" x14ac:dyDescent="0.2"/>
    <row r="39967" spans="1:6" ht="25.5" customHeight="1" x14ac:dyDescent="0.2">
      <c r="A39967" s="84" t="s">
        <v>7506</v>
      </c>
      <c r="B39967" s="85" t="s">
        <v>7507</v>
      </c>
      <c r="C39967" s="86" t="s">
        <v>263</v>
      </c>
      <c r="D39967" s="87">
        <v>20</v>
      </c>
      <c r="E39967" s="88">
        <v>3720</v>
      </c>
      <c r="F39967" s="89">
        <f>+D39967*E39967</f>
        <v>74400</v>
      </c>
    </row>
    <row r="39968" spans="1:6" ht="409.6" hidden="1" customHeight="1" x14ac:dyDescent="0.2"/>
    <row r="39969" spans="1:6" ht="25.5" customHeight="1" x14ac:dyDescent="0.2">
      <c r="A39969" s="84" t="s">
        <v>6946</v>
      </c>
      <c r="B39969" s="85" t="s">
        <v>6947</v>
      </c>
      <c r="C39969" s="86" t="s">
        <v>7</v>
      </c>
      <c r="D39969" s="87">
        <v>5.25</v>
      </c>
      <c r="E39969" s="88">
        <v>8800</v>
      </c>
      <c r="F39969" s="89">
        <f>+D39969*E39969</f>
        <v>46200</v>
      </c>
    </row>
    <row r="39970" spans="1:6" ht="409.6" hidden="1" customHeight="1" x14ac:dyDescent="0.2"/>
    <row r="39971" spans="1:6" ht="25.5" customHeight="1" x14ac:dyDescent="0.2">
      <c r="A39971" s="84" t="s">
        <v>5674</v>
      </c>
      <c r="B39971" s="85" t="s">
        <v>5675</v>
      </c>
      <c r="C39971" s="86" t="s">
        <v>9</v>
      </c>
      <c r="D39971" s="87">
        <v>1</v>
      </c>
      <c r="E39971" s="88">
        <v>1310</v>
      </c>
      <c r="F39971" s="89">
        <f>+D39971*E39971</f>
        <v>1310</v>
      </c>
    </row>
    <row r="39972" spans="1:6" ht="409.6" hidden="1" customHeight="1" x14ac:dyDescent="0.2"/>
    <row r="39973" spans="1:6" ht="25.5" customHeight="1" x14ac:dyDescent="0.2">
      <c r="A39973" s="84" t="s">
        <v>7508</v>
      </c>
      <c r="B39973" s="85" t="s">
        <v>7509</v>
      </c>
      <c r="C39973" s="86" t="s">
        <v>9</v>
      </c>
      <c r="D39973" s="87">
        <v>2</v>
      </c>
      <c r="E39973" s="88">
        <v>12500</v>
      </c>
      <c r="F39973" s="89">
        <f>+D39973*E39973</f>
        <v>25000</v>
      </c>
    </row>
    <row r="39974" spans="1:6" ht="409.6" hidden="1" customHeight="1" x14ac:dyDescent="0.2"/>
    <row r="39975" spans="1:6" ht="25.5" customHeight="1" x14ac:dyDescent="0.2">
      <c r="A39975" s="84" t="s">
        <v>5539</v>
      </c>
      <c r="B39975" s="85" t="s">
        <v>5540</v>
      </c>
      <c r="C39975" s="86" t="s">
        <v>4880</v>
      </c>
      <c r="D39975" s="87">
        <v>0.12</v>
      </c>
      <c r="E39975" s="88">
        <v>171600</v>
      </c>
      <c r="F39975" s="89">
        <f>+D39975*E39975</f>
        <v>20592</v>
      </c>
    </row>
    <row r="39976" spans="1:6" ht="409.6" hidden="1" customHeight="1" x14ac:dyDescent="0.2"/>
    <row r="39977" spans="1:6" ht="25.5" customHeight="1" x14ac:dyDescent="0.2">
      <c r="A39977" s="84" t="s">
        <v>5537</v>
      </c>
      <c r="B39977" s="85" t="s">
        <v>5538</v>
      </c>
      <c r="C39977" s="86" t="s">
        <v>4880</v>
      </c>
      <c r="D39977" s="87">
        <v>0.06</v>
      </c>
      <c r="E39977" s="88">
        <v>219700</v>
      </c>
      <c r="F39977" s="89">
        <f>+D39977*E39977</f>
        <v>13182</v>
      </c>
    </row>
    <row r="39978" spans="1:6" ht="409.6" hidden="1" customHeight="1" x14ac:dyDescent="0.2"/>
    <row r="39979" spans="1:6" ht="25.5" customHeight="1" x14ac:dyDescent="0.2">
      <c r="A39979" s="84" t="s">
        <v>5535</v>
      </c>
      <c r="B39979" s="85" t="s">
        <v>5536</v>
      </c>
      <c r="C39979" s="86" t="s">
        <v>4880</v>
      </c>
      <c r="D39979" s="87">
        <v>0.24</v>
      </c>
      <c r="E39979" s="88">
        <v>106400</v>
      </c>
      <c r="F39979" s="89">
        <f>+D39979*E39979</f>
        <v>25536</v>
      </c>
    </row>
    <row r="39980" spans="1:6" ht="409.6" hidden="1" customHeight="1" x14ac:dyDescent="0.2"/>
    <row r="39981" spans="1:6" ht="25.5" customHeight="1" x14ac:dyDescent="0.2">
      <c r="A39981" s="84" t="s">
        <v>5450</v>
      </c>
      <c r="B39981" s="85" t="s">
        <v>5451</v>
      </c>
      <c r="C39981" s="86" t="s">
        <v>7</v>
      </c>
      <c r="D39981" s="87">
        <v>0.1</v>
      </c>
      <c r="E39981" s="88">
        <v>15900</v>
      </c>
      <c r="F39981" s="89">
        <f>+D39981*E39981</f>
        <v>1590</v>
      </c>
    </row>
    <row r="39982" spans="1:6" ht="409.6" hidden="1" customHeight="1" x14ac:dyDescent="0.2"/>
    <row r="39983" spans="1:6" ht="25.5" customHeight="1" x14ac:dyDescent="0.2">
      <c r="A39983" s="84" t="s">
        <v>7510</v>
      </c>
      <c r="B39983" s="85" t="s">
        <v>7511</v>
      </c>
      <c r="C39983" s="86" t="s">
        <v>9</v>
      </c>
      <c r="D39983" s="87">
        <v>1</v>
      </c>
      <c r="E39983" s="88">
        <v>5670</v>
      </c>
      <c r="F39983" s="89">
        <f>+D39983*E39983</f>
        <v>5670</v>
      </c>
    </row>
    <row r="39984" spans="1:6" ht="409.6" hidden="1" customHeight="1" x14ac:dyDescent="0.2"/>
    <row r="39985" spans="1:6" ht="25.5" customHeight="1" thickBot="1" x14ac:dyDescent="0.25">
      <c r="A39985" s="84" t="s">
        <v>7512</v>
      </c>
      <c r="B39985" s="85" t="s">
        <v>7513</v>
      </c>
      <c r="C39985" s="86" t="s">
        <v>9</v>
      </c>
      <c r="D39985" s="87">
        <v>1</v>
      </c>
      <c r="E39985" s="88">
        <v>108000</v>
      </c>
      <c r="F39985" s="89">
        <f>+D39985*E39985</f>
        <v>108000</v>
      </c>
    </row>
    <row r="39986" spans="1:6" ht="409.6" hidden="1" customHeight="1" thickBot="1" x14ac:dyDescent="0.25"/>
    <row r="39987" spans="1:6" ht="13.5" customHeight="1" thickBot="1" x14ac:dyDescent="0.25">
      <c r="A39987" s="90" t="s">
        <v>4883</v>
      </c>
      <c r="B39987" s="91"/>
      <c r="C39987" s="92">
        <v>46.754730006787803</v>
      </c>
      <c r="D39987" s="91"/>
      <c r="E39987" s="93" t="s">
        <v>4884</v>
      </c>
      <c r="F39987" s="94">
        <v>403642</v>
      </c>
    </row>
    <row r="39988" spans="1:6" ht="0.2" customHeight="1" x14ac:dyDescent="0.2"/>
    <row r="39989" spans="1:6" ht="12.75" customHeight="1" x14ac:dyDescent="0.2">
      <c r="A39989" s="80" t="s">
        <v>4871</v>
      </c>
      <c r="B39989" s="81" t="s">
        <v>4885</v>
      </c>
      <c r="C39989" s="82" t="s">
        <v>4870</v>
      </c>
      <c r="D39989" s="82" t="s">
        <v>4873</v>
      </c>
      <c r="E39989" s="82" t="s">
        <v>4874</v>
      </c>
      <c r="F39989" s="83" t="s">
        <v>4875</v>
      </c>
    </row>
    <row r="39990" spans="1:6" ht="409.6" hidden="1" customHeight="1" x14ac:dyDescent="0.2"/>
    <row r="39991" spans="1:6" ht="25.5" customHeight="1" x14ac:dyDescent="0.2">
      <c r="A39991" s="84" t="s">
        <v>4912</v>
      </c>
      <c r="B39991" s="85" t="s">
        <v>4913</v>
      </c>
      <c r="C39991" s="86" t="s">
        <v>4888</v>
      </c>
      <c r="D39991" s="87">
        <v>1.6</v>
      </c>
      <c r="E39991" s="88">
        <v>184277</v>
      </c>
      <c r="F39991" s="89">
        <f>+D39991*E39991</f>
        <v>294843.2</v>
      </c>
    </row>
    <row r="39992" spans="1:6" ht="409.6" hidden="1" customHeight="1" x14ac:dyDescent="0.2"/>
    <row r="39993" spans="1:6" ht="25.5" customHeight="1" x14ac:dyDescent="0.2">
      <c r="A39993" s="84" t="s">
        <v>4912</v>
      </c>
      <c r="B39993" s="85" t="s">
        <v>4913</v>
      </c>
      <c r="C39993" s="86" t="s">
        <v>4888</v>
      </c>
      <c r="D39993" s="87">
        <v>0.45</v>
      </c>
      <c r="E39993" s="88">
        <v>184277</v>
      </c>
      <c r="F39993" s="89">
        <f>+D39993*E39993</f>
        <v>82924.650000000009</v>
      </c>
    </row>
    <row r="39994" spans="1:6" ht="409.6" hidden="1" customHeight="1" x14ac:dyDescent="0.2"/>
    <row r="39995" spans="1:6" ht="25.5" customHeight="1" thickBot="1" x14ac:dyDescent="0.25">
      <c r="A39995" s="84" t="s">
        <v>4912</v>
      </c>
      <c r="B39995" s="85" t="s">
        <v>4913</v>
      </c>
      <c r="C39995" s="86" t="s">
        <v>4888</v>
      </c>
      <c r="D39995" s="87">
        <v>0.32569999999999999</v>
      </c>
      <c r="E39995" s="88">
        <v>184277</v>
      </c>
      <c r="F39995" s="89">
        <f>+D39995*E39995</f>
        <v>60019.018899999995</v>
      </c>
    </row>
    <row r="39996" spans="1:6" ht="409.6" hidden="1" customHeight="1" thickBot="1" x14ac:dyDescent="0.25"/>
    <row r="39997" spans="1:6" ht="13.5" customHeight="1" thickBot="1" x14ac:dyDescent="0.25">
      <c r="A39997" s="90" t="s">
        <v>4893</v>
      </c>
      <c r="B39997" s="91"/>
      <c r="C39997" s="92">
        <v>50.709819556640802</v>
      </c>
      <c r="D39997" s="91"/>
      <c r="E39997" s="93" t="s">
        <v>4884</v>
      </c>
      <c r="F39997" s="94">
        <v>437787</v>
      </c>
    </row>
    <row r="39998" spans="1:6" ht="0.2" customHeight="1" x14ac:dyDescent="0.2"/>
    <row r="39999" spans="1:6" ht="12.75" customHeight="1" x14ac:dyDescent="0.2">
      <c r="A39999" s="80" t="s">
        <v>4871</v>
      </c>
      <c r="B39999" s="81" t="s">
        <v>4894</v>
      </c>
      <c r="C39999" s="82" t="s">
        <v>4870</v>
      </c>
      <c r="D39999" s="82" t="s">
        <v>4873</v>
      </c>
      <c r="E39999" s="82" t="s">
        <v>4874</v>
      </c>
      <c r="F39999" s="83" t="s">
        <v>4875</v>
      </c>
    </row>
    <row r="40000" spans="1:6" ht="409.6" hidden="1" customHeight="1" x14ac:dyDescent="0.2"/>
    <row r="40001" spans="1:6" ht="25.5" customHeight="1" thickBot="1" x14ac:dyDescent="0.25">
      <c r="A40001" s="84" t="s">
        <v>4895</v>
      </c>
      <c r="B40001" s="85" t="s">
        <v>4896</v>
      </c>
      <c r="C40001" s="86" t="s">
        <v>4897</v>
      </c>
      <c r="D40001" s="87">
        <v>0.05</v>
      </c>
      <c r="E40001" s="88">
        <v>437787</v>
      </c>
      <c r="F40001" s="89">
        <f>+D40001*E40001</f>
        <v>21889.350000000002</v>
      </c>
    </row>
    <row r="40002" spans="1:6" ht="409.6" hidden="1" customHeight="1" thickBot="1" x14ac:dyDescent="0.25"/>
    <row r="40003" spans="1:6" ht="13.5" customHeight="1" thickBot="1" x14ac:dyDescent="0.25">
      <c r="A40003" s="90" t="s">
        <v>4898</v>
      </c>
      <c r="B40003" s="91"/>
      <c r="C40003" s="92">
        <v>2.5354504365714599</v>
      </c>
      <c r="D40003" s="91"/>
      <c r="E40003" s="93" t="s">
        <v>4884</v>
      </c>
      <c r="F40003" s="94">
        <v>21889</v>
      </c>
    </row>
    <row r="40004" spans="1:6" ht="0.2" customHeight="1" thickBot="1" x14ac:dyDescent="0.25"/>
    <row r="40005" spans="1:6" ht="12.75" customHeight="1" thickBot="1" x14ac:dyDescent="0.3">
      <c r="A40005" s="157" t="s">
        <v>4909</v>
      </c>
      <c r="B40005" s="158"/>
      <c r="C40005" s="158"/>
      <c r="D40005" s="158"/>
      <c r="E40005" s="159">
        <v>863318</v>
      </c>
      <c r="F40005" s="160"/>
    </row>
    <row r="40006" spans="1:6" ht="12.75" customHeight="1" x14ac:dyDescent="0.2"/>
    <row r="40007" spans="1:6" ht="12.75" customHeight="1" x14ac:dyDescent="0.2"/>
    <row r="40008" spans="1:6" ht="409.6" hidden="1" customHeight="1" x14ac:dyDescent="0.2"/>
    <row r="40009" spans="1:6" ht="12.75" customHeight="1" x14ac:dyDescent="0.25">
      <c r="A40009" s="144" t="s">
        <v>4868</v>
      </c>
      <c r="B40009" s="145"/>
      <c r="C40009" s="145"/>
      <c r="D40009" s="145"/>
      <c r="E40009" s="146"/>
      <c r="F40009" s="147"/>
    </row>
    <row r="40010" spans="1:6" ht="12.75" customHeight="1" x14ac:dyDescent="0.2">
      <c r="A40010" s="138" t="s">
        <v>4421</v>
      </c>
      <c r="B40010" s="139"/>
      <c r="C40010" s="139"/>
      <c r="D40010" s="140"/>
      <c r="E40010" s="76" t="s">
        <v>4869</v>
      </c>
      <c r="F40010" s="77" t="s">
        <v>4870</v>
      </c>
    </row>
    <row r="40011" spans="1:6" ht="12.75" customHeight="1" x14ac:dyDescent="0.2">
      <c r="A40011" s="141"/>
      <c r="B40011" s="142"/>
      <c r="C40011" s="142"/>
      <c r="D40011" s="143"/>
      <c r="E40011" s="78" t="s">
        <v>4420</v>
      </c>
      <c r="F40011" s="79" t="s">
        <v>9</v>
      </c>
    </row>
    <row r="40012" spans="1:6" ht="409.6" hidden="1" customHeight="1" x14ac:dyDescent="0.2"/>
    <row r="40013" spans="1:6" ht="12.75" customHeight="1" x14ac:dyDescent="0.2">
      <c r="A40013" s="80" t="s">
        <v>4871</v>
      </c>
      <c r="B40013" s="81" t="s">
        <v>4872</v>
      </c>
      <c r="C40013" s="82" t="s">
        <v>4870</v>
      </c>
      <c r="D40013" s="82" t="s">
        <v>4873</v>
      </c>
      <c r="E40013" s="82" t="s">
        <v>4874</v>
      </c>
      <c r="F40013" s="83" t="s">
        <v>4875</v>
      </c>
    </row>
    <row r="40014" spans="1:6" ht="409.6" hidden="1" customHeight="1" x14ac:dyDescent="0.2"/>
    <row r="40015" spans="1:6" ht="25.5" customHeight="1" x14ac:dyDescent="0.2">
      <c r="A40015" s="84" t="s">
        <v>7504</v>
      </c>
      <c r="B40015" s="85" t="s">
        <v>7505</v>
      </c>
      <c r="C40015" s="86" t="s">
        <v>263</v>
      </c>
      <c r="D40015" s="87">
        <v>6</v>
      </c>
      <c r="E40015" s="88">
        <v>9905</v>
      </c>
      <c r="F40015" s="89">
        <f>+D40015*E40015</f>
        <v>59430</v>
      </c>
    </row>
    <row r="40016" spans="1:6" ht="409.6" hidden="1" customHeight="1" x14ac:dyDescent="0.2"/>
    <row r="40017" spans="1:6" ht="25.5" customHeight="1" x14ac:dyDescent="0.2">
      <c r="A40017" s="84" t="s">
        <v>5535</v>
      </c>
      <c r="B40017" s="85" t="s">
        <v>5536</v>
      </c>
      <c r="C40017" s="86" t="s">
        <v>4880</v>
      </c>
      <c r="D40017" s="87">
        <v>6.3E-2</v>
      </c>
      <c r="E40017" s="88">
        <v>106400</v>
      </c>
      <c r="F40017" s="89">
        <f>+D40017*E40017</f>
        <v>6703.2</v>
      </c>
    </row>
    <row r="40018" spans="1:6" ht="409.6" hidden="1" customHeight="1" x14ac:dyDescent="0.2"/>
    <row r="40019" spans="1:6" ht="25.5" customHeight="1" x14ac:dyDescent="0.2">
      <c r="A40019" s="84" t="s">
        <v>5537</v>
      </c>
      <c r="B40019" s="85" t="s">
        <v>5538</v>
      </c>
      <c r="C40019" s="86" t="s">
        <v>4880</v>
      </c>
      <c r="D40019" s="87">
        <v>6.3E-2</v>
      </c>
      <c r="E40019" s="88">
        <v>219700</v>
      </c>
      <c r="F40019" s="89">
        <f>+D40019*E40019</f>
        <v>13841.1</v>
      </c>
    </row>
    <row r="40020" spans="1:6" ht="409.6" hidden="1" customHeight="1" x14ac:dyDescent="0.2"/>
    <row r="40021" spans="1:6" ht="25.5" customHeight="1" x14ac:dyDescent="0.2">
      <c r="A40021" s="84" t="s">
        <v>5674</v>
      </c>
      <c r="B40021" s="85" t="s">
        <v>5675</v>
      </c>
      <c r="C40021" s="86" t="s">
        <v>9</v>
      </c>
      <c r="D40021" s="87">
        <v>1</v>
      </c>
      <c r="E40021" s="88">
        <v>1310</v>
      </c>
      <c r="F40021" s="89">
        <f>+D40021*E40021</f>
        <v>1310</v>
      </c>
    </row>
    <row r="40022" spans="1:6" ht="409.6" hidden="1" customHeight="1" x14ac:dyDescent="0.2"/>
    <row r="40023" spans="1:6" ht="25.5" customHeight="1" x14ac:dyDescent="0.2">
      <c r="A40023" s="84" t="s">
        <v>5450</v>
      </c>
      <c r="B40023" s="85" t="s">
        <v>5451</v>
      </c>
      <c r="C40023" s="86" t="s">
        <v>7</v>
      </c>
      <c r="D40023" s="87">
        <v>0.2</v>
      </c>
      <c r="E40023" s="88">
        <v>15900</v>
      </c>
      <c r="F40023" s="89">
        <f>+D40023*E40023</f>
        <v>3180</v>
      </c>
    </row>
    <row r="40024" spans="1:6" ht="409.6" hidden="1" customHeight="1" x14ac:dyDescent="0.2"/>
    <row r="40025" spans="1:6" ht="25.5" customHeight="1" x14ac:dyDescent="0.2">
      <c r="A40025" s="84" t="s">
        <v>7506</v>
      </c>
      <c r="B40025" s="85" t="s">
        <v>7507</v>
      </c>
      <c r="C40025" s="86" t="s">
        <v>263</v>
      </c>
      <c r="D40025" s="87">
        <v>8</v>
      </c>
      <c r="E40025" s="88">
        <v>3720</v>
      </c>
      <c r="F40025" s="89">
        <f>+D40025*E40025</f>
        <v>29760</v>
      </c>
    </row>
    <row r="40026" spans="1:6" ht="409.6" hidden="1" customHeight="1" x14ac:dyDescent="0.2"/>
    <row r="40027" spans="1:6" ht="25.5" customHeight="1" x14ac:dyDescent="0.2">
      <c r="A40027" s="84" t="s">
        <v>5258</v>
      </c>
      <c r="B40027" s="85" t="s">
        <v>5259</v>
      </c>
      <c r="C40027" s="86" t="s">
        <v>7</v>
      </c>
      <c r="D40027" s="87">
        <v>2.52</v>
      </c>
      <c r="E40027" s="88">
        <v>5242</v>
      </c>
      <c r="F40027" s="89">
        <f>+D40027*E40027</f>
        <v>13209.84</v>
      </c>
    </row>
    <row r="40028" spans="1:6" ht="409.6" hidden="1" customHeight="1" x14ac:dyDescent="0.2"/>
    <row r="40029" spans="1:6" ht="25.5" customHeight="1" x14ac:dyDescent="0.2">
      <c r="A40029" s="84" t="s">
        <v>6946</v>
      </c>
      <c r="B40029" s="85" t="s">
        <v>6947</v>
      </c>
      <c r="C40029" s="86" t="s">
        <v>7</v>
      </c>
      <c r="D40029" s="87">
        <v>2.625</v>
      </c>
      <c r="E40029" s="88">
        <v>8800</v>
      </c>
      <c r="F40029" s="89">
        <f>+D40029*E40029</f>
        <v>23100</v>
      </c>
    </row>
    <row r="40030" spans="1:6" ht="409.6" hidden="1" customHeight="1" x14ac:dyDescent="0.2"/>
    <row r="40031" spans="1:6" ht="25.5" customHeight="1" x14ac:dyDescent="0.2">
      <c r="A40031" s="84" t="s">
        <v>7514</v>
      </c>
      <c r="B40031" s="85" t="s">
        <v>7515</v>
      </c>
      <c r="C40031" s="86" t="s">
        <v>9</v>
      </c>
      <c r="D40031" s="87">
        <v>1</v>
      </c>
      <c r="E40031" s="88">
        <v>26500</v>
      </c>
      <c r="F40031" s="89">
        <f>+D40031*E40031</f>
        <v>26500</v>
      </c>
    </row>
    <row r="40032" spans="1:6" ht="409.6" hidden="1" customHeight="1" x14ac:dyDescent="0.2"/>
    <row r="40033" spans="1:6" ht="25.5" customHeight="1" x14ac:dyDescent="0.2">
      <c r="A40033" s="84" t="s">
        <v>7508</v>
      </c>
      <c r="B40033" s="85" t="s">
        <v>7509</v>
      </c>
      <c r="C40033" s="86" t="s">
        <v>9</v>
      </c>
      <c r="D40033" s="87">
        <v>1</v>
      </c>
      <c r="E40033" s="88">
        <v>12500</v>
      </c>
      <c r="F40033" s="89">
        <f>+D40033*E40033</f>
        <v>12500</v>
      </c>
    </row>
    <row r="40034" spans="1:6" ht="409.6" hidden="1" customHeight="1" x14ac:dyDescent="0.2"/>
    <row r="40035" spans="1:6" ht="25.5" customHeight="1" x14ac:dyDescent="0.2">
      <c r="A40035" s="84" t="s">
        <v>7510</v>
      </c>
      <c r="B40035" s="85" t="s">
        <v>7511</v>
      </c>
      <c r="C40035" s="86" t="s">
        <v>9</v>
      </c>
      <c r="D40035" s="87">
        <v>1</v>
      </c>
      <c r="E40035" s="88">
        <v>5670</v>
      </c>
      <c r="F40035" s="89">
        <f>+D40035*E40035</f>
        <v>5670</v>
      </c>
    </row>
    <row r="40036" spans="1:6" ht="409.6" hidden="1" customHeight="1" x14ac:dyDescent="0.2"/>
    <row r="40037" spans="1:6" ht="25.5" customHeight="1" x14ac:dyDescent="0.2">
      <c r="A40037" s="84" t="s">
        <v>7516</v>
      </c>
      <c r="B40037" s="85" t="s">
        <v>7517</v>
      </c>
      <c r="C40037" s="86" t="s">
        <v>9</v>
      </c>
      <c r="D40037" s="87">
        <v>1</v>
      </c>
      <c r="E40037" s="88">
        <v>12530</v>
      </c>
      <c r="F40037" s="89">
        <f>+D40037*E40037</f>
        <v>12530</v>
      </c>
    </row>
    <row r="40038" spans="1:6" ht="409.6" hidden="1" customHeight="1" x14ac:dyDescent="0.2"/>
    <row r="40039" spans="1:6" ht="25.5" customHeight="1" x14ac:dyDescent="0.2">
      <c r="A40039" s="84" t="s">
        <v>7518</v>
      </c>
      <c r="B40039" s="85" t="s">
        <v>7519</v>
      </c>
      <c r="C40039" s="86" t="s">
        <v>9</v>
      </c>
      <c r="D40039" s="87">
        <v>1</v>
      </c>
      <c r="E40039" s="88">
        <v>70500</v>
      </c>
      <c r="F40039" s="89">
        <f>+D40039*E40039</f>
        <v>70500</v>
      </c>
    </row>
    <row r="40040" spans="1:6" ht="409.6" hidden="1" customHeight="1" x14ac:dyDescent="0.2"/>
    <row r="40041" spans="1:6" ht="25.5" customHeight="1" thickBot="1" x14ac:dyDescent="0.25">
      <c r="A40041" s="84" t="s">
        <v>5539</v>
      </c>
      <c r="B40041" s="85" t="s">
        <v>5540</v>
      </c>
      <c r="C40041" s="86" t="s">
        <v>4880</v>
      </c>
      <c r="D40041" s="87">
        <v>0.126</v>
      </c>
      <c r="E40041" s="88">
        <v>171600</v>
      </c>
      <c r="F40041" s="89">
        <f>+D40041*E40041</f>
        <v>21621.599999999999</v>
      </c>
    </row>
    <row r="40042" spans="1:6" ht="409.6" hidden="1" customHeight="1" thickBot="1" x14ac:dyDescent="0.25"/>
    <row r="40043" spans="1:6" ht="13.5" customHeight="1" thickBot="1" x14ac:dyDescent="0.25">
      <c r="A40043" s="90" t="s">
        <v>4883</v>
      </c>
      <c r="B40043" s="91"/>
      <c r="C40043" s="92">
        <v>57.831325301204799</v>
      </c>
      <c r="D40043" s="91"/>
      <c r="E40043" s="93" t="s">
        <v>4884</v>
      </c>
      <c r="F40043" s="94">
        <v>299856</v>
      </c>
    </row>
    <row r="40044" spans="1:6" ht="0.2" customHeight="1" x14ac:dyDescent="0.2"/>
    <row r="40045" spans="1:6" ht="12.75" customHeight="1" x14ac:dyDescent="0.2">
      <c r="A40045" s="80" t="s">
        <v>4871</v>
      </c>
      <c r="B40045" s="81" t="s">
        <v>4885</v>
      </c>
      <c r="C40045" s="82" t="s">
        <v>4870</v>
      </c>
      <c r="D40045" s="82" t="s">
        <v>4873</v>
      </c>
      <c r="E40045" s="82" t="s">
        <v>4874</v>
      </c>
      <c r="F40045" s="83" t="s">
        <v>4875</v>
      </c>
    </row>
    <row r="40046" spans="1:6" ht="409.6" hidden="1" customHeight="1" x14ac:dyDescent="0.2"/>
    <row r="40047" spans="1:6" ht="25.5" customHeight="1" thickBot="1" x14ac:dyDescent="0.25">
      <c r="A40047" s="84" t="s">
        <v>4912</v>
      </c>
      <c r="B40047" s="85" t="s">
        <v>4913</v>
      </c>
      <c r="C40047" s="86" t="s">
        <v>4888</v>
      </c>
      <c r="D40047" s="87">
        <v>1.1299999999999999</v>
      </c>
      <c r="E40047" s="88">
        <v>184277</v>
      </c>
      <c r="F40047" s="89">
        <f>+D40047*E40047</f>
        <v>208233.00999999998</v>
      </c>
    </row>
    <row r="40048" spans="1:6" ht="409.6" hidden="1" customHeight="1" thickBot="1" x14ac:dyDescent="0.25"/>
    <row r="40049" spans="1:6" ht="13.5" customHeight="1" thickBot="1" x14ac:dyDescent="0.25">
      <c r="A40049" s="90" t="s">
        <v>4893</v>
      </c>
      <c r="B40049" s="91"/>
      <c r="C40049" s="92">
        <v>40.160578282394802</v>
      </c>
      <c r="D40049" s="91"/>
      <c r="E40049" s="93" t="s">
        <v>4884</v>
      </c>
      <c r="F40049" s="94">
        <v>208233</v>
      </c>
    </row>
    <row r="40050" spans="1:6" ht="0.2" customHeight="1" x14ac:dyDescent="0.2"/>
    <row r="40051" spans="1:6" ht="12.75" customHeight="1" x14ac:dyDescent="0.2">
      <c r="A40051" s="80" t="s">
        <v>4871</v>
      </c>
      <c r="B40051" s="81" t="s">
        <v>4894</v>
      </c>
      <c r="C40051" s="82" t="s">
        <v>4870</v>
      </c>
      <c r="D40051" s="82" t="s">
        <v>4873</v>
      </c>
      <c r="E40051" s="82" t="s">
        <v>4874</v>
      </c>
      <c r="F40051" s="83" t="s">
        <v>4875</v>
      </c>
    </row>
    <row r="40052" spans="1:6" ht="409.6" hidden="1" customHeight="1" x14ac:dyDescent="0.2"/>
    <row r="40053" spans="1:6" ht="25.5" customHeight="1" thickBot="1" x14ac:dyDescent="0.25">
      <c r="A40053" s="84" t="s">
        <v>4895</v>
      </c>
      <c r="B40053" s="85" t="s">
        <v>4896</v>
      </c>
      <c r="C40053" s="86" t="s">
        <v>4897</v>
      </c>
      <c r="D40053" s="87">
        <v>0.05</v>
      </c>
      <c r="E40053" s="88">
        <v>208233</v>
      </c>
      <c r="F40053" s="89">
        <f>+D40053*E40053</f>
        <v>10411.650000000001</v>
      </c>
    </row>
    <row r="40054" spans="1:6" ht="409.6" hidden="1" customHeight="1" thickBot="1" x14ac:dyDescent="0.25"/>
    <row r="40055" spans="1:6" ht="13.5" customHeight="1" thickBot="1" x14ac:dyDescent="0.25">
      <c r="A40055" s="90" t="s">
        <v>4898</v>
      </c>
      <c r="B40055" s="91"/>
      <c r="C40055" s="92">
        <v>2.0080964164003499</v>
      </c>
      <c r="D40055" s="91"/>
      <c r="E40055" s="93" t="s">
        <v>4884</v>
      </c>
      <c r="F40055" s="94">
        <v>10412</v>
      </c>
    </row>
    <row r="40056" spans="1:6" ht="0.2" customHeight="1" thickBot="1" x14ac:dyDescent="0.25"/>
    <row r="40057" spans="1:6" ht="12.75" customHeight="1" thickBot="1" x14ac:dyDescent="0.3">
      <c r="A40057" s="157" t="s">
        <v>4909</v>
      </c>
      <c r="B40057" s="158"/>
      <c r="C40057" s="158"/>
      <c r="D40057" s="158"/>
      <c r="E40057" s="159">
        <v>518501</v>
      </c>
      <c r="F40057" s="160"/>
    </row>
    <row r="40058" spans="1:6" ht="12.75" customHeight="1" x14ac:dyDescent="0.2"/>
    <row r="40059" spans="1:6" ht="12.75" customHeight="1" x14ac:dyDescent="0.2"/>
    <row r="40060" spans="1:6" ht="409.6" hidden="1" customHeight="1" x14ac:dyDescent="0.2"/>
    <row r="40061" spans="1:6" ht="12.75" customHeight="1" x14ac:dyDescent="0.25">
      <c r="A40061" s="144" t="s">
        <v>4868</v>
      </c>
      <c r="B40061" s="145"/>
      <c r="C40061" s="145"/>
      <c r="D40061" s="145"/>
      <c r="E40061" s="146"/>
      <c r="F40061" s="147"/>
    </row>
    <row r="40062" spans="1:6" ht="12.75" customHeight="1" x14ac:dyDescent="0.2">
      <c r="A40062" s="138" t="s">
        <v>4423</v>
      </c>
      <c r="B40062" s="139"/>
      <c r="C40062" s="139"/>
      <c r="D40062" s="140"/>
      <c r="E40062" s="76" t="s">
        <v>4869</v>
      </c>
      <c r="F40062" s="77" t="s">
        <v>4870</v>
      </c>
    </row>
    <row r="40063" spans="1:6" ht="12.75" customHeight="1" x14ac:dyDescent="0.2">
      <c r="A40063" s="141"/>
      <c r="B40063" s="142"/>
      <c r="C40063" s="142"/>
      <c r="D40063" s="143"/>
      <c r="E40063" s="78" t="s">
        <v>4422</v>
      </c>
      <c r="F40063" s="79" t="s">
        <v>9</v>
      </c>
    </row>
    <row r="40064" spans="1:6" ht="409.6" hidden="1" customHeight="1" x14ac:dyDescent="0.2"/>
    <row r="40065" spans="1:6" ht="12.75" customHeight="1" x14ac:dyDescent="0.2">
      <c r="A40065" s="80" t="s">
        <v>4871</v>
      </c>
      <c r="B40065" s="81" t="s">
        <v>4872</v>
      </c>
      <c r="C40065" s="82" t="s">
        <v>4870</v>
      </c>
      <c r="D40065" s="82" t="s">
        <v>4873</v>
      </c>
      <c r="E40065" s="82" t="s">
        <v>4874</v>
      </c>
      <c r="F40065" s="83" t="s">
        <v>4875</v>
      </c>
    </row>
    <row r="40066" spans="1:6" ht="409.6" hidden="1" customHeight="1" x14ac:dyDescent="0.2"/>
    <row r="40067" spans="1:6" ht="25.5" customHeight="1" x14ac:dyDescent="0.2">
      <c r="A40067" s="84" t="s">
        <v>5458</v>
      </c>
      <c r="B40067" s="85" t="s">
        <v>5459</v>
      </c>
      <c r="C40067" s="86" t="s">
        <v>9</v>
      </c>
      <c r="D40067" s="87">
        <v>3.7469999999999999</v>
      </c>
      <c r="E40067" s="88">
        <v>76673</v>
      </c>
      <c r="F40067" s="89">
        <f>+D40067*E40067</f>
        <v>287293.73099999997</v>
      </c>
    </row>
    <row r="40068" spans="1:6" ht="409.6" hidden="1" customHeight="1" x14ac:dyDescent="0.2"/>
    <row r="40069" spans="1:6" ht="25.5" customHeight="1" x14ac:dyDescent="0.2">
      <c r="A40069" s="84" t="s">
        <v>7520</v>
      </c>
      <c r="B40069" s="85" t="s">
        <v>7521</v>
      </c>
      <c r="C40069" s="86" t="s">
        <v>263</v>
      </c>
      <c r="D40069" s="87">
        <v>20.16</v>
      </c>
      <c r="E40069" s="88">
        <v>6468</v>
      </c>
      <c r="F40069" s="89">
        <f>+D40069*E40069</f>
        <v>130394.88</v>
      </c>
    </row>
    <row r="40070" spans="1:6" ht="409.6" hidden="1" customHeight="1" x14ac:dyDescent="0.2"/>
    <row r="40071" spans="1:6" ht="25.5" customHeight="1" x14ac:dyDescent="0.2">
      <c r="A40071" s="84" t="s">
        <v>6946</v>
      </c>
      <c r="B40071" s="85" t="s">
        <v>6947</v>
      </c>
      <c r="C40071" s="86" t="s">
        <v>7</v>
      </c>
      <c r="D40071" s="87">
        <v>3.05</v>
      </c>
      <c r="E40071" s="88">
        <v>8800</v>
      </c>
      <c r="F40071" s="89">
        <f>+D40071*E40071</f>
        <v>26840</v>
      </c>
    </row>
    <row r="40072" spans="1:6" ht="409.6" hidden="1" customHeight="1" x14ac:dyDescent="0.2"/>
    <row r="40073" spans="1:6" ht="25.5" customHeight="1" x14ac:dyDescent="0.2">
      <c r="A40073" s="84" t="s">
        <v>7522</v>
      </c>
      <c r="B40073" s="85" t="s">
        <v>7523</v>
      </c>
      <c r="C40073" s="86" t="s">
        <v>263</v>
      </c>
      <c r="D40073" s="87">
        <v>8</v>
      </c>
      <c r="E40073" s="88">
        <v>1150</v>
      </c>
      <c r="F40073" s="89">
        <f>+D40073*E40073</f>
        <v>9200</v>
      </c>
    </row>
    <row r="40074" spans="1:6" ht="409.6" hidden="1" customHeight="1" x14ac:dyDescent="0.2"/>
    <row r="40075" spans="1:6" ht="25.5" customHeight="1" x14ac:dyDescent="0.2">
      <c r="A40075" s="84" t="s">
        <v>7514</v>
      </c>
      <c r="B40075" s="85" t="s">
        <v>7515</v>
      </c>
      <c r="C40075" s="86" t="s">
        <v>9</v>
      </c>
      <c r="D40075" s="87">
        <v>2</v>
      </c>
      <c r="E40075" s="88">
        <v>26500</v>
      </c>
      <c r="F40075" s="89">
        <f>+D40075*E40075</f>
        <v>53000</v>
      </c>
    </row>
    <row r="40076" spans="1:6" ht="409.6" hidden="1" customHeight="1" x14ac:dyDescent="0.2"/>
    <row r="40077" spans="1:6" ht="25.5" customHeight="1" x14ac:dyDescent="0.2">
      <c r="A40077" s="84" t="s">
        <v>7508</v>
      </c>
      <c r="B40077" s="85" t="s">
        <v>7509</v>
      </c>
      <c r="C40077" s="86" t="s">
        <v>9</v>
      </c>
      <c r="D40077" s="87">
        <v>2</v>
      </c>
      <c r="E40077" s="88">
        <v>12500</v>
      </c>
      <c r="F40077" s="89">
        <f>+D40077*E40077</f>
        <v>25000</v>
      </c>
    </row>
    <row r="40078" spans="1:6" ht="409.6" hidden="1" customHeight="1" x14ac:dyDescent="0.2"/>
    <row r="40079" spans="1:6" ht="25.5" customHeight="1" x14ac:dyDescent="0.2">
      <c r="A40079" s="84" t="s">
        <v>7512</v>
      </c>
      <c r="B40079" s="85" t="s">
        <v>7513</v>
      </c>
      <c r="C40079" s="86" t="s">
        <v>9</v>
      </c>
      <c r="D40079" s="87">
        <v>1</v>
      </c>
      <c r="E40079" s="88">
        <v>108000</v>
      </c>
      <c r="F40079" s="89">
        <f>+D40079*E40079</f>
        <v>108000</v>
      </c>
    </row>
    <row r="40080" spans="1:6" ht="409.6" hidden="1" customHeight="1" x14ac:dyDescent="0.2"/>
    <row r="40081" spans="1:6" ht="25.5" customHeight="1" x14ac:dyDescent="0.2">
      <c r="A40081" s="84" t="s">
        <v>7524</v>
      </c>
      <c r="B40081" s="85" t="s">
        <v>4879</v>
      </c>
      <c r="C40081" s="86" t="s">
        <v>4880</v>
      </c>
      <c r="D40081" s="87">
        <v>0.44550000000000001</v>
      </c>
      <c r="E40081" s="88">
        <v>40900</v>
      </c>
      <c r="F40081" s="89">
        <f>+D40081*E40081</f>
        <v>18220.95</v>
      </c>
    </row>
    <row r="40082" spans="1:6" ht="409.6" hidden="1" customHeight="1" x14ac:dyDescent="0.2"/>
    <row r="40083" spans="1:6" ht="25.5" customHeight="1" x14ac:dyDescent="0.2">
      <c r="A40083" s="84" t="s">
        <v>6508</v>
      </c>
      <c r="B40083" s="85" t="s">
        <v>6509</v>
      </c>
      <c r="C40083" s="86" t="s">
        <v>9</v>
      </c>
      <c r="D40083" s="87">
        <v>0.73499999999999999</v>
      </c>
      <c r="E40083" s="88">
        <v>12450</v>
      </c>
      <c r="F40083" s="89">
        <f>+D40083*E40083</f>
        <v>9150.75</v>
      </c>
    </row>
    <row r="40084" spans="1:6" ht="409.6" hidden="1" customHeight="1" x14ac:dyDescent="0.2"/>
    <row r="40085" spans="1:6" ht="25.5" customHeight="1" x14ac:dyDescent="0.2">
      <c r="A40085" s="84" t="s">
        <v>5400</v>
      </c>
      <c r="B40085" s="85" t="s">
        <v>5401</v>
      </c>
      <c r="C40085" s="86" t="s">
        <v>4880</v>
      </c>
      <c r="D40085" s="87">
        <v>0.44550000000000001</v>
      </c>
      <c r="E40085" s="88">
        <v>40500</v>
      </c>
      <c r="F40085" s="89">
        <f>+D40085*E40085</f>
        <v>18042.75</v>
      </c>
    </row>
    <row r="40086" spans="1:6" ht="409.6" hidden="1" customHeight="1" x14ac:dyDescent="0.2"/>
    <row r="40087" spans="1:6" ht="25.5" customHeight="1" x14ac:dyDescent="0.2">
      <c r="A40087" s="84" t="s">
        <v>5446</v>
      </c>
      <c r="B40087" s="85" t="s">
        <v>5447</v>
      </c>
      <c r="C40087" s="86" t="s">
        <v>4880</v>
      </c>
      <c r="D40087" s="87">
        <v>0.25</v>
      </c>
      <c r="E40087" s="88">
        <v>14600</v>
      </c>
      <c r="F40087" s="89">
        <f>+D40087*E40087</f>
        <v>3650</v>
      </c>
    </row>
    <row r="40088" spans="1:6" ht="409.6" hidden="1" customHeight="1" x14ac:dyDescent="0.2"/>
    <row r="40089" spans="1:6" ht="25.5" customHeight="1" x14ac:dyDescent="0.2">
      <c r="A40089" s="84" t="s">
        <v>5450</v>
      </c>
      <c r="B40089" s="85" t="s">
        <v>5451</v>
      </c>
      <c r="C40089" s="86" t="s">
        <v>7</v>
      </c>
      <c r="D40089" s="87">
        <v>0.315</v>
      </c>
      <c r="E40089" s="88">
        <v>15900</v>
      </c>
      <c r="F40089" s="89">
        <f>+D40089*E40089</f>
        <v>5008.5</v>
      </c>
    </row>
    <row r="40090" spans="1:6" ht="409.6" hidden="1" customHeight="1" x14ac:dyDescent="0.2"/>
    <row r="40091" spans="1:6" ht="25.5" customHeight="1" x14ac:dyDescent="0.2">
      <c r="A40091" s="84" t="s">
        <v>7525</v>
      </c>
      <c r="B40091" s="85" t="s">
        <v>7526</v>
      </c>
      <c r="C40091" s="86" t="s">
        <v>9</v>
      </c>
      <c r="D40091" s="87">
        <v>2</v>
      </c>
      <c r="E40091" s="88">
        <v>8530</v>
      </c>
      <c r="F40091" s="89">
        <f>+D40091*E40091</f>
        <v>17060</v>
      </c>
    </row>
    <row r="40092" spans="1:6" ht="409.6" hidden="1" customHeight="1" x14ac:dyDescent="0.2"/>
    <row r="40093" spans="1:6" ht="25.5" customHeight="1" x14ac:dyDescent="0.2">
      <c r="A40093" s="84" t="s">
        <v>7510</v>
      </c>
      <c r="B40093" s="85" t="s">
        <v>7511</v>
      </c>
      <c r="C40093" s="86" t="s">
        <v>9</v>
      </c>
      <c r="D40093" s="87">
        <v>2</v>
      </c>
      <c r="E40093" s="88">
        <v>5670</v>
      </c>
      <c r="F40093" s="89">
        <f>+D40093*E40093</f>
        <v>11340</v>
      </c>
    </row>
    <row r="40094" spans="1:6" ht="409.6" hidden="1" customHeight="1" x14ac:dyDescent="0.2"/>
    <row r="40095" spans="1:6" ht="25.5" customHeight="1" thickBot="1" x14ac:dyDescent="0.25">
      <c r="A40095" s="84" t="s">
        <v>7527</v>
      </c>
      <c r="B40095" s="85" t="s">
        <v>7528</v>
      </c>
      <c r="C40095" s="86" t="s">
        <v>9</v>
      </c>
      <c r="D40095" s="87">
        <v>2.1259999999999999</v>
      </c>
      <c r="E40095" s="88">
        <v>8100</v>
      </c>
      <c r="F40095" s="89">
        <f>+D40095*E40095</f>
        <v>17220.599999999999</v>
      </c>
    </row>
    <row r="40096" spans="1:6" ht="409.6" hidden="1" customHeight="1" thickBot="1" x14ac:dyDescent="0.25"/>
    <row r="40097" spans="1:6" ht="13.5" customHeight="1" thickBot="1" x14ac:dyDescent="0.25">
      <c r="A40097" s="90" t="s">
        <v>4883</v>
      </c>
      <c r="B40097" s="91"/>
      <c r="C40097" s="92">
        <v>62.500338102837397</v>
      </c>
      <c r="D40097" s="91"/>
      <c r="E40097" s="93" t="s">
        <v>4884</v>
      </c>
      <c r="F40097" s="94">
        <v>739424</v>
      </c>
    </row>
    <row r="40098" spans="1:6" ht="0.2" customHeight="1" x14ac:dyDescent="0.2"/>
    <row r="40099" spans="1:6" ht="12.75" customHeight="1" x14ac:dyDescent="0.2">
      <c r="A40099" s="80" t="s">
        <v>4871</v>
      </c>
      <c r="B40099" s="81" t="s">
        <v>4885</v>
      </c>
      <c r="C40099" s="82" t="s">
        <v>4870</v>
      </c>
      <c r="D40099" s="82" t="s">
        <v>4873</v>
      </c>
      <c r="E40099" s="82" t="s">
        <v>4874</v>
      </c>
      <c r="F40099" s="83" t="s">
        <v>4875</v>
      </c>
    </row>
    <row r="40100" spans="1:6" ht="409.6" hidden="1" customHeight="1" x14ac:dyDescent="0.2"/>
    <row r="40101" spans="1:6" ht="25.5" customHeight="1" x14ac:dyDescent="0.2">
      <c r="A40101" s="84" t="s">
        <v>5541</v>
      </c>
      <c r="B40101" s="85" t="s">
        <v>5542</v>
      </c>
      <c r="C40101" s="86" t="s">
        <v>4888</v>
      </c>
      <c r="D40101" s="87">
        <v>1.5</v>
      </c>
      <c r="E40101" s="88">
        <v>198902</v>
      </c>
      <c r="F40101" s="89">
        <f>+D40101*E40101</f>
        <v>298353</v>
      </c>
    </row>
    <row r="40102" spans="1:6" ht="409.6" hidden="1" customHeight="1" x14ac:dyDescent="0.2"/>
    <row r="40103" spans="1:6" ht="25.5" customHeight="1" x14ac:dyDescent="0.2">
      <c r="A40103" s="84" t="s">
        <v>4947</v>
      </c>
      <c r="B40103" s="85" t="s">
        <v>4948</v>
      </c>
      <c r="C40103" s="86" t="s">
        <v>4888</v>
      </c>
      <c r="D40103" s="87">
        <v>0.3</v>
      </c>
      <c r="E40103" s="88">
        <v>198902</v>
      </c>
      <c r="F40103" s="89">
        <f>+D40103*E40103</f>
        <v>59670.6</v>
      </c>
    </row>
    <row r="40104" spans="1:6" ht="409.6" hidden="1" customHeight="1" x14ac:dyDescent="0.2"/>
    <row r="40105" spans="1:6" ht="25.5" customHeight="1" thickBot="1" x14ac:dyDescent="0.25">
      <c r="A40105" s="84" t="s">
        <v>5543</v>
      </c>
      <c r="B40105" s="85" t="s">
        <v>5544</v>
      </c>
      <c r="C40105" s="86" t="s">
        <v>4888</v>
      </c>
      <c r="D40105" s="87">
        <v>0.30303000000000002</v>
      </c>
      <c r="E40105" s="88">
        <v>117001</v>
      </c>
      <c r="F40105" s="89">
        <f>+D40105*E40105</f>
        <v>35454.813030000005</v>
      </c>
    </row>
    <row r="40106" spans="1:6" ht="409.6" hidden="1" customHeight="1" thickBot="1" x14ac:dyDescent="0.25"/>
    <row r="40107" spans="1:6" ht="13.5" customHeight="1" thickBot="1" x14ac:dyDescent="0.25">
      <c r="A40107" s="90" t="s">
        <v>4893</v>
      </c>
      <c r="B40107" s="91"/>
      <c r="C40107" s="92">
        <v>33.259091585296602</v>
      </c>
      <c r="D40107" s="91"/>
      <c r="E40107" s="93" t="s">
        <v>4884</v>
      </c>
      <c r="F40107" s="94">
        <v>393479</v>
      </c>
    </row>
    <row r="40108" spans="1:6" ht="0.2" customHeight="1" x14ac:dyDescent="0.2"/>
    <row r="40109" spans="1:6" ht="12.75" customHeight="1" x14ac:dyDescent="0.2">
      <c r="A40109" s="80" t="s">
        <v>4871</v>
      </c>
      <c r="B40109" s="81" t="s">
        <v>4894</v>
      </c>
      <c r="C40109" s="82" t="s">
        <v>4870</v>
      </c>
      <c r="D40109" s="82" t="s">
        <v>4873</v>
      </c>
      <c r="E40109" s="82" t="s">
        <v>4874</v>
      </c>
      <c r="F40109" s="83" t="s">
        <v>4875</v>
      </c>
    </row>
    <row r="40110" spans="1:6" ht="409.6" hidden="1" customHeight="1" x14ac:dyDescent="0.2"/>
    <row r="40111" spans="1:6" ht="25.5" customHeight="1" thickBot="1" x14ac:dyDescent="0.25">
      <c r="A40111" s="84" t="s">
        <v>4895</v>
      </c>
      <c r="B40111" s="85" t="s">
        <v>4896</v>
      </c>
      <c r="C40111" s="86" t="s">
        <v>4897</v>
      </c>
      <c r="D40111" s="87">
        <v>0.05</v>
      </c>
      <c r="E40111" s="88">
        <v>393479</v>
      </c>
      <c r="F40111" s="89">
        <f>+D40111*E40111</f>
        <v>19673.95</v>
      </c>
    </row>
    <row r="40112" spans="1:6" ht="409.6" hidden="1" customHeight="1" thickBot="1" x14ac:dyDescent="0.25"/>
    <row r="40113" spans="1:6" ht="13.5" customHeight="1" thickBot="1" x14ac:dyDescent="0.25">
      <c r="A40113" s="90" t="s">
        <v>4898</v>
      </c>
      <c r="B40113" s="91"/>
      <c r="C40113" s="92">
        <v>1.6629588055503</v>
      </c>
      <c r="D40113" s="91"/>
      <c r="E40113" s="93" t="s">
        <v>4884</v>
      </c>
      <c r="F40113" s="94">
        <v>19674</v>
      </c>
    </row>
    <row r="40114" spans="1:6" ht="0.2" customHeight="1" x14ac:dyDescent="0.2"/>
    <row r="40115" spans="1:6" ht="12.75" customHeight="1" x14ac:dyDescent="0.2">
      <c r="A40115" s="80" t="s">
        <v>4871</v>
      </c>
      <c r="B40115" s="81" t="s">
        <v>4899</v>
      </c>
      <c r="C40115" s="82" t="s">
        <v>4870</v>
      </c>
      <c r="D40115" s="82" t="s">
        <v>4873</v>
      </c>
      <c r="E40115" s="82" t="s">
        <v>4874</v>
      </c>
      <c r="F40115" s="83" t="s">
        <v>4875</v>
      </c>
    </row>
    <row r="40116" spans="1:6" ht="409.6" hidden="1" customHeight="1" x14ac:dyDescent="0.2"/>
    <row r="40117" spans="1:6" ht="25.5" customHeight="1" thickBot="1" x14ac:dyDescent="0.25">
      <c r="A40117" s="84" t="s">
        <v>5075</v>
      </c>
      <c r="B40117" s="85" t="s">
        <v>5076</v>
      </c>
      <c r="C40117" s="86" t="s">
        <v>109</v>
      </c>
      <c r="D40117" s="87">
        <v>1</v>
      </c>
      <c r="E40117" s="88">
        <v>30495</v>
      </c>
      <c r="F40117" s="89">
        <f>+D40117*E40117</f>
        <v>30495</v>
      </c>
    </row>
    <row r="40118" spans="1:6" ht="409.6" hidden="1" customHeight="1" thickBot="1" x14ac:dyDescent="0.25"/>
    <row r="40119" spans="1:6" ht="13.5" customHeight="1" thickBot="1" x14ac:dyDescent="0.25">
      <c r="A40119" s="90" t="s">
        <v>4904</v>
      </c>
      <c r="B40119" s="91"/>
      <c r="C40119" s="92">
        <v>2.5776115063157601</v>
      </c>
      <c r="D40119" s="91"/>
      <c r="E40119" s="93" t="s">
        <v>4884</v>
      </c>
      <c r="F40119" s="94">
        <v>30495</v>
      </c>
    </row>
    <row r="40120" spans="1:6" ht="0.2" customHeight="1" thickBot="1" x14ac:dyDescent="0.25"/>
    <row r="40121" spans="1:6" ht="12.75" customHeight="1" thickBot="1" x14ac:dyDescent="0.3">
      <c r="A40121" s="157" t="s">
        <v>4909</v>
      </c>
      <c r="B40121" s="158"/>
      <c r="C40121" s="158"/>
      <c r="D40121" s="158"/>
      <c r="E40121" s="159">
        <v>1183072</v>
      </c>
      <c r="F40121" s="160"/>
    </row>
    <row r="40122" spans="1:6" ht="12.75" customHeight="1" x14ac:dyDescent="0.2"/>
    <row r="40123" spans="1:6" ht="12.75" customHeight="1" x14ac:dyDescent="0.2"/>
    <row r="40124" spans="1:6" ht="409.6" hidden="1" customHeight="1" x14ac:dyDescent="0.2"/>
    <row r="40125" spans="1:6" ht="12.75" customHeight="1" x14ac:dyDescent="0.25">
      <c r="A40125" s="144" t="s">
        <v>4868</v>
      </c>
      <c r="B40125" s="145"/>
      <c r="C40125" s="145"/>
      <c r="D40125" s="145"/>
      <c r="E40125" s="146"/>
      <c r="F40125" s="147"/>
    </row>
    <row r="40126" spans="1:6" ht="12.75" customHeight="1" x14ac:dyDescent="0.2">
      <c r="A40126" s="138" t="s">
        <v>4425</v>
      </c>
      <c r="B40126" s="139"/>
      <c r="C40126" s="139"/>
      <c r="D40126" s="140"/>
      <c r="E40126" s="76" t="s">
        <v>4869</v>
      </c>
      <c r="F40126" s="77" t="s">
        <v>4870</v>
      </c>
    </row>
    <row r="40127" spans="1:6" ht="12.75" customHeight="1" x14ac:dyDescent="0.2">
      <c r="A40127" s="141"/>
      <c r="B40127" s="142"/>
      <c r="C40127" s="142"/>
      <c r="D40127" s="143"/>
      <c r="E40127" s="78" t="s">
        <v>4424</v>
      </c>
      <c r="F40127" s="79" t="s">
        <v>9</v>
      </c>
    </row>
    <row r="40128" spans="1:6" ht="409.6" hidden="1" customHeight="1" x14ac:dyDescent="0.2"/>
    <row r="40129" spans="1:6" ht="12.75" customHeight="1" x14ac:dyDescent="0.2">
      <c r="A40129" s="80" t="s">
        <v>4871</v>
      </c>
      <c r="B40129" s="81" t="s">
        <v>4872</v>
      </c>
      <c r="C40129" s="82" t="s">
        <v>4870</v>
      </c>
      <c r="D40129" s="82" t="s">
        <v>4873</v>
      </c>
      <c r="E40129" s="82" t="s">
        <v>4874</v>
      </c>
      <c r="F40129" s="83" t="s">
        <v>4875</v>
      </c>
    </row>
    <row r="40130" spans="1:6" ht="409.6" hidden="1" customHeight="1" x14ac:dyDescent="0.2"/>
    <row r="40131" spans="1:6" ht="25.5" customHeight="1" x14ac:dyDescent="0.2">
      <c r="A40131" s="84" t="s">
        <v>5458</v>
      </c>
      <c r="B40131" s="85" t="s">
        <v>5459</v>
      </c>
      <c r="C40131" s="86" t="s">
        <v>9</v>
      </c>
      <c r="D40131" s="87">
        <v>2.048</v>
      </c>
      <c r="E40131" s="88">
        <v>76673</v>
      </c>
      <c r="F40131" s="89">
        <f>+D40131*E40131</f>
        <v>157026.304</v>
      </c>
    </row>
    <row r="40132" spans="1:6" ht="409.6" hidden="1" customHeight="1" x14ac:dyDescent="0.2"/>
    <row r="40133" spans="1:6" ht="25.5" customHeight="1" x14ac:dyDescent="0.2">
      <c r="A40133" s="84" t="s">
        <v>7529</v>
      </c>
      <c r="B40133" s="85" t="s">
        <v>7530</v>
      </c>
      <c r="C40133" s="86" t="s">
        <v>9</v>
      </c>
      <c r="D40133" s="87">
        <v>1.839</v>
      </c>
      <c r="E40133" s="88">
        <v>5500</v>
      </c>
      <c r="F40133" s="89">
        <f>+D40133*E40133</f>
        <v>10114.5</v>
      </c>
    </row>
    <row r="40134" spans="1:6" ht="409.6" hidden="1" customHeight="1" x14ac:dyDescent="0.2"/>
    <row r="40135" spans="1:6" ht="25.5" customHeight="1" x14ac:dyDescent="0.2">
      <c r="A40135" s="84" t="s">
        <v>7531</v>
      </c>
      <c r="B40135" s="85" t="s">
        <v>7532</v>
      </c>
      <c r="C40135" s="86" t="s">
        <v>9</v>
      </c>
      <c r="D40135" s="87">
        <v>1</v>
      </c>
      <c r="E40135" s="88">
        <v>66270</v>
      </c>
      <c r="F40135" s="89">
        <f>+D40135*E40135</f>
        <v>66270</v>
      </c>
    </row>
    <row r="40136" spans="1:6" ht="409.6" hidden="1" customHeight="1" x14ac:dyDescent="0.2"/>
    <row r="40137" spans="1:6" ht="25.5" customHeight="1" x14ac:dyDescent="0.2">
      <c r="A40137" s="84" t="s">
        <v>7520</v>
      </c>
      <c r="B40137" s="85" t="s">
        <v>7521</v>
      </c>
      <c r="C40137" s="86" t="s">
        <v>263</v>
      </c>
      <c r="D40137" s="87">
        <v>12.074999999999999</v>
      </c>
      <c r="E40137" s="88">
        <v>6468</v>
      </c>
      <c r="F40137" s="89">
        <f>+D40137*E40137</f>
        <v>78101.099999999991</v>
      </c>
    </row>
    <row r="40138" spans="1:6" ht="409.6" hidden="1" customHeight="1" x14ac:dyDescent="0.2"/>
    <row r="40139" spans="1:6" ht="25.5" customHeight="1" x14ac:dyDescent="0.2">
      <c r="A40139" s="84" t="s">
        <v>5531</v>
      </c>
      <c r="B40139" s="85" t="s">
        <v>5532</v>
      </c>
      <c r="C40139" s="86" t="s">
        <v>7</v>
      </c>
      <c r="D40139" s="87">
        <v>1.5</v>
      </c>
      <c r="E40139" s="88">
        <v>8300</v>
      </c>
      <c r="F40139" s="89">
        <f>+D40139*E40139</f>
        <v>12450</v>
      </c>
    </row>
    <row r="40140" spans="1:6" ht="409.6" hidden="1" customHeight="1" x14ac:dyDescent="0.2"/>
    <row r="40141" spans="1:6" ht="25.5" customHeight="1" x14ac:dyDescent="0.2">
      <c r="A40141" s="84" t="s">
        <v>7533</v>
      </c>
      <c r="B40141" s="85" t="s">
        <v>7534</v>
      </c>
      <c r="C40141" s="86" t="s">
        <v>9</v>
      </c>
      <c r="D40141" s="87">
        <v>4</v>
      </c>
      <c r="E40141" s="88">
        <v>6070</v>
      </c>
      <c r="F40141" s="89">
        <f>+D40141*E40141</f>
        <v>24280</v>
      </c>
    </row>
    <row r="40142" spans="1:6" ht="409.6" hidden="1" customHeight="1" x14ac:dyDescent="0.2"/>
    <row r="40143" spans="1:6" ht="25.5" customHeight="1" x14ac:dyDescent="0.2">
      <c r="A40143" s="84" t="s">
        <v>6508</v>
      </c>
      <c r="B40143" s="85" t="s">
        <v>6509</v>
      </c>
      <c r="C40143" s="86" t="s">
        <v>9</v>
      </c>
      <c r="D40143" s="87">
        <v>0.36099999999999999</v>
      </c>
      <c r="E40143" s="88">
        <v>12450</v>
      </c>
      <c r="F40143" s="89">
        <f>+D40143*E40143</f>
        <v>4494.45</v>
      </c>
    </row>
    <row r="40144" spans="1:6" ht="409.6" hidden="1" customHeight="1" x14ac:dyDescent="0.2"/>
    <row r="40145" spans="1:6" ht="25.5" customHeight="1" x14ac:dyDescent="0.2">
      <c r="A40145" s="84" t="s">
        <v>5400</v>
      </c>
      <c r="B40145" s="85" t="s">
        <v>5401</v>
      </c>
      <c r="C40145" s="86" t="s">
        <v>4880</v>
      </c>
      <c r="D40145" s="87">
        <v>0.36099999999999999</v>
      </c>
      <c r="E40145" s="88">
        <v>40500</v>
      </c>
      <c r="F40145" s="89">
        <f>+D40145*E40145</f>
        <v>14620.5</v>
      </c>
    </row>
    <row r="40146" spans="1:6" ht="409.6" hidden="1" customHeight="1" x14ac:dyDescent="0.2"/>
    <row r="40147" spans="1:6" ht="25.5" customHeight="1" thickBot="1" x14ac:dyDescent="0.25">
      <c r="A40147" s="84" t="s">
        <v>7524</v>
      </c>
      <c r="B40147" s="85" t="s">
        <v>4879</v>
      </c>
      <c r="C40147" s="86" t="s">
        <v>4880</v>
      </c>
      <c r="D40147" s="87">
        <v>0.36099999999999999</v>
      </c>
      <c r="E40147" s="88">
        <v>40900</v>
      </c>
      <c r="F40147" s="89">
        <f>+D40147*E40147</f>
        <v>14764.9</v>
      </c>
    </row>
    <row r="40148" spans="1:6" ht="409.6" hidden="1" customHeight="1" thickBot="1" x14ac:dyDescent="0.25"/>
    <row r="40149" spans="1:6" ht="13.5" customHeight="1" thickBot="1" x14ac:dyDescent="0.25">
      <c r="A40149" s="90" t="s">
        <v>4883</v>
      </c>
      <c r="B40149" s="91"/>
      <c r="C40149" s="92">
        <v>47.324657439240703</v>
      </c>
      <c r="D40149" s="91"/>
      <c r="E40149" s="93" t="s">
        <v>4884</v>
      </c>
      <c r="F40149" s="94">
        <v>382122</v>
      </c>
    </row>
    <row r="40150" spans="1:6" ht="0.2" customHeight="1" x14ac:dyDescent="0.2"/>
    <row r="40151" spans="1:6" ht="12.75" customHeight="1" x14ac:dyDescent="0.2">
      <c r="A40151" s="80" t="s">
        <v>4871</v>
      </c>
      <c r="B40151" s="81" t="s">
        <v>4885</v>
      </c>
      <c r="C40151" s="82" t="s">
        <v>4870</v>
      </c>
      <c r="D40151" s="82" t="s">
        <v>4873</v>
      </c>
      <c r="E40151" s="82" t="s">
        <v>4874</v>
      </c>
      <c r="F40151" s="83" t="s">
        <v>4875</v>
      </c>
    </row>
    <row r="40152" spans="1:6" ht="409.6" hidden="1" customHeight="1" x14ac:dyDescent="0.2"/>
    <row r="40153" spans="1:6" ht="25.5" customHeight="1" x14ac:dyDescent="0.2">
      <c r="A40153" s="84" t="s">
        <v>5541</v>
      </c>
      <c r="B40153" s="85" t="s">
        <v>5542</v>
      </c>
      <c r="C40153" s="86" t="s">
        <v>4888</v>
      </c>
      <c r="D40153" s="87">
        <v>1.5</v>
      </c>
      <c r="E40153" s="88">
        <v>198902</v>
      </c>
      <c r="F40153" s="89">
        <f>+D40153*E40153</f>
        <v>298353</v>
      </c>
    </row>
    <row r="40154" spans="1:6" ht="409.6" hidden="1" customHeight="1" x14ac:dyDescent="0.2"/>
    <row r="40155" spans="1:6" ht="25.5" customHeight="1" x14ac:dyDescent="0.2">
      <c r="A40155" s="84" t="s">
        <v>4947</v>
      </c>
      <c r="B40155" s="85" t="s">
        <v>4948</v>
      </c>
      <c r="C40155" s="86" t="s">
        <v>4888</v>
      </c>
      <c r="D40155" s="87">
        <v>0.2</v>
      </c>
      <c r="E40155" s="88">
        <v>198902</v>
      </c>
      <c r="F40155" s="89">
        <f>+D40155*E40155</f>
        <v>39780.400000000001</v>
      </c>
    </row>
    <row r="40156" spans="1:6" ht="409.6" hidden="1" customHeight="1" x14ac:dyDescent="0.2"/>
    <row r="40157" spans="1:6" ht="25.5" customHeight="1" thickBot="1" x14ac:dyDescent="0.25">
      <c r="A40157" s="84" t="s">
        <v>5543</v>
      </c>
      <c r="B40157" s="85" t="s">
        <v>5544</v>
      </c>
      <c r="C40157" s="86" t="s">
        <v>4888</v>
      </c>
      <c r="D40157" s="87">
        <v>0.23</v>
      </c>
      <c r="E40157" s="88">
        <v>117001</v>
      </c>
      <c r="F40157" s="89">
        <f>+D40157*E40157</f>
        <v>26910.23</v>
      </c>
    </row>
    <row r="40158" spans="1:6" ht="409.6" hidden="1" customHeight="1" thickBot="1" x14ac:dyDescent="0.25"/>
    <row r="40159" spans="1:6" ht="13.5" customHeight="1" thickBot="1" x14ac:dyDescent="0.25">
      <c r="A40159" s="90" t="s">
        <v>4893</v>
      </c>
      <c r="B40159" s="91"/>
      <c r="C40159" s="92">
        <v>45.209474789707798</v>
      </c>
      <c r="D40159" s="91"/>
      <c r="E40159" s="93" t="s">
        <v>4884</v>
      </c>
      <c r="F40159" s="94">
        <v>365043</v>
      </c>
    </row>
    <row r="40160" spans="1:6" ht="0.2" customHeight="1" x14ac:dyDescent="0.2"/>
    <row r="40161" spans="1:6" ht="12.75" customHeight="1" x14ac:dyDescent="0.2">
      <c r="A40161" s="80" t="s">
        <v>4871</v>
      </c>
      <c r="B40161" s="81" t="s">
        <v>4894</v>
      </c>
      <c r="C40161" s="82" t="s">
        <v>4870</v>
      </c>
      <c r="D40161" s="82" t="s">
        <v>4873</v>
      </c>
      <c r="E40161" s="82" t="s">
        <v>4874</v>
      </c>
      <c r="F40161" s="83" t="s">
        <v>4875</v>
      </c>
    </row>
    <row r="40162" spans="1:6" ht="409.6" hidden="1" customHeight="1" x14ac:dyDescent="0.2"/>
    <row r="40163" spans="1:6" ht="25.5" customHeight="1" thickBot="1" x14ac:dyDescent="0.25">
      <c r="A40163" s="84" t="s">
        <v>4895</v>
      </c>
      <c r="B40163" s="85" t="s">
        <v>4896</v>
      </c>
      <c r="C40163" s="86" t="s">
        <v>4897</v>
      </c>
      <c r="D40163" s="87">
        <v>0.05</v>
      </c>
      <c r="E40163" s="88">
        <v>365043</v>
      </c>
      <c r="F40163" s="89">
        <f>+D40163*E40163</f>
        <v>18252.150000000001</v>
      </c>
    </row>
    <row r="40164" spans="1:6" ht="409.6" hidden="1" customHeight="1" thickBot="1" x14ac:dyDescent="0.25"/>
    <row r="40165" spans="1:6" ht="13.5" customHeight="1" thickBot="1" x14ac:dyDescent="0.25">
      <c r="A40165" s="90" t="s">
        <v>4898</v>
      </c>
      <c r="B40165" s="91"/>
      <c r="C40165" s="92">
        <v>2.2604551624377001</v>
      </c>
      <c r="D40165" s="91"/>
      <c r="E40165" s="93" t="s">
        <v>4884</v>
      </c>
      <c r="F40165" s="94">
        <v>18252</v>
      </c>
    </row>
    <row r="40166" spans="1:6" ht="0.2" customHeight="1" x14ac:dyDescent="0.2"/>
    <row r="40167" spans="1:6" ht="12.75" customHeight="1" x14ac:dyDescent="0.2">
      <c r="A40167" s="80" t="s">
        <v>4871</v>
      </c>
      <c r="B40167" s="81" t="s">
        <v>4899</v>
      </c>
      <c r="C40167" s="82" t="s">
        <v>4870</v>
      </c>
      <c r="D40167" s="82" t="s">
        <v>4873</v>
      </c>
      <c r="E40167" s="82" t="s">
        <v>4874</v>
      </c>
      <c r="F40167" s="83" t="s">
        <v>4875</v>
      </c>
    </row>
    <row r="40168" spans="1:6" ht="409.6" hidden="1" customHeight="1" x14ac:dyDescent="0.2"/>
    <row r="40169" spans="1:6" ht="25.5" customHeight="1" x14ac:dyDescent="0.2">
      <c r="A40169" s="84" t="s">
        <v>5476</v>
      </c>
      <c r="B40169" s="85" t="s">
        <v>5477</v>
      </c>
      <c r="C40169" s="86" t="s">
        <v>109</v>
      </c>
      <c r="D40169" s="87">
        <v>0.5</v>
      </c>
      <c r="E40169" s="88">
        <v>23072</v>
      </c>
      <c r="F40169" s="89">
        <f>+D40169*E40169</f>
        <v>11536</v>
      </c>
    </row>
    <row r="40170" spans="1:6" ht="409.6" hidden="1" customHeight="1" x14ac:dyDescent="0.2"/>
    <row r="40171" spans="1:6" ht="25.5" customHeight="1" thickBot="1" x14ac:dyDescent="0.25">
      <c r="A40171" s="84" t="s">
        <v>5075</v>
      </c>
      <c r="B40171" s="85" t="s">
        <v>5076</v>
      </c>
      <c r="C40171" s="86" t="s">
        <v>109</v>
      </c>
      <c r="D40171" s="87">
        <v>1</v>
      </c>
      <c r="E40171" s="88">
        <v>30495</v>
      </c>
      <c r="F40171" s="89">
        <f>+D40171*E40171</f>
        <v>30495</v>
      </c>
    </row>
    <row r="40172" spans="1:6" ht="409.6" hidden="1" customHeight="1" thickBot="1" x14ac:dyDescent="0.25"/>
    <row r="40173" spans="1:6" ht="13.5" customHeight="1" thickBot="1" x14ac:dyDescent="0.25">
      <c r="A40173" s="90" t="s">
        <v>4904</v>
      </c>
      <c r="B40173" s="91"/>
      <c r="C40173" s="92">
        <v>5.2054126086138099</v>
      </c>
      <c r="D40173" s="91"/>
      <c r="E40173" s="93" t="s">
        <v>4884</v>
      </c>
      <c r="F40173" s="94">
        <v>42031</v>
      </c>
    </row>
    <row r="40174" spans="1:6" ht="0.2" customHeight="1" thickBot="1" x14ac:dyDescent="0.25"/>
    <row r="40175" spans="1:6" ht="12.75" customHeight="1" thickBot="1" x14ac:dyDescent="0.3">
      <c r="A40175" s="157" t="s">
        <v>4909</v>
      </c>
      <c r="B40175" s="158"/>
      <c r="C40175" s="158"/>
      <c r="D40175" s="158"/>
      <c r="E40175" s="159">
        <v>807448</v>
      </c>
      <c r="F40175" s="160"/>
    </row>
    <row r="40176" spans="1:6" ht="12.75" customHeight="1" x14ac:dyDescent="0.2"/>
    <row r="40177" spans="1:6" ht="12.75" customHeight="1" x14ac:dyDescent="0.2"/>
    <row r="40178" spans="1:6" ht="409.6" hidden="1" customHeight="1" x14ac:dyDescent="0.2"/>
    <row r="40179" spans="1:6" ht="12.75" customHeight="1" x14ac:dyDescent="0.25">
      <c r="A40179" s="144" t="s">
        <v>4868</v>
      </c>
      <c r="B40179" s="145"/>
      <c r="C40179" s="145"/>
      <c r="D40179" s="145"/>
      <c r="E40179" s="146"/>
      <c r="F40179" s="147"/>
    </row>
    <row r="40180" spans="1:6" ht="12.75" customHeight="1" x14ac:dyDescent="0.2">
      <c r="A40180" s="138" t="s">
        <v>4427</v>
      </c>
      <c r="B40180" s="139"/>
      <c r="C40180" s="139"/>
      <c r="D40180" s="140"/>
      <c r="E40180" s="76" t="s">
        <v>4869</v>
      </c>
      <c r="F40180" s="77" t="s">
        <v>4870</v>
      </c>
    </row>
    <row r="40181" spans="1:6" ht="12.75" customHeight="1" x14ac:dyDescent="0.2">
      <c r="A40181" s="141"/>
      <c r="B40181" s="142"/>
      <c r="C40181" s="142"/>
      <c r="D40181" s="143"/>
      <c r="E40181" s="78" t="s">
        <v>4426</v>
      </c>
      <c r="F40181" s="79" t="s">
        <v>9</v>
      </c>
    </row>
    <row r="40182" spans="1:6" ht="409.6" hidden="1" customHeight="1" x14ac:dyDescent="0.2"/>
    <row r="40183" spans="1:6" ht="12.75" customHeight="1" x14ac:dyDescent="0.2">
      <c r="A40183" s="80" t="s">
        <v>4871</v>
      </c>
      <c r="B40183" s="81" t="s">
        <v>4872</v>
      </c>
      <c r="C40183" s="82" t="s">
        <v>4870</v>
      </c>
      <c r="D40183" s="82" t="s">
        <v>4873</v>
      </c>
      <c r="E40183" s="82" t="s">
        <v>4874</v>
      </c>
      <c r="F40183" s="83" t="s">
        <v>4875</v>
      </c>
    </row>
    <row r="40184" spans="1:6" ht="409.6" hidden="1" customHeight="1" x14ac:dyDescent="0.2"/>
    <row r="40185" spans="1:6" ht="25.5" customHeight="1" x14ac:dyDescent="0.2">
      <c r="A40185" s="84" t="s">
        <v>5458</v>
      </c>
      <c r="B40185" s="85" t="s">
        <v>5459</v>
      </c>
      <c r="C40185" s="86" t="s">
        <v>9</v>
      </c>
      <c r="D40185" s="87">
        <v>1.9790000000000001</v>
      </c>
      <c r="E40185" s="88">
        <v>76673</v>
      </c>
      <c r="F40185" s="89">
        <f>+D40185*E40185</f>
        <v>151735.867</v>
      </c>
    </row>
    <row r="40186" spans="1:6" ht="409.6" hidden="1" customHeight="1" x14ac:dyDescent="0.2"/>
    <row r="40187" spans="1:6" ht="25.5" customHeight="1" x14ac:dyDescent="0.2">
      <c r="A40187" s="84" t="s">
        <v>7529</v>
      </c>
      <c r="B40187" s="85" t="s">
        <v>7530</v>
      </c>
      <c r="C40187" s="86" t="s">
        <v>9</v>
      </c>
      <c r="D40187" s="87">
        <v>1.617</v>
      </c>
      <c r="E40187" s="88">
        <v>5500</v>
      </c>
      <c r="F40187" s="89">
        <f>+D40187*E40187</f>
        <v>8893.5</v>
      </c>
    </row>
    <row r="40188" spans="1:6" ht="409.6" hidden="1" customHeight="1" x14ac:dyDescent="0.2"/>
    <row r="40189" spans="1:6" ht="25.5" customHeight="1" x14ac:dyDescent="0.2">
      <c r="A40189" s="84" t="s">
        <v>7531</v>
      </c>
      <c r="B40189" s="85" t="s">
        <v>7532</v>
      </c>
      <c r="C40189" s="86" t="s">
        <v>9</v>
      </c>
      <c r="D40189" s="87">
        <v>1</v>
      </c>
      <c r="E40189" s="88">
        <v>66270</v>
      </c>
      <c r="F40189" s="89">
        <f>+D40189*E40189</f>
        <v>66270</v>
      </c>
    </row>
    <row r="40190" spans="1:6" ht="409.6" hidden="1" customHeight="1" x14ac:dyDescent="0.2"/>
    <row r="40191" spans="1:6" ht="25.5" customHeight="1" x14ac:dyDescent="0.2">
      <c r="A40191" s="84" t="s">
        <v>7520</v>
      </c>
      <c r="B40191" s="85" t="s">
        <v>7521</v>
      </c>
      <c r="C40191" s="86" t="s">
        <v>263</v>
      </c>
      <c r="D40191" s="87">
        <v>11.55</v>
      </c>
      <c r="E40191" s="88">
        <v>6468</v>
      </c>
      <c r="F40191" s="89">
        <f>+D40191*E40191</f>
        <v>74705.400000000009</v>
      </c>
    </row>
    <row r="40192" spans="1:6" ht="409.6" hidden="1" customHeight="1" x14ac:dyDescent="0.2"/>
    <row r="40193" spans="1:6" ht="25.5" customHeight="1" x14ac:dyDescent="0.2">
      <c r="A40193" s="84" t="s">
        <v>5531</v>
      </c>
      <c r="B40193" s="85" t="s">
        <v>5532</v>
      </c>
      <c r="C40193" s="86" t="s">
        <v>7</v>
      </c>
      <c r="D40193" s="87">
        <v>1.4</v>
      </c>
      <c r="E40193" s="88">
        <v>8300</v>
      </c>
      <c r="F40193" s="89">
        <f>+D40193*E40193</f>
        <v>11620</v>
      </c>
    </row>
    <row r="40194" spans="1:6" ht="409.6" hidden="1" customHeight="1" x14ac:dyDescent="0.2"/>
    <row r="40195" spans="1:6" ht="25.5" customHeight="1" x14ac:dyDescent="0.2">
      <c r="A40195" s="84" t="s">
        <v>7533</v>
      </c>
      <c r="B40195" s="85" t="s">
        <v>7534</v>
      </c>
      <c r="C40195" s="86" t="s">
        <v>9</v>
      </c>
      <c r="D40195" s="87">
        <v>4</v>
      </c>
      <c r="E40195" s="88">
        <v>6070</v>
      </c>
      <c r="F40195" s="89">
        <f>+D40195*E40195</f>
        <v>24280</v>
      </c>
    </row>
    <row r="40196" spans="1:6" ht="409.6" hidden="1" customHeight="1" x14ac:dyDescent="0.2"/>
    <row r="40197" spans="1:6" ht="25.5" customHeight="1" x14ac:dyDescent="0.2">
      <c r="A40197" s="84" t="s">
        <v>6508</v>
      </c>
      <c r="B40197" s="85" t="s">
        <v>6509</v>
      </c>
      <c r="C40197" s="86" t="s">
        <v>9</v>
      </c>
      <c r="D40197" s="87">
        <v>0.27100000000000002</v>
      </c>
      <c r="E40197" s="88">
        <v>12450</v>
      </c>
      <c r="F40197" s="89">
        <f>+D40197*E40197</f>
        <v>3373.9500000000003</v>
      </c>
    </row>
    <row r="40198" spans="1:6" ht="409.6" hidden="1" customHeight="1" x14ac:dyDescent="0.2"/>
    <row r="40199" spans="1:6" ht="25.5" customHeight="1" x14ac:dyDescent="0.2">
      <c r="A40199" s="84" t="s">
        <v>5400</v>
      </c>
      <c r="B40199" s="85" t="s">
        <v>5401</v>
      </c>
      <c r="C40199" s="86" t="s">
        <v>4880</v>
      </c>
      <c r="D40199" s="87">
        <v>0.27100000000000002</v>
      </c>
      <c r="E40199" s="88">
        <v>40500</v>
      </c>
      <c r="F40199" s="89">
        <f>+D40199*E40199</f>
        <v>10975.5</v>
      </c>
    </row>
    <row r="40200" spans="1:6" ht="409.6" hidden="1" customHeight="1" x14ac:dyDescent="0.2"/>
    <row r="40201" spans="1:6" ht="25.5" customHeight="1" thickBot="1" x14ac:dyDescent="0.25">
      <c r="A40201" s="84" t="s">
        <v>7524</v>
      </c>
      <c r="B40201" s="85" t="s">
        <v>4879</v>
      </c>
      <c r="C40201" s="86" t="s">
        <v>4880</v>
      </c>
      <c r="D40201" s="87">
        <v>0.27100000000000002</v>
      </c>
      <c r="E40201" s="88">
        <v>40900</v>
      </c>
      <c r="F40201" s="89">
        <f>+D40201*E40201</f>
        <v>11083.900000000001</v>
      </c>
    </row>
    <row r="40202" spans="1:6" ht="409.6" hidden="1" customHeight="1" thickBot="1" x14ac:dyDescent="0.25"/>
    <row r="40203" spans="1:6" ht="13.5" customHeight="1" thickBot="1" x14ac:dyDescent="0.25">
      <c r="A40203" s="90" t="s">
        <v>4883</v>
      </c>
      <c r="B40203" s="91"/>
      <c r="C40203" s="92">
        <v>45.573309391814298</v>
      </c>
      <c r="D40203" s="91"/>
      <c r="E40203" s="93" t="s">
        <v>4884</v>
      </c>
      <c r="F40203" s="94">
        <v>362939</v>
      </c>
    </row>
    <row r="40204" spans="1:6" ht="0.2" customHeight="1" x14ac:dyDescent="0.2"/>
    <row r="40205" spans="1:6" ht="12.75" customHeight="1" x14ac:dyDescent="0.2">
      <c r="A40205" s="80" t="s">
        <v>4871</v>
      </c>
      <c r="B40205" s="81" t="s">
        <v>4885</v>
      </c>
      <c r="C40205" s="82" t="s">
        <v>4870</v>
      </c>
      <c r="D40205" s="82" t="s">
        <v>4873</v>
      </c>
      <c r="E40205" s="82" t="s">
        <v>4874</v>
      </c>
      <c r="F40205" s="83" t="s">
        <v>4875</v>
      </c>
    </row>
    <row r="40206" spans="1:6" ht="409.6" hidden="1" customHeight="1" x14ac:dyDescent="0.2"/>
    <row r="40207" spans="1:6" ht="25.5" customHeight="1" x14ac:dyDescent="0.2">
      <c r="A40207" s="84" t="s">
        <v>5541</v>
      </c>
      <c r="B40207" s="85" t="s">
        <v>5542</v>
      </c>
      <c r="C40207" s="86" t="s">
        <v>4888</v>
      </c>
      <c r="D40207" s="87">
        <v>1.5</v>
      </c>
      <c r="E40207" s="88">
        <v>198902</v>
      </c>
      <c r="F40207" s="89">
        <f>+D40207*E40207</f>
        <v>298353</v>
      </c>
    </row>
    <row r="40208" spans="1:6" ht="409.6" hidden="1" customHeight="1" x14ac:dyDescent="0.2"/>
    <row r="40209" spans="1:6" ht="25.5" customHeight="1" x14ac:dyDescent="0.2">
      <c r="A40209" s="84" t="s">
        <v>4947</v>
      </c>
      <c r="B40209" s="85" t="s">
        <v>4948</v>
      </c>
      <c r="C40209" s="86" t="s">
        <v>4888</v>
      </c>
      <c r="D40209" s="87">
        <v>0.2</v>
      </c>
      <c r="E40209" s="88">
        <v>198902</v>
      </c>
      <c r="F40209" s="89">
        <f>+D40209*E40209</f>
        <v>39780.400000000001</v>
      </c>
    </row>
    <row r="40210" spans="1:6" ht="409.6" hidden="1" customHeight="1" x14ac:dyDescent="0.2"/>
    <row r="40211" spans="1:6" ht="25.5" customHeight="1" thickBot="1" x14ac:dyDescent="0.25">
      <c r="A40211" s="84" t="s">
        <v>5543</v>
      </c>
      <c r="B40211" s="85" t="s">
        <v>5544</v>
      </c>
      <c r="C40211" s="86" t="s">
        <v>4888</v>
      </c>
      <c r="D40211" s="87">
        <v>0.23</v>
      </c>
      <c r="E40211" s="88">
        <v>117001</v>
      </c>
      <c r="F40211" s="89">
        <f>+D40211*E40211</f>
        <v>26910.23</v>
      </c>
    </row>
    <row r="40212" spans="1:6" ht="409.6" hidden="1" customHeight="1" thickBot="1" x14ac:dyDescent="0.25"/>
    <row r="40213" spans="1:6" ht="13.5" customHeight="1" thickBot="1" x14ac:dyDescent="0.25">
      <c r="A40213" s="90" t="s">
        <v>4893</v>
      </c>
      <c r="B40213" s="91"/>
      <c r="C40213" s="92">
        <v>45.837503217664803</v>
      </c>
      <c r="D40213" s="91"/>
      <c r="E40213" s="93" t="s">
        <v>4884</v>
      </c>
      <c r="F40213" s="94">
        <v>365043</v>
      </c>
    </row>
    <row r="40214" spans="1:6" ht="0.2" customHeight="1" x14ac:dyDescent="0.2"/>
    <row r="40215" spans="1:6" ht="12.75" customHeight="1" x14ac:dyDescent="0.2">
      <c r="A40215" s="80" t="s">
        <v>4871</v>
      </c>
      <c r="B40215" s="81" t="s">
        <v>4894</v>
      </c>
      <c r="C40215" s="82" t="s">
        <v>4870</v>
      </c>
      <c r="D40215" s="82" t="s">
        <v>4873</v>
      </c>
      <c r="E40215" s="82" t="s">
        <v>4874</v>
      </c>
      <c r="F40215" s="83" t="s">
        <v>4875</v>
      </c>
    </row>
    <row r="40216" spans="1:6" ht="409.6" hidden="1" customHeight="1" x14ac:dyDescent="0.2"/>
    <row r="40217" spans="1:6" ht="25.5" customHeight="1" thickBot="1" x14ac:dyDescent="0.25">
      <c r="A40217" s="84" t="s">
        <v>4895</v>
      </c>
      <c r="B40217" s="85" t="s">
        <v>4896</v>
      </c>
      <c r="C40217" s="86" t="s">
        <v>4897</v>
      </c>
      <c r="D40217" s="87">
        <v>0.05</v>
      </c>
      <c r="E40217" s="88">
        <v>365043</v>
      </c>
      <c r="F40217" s="89">
        <f>+D40217*E40217</f>
        <v>18252.150000000001</v>
      </c>
    </row>
    <row r="40218" spans="1:6" ht="409.6" hidden="1" customHeight="1" x14ac:dyDescent="0.2"/>
    <row r="40219" spans="1:6" ht="13.5" customHeight="1" thickBot="1" x14ac:dyDescent="0.25">
      <c r="A40219" s="90" t="s">
        <v>4898</v>
      </c>
      <c r="B40219" s="91"/>
      <c r="C40219" s="92">
        <v>2.2918563257720801</v>
      </c>
      <c r="D40219" s="91"/>
      <c r="E40219" s="93" t="s">
        <v>4884</v>
      </c>
      <c r="F40219" s="94">
        <v>18252</v>
      </c>
    </row>
    <row r="40220" spans="1:6" ht="0.2" customHeight="1" x14ac:dyDescent="0.2"/>
    <row r="40221" spans="1:6" ht="12.75" customHeight="1" x14ac:dyDescent="0.2">
      <c r="A40221" s="80" t="s">
        <v>4871</v>
      </c>
      <c r="B40221" s="81" t="s">
        <v>4899</v>
      </c>
      <c r="C40221" s="82" t="s">
        <v>4870</v>
      </c>
      <c r="D40221" s="82" t="s">
        <v>4873</v>
      </c>
      <c r="E40221" s="82" t="s">
        <v>4874</v>
      </c>
      <c r="F40221" s="83" t="s">
        <v>4875</v>
      </c>
    </row>
    <row r="40222" spans="1:6" ht="409.6" hidden="1" customHeight="1" x14ac:dyDescent="0.2"/>
    <row r="40223" spans="1:6" ht="25.5" customHeight="1" x14ac:dyDescent="0.2">
      <c r="A40223" s="84" t="s">
        <v>5476</v>
      </c>
      <c r="B40223" s="85" t="s">
        <v>5477</v>
      </c>
      <c r="C40223" s="86" t="s">
        <v>109</v>
      </c>
      <c r="D40223" s="87">
        <v>0.5</v>
      </c>
      <c r="E40223" s="88">
        <v>23072</v>
      </c>
      <c r="F40223" s="89">
        <f>+D40223*E40223</f>
        <v>11536</v>
      </c>
    </row>
    <row r="40224" spans="1:6" ht="409.6" hidden="1" customHeight="1" x14ac:dyDescent="0.2"/>
    <row r="40225" spans="1:6" ht="25.5" customHeight="1" x14ac:dyDescent="0.2">
      <c r="A40225" s="84" t="s">
        <v>5075</v>
      </c>
      <c r="B40225" s="85" t="s">
        <v>5076</v>
      </c>
      <c r="C40225" s="86" t="s">
        <v>109</v>
      </c>
      <c r="D40225" s="87">
        <v>1</v>
      </c>
      <c r="E40225" s="88">
        <v>30495</v>
      </c>
      <c r="F40225" s="89">
        <f>+D40225*E40225</f>
        <v>30495</v>
      </c>
    </row>
    <row r="40226" spans="1:6" ht="409.6" hidden="1" customHeight="1" x14ac:dyDescent="0.2"/>
    <row r="40227" spans="1:6" ht="25.5" customHeight="1" thickBot="1" x14ac:dyDescent="0.25">
      <c r="A40227" s="84" t="s">
        <v>5083</v>
      </c>
      <c r="B40227" s="85" t="s">
        <v>5084</v>
      </c>
      <c r="C40227" s="86" t="s">
        <v>109</v>
      </c>
      <c r="D40227" s="87">
        <v>1</v>
      </c>
      <c r="E40227" s="88">
        <v>8120</v>
      </c>
      <c r="F40227" s="89">
        <f>+D40227*E40227</f>
        <v>8120</v>
      </c>
    </row>
    <row r="40228" spans="1:6" ht="409.6" hidden="1" customHeight="1" thickBot="1" x14ac:dyDescent="0.25"/>
    <row r="40229" spans="1:6" ht="13.5" customHeight="1" thickBot="1" x14ac:dyDescent="0.25">
      <c r="A40229" s="90" t="s">
        <v>4904</v>
      </c>
      <c r="B40229" s="91"/>
      <c r="C40229" s="92">
        <v>6.2973310647488301</v>
      </c>
      <c r="D40229" s="91"/>
      <c r="E40229" s="93" t="s">
        <v>4884</v>
      </c>
      <c r="F40229" s="94">
        <v>50151</v>
      </c>
    </row>
    <row r="40230" spans="1:6" ht="0.2" customHeight="1" thickBot="1" x14ac:dyDescent="0.25"/>
    <row r="40231" spans="1:6" ht="12.75" customHeight="1" thickBot="1" x14ac:dyDescent="0.3">
      <c r="A40231" s="157" t="s">
        <v>4909</v>
      </c>
      <c r="B40231" s="158"/>
      <c r="C40231" s="158"/>
      <c r="D40231" s="158"/>
      <c r="E40231" s="159">
        <v>796385</v>
      </c>
      <c r="F40231" s="160"/>
    </row>
    <row r="40232" spans="1:6" ht="12.75" customHeight="1" x14ac:dyDescent="0.2"/>
    <row r="40233" spans="1:6" ht="12.75" customHeight="1" x14ac:dyDescent="0.2"/>
    <row r="40234" spans="1:6" ht="409.6" hidden="1" customHeight="1" x14ac:dyDescent="0.2"/>
    <row r="40235" spans="1:6" ht="12.75" customHeight="1" x14ac:dyDescent="0.25">
      <c r="A40235" s="144" t="s">
        <v>4868</v>
      </c>
      <c r="B40235" s="145"/>
      <c r="C40235" s="145"/>
      <c r="D40235" s="145"/>
      <c r="E40235" s="146"/>
      <c r="F40235" s="147"/>
    </row>
    <row r="40236" spans="1:6" ht="12.75" customHeight="1" x14ac:dyDescent="0.2">
      <c r="A40236" s="138" t="s">
        <v>4429</v>
      </c>
      <c r="B40236" s="139"/>
      <c r="C40236" s="139"/>
      <c r="D40236" s="140"/>
      <c r="E40236" s="76" t="s">
        <v>4869</v>
      </c>
      <c r="F40236" s="77" t="s">
        <v>4870</v>
      </c>
    </row>
    <row r="40237" spans="1:6" ht="12.75" customHeight="1" x14ac:dyDescent="0.2">
      <c r="A40237" s="141"/>
      <c r="B40237" s="142"/>
      <c r="C40237" s="142"/>
      <c r="D40237" s="143"/>
      <c r="E40237" s="78" t="s">
        <v>4428</v>
      </c>
      <c r="F40237" s="79" t="s">
        <v>9</v>
      </c>
    </row>
    <row r="40238" spans="1:6" ht="409.6" hidden="1" customHeight="1" x14ac:dyDescent="0.2"/>
    <row r="40239" spans="1:6" ht="12.75" customHeight="1" x14ac:dyDescent="0.2">
      <c r="A40239" s="80" t="s">
        <v>4871</v>
      </c>
      <c r="B40239" s="81" t="s">
        <v>4872</v>
      </c>
      <c r="C40239" s="82" t="s">
        <v>4870</v>
      </c>
      <c r="D40239" s="82" t="s">
        <v>4873</v>
      </c>
      <c r="E40239" s="82" t="s">
        <v>4874</v>
      </c>
      <c r="F40239" s="83" t="s">
        <v>4875</v>
      </c>
    </row>
    <row r="40240" spans="1:6" ht="409.6" hidden="1" customHeight="1" x14ac:dyDescent="0.2"/>
    <row r="40241" spans="1:6" ht="25.5" customHeight="1" x14ac:dyDescent="0.2">
      <c r="A40241" s="84" t="s">
        <v>5458</v>
      </c>
      <c r="B40241" s="85" t="s">
        <v>5459</v>
      </c>
      <c r="C40241" s="86" t="s">
        <v>9</v>
      </c>
      <c r="D40241" s="87">
        <v>2.2294999999999998</v>
      </c>
      <c r="E40241" s="88">
        <v>76673</v>
      </c>
      <c r="F40241" s="89">
        <f>+D40241*E40241</f>
        <v>170942.45349999997</v>
      </c>
    </row>
    <row r="40242" spans="1:6" ht="409.6" hidden="1" customHeight="1" x14ac:dyDescent="0.2"/>
    <row r="40243" spans="1:6" ht="25.5" customHeight="1" x14ac:dyDescent="0.2">
      <c r="A40243" s="84" t="s">
        <v>7529</v>
      </c>
      <c r="B40243" s="85" t="s">
        <v>7530</v>
      </c>
      <c r="C40243" s="86" t="s">
        <v>9</v>
      </c>
      <c r="D40243" s="87">
        <v>2.31</v>
      </c>
      <c r="E40243" s="88">
        <v>5500</v>
      </c>
      <c r="F40243" s="89">
        <f>+D40243*E40243</f>
        <v>12705</v>
      </c>
    </row>
    <row r="40244" spans="1:6" ht="409.6" hidden="1" customHeight="1" x14ac:dyDescent="0.2"/>
    <row r="40245" spans="1:6" ht="25.5" customHeight="1" x14ac:dyDescent="0.2">
      <c r="A40245" s="84" t="s">
        <v>7512</v>
      </c>
      <c r="B40245" s="85" t="s">
        <v>7513</v>
      </c>
      <c r="C40245" s="86" t="s">
        <v>9</v>
      </c>
      <c r="D40245" s="87">
        <v>1</v>
      </c>
      <c r="E40245" s="88">
        <v>108000</v>
      </c>
      <c r="F40245" s="89">
        <f>+D40245*E40245</f>
        <v>108000</v>
      </c>
    </row>
    <row r="40246" spans="1:6" ht="409.6" hidden="1" customHeight="1" x14ac:dyDescent="0.2"/>
    <row r="40247" spans="1:6" ht="25.5" customHeight="1" x14ac:dyDescent="0.2">
      <c r="A40247" s="84" t="s">
        <v>7520</v>
      </c>
      <c r="B40247" s="85" t="s">
        <v>7521</v>
      </c>
      <c r="C40247" s="86" t="s">
        <v>263</v>
      </c>
      <c r="D40247" s="87">
        <v>13.125</v>
      </c>
      <c r="E40247" s="88">
        <v>6468</v>
      </c>
      <c r="F40247" s="89">
        <f>+D40247*E40247</f>
        <v>84892.5</v>
      </c>
    </row>
    <row r="40248" spans="1:6" ht="409.6" hidden="1" customHeight="1" x14ac:dyDescent="0.2"/>
    <row r="40249" spans="1:6" ht="25.5" customHeight="1" x14ac:dyDescent="0.2">
      <c r="A40249" s="84" t="s">
        <v>5531</v>
      </c>
      <c r="B40249" s="85" t="s">
        <v>5532</v>
      </c>
      <c r="C40249" s="86" t="s">
        <v>7</v>
      </c>
      <c r="D40249" s="87">
        <v>1.7</v>
      </c>
      <c r="E40249" s="88">
        <v>8300</v>
      </c>
      <c r="F40249" s="89">
        <f>+D40249*E40249</f>
        <v>14110</v>
      </c>
    </row>
    <row r="40250" spans="1:6" ht="409.6" hidden="1" customHeight="1" x14ac:dyDescent="0.2"/>
    <row r="40251" spans="1:6" ht="25.5" customHeight="1" x14ac:dyDescent="0.2">
      <c r="A40251" s="84" t="s">
        <v>7533</v>
      </c>
      <c r="B40251" s="85" t="s">
        <v>7534</v>
      </c>
      <c r="C40251" s="86" t="s">
        <v>9</v>
      </c>
      <c r="D40251" s="87">
        <v>4</v>
      </c>
      <c r="E40251" s="88">
        <v>6070</v>
      </c>
      <c r="F40251" s="89">
        <f>+D40251*E40251</f>
        <v>24280</v>
      </c>
    </row>
    <row r="40252" spans="1:6" ht="409.6" hidden="1" customHeight="1" x14ac:dyDescent="0.2"/>
    <row r="40253" spans="1:6" ht="25.5" customHeight="1" x14ac:dyDescent="0.2">
      <c r="A40253" s="84" t="s">
        <v>6508</v>
      </c>
      <c r="B40253" s="85" t="s">
        <v>6509</v>
      </c>
      <c r="C40253" s="86" t="s">
        <v>9</v>
      </c>
      <c r="D40253" s="87">
        <v>0.41099999999999998</v>
      </c>
      <c r="E40253" s="88">
        <v>12450</v>
      </c>
      <c r="F40253" s="89">
        <f>+D40253*E40253</f>
        <v>5116.95</v>
      </c>
    </row>
    <row r="40254" spans="1:6" ht="409.6" hidden="1" customHeight="1" x14ac:dyDescent="0.2"/>
    <row r="40255" spans="1:6" ht="25.5" customHeight="1" x14ac:dyDescent="0.2">
      <c r="A40255" s="84" t="s">
        <v>5400</v>
      </c>
      <c r="B40255" s="85" t="s">
        <v>5401</v>
      </c>
      <c r="C40255" s="86" t="s">
        <v>4880</v>
      </c>
      <c r="D40255" s="87">
        <v>0.41099999999999998</v>
      </c>
      <c r="E40255" s="88">
        <v>40500</v>
      </c>
      <c r="F40255" s="89">
        <f>+D40255*E40255</f>
        <v>16645.5</v>
      </c>
    </row>
    <row r="40256" spans="1:6" ht="409.6" hidden="1" customHeight="1" x14ac:dyDescent="0.2"/>
    <row r="40257" spans="1:6" ht="25.5" customHeight="1" thickBot="1" x14ac:dyDescent="0.25">
      <c r="A40257" s="84" t="s">
        <v>7524</v>
      </c>
      <c r="B40257" s="85" t="s">
        <v>4879</v>
      </c>
      <c r="C40257" s="86" t="s">
        <v>4880</v>
      </c>
      <c r="D40257" s="87">
        <v>0.41099999999999998</v>
      </c>
      <c r="E40257" s="88">
        <v>40900</v>
      </c>
      <c r="F40257" s="89">
        <f>+D40257*E40257</f>
        <v>16809.899999999998</v>
      </c>
    </row>
    <row r="40258" spans="1:6" ht="409.6" hidden="1" customHeight="1" thickBot="1" x14ac:dyDescent="0.25"/>
    <row r="40259" spans="1:6" ht="13.5" customHeight="1" thickBot="1" x14ac:dyDescent="0.25">
      <c r="A40259" s="90" t="s">
        <v>4883</v>
      </c>
      <c r="B40259" s="91"/>
      <c r="C40259" s="92">
        <v>49.261784188103803</v>
      </c>
      <c r="D40259" s="91"/>
      <c r="E40259" s="93" t="s">
        <v>4884</v>
      </c>
      <c r="F40259" s="94">
        <v>453503</v>
      </c>
    </row>
    <row r="40260" spans="1:6" ht="0.2" customHeight="1" x14ac:dyDescent="0.2"/>
    <row r="40261" spans="1:6" ht="12.75" customHeight="1" x14ac:dyDescent="0.2">
      <c r="A40261" s="80" t="s">
        <v>4871</v>
      </c>
      <c r="B40261" s="81" t="s">
        <v>4885</v>
      </c>
      <c r="C40261" s="82" t="s">
        <v>4870</v>
      </c>
      <c r="D40261" s="82" t="s">
        <v>4873</v>
      </c>
      <c r="E40261" s="82" t="s">
        <v>4874</v>
      </c>
      <c r="F40261" s="83" t="s">
        <v>4875</v>
      </c>
    </row>
    <row r="40262" spans="1:6" ht="409.6" hidden="1" customHeight="1" x14ac:dyDescent="0.2"/>
    <row r="40263" spans="1:6" ht="25.5" customHeight="1" x14ac:dyDescent="0.2">
      <c r="A40263" s="84" t="s">
        <v>5541</v>
      </c>
      <c r="B40263" s="85" t="s">
        <v>5542</v>
      </c>
      <c r="C40263" s="86" t="s">
        <v>4888</v>
      </c>
      <c r="D40263" s="87">
        <v>1.7</v>
      </c>
      <c r="E40263" s="88">
        <v>198902</v>
      </c>
      <c r="F40263" s="89">
        <f>+D40263*E40263</f>
        <v>338133.39999999997</v>
      </c>
    </row>
    <row r="40264" spans="1:6" ht="409.6" hidden="1" customHeight="1" x14ac:dyDescent="0.2"/>
    <row r="40265" spans="1:6" ht="25.5" customHeight="1" x14ac:dyDescent="0.2">
      <c r="A40265" s="84" t="s">
        <v>4947</v>
      </c>
      <c r="B40265" s="85" t="s">
        <v>4948</v>
      </c>
      <c r="C40265" s="86" t="s">
        <v>4888</v>
      </c>
      <c r="D40265" s="87">
        <v>0.2</v>
      </c>
      <c r="E40265" s="88">
        <v>198902</v>
      </c>
      <c r="F40265" s="89">
        <f>+D40265*E40265</f>
        <v>39780.400000000001</v>
      </c>
    </row>
    <row r="40266" spans="1:6" ht="409.6" hidden="1" customHeight="1" x14ac:dyDescent="0.2"/>
    <row r="40267" spans="1:6" ht="25.5" customHeight="1" thickBot="1" x14ac:dyDescent="0.25">
      <c r="A40267" s="84" t="s">
        <v>5543</v>
      </c>
      <c r="B40267" s="85" t="s">
        <v>5544</v>
      </c>
      <c r="C40267" s="86" t="s">
        <v>4888</v>
      </c>
      <c r="D40267" s="87">
        <v>0.23</v>
      </c>
      <c r="E40267" s="88">
        <v>117001</v>
      </c>
      <c r="F40267" s="89">
        <f>+D40267*E40267</f>
        <v>26910.23</v>
      </c>
    </row>
    <row r="40268" spans="1:6" ht="409.6" hidden="1" customHeight="1" thickBot="1" x14ac:dyDescent="0.25"/>
    <row r="40269" spans="1:6" ht="13.5" customHeight="1" thickBot="1" x14ac:dyDescent="0.25">
      <c r="A40269" s="90" t="s">
        <v>4893</v>
      </c>
      <c r="B40269" s="91"/>
      <c r="C40269" s="92">
        <v>43.973916953979902</v>
      </c>
      <c r="D40269" s="91"/>
      <c r="E40269" s="93" t="s">
        <v>4884</v>
      </c>
      <c r="F40269" s="94">
        <v>404823</v>
      </c>
    </row>
    <row r="40270" spans="1:6" ht="0.2" customHeight="1" x14ac:dyDescent="0.2"/>
    <row r="40271" spans="1:6" ht="12.75" customHeight="1" x14ac:dyDescent="0.2">
      <c r="A40271" s="80" t="s">
        <v>4871</v>
      </c>
      <c r="B40271" s="81" t="s">
        <v>4894</v>
      </c>
      <c r="C40271" s="82" t="s">
        <v>4870</v>
      </c>
      <c r="D40271" s="82" t="s">
        <v>4873</v>
      </c>
      <c r="E40271" s="82" t="s">
        <v>4874</v>
      </c>
      <c r="F40271" s="83" t="s">
        <v>4875</v>
      </c>
    </row>
    <row r="40272" spans="1:6" ht="409.6" hidden="1" customHeight="1" x14ac:dyDescent="0.2"/>
    <row r="40273" spans="1:6" ht="25.5" customHeight="1" thickBot="1" x14ac:dyDescent="0.25">
      <c r="A40273" s="84" t="s">
        <v>4895</v>
      </c>
      <c r="B40273" s="85" t="s">
        <v>4896</v>
      </c>
      <c r="C40273" s="86" t="s">
        <v>4897</v>
      </c>
      <c r="D40273" s="87">
        <v>0.05</v>
      </c>
      <c r="E40273" s="88">
        <v>404823</v>
      </c>
      <c r="F40273" s="89">
        <f>+D40273*E40273</f>
        <v>20241.150000000001</v>
      </c>
    </row>
    <row r="40274" spans="1:6" ht="409.6" hidden="1" customHeight="1" thickBot="1" x14ac:dyDescent="0.25"/>
    <row r="40275" spans="1:6" ht="13.5" customHeight="1" thickBot="1" x14ac:dyDescent="0.25">
      <c r="A40275" s="90" t="s">
        <v>4898</v>
      </c>
      <c r="B40275" s="91"/>
      <c r="C40275" s="92">
        <v>2.1986795539421098</v>
      </c>
      <c r="D40275" s="91"/>
      <c r="E40275" s="93" t="s">
        <v>4884</v>
      </c>
      <c r="F40275" s="94">
        <v>20241</v>
      </c>
    </row>
    <row r="40276" spans="1:6" ht="0.2" customHeight="1" x14ac:dyDescent="0.2"/>
    <row r="40277" spans="1:6" ht="12.75" customHeight="1" x14ac:dyDescent="0.2">
      <c r="A40277" s="80" t="s">
        <v>4871</v>
      </c>
      <c r="B40277" s="81" t="s">
        <v>4899</v>
      </c>
      <c r="C40277" s="82" t="s">
        <v>4870</v>
      </c>
      <c r="D40277" s="82" t="s">
        <v>4873</v>
      </c>
      <c r="E40277" s="82" t="s">
        <v>4874</v>
      </c>
      <c r="F40277" s="83" t="s">
        <v>4875</v>
      </c>
    </row>
    <row r="40278" spans="1:6" ht="409.6" hidden="1" customHeight="1" x14ac:dyDescent="0.2"/>
    <row r="40279" spans="1:6" ht="25.5" customHeight="1" x14ac:dyDescent="0.2">
      <c r="A40279" s="84" t="s">
        <v>5476</v>
      </c>
      <c r="B40279" s="85" t="s">
        <v>5477</v>
      </c>
      <c r="C40279" s="86" t="s">
        <v>109</v>
      </c>
      <c r="D40279" s="87">
        <v>0.5</v>
      </c>
      <c r="E40279" s="88">
        <v>23072</v>
      </c>
      <c r="F40279" s="89">
        <f>+D40279*E40279</f>
        <v>11536</v>
      </c>
    </row>
    <row r="40280" spans="1:6" ht="409.6" hidden="1" customHeight="1" x14ac:dyDescent="0.2"/>
    <row r="40281" spans="1:6" ht="25.5" customHeight="1" thickBot="1" x14ac:dyDescent="0.25">
      <c r="A40281" s="84" t="s">
        <v>5075</v>
      </c>
      <c r="B40281" s="85" t="s">
        <v>5076</v>
      </c>
      <c r="C40281" s="86" t="s">
        <v>109</v>
      </c>
      <c r="D40281" s="87">
        <v>1</v>
      </c>
      <c r="E40281" s="88">
        <v>30495</v>
      </c>
      <c r="F40281" s="89">
        <f>+D40281*E40281</f>
        <v>30495</v>
      </c>
    </row>
    <row r="40282" spans="1:6" ht="409.6" hidden="1" customHeight="1" thickBot="1" x14ac:dyDescent="0.25"/>
    <row r="40283" spans="1:6" ht="13.5" customHeight="1" thickBot="1" x14ac:dyDescent="0.25">
      <c r="A40283" s="90" t="s">
        <v>4904</v>
      </c>
      <c r="B40283" s="91"/>
      <c r="C40283" s="92">
        <v>4.5656193039741604</v>
      </c>
      <c r="D40283" s="91"/>
      <c r="E40283" s="93" t="s">
        <v>4884</v>
      </c>
      <c r="F40283" s="94">
        <v>42031</v>
      </c>
    </row>
    <row r="40284" spans="1:6" ht="0.2" customHeight="1" x14ac:dyDescent="0.2"/>
    <row r="40285" spans="1:6" ht="12.75" customHeight="1" thickBot="1" x14ac:dyDescent="0.3">
      <c r="A40285" s="157" t="s">
        <v>4909</v>
      </c>
      <c r="B40285" s="158"/>
      <c r="C40285" s="158"/>
      <c r="D40285" s="158"/>
      <c r="E40285" s="159">
        <v>920598</v>
      </c>
      <c r="F40285" s="160"/>
    </row>
    <row r="40286" spans="1:6" ht="12.75" customHeight="1" x14ac:dyDescent="0.2"/>
    <row r="40287" spans="1:6" ht="12.75" customHeight="1" x14ac:dyDescent="0.2"/>
    <row r="40288" spans="1:6" ht="409.6" hidden="1" customHeight="1" x14ac:dyDescent="0.2"/>
    <row r="40289" spans="1:6" ht="12.75" customHeight="1" x14ac:dyDescent="0.25">
      <c r="A40289" s="144" t="s">
        <v>4868</v>
      </c>
      <c r="B40289" s="145"/>
      <c r="C40289" s="145"/>
      <c r="D40289" s="145"/>
      <c r="E40289" s="146"/>
      <c r="F40289" s="147"/>
    </row>
    <row r="40290" spans="1:6" ht="12.75" customHeight="1" x14ac:dyDescent="0.2">
      <c r="A40290" s="138" t="s">
        <v>4431</v>
      </c>
      <c r="B40290" s="139"/>
      <c r="C40290" s="139"/>
      <c r="D40290" s="140"/>
      <c r="E40290" s="76" t="s">
        <v>4869</v>
      </c>
      <c r="F40290" s="77" t="s">
        <v>4870</v>
      </c>
    </row>
    <row r="40291" spans="1:6" ht="12.75" customHeight="1" x14ac:dyDescent="0.2">
      <c r="A40291" s="141"/>
      <c r="B40291" s="142"/>
      <c r="C40291" s="142"/>
      <c r="D40291" s="143"/>
      <c r="E40291" s="78" t="s">
        <v>4430</v>
      </c>
      <c r="F40291" s="79" t="s">
        <v>9</v>
      </c>
    </row>
    <row r="40292" spans="1:6" ht="409.6" hidden="1" customHeight="1" x14ac:dyDescent="0.2"/>
    <row r="40293" spans="1:6" ht="12.75" customHeight="1" x14ac:dyDescent="0.2">
      <c r="A40293" s="80" t="s">
        <v>4871</v>
      </c>
      <c r="B40293" s="81" t="s">
        <v>4872</v>
      </c>
      <c r="C40293" s="82" t="s">
        <v>4870</v>
      </c>
      <c r="D40293" s="82" t="s">
        <v>4873</v>
      </c>
      <c r="E40293" s="82" t="s">
        <v>4874</v>
      </c>
      <c r="F40293" s="83" t="s">
        <v>4875</v>
      </c>
    </row>
    <row r="40294" spans="1:6" ht="409.6" hidden="1" customHeight="1" x14ac:dyDescent="0.2"/>
    <row r="40295" spans="1:6" ht="25.5" customHeight="1" x14ac:dyDescent="0.2">
      <c r="A40295" s="84" t="s">
        <v>7535</v>
      </c>
      <c r="B40295" s="85" t="s">
        <v>7536</v>
      </c>
      <c r="C40295" s="86" t="s">
        <v>263</v>
      </c>
      <c r="D40295" s="87">
        <v>18</v>
      </c>
      <c r="E40295" s="88">
        <v>12074</v>
      </c>
      <c r="F40295" s="89">
        <f>+D40295*E40295</f>
        <v>217332</v>
      </c>
    </row>
    <row r="40296" spans="1:6" ht="409.6" hidden="1" customHeight="1" x14ac:dyDescent="0.2"/>
    <row r="40297" spans="1:6" ht="25.5" customHeight="1" x14ac:dyDescent="0.2">
      <c r="A40297" s="84" t="s">
        <v>7506</v>
      </c>
      <c r="B40297" s="85" t="s">
        <v>7507</v>
      </c>
      <c r="C40297" s="86" t="s">
        <v>263</v>
      </c>
      <c r="D40297" s="87">
        <v>72</v>
      </c>
      <c r="E40297" s="88">
        <v>3720</v>
      </c>
      <c r="F40297" s="89">
        <f>+D40297*E40297</f>
        <v>267840</v>
      </c>
    </row>
    <row r="40298" spans="1:6" ht="409.6" hidden="1" customHeight="1" x14ac:dyDescent="0.2"/>
    <row r="40299" spans="1:6" ht="25.5" customHeight="1" x14ac:dyDescent="0.2">
      <c r="A40299" s="84" t="s">
        <v>7537</v>
      </c>
      <c r="B40299" s="85" t="s">
        <v>7538</v>
      </c>
      <c r="C40299" s="86" t="s">
        <v>263</v>
      </c>
      <c r="D40299" s="87">
        <v>6</v>
      </c>
      <c r="E40299" s="88">
        <v>12447</v>
      </c>
      <c r="F40299" s="89">
        <f>+D40299*E40299</f>
        <v>74682</v>
      </c>
    </row>
    <row r="40300" spans="1:6" ht="409.6" hidden="1" customHeight="1" x14ac:dyDescent="0.2"/>
    <row r="40301" spans="1:6" ht="25.5" customHeight="1" x14ac:dyDescent="0.2">
      <c r="A40301" s="84" t="s">
        <v>7539</v>
      </c>
      <c r="B40301" s="85" t="s">
        <v>7540</v>
      </c>
      <c r="C40301" s="86" t="s">
        <v>7</v>
      </c>
      <c r="D40301" s="87">
        <v>32</v>
      </c>
      <c r="E40301" s="88">
        <v>5634</v>
      </c>
      <c r="F40301" s="89">
        <f>+D40301*E40301</f>
        <v>180288</v>
      </c>
    </row>
    <row r="40302" spans="1:6" ht="409.6" hidden="1" customHeight="1" x14ac:dyDescent="0.2"/>
    <row r="40303" spans="1:6" ht="25.5" customHeight="1" x14ac:dyDescent="0.2">
      <c r="A40303" s="84" t="s">
        <v>5531</v>
      </c>
      <c r="B40303" s="85" t="s">
        <v>5532</v>
      </c>
      <c r="C40303" s="86" t="s">
        <v>7</v>
      </c>
      <c r="D40303" s="87">
        <v>6</v>
      </c>
      <c r="E40303" s="88">
        <v>8300</v>
      </c>
      <c r="F40303" s="89">
        <f>+D40303*E40303</f>
        <v>49800</v>
      </c>
    </row>
    <row r="40304" spans="1:6" ht="409.6" hidden="1" customHeight="1" x14ac:dyDescent="0.2"/>
    <row r="40305" spans="1:6" ht="25.5" customHeight="1" x14ac:dyDescent="0.2">
      <c r="A40305" s="84" t="s">
        <v>7541</v>
      </c>
      <c r="B40305" s="85" t="s">
        <v>7542</v>
      </c>
      <c r="C40305" s="86" t="s">
        <v>9</v>
      </c>
      <c r="D40305" s="87">
        <v>8</v>
      </c>
      <c r="E40305" s="88">
        <v>15320</v>
      </c>
      <c r="F40305" s="89">
        <f>+D40305*E40305</f>
        <v>122560</v>
      </c>
    </row>
    <row r="40306" spans="1:6" ht="409.6" hidden="1" customHeight="1" x14ac:dyDescent="0.2"/>
    <row r="40307" spans="1:6" ht="25.5" customHeight="1" x14ac:dyDescent="0.2">
      <c r="A40307" s="84" t="s">
        <v>7543</v>
      </c>
      <c r="B40307" s="85" t="s">
        <v>7544</v>
      </c>
      <c r="C40307" s="86" t="s">
        <v>9</v>
      </c>
      <c r="D40307" s="87">
        <v>1</v>
      </c>
      <c r="E40307" s="88">
        <v>10940</v>
      </c>
      <c r="F40307" s="89">
        <f>+D40307*E40307</f>
        <v>10940</v>
      </c>
    </row>
    <row r="40308" spans="1:6" ht="409.6" hidden="1" customHeight="1" x14ac:dyDescent="0.2"/>
    <row r="40309" spans="1:6" ht="25.5" customHeight="1" x14ac:dyDescent="0.2">
      <c r="A40309" s="84" t="s">
        <v>7545</v>
      </c>
      <c r="B40309" s="85" t="s">
        <v>7546</v>
      </c>
      <c r="C40309" s="86" t="s">
        <v>9</v>
      </c>
      <c r="D40309" s="87">
        <v>1</v>
      </c>
      <c r="E40309" s="88">
        <v>51755</v>
      </c>
      <c r="F40309" s="89">
        <f>+D40309*E40309</f>
        <v>51755</v>
      </c>
    </row>
    <row r="40310" spans="1:6" ht="409.6" hidden="1" customHeight="1" x14ac:dyDescent="0.2"/>
    <row r="40311" spans="1:6" ht="25.5" customHeight="1" x14ac:dyDescent="0.2">
      <c r="A40311" s="84" t="s">
        <v>5535</v>
      </c>
      <c r="B40311" s="85" t="s">
        <v>5536</v>
      </c>
      <c r="C40311" s="86" t="s">
        <v>4880</v>
      </c>
      <c r="D40311" s="87">
        <v>0.315</v>
      </c>
      <c r="E40311" s="88">
        <v>106400</v>
      </c>
      <c r="F40311" s="89">
        <f>+D40311*E40311</f>
        <v>33516</v>
      </c>
    </row>
    <row r="40312" spans="1:6" ht="409.6" hidden="1" customHeight="1" x14ac:dyDescent="0.2"/>
    <row r="40313" spans="1:6" ht="25.5" customHeight="1" x14ac:dyDescent="0.2">
      <c r="A40313" s="84" t="s">
        <v>5537</v>
      </c>
      <c r="B40313" s="85" t="s">
        <v>5538</v>
      </c>
      <c r="C40313" s="86" t="s">
        <v>4880</v>
      </c>
      <c r="D40313" s="87">
        <v>0.315</v>
      </c>
      <c r="E40313" s="88">
        <v>219700</v>
      </c>
      <c r="F40313" s="89">
        <f>+D40313*E40313</f>
        <v>69205.5</v>
      </c>
    </row>
    <row r="40314" spans="1:6" ht="409.6" hidden="1" customHeight="1" x14ac:dyDescent="0.2"/>
    <row r="40315" spans="1:6" ht="25.5" customHeight="1" x14ac:dyDescent="0.2">
      <c r="A40315" s="84" t="s">
        <v>5539</v>
      </c>
      <c r="B40315" s="85" t="s">
        <v>5540</v>
      </c>
      <c r="C40315" s="86" t="s">
        <v>4880</v>
      </c>
      <c r="D40315" s="87">
        <v>0.63</v>
      </c>
      <c r="E40315" s="88">
        <v>171600</v>
      </c>
      <c r="F40315" s="89">
        <f>+D40315*E40315</f>
        <v>108108</v>
      </c>
    </row>
    <row r="40316" spans="1:6" ht="409.6" hidden="1" customHeight="1" x14ac:dyDescent="0.2"/>
    <row r="40317" spans="1:6" ht="25.5" customHeight="1" x14ac:dyDescent="0.2">
      <c r="A40317" s="84" t="s">
        <v>5450</v>
      </c>
      <c r="B40317" s="85" t="s">
        <v>5451</v>
      </c>
      <c r="C40317" s="86" t="s">
        <v>7</v>
      </c>
      <c r="D40317" s="87">
        <v>0.3</v>
      </c>
      <c r="E40317" s="88">
        <v>15900</v>
      </c>
      <c r="F40317" s="89">
        <f>+D40317*E40317</f>
        <v>4770</v>
      </c>
    </row>
    <row r="40318" spans="1:6" ht="409.6" hidden="1" customHeight="1" x14ac:dyDescent="0.2"/>
    <row r="40319" spans="1:6" ht="25.5" customHeight="1" thickBot="1" x14ac:dyDescent="0.25">
      <c r="A40319" s="84" t="s">
        <v>5680</v>
      </c>
      <c r="B40319" s="85" t="s">
        <v>5681</v>
      </c>
      <c r="C40319" s="86" t="s">
        <v>9</v>
      </c>
      <c r="D40319" s="87">
        <v>2</v>
      </c>
      <c r="E40319" s="88">
        <v>1310</v>
      </c>
      <c r="F40319" s="89">
        <f>+D40319*E40319</f>
        <v>2620</v>
      </c>
    </row>
    <row r="40320" spans="1:6" ht="409.6" hidden="1" customHeight="1" thickBot="1" x14ac:dyDescent="0.25"/>
    <row r="40321" spans="1:6" ht="13.5" customHeight="1" thickBot="1" x14ac:dyDescent="0.25">
      <c r="A40321" s="90" t="s">
        <v>4883</v>
      </c>
      <c r="B40321" s="91"/>
      <c r="C40321" s="92">
        <v>53.5161694197161</v>
      </c>
      <c r="D40321" s="91"/>
      <c r="E40321" s="93" t="s">
        <v>4884</v>
      </c>
      <c r="F40321" s="94">
        <v>1193417</v>
      </c>
    </row>
    <row r="40322" spans="1:6" ht="0.2" customHeight="1" x14ac:dyDescent="0.2"/>
    <row r="40323" spans="1:6" ht="12.75" customHeight="1" x14ac:dyDescent="0.2">
      <c r="A40323" s="80" t="s">
        <v>4871</v>
      </c>
      <c r="B40323" s="81" t="s">
        <v>4885</v>
      </c>
      <c r="C40323" s="82" t="s">
        <v>4870</v>
      </c>
      <c r="D40323" s="82" t="s">
        <v>4873</v>
      </c>
      <c r="E40323" s="82" t="s">
        <v>4874</v>
      </c>
      <c r="F40323" s="83" t="s">
        <v>4875</v>
      </c>
    </row>
    <row r="40324" spans="1:6" ht="409.6" hidden="1" customHeight="1" x14ac:dyDescent="0.2"/>
    <row r="40325" spans="1:6" ht="25.5" customHeight="1" x14ac:dyDescent="0.2">
      <c r="A40325" s="84" t="s">
        <v>5541</v>
      </c>
      <c r="B40325" s="85" t="s">
        <v>5542</v>
      </c>
      <c r="C40325" s="86" t="s">
        <v>4888</v>
      </c>
      <c r="D40325" s="87">
        <v>3</v>
      </c>
      <c r="E40325" s="88">
        <v>198902</v>
      </c>
      <c r="F40325" s="89">
        <f>+D40325*E40325</f>
        <v>596706</v>
      </c>
    </row>
    <row r="40326" spans="1:6" ht="409.6" hidden="1" customHeight="1" x14ac:dyDescent="0.2"/>
    <row r="40327" spans="1:6" ht="25.5" customHeight="1" x14ac:dyDescent="0.2">
      <c r="A40327" s="84" t="s">
        <v>4947</v>
      </c>
      <c r="B40327" s="85" t="s">
        <v>4948</v>
      </c>
      <c r="C40327" s="86" t="s">
        <v>4888</v>
      </c>
      <c r="D40327" s="87">
        <v>1.5</v>
      </c>
      <c r="E40327" s="88">
        <v>198902</v>
      </c>
      <c r="F40327" s="89">
        <f>+D40327*E40327</f>
        <v>298353</v>
      </c>
    </row>
    <row r="40328" spans="1:6" ht="409.6" hidden="1" customHeight="1" x14ac:dyDescent="0.2"/>
    <row r="40329" spans="1:6" ht="25.5" customHeight="1" thickBot="1" x14ac:dyDescent="0.25">
      <c r="A40329" s="84" t="s">
        <v>5543</v>
      </c>
      <c r="B40329" s="85" t="s">
        <v>5544</v>
      </c>
      <c r="C40329" s="86" t="s">
        <v>4888</v>
      </c>
      <c r="D40329" s="87">
        <v>0.6</v>
      </c>
      <c r="E40329" s="88">
        <v>117001</v>
      </c>
      <c r="F40329" s="89">
        <f>+D40329*E40329</f>
        <v>70200.599999999991</v>
      </c>
    </row>
    <row r="40330" spans="1:6" ht="409.6" hidden="1" customHeight="1" thickBot="1" x14ac:dyDescent="0.25"/>
    <row r="40331" spans="1:6" ht="13.5" customHeight="1" thickBot="1" x14ac:dyDescent="0.25">
      <c r="A40331" s="90" t="s">
        <v>4893</v>
      </c>
      <c r="B40331" s="91"/>
      <c r="C40331" s="92">
        <v>43.284968870122697</v>
      </c>
      <c r="D40331" s="91"/>
      <c r="E40331" s="93" t="s">
        <v>4884</v>
      </c>
      <c r="F40331" s="94">
        <v>965260</v>
      </c>
    </row>
    <row r="40332" spans="1:6" ht="0.2" customHeight="1" x14ac:dyDescent="0.2"/>
    <row r="40333" spans="1:6" ht="12.75" customHeight="1" x14ac:dyDescent="0.2">
      <c r="A40333" s="80" t="s">
        <v>4871</v>
      </c>
      <c r="B40333" s="81" t="s">
        <v>4894</v>
      </c>
      <c r="C40333" s="82" t="s">
        <v>4870</v>
      </c>
      <c r="D40333" s="82" t="s">
        <v>4873</v>
      </c>
      <c r="E40333" s="82" t="s">
        <v>4874</v>
      </c>
      <c r="F40333" s="83" t="s">
        <v>4875</v>
      </c>
    </row>
    <row r="40334" spans="1:6" ht="409.6" hidden="1" customHeight="1" x14ac:dyDescent="0.2"/>
    <row r="40335" spans="1:6" ht="25.5" customHeight="1" thickBot="1" x14ac:dyDescent="0.25">
      <c r="A40335" s="84" t="s">
        <v>4895</v>
      </c>
      <c r="B40335" s="85" t="s">
        <v>4896</v>
      </c>
      <c r="C40335" s="86" t="s">
        <v>4897</v>
      </c>
      <c r="D40335" s="87">
        <v>0.05</v>
      </c>
      <c r="E40335" s="88">
        <v>965260</v>
      </c>
      <c r="F40335" s="89">
        <f>+D40335*E40335</f>
        <v>48263</v>
      </c>
    </row>
    <row r="40336" spans="1:6" ht="409.6" hidden="1" customHeight="1" thickBot="1" x14ac:dyDescent="0.25"/>
    <row r="40337" spans="1:6" ht="13.5" customHeight="1" thickBot="1" x14ac:dyDescent="0.25">
      <c r="A40337" s="90" t="s">
        <v>4898</v>
      </c>
      <c r="B40337" s="91"/>
      <c r="C40337" s="92">
        <v>2.1642484435061302</v>
      </c>
      <c r="D40337" s="91"/>
      <c r="E40337" s="93" t="s">
        <v>4884</v>
      </c>
      <c r="F40337" s="94">
        <v>48263</v>
      </c>
    </row>
    <row r="40338" spans="1:6" ht="0.2" customHeight="1" x14ac:dyDescent="0.2"/>
    <row r="40339" spans="1:6" ht="12.75" customHeight="1" x14ac:dyDescent="0.2">
      <c r="A40339" s="80" t="s">
        <v>4871</v>
      </c>
      <c r="B40339" s="81" t="s">
        <v>4899</v>
      </c>
      <c r="C40339" s="82" t="s">
        <v>4870</v>
      </c>
      <c r="D40339" s="82" t="s">
        <v>4873</v>
      </c>
      <c r="E40339" s="82" t="s">
        <v>4874</v>
      </c>
      <c r="F40339" s="83" t="s">
        <v>4875</v>
      </c>
    </row>
    <row r="40340" spans="1:6" ht="409.6" hidden="1" customHeight="1" x14ac:dyDescent="0.2"/>
    <row r="40341" spans="1:6" ht="25.5" customHeight="1" thickBot="1" x14ac:dyDescent="0.25">
      <c r="A40341" s="84" t="s">
        <v>5476</v>
      </c>
      <c r="B40341" s="85" t="s">
        <v>5477</v>
      </c>
      <c r="C40341" s="86" t="s">
        <v>109</v>
      </c>
      <c r="D40341" s="87">
        <v>1</v>
      </c>
      <c r="E40341" s="88">
        <v>23072</v>
      </c>
      <c r="F40341" s="89">
        <f>+D40341*E40341</f>
        <v>23072</v>
      </c>
    </row>
    <row r="40342" spans="1:6" ht="409.6" hidden="1" customHeight="1" thickBot="1" x14ac:dyDescent="0.25"/>
    <row r="40343" spans="1:6" ht="13.5" customHeight="1" thickBot="1" x14ac:dyDescent="0.25">
      <c r="A40343" s="90" t="s">
        <v>4904</v>
      </c>
      <c r="B40343" s="91"/>
      <c r="C40343" s="92">
        <v>1.03461326665507</v>
      </c>
      <c r="D40343" s="91"/>
      <c r="E40343" s="93" t="s">
        <v>4884</v>
      </c>
      <c r="F40343" s="94">
        <v>23072</v>
      </c>
    </row>
    <row r="40344" spans="1:6" ht="0.2" customHeight="1" thickBot="1" x14ac:dyDescent="0.25"/>
    <row r="40345" spans="1:6" ht="12.75" customHeight="1" thickBot="1" x14ac:dyDescent="0.3">
      <c r="A40345" s="157" t="s">
        <v>4909</v>
      </c>
      <c r="B40345" s="158"/>
      <c r="C40345" s="158"/>
      <c r="D40345" s="158"/>
      <c r="E40345" s="159">
        <v>2230012</v>
      </c>
      <c r="F40345" s="160"/>
    </row>
    <row r="40346" spans="1:6" ht="12.75" customHeight="1" x14ac:dyDescent="0.2"/>
    <row r="40347" spans="1:6" ht="12.75" customHeight="1" x14ac:dyDescent="0.2"/>
    <row r="40348" spans="1:6" ht="409.6" hidden="1" customHeight="1" x14ac:dyDescent="0.2"/>
    <row r="40349" spans="1:6" ht="12.75" customHeight="1" x14ac:dyDescent="0.25">
      <c r="A40349" s="144" t="s">
        <v>4868</v>
      </c>
      <c r="B40349" s="145"/>
      <c r="C40349" s="145"/>
      <c r="D40349" s="145"/>
      <c r="E40349" s="146"/>
      <c r="F40349" s="147"/>
    </row>
    <row r="40350" spans="1:6" ht="12.75" customHeight="1" x14ac:dyDescent="0.2">
      <c r="A40350" s="138" t="s">
        <v>4433</v>
      </c>
      <c r="B40350" s="139"/>
      <c r="C40350" s="139"/>
      <c r="D40350" s="140"/>
      <c r="E40350" s="76" t="s">
        <v>4869</v>
      </c>
      <c r="F40350" s="77" t="s">
        <v>4870</v>
      </c>
    </row>
    <row r="40351" spans="1:6" ht="12.75" customHeight="1" x14ac:dyDescent="0.2">
      <c r="A40351" s="141"/>
      <c r="B40351" s="142"/>
      <c r="C40351" s="142"/>
      <c r="D40351" s="143"/>
      <c r="E40351" s="78" t="s">
        <v>4432</v>
      </c>
      <c r="F40351" s="79" t="s">
        <v>9</v>
      </c>
    </row>
    <row r="40352" spans="1:6" ht="409.6" hidden="1" customHeight="1" x14ac:dyDescent="0.2"/>
    <row r="40353" spans="1:6" ht="12.75" customHeight="1" x14ac:dyDescent="0.2">
      <c r="A40353" s="80" t="s">
        <v>4871</v>
      </c>
      <c r="B40353" s="81" t="s">
        <v>4872</v>
      </c>
      <c r="C40353" s="82" t="s">
        <v>4870</v>
      </c>
      <c r="D40353" s="82" t="s">
        <v>4873</v>
      </c>
      <c r="E40353" s="82" t="s">
        <v>4874</v>
      </c>
      <c r="F40353" s="83" t="s">
        <v>4875</v>
      </c>
    </row>
    <row r="40354" spans="1:6" ht="409.6" hidden="1" customHeight="1" x14ac:dyDescent="0.2"/>
    <row r="40355" spans="1:6" ht="25.5" customHeight="1" x14ac:dyDescent="0.2">
      <c r="A40355" s="84" t="s">
        <v>7535</v>
      </c>
      <c r="B40355" s="85" t="s">
        <v>7536</v>
      </c>
      <c r="C40355" s="86" t="s">
        <v>263</v>
      </c>
      <c r="D40355" s="87">
        <v>12</v>
      </c>
      <c r="E40355" s="88">
        <v>12074</v>
      </c>
      <c r="F40355" s="89">
        <f>+D40355*E40355</f>
        <v>144888</v>
      </c>
    </row>
    <row r="40356" spans="1:6" ht="409.6" hidden="1" customHeight="1" x14ac:dyDescent="0.2"/>
    <row r="40357" spans="1:6" ht="25.5" customHeight="1" x14ac:dyDescent="0.2">
      <c r="A40357" s="84" t="s">
        <v>7506</v>
      </c>
      <c r="B40357" s="85" t="s">
        <v>7507</v>
      </c>
      <c r="C40357" s="86" t="s">
        <v>263</v>
      </c>
      <c r="D40357" s="87">
        <v>39</v>
      </c>
      <c r="E40357" s="88">
        <v>3720</v>
      </c>
      <c r="F40357" s="89">
        <f>+D40357*E40357</f>
        <v>145080</v>
      </c>
    </row>
    <row r="40358" spans="1:6" ht="409.6" hidden="1" customHeight="1" x14ac:dyDescent="0.2"/>
    <row r="40359" spans="1:6" ht="25.5" customHeight="1" x14ac:dyDescent="0.2">
      <c r="A40359" s="84" t="s">
        <v>5428</v>
      </c>
      <c r="B40359" s="85" t="s">
        <v>5429</v>
      </c>
      <c r="C40359" s="86" t="s">
        <v>263</v>
      </c>
      <c r="D40359" s="87">
        <v>3.5</v>
      </c>
      <c r="E40359" s="88">
        <v>12917</v>
      </c>
      <c r="F40359" s="89">
        <f>+D40359*E40359</f>
        <v>45209.5</v>
      </c>
    </row>
    <row r="40360" spans="1:6" ht="409.6" hidden="1" customHeight="1" x14ac:dyDescent="0.2"/>
    <row r="40361" spans="1:6" ht="25.5" customHeight="1" x14ac:dyDescent="0.2">
      <c r="A40361" s="84" t="s">
        <v>7539</v>
      </c>
      <c r="B40361" s="85" t="s">
        <v>7540</v>
      </c>
      <c r="C40361" s="86" t="s">
        <v>7</v>
      </c>
      <c r="D40361" s="87">
        <v>10</v>
      </c>
      <c r="E40361" s="88">
        <v>5634</v>
      </c>
      <c r="F40361" s="89">
        <f>+D40361*E40361</f>
        <v>56340</v>
      </c>
    </row>
    <row r="40362" spans="1:6" ht="409.6" hidden="1" customHeight="1" x14ac:dyDescent="0.2"/>
    <row r="40363" spans="1:6" ht="25.5" customHeight="1" x14ac:dyDescent="0.2">
      <c r="A40363" s="84" t="s">
        <v>7545</v>
      </c>
      <c r="B40363" s="85" t="s">
        <v>7546</v>
      </c>
      <c r="C40363" s="86" t="s">
        <v>9</v>
      </c>
      <c r="D40363" s="87">
        <v>1</v>
      </c>
      <c r="E40363" s="88">
        <v>51755</v>
      </c>
      <c r="F40363" s="89">
        <f>+D40363*E40363</f>
        <v>51755</v>
      </c>
    </row>
    <row r="40364" spans="1:6" ht="409.6" hidden="1" customHeight="1" x14ac:dyDescent="0.2"/>
    <row r="40365" spans="1:6" ht="25.5" customHeight="1" x14ac:dyDescent="0.2">
      <c r="A40365" s="84" t="s">
        <v>7547</v>
      </c>
      <c r="B40365" s="85" t="s">
        <v>7548</v>
      </c>
      <c r="C40365" s="86" t="s">
        <v>9</v>
      </c>
      <c r="D40365" s="87">
        <v>3</v>
      </c>
      <c r="E40365" s="88">
        <v>16550</v>
      </c>
      <c r="F40365" s="89">
        <f>+D40365*E40365</f>
        <v>49650</v>
      </c>
    </row>
    <row r="40366" spans="1:6" ht="409.6" hidden="1" customHeight="1" x14ac:dyDescent="0.2"/>
    <row r="40367" spans="1:6" ht="25.5" customHeight="1" x14ac:dyDescent="0.2">
      <c r="A40367" s="84" t="s">
        <v>5531</v>
      </c>
      <c r="B40367" s="85" t="s">
        <v>5532</v>
      </c>
      <c r="C40367" s="86" t="s">
        <v>7</v>
      </c>
      <c r="D40367" s="87">
        <v>2.5</v>
      </c>
      <c r="E40367" s="88">
        <v>8300</v>
      </c>
      <c r="F40367" s="89">
        <f>+D40367*E40367</f>
        <v>20750</v>
      </c>
    </row>
    <row r="40368" spans="1:6" ht="409.6" hidden="1" customHeight="1" x14ac:dyDescent="0.2"/>
    <row r="40369" spans="1:6" ht="25.5" customHeight="1" x14ac:dyDescent="0.2">
      <c r="A40369" s="84" t="s">
        <v>5535</v>
      </c>
      <c r="B40369" s="85" t="s">
        <v>5536</v>
      </c>
      <c r="C40369" s="86" t="s">
        <v>4880</v>
      </c>
      <c r="D40369" s="87">
        <v>0.1638</v>
      </c>
      <c r="E40369" s="88">
        <v>106400</v>
      </c>
      <c r="F40369" s="89">
        <f>+D40369*E40369</f>
        <v>17428.32</v>
      </c>
    </row>
    <row r="40370" spans="1:6" ht="409.6" hidden="1" customHeight="1" x14ac:dyDescent="0.2"/>
    <row r="40371" spans="1:6" ht="25.5" customHeight="1" x14ac:dyDescent="0.2">
      <c r="A40371" s="84" t="s">
        <v>5537</v>
      </c>
      <c r="B40371" s="85" t="s">
        <v>5538</v>
      </c>
      <c r="C40371" s="86" t="s">
        <v>4880</v>
      </c>
      <c r="D40371" s="87">
        <v>0.1638</v>
      </c>
      <c r="E40371" s="88">
        <v>219700</v>
      </c>
      <c r="F40371" s="89">
        <f>+D40371*E40371</f>
        <v>35986.86</v>
      </c>
    </row>
    <row r="40372" spans="1:6" ht="409.6" hidden="1" customHeight="1" x14ac:dyDescent="0.2"/>
    <row r="40373" spans="1:6" ht="25.5" customHeight="1" x14ac:dyDescent="0.2">
      <c r="A40373" s="84" t="s">
        <v>5539</v>
      </c>
      <c r="B40373" s="85" t="s">
        <v>5540</v>
      </c>
      <c r="C40373" s="86" t="s">
        <v>4880</v>
      </c>
      <c r="D40373" s="87">
        <v>0.3276</v>
      </c>
      <c r="E40373" s="88">
        <v>171600</v>
      </c>
      <c r="F40373" s="89">
        <f>+D40373*E40373</f>
        <v>56216.160000000003</v>
      </c>
    </row>
    <row r="40374" spans="1:6" ht="409.6" hidden="1" customHeight="1" x14ac:dyDescent="0.2"/>
    <row r="40375" spans="1:6" ht="25.5" customHeight="1" x14ac:dyDescent="0.2">
      <c r="A40375" s="84" t="s">
        <v>5450</v>
      </c>
      <c r="B40375" s="85" t="s">
        <v>5451</v>
      </c>
      <c r="C40375" s="86" t="s">
        <v>7</v>
      </c>
      <c r="D40375" s="87">
        <v>0.15</v>
      </c>
      <c r="E40375" s="88">
        <v>15900</v>
      </c>
      <c r="F40375" s="89">
        <f>+D40375*E40375</f>
        <v>2385</v>
      </c>
    </row>
    <row r="40376" spans="1:6" ht="409.6" hidden="1" customHeight="1" x14ac:dyDescent="0.2"/>
    <row r="40377" spans="1:6" ht="25.5" customHeight="1" thickBot="1" x14ac:dyDescent="0.25">
      <c r="A40377" s="84" t="s">
        <v>5680</v>
      </c>
      <c r="B40377" s="85" t="s">
        <v>5681</v>
      </c>
      <c r="C40377" s="86" t="s">
        <v>9</v>
      </c>
      <c r="D40377" s="87">
        <v>1</v>
      </c>
      <c r="E40377" s="88">
        <v>1310</v>
      </c>
      <c r="F40377" s="89">
        <f>+D40377*E40377</f>
        <v>1310</v>
      </c>
    </row>
    <row r="40378" spans="1:6" ht="409.6" hidden="1" customHeight="1" thickBot="1" x14ac:dyDescent="0.25"/>
    <row r="40379" spans="1:6" ht="13.5" customHeight="1" thickBot="1" x14ac:dyDescent="0.25">
      <c r="A40379" s="90" t="s">
        <v>4883</v>
      </c>
      <c r="B40379" s="91"/>
      <c r="C40379" s="92">
        <v>46.125557351373601</v>
      </c>
      <c r="D40379" s="91"/>
      <c r="E40379" s="93" t="s">
        <v>4884</v>
      </c>
      <c r="F40379" s="94">
        <v>626999</v>
      </c>
    </row>
    <row r="40380" spans="1:6" ht="0.2" customHeight="1" x14ac:dyDescent="0.2"/>
    <row r="40381" spans="1:6" ht="12.75" customHeight="1" x14ac:dyDescent="0.2">
      <c r="A40381" s="80" t="s">
        <v>4871</v>
      </c>
      <c r="B40381" s="81" t="s">
        <v>4885</v>
      </c>
      <c r="C40381" s="82" t="s">
        <v>4870</v>
      </c>
      <c r="D40381" s="82" t="s">
        <v>4873</v>
      </c>
      <c r="E40381" s="82" t="s">
        <v>4874</v>
      </c>
      <c r="F40381" s="83" t="s">
        <v>4875</v>
      </c>
    </row>
    <row r="40382" spans="1:6" ht="409.6" hidden="1" customHeight="1" x14ac:dyDescent="0.2"/>
    <row r="40383" spans="1:6" ht="25.5" customHeight="1" x14ac:dyDescent="0.2">
      <c r="A40383" s="84" t="s">
        <v>5541</v>
      </c>
      <c r="B40383" s="85" t="s">
        <v>5542</v>
      </c>
      <c r="C40383" s="86" t="s">
        <v>4888</v>
      </c>
      <c r="D40383" s="87">
        <v>2</v>
      </c>
      <c r="E40383" s="88">
        <v>198902</v>
      </c>
      <c r="F40383" s="89">
        <f>+D40383*E40383</f>
        <v>397804</v>
      </c>
    </row>
    <row r="40384" spans="1:6" ht="409.6" hidden="1" customHeight="1" x14ac:dyDescent="0.2"/>
    <row r="40385" spans="1:6" ht="25.5" customHeight="1" x14ac:dyDescent="0.2">
      <c r="A40385" s="84" t="s">
        <v>4947</v>
      </c>
      <c r="B40385" s="85" t="s">
        <v>4948</v>
      </c>
      <c r="C40385" s="86" t="s">
        <v>4888</v>
      </c>
      <c r="D40385" s="87">
        <v>1.2</v>
      </c>
      <c r="E40385" s="88">
        <v>198902</v>
      </c>
      <c r="F40385" s="89">
        <f>+D40385*E40385</f>
        <v>238682.4</v>
      </c>
    </row>
    <row r="40386" spans="1:6" ht="409.6" hidden="1" customHeight="1" x14ac:dyDescent="0.2"/>
    <row r="40387" spans="1:6" ht="25.5" customHeight="1" thickBot="1" x14ac:dyDescent="0.25">
      <c r="A40387" s="84" t="s">
        <v>5543</v>
      </c>
      <c r="B40387" s="85" t="s">
        <v>5544</v>
      </c>
      <c r="C40387" s="86" t="s">
        <v>4888</v>
      </c>
      <c r="D40387" s="87">
        <v>0.33333000000000002</v>
      </c>
      <c r="E40387" s="88">
        <v>117001</v>
      </c>
      <c r="F40387" s="89">
        <f>+D40387*E40387</f>
        <v>38999.943330000002</v>
      </c>
    </row>
    <row r="40388" spans="1:6" ht="409.6" hidden="1" customHeight="1" thickBot="1" x14ac:dyDescent="0.25"/>
    <row r="40389" spans="1:6" ht="13.5" customHeight="1" thickBot="1" x14ac:dyDescent="0.25">
      <c r="A40389" s="90" t="s">
        <v>4893</v>
      </c>
      <c r="B40389" s="91"/>
      <c r="C40389" s="92">
        <v>49.692532576686602</v>
      </c>
      <c r="D40389" s="91"/>
      <c r="E40389" s="93" t="s">
        <v>4884</v>
      </c>
      <c r="F40389" s="94">
        <v>675486</v>
      </c>
    </row>
    <row r="40390" spans="1:6" ht="0.2" customHeight="1" x14ac:dyDescent="0.2"/>
    <row r="40391" spans="1:6" ht="12.75" customHeight="1" x14ac:dyDescent="0.2">
      <c r="A40391" s="80" t="s">
        <v>4871</v>
      </c>
      <c r="B40391" s="81" t="s">
        <v>4894</v>
      </c>
      <c r="C40391" s="82" t="s">
        <v>4870</v>
      </c>
      <c r="D40391" s="82" t="s">
        <v>4873</v>
      </c>
      <c r="E40391" s="82" t="s">
        <v>4874</v>
      </c>
      <c r="F40391" s="83" t="s">
        <v>4875</v>
      </c>
    </row>
    <row r="40392" spans="1:6" ht="409.6" hidden="1" customHeight="1" x14ac:dyDescent="0.2"/>
    <row r="40393" spans="1:6" ht="25.5" customHeight="1" thickBot="1" x14ac:dyDescent="0.25">
      <c r="A40393" s="84" t="s">
        <v>4895</v>
      </c>
      <c r="B40393" s="85" t="s">
        <v>4896</v>
      </c>
      <c r="C40393" s="86" t="s">
        <v>4897</v>
      </c>
      <c r="D40393" s="87">
        <v>0.05</v>
      </c>
      <c r="E40393" s="88">
        <v>675486</v>
      </c>
      <c r="F40393" s="89">
        <f>+D40393*E40393</f>
        <v>33774.300000000003</v>
      </c>
    </row>
    <row r="40394" spans="1:6" ht="409.6" hidden="1" customHeight="1" thickBot="1" x14ac:dyDescent="0.25"/>
    <row r="40395" spans="1:6" ht="13.5" customHeight="1" thickBot="1" x14ac:dyDescent="0.25">
      <c r="A40395" s="90" t="s">
        <v>4898</v>
      </c>
      <c r="B40395" s="91"/>
      <c r="C40395" s="92">
        <v>2.4846045591544699</v>
      </c>
      <c r="D40395" s="91"/>
      <c r="E40395" s="93" t="s">
        <v>4884</v>
      </c>
      <c r="F40395" s="94">
        <v>33774</v>
      </c>
    </row>
    <row r="40396" spans="1:6" ht="0.2" customHeight="1" x14ac:dyDescent="0.2"/>
    <row r="40397" spans="1:6" ht="12.75" customHeight="1" x14ac:dyDescent="0.2">
      <c r="A40397" s="80" t="s">
        <v>4871</v>
      </c>
      <c r="B40397" s="81" t="s">
        <v>4899</v>
      </c>
      <c r="C40397" s="82" t="s">
        <v>4870</v>
      </c>
      <c r="D40397" s="82" t="s">
        <v>4873</v>
      </c>
      <c r="E40397" s="82" t="s">
        <v>4874</v>
      </c>
      <c r="F40397" s="83" t="s">
        <v>4875</v>
      </c>
    </row>
    <row r="40398" spans="1:6" ht="409.6" hidden="1" customHeight="1" x14ac:dyDescent="0.2"/>
    <row r="40399" spans="1:6" ht="25.5" customHeight="1" thickBot="1" x14ac:dyDescent="0.25">
      <c r="A40399" s="84" t="s">
        <v>5476</v>
      </c>
      <c r="B40399" s="85" t="s">
        <v>5477</v>
      </c>
      <c r="C40399" s="86" t="s">
        <v>109</v>
      </c>
      <c r="D40399" s="87">
        <v>1</v>
      </c>
      <c r="E40399" s="88">
        <v>23072</v>
      </c>
      <c r="F40399" s="89">
        <f>+D40399*E40399</f>
        <v>23072</v>
      </c>
    </row>
    <row r="40400" spans="1:6" ht="409.6" hidden="1" customHeight="1" thickBot="1" x14ac:dyDescent="0.25"/>
    <row r="40401" spans="1:6" ht="13.5" customHeight="1" thickBot="1" x14ac:dyDescent="0.25">
      <c r="A40401" s="90" t="s">
        <v>4904</v>
      </c>
      <c r="B40401" s="91"/>
      <c r="C40401" s="92">
        <v>1.69730551278533</v>
      </c>
      <c r="D40401" s="91"/>
      <c r="E40401" s="93" t="s">
        <v>4884</v>
      </c>
      <c r="F40401" s="94">
        <v>23072</v>
      </c>
    </row>
    <row r="40402" spans="1:6" ht="0.2" customHeight="1" thickBot="1" x14ac:dyDescent="0.25"/>
    <row r="40403" spans="1:6" ht="12.75" customHeight="1" thickBot="1" x14ac:dyDescent="0.3">
      <c r="A40403" s="157" t="s">
        <v>4909</v>
      </c>
      <c r="B40403" s="158"/>
      <c r="C40403" s="158"/>
      <c r="D40403" s="158"/>
      <c r="E40403" s="159">
        <v>1359331</v>
      </c>
      <c r="F40403" s="160"/>
    </row>
    <row r="40404" spans="1:6" ht="12.75" customHeight="1" x14ac:dyDescent="0.2"/>
    <row r="40405" spans="1:6" ht="12.75" customHeight="1" x14ac:dyDescent="0.2"/>
    <row r="40406" spans="1:6" ht="409.6" hidden="1" customHeight="1" x14ac:dyDescent="0.2"/>
    <row r="40407" spans="1:6" ht="12.75" customHeight="1" x14ac:dyDescent="0.25">
      <c r="A40407" s="144" t="s">
        <v>4868</v>
      </c>
      <c r="B40407" s="145"/>
      <c r="C40407" s="145"/>
      <c r="D40407" s="145"/>
      <c r="E40407" s="146"/>
      <c r="F40407" s="147"/>
    </row>
    <row r="40408" spans="1:6" ht="12.75" customHeight="1" x14ac:dyDescent="0.2">
      <c r="A40408" s="138" t="s">
        <v>4435</v>
      </c>
      <c r="B40408" s="139"/>
      <c r="C40408" s="139"/>
      <c r="D40408" s="140"/>
      <c r="E40408" s="76" t="s">
        <v>4869</v>
      </c>
      <c r="F40408" s="77" t="s">
        <v>4870</v>
      </c>
    </row>
    <row r="40409" spans="1:6" ht="12.75" customHeight="1" x14ac:dyDescent="0.2">
      <c r="A40409" s="141"/>
      <c r="B40409" s="142"/>
      <c r="C40409" s="142"/>
      <c r="D40409" s="143"/>
      <c r="E40409" s="78" t="s">
        <v>4434</v>
      </c>
      <c r="F40409" s="79" t="s">
        <v>9</v>
      </c>
    </row>
    <row r="40410" spans="1:6" ht="409.6" hidden="1" customHeight="1" x14ac:dyDescent="0.2"/>
    <row r="40411" spans="1:6" ht="12.75" customHeight="1" x14ac:dyDescent="0.2">
      <c r="A40411" s="80" t="s">
        <v>4871</v>
      </c>
      <c r="B40411" s="81" t="s">
        <v>4872</v>
      </c>
      <c r="C40411" s="82" t="s">
        <v>4870</v>
      </c>
      <c r="D40411" s="82" t="s">
        <v>4873</v>
      </c>
      <c r="E40411" s="82" t="s">
        <v>4874</v>
      </c>
      <c r="F40411" s="83" t="s">
        <v>4875</v>
      </c>
    </row>
    <row r="40412" spans="1:6" ht="409.6" hidden="1" customHeight="1" x14ac:dyDescent="0.2"/>
    <row r="40413" spans="1:6" ht="25.5" customHeight="1" x14ac:dyDescent="0.2">
      <c r="A40413" s="84" t="s">
        <v>7535</v>
      </c>
      <c r="B40413" s="85" t="s">
        <v>7536</v>
      </c>
      <c r="C40413" s="86" t="s">
        <v>263</v>
      </c>
      <c r="D40413" s="87">
        <v>9.77</v>
      </c>
      <c r="E40413" s="88">
        <v>12074</v>
      </c>
      <c r="F40413" s="89">
        <f>+D40413*E40413</f>
        <v>117962.98</v>
      </c>
    </row>
    <row r="40414" spans="1:6" ht="409.6" hidden="1" customHeight="1" x14ac:dyDescent="0.2"/>
    <row r="40415" spans="1:6" ht="25.5" customHeight="1" x14ac:dyDescent="0.2">
      <c r="A40415" s="84" t="s">
        <v>7506</v>
      </c>
      <c r="B40415" s="85" t="s">
        <v>7507</v>
      </c>
      <c r="C40415" s="86" t="s">
        <v>263</v>
      </c>
      <c r="D40415" s="87">
        <v>39</v>
      </c>
      <c r="E40415" s="88">
        <v>3720</v>
      </c>
      <c r="F40415" s="89">
        <f>+D40415*E40415</f>
        <v>145080</v>
      </c>
    </row>
    <row r="40416" spans="1:6" ht="409.6" hidden="1" customHeight="1" x14ac:dyDescent="0.2"/>
    <row r="40417" spans="1:6" ht="25.5" customHeight="1" x14ac:dyDescent="0.2">
      <c r="A40417" s="84" t="s">
        <v>7539</v>
      </c>
      <c r="B40417" s="85" t="s">
        <v>7540</v>
      </c>
      <c r="C40417" s="86" t="s">
        <v>7</v>
      </c>
      <c r="D40417" s="87">
        <v>10</v>
      </c>
      <c r="E40417" s="88">
        <v>5634</v>
      </c>
      <c r="F40417" s="89">
        <f>+D40417*E40417</f>
        <v>56340</v>
      </c>
    </row>
    <row r="40418" spans="1:6" ht="409.6" hidden="1" customHeight="1" x14ac:dyDescent="0.2"/>
    <row r="40419" spans="1:6" ht="25.5" customHeight="1" x14ac:dyDescent="0.2">
      <c r="A40419" s="84" t="s">
        <v>5531</v>
      </c>
      <c r="B40419" s="85" t="s">
        <v>5532</v>
      </c>
      <c r="C40419" s="86" t="s">
        <v>7</v>
      </c>
      <c r="D40419" s="87">
        <v>2.5</v>
      </c>
      <c r="E40419" s="88">
        <v>8300</v>
      </c>
      <c r="F40419" s="89">
        <f>+D40419*E40419</f>
        <v>20750</v>
      </c>
    </row>
    <row r="40420" spans="1:6" ht="409.6" hidden="1" customHeight="1" x14ac:dyDescent="0.2"/>
    <row r="40421" spans="1:6" ht="25.5" customHeight="1" x14ac:dyDescent="0.2">
      <c r="A40421" s="84" t="s">
        <v>5535</v>
      </c>
      <c r="B40421" s="85" t="s">
        <v>5536</v>
      </c>
      <c r="C40421" s="86" t="s">
        <v>4880</v>
      </c>
      <c r="D40421" s="87">
        <v>0.1638</v>
      </c>
      <c r="E40421" s="88">
        <v>106400</v>
      </c>
      <c r="F40421" s="89">
        <f>+D40421*E40421</f>
        <v>17428.32</v>
      </c>
    </row>
    <row r="40422" spans="1:6" ht="409.6" hidden="1" customHeight="1" x14ac:dyDescent="0.2"/>
    <row r="40423" spans="1:6" ht="25.5" customHeight="1" x14ac:dyDescent="0.2">
      <c r="A40423" s="84" t="s">
        <v>5537</v>
      </c>
      <c r="B40423" s="85" t="s">
        <v>5538</v>
      </c>
      <c r="C40423" s="86" t="s">
        <v>4880</v>
      </c>
      <c r="D40423" s="87">
        <v>0.1638</v>
      </c>
      <c r="E40423" s="88">
        <v>219700</v>
      </c>
      <c r="F40423" s="89">
        <f>+D40423*E40423</f>
        <v>35986.86</v>
      </c>
    </row>
    <row r="40424" spans="1:6" ht="409.6" hidden="1" customHeight="1" x14ac:dyDescent="0.2"/>
    <row r="40425" spans="1:6" ht="25.5" customHeight="1" x14ac:dyDescent="0.2">
      <c r="A40425" s="84" t="s">
        <v>5539</v>
      </c>
      <c r="B40425" s="85" t="s">
        <v>5540</v>
      </c>
      <c r="C40425" s="86" t="s">
        <v>4880</v>
      </c>
      <c r="D40425" s="87">
        <v>0.3276</v>
      </c>
      <c r="E40425" s="88">
        <v>171600</v>
      </c>
      <c r="F40425" s="89">
        <f>+D40425*E40425</f>
        <v>56216.160000000003</v>
      </c>
    </row>
    <row r="40426" spans="1:6" ht="409.6" hidden="1" customHeight="1" x14ac:dyDescent="0.2"/>
    <row r="40427" spans="1:6" ht="25.5" customHeight="1" x14ac:dyDescent="0.2">
      <c r="A40427" s="84" t="s">
        <v>5450</v>
      </c>
      <c r="B40427" s="85" t="s">
        <v>5451</v>
      </c>
      <c r="C40427" s="86" t="s">
        <v>7</v>
      </c>
      <c r="D40427" s="87">
        <v>0.15</v>
      </c>
      <c r="E40427" s="88">
        <v>15900</v>
      </c>
      <c r="F40427" s="89">
        <f>+D40427*E40427</f>
        <v>2385</v>
      </c>
    </row>
    <row r="40428" spans="1:6" ht="409.6" hidden="1" customHeight="1" x14ac:dyDescent="0.2"/>
    <row r="40429" spans="1:6" ht="25.5" customHeight="1" thickBot="1" x14ac:dyDescent="0.25">
      <c r="A40429" s="84" t="s">
        <v>5680</v>
      </c>
      <c r="B40429" s="85" t="s">
        <v>5681</v>
      </c>
      <c r="C40429" s="86" t="s">
        <v>9</v>
      </c>
      <c r="D40429" s="87">
        <v>1</v>
      </c>
      <c r="E40429" s="88">
        <v>1310</v>
      </c>
      <c r="F40429" s="89">
        <f>+D40429*E40429</f>
        <v>1310</v>
      </c>
    </row>
    <row r="40430" spans="1:6" ht="409.6" hidden="1" customHeight="1" thickBot="1" x14ac:dyDescent="0.25"/>
    <row r="40431" spans="1:6" ht="13.5" customHeight="1" thickBot="1" x14ac:dyDescent="0.25">
      <c r="A40431" s="90" t="s">
        <v>4883</v>
      </c>
      <c r="B40431" s="91"/>
      <c r="C40431" s="92">
        <v>38.2410559702342</v>
      </c>
      <c r="D40431" s="91"/>
      <c r="E40431" s="93" t="s">
        <v>4884</v>
      </c>
      <c r="F40431" s="94">
        <v>453459</v>
      </c>
    </row>
    <row r="40432" spans="1:6" ht="0.2" customHeight="1" x14ac:dyDescent="0.2"/>
    <row r="40433" spans="1:6" ht="12.75" customHeight="1" x14ac:dyDescent="0.2">
      <c r="A40433" s="80" t="s">
        <v>4871</v>
      </c>
      <c r="B40433" s="81" t="s">
        <v>4885</v>
      </c>
      <c r="C40433" s="82" t="s">
        <v>4870</v>
      </c>
      <c r="D40433" s="82" t="s">
        <v>4873</v>
      </c>
      <c r="E40433" s="82" t="s">
        <v>4874</v>
      </c>
      <c r="F40433" s="83" t="s">
        <v>4875</v>
      </c>
    </row>
    <row r="40434" spans="1:6" ht="409.6" hidden="1" customHeight="1" x14ac:dyDescent="0.2"/>
    <row r="40435" spans="1:6" ht="25.5" customHeight="1" x14ac:dyDescent="0.2">
      <c r="A40435" s="84" t="s">
        <v>5541</v>
      </c>
      <c r="B40435" s="85" t="s">
        <v>5542</v>
      </c>
      <c r="C40435" s="86" t="s">
        <v>4888</v>
      </c>
      <c r="D40435" s="87">
        <v>2</v>
      </c>
      <c r="E40435" s="88">
        <v>198902</v>
      </c>
      <c r="F40435" s="89">
        <f>+D40435*E40435</f>
        <v>397804</v>
      </c>
    </row>
    <row r="40436" spans="1:6" ht="409.6" hidden="1" customHeight="1" x14ac:dyDescent="0.2"/>
    <row r="40437" spans="1:6" ht="25.5" customHeight="1" x14ac:dyDescent="0.2">
      <c r="A40437" s="84" t="s">
        <v>4947</v>
      </c>
      <c r="B40437" s="85" t="s">
        <v>4948</v>
      </c>
      <c r="C40437" s="86" t="s">
        <v>4888</v>
      </c>
      <c r="D40437" s="87">
        <v>1.2</v>
      </c>
      <c r="E40437" s="88">
        <v>198902</v>
      </c>
      <c r="F40437" s="89">
        <f>+D40437*E40437</f>
        <v>238682.4</v>
      </c>
    </row>
    <row r="40438" spans="1:6" ht="409.6" hidden="1" customHeight="1" x14ac:dyDescent="0.2"/>
    <row r="40439" spans="1:6" ht="25.5" customHeight="1" thickBot="1" x14ac:dyDescent="0.25">
      <c r="A40439" s="84" t="s">
        <v>5543</v>
      </c>
      <c r="B40439" s="85" t="s">
        <v>5544</v>
      </c>
      <c r="C40439" s="86" t="s">
        <v>4888</v>
      </c>
      <c r="D40439" s="87">
        <v>0.33333000000000002</v>
      </c>
      <c r="E40439" s="88">
        <v>117001</v>
      </c>
      <c r="F40439" s="89">
        <f>+D40439*E40439</f>
        <v>38999.943330000002</v>
      </c>
    </row>
    <row r="40440" spans="1:6" ht="409.6" hidden="1" customHeight="1" thickBot="1" x14ac:dyDescent="0.25"/>
    <row r="40441" spans="1:6" ht="13.5" customHeight="1" thickBot="1" x14ac:dyDescent="0.25">
      <c r="A40441" s="90" t="s">
        <v>4893</v>
      </c>
      <c r="B40441" s="91"/>
      <c r="C40441" s="92">
        <v>56.965013227457497</v>
      </c>
      <c r="D40441" s="91"/>
      <c r="E40441" s="93" t="s">
        <v>4884</v>
      </c>
      <c r="F40441" s="94">
        <v>675486</v>
      </c>
    </row>
    <row r="40442" spans="1:6" ht="0.2" customHeight="1" x14ac:dyDescent="0.2"/>
    <row r="40443" spans="1:6" ht="12.75" customHeight="1" x14ac:dyDescent="0.2">
      <c r="A40443" s="80" t="s">
        <v>4871</v>
      </c>
      <c r="B40443" s="81" t="s">
        <v>4894</v>
      </c>
      <c r="C40443" s="82" t="s">
        <v>4870</v>
      </c>
      <c r="D40443" s="82" t="s">
        <v>4873</v>
      </c>
      <c r="E40443" s="82" t="s">
        <v>4874</v>
      </c>
      <c r="F40443" s="83" t="s">
        <v>4875</v>
      </c>
    </row>
    <row r="40444" spans="1:6" ht="409.6" hidden="1" customHeight="1" x14ac:dyDescent="0.2"/>
    <row r="40445" spans="1:6" ht="25.5" customHeight="1" thickBot="1" x14ac:dyDescent="0.25">
      <c r="A40445" s="84" t="s">
        <v>4895</v>
      </c>
      <c r="B40445" s="85" t="s">
        <v>4896</v>
      </c>
      <c r="C40445" s="86" t="s">
        <v>4897</v>
      </c>
      <c r="D40445" s="87">
        <v>0.05</v>
      </c>
      <c r="E40445" s="88">
        <v>675486</v>
      </c>
      <c r="F40445" s="89">
        <f>+D40445*E40445</f>
        <v>33774.300000000003</v>
      </c>
    </row>
    <row r="40446" spans="1:6" ht="409.6" hidden="1" customHeight="1" thickBot="1" x14ac:dyDescent="0.25"/>
    <row r="40447" spans="1:6" ht="13.5" customHeight="1" thickBot="1" x14ac:dyDescent="0.25">
      <c r="A40447" s="90" t="s">
        <v>4898</v>
      </c>
      <c r="B40447" s="91"/>
      <c r="C40447" s="92">
        <v>2.8482253618049</v>
      </c>
      <c r="D40447" s="91"/>
      <c r="E40447" s="93" t="s">
        <v>4884</v>
      </c>
      <c r="F40447" s="94">
        <v>33774</v>
      </c>
    </row>
    <row r="40448" spans="1:6" ht="0.2" customHeight="1" x14ac:dyDescent="0.2"/>
    <row r="40449" spans="1:6" ht="12.75" customHeight="1" x14ac:dyDescent="0.2">
      <c r="A40449" s="80" t="s">
        <v>4871</v>
      </c>
      <c r="B40449" s="81" t="s">
        <v>4899</v>
      </c>
      <c r="C40449" s="82" t="s">
        <v>4870</v>
      </c>
      <c r="D40449" s="82" t="s">
        <v>4873</v>
      </c>
      <c r="E40449" s="82" t="s">
        <v>4874</v>
      </c>
      <c r="F40449" s="83" t="s">
        <v>4875</v>
      </c>
    </row>
    <row r="40450" spans="1:6" ht="409.6" hidden="1" customHeight="1" x14ac:dyDescent="0.2"/>
    <row r="40451" spans="1:6" ht="25.5" customHeight="1" thickBot="1" x14ac:dyDescent="0.25">
      <c r="A40451" s="84" t="s">
        <v>5476</v>
      </c>
      <c r="B40451" s="85" t="s">
        <v>5477</v>
      </c>
      <c r="C40451" s="86" t="s">
        <v>109</v>
      </c>
      <c r="D40451" s="87">
        <v>1</v>
      </c>
      <c r="E40451" s="88">
        <v>23072</v>
      </c>
      <c r="F40451" s="89">
        <f>+D40451*E40451</f>
        <v>23072</v>
      </c>
    </row>
    <row r="40452" spans="1:6" ht="409.6" hidden="1" customHeight="1" thickBot="1" x14ac:dyDescent="0.25"/>
    <row r="40453" spans="1:6" ht="13.5" customHeight="1" thickBot="1" x14ac:dyDescent="0.25">
      <c r="A40453" s="90" t="s">
        <v>4904</v>
      </c>
      <c r="B40453" s="91"/>
      <c r="C40453" s="92">
        <v>1.94570544050343</v>
      </c>
      <c r="D40453" s="91"/>
      <c r="E40453" s="93" t="s">
        <v>4884</v>
      </c>
      <c r="F40453" s="94">
        <v>23072</v>
      </c>
    </row>
    <row r="40454" spans="1:6" ht="0.2" customHeight="1" thickBot="1" x14ac:dyDescent="0.25"/>
    <row r="40455" spans="1:6" ht="12.75" customHeight="1" thickBot="1" x14ac:dyDescent="0.3">
      <c r="A40455" s="157" t="s">
        <v>4909</v>
      </c>
      <c r="B40455" s="158"/>
      <c r="C40455" s="158"/>
      <c r="D40455" s="158"/>
      <c r="E40455" s="159">
        <v>1185791</v>
      </c>
      <c r="F40455" s="160"/>
    </row>
    <row r="40456" spans="1:6" ht="12.75" customHeight="1" x14ac:dyDescent="0.2"/>
    <row r="40457" spans="1:6" ht="12.75" customHeight="1" x14ac:dyDescent="0.2"/>
    <row r="40458" spans="1:6" ht="409.6" hidden="1" customHeight="1" x14ac:dyDescent="0.2"/>
    <row r="40459" spans="1:6" ht="12.75" customHeight="1" x14ac:dyDescent="0.25">
      <c r="A40459" s="144" t="s">
        <v>4868</v>
      </c>
      <c r="B40459" s="145"/>
      <c r="C40459" s="145"/>
      <c r="D40459" s="145"/>
      <c r="E40459" s="146"/>
      <c r="F40459" s="147"/>
    </row>
    <row r="40460" spans="1:6" ht="12.75" customHeight="1" x14ac:dyDescent="0.2">
      <c r="A40460" s="138" t="s">
        <v>4437</v>
      </c>
      <c r="B40460" s="139"/>
      <c r="C40460" s="139"/>
      <c r="D40460" s="140"/>
      <c r="E40460" s="76" t="s">
        <v>4869</v>
      </c>
      <c r="F40460" s="77" t="s">
        <v>4870</v>
      </c>
    </row>
    <row r="40461" spans="1:6" ht="12.75" customHeight="1" x14ac:dyDescent="0.2">
      <c r="A40461" s="141"/>
      <c r="B40461" s="142"/>
      <c r="C40461" s="142"/>
      <c r="D40461" s="143"/>
      <c r="E40461" s="78" t="s">
        <v>4436</v>
      </c>
      <c r="F40461" s="79" t="s">
        <v>9</v>
      </c>
    </row>
    <row r="40462" spans="1:6" ht="409.6" hidden="1" customHeight="1" x14ac:dyDescent="0.2"/>
    <row r="40463" spans="1:6" ht="12.75" customHeight="1" x14ac:dyDescent="0.2">
      <c r="A40463" s="80" t="s">
        <v>4871</v>
      </c>
      <c r="B40463" s="81" t="s">
        <v>4872</v>
      </c>
      <c r="C40463" s="82" t="s">
        <v>4870</v>
      </c>
      <c r="D40463" s="82" t="s">
        <v>4873</v>
      </c>
      <c r="E40463" s="82" t="s">
        <v>4874</v>
      </c>
      <c r="F40463" s="83" t="s">
        <v>4875</v>
      </c>
    </row>
    <row r="40464" spans="1:6" ht="409.6" hidden="1" customHeight="1" x14ac:dyDescent="0.2"/>
    <row r="40465" spans="1:6" ht="25.5" customHeight="1" x14ac:dyDescent="0.2">
      <c r="A40465" s="84" t="s">
        <v>7549</v>
      </c>
      <c r="B40465" s="85" t="s">
        <v>7550</v>
      </c>
      <c r="C40465" s="86" t="s">
        <v>263</v>
      </c>
      <c r="D40465" s="87">
        <v>24</v>
      </c>
      <c r="E40465" s="88">
        <v>16822</v>
      </c>
      <c r="F40465" s="89">
        <f>+D40465*E40465</f>
        <v>403728</v>
      </c>
    </row>
    <row r="40466" spans="1:6" ht="409.6" hidden="1" customHeight="1" x14ac:dyDescent="0.2"/>
    <row r="40467" spans="1:6" ht="25.5" customHeight="1" x14ac:dyDescent="0.2">
      <c r="A40467" s="84" t="s">
        <v>7551</v>
      </c>
      <c r="B40467" s="85" t="s">
        <v>7552</v>
      </c>
      <c r="C40467" s="86" t="s">
        <v>9</v>
      </c>
      <c r="D40467" s="87">
        <v>1</v>
      </c>
      <c r="E40467" s="88">
        <v>85371</v>
      </c>
      <c r="F40467" s="89">
        <f>+D40467*E40467</f>
        <v>85371</v>
      </c>
    </row>
    <row r="40468" spans="1:6" ht="409.6" hidden="1" customHeight="1" x14ac:dyDescent="0.2"/>
    <row r="40469" spans="1:6" ht="25.5" customHeight="1" x14ac:dyDescent="0.2">
      <c r="A40469" s="84" t="s">
        <v>7553</v>
      </c>
      <c r="B40469" s="85" t="s">
        <v>7554</v>
      </c>
      <c r="C40469" s="86" t="s">
        <v>117</v>
      </c>
      <c r="D40469" s="87">
        <v>13.9755</v>
      </c>
      <c r="E40469" s="88">
        <v>24400</v>
      </c>
      <c r="F40469" s="89">
        <f>+D40469*E40469</f>
        <v>341002.2</v>
      </c>
    </row>
    <row r="40470" spans="1:6" ht="409.6" hidden="1" customHeight="1" x14ac:dyDescent="0.2"/>
    <row r="40471" spans="1:6" ht="25.5" customHeight="1" x14ac:dyDescent="0.2">
      <c r="A40471" s="84" t="s">
        <v>7555</v>
      </c>
      <c r="B40471" s="85" t="s">
        <v>7556</v>
      </c>
      <c r="C40471" s="86" t="s">
        <v>9</v>
      </c>
      <c r="D40471" s="87">
        <v>2</v>
      </c>
      <c r="E40471" s="88">
        <v>15100</v>
      </c>
      <c r="F40471" s="89">
        <f>+D40471*E40471</f>
        <v>30200</v>
      </c>
    </row>
    <row r="40472" spans="1:6" ht="409.6" hidden="1" customHeight="1" x14ac:dyDescent="0.2"/>
    <row r="40473" spans="1:6" ht="25.5" customHeight="1" x14ac:dyDescent="0.2">
      <c r="A40473" s="84" t="s">
        <v>6946</v>
      </c>
      <c r="B40473" s="85" t="s">
        <v>6947</v>
      </c>
      <c r="C40473" s="86" t="s">
        <v>7</v>
      </c>
      <c r="D40473" s="87">
        <v>5</v>
      </c>
      <c r="E40473" s="88">
        <v>8800</v>
      </c>
      <c r="F40473" s="89">
        <f>+D40473*E40473</f>
        <v>44000</v>
      </c>
    </row>
    <row r="40474" spans="1:6" ht="409.6" hidden="1" customHeight="1" x14ac:dyDescent="0.2"/>
    <row r="40475" spans="1:6" ht="25.5" customHeight="1" x14ac:dyDescent="0.2">
      <c r="A40475" s="84" t="s">
        <v>7485</v>
      </c>
      <c r="B40475" s="85" t="s">
        <v>7486</v>
      </c>
      <c r="C40475" s="86" t="s">
        <v>263</v>
      </c>
      <c r="D40475" s="87">
        <v>18</v>
      </c>
      <c r="E40475" s="88">
        <v>9702</v>
      </c>
      <c r="F40475" s="89">
        <f>+D40475*E40475</f>
        <v>174636</v>
      </c>
    </row>
    <row r="40476" spans="1:6" ht="409.6" hidden="1" customHeight="1" x14ac:dyDescent="0.2"/>
    <row r="40477" spans="1:6" ht="25.5" customHeight="1" x14ac:dyDescent="0.2">
      <c r="A40477" s="84" t="s">
        <v>7557</v>
      </c>
      <c r="B40477" s="85" t="s">
        <v>7558</v>
      </c>
      <c r="C40477" s="86" t="s">
        <v>9</v>
      </c>
      <c r="D40477" s="87">
        <v>10</v>
      </c>
      <c r="E40477" s="88">
        <v>18160</v>
      </c>
      <c r="F40477" s="89">
        <f>+D40477*E40477</f>
        <v>181600</v>
      </c>
    </row>
    <row r="40478" spans="1:6" ht="409.6" hidden="1" customHeight="1" x14ac:dyDescent="0.2"/>
    <row r="40479" spans="1:6" ht="25.5" customHeight="1" x14ac:dyDescent="0.2">
      <c r="A40479" s="84" t="s">
        <v>5539</v>
      </c>
      <c r="B40479" s="85" t="s">
        <v>5540</v>
      </c>
      <c r="C40479" s="86" t="s">
        <v>4880</v>
      </c>
      <c r="D40479" s="87">
        <v>0.45</v>
      </c>
      <c r="E40479" s="88">
        <v>171600</v>
      </c>
      <c r="F40479" s="89">
        <f>+D40479*E40479</f>
        <v>77220</v>
      </c>
    </row>
    <row r="40480" spans="1:6" ht="409.6" hidden="1" customHeight="1" x14ac:dyDescent="0.2"/>
    <row r="40481" spans="1:6" ht="25.5" customHeight="1" x14ac:dyDescent="0.2">
      <c r="A40481" s="84" t="s">
        <v>5535</v>
      </c>
      <c r="B40481" s="85" t="s">
        <v>5536</v>
      </c>
      <c r="C40481" s="86" t="s">
        <v>4880</v>
      </c>
      <c r="D40481" s="87">
        <v>0.3</v>
      </c>
      <c r="E40481" s="88">
        <v>106400</v>
      </c>
      <c r="F40481" s="89">
        <f>+D40481*E40481</f>
        <v>31920</v>
      </c>
    </row>
    <row r="40482" spans="1:6" ht="409.6" hidden="1" customHeight="1" x14ac:dyDescent="0.2"/>
    <row r="40483" spans="1:6" ht="25.5" customHeight="1" x14ac:dyDescent="0.2">
      <c r="A40483" s="84" t="s">
        <v>5537</v>
      </c>
      <c r="B40483" s="85" t="s">
        <v>5538</v>
      </c>
      <c r="C40483" s="86" t="s">
        <v>4880</v>
      </c>
      <c r="D40483" s="87">
        <v>0.3</v>
      </c>
      <c r="E40483" s="88">
        <v>219700</v>
      </c>
      <c r="F40483" s="89">
        <f>+D40483*E40483</f>
        <v>65910</v>
      </c>
    </row>
    <row r="40484" spans="1:6" ht="409.6" hidden="1" customHeight="1" x14ac:dyDescent="0.2"/>
    <row r="40485" spans="1:6" ht="25.5" customHeight="1" thickBot="1" x14ac:dyDescent="0.25">
      <c r="A40485" s="84" t="s">
        <v>7559</v>
      </c>
      <c r="B40485" s="85" t="s">
        <v>7560</v>
      </c>
      <c r="C40485" s="86" t="s">
        <v>263</v>
      </c>
      <c r="D40485" s="87">
        <v>50.72</v>
      </c>
      <c r="E40485" s="88">
        <v>6127</v>
      </c>
      <c r="F40485" s="89">
        <f>+D40485*E40485</f>
        <v>310761.44</v>
      </c>
    </row>
    <row r="40486" spans="1:6" ht="409.6" hidden="1" customHeight="1" thickBot="1" x14ac:dyDescent="0.25"/>
    <row r="40487" spans="1:6" ht="13.5" customHeight="1" thickBot="1" x14ac:dyDescent="0.25">
      <c r="A40487" s="90" t="s">
        <v>4883</v>
      </c>
      <c r="B40487" s="91"/>
      <c r="C40487" s="92">
        <v>68.226766207367305</v>
      </c>
      <c r="D40487" s="91"/>
      <c r="E40487" s="93" t="s">
        <v>4884</v>
      </c>
      <c r="F40487" s="94">
        <v>1746348</v>
      </c>
    </row>
    <row r="40488" spans="1:6" ht="0.2" customHeight="1" x14ac:dyDescent="0.2"/>
    <row r="40489" spans="1:6" ht="12.75" customHeight="1" x14ac:dyDescent="0.2">
      <c r="A40489" s="80" t="s">
        <v>4871</v>
      </c>
      <c r="B40489" s="81" t="s">
        <v>4885</v>
      </c>
      <c r="C40489" s="82" t="s">
        <v>4870</v>
      </c>
      <c r="D40489" s="82" t="s">
        <v>4873</v>
      </c>
      <c r="E40489" s="82" t="s">
        <v>4874</v>
      </c>
      <c r="F40489" s="83" t="s">
        <v>4875</v>
      </c>
    </row>
    <row r="40490" spans="1:6" ht="409.6" hidden="1" customHeight="1" x14ac:dyDescent="0.2"/>
    <row r="40491" spans="1:6" ht="25.5" customHeight="1" x14ac:dyDescent="0.2">
      <c r="A40491" s="84" t="s">
        <v>5541</v>
      </c>
      <c r="B40491" s="85" t="s">
        <v>5542</v>
      </c>
      <c r="C40491" s="86" t="s">
        <v>4888</v>
      </c>
      <c r="D40491" s="87">
        <v>2</v>
      </c>
      <c r="E40491" s="88">
        <v>198902</v>
      </c>
      <c r="F40491" s="89">
        <f>+D40491*E40491</f>
        <v>397804</v>
      </c>
    </row>
    <row r="40492" spans="1:6" ht="409.6" hidden="1" customHeight="1" x14ac:dyDescent="0.2"/>
    <row r="40493" spans="1:6" ht="25.5" customHeight="1" x14ac:dyDescent="0.2">
      <c r="A40493" s="84" t="s">
        <v>4947</v>
      </c>
      <c r="B40493" s="85" t="s">
        <v>4948</v>
      </c>
      <c r="C40493" s="86" t="s">
        <v>4888</v>
      </c>
      <c r="D40493" s="87">
        <v>1</v>
      </c>
      <c r="E40493" s="88">
        <v>198902</v>
      </c>
      <c r="F40493" s="89">
        <f>+D40493*E40493</f>
        <v>198902</v>
      </c>
    </row>
    <row r="40494" spans="1:6" ht="409.6" hidden="1" customHeight="1" x14ac:dyDescent="0.2"/>
    <row r="40495" spans="1:6" ht="25.5" customHeight="1" thickBot="1" x14ac:dyDescent="0.25">
      <c r="A40495" s="84" t="s">
        <v>5284</v>
      </c>
      <c r="B40495" s="85" t="s">
        <v>5285</v>
      </c>
      <c r="C40495" s="86" t="s">
        <v>4888</v>
      </c>
      <c r="D40495" s="87">
        <v>0.8</v>
      </c>
      <c r="E40495" s="88">
        <v>222303</v>
      </c>
      <c r="F40495" s="89">
        <f>+D40495*E40495</f>
        <v>177842.40000000002</v>
      </c>
    </row>
    <row r="40496" spans="1:6" ht="409.6" hidden="1" customHeight="1" thickBot="1" x14ac:dyDescent="0.25"/>
    <row r="40497" spans="1:6" ht="13.5" customHeight="1" thickBot="1" x14ac:dyDescent="0.25">
      <c r="A40497" s="90" t="s">
        <v>4893</v>
      </c>
      <c r="B40497" s="91"/>
      <c r="C40497" s="92">
        <v>30.2602375427944</v>
      </c>
      <c r="D40497" s="91"/>
      <c r="E40497" s="93" t="s">
        <v>4884</v>
      </c>
      <c r="F40497" s="94">
        <v>774548</v>
      </c>
    </row>
    <row r="40498" spans="1:6" ht="0.2" customHeight="1" x14ac:dyDescent="0.2"/>
    <row r="40499" spans="1:6" ht="12.75" customHeight="1" x14ac:dyDescent="0.2">
      <c r="A40499" s="80" t="s">
        <v>4871</v>
      </c>
      <c r="B40499" s="81" t="s">
        <v>4894</v>
      </c>
      <c r="C40499" s="82" t="s">
        <v>4870</v>
      </c>
      <c r="D40499" s="82" t="s">
        <v>4873</v>
      </c>
      <c r="E40499" s="82" t="s">
        <v>4874</v>
      </c>
      <c r="F40499" s="83" t="s">
        <v>4875</v>
      </c>
    </row>
    <row r="40500" spans="1:6" ht="409.6" hidden="1" customHeight="1" x14ac:dyDescent="0.2"/>
    <row r="40501" spans="1:6" ht="25.5" customHeight="1" thickBot="1" x14ac:dyDescent="0.25">
      <c r="A40501" s="84" t="s">
        <v>4895</v>
      </c>
      <c r="B40501" s="85" t="s">
        <v>4896</v>
      </c>
      <c r="C40501" s="86" t="s">
        <v>4897</v>
      </c>
      <c r="D40501" s="87">
        <v>0.05</v>
      </c>
      <c r="E40501" s="88">
        <v>774548</v>
      </c>
      <c r="F40501" s="89">
        <f>+D40501*E40501</f>
        <v>38727.4</v>
      </c>
    </row>
    <row r="40502" spans="1:6" ht="409.6" hidden="1" customHeight="1" thickBot="1" x14ac:dyDescent="0.25"/>
    <row r="40503" spans="1:6" ht="13.5" customHeight="1" thickBot="1" x14ac:dyDescent="0.25">
      <c r="A40503" s="90" t="s">
        <v>4898</v>
      </c>
      <c r="B40503" s="91"/>
      <c r="C40503" s="92">
        <v>1.51299624983836</v>
      </c>
      <c r="D40503" s="91"/>
      <c r="E40503" s="93" t="s">
        <v>4884</v>
      </c>
      <c r="F40503" s="94">
        <v>38727</v>
      </c>
    </row>
    <row r="40504" spans="1:6" ht="0.2" customHeight="1" thickBot="1" x14ac:dyDescent="0.25"/>
    <row r="40505" spans="1:6" ht="12.75" customHeight="1" thickBot="1" x14ac:dyDescent="0.3">
      <c r="A40505" s="157" t="s">
        <v>4909</v>
      </c>
      <c r="B40505" s="158"/>
      <c r="C40505" s="158"/>
      <c r="D40505" s="158"/>
      <c r="E40505" s="159">
        <v>2559623</v>
      </c>
      <c r="F40505" s="160"/>
    </row>
    <row r="40506" spans="1:6" ht="12.75" customHeight="1" x14ac:dyDescent="0.2"/>
    <row r="40507" spans="1:6" ht="12.75" customHeight="1" x14ac:dyDescent="0.2"/>
    <row r="40508" spans="1:6" ht="409.6" hidden="1" customHeight="1" x14ac:dyDescent="0.2"/>
    <row r="40509" spans="1:6" ht="12.75" customHeight="1" x14ac:dyDescent="0.25">
      <c r="A40509" s="144" t="s">
        <v>4868</v>
      </c>
      <c r="B40509" s="145"/>
      <c r="C40509" s="145"/>
      <c r="D40509" s="145"/>
      <c r="E40509" s="146"/>
      <c r="F40509" s="147"/>
    </row>
    <row r="40510" spans="1:6" ht="12.75" customHeight="1" x14ac:dyDescent="0.2">
      <c r="A40510" s="138" t="s">
        <v>4439</v>
      </c>
      <c r="B40510" s="139"/>
      <c r="C40510" s="139"/>
      <c r="D40510" s="140"/>
      <c r="E40510" s="76" t="s">
        <v>4869</v>
      </c>
      <c r="F40510" s="77" t="s">
        <v>4870</v>
      </c>
    </row>
    <row r="40511" spans="1:6" ht="12.75" customHeight="1" x14ac:dyDescent="0.2">
      <c r="A40511" s="141"/>
      <c r="B40511" s="142"/>
      <c r="C40511" s="142"/>
      <c r="D40511" s="143"/>
      <c r="E40511" s="78" t="s">
        <v>4438</v>
      </c>
      <c r="F40511" s="79" t="s">
        <v>9</v>
      </c>
    </row>
    <row r="40512" spans="1:6" ht="409.6" hidden="1" customHeight="1" x14ac:dyDescent="0.2"/>
    <row r="40513" spans="1:6" ht="12.75" customHeight="1" x14ac:dyDescent="0.2">
      <c r="A40513" s="80" t="s">
        <v>4871</v>
      </c>
      <c r="B40513" s="81" t="s">
        <v>4872</v>
      </c>
      <c r="C40513" s="82" t="s">
        <v>4870</v>
      </c>
      <c r="D40513" s="82" t="s">
        <v>4873</v>
      </c>
      <c r="E40513" s="82" t="s">
        <v>4874</v>
      </c>
      <c r="F40513" s="83" t="s">
        <v>4875</v>
      </c>
    </row>
    <row r="40514" spans="1:6" ht="409.6" hidden="1" customHeight="1" x14ac:dyDescent="0.2"/>
    <row r="40515" spans="1:6" ht="25.5" customHeight="1" x14ac:dyDescent="0.2">
      <c r="A40515" s="84" t="s">
        <v>7549</v>
      </c>
      <c r="B40515" s="85" t="s">
        <v>7550</v>
      </c>
      <c r="C40515" s="86" t="s">
        <v>263</v>
      </c>
      <c r="D40515" s="87">
        <v>24</v>
      </c>
      <c r="E40515" s="88">
        <v>16822</v>
      </c>
      <c r="F40515" s="89">
        <f>+D40515*E40515</f>
        <v>403728</v>
      </c>
    </row>
    <row r="40516" spans="1:6" ht="409.6" hidden="1" customHeight="1" x14ac:dyDescent="0.2"/>
    <row r="40517" spans="1:6" ht="25.5" customHeight="1" x14ac:dyDescent="0.2">
      <c r="A40517" s="84" t="s">
        <v>7555</v>
      </c>
      <c r="B40517" s="85" t="s">
        <v>7556</v>
      </c>
      <c r="C40517" s="86" t="s">
        <v>9</v>
      </c>
      <c r="D40517" s="87">
        <v>2</v>
      </c>
      <c r="E40517" s="88">
        <v>15100</v>
      </c>
      <c r="F40517" s="89">
        <f>+D40517*E40517</f>
        <v>30200</v>
      </c>
    </row>
    <row r="40518" spans="1:6" ht="409.6" hidden="1" customHeight="1" x14ac:dyDescent="0.2"/>
    <row r="40519" spans="1:6" ht="25.5" customHeight="1" x14ac:dyDescent="0.2">
      <c r="A40519" s="84" t="s">
        <v>7551</v>
      </c>
      <c r="B40519" s="85" t="s">
        <v>7552</v>
      </c>
      <c r="C40519" s="86" t="s">
        <v>9</v>
      </c>
      <c r="D40519" s="87">
        <v>1</v>
      </c>
      <c r="E40519" s="88">
        <v>85371</v>
      </c>
      <c r="F40519" s="89">
        <f>+D40519*E40519</f>
        <v>85371</v>
      </c>
    </row>
    <row r="40520" spans="1:6" ht="409.6" hidden="1" customHeight="1" x14ac:dyDescent="0.2"/>
    <row r="40521" spans="1:6" ht="25.5" customHeight="1" x14ac:dyDescent="0.2">
      <c r="A40521" s="84" t="s">
        <v>7553</v>
      </c>
      <c r="B40521" s="85" t="s">
        <v>7554</v>
      </c>
      <c r="C40521" s="86" t="s">
        <v>117</v>
      </c>
      <c r="D40521" s="87">
        <v>11.8965</v>
      </c>
      <c r="E40521" s="88">
        <v>24400</v>
      </c>
      <c r="F40521" s="89">
        <f>+D40521*E40521</f>
        <v>290274.59999999998</v>
      </c>
    </row>
    <row r="40522" spans="1:6" ht="409.6" hidden="1" customHeight="1" x14ac:dyDescent="0.2"/>
    <row r="40523" spans="1:6" ht="25.5" customHeight="1" x14ac:dyDescent="0.2">
      <c r="A40523" s="84" t="s">
        <v>6946</v>
      </c>
      <c r="B40523" s="85" t="s">
        <v>6947</v>
      </c>
      <c r="C40523" s="86" t="s">
        <v>7</v>
      </c>
      <c r="D40523" s="87">
        <v>4</v>
      </c>
      <c r="E40523" s="88">
        <v>8800</v>
      </c>
      <c r="F40523" s="89">
        <f>+D40523*E40523</f>
        <v>35200</v>
      </c>
    </row>
    <row r="40524" spans="1:6" ht="409.6" hidden="1" customHeight="1" x14ac:dyDescent="0.2"/>
    <row r="40525" spans="1:6" ht="25.5" customHeight="1" x14ac:dyDescent="0.2">
      <c r="A40525" s="84" t="s">
        <v>7485</v>
      </c>
      <c r="B40525" s="85" t="s">
        <v>7486</v>
      </c>
      <c r="C40525" s="86" t="s">
        <v>263</v>
      </c>
      <c r="D40525" s="87">
        <v>18</v>
      </c>
      <c r="E40525" s="88">
        <v>9702</v>
      </c>
      <c r="F40525" s="89">
        <f>+D40525*E40525</f>
        <v>174636</v>
      </c>
    </row>
    <row r="40526" spans="1:6" ht="409.6" hidden="1" customHeight="1" x14ac:dyDescent="0.2"/>
    <row r="40527" spans="1:6" ht="25.5" customHeight="1" x14ac:dyDescent="0.2">
      <c r="A40527" s="84" t="s">
        <v>7557</v>
      </c>
      <c r="B40527" s="85" t="s">
        <v>7558</v>
      </c>
      <c r="C40527" s="86" t="s">
        <v>9</v>
      </c>
      <c r="D40527" s="87">
        <v>10</v>
      </c>
      <c r="E40527" s="88">
        <v>18160</v>
      </c>
      <c r="F40527" s="89">
        <f>+D40527*E40527</f>
        <v>181600</v>
      </c>
    </row>
    <row r="40528" spans="1:6" ht="409.6" hidden="1" customHeight="1" x14ac:dyDescent="0.2"/>
    <row r="40529" spans="1:6" ht="25.5" customHeight="1" x14ac:dyDescent="0.2">
      <c r="A40529" s="84" t="s">
        <v>5539</v>
      </c>
      <c r="B40529" s="85" t="s">
        <v>5540</v>
      </c>
      <c r="C40529" s="86" t="s">
        <v>4880</v>
      </c>
      <c r="D40529" s="87">
        <v>0.45</v>
      </c>
      <c r="E40529" s="88">
        <v>171600</v>
      </c>
      <c r="F40529" s="89">
        <f>+D40529*E40529</f>
        <v>77220</v>
      </c>
    </row>
    <row r="40530" spans="1:6" ht="409.6" hidden="1" customHeight="1" x14ac:dyDescent="0.2"/>
    <row r="40531" spans="1:6" ht="25.5" customHeight="1" x14ac:dyDescent="0.2">
      <c r="A40531" s="84" t="s">
        <v>5537</v>
      </c>
      <c r="B40531" s="85" t="s">
        <v>5538</v>
      </c>
      <c r="C40531" s="86" t="s">
        <v>4880</v>
      </c>
      <c r="D40531" s="87">
        <v>0.3</v>
      </c>
      <c r="E40531" s="88">
        <v>219700</v>
      </c>
      <c r="F40531" s="89">
        <f>+D40531*E40531</f>
        <v>65910</v>
      </c>
    </row>
    <row r="40532" spans="1:6" ht="409.6" hidden="1" customHeight="1" x14ac:dyDescent="0.2"/>
    <row r="40533" spans="1:6" ht="25.5" customHeight="1" x14ac:dyDescent="0.2">
      <c r="A40533" s="84" t="s">
        <v>5535</v>
      </c>
      <c r="B40533" s="85" t="s">
        <v>5536</v>
      </c>
      <c r="C40533" s="86" t="s">
        <v>4880</v>
      </c>
      <c r="D40533" s="87">
        <v>0.3</v>
      </c>
      <c r="E40533" s="88">
        <v>106400</v>
      </c>
      <c r="F40533" s="89">
        <f>+D40533*E40533</f>
        <v>31920</v>
      </c>
    </row>
    <row r="40534" spans="1:6" ht="409.6" hidden="1" customHeight="1" x14ac:dyDescent="0.2"/>
    <row r="40535" spans="1:6" ht="25.5" customHeight="1" thickBot="1" x14ac:dyDescent="0.25">
      <c r="A40535" s="84" t="s">
        <v>7559</v>
      </c>
      <c r="B40535" s="85" t="s">
        <v>7560</v>
      </c>
      <c r="C40535" s="86" t="s">
        <v>263</v>
      </c>
      <c r="D40535" s="87">
        <v>47.2</v>
      </c>
      <c r="E40535" s="88">
        <v>6127</v>
      </c>
      <c r="F40535" s="89">
        <f>+D40535*E40535</f>
        <v>289194.40000000002</v>
      </c>
    </row>
    <row r="40536" spans="1:6" ht="409.6" hidden="1" customHeight="1" thickBot="1" x14ac:dyDescent="0.25"/>
    <row r="40537" spans="1:6" ht="13.5" customHeight="1" thickBot="1" x14ac:dyDescent="0.25">
      <c r="A40537" s="90" t="s">
        <v>4883</v>
      </c>
      <c r="B40537" s="91"/>
      <c r="C40537" s="92">
        <v>67.187190466603397</v>
      </c>
      <c r="D40537" s="91"/>
      <c r="E40537" s="93" t="s">
        <v>4884</v>
      </c>
      <c r="F40537" s="94">
        <v>1665254</v>
      </c>
    </row>
    <row r="40538" spans="1:6" ht="0.2" customHeight="1" x14ac:dyDescent="0.2"/>
    <row r="40539" spans="1:6" ht="12.75" customHeight="1" x14ac:dyDescent="0.2">
      <c r="A40539" s="80" t="s">
        <v>4871</v>
      </c>
      <c r="B40539" s="81" t="s">
        <v>4885</v>
      </c>
      <c r="C40539" s="82" t="s">
        <v>4870</v>
      </c>
      <c r="D40539" s="82" t="s">
        <v>4873</v>
      </c>
      <c r="E40539" s="82" t="s">
        <v>4874</v>
      </c>
      <c r="F40539" s="83" t="s">
        <v>4875</v>
      </c>
    </row>
    <row r="40540" spans="1:6" ht="409.6" hidden="1" customHeight="1" x14ac:dyDescent="0.2"/>
    <row r="40541" spans="1:6" ht="25.5" customHeight="1" x14ac:dyDescent="0.2">
      <c r="A40541" s="84" t="s">
        <v>5541</v>
      </c>
      <c r="B40541" s="85" t="s">
        <v>5542</v>
      </c>
      <c r="C40541" s="86" t="s">
        <v>4888</v>
      </c>
      <c r="D40541" s="87">
        <v>2</v>
      </c>
      <c r="E40541" s="88">
        <v>198902</v>
      </c>
      <c r="F40541" s="89">
        <f>+D40541*E40541</f>
        <v>397804</v>
      </c>
    </row>
    <row r="40542" spans="1:6" ht="409.6" hidden="1" customHeight="1" x14ac:dyDescent="0.2"/>
    <row r="40543" spans="1:6" ht="25.5" customHeight="1" x14ac:dyDescent="0.2">
      <c r="A40543" s="84" t="s">
        <v>4947</v>
      </c>
      <c r="B40543" s="85" t="s">
        <v>4948</v>
      </c>
      <c r="C40543" s="86" t="s">
        <v>4888</v>
      </c>
      <c r="D40543" s="87">
        <v>1</v>
      </c>
      <c r="E40543" s="88">
        <v>198902</v>
      </c>
      <c r="F40543" s="89">
        <f>+D40543*E40543</f>
        <v>198902</v>
      </c>
    </row>
    <row r="40544" spans="1:6" ht="409.6" hidden="1" customHeight="1" x14ac:dyDescent="0.2"/>
    <row r="40545" spans="1:6" ht="25.5" customHeight="1" thickBot="1" x14ac:dyDescent="0.25">
      <c r="A40545" s="84" t="s">
        <v>5284</v>
      </c>
      <c r="B40545" s="85" t="s">
        <v>5285</v>
      </c>
      <c r="C40545" s="86" t="s">
        <v>4888</v>
      </c>
      <c r="D40545" s="87">
        <v>0.8</v>
      </c>
      <c r="E40545" s="88">
        <v>222303</v>
      </c>
      <c r="F40545" s="89">
        <f>+D40545*E40545</f>
        <v>177842.40000000002</v>
      </c>
    </row>
    <row r="40546" spans="1:6" ht="409.6" hidden="1" customHeight="1" thickBot="1" x14ac:dyDescent="0.25"/>
    <row r="40547" spans="1:6" ht="13.5" customHeight="1" thickBot="1" x14ac:dyDescent="0.25">
      <c r="A40547" s="90" t="s">
        <v>4893</v>
      </c>
      <c r="B40547" s="91"/>
      <c r="C40547" s="92">
        <v>31.250310163810902</v>
      </c>
      <c r="D40547" s="91"/>
      <c r="E40547" s="93" t="s">
        <v>4884</v>
      </c>
      <c r="F40547" s="94">
        <v>774548</v>
      </c>
    </row>
    <row r="40548" spans="1:6" ht="0.2" customHeight="1" x14ac:dyDescent="0.2"/>
    <row r="40549" spans="1:6" ht="12.75" customHeight="1" x14ac:dyDescent="0.2">
      <c r="A40549" s="80" t="s">
        <v>4871</v>
      </c>
      <c r="B40549" s="81" t="s">
        <v>4894</v>
      </c>
      <c r="C40549" s="82" t="s">
        <v>4870</v>
      </c>
      <c r="D40549" s="82" t="s">
        <v>4873</v>
      </c>
      <c r="E40549" s="82" t="s">
        <v>4874</v>
      </c>
      <c r="F40549" s="83" t="s">
        <v>4875</v>
      </c>
    </row>
    <row r="40550" spans="1:6" ht="409.6" hidden="1" customHeight="1" x14ac:dyDescent="0.2"/>
    <row r="40551" spans="1:6" ht="25.5" customHeight="1" thickBot="1" x14ac:dyDescent="0.25">
      <c r="A40551" s="84" t="s">
        <v>4895</v>
      </c>
      <c r="B40551" s="85" t="s">
        <v>4896</v>
      </c>
      <c r="C40551" s="86" t="s">
        <v>4897</v>
      </c>
      <c r="D40551" s="87">
        <v>0.05</v>
      </c>
      <c r="E40551" s="88">
        <v>774548</v>
      </c>
      <c r="F40551" s="89">
        <f>+D40551*E40551</f>
        <v>38727.4</v>
      </c>
    </row>
    <row r="40552" spans="1:6" ht="409.6" hidden="1" customHeight="1" thickBot="1" x14ac:dyDescent="0.25"/>
    <row r="40553" spans="1:6" ht="13.5" customHeight="1" thickBot="1" x14ac:dyDescent="0.25">
      <c r="A40553" s="90" t="s">
        <v>4898</v>
      </c>
      <c r="B40553" s="91"/>
      <c r="C40553" s="92">
        <v>1.5624993695857501</v>
      </c>
      <c r="D40553" s="91"/>
      <c r="E40553" s="93" t="s">
        <v>4884</v>
      </c>
      <c r="F40553" s="94">
        <v>38727</v>
      </c>
    </row>
    <row r="40554" spans="1:6" ht="0.2" customHeight="1" thickBot="1" x14ac:dyDescent="0.25"/>
    <row r="40555" spans="1:6" ht="12.75" customHeight="1" thickBot="1" x14ac:dyDescent="0.3">
      <c r="A40555" s="157" t="s">
        <v>4909</v>
      </c>
      <c r="B40555" s="158"/>
      <c r="C40555" s="158"/>
      <c r="D40555" s="158"/>
      <c r="E40555" s="159">
        <v>2478529</v>
      </c>
      <c r="F40555" s="160"/>
    </row>
    <row r="40556" spans="1:6" ht="12.75" customHeight="1" x14ac:dyDescent="0.2"/>
    <row r="40557" spans="1:6" ht="12.75" customHeight="1" x14ac:dyDescent="0.2"/>
    <row r="40558" spans="1:6" ht="409.6" hidden="1" customHeight="1" x14ac:dyDescent="0.2"/>
    <row r="40559" spans="1:6" ht="12.75" customHeight="1" x14ac:dyDescent="0.25">
      <c r="A40559" s="144" t="s">
        <v>4868</v>
      </c>
      <c r="B40559" s="145"/>
      <c r="C40559" s="145"/>
      <c r="D40559" s="145"/>
      <c r="E40559" s="146"/>
      <c r="F40559" s="147"/>
    </row>
    <row r="40560" spans="1:6" ht="12.75" customHeight="1" x14ac:dyDescent="0.2">
      <c r="A40560" s="138" t="s">
        <v>4441</v>
      </c>
      <c r="B40560" s="139"/>
      <c r="C40560" s="139"/>
      <c r="D40560" s="140"/>
      <c r="E40560" s="76" t="s">
        <v>4869</v>
      </c>
      <c r="F40560" s="77" t="s">
        <v>4870</v>
      </c>
    </row>
    <row r="40561" spans="1:6" ht="12.75" customHeight="1" x14ac:dyDescent="0.2">
      <c r="A40561" s="141"/>
      <c r="B40561" s="142"/>
      <c r="C40561" s="142"/>
      <c r="D40561" s="143"/>
      <c r="E40561" s="78" t="s">
        <v>4440</v>
      </c>
      <c r="F40561" s="79" t="s">
        <v>9</v>
      </c>
    </row>
    <row r="40562" spans="1:6" ht="409.6" hidden="1" customHeight="1" x14ac:dyDescent="0.2"/>
    <row r="40563" spans="1:6" ht="12.75" customHeight="1" x14ac:dyDescent="0.2">
      <c r="A40563" s="80" t="s">
        <v>4871</v>
      </c>
      <c r="B40563" s="81" t="s">
        <v>4872</v>
      </c>
      <c r="C40563" s="82" t="s">
        <v>4870</v>
      </c>
      <c r="D40563" s="82" t="s">
        <v>4873</v>
      </c>
      <c r="E40563" s="82" t="s">
        <v>4874</v>
      </c>
      <c r="F40563" s="83" t="s">
        <v>4875</v>
      </c>
    </row>
    <row r="40564" spans="1:6" ht="409.6" hidden="1" customHeight="1" x14ac:dyDescent="0.2"/>
    <row r="40565" spans="1:6" ht="25.5" customHeight="1" x14ac:dyDescent="0.2">
      <c r="A40565" s="84" t="s">
        <v>6946</v>
      </c>
      <c r="B40565" s="85" t="s">
        <v>6947</v>
      </c>
      <c r="C40565" s="86" t="s">
        <v>7</v>
      </c>
      <c r="D40565" s="87">
        <v>2</v>
      </c>
      <c r="E40565" s="88">
        <v>8800</v>
      </c>
      <c r="F40565" s="89">
        <f>+D40565*E40565</f>
        <v>17600</v>
      </c>
    </row>
    <row r="40566" spans="1:6" ht="409.6" hidden="1" customHeight="1" x14ac:dyDescent="0.2"/>
    <row r="40567" spans="1:6" ht="25.5" customHeight="1" x14ac:dyDescent="0.2">
      <c r="A40567" s="84" t="s">
        <v>7485</v>
      </c>
      <c r="B40567" s="85" t="s">
        <v>7486</v>
      </c>
      <c r="C40567" s="86" t="s">
        <v>263</v>
      </c>
      <c r="D40567" s="87">
        <v>27</v>
      </c>
      <c r="E40567" s="88">
        <v>9702</v>
      </c>
      <c r="F40567" s="89">
        <f>+D40567*E40567</f>
        <v>261954</v>
      </c>
    </row>
    <row r="40568" spans="1:6" ht="409.6" hidden="1" customHeight="1" x14ac:dyDescent="0.2"/>
    <row r="40569" spans="1:6" ht="25.5" customHeight="1" x14ac:dyDescent="0.2">
      <c r="A40569" s="84" t="s">
        <v>5539</v>
      </c>
      <c r="B40569" s="85" t="s">
        <v>5540</v>
      </c>
      <c r="C40569" s="86" t="s">
        <v>4880</v>
      </c>
      <c r="D40569" s="87">
        <v>0.14000000000000001</v>
      </c>
      <c r="E40569" s="88">
        <v>171600</v>
      </c>
      <c r="F40569" s="89">
        <f>+D40569*E40569</f>
        <v>24024.000000000004</v>
      </c>
    </row>
    <row r="40570" spans="1:6" ht="409.6" hidden="1" customHeight="1" x14ac:dyDescent="0.2"/>
    <row r="40571" spans="1:6" ht="25.5" customHeight="1" x14ac:dyDescent="0.2">
      <c r="A40571" s="84" t="s">
        <v>5537</v>
      </c>
      <c r="B40571" s="85" t="s">
        <v>5538</v>
      </c>
      <c r="C40571" s="86" t="s">
        <v>4880</v>
      </c>
      <c r="D40571" s="87">
        <v>0.09</v>
      </c>
      <c r="E40571" s="88">
        <v>219700</v>
      </c>
      <c r="F40571" s="89">
        <f>+D40571*E40571</f>
        <v>19773</v>
      </c>
    </row>
    <row r="40572" spans="1:6" ht="409.6" hidden="1" customHeight="1" x14ac:dyDescent="0.2"/>
    <row r="40573" spans="1:6" ht="25.5" customHeight="1" thickBot="1" x14ac:dyDescent="0.25">
      <c r="A40573" s="84" t="s">
        <v>5535</v>
      </c>
      <c r="B40573" s="85" t="s">
        <v>5536</v>
      </c>
      <c r="C40573" s="86" t="s">
        <v>4880</v>
      </c>
      <c r="D40573" s="87">
        <v>0.09</v>
      </c>
      <c r="E40573" s="88">
        <v>106400</v>
      </c>
      <c r="F40573" s="89">
        <f>+D40573*E40573</f>
        <v>9576</v>
      </c>
    </row>
    <row r="40574" spans="1:6" ht="409.6" hidden="1" customHeight="1" thickBot="1" x14ac:dyDescent="0.25"/>
    <row r="40575" spans="1:6" ht="13.5" customHeight="1" thickBot="1" x14ac:dyDescent="0.25">
      <c r="A40575" s="90" t="s">
        <v>4883</v>
      </c>
      <c r="B40575" s="91"/>
      <c r="C40575" s="92">
        <v>60.898792549328803</v>
      </c>
      <c r="D40575" s="91"/>
      <c r="E40575" s="93" t="s">
        <v>4884</v>
      </c>
      <c r="F40575" s="94">
        <v>332927</v>
      </c>
    </row>
    <row r="40576" spans="1:6" ht="0.2" customHeight="1" x14ac:dyDescent="0.2"/>
    <row r="40577" spans="1:6" ht="12.75" customHeight="1" x14ac:dyDescent="0.2">
      <c r="A40577" s="80" t="s">
        <v>4871</v>
      </c>
      <c r="B40577" s="81" t="s">
        <v>4885</v>
      </c>
      <c r="C40577" s="82" t="s">
        <v>4870</v>
      </c>
      <c r="D40577" s="82" t="s">
        <v>4873</v>
      </c>
      <c r="E40577" s="82" t="s">
        <v>4874</v>
      </c>
      <c r="F40577" s="83" t="s">
        <v>4875</v>
      </c>
    </row>
    <row r="40578" spans="1:6" ht="409.6" hidden="1" customHeight="1" x14ac:dyDescent="0.2"/>
    <row r="40579" spans="1:6" ht="25.5" customHeight="1" x14ac:dyDescent="0.2">
      <c r="A40579" s="84" t="s">
        <v>5541</v>
      </c>
      <c r="B40579" s="85" t="s">
        <v>5542</v>
      </c>
      <c r="C40579" s="86" t="s">
        <v>4888</v>
      </c>
      <c r="D40579" s="87">
        <v>0.5</v>
      </c>
      <c r="E40579" s="88">
        <v>198902</v>
      </c>
      <c r="F40579" s="89">
        <f>+D40579*E40579</f>
        <v>99451</v>
      </c>
    </row>
    <row r="40580" spans="1:6" ht="409.6" hidden="1" customHeight="1" x14ac:dyDescent="0.2"/>
    <row r="40581" spans="1:6" ht="25.5" customHeight="1" x14ac:dyDescent="0.2">
      <c r="A40581" s="84" t="s">
        <v>4947</v>
      </c>
      <c r="B40581" s="85" t="s">
        <v>4948</v>
      </c>
      <c r="C40581" s="86" t="s">
        <v>4888</v>
      </c>
      <c r="D40581" s="87">
        <v>0.3</v>
      </c>
      <c r="E40581" s="88">
        <v>198902</v>
      </c>
      <c r="F40581" s="89">
        <f>+D40581*E40581</f>
        <v>59670.6</v>
      </c>
    </row>
    <row r="40582" spans="1:6" ht="409.6" hidden="1" customHeight="1" x14ac:dyDescent="0.2"/>
    <row r="40583" spans="1:6" ht="25.5" customHeight="1" thickBot="1" x14ac:dyDescent="0.25">
      <c r="A40583" s="84" t="s">
        <v>5284</v>
      </c>
      <c r="B40583" s="85" t="s">
        <v>5285</v>
      </c>
      <c r="C40583" s="86" t="s">
        <v>4888</v>
      </c>
      <c r="D40583" s="87">
        <v>0.2</v>
      </c>
      <c r="E40583" s="88">
        <v>222303</v>
      </c>
      <c r="F40583" s="89">
        <f>+D40583*E40583</f>
        <v>44460.600000000006</v>
      </c>
    </row>
    <row r="40584" spans="1:6" ht="409.6" hidden="1" customHeight="1" thickBot="1" x14ac:dyDescent="0.25"/>
    <row r="40585" spans="1:6" ht="13.5" customHeight="1" thickBot="1" x14ac:dyDescent="0.25">
      <c r="A40585" s="90" t="s">
        <v>4893</v>
      </c>
      <c r="B40585" s="91"/>
      <c r="C40585" s="92">
        <v>37.239271322452097</v>
      </c>
      <c r="D40585" s="91"/>
      <c r="E40585" s="93" t="s">
        <v>4884</v>
      </c>
      <c r="F40585" s="94">
        <v>203583</v>
      </c>
    </row>
    <row r="40586" spans="1:6" ht="0.2" customHeight="1" x14ac:dyDescent="0.2"/>
    <row r="40587" spans="1:6" ht="12.75" customHeight="1" x14ac:dyDescent="0.2">
      <c r="A40587" s="80" t="s">
        <v>4871</v>
      </c>
      <c r="B40587" s="81" t="s">
        <v>4894</v>
      </c>
      <c r="C40587" s="82" t="s">
        <v>4870</v>
      </c>
      <c r="D40587" s="82" t="s">
        <v>4873</v>
      </c>
      <c r="E40587" s="82" t="s">
        <v>4874</v>
      </c>
      <c r="F40587" s="83" t="s">
        <v>4875</v>
      </c>
    </row>
    <row r="40588" spans="1:6" ht="409.6" hidden="1" customHeight="1" x14ac:dyDescent="0.2"/>
    <row r="40589" spans="1:6" ht="25.5" customHeight="1" thickBot="1" x14ac:dyDescent="0.25">
      <c r="A40589" s="84" t="s">
        <v>4895</v>
      </c>
      <c r="B40589" s="85" t="s">
        <v>4896</v>
      </c>
      <c r="C40589" s="86" t="s">
        <v>4897</v>
      </c>
      <c r="D40589" s="87">
        <v>0.05</v>
      </c>
      <c r="E40589" s="88">
        <v>203583</v>
      </c>
      <c r="F40589" s="89">
        <f>+D40589*E40589</f>
        <v>10179.150000000001</v>
      </c>
    </row>
    <row r="40590" spans="1:6" ht="409.6" hidden="1" customHeight="1" thickBot="1" x14ac:dyDescent="0.25"/>
    <row r="40591" spans="1:6" ht="13.5" customHeight="1" thickBot="1" x14ac:dyDescent="0.25">
      <c r="A40591" s="90" t="s">
        <v>4898</v>
      </c>
      <c r="B40591" s="91"/>
      <c r="C40591" s="92">
        <v>1.86193612821915</v>
      </c>
      <c r="D40591" s="91"/>
      <c r="E40591" s="93" t="s">
        <v>4884</v>
      </c>
      <c r="F40591" s="94">
        <v>10179</v>
      </c>
    </row>
    <row r="40592" spans="1:6" ht="0.2" customHeight="1" thickBot="1" x14ac:dyDescent="0.25"/>
    <row r="40593" spans="1:6" ht="12.75" customHeight="1" thickBot="1" x14ac:dyDescent="0.3">
      <c r="A40593" s="157" t="s">
        <v>4909</v>
      </c>
      <c r="B40593" s="158"/>
      <c r="C40593" s="158"/>
      <c r="D40593" s="158"/>
      <c r="E40593" s="159">
        <v>546689</v>
      </c>
      <c r="F40593" s="160"/>
    </row>
    <row r="40594" spans="1:6" ht="12.75" customHeight="1" x14ac:dyDescent="0.2"/>
    <row r="40595" spans="1:6" ht="12.75" customHeight="1" x14ac:dyDescent="0.2"/>
    <row r="40596" spans="1:6" ht="409.6" hidden="1" customHeight="1" x14ac:dyDescent="0.2"/>
    <row r="40597" spans="1:6" ht="12.75" customHeight="1" x14ac:dyDescent="0.25">
      <c r="A40597" s="144" t="s">
        <v>4868</v>
      </c>
      <c r="B40597" s="145"/>
      <c r="C40597" s="145"/>
      <c r="D40597" s="145"/>
      <c r="E40597" s="146"/>
      <c r="F40597" s="147"/>
    </row>
    <row r="40598" spans="1:6" ht="12.75" customHeight="1" x14ac:dyDescent="0.2">
      <c r="A40598" s="138" t="s">
        <v>4443</v>
      </c>
      <c r="B40598" s="139"/>
      <c r="C40598" s="139"/>
      <c r="D40598" s="140"/>
      <c r="E40598" s="76" t="s">
        <v>4869</v>
      </c>
      <c r="F40598" s="77" t="s">
        <v>4870</v>
      </c>
    </row>
    <row r="40599" spans="1:6" ht="12.75" customHeight="1" x14ac:dyDescent="0.2">
      <c r="A40599" s="141"/>
      <c r="B40599" s="142"/>
      <c r="C40599" s="142"/>
      <c r="D40599" s="143"/>
      <c r="E40599" s="78" t="s">
        <v>4442</v>
      </c>
      <c r="F40599" s="79" t="s">
        <v>9</v>
      </c>
    </row>
    <row r="40600" spans="1:6" ht="409.6" hidden="1" customHeight="1" x14ac:dyDescent="0.2"/>
    <row r="40601" spans="1:6" ht="12.75" customHeight="1" x14ac:dyDescent="0.2">
      <c r="A40601" s="80" t="s">
        <v>4871</v>
      </c>
      <c r="B40601" s="81" t="s">
        <v>4872</v>
      </c>
      <c r="C40601" s="82" t="s">
        <v>4870</v>
      </c>
      <c r="D40601" s="82" t="s">
        <v>4873</v>
      </c>
      <c r="E40601" s="82" t="s">
        <v>4874</v>
      </c>
      <c r="F40601" s="83" t="s">
        <v>4875</v>
      </c>
    </row>
    <row r="40602" spans="1:6" ht="409.6" hidden="1" customHeight="1" x14ac:dyDescent="0.2"/>
    <row r="40603" spans="1:6" ht="25.5" customHeight="1" x14ac:dyDescent="0.2">
      <c r="A40603" s="84" t="s">
        <v>6946</v>
      </c>
      <c r="B40603" s="85" t="s">
        <v>6947</v>
      </c>
      <c r="C40603" s="86" t="s">
        <v>7</v>
      </c>
      <c r="D40603" s="87">
        <v>3</v>
      </c>
      <c r="E40603" s="88">
        <v>8800</v>
      </c>
      <c r="F40603" s="89">
        <f>+D40603*E40603</f>
        <v>26400</v>
      </c>
    </row>
    <row r="40604" spans="1:6" ht="409.6" hidden="1" customHeight="1" x14ac:dyDescent="0.2"/>
    <row r="40605" spans="1:6" ht="25.5" customHeight="1" x14ac:dyDescent="0.2">
      <c r="A40605" s="84" t="s">
        <v>7561</v>
      </c>
      <c r="B40605" s="85" t="s">
        <v>7562</v>
      </c>
      <c r="C40605" s="86" t="s">
        <v>263</v>
      </c>
      <c r="D40605" s="87">
        <v>48</v>
      </c>
      <c r="E40605" s="88">
        <v>2182</v>
      </c>
      <c r="F40605" s="89">
        <f>+D40605*E40605</f>
        <v>104736</v>
      </c>
    </row>
    <row r="40606" spans="1:6" ht="409.6" hidden="1" customHeight="1" x14ac:dyDescent="0.2"/>
    <row r="40607" spans="1:6" ht="25.5" customHeight="1" x14ac:dyDescent="0.2">
      <c r="A40607" s="84" t="s">
        <v>7485</v>
      </c>
      <c r="B40607" s="85" t="s">
        <v>7486</v>
      </c>
      <c r="C40607" s="86" t="s">
        <v>263</v>
      </c>
      <c r="D40607" s="87">
        <v>12</v>
      </c>
      <c r="E40607" s="88">
        <v>9702</v>
      </c>
      <c r="F40607" s="89">
        <f>+D40607*E40607</f>
        <v>116424</v>
      </c>
    </row>
    <row r="40608" spans="1:6" ht="409.6" hidden="1" customHeight="1" x14ac:dyDescent="0.2"/>
    <row r="40609" spans="1:6" ht="25.5" customHeight="1" x14ac:dyDescent="0.2">
      <c r="A40609" s="84" t="s">
        <v>5539</v>
      </c>
      <c r="B40609" s="85" t="s">
        <v>5540</v>
      </c>
      <c r="C40609" s="86" t="s">
        <v>4880</v>
      </c>
      <c r="D40609" s="87">
        <v>0.2</v>
      </c>
      <c r="E40609" s="88">
        <v>171600</v>
      </c>
      <c r="F40609" s="89">
        <f>+D40609*E40609</f>
        <v>34320</v>
      </c>
    </row>
    <row r="40610" spans="1:6" ht="409.6" hidden="1" customHeight="1" x14ac:dyDescent="0.2"/>
    <row r="40611" spans="1:6" ht="25.5" customHeight="1" x14ac:dyDescent="0.2">
      <c r="A40611" s="84" t="s">
        <v>5537</v>
      </c>
      <c r="B40611" s="85" t="s">
        <v>5538</v>
      </c>
      <c r="C40611" s="86" t="s">
        <v>4880</v>
      </c>
      <c r="D40611" s="87">
        <v>0.15</v>
      </c>
      <c r="E40611" s="88">
        <v>219700</v>
      </c>
      <c r="F40611" s="89">
        <f>+D40611*E40611</f>
        <v>32955</v>
      </c>
    </row>
    <row r="40612" spans="1:6" ht="409.6" hidden="1" customHeight="1" x14ac:dyDescent="0.2"/>
    <row r="40613" spans="1:6" ht="25.5" customHeight="1" thickBot="1" x14ac:dyDescent="0.25">
      <c r="A40613" s="84" t="s">
        <v>5535</v>
      </c>
      <c r="B40613" s="85" t="s">
        <v>5536</v>
      </c>
      <c r="C40613" s="86" t="s">
        <v>4880</v>
      </c>
      <c r="D40613" s="87">
        <v>0.15</v>
      </c>
      <c r="E40613" s="88">
        <v>106400</v>
      </c>
      <c r="F40613" s="89">
        <f>+D40613*E40613</f>
        <v>15960</v>
      </c>
    </row>
    <row r="40614" spans="1:6" ht="409.6" hidden="1" customHeight="1" thickBot="1" x14ac:dyDescent="0.25"/>
    <row r="40615" spans="1:6" ht="13.5" customHeight="1" thickBot="1" x14ac:dyDescent="0.25">
      <c r="A40615" s="90" t="s">
        <v>4883</v>
      </c>
      <c r="B40615" s="91"/>
      <c r="C40615" s="92">
        <v>28.913877647346801</v>
      </c>
      <c r="D40615" s="91"/>
      <c r="E40615" s="93" t="s">
        <v>4884</v>
      </c>
      <c r="F40615" s="94">
        <v>330795</v>
      </c>
    </row>
    <row r="40616" spans="1:6" ht="0.2" customHeight="1" x14ac:dyDescent="0.2"/>
    <row r="40617" spans="1:6" ht="12.75" customHeight="1" x14ac:dyDescent="0.2">
      <c r="A40617" s="80" t="s">
        <v>4871</v>
      </c>
      <c r="B40617" s="81" t="s">
        <v>4885</v>
      </c>
      <c r="C40617" s="82" t="s">
        <v>4870</v>
      </c>
      <c r="D40617" s="82" t="s">
        <v>4873</v>
      </c>
      <c r="E40617" s="82" t="s">
        <v>4874</v>
      </c>
      <c r="F40617" s="83" t="s">
        <v>4875</v>
      </c>
    </row>
    <row r="40618" spans="1:6" ht="409.6" hidden="1" customHeight="1" x14ac:dyDescent="0.2"/>
    <row r="40619" spans="1:6" ht="25.5" customHeight="1" x14ac:dyDescent="0.2">
      <c r="A40619" s="84" t="s">
        <v>5541</v>
      </c>
      <c r="B40619" s="85" t="s">
        <v>5542</v>
      </c>
      <c r="C40619" s="86" t="s">
        <v>4888</v>
      </c>
      <c r="D40619" s="87">
        <v>2</v>
      </c>
      <c r="E40619" s="88">
        <v>198902</v>
      </c>
      <c r="F40619" s="89">
        <f>+D40619*E40619</f>
        <v>397804</v>
      </c>
    </row>
    <row r="40620" spans="1:6" ht="409.6" hidden="1" customHeight="1" x14ac:dyDescent="0.2"/>
    <row r="40621" spans="1:6" ht="25.5" customHeight="1" x14ac:dyDescent="0.2">
      <c r="A40621" s="84" t="s">
        <v>4947</v>
      </c>
      <c r="B40621" s="85" t="s">
        <v>4948</v>
      </c>
      <c r="C40621" s="86" t="s">
        <v>4888</v>
      </c>
      <c r="D40621" s="87">
        <v>1</v>
      </c>
      <c r="E40621" s="88">
        <v>198902</v>
      </c>
      <c r="F40621" s="89">
        <f>+D40621*E40621</f>
        <v>198902</v>
      </c>
    </row>
    <row r="40622" spans="1:6" ht="409.6" hidden="1" customHeight="1" x14ac:dyDescent="0.2"/>
    <row r="40623" spans="1:6" ht="25.5" customHeight="1" thickBot="1" x14ac:dyDescent="0.25">
      <c r="A40623" s="84" t="s">
        <v>5284</v>
      </c>
      <c r="B40623" s="85" t="s">
        <v>5285</v>
      </c>
      <c r="C40623" s="86" t="s">
        <v>4888</v>
      </c>
      <c r="D40623" s="87">
        <v>0.8</v>
      </c>
      <c r="E40623" s="88">
        <v>222303</v>
      </c>
      <c r="F40623" s="89">
        <f>+D40623*E40623</f>
        <v>177842.40000000002</v>
      </c>
    </row>
    <row r="40624" spans="1:6" ht="409.6" hidden="1" customHeight="1" thickBot="1" x14ac:dyDescent="0.25"/>
    <row r="40625" spans="1:6" ht="13.5" customHeight="1" thickBot="1" x14ac:dyDescent="0.25">
      <c r="A40625" s="90" t="s">
        <v>4893</v>
      </c>
      <c r="B40625" s="91"/>
      <c r="C40625" s="92">
        <v>67.701102205284599</v>
      </c>
      <c r="D40625" s="91"/>
      <c r="E40625" s="93" t="s">
        <v>4884</v>
      </c>
      <c r="F40625" s="94">
        <v>774548</v>
      </c>
    </row>
    <row r="40626" spans="1:6" ht="0.2" customHeight="1" x14ac:dyDescent="0.2"/>
    <row r="40627" spans="1:6" ht="12.75" customHeight="1" x14ac:dyDescent="0.2">
      <c r="A40627" s="80" t="s">
        <v>4871</v>
      </c>
      <c r="B40627" s="81" t="s">
        <v>4894</v>
      </c>
      <c r="C40627" s="82" t="s">
        <v>4870</v>
      </c>
      <c r="D40627" s="82" t="s">
        <v>4873</v>
      </c>
      <c r="E40627" s="82" t="s">
        <v>4874</v>
      </c>
      <c r="F40627" s="83" t="s">
        <v>4875</v>
      </c>
    </row>
    <row r="40628" spans="1:6" ht="409.6" hidden="1" customHeight="1" x14ac:dyDescent="0.2"/>
    <row r="40629" spans="1:6" ht="25.5" customHeight="1" thickBot="1" x14ac:dyDescent="0.25">
      <c r="A40629" s="84" t="s">
        <v>4895</v>
      </c>
      <c r="B40629" s="85" t="s">
        <v>4896</v>
      </c>
      <c r="C40629" s="86" t="s">
        <v>4897</v>
      </c>
      <c r="D40629" s="87">
        <v>0.05</v>
      </c>
      <c r="E40629" s="88">
        <v>774548</v>
      </c>
      <c r="F40629" s="89">
        <f>+D40629*E40629</f>
        <v>38727.4</v>
      </c>
    </row>
    <row r="40630" spans="1:6" ht="409.6" hidden="1" customHeight="1" thickBot="1" x14ac:dyDescent="0.25"/>
    <row r="40631" spans="1:6" ht="13.5" customHeight="1" thickBot="1" x14ac:dyDescent="0.25">
      <c r="A40631" s="90" t="s">
        <v>4898</v>
      </c>
      <c r="B40631" s="91"/>
      <c r="C40631" s="92">
        <v>3.3850201473685999</v>
      </c>
      <c r="D40631" s="91"/>
      <c r="E40631" s="93" t="s">
        <v>4884</v>
      </c>
      <c r="F40631" s="94">
        <v>38727</v>
      </c>
    </row>
    <row r="40632" spans="1:6" ht="0.2" customHeight="1" thickBot="1" x14ac:dyDescent="0.25"/>
    <row r="40633" spans="1:6" ht="12.75" customHeight="1" thickBot="1" x14ac:dyDescent="0.3">
      <c r="A40633" s="157" t="s">
        <v>4909</v>
      </c>
      <c r="B40633" s="158"/>
      <c r="C40633" s="158"/>
      <c r="D40633" s="158"/>
      <c r="E40633" s="159">
        <v>1144070</v>
      </c>
      <c r="F40633" s="160"/>
    </row>
    <row r="40634" spans="1:6" ht="12.75" customHeight="1" x14ac:dyDescent="0.2"/>
    <row r="40635" spans="1:6" ht="12.75" customHeight="1" x14ac:dyDescent="0.2"/>
    <row r="40636" spans="1:6" ht="409.6" hidden="1" customHeight="1" x14ac:dyDescent="0.2"/>
    <row r="40637" spans="1:6" ht="12.75" customHeight="1" x14ac:dyDescent="0.25">
      <c r="A40637" s="144" t="s">
        <v>4868</v>
      </c>
      <c r="B40637" s="145"/>
      <c r="C40637" s="145"/>
      <c r="D40637" s="145"/>
      <c r="E40637" s="146"/>
      <c r="F40637" s="147"/>
    </row>
    <row r="40638" spans="1:6" ht="12.75" customHeight="1" x14ac:dyDescent="0.2">
      <c r="A40638" s="138" t="s">
        <v>4445</v>
      </c>
      <c r="B40638" s="139"/>
      <c r="C40638" s="139"/>
      <c r="D40638" s="140"/>
      <c r="E40638" s="76" t="s">
        <v>4869</v>
      </c>
      <c r="F40638" s="77" t="s">
        <v>4870</v>
      </c>
    </row>
    <row r="40639" spans="1:6" ht="12.75" customHeight="1" x14ac:dyDescent="0.2">
      <c r="A40639" s="141"/>
      <c r="B40639" s="142"/>
      <c r="C40639" s="142"/>
      <c r="D40639" s="143"/>
      <c r="E40639" s="78" t="s">
        <v>4444</v>
      </c>
      <c r="F40639" s="79" t="s">
        <v>9</v>
      </c>
    </row>
    <row r="40640" spans="1:6" ht="409.6" hidden="1" customHeight="1" x14ac:dyDescent="0.2"/>
    <row r="40641" spans="1:6" ht="12.75" customHeight="1" x14ac:dyDescent="0.2">
      <c r="A40641" s="80" t="s">
        <v>4871</v>
      </c>
      <c r="B40641" s="81" t="s">
        <v>4872</v>
      </c>
      <c r="C40641" s="82" t="s">
        <v>4870</v>
      </c>
      <c r="D40641" s="82" t="s">
        <v>4873</v>
      </c>
      <c r="E40641" s="82" t="s">
        <v>4874</v>
      </c>
      <c r="F40641" s="83" t="s">
        <v>4875</v>
      </c>
    </row>
    <row r="40642" spans="1:6" ht="409.6" hidden="1" customHeight="1" x14ac:dyDescent="0.2"/>
    <row r="40643" spans="1:6" ht="25.5" customHeight="1" x14ac:dyDescent="0.2">
      <c r="A40643" s="84" t="s">
        <v>7549</v>
      </c>
      <c r="B40643" s="85" t="s">
        <v>7550</v>
      </c>
      <c r="C40643" s="86" t="s">
        <v>263</v>
      </c>
      <c r="D40643" s="87">
        <v>30</v>
      </c>
      <c r="E40643" s="88">
        <v>16822</v>
      </c>
      <c r="F40643" s="89">
        <f>+D40643*E40643</f>
        <v>504660</v>
      </c>
    </row>
    <row r="40644" spans="1:6" ht="409.6" hidden="1" customHeight="1" x14ac:dyDescent="0.2"/>
    <row r="40645" spans="1:6" ht="25.5" customHeight="1" x14ac:dyDescent="0.2">
      <c r="A40645" s="84" t="s">
        <v>6946</v>
      </c>
      <c r="B40645" s="85" t="s">
        <v>6947</v>
      </c>
      <c r="C40645" s="86" t="s">
        <v>7</v>
      </c>
      <c r="D40645" s="87">
        <v>9</v>
      </c>
      <c r="E40645" s="88">
        <v>8800</v>
      </c>
      <c r="F40645" s="89">
        <f>+D40645*E40645</f>
        <v>79200</v>
      </c>
    </row>
    <row r="40646" spans="1:6" ht="409.6" hidden="1" customHeight="1" x14ac:dyDescent="0.2"/>
    <row r="40647" spans="1:6" ht="25.5" customHeight="1" x14ac:dyDescent="0.2">
      <c r="A40647" s="84" t="s">
        <v>5539</v>
      </c>
      <c r="B40647" s="85" t="s">
        <v>5540</v>
      </c>
      <c r="C40647" s="86" t="s">
        <v>4880</v>
      </c>
      <c r="D40647" s="87">
        <v>0.8</v>
      </c>
      <c r="E40647" s="88">
        <v>171600</v>
      </c>
      <c r="F40647" s="89">
        <f>+D40647*E40647</f>
        <v>137280</v>
      </c>
    </row>
    <row r="40648" spans="1:6" ht="409.6" hidden="1" customHeight="1" x14ac:dyDescent="0.2"/>
    <row r="40649" spans="1:6" ht="25.5" customHeight="1" x14ac:dyDescent="0.2">
      <c r="A40649" s="84" t="s">
        <v>7485</v>
      </c>
      <c r="B40649" s="85" t="s">
        <v>7486</v>
      </c>
      <c r="C40649" s="86" t="s">
        <v>263</v>
      </c>
      <c r="D40649" s="87">
        <v>8</v>
      </c>
      <c r="E40649" s="88">
        <v>9702</v>
      </c>
      <c r="F40649" s="89">
        <f>+D40649*E40649</f>
        <v>77616</v>
      </c>
    </row>
    <row r="40650" spans="1:6" ht="409.6" hidden="1" customHeight="1" x14ac:dyDescent="0.2"/>
    <row r="40651" spans="1:6" ht="25.5" customHeight="1" x14ac:dyDescent="0.2">
      <c r="A40651" s="84" t="s">
        <v>7561</v>
      </c>
      <c r="B40651" s="85" t="s">
        <v>7562</v>
      </c>
      <c r="C40651" s="86" t="s">
        <v>263</v>
      </c>
      <c r="D40651" s="87">
        <v>144</v>
      </c>
      <c r="E40651" s="88">
        <v>2182</v>
      </c>
      <c r="F40651" s="89">
        <f>+D40651*E40651</f>
        <v>314208</v>
      </c>
    </row>
    <row r="40652" spans="1:6" ht="409.6" hidden="1" customHeight="1" x14ac:dyDescent="0.2"/>
    <row r="40653" spans="1:6" ht="25.5" customHeight="1" x14ac:dyDescent="0.2">
      <c r="A40653" s="84" t="s">
        <v>5535</v>
      </c>
      <c r="B40653" s="85" t="s">
        <v>5536</v>
      </c>
      <c r="C40653" s="86" t="s">
        <v>4880</v>
      </c>
      <c r="D40653" s="87">
        <v>0.55000000000000004</v>
      </c>
      <c r="E40653" s="88">
        <v>106400</v>
      </c>
      <c r="F40653" s="89">
        <f>+D40653*E40653</f>
        <v>58520.000000000007</v>
      </c>
    </row>
    <row r="40654" spans="1:6" ht="409.6" hidden="1" customHeight="1" x14ac:dyDescent="0.2"/>
    <row r="40655" spans="1:6" ht="25.5" customHeight="1" thickBot="1" x14ac:dyDescent="0.25">
      <c r="A40655" s="84" t="s">
        <v>5537</v>
      </c>
      <c r="B40655" s="85" t="s">
        <v>5538</v>
      </c>
      <c r="C40655" s="86" t="s">
        <v>4880</v>
      </c>
      <c r="D40655" s="87">
        <v>0.55000000000000004</v>
      </c>
      <c r="E40655" s="88">
        <v>219700</v>
      </c>
      <c r="F40655" s="89">
        <f>+D40655*E40655</f>
        <v>120835.00000000001</v>
      </c>
    </row>
    <row r="40656" spans="1:6" ht="409.6" hidden="1" customHeight="1" thickBot="1" x14ac:dyDescent="0.25"/>
    <row r="40657" spans="1:6" ht="13.5" customHeight="1" thickBot="1" x14ac:dyDescent="0.25">
      <c r="A40657" s="90" t="s">
        <v>4883</v>
      </c>
      <c r="B40657" s="91"/>
      <c r="C40657" s="92">
        <v>49.388169714257501</v>
      </c>
      <c r="D40657" s="91"/>
      <c r="E40657" s="93" t="s">
        <v>4884</v>
      </c>
      <c r="F40657" s="94">
        <v>1292319</v>
      </c>
    </row>
    <row r="40658" spans="1:6" ht="0.2" customHeight="1" x14ac:dyDescent="0.2"/>
    <row r="40659" spans="1:6" ht="12.75" customHeight="1" x14ac:dyDescent="0.2">
      <c r="A40659" s="80" t="s">
        <v>4871</v>
      </c>
      <c r="B40659" s="81" t="s">
        <v>4885</v>
      </c>
      <c r="C40659" s="82" t="s">
        <v>4870</v>
      </c>
      <c r="D40659" s="82" t="s">
        <v>4873</v>
      </c>
      <c r="E40659" s="82" t="s">
        <v>4874</v>
      </c>
      <c r="F40659" s="83" t="s">
        <v>4875</v>
      </c>
    </row>
    <row r="40660" spans="1:6" ht="409.6" hidden="1" customHeight="1" x14ac:dyDescent="0.2"/>
    <row r="40661" spans="1:6" ht="25.5" customHeight="1" x14ac:dyDescent="0.2">
      <c r="A40661" s="84" t="s">
        <v>5541</v>
      </c>
      <c r="B40661" s="85" t="s">
        <v>5542</v>
      </c>
      <c r="C40661" s="86" t="s">
        <v>4888</v>
      </c>
      <c r="D40661" s="87">
        <v>3.5</v>
      </c>
      <c r="E40661" s="88">
        <v>198902</v>
      </c>
      <c r="F40661" s="89">
        <f>+D40661*E40661</f>
        <v>696157</v>
      </c>
    </row>
    <row r="40662" spans="1:6" ht="409.6" hidden="1" customHeight="1" x14ac:dyDescent="0.2"/>
    <row r="40663" spans="1:6" ht="25.5" customHeight="1" x14ac:dyDescent="0.2">
      <c r="A40663" s="84" t="s">
        <v>4947</v>
      </c>
      <c r="B40663" s="85" t="s">
        <v>4948</v>
      </c>
      <c r="C40663" s="86" t="s">
        <v>4888</v>
      </c>
      <c r="D40663" s="87">
        <v>1.5</v>
      </c>
      <c r="E40663" s="88">
        <v>198902</v>
      </c>
      <c r="F40663" s="89">
        <f>+D40663*E40663</f>
        <v>298353</v>
      </c>
    </row>
    <row r="40664" spans="1:6" ht="409.6" hidden="1" customHeight="1" x14ac:dyDescent="0.2"/>
    <row r="40665" spans="1:6" ht="25.5" customHeight="1" thickBot="1" x14ac:dyDescent="0.25">
      <c r="A40665" s="84" t="s">
        <v>5284</v>
      </c>
      <c r="B40665" s="85" t="s">
        <v>5285</v>
      </c>
      <c r="C40665" s="86" t="s">
        <v>4888</v>
      </c>
      <c r="D40665" s="87">
        <v>1.2</v>
      </c>
      <c r="E40665" s="88">
        <v>222303</v>
      </c>
      <c r="F40665" s="89">
        <f>+D40665*E40665</f>
        <v>266763.59999999998</v>
      </c>
    </row>
    <row r="40666" spans="1:6" ht="409.6" hidden="1" customHeight="1" thickBot="1" x14ac:dyDescent="0.25"/>
    <row r="40667" spans="1:6" ht="13.5" customHeight="1" thickBot="1" x14ac:dyDescent="0.25">
      <c r="A40667" s="90" t="s">
        <v>4893</v>
      </c>
      <c r="B40667" s="91"/>
      <c r="C40667" s="92">
        <v>48.201732210220896</v>
      </c>
      <c r="D40667" s="91"/>
      <c r="E40667" s="93" t="s">
        <v>4884</v>
      </c>
      <c r="F40667" s="94">
        <v>1261274</v>
      </c>
    </row>
    <row r="40668" spans="1:6" ht="0.2" customHeight="1" x14ac:dyDescent="0.2"/>
    <row r="40669" spans="1:6" ht="12.75" customHeight="1" x14ac:dyDescent="0.2">
      <c r="A40669" s="80" t="s">
        <v>4871</v>
      </c>
      <c r="B40669" s="81" t="s">
        <v>4894</v>
      </c>
      <c r="C40669" s="82" t="s">
        <v>4870</v>
      </c>
      <c r="D40669" s="82" t="s">
        <v>4873</v>
      </c>
      <c r="E40669" s="82" t="s">
        <v>4874</v>
      </c>
      <c r="F40669" s="83" t="s">
        <v>4875</v>
      </c>
    </row>
    <row r="40670" spans="1:6" ht="409.6" hidden="1" customHeight="1" x14ac:dyDescent="0.2"/>
    <row r="40671" spans="1:6" ht="25.5" customHeight="1" thickBot="1" x14ac:dyDescent="0.25">
      <c r="A40671" s="84" t="s">
        <v>4895</v>
      </c>
      <c r="B40671" s="85" t="s">
        <v>4896</v>
      </c>
      <c r="C40671" s="86" t="s">
        <v>4897</v>
      </c>
      <c r="D40671" s="87">
        <v>0.05</v>
      </c>
      <c r="E40671" s="88">
        <v>1261274</v>
      </c>
      <c r="F40671" s="89">
        <f>+D40671*E40671</f>
        <v>63063.700000000004</v>
      </c>
    </row>
    <row r="40672" spans="1:6" ht="409.6" hidden="1" customHeight="1" thickBot="1" x14ac:dyDescent="0.25"/>
    <row r="40673" spans="1:6" ht="13.5" customHeight="1" thickBot="1" x14ac:dyDescent="0.25">
      <c r="A40673" s="90" t="s">
        <v>4898</v>
      </c>
      <c r="B40673" s="91"/>
      <c r="C40673" s="92">
        <v>2.41009807552155</v>
      </c>
      <c r="D40673" s="91"/>
      <c r="E40673" s="93" t="s">
        <v>4884</v>
      </c>
      <c r="F40673" s="94">
        <v>63064</v>
      </c>
    </row>
    <row r="40674" spans="1:6" ht="0.2" customHeight="1" thickBot="1" x14ac:dyDescent="0.25"/>
    <row r="40675" spans="1:6" ht="12.75" customHeight="1" thickBot="1" x14ac:dyDescent="0.3">
      <c r="A40675" s="157" t="s">
        <v>4909</v>
      </c>
      <c r="B40675" s="158"/>
      <c r="C40675" s="158"/>
      <c r="D40675" s="158"/>
      <c r="E40675" s="159">
        <v>2616657</v>
      </c>
      <c r="F40675" s="160"/>
    </row>
    <row r="40676" spans="1:6" ht="12.75" customHeight="1" x14ac:dyDescent="0.2"/>
    <row r="40677" spans="1:6" ht="12.75" customHeight="1" x14ac:dyDescent="0.2"/>
    <row r="40678" spans="1:6" ht="409.6" hidden="1" customHeight="1" x14ac:dyDescent="0.2"/>
    <row r="40679" spans="1:6" ht="12.75" customHeight="1" x14ac:dyDescent="0.25">
      <c r="A40679" s="144" t="s">
        <v>4868</v>
      </c>
      <c r="B40679" s="145"/>
      <c r="C40679" s="145"/>
      <c r="D40679" s="145"/>
      <c r="E40679" s="146"/>
      <c r="F40679" s="147"/>
    </row>
    <row r="40680" spans="1:6" ht="12.75" customHeight="1" x14ac:dyDescent="0.2">
      <c r="A40680" s="138" t="s">
        <v>4447</v>
      </c>
      <c r="B40680" s="139"/>
      <c r="C40680" s="139"/>
      <c r="D40680" s="140"/>
      <c r="E40680" s="76" t="s">
        <v>4869</v>
      </c>
      <c r="F40680" s="77" t="s">
        <v>4870</v>
      </c>
    </row>
    <row r="40681" spans="1:6" ht="12.75" customHeight="1" x14ac:dyDescent="0.2">
      <c r="A40681" s="141"/>
      <c r="B40681" s="142"/>
      <c r="C40681" s="142"/>
      <c r="D40681" s="143"/>
      <c r="E40681" s="78" t="s">
        <v>4446</v>
      </c>
      <c r="F40681" s="79" t="s">
        <v>9</v>
      </c>
    </row>
    <row r="40682" spans="1:6" ht="409.6" hidden="1" customHeight="1" x14ac:dyDescent="0.2"/>
    <row r="40683" spans="1:6" ht="12.75" customHeight="1" x14ac:dyDescent="0.2">
      <c r="A40683" s="80" t="s">
        <v>4871</v>
      </c>
      <c r="B40683" s="81" t="s">
        <v>4872</v>
      </c>
      <c r="C40683" s="82" t="s">
        <v>4870</v>
      </c>
      <c r="D40683" s="82" t="s">
        <v>4873</v>
      </c>
      <c r="E40683" s="82" t="s">
        <v>4874</v>
      </c>
      <c r="F40683" s="83" t="s">
        <v>4875</v>
      </c>
    </row>
    <row r="40684" spans="1:6" ht="409.6" hidden="1" customHeight="1" x14ac:dyDescent="0.2"/>
    <row r="40685" spans="1:6" ht="25.5" customHeight="1" x14ac:dyDescent="0.2">
      <c r="A40685" s="84" t="s">
        <v>7549</v>
      </c>
      <c r="B40685" s="85" t="s">
        <v>7550</v>
      </c>
      <c r="C40685" s="86" t="s">
        <v>263</v>
      </c>
      <c r="D40685" s="87">
        <v>15</v>
      </c>
      <c r="E40685" s="88">
        <v>16822</v>
      </c>
      <c r="F40685" s="89">
        <f>+D40685*E40685</f>
        <v>252330</v>
      </c>
    </row>
    <row r="40686" spans="1:6" ht="409.6" hidden="1" customHeight="1" x14ac:dyDescent="0.2"/>
    <row r="40687" spans="1:6" ht="25.5" customHeight="1" x14ac:dyDescent="0.2">
      <c r="A40687" s="84" t="s">
        <v>7555</v>
      </c>
      <c r="B40687" s="85" t="s">
        <v>7556</v>
      </c>
      <c r="C40687" s="86" t="s">
        <v>9</v>
      </c>
      <c r="D40687" s="87">
        <v>2</v>
      </c>
      <c r="E40687" s="88">
        <v>15100</v>
      </c>
      <c r="F40687" s="89">
        <f>+D40687*E40687</f>
        <v>30200</v>
      </c>
    </row>
    <row r="40688" spans="1:6" ht="409.6" hidden="1" customHeight="1" x14ac:dyDescent="0.2"/>
    <row r="40689" spans="1:6" ht="25.5" customHeight="1" x14ac:dyDescent="0.2">
      <c r="A40689" s="84" t="s">
        <v>6946</v>
      </c>
      <c r="B40689" s="85" t="s">
        <v>6947</v>
      </c>
      <c r="C40689" s="86" t="s">
        <v>7</v>
      </c>
      <c r="D40689" s="87">
        <v>5</v>
      </c>
      <c r="E40689" s="88">
        <v>8800</v>
      </c>
      <c r="F40689" s="89">
        <f>+D40689*E40689</f>
        <v>44000</v>
      </c>
    </row>
    <row r="40690" spans="1:6" ht="409.6" hidden="1" customHeight="1" x14ac:dyDescent="0.2"/>
    <row r="40691" spans="1:6" ht="25.5" customHeight="1" x14ac:dyDescent="0.2">
      <c r="A40691" s="84" t="s">
        <v>7563</v>
      </c>
      <c r="B40691" s="85" t="s">
        <v>7564</v>
      </c>
      <c r="C40691" s="86" t="s">
        <v>117</v>
      </c>
      <c r="D40691" s="87">
        <v>0.3</v>
      </c>
      <c r="E40691" s="88">
        <v>47848</v>
      </c>
      <c r="F40691" s="89">
        <f>+D40691*E40691</f>
        <v>14354.4</v>
      </c>
    </row>
    <row r="40692" spans="1:6" ht="409.6" hidden="1" customHeight="1" x14ac:dyDescent="0.2"/>
    <row r="40693" spans="1:6" ht="25.5" customHeight="1" x14ac:dyDescent="0.2">
      <c r="A40693" s="84" t="s">
        <v>7485</v>
      </c>
      <c r="B40693" s="85" t="s">
        <v>7486</v>
      </c>
      <c r="C40693" s="86" t="s">
        <v>263</v>
      </c>
      <c r="D40693" s="87">
        <v>22</v>
      </c>
      <c r="E40693" s="88">
        <v>9702</v>
      </c>
      <c r="F40693" s="89">
        <f>+D40693*E40693</f>
        <v>213444</v>
      </c>
    </row>
    <row r="40694" spans="1:6" ht="409.6" hidden="1" customHeight="1" x14ac:dyDescent="0.2"/>
    <row r="40695" spans="1:6" ht="25.5" customHeight="1" x14ac:dyDescent="0.2">
      <c r="A40695" s="84" t="s">
        <v>7557</v>
      </c>
      <c r="B40695" s="85" t="s">
        <v>7558</v>
      </c>
      <c r="C40695" s="86" t="s">
        <v>9</v>
      </c>
      <c r="D40695" s="87">
        <v>10</v>
      </c>
      <c r="E40695" s="88">
        <v>18160</v>
      </c>
      <c r="F40695" s="89">
        <f>+D40695*E40695</f>
        <v>181600</v>
      </c>
    </row>
    <row r="40696" spans="1:6" ht="409.6" hidden="1" customHeight="1" x14ac:dyDescent="0.2"/>
    <row r="40697" spans="1:6" ht="25.5" customHeight="1" x14ac:dyDescent="0.2">
      <c r="A40697" s="84" t="s">
        <v>7551</v>
      </c>
      <c r="B40697" s="85" t="s">
        <v>7552</v>
      </c>
      <c r="C40697" s="86" t="s">
        <v>9</v>
      </c>
      <c r="D40697" s="87">
        <v>1</v>
      </c>
      <c r="E40697" s="88">
        <v>85371</v>
      </c>
      <c r="F40697" s="89">
        <f>+D40697*E40697</f>
        <v>85371</v>
      </c>
    </row>
    <row r="40698" spans="1:6" ht="409.6" hidden="1" customHeight="1" x14ac:dyDescent="0.2"/>
    <row r="40699" spans="1:6" ht="25.5" customHeight="1" x14ac:dyDescent="0.2">
      <c r="A40699" s="84" t="s">
        <v>5539</v>
      </c>
      <c r="B40699" s="85" t="s">
        <v>5540</v>
      </c>
      <c r="C40699" s="86" t="s">
        <v>4880</v>
      </c>
      <c r="D40699" s="87">
        <v>0.6</v>
      </c>
      <c r="E40699" s="88">
        <v>171600</v>
      </c>
      <c r="F40699" s="89">
        <f>+D40699*E40699</f>
        <v>102960</v>
      </c>
    </row>
    <row r="40700" spans="1:6" ht="409.6" hidden="1" customHeight="1" x14ac:dyDescent="0.2"/>
    <row r="40701" spans="1:6" ht="25.5" customHeight="1" x14ac:dyDescent="0.2">
      <c r="A40701" s="84" t="s">
        <v>7561</v>
      </c>
      <c r="B40701" s="85" t="s">
        <v>7562</v>
      </c>
      <c r="C40701" s="86" t="s">
        <v>263</v>
      </c>
      <c r="D40701" s="87">
        <v>82</v>
      </c>
      <c r="E40701" s="88">
        <v>2182</v>
      </c>
      <c r="F40701" s="89">
        <f>+D40701*E40701</f>
        <v>178924</v>
      </c>
    </row>
    <row r="40702" spans="1:6" ht="409.6" hidden="1" customHeight="1" x14ac:dyDescent="0.2"/>
    <row r="40703" spans="1:6" ht="25.5" customHeight="1" x14ac:dyDescent="0.2">
      <c r="A40703" s="84" t="s">
        <v>5535</v>
      </c>
      <c r="B40703" s="85" t="s">
        <v>5536</v>
      </c>
      <c r="C40703" s="86" t="s">
        <v>4880</v>
      </c>
      <c r="D40703" s="87">
        <v>0.4</v>
      </c>
      <c r="E40703" s="88">
        <v>106400</v>
      </c>
      <c r="F40703" s="89">
        <f>+D40703*E40703</f>
        <v>42560</v>
      </c>
    </row>
    <row r="40704" spans="1:6" ht="409.6" hidden="1" customHeight="1" x14ac:dyDescent="0.2"/>
    <row r="40705" spans="1:6" ht="25.5" customHeight="1" thickBot="1" x14ac:dyDescent="0.25">
      <c r="A40705" s="84" t="s">
        <v>5537</v>
      </c>
      <c r="B40705" s="85" t="s">
        <v>5538</v>
      </c>
      <c r="C40705" s="86" t="s">
        <v>4880</v>
      </c>
      <c r="D40705" s="87">
        <v>0.4</v>
      </c>
      <c r="E40705" s="88">
        <v>219700</v>
      </c>
      <c r="F40705" s="89">
        <f>+D40705*E40705</f>
        <v>87880</v>
      </c>
    </row>
    <row r="40706" spans="1:6" ht="409.6" hidden="1" customHeight="1" thickBot="1" x14ac:dyDescent="0.25"/>
    <row r="40707" spans="1:6" ht="13.5" customHeight="1" thickBot="1" x14ac:dyDescent="0.25">
      <c r="A40707" s="90" t="s">
        <v>4883</v>
      </c>
      <c r="B40707" s="91"/>
      <c r="C40707" s="92">
        <v>52.624499882475803</v>
      </c>
      <c r="D40707" s="91"/>
      <c r="E40707" s="93" t="s">
        <v>4884</v>
      </c>
      <c r="F40707" s="94">
        <v>1233623</v>
      </c>
    </row>
    <row r="40708" spans="1:6" ht="0.2" customHeight="1" x14ac:dyDescent="0.2"/>
    <row r="40709" spans="1:6" ht="12.75" customHeight="1" x14ac:dyDescent="0.2">
      <c r="A40709" s="80" t="s">
        <v>4871</v>
      </c>
      <c r="B40709" s="81" t="s">
        <v>4885</v>
      </c>
      <c r="C40709" s="82" t="s">
        <v>4870</v>
      </c>
      <c r="D40709" s="82" t="s">
        <v>4873</v>
      </c>
      <c r="E40709" s="82" t="s">
        <v>4874</v>
      </c>
      <c r="F40709" s="83" t="s">
        <v>4875</v>
      </c>
    </row>
    <row r="40710" spans="1:6" ht="409.6" hidden="1" customHeight="1" x14ac:dyDescent="0.2"/>
    <row r="40711" spans="1:6" ht="25.5" customHeight="1" x14ac:dyDescent="0.2">
      <c r="A40711" s="84" t="s">
        <v>5541</v>
      </c>
      <c r="B40711" s="85" t="s">
        <v>5542</v>
      </c>
      <c r="C40711" s="86" t="s">
        <v>4888</v>
      </c>
      <c r="D40711" s="87">
        <v>3</v>
      </c>
      <c r="E40711" s="88">
        <v>198902</v>
      </c>
      <c r="F40711" s="89">
        <f>+D40711*E40711</f>
        <v>596706</v>
      </c>
    </row>
    <row r="40712" spans="1:6" ht="409.6" hidden="1" customHeight="1" x14ac:dyDescent="0.2"/>
    <row r="40713" spans="1:6" ht="25.5" customHeight="1" x14ac:dyDescent="0.2">
      <c r="A40713" s="84" t="s">
        <v>4947</v>
      </c>
      <c r="B40713" s="85" t="s">
        <v>4948</v>
      </c>
      <c r="C40713" s="86" t="s">
        <v>4888</v>
      </c>
      <c r="D40713" s="87">
        <v>1.2</v>
      </c>
      <c r="E40713" s="88">
        <v>198902</v>
      </c>
      <c r="F40713" s="89">
        <f>+D40713*E40713</f>
        <v>238682.4</v>
      </c>
    </row>
    <row r="40714" spans="1:6" ht="409.6" hidden="1" customHeight="1" x14ac:dyDescent="0.2"/>
    <row r="40715" spans="1:6" ht="25.5" customHeight="1" thickBot="1" x14ac:dyDescent="0.25">
      <c r="A40715" s="84" t="s">
        <v>5284</v>
      </c>
      <c r="B40715" s="85" t="s">
        <v>5285</v>
      </c>
      <c r="C40715" s="86" t="s">
        <v>4888</v>
      </c>
      <c r="D40715" s="87">
        <v>1</v>
      </c>
      <c r="E40715" s="88">
        <v>222303</v>
      </c>
      <c r="F40715" s="89">
        <f>+D40715*E40715</f>
        <v>222303</v>
      </c>
    </row>
    <row r="40716" spans="1:6" ht="409.6" hidden="1" customHeight="1" thickBot="1" x14ac:dyDescent="0.25"/>
    <row r="40717" spans="1:6" ht="13.5" customHeight="1" thickBot="1" x14ac:dyDescent="0.25">
      <c r="A40717" s="90" t="s">
        <v>4893</v>
      </c>
      <c r="B40717" s="91"/>
      <c r="C40717" s="92">
        <v>45.119505639239698</v>
      </c>
      <c r="D40717" s="91"/>
      <c r="E40717" s="93" t="s">
        <v>4884</v>
      </c>
      <c r="F40717" s="94">
        <v>1057691</v>
      </c>
    </row>
    <row r="40718" spans="1:6" ht="0.2" customHeight="1" x14ac:dyDescent="0.2"/>
    <row r="40719" spans="1:6" ht="12.75" customHeight="1" x14ac:dyDescent="0.2">
      <c r="A40719" s="80" t="s">
        <v>4871</v>
      </c>
      <c r="B40719" s="81" t="s">
        <v>4894</v>
      </c>
      <c r="C40719" s="82" t="s">
        <v>4870</v>
      </c>
      <c r="D40719" s="82" t="s">
        <v>4873</v>
      </c>
      <c r="E40719" s="82" t="s">
        <v>4874</v>
      </c>
      <c r="F40719" s="83" t="s">
        <v>4875</v>
      </c>
    </row>
    <row r="40720" spans="1:6" ht="409.6" hidden="1" customHeight="1" x14ac:dyDescent="0.2"/>
    <row r="40721" spans="1:6" ht="25.5" customHeight="1" thickBot="1" x14ac:dyDescent="0.25">
      <c r="A40721" s="84" t="s">
        <v>4895</v>
      </c>
      <c r="B40721" s="85" t="s">
        <v>4896</v>
      </c>
      <c r="C40721" s="86" t="s">
        <v>4897</v>
      </c>
      <c r="D40721" s="87">
        <v>0.05</v>
      </c>
      <c r="E40721" s="88">
        <v>1057691</v>
      </c>
      <c r="F40721" s="89">
        <f>+D40721*E40721</f>
        <v>52884.55</v>
      </c>
    </row>
    <row r="40722" spans="1:6" ht="409.6" hidden="1" customHeight="1" thickBot="1" x14ac:dyDescent="0.25"/>
    <row r="40723" spans="1:6" ht="13.5" customHeight="1" thickBot="1" x14ac:dyDescent="0.25">
      <c r="A40723" s="90" t="s">
        <v>4898</v>
      </c>
      <c r="B40723" s="91"/>
      <c r="C40723" s="92">
        <v>2.2559944782844799</v>
      </c>
      <c r="D40723" s="91"/>
      <c r="E40723" s="93" t="s">
        <v>4884</v>
      </c>
      <c r="F40723" s="94">
        <v>52885</v>
      </c>
    </row>
    <row r="40724" spans="1:6" ht="0.2" customHeight="1" thickBot="1" x14ac:dyDescent="0.25"/>
    <row r="40725" spans="1:6" ht="12.75" customHeight="1" thickBot="1" x14ac:dyDescent="0.3">
      <c r="A40725" s="157" t="s">
        <v>4909</v>
      </c>
      <c r="B40725" s="158"/>
      <c r="C40725" s="158"/>
      <c r="D40725" s="158"/>
      <c r="E40725" s="159">
        <v>2344199</v>
      </c>
      <c r="F40725" s="160"/>
    </row>
    <row r="40726" spans="1:6" ht="12.75" customHeight="1" x14ac:dyDescent="0.2"/>
    <row r="40727" spans="1:6" ht="12.75" customHeight="1" x14ac:dyDescent="0.2"/>
    <row r="40728" spans="1:6" ht="409.6" hidden="1" customHeight="1" x14ac:dyDescent="0.2"/>
    <row r="40729" spans="1:6" ht="12.75" customHeight="1" x14ac:dyDescent="0.25">
      <c r="A40729" s="144" t="s">
        <v>4868</v>
      </c>
      <c r="B40729" s="145"/>
      <c r="C40729" s="145"/>
      <c r="D40729" s="145"/>
      <c r="E40729" s="146"/>
      <c r="F40729" s="147"/>
    </row>
    <row r="40730" spans="1:6" ht="12.75" customHeight="1" x14ac:dyDescent="0.2">
      <c r="A40730" s="138" t="s">
        <v>4449</v>
      </c>
      <c r="B40730" s="139"/>
      <c r="C40730" s="139"/>
      <c r="D40730" s="140"/>
      <c r="E40730" s="76" t="s">
        <v>4869</v>
      </c>
      <c r="F40730" s="77" t="s">
        <v>4870</v>
      </c>
    </row>
    <row r="40731" spans="1:6" ht="12.75" customHeight="1" x14ac:dyDescent="0.2">
      <c r="A40731" s="141"/>
      <c r="B40731" s="142"/>
      <c r="C40731" s="142"/>
      <c r="D40731" s="143"/>
      <c r="E40731" s="78" t="s">
        <v>4448</v>
      </c>
      <c r="F40731" s="79" t="s">
        <v>9</v>
      </c>
    </row>
    <row r="40732" spans="1:6" ht="409.6" hidden="1" customHeight="1" x14ac:dyDescent="0.2"/>
    <row r="40733" spans="1:6" ht="12.75" customHeight="1" x14ac:dyDescent="0.2">
      <c r="A40733" s="80" t="s">
        <v>4871</v>
      </c>
      <c r="B40733" s="81" t="s">
        <v>4872</v>
      </c>
      <c r="C40733" s="82" t="s">
        <v>4870</v>
      </c>
      <c r="D40733" s="82" t="s">
        <v>4873</v>
      </c>
      <c r="E40733" s="82" t="s">
        <v>4874</v>
      </c>
      <c r="F40733" s="83" t="s">
        <v>4875</v>
      </c>
    </row>
    <row r="40734" spans="1:6" ht="409.6" hidden="1" customHeight="1" x14ac:dyDescent="0.2"/>
    <row r="40735" spans="1:6" ht="25.5" customHeight="1" x14ac:dyDescent="0.2">
      <c r="A40735" s="84" t="s">
        <v>7549</v>
      </c>
      <c r="B40735" s="85" t="s">
        <v>7550</v>
      </c>
      <c r="C40735" s="86" t="s">
        <v>263</v>
      </c>
      <c r="D40735" s="87">
        <v>58</v>
      </c>
      <c r="E40735" s="88">
        <v>16822</v>
      </c>
      <c r="F40735" s="89">
        <f>+D40735*E40735</f>
        <v>975676</v>
      </c>
    </row>
    <row r="40736" spans="1:6" ht="409.6" hidden="1" customHeight="1" x14ac:dyDescent="0.2"/>
    <row r="40737" spans="1:6" ht="25.5" customHeight="1" x14ac:dyDescent="0.2">
      <c r="A40737" s="84" t="s">
        <v>7555</v>
      </c>
      <c r="B40737" s="85" t="s">
        <v>7556</v>
      </c>
      <c r="C40737" s="86" t="s">
        <v>9</v>
      </c>
      <c r="D40737" s="87">
        <v>12</v>
      </c>
      <c r="E40737" s="88">
        <v>15100</v>
      </c>
      <c r="F40737" s="89">
        <f>+D40737*E40737</f>
        <v>181200</v>
      </c>
    </row>
    <row r="40738" spans="1:6" ht="409.6" hidden="1" customHeight="1" x14ac:dyDescent="0.2"/>
    <row r="40739" spans="1:6" ht="25.5" customHeight="1" x14ac:dyDescent="0.2">
      <c r="A40739" s="84" t="s">
        <v>7565</v>
      </c>
      <c r="B40739" s="85" t="s">
        <v>7566</v>
      </c>
      <c r="C40739" s="86" t="s">
        <v>263</v>
      </c>
      <c r="D40739" s="87">
        <v>17</v>
      </c>
      <c r="E40739" s="88">
        <v>90091</v>
      </c>
      <c r="F40739" s="89">
        <f>+D40739*E40739</f>
        <v>1531547</v>
      </c>
    </row>
    <row r="40740" spans="1:6" ht="409.6" hidden="1" customHeight="1" x14ac:dyDescent="0.2"/>
    <row r="40741" spans="1:6" ht="25.5" customHeight="1" x14ac:dyDescent="0.2">
      <c r="A40741" s="84" t="s">
        <v>6946</v>
      </c>
      <c r="B40741" s="85" t="s">
        <v>6947</v>
      </c>
      <c r="C40741" s="86" t="s">
        <v>7</v>
      </c>
      <c r="D40741" s="87">
        <v>10</v>
      </c>
      <c r="E40741" s="88">
        <v>8800</v>
      </c>
      <c r="F40741" s="89">
        <f>+D40741*E40741</f>
        <v>88000</v>
      </c>
    </row>
    <row r="40742" spans="1:6" ht="409.6" hidden="1" customHeight="1" x14ac:dyDescent="0.2"/>
    <row r="40743" spans="1:6" ht="25.5" customHeight="1" x14ac:dyDescent="0.2">
      <c r="A40743" s="84" t="s">
        <v>5539</v>
      </c>
      <c r="B40743" s="85" t="s">
        <v>5540</v>
      </c>
      <c r="C40743" s="86" t="s">
        <v>4880</v>
      </c>
      <c r="D40743" s="87">
        <v>3.9</v>
      </c>
      <c r="E40743" s="88">
        <v>171600</v>
      </c>
      <c r="F40743" s="89">
        <f>+D40743*E40743</f>
        <v>669240</v>
      </c>
    </row>
    <row r="40744" spans="1:6" ht="409.6" hidden="1" customHeight="1" x14ac:dyDescent="0.2"/>
    <row r="40745" spans="1:6" ht="25.5" customHeight="1" x14ac:dyDescent="0.2">
      <c r="A40745" s="84" t="s">
        <v>5468</v>
      </c>
      <c r="B40745" s="85" t="s">
        <v>5469</v>
      </c>
      <c r="C40745" s="86" t="s">
        <v>263</v>
      </c>
      <c r="D40745" s="87">
        <v>30</v>
      </c>
      <c r="E40745" s="88">
        <v>6647</v>
      </c>
      <c r="F40745" s="89">
        <f>+D40745*E40745</f>
        <v>199410</v>
      </c>
    </row>
    <row r="40746" spans="1:6" ht="409.6" hidden="1" customHeight="1" x14ac:dyDescent="0.2"/>
    <row r="40747" spans="1:6" ht="25.5" customHeight="1" x14ac:dyDescent="0.2">
      <c r="A40747" s="84" t="s">
        <v>7561</v>
      </c>
      <c r="B40747" s="85" t="s">
        <v>7562</v>
      </c>
      <c r="C40747" s="86" t="s">
        <v>263</v>
      </c>
      <c r="D40747" s="87">
        <v>530</v>
      </c>
      <c r="E40747" s="88">
        <v>2182</v>
      </c>
      <c r="F40747" s="89">
        <f>+D40747*E40747</f>
        <v>1156460</v>
      </c>
    </row>
    <row r="40748" spans="1:6" ht="409.6" hidden="1" customHeight="1" x14ac:dyDescent="0.2"/>
    <row r="40749" spans="1:6" ht="25.5" customHeight="1" x14ac:dyDescent="0.2">
      <c r="A40749" s="84" t="s">
        <v>7567</v>
      </c>
      <c r="B40749" s="85" t="s">
        <v>7568</v>
      </c>
      <c r="C40749" s="86" t="s">
        <v>263</v>
      </c>
      <c r="D40749" s="87">
        <v>11.5</v>
      </c>
      <c r="E40749" s="88">
        <v>124750</v>
      </c>
      <c r="F40749" s="89">
        <f>+D40749*E40749</f>
        <v>1434625</v>
      </c>
    </row>
    <row r="40750" spans="1:6" ht="409.6" hidden="1" customHeight="1" x14ac:dyDescent="0.2"/>
    <row r="40751" spans="1:6" ht="25.5" customHeight="1" x14ac:dyDescent="0.2">
      <c r="A40751" s="84" t="s">
        <v>7514</v>
      </c>
      <c r="B40751" s="85" t="s">
        <v>7515</v>
      </c>
      <c r="C40751" s="86" t="s">
        <v>9</v>
      </c>
      <c r="D40751" s="87">
        <v>6</v>
      </c>
      <c r="E40751" s="88">
        <v>26500</v>
      </c>
      <c r="F40751" s="89">
        <f>+D40751*E40751</f>
        <v>159000</v>
      </c>
    </row>
    <row r="40752" spans="1:6" ht="409.6" hidden="1" customHeight="1" x14ac:dyDescent="0.2"/>
    <row r="40753" spans="1:6" ht="25.5" customHeight="1" x14ac:dyDescent="0.2">
      <c r="A40753" s="84" t="s">
        <v>5535</v>
      </c>
      <c r="B40753" s="85" t="s">
        <v>5536</v>
      </c>
      <c r="C40753" s="86" t="s">
        <v>4880</v>
      </c>
      <c r="D40753" s="87">
        <v>2.6</v>
      </c>
      <c r="E40753" s="88">
        <v>106400</v>
      </c>
      <c r="F40753" s="89">
        <f>+D40753*E40753</f>
        <v>276640</v>
      </c>
    </row>
    <row r="40754" spans="1:6" ht="409.6" hidden="1" customHeight="1" x14ac:dyDescent="0.2"/>
    <row r="40755" spans="1:6" ht="25.5" customHeight="1" thickBot="1" x14ac:dyDescent="0.25">
      <c r="A40755" s="84" t="s">
        <v>5537</v>
      </c>
      <c r="B40755" s="85" t="s">
        <v>5538</v>
      </c>
      <c r="C40755" s="86" t="s">
        <v>4880</v>
      </c>
      <c r="D40755" s="87">
        <v>2.6</v>
      </c>
      <c r="E40755" s="88">
        <v>219700</v>
      </c>
      <c r="F40755" s="89">
        <f>+D40755*E40755</f>
        <v>571220</v>
      </c>
    </row>
    <row r="40756" spans="1:6" ht="409.6" hidden="1" customHeight="1" thickBot="1" x14ac:dyDescent="0.25"/>
    <row r="40757" spans="1:6" ht="13.5" customHeight="1" thickBot="1" x14ac:dyDescent="0.25">
      <c r="A40757" s="90" t="s">
        <v>4883</v>
      </c>
      <c r="B40757" s="91"/>
      <c r="C40757" s="92">
        <v>74.106817094025502</v>
      </c>
      <c r="D40757" s="91"/>
      <c r="E40757" s="93" t="s">
        <v>4884</v>
      </c>
      <c r="F40757" s="94">
        <v>7243018</v>
      </c>
    </row>
    <row r="40758" spans="1:6" ht="0.2" customHeight="1" x14ac:dyDescent="0.2"/>
    <row r="40759" spans="1:6" ht="12.75" customHeight="1" x14ac:dyDescent="0.2">
      <c r="A40759" s="80" t="s">
        <v>4871</v>
      </c>
      <c r="B40759" s="81" t="s">
        <v>4885</v>
      </c>
      <c r="C40759" s="82" t="s">
        <v>4870</v>
      </c>
      <c r="D40759" s="82" t="s">
        <v>4873</v>
      </c>
      <c r="E40759" s="82" t="s">
        <v>4874</v>
      </c>
      <c r="F40759" s="83" t="s">
        <v>4875</v>
      </c>
    </row>
    <row r="40760" spans="1:6" ht="409.6" hidden="1" customHeight="1" x14ac:dyDescent="0.2"/>
    <row r="40761" spans="1:6" ht="25.5" customHeight="1" x14ac:dyDescent="0.2">
      <c r="A40761" s="84" t="s">
        <v>5541</v>
      </c>
      <c r="B40761" s="85" t="s">
        <v>5542</v>
      </c>
      <c r="C40761" s="86" t="s">
        <v>4888</v>
      </c>
      <c r="D40761" s="87">
        <v>8</v>
      </c>
      <c r="E40761" s="88">
        <v>198902</v>
      </c>
      <c r="F40761" s="89">
        <f>+D40761*E40761</f>
        <v>1591216</v>
      </c>
    </row>
    <row r="40762" spans="1:6" ht="409.6" hidden="1" customHeight="1" x14ac:dyDescent="0.2"/>
    <row r="40763" spans="1:6" ht="25.5" customHeight="1" x14ac:dyDescent="0.2">
      <c r="A40763" s="84" t="s">
        <v>4947</v>
      </c>
      <c r="B40763" s="85" t="s">
        <v>4948</v>
      </c>
      <c r="C40763" s="86" t="s">
        <v>4888</v>
      </c>
      <c r="D40763" s="87">
        <v>3</v>
      </c>
      <c r="E40763" s="88">
        <v>198902</v>
      </c>
      <c r="F40763" s="89">
        <f>+D40763*E40763</f>
        <v>596706</v>
      </c>
    </row>
    <row r="40764" spans="1:6" ht="409.6" hidden="1" customHeight="1" x14ac:dyDescent="0.2"/>
    <row r="40765" spans="1:6" ht="25.5" customHeight="1" thickBot="1" x14ac:dyDescent="0.25">
      <c r="A40765" s="84" t="s">
        <v>5284</v>
      </c>
      <c r="B40765" s="85" t="s">
        <v>5285</v>
      </c>
      <c r="C40765" s="86" t="s">
        <v>4888</v>
      </c>
      <c r="D40765" s="87">
        <v>1</v>
      </c>
      <c r="E40765" s="88">
        <v>222303</v>
      </c>
      <c r="F40765" s="89">
        <f>+D40765*E40765</f>
        <v>222303</v>
      </c>
    </row>
    <row r="40766" spans="1:6" ht="409.6" hidden="1" customHeight="1" thickBot="1" x14ac:dyDescent="0.25"/>
    <row r="40767" spans="1:6" ht="13.5" customHeight="1" thickBot="1" x14ac:dyDescent="0.25">
      <c r="A40767" s="90" t="s">
        <v>4893</v>
      </c>
      <c r="B40767" s="91"/>
      <c r="C40767" s="92">
        <v>24.6601766322336</v>
      </c>
      <c r="D40767" s="91"/>
      <c r="E40767" s="93" t="s">
        <v>4884</v>
      </c>
      <c r="F40767" s="94">
        <v>2410225</v>
      </c>
    </row>
    <row r="40768" spans="1:6" ht="0.2" customHeight="1" x14ac:dyDescent="0.2"/>
    <row r="40769" spans="1:6" ht="12.75" customHeight="1" x14ac:dyDescent="0.2">
      <c r="A40769" s="80" t="s">
        <v>4871</v>
      </c>
      <c r="B40769" s="81" t="s">
        <v>4894</v>
      </c>
      <c r="C40769" s="82" t="s">
        <v>4870</v>
      </c>
      <c r="D40769" s="82" t="s">
        <v>4873</v>
      </c>
      <c r="E40769" s="82" t="s">
        <v>4874</v>
      </c>
      <c r="F40769" s="83" t="s">
        <v>4875</v>
      </c>
    </row>
    <row r="40770" spans="1:6" ht="409.6" hidden="1" customHeight="1" x14ac:dyDescent="0.2"/>
    <row r="40771" spans="1:6" ht="25.5" customHeight="1" thickBot="1" x14ac:dyDescent="0.25">
      <c r="A40771" s="84" t="s">
        <v>4895</v>
      </c>
      <c r="B40771" s="85" t="s">
        <v>4896</v>
      </c>
      <c r="C40771" s="86" t="s">
        <v>4897</v>
      </c>
      <c r="D40771" s="87">
        <v>0.05</v>
      </c>
      <c r="E40771" s="88">
        <v>2410225</v>
      </c>
      <c r="F40771" s="89">
        <f>+D40771*E40771</f>
        <v>120511.25</v>
      </c>
    </row>
    <row r="40772" spans="1:6" ht="409.6" hidden="1" customHeight="1" thickBot="1" x14ac:dyDescent="0.25"/>
    <row r="40773" spans="1:6" ht="13.5" customHeight="1" thickBot="1" x14ac:dyDescent="0.25">
      <c r="A40773" s="90" t="s">
        <v>4898</v>
      </c>
      <c r="B40773" s="91"/>
      <c r="C40773" s="92">
        <v>1.23300627374088</v>
      </c>
      <c r="D40773" s="91"/>
      <c r="E40773" s="93" t="s">
        <v>4884</v>
      </c>
      <c r="F40773" s="94">
        <v>120511</v>
      </c>
    </row>
    <row r="40774" spans="1:6" ht="0.2" customHeight="1" thickBot="1" x14ac:dyDescent="0.25"/>
    <row r="40775" spans="1:6" ht="12.75" customHeight="1" thickBot="1" x14ac:dyDescent="0.3">
      <c r="A40775" s="157" t="s">
        <v>4909</v>
      </c>
      <c r="B40775" s="158"/>
      <c r="C40775" s="158"/>
      <c r="D40775" s="158"/>
      <c r="E40775" s="159">
        <v>9773754</v>
      </c>
      <c r="F40775" s="160"/>
    </row>
    <row r="40776" spans="1:6" ht="12.75" customHeight="1" x14ac:dyDescent="0.2"/>
    <row r="40777" spans="1:6" ht="12.75" customHeight="1" x14ac:dyDescent="0.2"/>
    <row r="40778" spans="1:6" ht="409.6" hidden="1" customHeight="1" x14ac:dyDescent="0.2"/>
    <row r="40779" spans="1:6" ht="12.75" customHeight="1" x14ac:dyDescent="0.25">
      <c r="A40779" s="144" t="s">
        <v>4868</v>
      </c>
      <c r="B40779" s="145"/>
      <c r="C40779" s="145"/>
      <c r="D40779" s="145"/>
      <c r="E40779" s="146"/>
      <c r="F40779" s="147"/>
    </row>
    <row r="40780" spans="1:6" ht="12.75" customHeight="1" x14ac:dyDescent="0.2">
      <c r="A40780" s="138" t="s">
        <v>4451</v>
      </c>
      <c r="B40780" s="139"/>
      <c r="C40780" s="139"/>
      <c r="D40780" s="140"/>
      <c r="E40780" s="76" t="s">
        <v>4869</v>
      </c>
      <c r="F40780" s="77" t="s">
        <v>4870</v>
      </c>
    </row>
    <row r="40781" spans="1:6" ht="12.75" customHeight="1" x14ac:dyDescent="0.2">
      <c r="A40781" s="141"/>
      <c r="B40781" s="142"/>
      <c r="C40781" s="142"/>
      <c r="D40781" s="143"/>
      <c r="E40781" s="78" t="s">
        <v>4450</v>
      </c>
      <c r="F40781" s="79" t="s">
        <v>9</v>
      </c>
    </row>
    <row r="40782" spans="1:6" ht="409.6" hidden="1" customHeight="1" x14ac:dyDescent="0.2"/>
    <row r="40783" spans="1:6" ht="12.75" customHeight="1" x14ac:dyDescent="0.2">
      <c r="A40783" s="80" t="s">
        <v>4871</v>
      </c>
      <c r="B40783" s="81" t="s">
        <v>4872</v>
      </c>
      <c r="C40783" s="82" t="s">
        <v>4870</v>
      </c>
      <c r="D40783" s="82" t="s">
        <v>4873</v>
      </c>
      <c r="E40783" s="82" t="s">
        <v>4874</v>
      </c>
      <c r="F40783" s="83" t="s">
        <v>4875</v>
      </c>
    </row>
    <row r="40784" spans="1:6" ht="409.6" hidden="1" customHeight="1" x14ac:dyDescent="0.2"/>
    <row r="40785" spans="1:6" ht="25.5" customHeight="1" x14ac:dyDescent="0.2">
      <c r="A40785" s="84" t="s">
        <v>7569</v>
      </c>
      <c r="B40785" s="85" t="s">
        <v>7570</v>
      </c>
      <c r="C40785" s="86" t="s">
        <v>263</v>
      </c>
      <c r="D40785" s="87">
        <v>41</v>
      </c>
      <c r="E40785" s="88">
        <v>35490</v>
      </c>
      <c r="F40785" s="89">
        <f>+D40785*E40785</f>
        <v>1455090</v>
      </c>
    </row>
    <row r="40786" spans="1:6" ht="409.6" hidden="1" customHeight="1" x14ac:dyDescent="0.2"/>
    <row r="40787" spans="1:6" ht="25.5" customHeight="1" x14ac:dyDescent="0.2">
      <c r="A40787" s="84" t="s">
        <v>7571</v>
      </c>
      <c r="B40787" s="85" t="s">
        <v>7572</v>
      </c>
      <c r="C40787" s="86" t="s">
        <v>263</v>
      </c>
      <c r="D40787" s="87">
        <v>12</v>
      </c>
      <c r="E40787" s="88">
        <v>14365</v>
      </c>
      <c r="F40787" s="89">
        <f>+D40787*E40787</f>
        <v>172380</v>
      </c>
    </row>
    <row r="40788" spans="1:6" ht="409.6" hidden="1" customHeight="1" x14ac:dyDescent="0.2"/>
    <row r="40789" spans="1:6" ht="25.5" customHeight="1" x14ac:dyDescent="0.2">
      <c r="A40789" s="84" t="s">
        <v>7555</v>
      </c>
      <c r="B40789" s="85" t="s">
        <v>7556</v>
      </c>
      <c r="C40789" s="86" t="s">
        <v>9</v>
      </c>
      <c r="D40789" s="87">
        <v>1</v>
      </c>
      <c r="E40789" s="88">
        <v>15100</v>
      </c>
      <c r="F40789" s="89">
        <f>+D40789*E40789</f>
        <v>15100</v>
      </c>
    </row>
    <row r="40790" spans="1:6" ht="409.6" hidden="1" customHeight="1" x14ac:dyDescent="0.2"/>
    <row r="40791" spans="1:6" ht="25.5" customHeight="1" x14ac:dyDescent="0.2">
      <c r="A40791" s="84" t="s">
        <v>6946</v>
      </c>
      <c r="B40791" s="85" t="s">
        <v>6947</v>
      </c>
      <c r="C40791" s="86" t="s">
        <v>7</v>
      </c>
      <c r="D40791" s="87">
        <v>10</v>
      </c>
      <c r="E40791" s="88">
        <v>8800</v>
      </c>
      <c r="F40791" s="89">
        <f>+D40791*E40791</f>
        <v>88000</v>
      </c>
    </row>
    <row r="40792" spans="1:6" ht="409.6" hidden="1" customHeight="1" x14ac:dyDescent="0.2"/>
    <row r="40793" spans="1:6" ht="25.5" customHeight="1" x14ac:dyDescent="0.2">
      <c r="A40793" s="84" t="s">
        <v>7557</v>
      </c>
      <c r="B40793" s="85" t="s">
        <v>7558</v>
      </c>
      <c r="C40793" s="86" t="s">
        <v>9</v>
      </c>
      <c r="D40793" s="87">
        <v>5</v>
      </c>
      <c r="E40793" s="88">
        <v>18160</v>
      </c>
      <c r="F40793" s="89">
        <f>+D40793*E40793</f>
        <v>90800</v>
      </c>
    </row>
    <row r="40794" spans="1:6" ht="409.6" hidden="1" customHeight="1" x14ac:dyDescent="0.2"/>
    <row r="40795" spans="1:6" ht="25.5" customHeight="1" x14ac:dyDescent="0.2">
      <c r="A40795" s="84" t="s">
        <v>5539</v>
      </c>
      <c r="B40795" s="85" t="s">
        <v>5540</v>
      </c>
      <c r="C40795" s="86" t="s">
        <v>4880</v>
      </c>
      <c r="D40795" s="87">
        <v>2</v>
      </c>
      <c r="E40795" s="88">
        <v>171600</v>
      </c>
      <c r="F40795" s="89">
        <f>+D40795*E40795</f>
        <v>343200</v>
      </c>
    </row>
    <row r="40796" spans="1:6" ht="409.6" hidden="1" customHeight="1" x14ac:dyDescent="0.2"/>
    <row r="40797" spans="1:6" ht="25.5" customHeight="1" x14ac:dyDescent="0.2">
      <c r="A40797" s="84" t="s">
        <v>7551</v>
      </c>
      <c r="B40797" s="85" t="s">
        <v>7552</v>
      </c>
      <c r="C40797" s="86" t="s">
        <v>9</v>
      </c>
      <c r="D40797" s="87">
        <v>1</v>
      </c>
      <c r="E40797" s="88">
        <v>85371</v>
      </c>
      <c r="F40797" s="89">
        <f>+D40797*E40797</f>
        <v>85371</v>
      </c>
    </row>
    <row r="40798" spans="1:6" ht="409.6" hidden="1" customHeight="1" x14ac:dyDescent="0.2"/>
    <row r="40799" spans="1:6" ht="25.5" customHeight="1" x14ac:dyDescent="0.2">
      <c r="A40799" s="84" t="s">
        <v>5468</v>
      </c>
      <c r="B40799" s="85" t="s">
        <v>5469</v>
      </c>
      <c r="C40799" s="86" t="s">
        <v>263</v>
      </c>
      <c r="D40799" s="87">
        <v>32</v>
      </c>
      <c r="E40799" s="88">
        <v>6647</v>
      </c>
      <c r="F40799" s="89">
        <f>+D40799*E40799</f>
        <v>212704</v>
      </c>
    </row>
    <row r="40800" spans="1:6" ht="409.6" hidden="1" customHeight="1" x14ac:dyDescent="0.2"/>
    <row r="40801" spans="1:6" ht="25.5" customHeight="1" x14ac:dyDescent="0.2">
      <c r="A40801" s="84" t="s">
        <v>5535</v>
      </c>
      <c r="B40801" s="85" t="s">
        <v>5536</v>
      </c>
      <c r="C40801" s="86" t="s">
        <v>4880</v>
      </c>
      <c r="D40801" s="87">
        <v>1.3</v>
      </c>
      <c r="E40801" s="88">
        <v>106400</v>
      </c>
      <c r="F40801" s="89">
        <f>+D40801*E40801</f>
        <v>138320</v>
      </c>
    </row>
    <row r="40802" spans="1:6" ht="409.6" hidden="1" customHeight="1" x14ac:dyDescent="0.2"/>
    <row r="40803" spans="1:6" ht="25.5" customHeight="1" x14ac:dyDescent="0.2">
      <c r="A40803" s="84" t="s">
        <v>5537</v>
      </c>
      <c r="B40803" s="85" t="s">
        <v>5538</v>
      </c>
      <c r="C40803" s="86" t="s">
        <v>4880</v>
      </c>
      <c r="D40803" s="87">
        <v>1.3</v>
      </c>
      <c r="E40803" s="88">
        <v>219700</v>
      </c>
      <c r="F40803" s="89">
        <f>+D40803*E40803</f>
        <v>285610</v>
      </c>
    </row>
    <row r="40804" spans="1:6" ht="409.6" hidden="1" customHeight="1" x14ac:dyDescent="0.2"/>
    <row r="40805" spans="1:6" ht="25.5" customHeight="1" thickBot="1" x14ac:dyDescent="0.25">
      <c r="A40805" s="84" t="s">
        <v>7561</v>
      </c>
      <c r="B40805" s="85" t="s">
        <v>7562</v>
      </c>
      <c r="C40805" s="86" t="s">
        <v>263</v>
      </c>
      <c r="D40805" s="87">
        <v>468</v>
      </c>
      <c r="E40805" s="88">
        <v>2182</v>
      </c>
      <c r="F40805" s="89">
        <f>+D40805*E40805</f>
        <v>1021176</v>
      </c>
    </row>
    <row r="40806" spans="1:6" ht="409.6" hidden="1" customHeight="1" thickBot="1" x14ac:dyDescent="0.25"/>
    <row r="40807" spans="1:6" ht="13.5" customHeight="1" thickBot="1" x14ac:dyDescent="0.25">
      <c r="A40807" s="90" t="s">
        <v>4883</v>
      </c>
      <c r="B40807" s="91"/>
      <c r="C40807" s="92">
        <v>65.143514906612793</v>
      </c>
      <c r="D40807" s="91"/>
      <c r="E40807" s="93" t="s">
        <v>4884</v>
      </c>
      <c r="F40807" s="94">
        <v>3907751</v>
      </c>
    </row>
    <row r="40808" spans="1:6" ht="0.2" customHeight="1" x14ac:dyDescent="0.2"/>
    <row r="40809" spans="1:6" ht="12.75" customHeight="1" x14ac:dyDescent="0.2">
      <c r="A40809" s="80" t="s">
        <v>4871</v>
      </c>
      <c r="B40809" s="81" t="s">
        <v>4885</v>
      </c>
      <c r="C40809" s="82" t="s">
        <v>4870</v>
      </c>
      <c r="D40809" s="82" t="s">
        <v>4873</v>
      </c>
      <c r="E40809" s="82" t="s">
        <v>4874</v>
      </c>
      <c r="F40809" s="83" t="s">
        <v>4875</v>
      </c>
    </row>
    <row r="40810" spans="1:6" ht="409.6" hidden="1" customHeight="1" x14ac:dyDescent="0.2"/>
    <row r="40811" spans="1:6" ht="25.5" customHeight="1" x14ac:dyDescent="0.2">
      <c r="A40811" s="84" t="s">
        <v>5541</v>
      </c>
      <c r="B40811" s="85" t="s">
        <v>5542</v>
      </c>
      <c r="C40811" s="86" t="s">
        <v>4888</v>
      </c>
      <c r="D40811" s="87">
        <v>6</v>
      </c>
      <c r="E40811" s="88">
        <v>198902</v>
      </c>
      <c r="F40811" s="89">
        <f>+D40811*E40811</f>
        <v>1193412</v>
      </c>
    </row>
    <row r="40812" spans="1:6" ht="409.6" hidden="1" customHeight="1" x14ac:dyDescent="0.2"/>
    <row r="40813" spans="1:6" ht="25.5" customHeight="1" x14ac:dyDescent="0.2">
      <c r="A40813" s="84" t="s">
        <v>4947</v>
      </c>
      <c r="B40813" s="85" t="s">
        <v>4948</v>
      </c>
      <c r="C40813" s="86" t="s">
        <v>4888</v>
      </c>
      <c r="D40813" s="87">
        <v>2</v>
      </c>
      <c r="E40813" s="88">
        <v>198902</v>
      </c>
      <c r="F40813" s="89">
        <f>+D40813*E40813</f>
        <v>397804</v>
      </c>
    </row>
    <row r="40814" spans="1:6" ht="409.6" hidden="1" customHeight="1" x14ac:dyDescent="0.2"/>
    <row r="40815" spans="1:6" ht="25.5" customHeight="1" thickBot="1" x14ac:dyDescent="0.25">
      <c r="A40815" s="84" t="s">
        <v>5284</v>
      </c>
      <c r="B40815" s="85" t="s">
        <v>5285</v>
      </c>
      <c r="C40815" s="86" t="s">
        <v>4888</v>
      </c>
      <c r="D40815" s="87">
        <v>1.8</v>
      </c>
      <c r="E40815" s="88">
        <v>222303</v>
      </c>
      <c r="F40815" s="89">
        <f>+D40815*E40815</f>
        <v>400145.4</v>
      </c>
    </row>
    <row r="40816" spans="1:6" ht="409.6" hidden="1" customHeight="1" thickBot="1" x14ac:dyDescent="0.25"/>
    <row r="40817" spans="1:6" ht="13.5" customHeight="1" thickBot="1" x14ac:dyDescent="0.25">
      <c r="A40817" s="90" t="s">
        <v>4893</v>
      </c>
      <c r="B40817" s="91"/>
      <c r="C40817" s="92">
        <v>33.196653263717998</v>
      </c>
      <c r="D40817" s="91"/>
      <c r="E40817" s="93" t="s">
        <v>4884</v>
      </c>
      <c r="F40817" s="94">
        <v>1991361</v>
      </c>
    </row>
    <row r="40818" spans="1:6" ht="0.2" customHeight="1" x14ac:dyDescent="0.2"/>
    <row r="40819" spans="1:6" ht="12.75" customHeight="1" x14ac:dyDescent="0.2">
      <c r="A40819" s="80" t="s">
        <v>4871</v>
      </c>
      <c r="B40819" s="81" t="s">
        <v>4894</v>
      </c>
      <c r="C40819" s="82" t="s">
        <v>4870</v>
      </c>
      <c r="D40819" s="82" t="s">
        <v>4873</v>
      </c>
      <c r="E40819" s="82" t="s">
        <v>4874</v>
      </c>
      <c r="F40819" s="83" t="s">
        <v>4875</v>
      </c>
    </row>
    <row r="40820" spans="1:6" ht="409.6" hidden="1" customHeight="1" x14ac:dyDescent="0.2"/>
    <row r="40821" spans="1:6" ht="25.5" customHeight="1" thickBot="1" x14ac:dyDescent="0.25">
      <c r="A40821" s="84" t="s">
        <v>4895</v>
      </c>
      <c r="B40821" s="85" t="s">
        <v>4896</v>
      </c>
      <c r="C40821" s="86" t="s">
        <v>4897</v>
      </c>
      <c r="D40821" s="87">
        <v>0.05</v>
      </c>
      <c r="E40821" s="88">
        <v>1991361</v>
      </c>
      <c r="F40821" s="89">
        <f>+D40821*E40821</f>
        <v>99568.05</v>
      </c>
    </row>
    <row r="40822" spans="1:6" ht="409.6" hidden="1" customHeight="1" thickBot="1" x14ac:dyDescent="0.25"/>
    <row r="40823" spans="1:6" ht="13.5" customHeight="1" thickBot="1" x14ac:dyDescent="0.25">
      <c r="A40823" s="90" t="s">
        <v>4898</v>
      </c>
      <c r="B40823" s="91"/>
      <c r="C40823" s="92">
        <v>1.6598318296691901</v>
      </c>
      <c r="D40823" s="91"/>
      <c r="E40823" s="93" t="s">
        <v>4884</v>
      </c>
      <c r="F40823" s="94">
        <v>99568</v>
      </c>
    </row>
    <row r="40824" spans="1:6" ht="0.2" customHeight="1" thickBot="1" x14ac:dyDescent="0.25"/>
    <row r="40825" spans="1:6" ht="12.75" customHeight="1" thickBot="1" x14ac:dyDescent="0.3">
      <c r="A40825" s="157" t="s">
        <v>4909</v>
      </c>
      <c r="B40825" s="158"/>
      <c r="C40825" s="158"/>
      <c r="D40825" s="158"/>
      <c r="E40825" s="159">
        <v>5998680</v>
      </c>
      <c r="F40825" s="160"/>
    </row>
    <row r="40826" spans="1:6" ht="12.75" customHeight="1" x14ac:dyDescent="0.2"/>
    <row r="40827" spans="1:6" ht="12.75" customHeight="1" x14ac:dyDescent="0.2"/>
    <row r="40828" spans="1:6" ht="409.6" hidden="1" customHeight="1" x14ac:dyDescent="0.2"/>
    <row r="40829" spans="1:6" ht="12.75" customHeight="1" x14ac:dyDescent="0.25">
      <c r="A40829" s="144" t="s">
        <v>4868</v>
      </c>
      <c r="B40829" s="145"/>
      <c r="C40829" s="145"/>
      <c r="D40829" s="145"/>
      <c r="E40829" s="146"/>
      <c r="F40829" s="147"/>
    </row>
    <row r="40830" spans="1:6" ht="12.75" customHeight="1" x14ac:dyDescent="0.2">
      <c r="A40830" s="138" t="s">
        <v>4453</v>
      </c>
      <c r="B40830" s="139"/>
      <c r="C40830" s="139"/>
      <c r="D40830" s="140"/>
      <c r="E40830" s="76" t="s">
        <v>4869</v>
      </c>
      <c r="F40830" s="77" t="s">
        <v>4870</v>
      </c>
    </row>
    <row r="40831" spans="1:6" ht="12.75" customHeight="1" x14ac:dyDescent="0.2">
      <c r="A40831" s="141"/>
      <c r="B40831" s="142"/>
      <c r="C40831" s="142"/>
      <c r="D40831" s="143"/>
      <c r="E40831" s="78" t="s">
        <v>4452</v>
      </c>
      <c r="F40831" s="79" t="s">
        <v>9</v>
      </c>
    </row>
    <row r="40832" spans="1:6" ht="409.6" hidden="1" customHeight="1" x14ac:dyDescent="0.2"/>
    <row r="40833" spans="1:6" ht="12.75" customHeight="1" x14ac:dyDescent="0.2">
      <c r="A40833" s="80" t="s">
        <v>4871</v>
      </c>
      <c r="B40833" s="81" t="s">
        <v>4872</v>
      </c>
      <c r="C40833" s="82" t="s">
        <v>4870</v>
      </c>
      <c r="D40833" s="82" t="s">
        <v>4873</v>
      </c>
      <c r="E40833" s="82" t="s">
        <v>4874</v>
      </c>
      <c r="F40833" s="83" t="s">
        <v>4875</v>
      </c>
    </row>
    <row r="40834" spans="1:6" ht="409.6" hidden="1" customHeight="1" x14ac:dyDescent="0.2"/>
    <row r="40835" spans="1:6" ht="25.5" customHeight="1" x14ac:dyDescent="0.2">
      <c r="A40835" s="84" t="s">
        <v>7549</v>
      </c>
      <c r="B40835" s="85" t="s">
        <v>7550</v>
      </c>
      <c r="C40835" s="86" t="s">
        <v>263</v>
      </c>
      <c r="D40835" s="87">
        <v>24</v>
      </c>
      <c r="E40835" s="88">
        <v>16822</v>
      </c>
      <c r="F40835" s="89">
        <f>+D40835*E40835</f>
        <v>403728</v>
      </c>
    </row>
    <row r="40836" spans="1:6" ht="409.6" hidden="1" customHeight="1" x14ac:dyDescent="0.2"/>
    <row r="40837" spans="1:6" ht="25.5" customHeight="1" x14ac:dyDescent="0.2">
      <c r="A40837" s="84" t="s">
        <v>7555</v>
      </c>
      <c r="B40837" s="85" t="s">
        <v>7556</v>
      </c>
      <c r="C40837" s="86" t="s">
        <v>9</v>
      </c>
      <c r="D40837" s="87">
        <v>2</v>
      </c>
      <c r="E40837" s="88">
        <v>15100</v>
      </c>
      <c r="F40837" s="89">
        <f>+D40837*E40837</f>
        <v>30200</v>
      </c>
    </row>
    <row r="40838" spans="1:6" ht="409.6" hidden="1" customHeight="1" x14ac:dyDescent="0.2"/>
    <row r="40839" spans="1:6" ht="25.5" customHeight="1" x14ac:dyDescent="0.2">
      <c r="A40839" s="84" t="s">
        <v>6946</v>
      </c>
      <c r="B40839" s="85" t="s">
        <v>6947</v>
      </c>
      <c r="C40839" s="86" t="s">
        <v>7</v>
      </c>
      <c r="D40839" s="87">
        <v>4</v>
      </c>
      <c r="E40839" s="88">
        <v>8800</v>
      </c>
      <c r="F40839" s="89">
        <f>+D40839*E40839</f>
        <v>35200</v>
      </c>
    </row>
    <row r="40840" spans="1:6" ht="409.6" hidden="1" customHeight="1" x14ac:dyDescent="0.2"/>
    <row r="40841" spans="1:6" ht="25.5" customHeight="1" x14ac:dyDescent="0.2">
      <c r="A40841" s="84" t="s">
        <v>7557</v>
      </c>
      <c r="B40841" s="85" t="s">
        <v>7558</v>
      </c>
      <c r="C40841" s="86" t="s">
        <v>9</v>
      </c>
      <c r="D40841" s="87">
        <v>10</v>
      </c>
      <c r="E40841" s="88">
        <v>18160</v>
      </c>
      <c r="F40841" s="89">
        <f>+D40841*E40841</f>
        <v>181600</v>
      </c>
    </row>
    <row r="40842" spans="1:6" ht="409.6" hidden="1" customHeight="1" x14ac:dyDescent="0.2"/>
    <row r="40843" spans="1:6" ht="25.5" customHeight="1" x14ac:dyDescent="0.2">
      <c r="A40843" s="84" t="s">
        <v>7551</v>
      </c>
      <c r="B40843" s="85" t="s">
        <v>7552</v>
      </c>
      <c r="C40843" s="86" t="s">
        <v>9</v>
      </c>
      <c r="D40843" s="87">
        <v>1</v>
      </c>
      <c r="E40843" s="88">
        <v>85371</v>
      </c>
      <c r="F40843" s="89">
        <f>+D40843*E40843</f>
        <v>85371</v>
      </c>
    </row>
    <row r="40844" spans="1:6" ht="409.6" hidden="1" customHeight="1" x14ac:dyDescent="0.2"/>
    <row r="40845" spans="1:6" ht="25.5" customHeight="1" x14ac:dyDescent="0.2">
      <c r="A40845" s="84" t="s">
        <v>5539</v>
      </c>
      <c r="B40845" s="85" t="s">
        <v>5540</v>
      </c>
      <c r="C40845" s="86" t="s">
        <v>4880</v>
      </c>
      <c r="D40845" s="87">
        <v>0.7</v>
      </c>
      <c r="E40845" s="88">
        <v>171600</v>
      </c>
      <c r="F40845" s="89">
        <f>+D40845*E40845</f>
        <v>120119.99999999999</v>
      </c>
    </row>
    <row r="40846" spans="1:6" ht="409.6" hidden="1" customHeight="1" x14ac:dyDescent="0.2"/>
    <row r="40847" spans="1:6" ht="25.5" customHeight="1" x14ac:dyDescent="0.2">
      <c r="A40847" s="84" t="s">
        <v>5468</v>
      </c>
      <c r="B40847" s="85" t="s">
        <v>5469</v>
      </c>
      <c r="C40847" s="86" t="s">
        <v>263</v>
      </c>
      <c r="D40847" s="87">
        <v>12</v>
      </c>
      <c r="E40847" s="88">
        <v>6647</v>
      </c>
      <c r="F40847" s="89">
        <f>+D40847*E40847</f>
        <v>79764</v>
      </c>
    </row>
    <row r="40848" spans="1:6" ht="409.6" hidden="1" customHeight="1" x14ac:dyDescent="0.2"/>
    <row r="40849" spans="1:6" ht="25.5" customHeight="1" x14ac:dyDescent="0.2">
      <c r="A40849" s="84" t="s">
        <v>5535</v>
      </c>
      <c r="B40849" s="85" t="s">
        <v>5536</v>
      </c>
      <c r="C40849" s="86" t="s">
        <v>4880</v>
      </c>
      <c r="D40849" s="87">
        <v>0.48</v>
      </c>
      <c r="E40849" s="88">
        <v>106400</v>
      </c>
      <c r="F40849" s="89">
        <f>+D40849*E40849</f>
        <v>51072</v>
      </c>
    </row>
    <row r="40850" spans="1:6" ht="409.6" hidden="1" customHeight="1" x14ac:dyDescent="0.2"/>
    <row r="40851" spans="1:6" ht="25.5" customHeight="1" x14ac:dyDescent="0.2">
      <c r="A40851" s="84" t="s">
        <v>5537</v>
      </c>
      <c r="B40851" s="85" t="s">
        <v>5538</v>
      </c>
      <c r="C40851" s="86" t="s">
        <v>4880</v>
      </c>
      <c r="D40851" s="87">
        <v>0.48</v>
      </c>
      <c r="E40851" s="88">
        <v>219700</v>
      </c>
      <c r="F40851" s="89">
        <f>+D40851*E40851</f>
        <v>105456</v>
      </c>
    </row>
    <row r="40852" spans="1:6" ht="409.6" hidden="1" customHeight="1" x14ac:dyDescent="0.2"/>
    <row r="40853" spans="1:6" ht="25.5" customHeight="1" thickBot="1" x14ac:dyDescent="0.25">
      <c r="A40853" s="84" t="s">
        <v>7561</v>
      </c>
      <c r="B40853" s="85" t="s">
        <v>7562</v>
      </c>
      <c r="C40853" s="86" t="s">
        <v>263</v>
      </c>
      <c r="D40853" s="87">
        <v>138</v>
      </c>
      <c r="E40853" s="88">
        <v>2182</v>
      </c>
      <c r="F40853" s="89">
        <f>+D40853*E40853</f>
        <v>301116</v>
      </c>
    </row>
    <row r="40854" spans="1:6" ht="409.6" hidden="1" customHeight="1" thickBot="1" x14ac:dyDescent="0.25"/>
    <row r="40855" spans="1:6" ht="13.5" customHeight="1" thickBot="1" x14ac:dyDescent="0.25">
      <c r="A40855" s="90" t="s">
        <v>4883</v>
      </c>
      <c r="B40855" s="91"/>
      <c r="C40855" s="92">
        <v>55.651518666817402</v>
      </c>
      <c r="D40855" s="91"/>
      <c r="E40855" s="93" t="s">
        <v>4884</v>
      </c>
      <c r="F40855" s="94">
        <v>1393627</v>
      </c>
    </row>
    <row r="40856" spans="1:6" ht="0.2" customHeight="1" x14ac:dyDescent="0.2"/>
    <row r="40857" spans="1:6" ht="12.75" customHeight="1" x14ac:dyDescent="0.2">
      <c r="A40857" s="80" t="s">
        <v>4871</v>
      </c>
      <c r="B40857" s="81" t="s">
        <v>4885</v>
      </c>
      <c r="C40857" s="82" t="s">
        <v>4870</v>
      </c>
      <c r="D40857" s="82" t="s">
        <v>4873</v>
      </c>
      <c r="E40857" s="82" t="s">
        <v>4874</v>
      </c>
      <c r="F40857" s="83" t="s">
        <v>4875</v>
      </c>
    </row>
    <row r="40858" spans="1:6" ht="409.6" hidden="1" customHeight="1" x14ac:dyDescent="0.2"/>
    <row r="40859" spans="1:6" ht="25.5" customHeight="1" x14ac:dyDescent="0.2">
      <c r="A40859" s="84" t="s">
        <v>5541</v>
      </c>
      <c r="B40859" s="85" t="s">
        <v>5542</v>
      </c>
      <c r="C40859" s="86" t="s">
        <v>4888</v>
      </c>
      <c r="D40859" s="87">
        <v>3</v>
      </c>
      <c r="E40859" s="88">
        <v>198902</v>
      </c>
      <c r="F40859" s="89">
        <f>+D40859*E40859</f>
        <v>596706</v>
      </c>
    </row>
    <row r="40860" spans="1:6" ht="409.6" hidden="1" customHeight="1" x14ac:dyDescent="0.2"/>
    <row r="40861" spans="1:6" ht="25.5" customHeight="1" x14ac:dyDescent="0.2">
      <c r="A40861" s="84" t="s">
        <v>4947</v>
      </c>
      <c r="B40861" s="85" t="s">
        <v>4948</v>
      </c>
      <c r="C40861" s="86" t="s">
        <v>4888</v>
      </c>
      <c r="D40861" s="87">
        <v>1.2</v>
      </c>
      <c r="E40861" s="88">
        <v>198902</v>
      </c>
      <c r="F40861" s="89">
        <f>+D40861*E40861</f>
        <v>238682.4</v>
      </c>
    </row>
    <row r="40862" spans="1:6" ht="409.6" hidden="1" customHeight="1" x14ac:dyDescent="0.2"/>
    <row r="40863" spans="1:6" ht="25.5" customHeight="1" thickBot="1" x14ac:dyDescent="0.25">
      <c r="A40863" s="84" t="s">
        <v>5284</v>
      </c>
      <c r="B40863" s="85" t="s">
        <v>5285</v>
      </c>
      <c r="C40863" s="86" t="s">
        <v>4888</v>
      </c>
      <c r="D40863" s="87">
        <v>1</v>
      </c>
      <c r="E40863" s="88">
        <v>222303</v>
      </c>
      <c r="F40863" s="89">
        <f>+D40863*E40863</f>
        <v>222303</v>
      </c>
    </row>
    <row r="40864" spans="1:6" ht="409.6" hidden="1" customHeight="1" thickBot="1" x14ac:dyDescent="0.25"/>
    <row r="40865" spans="1:6" ht="13.5" customHeight="1" thickBot="1" x14ac:dyDescent="0.25">
      <c r="A40865" s="90" t="s">
        <v>4893</v>
      </c>
      <c r="B40865" s="91"/>
      <c r="C40865" s="92">
        <v>42.236631774660403</v>
      </c>
      <c r="D40865" s="91"/>
      <c r="E40865" s="93" t="s">
        <v>4884</v>
      </c>
      <c r="F40865" s="94">
        <v>1057691</v>
      </c>
    </row>
    <row r="40866" spans="1:6" ht="0.2" customHeight="1" x14ac:dyDescent="0.2"/>
    <row r="40867" spans="1:6" ht="12.75" customHeight="1" x14ac:dyDescent="0.2">
      <c r="A40867" s="80" t="s">
        <v>4871</v>
      </c>
      <c r="B40867" s="81" t="s">
        <v>4894</v>
      </c>
      <c r="C40867" s="82" t="s">
        <v>4870</v>
      </c>
      <c r="D40867" s="82" t="s">
        <v>4873</v>
      </c>
      <c r="E40867" s="82" t="s">
        <v>4874</v>
      </c>
      <c r="F40867" s="83" t="s">
        <v>4875</v>
      </c>
    </row>
    <row r="40868" spans="1:6" ht="409.6" hidden="1" customHeight="1" x14ac:dyDescent="0.2"/>
    <row r="40869" spans="1:6" ht="25.5" customHeight="1" thickBot="1" x14ac:dyDescent="0.25">
      <c r="A40869" s="84" t="s">
        <v>4895</v>
      </c>
      <c r="B40869" s="85" t="s">
        <v>4896</v>
      </c>
      <c r="C40869" s="86" t="s">
        <v>4897</v>
      </c>
      <c r="D40869" s="87">
        <v>0.05</v>
      </c>
      <c r="E40869" s="88">
        <v>1057691</v>
      </c>
      <c r="F40869" s="89">
        <f>+D40869*E40869</f>
        <v>52884.55</v>
      </c>
    </row>
    <row r="40870" spans="1:6" ht="409.6" hidden="1" customHeight="1" thickBot="1" x14ac:dyDescent="0.25"/>
    <row r="40871" spans="1:6" ht="13.5" customHeight="1" thickBot="1" x14ac:dyDescent="0.25">
      <c r="A40871" s="90" t="s">
        <v>4898</v>
      </c>
      <c r="B40871" s="91"/>
      <c r="C40871" s="92">
        <v>2.1118495585222101</v>
      </c>
      <c r="D40871" s="91"/>
      <c r="E40871" s="93" t="s">
        <v>4884</v>
      </c>
      <c r="F40871" s="94">
        <v>52885</v>
      </c>
    </row>
    <row r="40872" spans="1:6" ht="0.2" customHeight="1" x14ac:dyDescent="0.2"/>
    <row r="40873" spans="1:6" ht="12.75" customHeight="1" thickBot="1" x14ac:dyDescent="0.3">
      <c r="A40873" s="157" t="s">
        <v>4909</v>
      </c>
      <c r="B40873" s="158"/>
      <c r="C40873" s="158"/>
      <c r="D40873" s="158"/>
      <c r="E40873" s="159">
        <v>2504203</v>
      </c>
      <c r="F40873" s="160"/>
    </row>
    <row r="40874" spans="1:6" ht="12.75" customHeight="1" x14ac:dyDescent="0.2"/>
    <row r="40875" spans="1:6" ht="12.75" customHeight="1" x14ac:dyDescent="0.2"/>
    <row r="40876" spans="1:6" ht="409.6" hidden="1" customHeight="1" x14ac:dyDescent="0.2"/>
    <row r="40877" spans="1:6" ht="12.75" customHeight="1" x14ac:dyDescent="0.25">
      <c r="A40877" s="144" t="s">
        <v>4868</v>
      </c>
      <c r="B40877" s="145"/>
      <c r="C40877" s="145"/>
      <c r="D40877" s="145"/>
      <c r="E40877" s="146"/>
      <c r="F40877" s="147"/>
    </row>
    <row r="40878" spans="1:6" ht="12.75" customHeight="1" x14ac:dyDescent="0.2">
      <c r="A40878" s="138" t="s">
        <v>4455</v>
      </c>
      <c r="B40878" s="139"/>
      <c r="C40878" s="139"/>
      <c r="D40878" s="140"/>
      <c r="E40878" s="76" t="s">
        <v>4869</v>
      </c>
      <c r="F40878" s="77" t="s">
        <v>4870</v>
      </c>
    </row>
    <row r="40879" spans="1:6" ht="12.75" customHeight="1" x14ac:dyDescent="0.2">
      <c r="A40879" s="141"/>
      <c r="B40879" s="142"/>
      <c r="C40879" s="142"/>
      <c r="D40879" s="143"/>
      <c r="E40879" s="78" t="s">
        <v>4454</v>
      </c>
      <c r="F40879" s="79" t="s">
        <v>9</v>
      </c>
    </row>
    <row r="40880" spans="1:6" ht="409.6" hidden="1" customHeight="1" x14ac:dyDescent="0.2"/>
    <row r="40881" spans="1:6" ht="12.75" customHeight="1" x14ac:dyDescent="0.2">
      <c r="A40881" s="80" t="s">
        <v>4871</v>
      </c>
      <c r="B40881" s="81" t="s">
        <v>4872</v>
      </c>
      <c r="C40881" s="82" t="s">
        <v>4870</v>
      </c>
      <c r="D40881" s="82" t="s">
        <v>4873</v>
      </c>
      <c r="E40881" s="82" t="s">
        <v>4874</v>
      </c>
      <c r="F40881" s="83" t="s">
        <v>4875</v>
      </c>
    </row>
    <row r="40882" spans="1:6" ht="409.6" hidden="1" customHeight="1" x14ac:dyDescent="0.2"/>
    <row r="40883" spans="1:6" ht="25.5" customHeight="1" x14ac:dyDescent="0.2">
      <c r="A40883" s="84" t="s">
        <v>7549</v>
      </c>
      <c r="B40883" s="85" t="s">
        <v>7550</v>
      </c>
      <c r="C40883" s="86" t="s">
        <v>263</v>
      </c>
      <c r="D40883" s="87">
        <v>18</v>
      </c>
      <c r="E40883" s="88">
        <v>16822</v>
      </c>
      <c r="F40883" s="89">
        <f>+D40883*E40883</f>
        <v>302796</v>
      </c>
    </row>
    <row r="40884" spans="1:6" ht="409.6" hidden="1" customHeight="1" x14ac:dyDescent="0.2"/>
    <row r="40885" spans="1:6" ht="25.5" customHeight="1" x14ac:dyDescent="0.2">
      <c r="A40885" s="84" t="s">
        <v>7559</v>
      </c>
      <c r="B40885" s="85" t="s">
        <v>7560</v>
      </c>
      <c r="C40885" s="86" t="s">
        <v>263</v>
      </c>
      <c r="D40885" s="87">
        <v>33</v>
      </c>
      <c r="E40885" s="88">
        <v>6127</v>
      </c>
      <c r="F40885" s="89">
        <f>+D40885*E40885</f>
        <v>202191</v>
      </c>
    </row>
    <row r="40886" spans="1:6" ht="409.6" hidden="1" customHeight="1" x14ac:dyDescent="0.2"/>
    <row r="40887" spans="1:6" ht="25.5" customHeight="1" x14ac:dyDescent="0.2">
      <c r="A40887" s="84" t="s">
        <v>7553</v>
      </c>
      <c r="B40887" s="85" t="s">
        <v>7554</v>
      </c>
      <c r="C40887" s="86" t="s">
        <v>117</v>
      </c>
      <c r="D40887" s="87">
        <v>12.537000000000001</v>
      </c>
      <c r="E40887" s="88">
        <v>24400</v>
      </c>
      <c r="F40887" s="89">
        <f>+D40887*E40887</f>
        <v>305902.80000000005</v>
      </c>
    </row>
    <row r="40888" spans="1:6" ht="409.6" hidden="1" customHeight="1" x14ac:dyDescent="0.2"/>
    <row r="40889" spans="1:6" ht="25.5" customHeight="1" x14ac:dyDescent="0.2">
      <c r="A40889" s="84" t="s">
        <v>6946</v>
      </c>
      <c r="B40889" s="85" t="s">
        <v>6947</v>
      </c>
      <c r="C40889" s="86" t="s">
        <v>7</v>
      </c>
      <c r="D40889" s="87">
        <v>4</v>
      </c>
      <c r="E40889" s="88">
        <v>8800</v>
      </c>
      <c r="F40889" s="89">
        <f>+D40889*E40889</f>
        <v>35200</v>
      </c>
    </row>
    <row r="40890" spans="1:6" ht="409.6" hidden="1" customHeight="1" x14ac:dyDescent="0.2"/>
    <row r="40891" spans="1:6" ht="25.5" customHeight="1" x14ac:dyDescent="0.2">
      <c r="A40891" s="84" t="s">
        <v>5539</v>
      </c>
      <c r="B40891" s="85" t="s">
        <v>5540</v>
      </c>
      <c r="C40891" s="86" t="s">
        <v>4880</v>
      </c>
      <c r="D40891" s="87">
        <v>0.65</v>
      </c>
      <c r="E40891" s="88">
        <v>171600</v>
      </c>
      <c r="F40891" s="89">
        <f>+D40891*E40891</f>
        <v>111540</v>
      </c>
    </row>
    <row r="40892" spans="1:6" ht="409.6" hidden="1" customHeight="1" x14ac:dyDescent="0.2"/>
    <row r="40893" spans="1:6" ht="25.5" customHeight="1" x14ac:dyDescent="0.2">
      <c r="A40893" s="84" t="s">
        <v>5535</v>
      </c>
      <c r="B40893" s="85" t="s">
        <v>5536</v>
      </c>
      <c r="C40893" s="86" t="s">
        <v>4880</v>
      </c>
      <c r="D40893" s="87">
        <v>0.44</v>
      </c>
      <c r="E40893" s="88">
        <v>106400</v>
      </c>
      <c r="F40893" s="89">
        <f>+D40893*E40893</f>
        <v>46816</v>
      </c>
    </row>
    <row r="40894" spans="1:6" ht="409.6" hidden="1" customHeight="1" x14ac:dyDescent="0.2"/>
    <row r="40895" spans="1:6" ht="25.5" customHeight="1" x14ac:dyDescent="0.2">
      <c r="A40895" s="84" t="s">
        <v>5537</v>
      </c>
      <c r="B40895" s="85" t="s">
        <v>5538</v>
      </c>
      <c r="C40895" s="86" t="s">
        <v>4880</v>
      </c>
      <c r="D40895" s="87">
        <v>0.44</v>
      </c>
      <c r="E40895" s="88">
        <v>219700</v>
      </c>
      <c r="F40895" s="89">
        <f>+D40895*E40895</f>
        <v>96668</v>
      </c>
    </row>
    <row r="40896" spans="1:6" ht="409.6" hidden="1" customHeight="1" x14ac:dyDescent="0.2"/>
    <row r="40897" spans="1:6" ht="25.5" customHeight="1" thickBot="1" x14ac:dyDescent="0.25">
      <c r="A40897" s="84" t="s">
        <v>7504</v>
      </c>
      <c r="B40897" s="85" t="s">
        <v>7505</v>
      </c>
      <c r="C40897" s="86" t="s">
        <v>263</v>
      </c>
      <c r="D40897" s="87">
        <v>12</v>
      </c>
      <c r="E40897" s="88">
        <v>9905</v>
      </c>
      <c r="F40897" s="89">
        <f>+D40897*E40897</f>
        <v>118860</v>
      </c>
    </row>
    <row r="40898" spans="1:6" ht="409.6" hidden="1" customHeight="1" thickBot="1" x14ac:dyDescent="0.25"/>
    <row r="40899" spans="1:6" ht="13.5" customHeight="1" thickBot="1" x14ac:dyDescent="0.25">
      <c r="A40899" s="90" t="s">
        <v>4883</v>
      </c>
      <c r="B40899" s="91"/>
      <c r="C40899" s="92">
        <v>57.366915324628401</v>
      </c>
      <c r="D40899" s="91"/>
      <c r="E40899" s="93" t="s">
        <v>4884</v>
      </c>
      <c r="F40899" s="94">
        <v>1219974</v>
      </c>
    </row>
    <row r="40900" spans="1:6" ht="0.2" customHeight="1" x14ac:dyDescent="0.2"/>
    <row r="40901" spans="1:6" ht="12.75" customHeight="1" x14ac:dyDescent="0.2">
      <c r="A40901" s="80" t="s">
        <v>4871</v>
      </c>
      <c r="B40901" s="81" t="s">
        <v>4885</v>
      </c>
      <c r="C40901" s="82" t="s">
        <v>4870</v>
      </c>
      <c r="D40901" s="82" t="s">
        <v>4873</v>
      </c>
      <c r="E40901" s="82" t="s">
        <v>4874</v>
      </c>
      <c r="F40901" s="83" t="s">
        <v>4875</v>
      </c>
    </row>
    <row r="40902" spans="1:6" ht="409.6" hidden="1" customHeight="1" x14ac:dyDescent="0.2"/>
    <row r="40903" spans="1:6" ht="25.5" customHeight="1" x14ac:dyDescent="0.2">
      <c r="A40903" s="84" t="s">
        <v>5541</v>
      </c>
      <c r="B40903" s="85" t="s">
        <v>5542</v>
      </c>
      <c r="C40903" s="86" t="s">
        <v>4888</v>
      </c>
      <c r="D40903" s="87">
        <v>2</v>
      </c>
      <c r="E40903" s="88">
        <v>198902</v>
      </c>
      <c r="F40903" s="89">
        <f>+D40903*E40903</f>
        <v>397804</v>
      </c>
    </row>
    <row r="40904" spans="1:6" ht="409.6" hidden="1" customHeight="1" x14ac:dyDescent="0.2"/>
    <row r="40905" spans="1:6" ht="25.5" customHeight="1" x14ac:dyDescent="0.2">
      <c r="A40905" s="84" t="s">
        <v>4947</v>
      </c>
      <c r="B40905" s="85" t="s">
        <v>4948</v>
      </c>
      <c r="C40905" s="86" t="s">
        <v>4888</v>
      </c>
      <c r="D40905" s="87">
        <v>1</v>
      </c>
      <c r="E40905" s="88">
        <v>198902</v>
      </c>
      <c r="F40905" s="89">
        <f>+D40905*E40905</f>
        <v>198902</v>
      </c>
    </row>
    <row r="40906" spans="1:6" ht="409.6" hidden="1" customHeight="1" x14ac:dyDescent="0.2"/>
    <row r="40907" spans="1:6" ht="25.5" customHeight="1" x14ac:dyDescent="0.2">
      <c r="A40907" s="84" t="s">
        <v>5284</v>
      </c>
      <c r="B40907" s="85" t="s">
        <v>5285</v>
      </c>
      <c r="C40907" s="86" t="s">
        <v>4888</v>
      </c>
      <c r="D40907" s="87">
        <v>0.8</v>
      </c>
      <c r="E40907" s="88">
        <v>222303</v>
      </c>
      <c r="F40907" s="89">
        <f>+D40907*E40907</f>
        <v>177842.40000000002</v>
      </c>
    </row>
    <row r="40908" spans="1:6" ht="409.6" hidden="1" customHeight="1" x14ac:dyDescent="0.2"/>
    <row r="40909" spans="1:6" ht="25.5" customHeight="1" thickBot="1" x14ac:dyDescent="0.25">
      <c r="A40909" s="84" t="s">
        <v>5284</v>
      </c>
      <c r="B40909" s="85" t="s">
        <v>5285</v>
      </c>
      <c r="C40909" s="86" t="s">
        <v>4888</v>
      </c>
      <c r="D40909" s="87">
        <v>0.4</v>
      </c>
      <c r="E40909" s="88">
        <v>222303</v>
      </c>
      <c r="F40909" s="89">
        <f>+D40909*E40909</f>
        <v>88921.200000000012</v>
      </c>
    </row>
    <row r="40910" spans="1:6" ht="409.6" hidden="1" customHeight="1" thickBot="1" x14ac:dyDescent="0.25"/>
    <row r="40911" spans="1:6" ht="13.5" customHeight="1" thickBot="1" x14ac:dyDescent="0.25">
      <c r="A40911" s="90" t="s">
        <v>4893</v>
      </c>
      <c r="B40911" s="91"/>
      <c r="C40911" s="92">
        <v>40.602957938809801</v>
      </c>
      <c r="D40911" s="91"/>
      <c r="E40911" s="93" t="s">
        <v>4884</v>
      </c>
      <c r="F40911" s="94">
        <v>863469</v>
      </c>
    </row>
    <row r="40912" spans="1:6" ht="0.2" customHeight="1" x14ac:dyDescent="0.2"/>
    <row r="40913" spans="1:6" ht="12.75" customHeight="1" x14ac:dyDescent="0.2">
      <c r="A40913" s="80" t="s">
        <v>4871</v>
      </c>
      <c r="B40913" s="81" t="s">
        <v>4894</v>
      </c>
      <c r="C40913" s="82" t="s">
        <v>4870</v>
      </c>
      <c r="D40913" s="82" t="s">
        <v>4873</v>
      </c>
      <c r="E40913" s="82" t="s">
        <v>4874</v>
      </c>
      <c r="F40913" s="83" t="s">
        <v>4875</v>
      </c>
    </row>
    <row r="40914" spans="1:6" ht="409.6" hidden="1" customHeight="1" x14ac:dyDescent="0.2"/>
    <row r="40915" spans="1:6" ht="25.5" customHeight="1" thickBot="1" x14ac:dyDescent="0.25">
      <c r="A40915" s="84" t="s">
        <v>4895</v>
      </c>
      <c r="B40915" s="85" t="s">
        <v>4896</v>
      </c>
      <c r="C40915" s="86" t="s">
        <v>4897</v>
      </c>
      <c r="D40915" s="87">
        <v>0.05</v>
      </c>
      <c r="E40915" s="88">
        <v>863469</v>
      </c>
      <c r="F40915" s="89">
        <f>+D40915*E40915</f>
        <v>43173.450000000004</v>
      </c>
    </row>
    <row r="40916" spans="1:6" ht="409.6" hidden="1" customHeight="1" thickBot="1" x14ac:dyDescent="0.25"/>
    <row r="40917" spans="1:6" ht="13.5" customHeight="1" thickBot="1" x14ac:dyDescent="0.25">
      <c r="A40917" s="90" t="s">
        <v>4898</v>
      </c>
      <c r="B40917" s="91"/>
      <c r="C40917" s="92">
        <v>2.0301267365617499</v>
      </c>
      <c r="D40917" s="91"/>
      <c r="E40917" s="93" t="s">
        <v>4884</v>
      </c>
      <c r="F40917" s="94">
        <v>43173</v>
      </c>
    </row>
    <row r="40918" spans="1:6" ht="0.2" customHeight="1" thickBot="1" x14ac:dyDescent="0.25"/>
    <row r="40919" spans="1:6" ht="12.75" customHeight="1" thickBot="1" x14ac:dyDescent="0.3">
      <c r="A40919" s="157" t="s">
        <v>4909</v>
      </c>
      <c r="B40919" s="158"/>
      <c r="C40919" s="158"/>
      <c r="D40919" s="158"/>
      <c r="E40919" s="159">
        <v>2126616</v>
      </c>
      <c r="F40919" s="160"/>
    </row>
    <row r="40920" spans="1:6" ht="12.75" customHeight="1" x14ac:dyDescent="0.2"/>
    <row r="40921" spans="1:6" ht="12.75" customHeight="1" x14ac:dyDescent="0.2"/>
    <row r="40922" spans="1:6" ht="409.6" hidden="1" customHeight="1" x14ac:dyDescent="0.2"/>
    <row r="40923" spans="1:6" ht="12.75" customHeight="1" x14ac:dyDescent="0.25">
      <c r="A40923" s="144" t="s">
        <v>4868</v>
      </c>
      <c r="B40923" s="145"/>
      <c r="C40923" s="145"/>
      <c r="D40923" s="145"/>
      <c r="E40923" s="146"/>
      <c r="F40923" s="147"/>
    </row>
    <row r="40924" spans="1:6" ht="12.75" customHeight="1" x14ac:dyDescent="0.2">
      <c r="A40924" s="138" t="s">
        <v>4457</v>
      </c>
      <c r="B40924" s="139"/>
      <c r="C40924" s="139"/>
      <c r="D40924" s="140"/>
      <c r="E40924" s="76" t="s">
        <v>4869</v>
      </c>
      <c r="F40924" s="77" t="s">
        <v>4870</v>
      </c>
    </row>
    <row r="40925" spans="1:6" ht="12.75" customHeight="1" x14ac:dyDescent="0.2">
      <c r="A40925" s="141"/>
      <c r="B40925" s="142"/>
      <c r="C40925" s="142"/>
      <c r="D40925" s="143"/>
      <c r="E40925" s="78" t="s">
        <v>4456</v>
      </c>
      <c r="F40925" s="79" t="s">
        <v>9</v>
      </c>
    </row>
    <row r="40926" spans="1:6" ht="409.6" hidden="1" customHeight="1" x14ac:dyDescent="0.2"/>
    <row r="40927" spans="1:6" ht="12.75" customHeight="1" x14ac:dyDescent="0.2">
      <c r="A40927" s="80" t="s">
        <v>4871</v>
      </c>
      <c r="B40927" s="81" t="s">
        <v>4872</v>
      </c>
      <c r="C40927" s="82" t="s">
        <v>4870</v>
      </c>
      <c r="D40927" s="82" t="s">
        <v>4873</v>
      </c>
      <c r="E40927" s="82" t="s">
        <v>4874</v>
      </c>
      <c r="F40927" s="83" t="s">
        <v>4875</v>
      </c>
    </row>
    <row r="40928" spans="1:6" ht="409.6" hidden="1" customHeight="1" x14ac:dyDescent="0.2"/>
    <row r="40929" spans="1:6" ht="25.5" customHeight="1" x14ac:dyDescent="0.2">
      <c r="A40929" s="84" t="s">
        <v>6946</v>
      </c>
      <c r="B40929" s="85" t="s">
        <v>6947</v>
      </c>
      <c r="C40929" s="86" t="s">
        <v>7</v>
      </c>
      <c r="D40929" s="87">
        <v>5</v>
      </c>
      <c r="E40929" s="88">
        <v>8800</v>
      </c>
      <c r="F40929" s="89">
        <f>+D40929*E40929</f>
        <v>44000</v>
      </c>
    </row>
    <row r="40930" spans="1:6" ht="409.6" hidden="1" customHeight="1" x14ac:dyDescent="0.2"/>
    <row r="40931" spans="1:6" ht="25.5" customHeight="1" x14ac:dyDescent="0.2">
      <c r="A40931" s="84" t="s">
        <v>7551</v>
      </c>
      <c r="B40931" s="85" t="s">
        <v>7552</v>
      </c>
      <c r="C40931" s="86" t="s">
        <v>9</v>
      </c>
      <c r="D40931" s="87">
        <v>1</v>
      </c>
      <c r="E40931" s="88">
        <v>85371</v>
      </c>
      <c r="F40931" s="89">
        <f>+D40931*E40931</f>
        <v>85371</v>
      </c>
    </row>
    <row r="40932" spans="1:6" ht="409.6" hidden="1" customHeight="1" x14ac:dyDescent="0.2"/>
    <row r="40933" spans="1:6" ht="25.5" customHeight="1" x14ac:dyDescent="0.2">
      <c r="A40933" s="84" t="s">
        <v>7573</v>
      </c>
      <c r="B40933" s="85" t="s">
        <v>7574</v>
      </c>
      <c r="C40933" s="86" t="s">
        <v>263</v>
      </c>
      <c r="D40933" s="87">
        <v>18</v>
      </c>
      <c r="E40933" s="88">
        <v>11408</v>
      </c>
      <c r="F40933" s="89">
        <f>+D40933*E40933</f>
        <v>205344</v>
      </c>
    </row>
    <row r="40934" spans="1:6" ht="409.6" hidden="1" customHeight="1" x14ac:dyDescent="0.2"/>
    <row r="40935" spans="1:6" ht="25.5" customHeight="1" x14ac:dyDescent="0.2">
      <c r="A40935" s="84" t="s">
        <v>5539</v>
      </c>
      <c r="B40935" s="85" t="s">
        <v>5540</v>
      </c>
      <c r="C40935" s="86" t="s">
        <v>4880</v>
      </c>
      <c r="D40935" s="87">
        <v>0.8</v>
      </c>
      <c r="E40935" s="88">
        <v>171600</v>
      </c>
      <c r="F40935" s="89">
        <f>+D40935*E40935</f>
        <v>137280</v>
      </c>
    </row>
    <row r="40936" spans="1:6" ht="409.6" hidden="1" customHeight="1" x14ac:dyDescent="0.2"/>
    <row r="40937" spans="1:6" ht="25.5" customHeight="1" x14ac:dyDescent="0.2">
      <c r="A40937" s="84" t="s">
        <v>5535</v>
      </c>
      <c r="B40937" s="85" t="s">
        <v>5536</v>
      </c>
      <c r="C40937" s="86" t="s">
        <v>4880</v>
      </c>
      <c r="D40937" s="87">
        <v>0.55000000000000004</v>
      </c>
      <c r="E40937" s="88">
        <v>106400</v>
      </c>
      <c r="F40937" s="89">
        <f>+D40937*E40937</f>
        <v>58520.000000000007</v>
      </c>
    </row>
    <row r="40938" spans="1:6" ht="409.6" hidden="1" customHeight="1" x14ac:dyDescent="0.2"/>
    <row r="40939" spans="1:6" ht="25.5" customHeight="1" x14ac:dyDescent="0.2">
      <c r="A40939" s="84" t="s">
        <v>5537</v>
      </c>
      <c r="B40939" s="85" t="s">
        <v>5538</v>
      </c>
      <c r="C40939" s="86" t="s">
        <v>4880</v>
      </c>
      <c r="D40939" s="87">
        <v>0.55000000000000004</v>
      </c>
      <c r="E40939" s="88">
        <v>219700</v>
      </c>
      <c r="F40939" s="89">
        <f>+D40939*E40939</f>
        <v>120835.00000000001</v>
      </c>
    </row>
    <row r="40940" spans="1:6" ht="409.6" hidden="1" customHeight="1" x14ac:dyDescent="0.2"/>
    <row r="40941" spans="1:6" ht="25.5" customHeight="1" x14ac:dyDescent="0.2">
      <c r="A40941" s="84" t="s">
        <v>7575</v>
      </c>
      <c r="B40941" s="85" t="s">
        <v>7576</v>
      </c>
      <c r="C40941" s="86" t="s">
        <v>263</v>
      </c>
      <c r="D40941" s="87">
        <v>12</v>
      </c>
      <c r="E40941" s="88">
        <v>12876</v>
      </c>
      <c r="F40941" s="89">
        <f>+D40941*E40941</f>
        <v>154512</v>
      </c>
    </row>
    <row r="40942" spans="1:6" ht="409.6" hidden="1" customHeight="1" x14ac:dyDescent="0.2"/>
    <row r="40943" spans="1:6" ht="25.5" customHeight="1" x14ac:dyDescent="0.2">
      <c r="A40943" s="84" t="s">
        <v>7577</v>
      </c>
      <c r="B40943" s="85" t="s">
        <v>7578</v>
      </c>
      <c r="C40943" s="86" t="s">
        <v>9</v>
      </c>
      <c r="D40943" s="87">
        <v>8</v>
      </c>
      <c r="E40943" s="88">
        <v>9400</v>
      </c>
      <c r="F40943" s="89">
        <f>+D40943*E40943</f>
        <v>75200</v>
      </c>
    </row>
    <row r="40944" spans="1:6" ht="409.6" hidden="1" customHeight="1" x14ac:dyDescent="0.2"/>
    <row r="40945" spans="1:6" ht="25.5" customHeight="1" x14ac:dyDescent="0.2">
      <c r="A40945" s="84" t="s">
        <v>7561</v>
      </c>
      <c r="B40945" s="85" t="s">
        <v>7562</v>
      </c>
      <c r="C40945" s="86" t="s">
        <v>263</v>
      </c>
      <c r="D40945" s="87">
        <v>100</v>
      </c>
      <c r="E40945" s="88">
        <v>2182</v>
      </c>
      <c r="F40945" s="89">
        <f>+D40945*E40945</f>
        <v>218200</v>
      </c>
    </row>
    <row r="40946" spans="1:6" ht="409.6" hidden="1" customHeight="1" x14ac:dyDescent="0.2"/>
    <row r="40947" spans="1:6" ht="25.5" customHeight="1" thickBot="1" x14ac:dyDescent="0.25">
      <c r="A40947" s="84" t="s">
        <v>7485</v>
      </c>
      <c r="B40947" s="85" t="s">
        <v>7486</v>
      </c>
      <c r="C40947" s="86" t="s">
        <v>263</v>
      </c>
      <c r="D40947" s="87">
        <v>5</v>
      </c>
      <c r="E40947" s="88">
        <v>9702</v>
      </c>
      <c r="F40947" s="89">
        <f>+D40947*E40947</f>
        <v>48510</v>
      </c>
    </row>
    <row r="40948" spans="1:6" ht="409.6" hidden="1" customHeight="1" thickBot="1" x14ac:dyDescent="0.25"/>
    <row r="40949" spans="1:6" ht="13.5" customHeight="1" thickBot="1" x14ac:dyDescent="0.25">
      <c r="A40949" s="90" t="s">
        <v>4883</v>
      </c>
      <c r="B40949" s="91"/>
      <c r="C40949" s="92">
        <v>50.823522326939901</v>
      </c>
      <c r="D40949" s="91"/>
      <c r="E40949" s="93" t="s">
        <v>4884</v>
      </c>
      <c r="F40949" s="94">
        <v>1147772</v>
      </c>
    </row>
    <row r="40950" spans="1:6" ht="0.2" customHeight="1" x14ac:dyDescent="0.2"/>
    <row r="40951" spans="1:6" ht="12.75" customHeight="1" x14ac:dyDescent="0.2">
      <c r="A40951" s="80" t="s">
        <v>4871</v>
      </c>
      <c r="B40951" s="81" t="s">
        <v>4885</v>
      </c>
      <c r="C40951" s="82" t="s">
        <v>4870</v>
      </c>
      <c r="D40951" s="82" t="s">
        <v>4873</v>
      </c>
      <c r="E40951" s="82" t="s">
        <v>4874</v>
      </c>
      <c r="F40951" s="83" t="s">
        <v>4875</v>
      </c>
    </row>
    <row r="40952" spans="1:6" ht="409.6" hidden="1" customHeight="1" x14ac:dyDescent="0.2"/>
    <row r="40953" spans="1:6" ht="25.5" customHeight="1" x14ac:dyDescent="0.2">
      <c r="A40953" s="84" t="s">
        <v>5541</v>
      </c>
      <c r="B40953" s="85" t="s">
        <v>5542</v>
      </c>
      <c r="C40953" s="86" t="s">
        <v>4888</v>
      </c>
      <c r="D40953" s="87">
        <v>3</v>
      </c>
      <c r="E40953" s="88">
        <v>198902</v>
      </c>
      <c r="F40953" s="89">
        <f>+D40953*E40953</f>
        <v>596706</v>
      </c>
    </row>
    <row r="40954" spans="1:6" ht="409.6" hidden="1" customHeight="1" x14ac:dyDescent="0.2"/>
    <row r="40955" spans="1:6" ht="25.5" customHeight="1" x14ac:dyDescent="0.2">
      <c r="A40955" s="84" t="s">
        <v>4947</v>
      </c>
      <c r="B40955" s="85" t="s">
        <v>4948</v>
      </c>
      <c r="C40955" s="86" t="s">
        <v>4888</v>
      </c>
      <c r="D40955" s="87">
        <v>1.2</v>
      </c>
      <c r="E40955" s="88">
        <v>198902</v>
      </c>
      <c r="F40955" s="89">
        <f>+D40955*E40955</f>
        <v>238682.4</v>
      </c>
    </row>
    <row r="40956" spans="1:6" ht="409.6" hidden="1" customHeight="1" x14ac:dyDescent="0.2"/>
    <row r="40957" spans="1:6" ht="25.5" customHeight="1" thickBot="1" x14ac:dyDescent="0.25">
      <c r="A40957" s="84" t="s">
        <v>5284</v>
      </c>
      <c r="B40957" s="85" t="s">
        <v>5285</v>
      </c>
      <c r="C40957" s="86" t="s">
        <v>4888</v>
      </c>
      <c r="D40957" s="87">
        <v>1</v>
      </c>
      <c r="E40957" s="88">
        <v>222303</v>
      </c>
      <c r="F40957" s="89">
        <f>+D40957*E40957</f>
        <v>222303</v>
      </c>
    </row>
    <row r="40958" spans="1:6" ht="409.6" hidden="1" customHeight="1" thickBot="1" x14ac:dyDescent="0.25"/>
    <row r="40959" spans="1:6" ht="13.5" customHeight="1" thickBot="1" x14ac:dyDescent="0.25">
      <c r="A40959" s="90" t="s">
        <v>4893</v>
      </c>
      <c r="B40959" s="91"/>
      <c r="C40959" s="92">
        <v>46.834721663800302</v>
      </c>
      <c r="D40959" s="91"/>
      <c r="E40959" s="93" t="s">
        <v>4884</v>
      </c>
      <c r="F40959" s="94">
        <v>1057691</v>
      </c>
    </row>
    <row r="40960" spans="1:6" ht="0.2" customHeight="1" x14ac:dyDescent="0.2"/>
    <row r="40961" spans="1:6" ht="12.75" customHeight="1" x14ac:dyDescent="0.2">
      <c r="A40961" s="80" t="s">
        <v>4871</v>
      </c>
      <c r="B40961" s="81" t="s">
        <v>4894</v>
      </c>
      <c r="C40961" s="82" t="s">
        <v>4870</v>
      </c>
      <c r="D40961" s="82" t="s">
        <v>4873</v>
      </c>
      <c r="E40961" s="82" t="s">
        <v>4874</v>
      </c>
      <c r="F40961" s="83" t="s">
        <v>4875</v>
      </c>
    </row>
    <row r="40962" spans="1:6" ht="409.6" hidden="1" customHeight="1" x14ac:dyDescent="0.2"/>
    <row r="40963" spans="1:6" ht="25.5" customHeight="1" thickBot="1" x14ac:dyDescent="0.25">
      <c r="A40963" s="84" t="s">
        <v>4895</v>
      </c>
      <c r="B40963" s="85" t="s">
        <v>4896</v>
      </c>
      <c r="C40963" s="86" t="s">
        <v>4897</v>
      </c>
      <c r="D40963" s="87">
        <v>0.05</v>
      </c>
      <c r="E40963" s="88">
        <v>1057691</v>
      </c>
      <c r="F40963" s="89">
        <f>+D40963*E40963</f>
        <v>52884.55</v>
      </c>
    </row>
    <row r="40964" spans="1:6" ht="409.6" hidden="1" customHeight="1" thickBot="1" x14ac:dyDescent="0.25"/>
    <row r="40965" spans="1:6" ht="13.5" customHeight="1" thickBot="1" x14ac:dyDescent="0.25">
      <c r="A40965" s="90" t="s">
        <v>4898</v>
      </c>
      <c r="B40965" s="91"/>
      <c r="C40965" s="92">
        <v>2.3417560092598699</v>
      </c>
      <c r="D40965" s="91"/>
      <c r="E40965" s="93" t="s">
        <v>4884</v>
      </c>
      <c r="F40965" s="94">
        <v>52885</v>
      </c>
    </row>
    <row r="40966" spans="1:6" ht="0.2" customHeight="1" thickBot="1" x14ac:dyDescent="0.25"/>
    <row r="40967" spans="1:6" ht="12.75" customHeight="1" thickBot="1" x14ac:dyDescent="0.3">
      <c r="A40967" s="157" t="s">
        <v>4909</v>
      </c>
      <c r="B40967" s="158"/>
      <c r="C40967" s="158"/>
      <c r="D40967" s="158"/>
      <c r="E40967" s="159">
        <v>2258348</v>
      </c>
      <c r="F40967" s="160"/>
    </row>
    <row r="40968" spans="1:6" ht="12.75" customHeight="1" x14ac:dyDescent="0.2"/>
    <row r="40969" spans="1:6" ht="12.75" customHeight="1" x14ac:dyDescent="0.2"/>
    <row r="40970" spans="1:6" ht="409.6" hidden="1" customHeight="1" x14ac:dyDescent="0.2"/>
    <row r="40971" spans="1:6" ht="12.75" customHeight="1" x14ac:dyDescent="0.25">
      <c r="A40971" s="144" t="s">
        <v>4868</v>
      </c>
      <c r="B40971" s="145"/>
      <c r="C40971" s="145"/>
      <c r="D40971" s="145"/>
      <c r="E40971" s="146"/>
      <c r="F40971" s="147"/>
    </row>
    <row r="40972" spans="1:6" ht="12.75" customHeight="1" x14ac:dyDescent="0.2">
      <c r="A40972" s="138" t="s">
        <v>4459</v>
      </c>
      <c r="B40972" s="139"/>
      <c r="C40972" s="139"/>
      <c r="D40972" s="140"/>
      <c r="E40972" s="76" t="s">
        <v>4869</v>
      </c>
      <c r="F40972" s="77" t="s">
        <v>4870</v>
      </c>
    </row>
    <row r="40973" spans="1:6" ht="12.75" customHeight="1" x14ac:dyDescent="0.2">
      <c r="A40973" s="141"/>
      <c r="B40973" s="142"/>
      <c r="C40973" s="142"/>
      <c r="D40973" s="143"/>
      <c r="E40973" s="78" t="s">
        <v>4458</v>
      </c>
      <c r="F40973" s="79" t="s">
        <v>9</v>
      </c>
    </row>
    <row r="40974" spans="1:6" ht="409.6" hidden="1" customHeight="1" x14ac:dyDescent="0.2"/>
    <row r="40975" spans="1:6" ht="12.75" customHeight="1" x14ac:dyDescent="0.2">
      <c r="A40975" s="80" t="s">
        <v>4871</v>
      </c>
      <c r="B40975" s="81" t="s">
        <v>4872</v>
      </c>
      <c r="C40975" s="82" t="s">
        <v>4870</v>
      </c>
      <c r="D40975" s="82" t="s">
        <v>4873</v>
      </c>
      <c r="E40975" s="82" t="s">
        <v>4874</v>
      </c>
      <c r="F40975" s="83" t="s">
        <v>4875</v>
      </c>
    </row>
    <row r="40976" spans="1:6" ht="409.6" hidden="1" customHeight="1" x14ac:dyDescent="0.2"/>
    <row r="40977" spans="1:6" ht="25.5" customHeight="1" x14ac:dyDescent="0.2">
      <c r="A40977" s="84" t="s">
        <v>7549</v>
      </c>
      <c r="B40977" s="85" t="s">
        <v>7550</v>
      </c>
      <c r="C40977" s="86" t="s">
        <v>263</v>
      </c>
      <c r="D40977" s="87">
        <v>21.12</v>
      </c>
      <c r="E40977" s="88">
        <v>16822</v>
      </c>
      <c r="F40977" s="89">
        <f>+D40977*E40977</f>
        <v>355280.64000000001</v>
      </c>
    </row>
    <row r="40978" spans="1:6" ht="409.6" hidden="1" customHeight="1" x14ac:dyDescent="0.2"/>
    <row r="40979" spans="1:6" ht="25.5" customHeight="1" x14ac:dyDescent="0.2">
      <c r="A40979" s="84" t="s">
        <v>7555</v>
      </c>
      <c r="B40979" s="85" t="s">
        <v>7556</v>
      </c>
      <c r="C40979" s="86" t="s">
        <v>9</v>
      </c>
      <c r="D40979" s="87">
        <v>2</v>
      </c>
      <c r="E40979" s="88">
        <v>15100</v>
      </c>
      <c r="F40979" s="89">
        <f>+D40979*E40979</f>
        <v>30200</v>
      </c>
    </row>
    <row r="40980" spans="1:6" ht="409.6" hidden="1" customHeight="1" x14ac:dyDescent="0.2"/>
    <row r="40981" spans="1:6" ht="25.5" customHeight="1" x14ac:dyDescent="0.2">
      <c r="A40981" s="84" t="s">
        <v>6946</v>
      </c>
      <c r="B40981" s="85" t="s">
        <v>6947</v>
      </c>
      <c r="C40981" s="86" t="s">
        <v>7</v>
      </c>
      <c r="D40981" s="87">
        <v>4</v>
      </c>
      <c r="E40981" s="88">
        <v>8800</v>
      </c>
      <c r="F40981" s="89">
        <f>+D40981*E40981</f>
        <v>35200</v>
      </c>
    </row>
    <row r="40982" spans="1:6" ht="409.6" hidden="1" customHeight="1" x14ac:dyDescent="0.2"/>
    <row r="40983" spans="1:6" ht="25.5" customHeight="1" x14ac:dyDescent="0.2">
      <c r="A40983" s="84" t="s">
        <v>7557</v>
      </c>
      <c r="B40983" s="85" t="s">
        <v>7558</v>
      </c>
      <c r="C40983" s="86" t="s">
        <v>9</v>
      </c>
      <c r="D40983" s="87">
        <v>10</v>
      </c>
      <c r="E40983" s="88">
        <v>18160</v>
      </c>
      <c r="F40983" s="89">
        <f>+D40983*E40983</f>
        <v>181600</v>
      </c>
    </row>
    <row r="40984" spans="1:6" ht="409.6" hidden="1" customHeight="1" x14ac:dyDescent="0.2"/>
    <row r="40985" spans="1:6" ht="25.5" customHeight="1" x14ac:dyDescent="0.2">
      <c r="A40985" s="84" t="s">
        <v>7551</v>
      </c>
      <c r="B40985" s="85" t="s">
        <v>7552</v>
      </c>
      <c r="C40985" s="86" t="s">
        <v>9</v>
      </c>
      <c r="D40985" s="87">
        <v>1</v>
      </c>
      <c r="E40985" s="88">
        <v>85371</v>
      </c>
      <c r="F40985" s="89">
        <f>+D40985*E40985</f>
        <v>85371</v>
      </c>
    </row>
    <row r="40986" spans="1:6" ht="409.6" hidden="1" customHeight="1" x14ac:dyDescent="0.2"/>
    <row r="40987" spans="1:6" ht="25.5" customHeight="1" x14ac:dyDescent="0.2">
      <c r="A40987" s="84" t="s">
        <v>5539</v>
      </c>
      <c r="B40987" s="85" t="s">
        <v>5540</v>
      </c>
      <c r="C40987" s="86" t="s">
        <v>4880</v>
      </c>
      <c r="D40987" s="87">
        <v>1</v>
      </c>
      <c r="E40987" s="88">
        <v>171600</v>
      </c>
      <c r="F40987" s="89">
        <f>+D40987*E40987</f>
        <v>171600</v>
      </c>
    </row>
    <row r="40988" spans="1:6" ht="409.6" hidden="1" customHeight="1" x14ac:dyDescent="0.2"/>
    <row r="40989" spans="1:6" ht="25.5" customHeight="1" x14ac:dyDescent="0.2">
      <c r="A40989" s="84" t="s">
        <v>5468</v>
      </c>
      <c r="B40989" s="85" t="s">
        <v>5469</v>
      </c>
      <c r="C40989" s="86" t="s">
        <v>263</v>
      </c>
      <c r="D40989" s="87">
        <v>4.95</v>
      </c>
      <c r="E40989" s="88">
        <v>6647</v>
      </c>
      <c r="F40989" s="89">
        <f>+D40989*E40989</f>
        <v>32902.65</v>
      </c>
    </row>
    <row r="40990" spans="1:6" ht="409.6" hidden="1" customHeight="1" x14ac:dyDescent="0.2"/>
    <row r="40991" spans="1:6" ht="25.5" customHeight="1" x14ac:dyDescent="0.2">
      <c r="A40991" s="84" t="s">
        <v>5535</v>
      </c>
      <c r="B40991" s="85" t="s">
        <v>5536</v>
      </c>
      <c r="C40991" s="86" t="s">
        <v>4880</v>
      </c>
      <c r="D40991" s="87">
        <v>0.5</v>
      </c>
      <c r="E40991" s="88">
        <v>106400</v>
      </c>
      <c r="F40991" s="89">
        <f>+D40991*E40991</f>
        <v>53200</v>
      </c>
    </row>
    <row r="40992" spans="1:6" ht="409.6" hidden="1" customHeight="1" x14ac:dyDescent="0.2"/>
    <row r="40993" spans="1:6" ht="25.5" customHeight="1" x14ac:dyDescent="0.2">
      <c r="A40993" s="84" t="s">
        <v>5537</v>
      </c>
      <c r="B40993" s="85" t="s">
        <v>5538</v>
      </c>
      <c r="C40993" s="86" t="s">
        <v>4880</v>
      </c>
      <c r="D40993" s="87">
        <v>0.5</v>
      </c>
      <c r="E40993" s="88">
        <v>219700</v>
      </c>
      <c r="F40993" s="89">
        <f>+D40993*E40993</f>
        <v>109850</v>
      </c>
    </row>
    <row r="40994" spans="1:6" ht="409.6" hidden="1" customHeight="1" x14ac:dyDescent="0.2"/>
    <row r="40995" spans="1:6" ht="25.5" customHeight="1" x14ac:dyDescent="0.2">
      <c r="A40995" s="84" t="s">
        <v>7561</v>
      </c>
      <c r="B40995" s="85" t="s">
        <v>7562</v>
      </c>
      <c r="C40995" s="86" t="s">
        <v>263</v>
      </c>
      <c r="D40995" s="87">
        <v>115.92</v>
      </c>
      <c r="E40995" s="88">
        <v>2182</v>
      </c>
      <c r="F40995" s="89">
        <f>+D40995*E40995</f>
        <v>252937.44</v>
      </c>
    </row>
    <row r="40996" spans="1:6" ht="409.6" hidden="1" customHeight="1" x14ac:dyDescent="0.2"/>
    <row r="40997" spans="1:6" ht="25.5" customHeight="1" thickBot="1" x14ac:dyDescent="0.25">
      <c r="A40997" s="84" t="s">
        <v>7579</v>
      </c>
      <c r="B40997" s="85" t="s">
        <v>7580</v>
      </c>
      <c r="C40997" s="86" t="s">
        <v>263</v>
      </c>
      <c r="D40997" s="87">
        <v>6</v>
      </c>
      <c r="E40997" s="88">
        <v>22135</v>
      </c>
      <c r="F40997" s="89">
        <f>+D40997*E40997</f>
        <v>132810</v>
      </c>
    </row>
    <row r="40998" spans="1:6" ht="409.6" hidden="1" customHeight="1" thickBot="1" x14ac:dyDescent="0.25"/>
    <row r="40999" spans="1:6" ht="13.5" customHeight="1" thickBot="1" x14ac:dyDescent="0.25">
      <c r="A40999" s="90" t="s">
        <v>4883</v>
      </c>
      <c r="B40999" s="91"/>
      <c r="C40999" s="92">
        <v>55.120569264114003</v>
      </c>
      <c r="D40999" s="91"/>
      <c r="E40999" s="93" t="s">
        <v>4884</v>
      </c>
      <c r="F40999" s="94">
        <v>1440952</v>
      </c>
    </row>
    <row r="41000" spans="1:6" ht="0.2" customHeight="1" x14ac:dyDescent="0.2"/>
    <row r="41001" spans="1:6" ht="12.75" customHeight="1" x14ac:dyDescent="0.2">
      <c r="A41001" s="80" t="s">
        <v>4871</v>
      </c>
      <c r="B41001" s="81" t="s">
        <v>4885</v>
      </c>
      <c r="C41001" s="82" t="s">
        <v>4870</v>
      </c>
      <c r="D41001" s="82" t="s">
        <v>4873</v>
      </c>
      <c r="E41001" s="82" t="s">
        <v>4874</v>
      </c>
      <c r="F41001" s="83" t="s">
        <v>4875</v>
      </c>
    </row>
    <row r="41002" spans="1:6" ht="409.6" hidden="1" customHeight="1" x14ac:dyDescent="0.2"/>
    <row r="41003" spans="1:6" ht="25.5" customHeight="1" x14ac:dyDescent="0.2">
      <c r="A41003" s="84" t="s">
        <v>5541</v>
      </c>
      <c r="B41003" s="85" t="s">
        <v>5542</v>
      </c>
      <c r="C41003" s="86" t="s">
        <v>4888</v>
      </c>
      <c r="D41003" s="87">
        <v>3</v>
      </c>
      <c r="E41003" s="88">
        <v>198902</v>
      </c>
      <c r="F41003" s="89">
        <f>+D41003*E41003</f>
        <v>596706</v>
      </c>
    </row>
    <row r="41004" spans="1:6" ht="409.6" hidden="1" customHeight="1" x14ac:dyDescent="0.2"/>
    <row r="41005" spans="1:6" ht="25.5" customHeight="1" x14ac:dyDescent="0.2">
      <c r="A41005" s="84" t="s">
        <v>4947</v>
      </c>
      <c r="B41005" s="85" t="s">
        <v>4948</v>
      </c>
      <c r="C41005" s="86" t="s">
        <v>4888</v>
      </c>
      <c r="D41005" s="87">
        <v>1.5</v>
      </c>
      <c r="E41005" s="88">
        <v>198902</v>
      </c>
      <c r="F41005" s="89">
        <f>+D41005*E41005</f>
        <v>298353</v>
      </c>
    </row>
    <row r="41006" spans="1:6" ht="409.6" hidden="1" customHeight="1" x14ac:dyDescent="0.2"/>
    <row r="41007" spans="1:6" ht="25.5" customHeight="1" thickBot="1" x14ac:dyDescent="0.25">
      <c r="A41007" s="84" t="s">
        <v>5284</v>
      </c>
      <c r="B41007" s="85" t="s">
        <v>5285</v>
      </c>
      <c r="C41007" s="86" t="s">
        <v>4888</v>
      </c>
      <c r="D41007" s="87">
        <v>1</v>
      </c>
      <c r="E41007" s="88">
        <v>222303</v>
      </c>
      <c r="F41007" s="89">
        <f>+D41007*E41007</f>
        <v>222303</v>
      </c>
    </row>
    <row r="41008" spans="1:6" ht="409.6" hidden="1" customHeight="1" thickBot="1" x14ac:dyDescent="0.25"/>
    <row r="41009" spans="1:6" ht="13.5" customHeight="1" thickBot="1" x14ac:dyDescent="0.25">
      <c r="A41009" s="90" t="s">
        <v>4893</v>
      </c>
      <c r="B41009" s="91"/>
      <c r="C41009" s="92">
        <v>42.742318629689898</v>
      </c>
      <c r="D41009" s="91"/>
      <c r="E41009" s="93" t="s">
        <v>4884</v>
      </c>
      <c r="F41009" s="94">
        <v>1117362</v>
      </c>
    </row>
    <row r="41010" spans="1:6" ht="0.2" customHeight="1" x14ac:dyDescent="0.2"/>
    <row r="41011" spans="1:6" ht="12.75" customHeight="1" x14ac:dyDescent="0.2">
      <c r="A41011" s="80" t="s">
        <v>4871</v>
      </c>
      <c r="B41011" s="81" t="s">
        <v>4894</v>
      </c>
      <c r="C41011" s="82" t="s">
        <v>4870</v>
      </c>
      <c r="D41011" s="82" t="s">
        <v>4873</v>
      </c>
      <c r="E41011" s="82" t="s">
        <v>4874</v>
      </c>
      <c r="F41011" s="83" t="s">
        <v>4875</v>
      </c>
    </row>
    <row r="41012" spans="1:6" ht="409.6" hidden="1" customHeight="1" x14ac:dyDescent="0.2"/>
    <row r="41013" spans="1:6" ht="25.5" customHeight="1" thickBot="1" x14ac:dyDescent="0.25">
      <c r="A41013" s="84" t="s">
        <v>4895</v>
      </c>
      <c r="B41013" s="85" t="s">
        <v>4896</v>
      </c>
      <c r="C41013" s="86" t="s">
        <v>4897</v>
      </c>
      <c r="D41013" s="87">
        <v>0.05</v>
      </c>
      <c r="E41013" s="88">
        <v>1117362</v>
      </c>
      <c r="F41013" s="89">
        <f>+D41013*E41013</f>
        <v>55868.100000000006</v>
      </c>
    </row>
    <row r="41014" spans="1:6" ht="409.6" hidden="1" customHeight="1" thickBot="1" x14ac:dyDescent="0.25"/>
    <row r="41015" spans="1:6" ht="13.5" customHeight="1" thickBot="1" x14ac:dyDescent="0.25">
      <c r="A41015" s="90" t="s">
        <v>4898</v>
      </c>
      <c r="B41015" s="91"/>
      <c r="C41015" s="92">
        <v>2.1371121061961298</v>
      </c>
      <c r="D41015" s="91"/>
      <c r="E41015" s="93" t="s">
        <v>4884</v>
      </c>
      <c r="F41015" s="94">
        <v>55868</v>
      </c>
    </row>
    <row r="41016" spans="1:6" ht="0.2" customHeight="1" thickBot="1" x14ac:dyDescent="0.25"/>
    <row r="41017" spans="1:6" ht="12.75" customHeight="1" thickBot="1" x14ac:dyDescent="0.3">
      <c r="A41017" s="157" t="s">
        <v>4909</v>
      </c>
      <c r="B41017" s="158"/>
      <c r="C41017" s="158"/>
      <c r="D41017" s="158"/>
      <c r="E41017" s="159">
        <v>2614182</v>
      </c>
      <c r="F41017" s="160"/>
    </row>
    <row r="41018" spans="1:6" ht="12.75" customHeight="1" x14ac:dyDescent="0.2"/>
    <row r="41019" spans="1:6" ht="12.75" customHeight="1" x14ac:dyDescent="0.2"/>
    <row r="41020" spans="1:6" ht="409.6" hidden="1" customHeight="1" x14ac:dyDescent="0.2"/>
    <row r="41021" spans="1:6" ht="12.75" customHeight="1" x14ac:dyDescent="0.25">
      <c r="A41021" s="144" t="s">
        <v>4868</v>
      </c>
      <c r="B41021" s="145"/>
      <c r="C41021" s="145"/>
      <c r="D41021" s="145"/>
      <c r="E41021" s="146"/>
      <c r="F41021" s="147"/>
    </row>
    <row r="41022" spans="1:6" ht="12.75" customHeight="1" x14ac:dyDescent="0.2">
      <c r="A41022" s="138" t="s">
        <v>4461</v>
      </c>
      <c r="B41022" s="139"/>
      <c r="C41022" s="139"/>
      <c r="D41022" s="140"/>
      <c r="E41022" s="76" t="s">
        <v>4869</v>
      </c>
      <c r="F41022" s="77" t="s">
        <v>4870</v>
      </c>
    </row>
    <row r="41023" spans="1:6" ht="12.75" customHeight="1" x14ac:dyDescent="0.2">
      <c r="A41023" s="141"/>
      <c r="B41023" s="142"/>
      <c r="C41023" s="142"/>
      <c r="D41023" s="143"/>
      <c r="E41023" s="78" t="s">
        <v>4460</v>
      </c>
      <c r="F41023" s="79" t="s">
        <v>9</v>
      </c>
    </row>
    <row r="41024" spans="1:6" ht="409.6" hidden="1" customHeight="1" x14ac:dyDescent="0.2"/>
    <row r="41025" spans="1:6" ht="12.75" customHeight="1" x14ac:dyDescent="0.2">
      <c r="A41025" s="80" t="s">
        <v>4871</v>
      </c>
      <c r="B41025" s="81" t="s">
        <v>4872</v>
      </c>
      <c r="C41025" s="82" t="s">
        <v>4870</v>
      </c>
      <c r="D41025" s="82" t="s">
        <v>4873</v>
      </c>
      <c r="E41025" s="82" t="s">
        <v>4874</v>
      </c>
      <c r="F41025" s="83" t="s">
        <v>4875</v>
      </c>
    </row>
    <row r="41026" spans="1:6" ht="409.6" hidden="1" customHeight="1" x14ac:dyDescent="0.2"/>
    <row r="41027" spans="1:6" ht="25.5" customHeight="1" x14ac:dyDescent="0.2">
      <c r="A41027" s="84" t="s">
        <v>7549</v>
      </c>
      <c r="B41027" s="85" t="s">
        <v>7550</v>
      </c>
      <c r="C41027" s="86" t="s">
        <v>263</v>
      </c>
      <c r="D41027" s="87">
        <v>8.58</v>
      </c>
      <c r="E41027" s="88">
        <v>16822</v>
      </c>
      <c r="F41027" s="89">
        <f>+D41027*E41027</f>
        <v>144332.76</v>
      </c>
    </row>
    <row r="41028" spans="1:6" ht="409.6" hidden="1" customHeight="1" x14ac:dyDescent="0.2"/>
    <row r="41029" spans="1:6" ht="25.5" customHeight="1" x14ac:dyDescent="0.2">
      <c r="A41029" s="84" t="s">
        <v>7555</v>
      </c>
      <c r="B41029" s="85" t="s">
        <v>7556</v>
      </c>
      <c r="C41029" s="86" t="s">
        <v>9</v>
      </c>
      <c r="D41029" s="87">
        <v>1</v>
      </c>
      <c r="E41029" s="88">
        <v>15100</v>
      </c>
      <c r="F41029" s="89">
        <f>+D41029*E41029</f>
        <v>15100</v>
      </c>
    </row>
    <row r="41030" spans="1:6" ht="409.6" hidden="1" customHeight="1" x14ac:dyDescent="0.2"/>
    <row r="41031" spans="1:6" ht="25.5" customHeight="1" x14ac:dyDescent="0.2">
      <c r="A41031" s="84" t="s">
        <v>6946</v>
      </c>
      <c r="B41031" s="85" t="s">
        <v>6947</v>
      </c>
      <c r="C41031" s="86" t="s">
        <v>7</v>
      </c>
      <c r="D41031" s="87">
        <v>2.5</v>
      </c>
      <c r="E41031" s="88">
        <v>8800</v>
      </c>
      <c r="F41031" s="89">
        <f>+D41031*E41031</f>
        <v>22000</v>
      </c>
    </row>
    <row r="41032" spans="1:6" ht="409.6" hidden="1" customHeight="1" x14ac:dyDescent="0.2"/>
    <row r="41033" spans="1:6" ht="25.5" customHeight="1" x14ac:dyDescent="0.2">
      <c r="A41033" s="84" t="s">
        <v>7557</v>
      </c>
      <c r="B41033" s="85" t="s">
        <v>7558</v>
      </c>
      <c r="C41033" s="86" t="s">
        <v>9</v>
      </c>
      <c r="D41033" s="87">
        <v>5</v>
      </c>
      <c r="E41033" s="88">
        <v>18160</v>
      </c>
      <c r="F41033" s="89">
        <f>+D41033*E41033</f>
        <v>90800</v>
      </c>
    </row>
    <row r="41034" spans="1:6" ht="409.6" hidden="1" customHeight="1" x14ac:dyDescent="0.2"/>
    <row r="41035" spans="1:6" ht="25.5" customHeight="1" x14ac:dyDescent="0.2">
      <c r="A41035" s="84" t="s">
        <v>7551</v>
      </c>
      <c r="B41035" s="85" t="s">
        <v>7552</v>
      </c>
      <c r="C41035" s="86" t="s">
        <v>9</v>
      </c>
      <c r="D41035" s="87">
        <v>1</v>
      </c>
      <c r="E41035" s="88">
        <v>85371</v>
      </c>
      <c r="F41035" s="89">
        <f>+D41035*E41035</f>
        <v>85371</v>
      </c>
    </row>
    <row r="41036" spans="1:6" ht="409.6" hidden="1" customHeight="1" x14ac:dyDescent="0.2"/>
    <row r="41037" spans="1:6" ht="25.5" customHeight="1" x14ac:dyDescent="0.2">
      <c r="A41037" s="84" t="s">
        <v>5539</v>
      </c>
      <c r="B41037" s="85" t="s">
        <v>5540</v>
      </c>
      <c r="C41037" s="86" t="s">
        <v>4880</v>
      </c>
      <c r="D41037" s="87">
        <v>0.4</v>
      </c>
      <c r="E41037" s="88">
        <v>171600</v>
      </c>
      <c r="F41037" s="89">
        <f>+D41037*E41037</f>
        <v>68640</v>
      </c>
    </row>
    <row r="41038" spans="1:6" ht="409.6" hidden="1" customHeight="1" x14ac:dyDescent="0.2"/>
    <row r="41039" spans="1:6" ht="25.5" customHeight="1" x14ac:dyDescent="0.2">
      <c r="A41039" s="84" t="s">
        <v>5468</v>
      </c>
      <c r="B41039" s="85" t="s">
        <v>5469</v>
      </c>
      <c r="C41039" s="86" t="s">
        <v>263</v>
      </c>
      <c r="D41039" s="87">
        <v>1.575</v>
      </c>
      <c r="E41039" s="88">
        <v>6647</v>
      </c>
      <c r="F41039" s="89">
        <f>+D41039*E41039</f>
        <v>10469.025</v>
      </c>
    </row>
    <row r="41040" spans="1:6" ht="409.6" hidden="1" customHeight="1" x14ac:dyDescent="0.2"/>
    <row r="41041" spans="1:6" ht="25.5" customHeight="1" x14ac:dyDescent="0.2">
      <c r="A41041" s="84" t="s">
        <v>5535</v>
      </c>
      <c r="B41041" s="85" t="s">
        <v>5536</v>
      </c>
      <c r="C41041" s="86" t="s">
        <v>4880</v>
      </c>
      <c r="D41041" s="87">
        <v>0.25</v>
      </c>
      <c r="E41041" s="88">
        <v>106400</v>
      </c>
      <c r="F41041" s="89">
        <f>+D41041*E41041</f>
        <v>26600</v>
      </c>
    </row>
    <row r="41042" spans="1:6" ht="409.6" hidden="1" customHeight="1" x14ac:dyDescent="0.2"/>
    <row r="41043" spans="1:6" ht="25.5" customHeight="1" x14ac:dyDescent="0.2">
      <c r="A41043" s="84" t="s">
        <v>5537</v>
      </c>
      <c r="B41043" s="85" t="s">
        <v>5538</v>
      </c>
      <c r="C41043" s="86" t="s">
        <v>4880</v>
      </c>
      <c r="D41043" s="87">
        <v>0.25</v>
      </c>
      <c r="E41043" s="88">
        <v>219700</v>
      </c>
      <c r="F41043" s="89">
        <f>+D41043*E41043</f>
        <v>54925</v>
      </c>
    </row>
    <row r="41044" spans="1:6" ht="409.6" hidden="1" customHeight="1" x14ac:dyDescent="0.2"/>
    <row r="41045" spans="1:6" ht="25.5" customHeight="1" x14ac:dyDescent="0.2">
      <c r="A41045" s="84" t="s">
        <v>7561</v>
      </c>
      <c r="B41045" s="85" t="s">
        <v>7562</v>
      </c>
      <c r="C41045" s="86" t="s">
        <v>263</v>
      </c>
      <c r="D41045" s="87">
        <v>35.28</v>
      </c>
      <c r="E41045" s="88">
        <v>2182</v>
      </c>
      <c r="F41045" s="89">
        <f>+D41045*E41045</f>
        <v>76980.960000000006</v>
      </c>
    </row>
    <row r="41046" spans="1:6" ht="409.6" hidden="1" customHeight="1" x14ac:dyDescent="0.2"/>
    <row r="41047" spans="1:6" ht="25.5" customHeight="1" thickBot="1" x14ac:dyDescent="0.25">
      <c r="A41047" s="84" t="s">
        <v>7579</v>
      </c>
      <c r="B41047" s="85" t="s">
        <v>7580</v>
      </c>
      <c r="C41047" s="86" t="s">
        <v>263</v>
      </c>
      <c r="D41047" s="87">
        <v>6</v>
      </c>
      <c r="E41047" s="88">
        <v>22135</v>
      </c>
      <c r="F41047" s="89">
        <f>+D41047*E41047</f>
        <v>132810</v>
      </c>
    </row>
    <row r="41048" spans="1:6" ht="409.6" hidden="1" customHeight="1" thickBot="1" x14ac:dyDescent="0.25"/>
    <row r="41049" spans="1:6" ht="13.5" customHeight="1" thickBot="1" x14ac:dyDescent="0.25">
      <c r="A41049" s="90" t="s">
        <v>4883</v>
      </c>
      <c r="B41049" s="91"/>
      <c r="C41049" s="92">
        <v>49.072942540434703</v>
      </c>
      <c r="D41049" s="91"/>
      <c r="E41049" s="93" t="s">
        <v>4884</v>
      </c>
      <c r="F41049" s="94">
        <v>728029</v>
      </c>
    </row>
    <row r="41050" spans="1:6" ht="0.2" customHeight="1" x14ac:dyDescent="0.2"/>
    <row r="41051" spans="1:6" ht="12.75" customHeight="1" x14ac:dyDescent="0.2">
      <c r="A41051" s="80" t="s">
        <v>4871</v>
      </c>
      <c r="B41051" s="81" t="s">
        <v>4885</v>
      </c>
      <c r="C41051" s="82" t="s">
        <v>4870</v>
      </c>
      <c r="D41051" s="82" t="s">
        <v>4873</v>
      </c>
      <c r="E41051" s="82" t="s">
        <v>4874</v>
      </c>
      <c r="F41051" s="83" t="s">
        <v>4875</v>
      </c>
    </row>
    <row r="41052" spans="1:6" ht="409.6" hidden="1" customHeight="1" x14ac:dyDescent="0.2"/>
    <row r="41053" spans="1:6" ht="25.5" customHeight="1" x14ac:dyDescent="0.2">
      <c r="A41053" s="84" t="s">
        <v>5541</v>
      </c>
      <c r="B41053" s="85" t="s">
        <v>5542</v>
      </c>
      <c r="C41053" s="86" t="s">
        <v>4888</v>
      </c>
      <c r="D41053" s="87">
        <v>1.5</v>
      </c>
      <c r="E41053" s="88">
        <v>198902</v>
      </c>
      <c r="F41053" s="89">
        <f>+D41053*E41053</f>
        <v>298353</v>
      </c>
    </row>
    <row r="41054" spans="1:6" ht="409.6" hidden="1" customHeight="1" x14ac:dyDescent="0.2"/>
    <row r="41055" spans="1:6" ht="25.5" customHeight="1" x14ac:dyDescent="0.2">
      <c r="A41055" s="84" t="s">
        <v>4947</v>
      </c>
      <c r="B41055" s="85" t="s">
        <v>4948</v>
      </c>
      <c r="C41055" s="86" t="s">
        <v>4888</v>
      </c>
      <c r="D41055" s="87">
        <v>1</v>
      </c>
      <c r="E41055" s="88">
        <v>198902</v>
      </c>
      <c r="F41055" s="89">
        <f>+D41055*E41055</f>
        <v>198902</v>
      </c>
    </row>
    <row r="41056" spans="1:6" ht="409.6" hidden="1" customHeight="1" x14ac:dyDescent="0.2"/>
    <row r="41057" spans="1:6" ht="25.5" customHeight="1" thickBot="1" x14ac:dyDescent="0.25">
      <c r="A41057" s="84" t="s">
        <v>5284</v>
      </c>
      <c r="B41057" s="85" t="s">
        <v>5285</v>
      </c>
      <c r="C41057" s="86" t="s">
        <v>4888</v>
      </c>
      <c r="D41057" s="87">
        <v>1</v>
      </c>
      <c r="E41057" s="88">
        <v>222303</v>
      </c>
      <c r="F41057" s="89">
        <f>+D41057*E41057</f>
        <v>222303</v>
      </c>
    </row>
    <row r="41058" spans="1:6" ht="409.6" hidden="1" customHeight="1" thickBot="1" x14ac:dyDescent="0.25"/>
    <row r="41059" spans="1:6" ht="13.5" customHeight="1" thickBot="1" x14ac:dyDescent="0.25">
      <c r="A41059" s="90" t="s">
        <v>4893</v>
      </c>
      <c r="B41059" s="91"/>
      <c r="C41059" s="92">
        <v>48.5019530657571</v>
      </c>
      <c r="D41059" s="91"/>
      <c r="E41059" s="93" t="s">
        <v>4884</v>
      </c>
      <c r="F41059" s="94">
        <v>719558</v>
      </c>
    </row>
    <row r="41060" spans="1:6" ht="0.2" customHeight="1" x14ac:dyDescent="0.2"/>
    <row r="41061" spans="1:6" ht="12.75" customHeight="1" x14ac:dyDescent="0.2">
      <c r="A41061" s="80" t="s">
        <v>4871</v>
      </c>
      <c r="B41061" s="81" t="s">
        <v>4894</v>
      </c>
      <c r="C41061" s="82" t="s">
        <v>4870</v>
      </c>
      <c r="D41061" s="82" t="s">
        <v>4873</v>
      </c>
      <c r="E41061" s="82" t="s">
        <v>4874</v>
      </c>
      <c r="F41061" s="83" t="s">
        <v>4875</v>
      </c>
    </row>
    <row r="41062" spans="1:6" ht="409.6" hidden="1" customHeight="1" x14ac:dyDescent="0.2"/>
    <row r="41063" spans="1:6" ht="25.5" customHeight="1" thickBot="1" x14ac:dyDescent="0.25">
      <c r="A41063" s="84" t="s">
        <v>4895</v>
      </c>
      <c r="B41063" s="85" t="s">
        <v>4896</v>
      </c>
      <c r="C41063" s="86" t="s">
        <v>4897</v>
      </c>
      <c r="D41063" s="87">
        <v>0.05</v>
      </c>
      <c r="E41063" s="88">
        <v>719558</v>
      </c>
      <c r="F41063" s="89">
        <f>+D41063*E41063</f>
        <v>35977.9</v>
      </c>
    </row>
    <row r="41064" spans="1:6" ht="409.6" hidden="1" customHeight="1" thickBot="1" x14ac:dyDescent="0.25"/>
    <row r="41065" spans="1:6" ht="13.5" customHeight="1" thickBot="1" x14ac:dyDescent="0.25">
      <c r="A41065" s="90" t="s">
        <v>4898</v>
      </c>
      <c r="B41065" s="91"/>
      <c r="C41065" s="92">
        <v>2.42510439380816</v>
      </c>
      <c r="D41065" s="91"/>
      <c r="E41065" s="93" t="s">
        <v>4884</v>
      </c>
      <c r="F41065" s="94">
        <v>35978</v>
      </c>
    </row>
    <row r="41066" spans="1:6" ht="0.2" customHeight="1" x14ac:dyDescent="0.2"/>
    <row r="41067" spans="1:6" ht="12.75" customHeight="1" thickBot="1" x14ac:dyDescent="0.3">
      <c r="A41067" s="157" t="s">
        <v>4909</v>
      </c>
      <c r="B41067" s="158"/>
      <c r="C41067" s="158"/>
      <c r="D41067" s="158"/>
      <c r="E41067" s="159">
        <v>1483565</v>
      </c>
      <c r="F41067" s="160"/>
    </row>
    <row r="41068" spans="1:6" ht="12.75" customHeight="1" x14ac:dyDescent="0.2"/>
    <row r="41069" spans="1:6" ht="12.75" customHeight="1" x14ac:dyDescent="0.2"/>
    <row r="41070" spans="1:6" ht="409.6" hidden="1" customHeight="1" x14ac:dyDescent="0.2"/>
    <row r="41071" spans="1:6" ht="12.75" customHeight="1" x14ac:dyDescent="0.25">
      <c r="A41071" s="144" t="s">
        <v>4868</v>
      </c>
      <c r="B41071" s="145"/>
      <c r="C41071" s="145"/>
      <c r="D41071" s="145"/>
      <c r="E41071" s="146"/>
      <c r="F41071" s="147"/>
    </row>
    <row r="41072" spans="1:6" ht="12.75" customHeight="1" x14ac:dyDescent="0.2">
      <c r="A41072" s="138" t="s">
        <v>4463</v>
      </c>
      <c r="B41072" s="139"/>
      <c r="C41072" s="139"/>
      <c r="D41072" s="140"/>
      <c r="E41072" s="76" t="s">
        <v>4869</v>
      </c>
      <c r="F41072" s="77" t="s">
        <v>4870</v>
      </c>
    </row>
    <row r="41073" spans="1:6" ht="12.75" customHeight="1" x14ac:dyDescent="0.2">
      <c r="A41073" s="141"/>
      <c r="B41073" s="142"/>
      <c r="C41073" s="142"/>
      <c r="D41073" s="143"/>
      <c r="E41073" s="78" t="s">
        <v>4462</v>
      </c>
      <c r="F41073" s="79" t="s">
        <v>9</v>
      </c>
    </row>
    <row r="41074" spans="1:6" ht="409.6" hidden="1" customHeight="1" x14ac:dyDescent="0.2"/>
    <row r="41075" spans="1:6" ht="12.75" customHeight="1" x14ac:dyDescent="0.2">
      <c r="A41075" s="80" t="s">
        <v>4871</v>
      </c>
      <c r="B41075" s="81" t="s">
        <v>4872</v>
      </c>
      <c r="C41075" s="82" t="s">
        <v>4870</v>
      </c>
      <c r="D41075" s="82" t="s">
        <v>4873</v>
      </c>
      <c r="E41075" s="82" t="s">
        <v>4874</v>
      </c>
      <c r="F41075" s="83" t="s">
        <v>4875</v>
      </c>
    </row>
    <row r="41076" spans="1:6" ht="409.6" hidden="1" customHeight="1" x14ac:dyDescent="0.2"/>
    <row r="41077" spans="1:6" ht="25.5" customHeight="1" x14ac:dyDescent="0.2">
      <c r="A41077" s="84" t="s">
        <v>7549</v>
      </c>
      <c r="B41077" s="85" t="s">
        <v>7550</v>
      </c>
      <c r="C41077" s="86" t="s">
        <v>263</v>
      </c>
      <c r="D41077" s="87">
        <v>6</v>
      </c>
      <c r="E41077" s="88">
        <v>16822</v>
      </c>
      <c r="F41077" s="89">
        <f>+D41077*E41077</f>
        <v>100932</v>
      </c>
    </row>
    <row r="41078" spans="1:6" ht="409.6" hidden="1" customHeight="1" x14ac:dyDescent="0.2"/>
    <row r="41079" spans="1:6" ht="25.5" customHeight="1" x14ac:dyDescent="0.2">
      <c r="A41079" s="84" t="s">
        <v>7555</v>
      </c>
      <c r="B41079" s="85" t="s">
        <v>7556</v>
      </c>
      <c r="C41079" s="86" t="s">
        <v>9</v>
      </c>
      <c r="D41079" s="87">
        <v>1</v>
      </c>
      <c r="E41079" s="88">
        <v>15100</v>
      </c>
      <c r="F41079" s="89">
        <f>+D41079*E41079</f>
        <v>15100</v>
      </c>
    </row>
    <row r="41080" spans="1:6" ht="409.6" hidden="1" customHeight="1" x14ac:dyDescent="0.2"/>
    <row r="41081" spans="1:6" ht="25.5" customHeight="1" x14ac:dyDescent="0.2">
      <c r="A41081" s="84" t="s">
        <v>6946</v>
      </c>
      <c r="B41081" s="85" t="s">
        <v>6947</v>
      </c>
      <c r="C41081" s="86" t="s">
        <v>7</v>
      </c>
      <c r="D41081" s="87">
        <v>1.5</v>
      </c>
      <c r="E41081" s="88">
        <v>8800</v>
      </c>
      <c r="F41081" s="89">
        <f>+D41081*E41081</f>
        <v>13200</v>
      </c>
    </row>
    <row r="41082" spans="1:6" ht="409.6" hidden="1" customHeight="1" x14ac:dyDescent="0.2"/>
    <row r="41083" spans="1:6" ht="25.5" customHeight="1" x14ac:dyDescent="0.2">
      <c r="A41083" s="84" t="s">
        <v>7557</v>
      </c>
      <c r="B41083" s="85" t="s">
        <v>7558</v>
      </c>
      <c r="C41083" s="86" t="s">
        <v>9</v>
      </c>
      <c r="D41083" s="87">
        <v>4</v>
      </c>
      <c r="E41083" s="88">
        <v>18160</v>
      </c>
      <c r="F41083" s="89">
        <f>+D41083*E41083</f>
        <v>72640</v>
      </c>
    </row>
    <row r="41084" spans="1:6" ht="409.6" hidden="1" customHeight="1" x14ac:dyDescent="0.2"/>
    <row r="41085" spans="1:6" ht="25.5" customHeight="1" x14ac:dyDescent="0.2">
      <c r="A41085" s="84" t="s">
        <v>7551</v>
      </c>
      <c r="B41085" s="85" t="s">
        <v>7552</v>
      </c>
      <c r="C41085" s="86" t="s">
        <v>9</v>
      </c>
      <c r="D41085" s="87">
        <v>1</v>
      </c>
      <c r="E41085" s="88">
        <v>85371</v>
      </c>
      <c r="F41085" s="89">
        <f>+D41085*E41085</f>
        <v>85371</v>
      </c>
    </row>
    <row r="41086" spans="1:6" ht="409.6" hidden="1" customHeight="1" x14ac:dyDescent="0.2"/>
    <row r="41087" spans="1:6" ht="25.5" customHeight="1" x14ac:dyDescent="0.2">
      <c r="A41087" s="84" t="s">
        <v>5539</v>
      </c>
      <c r="B41087" s="85" t="s">
        <v>5540</v>
      </c>
      <c r="C41087" s="86" t="s">
        <v>4880</v>
      </c>
      <c r="D41087" s="87">
        <v>0.3</v>
      </c>
      <c r="E41087" s="88">
        <v>171600</v>
      </c>
      <c r="F41087" s="89">
        <f>+D41087*E41087</f>
        <v>51480</v>
      </c>
    </row>
    <row r="41088" spans="1:6" ht="409.6" hidden="1" customHeight="1" x14ac:dyDescent="0.2"/>
    <row r="41089" spans="1:6" ht="25.5" customHeight="1" x14ac:dyDescent="0.2">
      <c r="A41089" s="84" t="s">
        <v>5468</v>
      </c>
      <c r="B41089" s="85" t="s">
        <v>5469</v>
      </c>
      <c r="C41089" s="86" t="s">
        <v>263</v>
      </c>
      <c r="D41089" s="87">
        <v>1.575</v>
      </c>
      <c r="E41089" s="88">
        <v>6647</v>
      </c>
      <c r="F41089" s="89">
        <f>+D41089*E41089</f>
        <v>10469.025</v>
      </c>
    </row>
    <row r="41090" spans="1:6" ht="409.6" hidden="1" customHeight="1" x14ac:dyDescent="0.2"/>
    <row r="41091" spans="1:6" ht="25.5" customHeight="1" x14ac:dyDescent="0.2">
      <c r="A41091" s="84" t="s">
        <v>5535</v>
      </c>
      <c r="B41091" s="85" t="s">
        <v>5536</v>
      </c>
      <c r="C41091" s="86" t="s">
        <v>4880</v>
      </c>
      <c r="D41091" s="87">
        <v>0.2</v>
      </c>
      <c r="E41091" s="88">
        <v>106400</v>
      </c>
      <c r="F41091" s="89">
        <f>+D41091*E41091</f>
        <v>21280</v>
      </c>
    </row>
    <row r="41092" spans="1:6" ht="409.6" hidden="1" customHeight="1" x14ac:dyDescent="0.2"/>
    <row r="41093" spans="1:6" ht="25.5" customHeight="1" x14ac:dyDescent="0.2">
      <c r="A41093" s="84" t="s">
        <v>5537</v>
      </c>
      <c r="B41093" s="85" t="s">
        <v>5538</v>
      </c>
      <c r="C41093" s="86" t="s">
        <v>4880</v>
      </c>
      <c r="D41093" s="87">
        <v>0.2</v>
      </c>
      <c r="E41093" s="88">
        <v>219700</v>
      </c>
      <c r="F41093" s="89">
        <f>+D41093*E41093</f>
        <v>43940</v>
      </c>
    </row>
    <row r="41094" spans="1:6" ht="409.6" hidden="1" customHeight="1" x14ac:dyDescent="0.2"/>
    <row r="41095" spans="1:6" ht="25.5" customHeight="1" x14ac:dyDescent="0.2">
      <c r="A41095" s="84" t="s">
        <v>7561</v>
      </c>
      <c r="B41095" s="85" t="s">
        <v>7562</v>
      </c>
      <c r="C41095" s="86" t="s">
        <v>263</v>
      </c>
      <c r="D41095" s="87">
        <v>22.05</v>
      </c>
      <c r="E41095" s="88">
        <v>2182</v>
      </c>
      <c r="F41095" s="89">
        <f>+D41095*E41095</f>
        <v>48113.1</v>
      </c>
    </row>
    <row r="41096" spans="1:6" ht="409.6" hidden="1" customHeight="1" x14ac:dyDescent="0.2"/>
    <row r="41097" spans="1:6" ht="25.5" customHeight="1" thickBot="1" x14ac:dyDescent="0.25">
      <c r="A41097" s="84" t="s">
        <v>7579</v>
      </c>
      <c r="B41097" s="85" t="s">
        <v>7580</v>
      </c>
      <c r="C41097" s="86" t="s">
        <v>263</v>
      </c>
      <c r="D41097" s="87">
        <v>3</v>
      </c>
      <c r="E41097" s="88">
        <v>22135</v>
      </c>
      <c r="F41097" s="89">
        <f>+D41097*E41097</f>
        <v>66405</v>
      </c>
    </row>
    <row r="41098" spans="1:6" ht="409.6" hidden="1" customHeight="1" thickBot="1" x14ac:dyDescent="0.25"/>
    <row r="41099" spans="1:6" ht="13.5" customHeight="1" thickBot="1" x14ac:dyDescent="0.25">
      <c r="A41099" s="90" t="s">
        <v>4883</v>
      </c>
      <c r="B41099" s="91"/>
      <c r="C41099" s="92">
        <v>55.1594464971202</v>
      </c>
      <c r="D41099" s="91"/>
      <c r="E41099" s="93" t="s">
        <v>4884</v>
      </c>
      <c r="F41099" s="94">
        <v>528930</v>
      </c>
    </row>
    <row r="41100" spans="1:6" ht="0.2" customHeight="1" x14ac:dyDescent="0.2"/>
    <row r="41101" spans="1:6" ht="12.75" customHeight="1" x14ac:dyDescent="0.2">
      <c r="A41101" s="80" t="s">
        <v>4871</v>
      </c>
      <c r="B41101" s="81" t="s">
        <v>4885</v>
      </c>
      <c r="C41101" s="82" t="s">
        <v>4870</v>
      </c>
      <c r="D41101" s="82" t="s">
        <v>4873</v>
      </c>
      <c r="E41101" s="82" t="s">
        <v>4874</v>
      </c>
      <c r="F41101" s="83" t="s">
        <v>4875</v>
      </c>
    </row>
    <row r="41102" spans="1:6" ht="409.6" hidden="1" customHeight="1" x14ac:dyDescent="0.2"/>
    <row r="41103" spans="1:6" ht="25.5" customHeight="1" x14ac:dyDescent="0.2">
      <c r="A41103" s="84" t="s">
        <v>5541</v>
      </c>
      <c r="B41103" s="85" t="s">
        <v>5542</v>
      </c>
      <c r="C41103" s="86" t="s">
        <v>4888</v>
      </c>
      <c r="D41103" s="87">
        <v>0.75</v>
      </c>
      <c r="E41103" s="88">
        <v>198902</v>
      </c>
      <c r="F41103" s="89">
        <f>+D41103*E41103</f>
        <v>149176.5</v>
      </c>
    </row>
    <row r="41104" spans="1:6" ht="409.6" hidden="1" customHeight="1" x14ac:dyDescent="0.2"/>
    <row r="41105" spans="1:6" ht="25.5" customHeight="1" x14ac:dyDescent="0.2">
      <c r="A41105" s="84" t="s">
        <v>4947</v>
      </c>
      <c r="B41105" s="85" t="s">
        <v>4948</v>
      </c>
      <c r="C41105" s="86" t="s">
        <v>4888</v>
      </c>
      <c r="D41105" s="87">
        <v>0.75</v>
      </c>
      <c r="E41105" s="88">
        <v>198902</v>
      </c>
      <c r="F41105" s="89">
        <f>+D41105*E41105</f>
        <v>149176.5</v>
      </c>
    </row>
    <row r="41106" spans="1:6" ht="409.6" hidden="1" customHeight="1" x14ac:dyDescent="0.2"/>
    <row r="41107" spans="1:6" ht="25.5" customHeight="1" thickBot="1" x14ac:dyDescent="0.25">
      <c r="A41107" s="84" t="s">
        <v>5284</v>
      </c>
      <c r="B41107" s="85" t="s">
        <v>5285</v>
      </c>
      <c r="C41107" s="86" t="s">
        <v>4888</v>
      </c>
      <c r="D41107" s="87">
        <v>0.5</v>
      </c>
      <c r="E41107" s="88">
        <v>222303</v>
      </c>
      <c r="F41107" s="89">
        <f>+D41107*E41107</f>
        <v>111151.5</v>
      </c>
    </row>
    <row r="41108" spans="1:6" ht="409.6" hidden="1" customHeight="1" thickBot="1" x14ac:dyDescent="0.25"/>
    <row r="41109" spans="1:6" ht="13.5" customHeight="1" thickBot="1" x14ac:dyDescent="0.25">
      <c r="A41109" s="90" t="s">
        <v>4893</v>
      </c>
      <c r="B41109" s="91"/>
      <c r="C41109" s="92">
        <v>42.705318846066</v>
      </c>
      <c r="D41109" s="91"/>
      <c r="E41109" s="93" t="s">
        <v>4884</v>
      </c>
      <c r="F41109" s="94">
        <v>409506</v>
      </c>
    </row>
    <row r="41110" spans="1:6" ht="0.2" customHeight="1" x14ac:dyDescent="0.2"/>
    <row r="41111" spans="1:6" ht="12.75" customHeight="1" x14ac:dyDescent="0.2">
      <c r="A41111" s="80" t="s">
        <v>4871</v>
      </c>
      <c r="B41111" s="81" t="s">
        <v>4894</v>
      </c>
      <c r="C41111" s="82" t="s">
        <v>4870</v>
      </c>
      <c r="D41111" s="82" t="s">
        <v>4873</v>
      </c>
      <c r="E41111" s="82" t="s">
        <v>4874</v>
      </c>
      <c r="F41111" s="83" t="s">
        <v>4875</v>
      </c>
    </row>
    <row r="41112" spans="1:6" ht="409.6" hidden="1" customHeight="1" x14ac:dyDescent="0.2"/>
    <row r="41113" spans="1:6" ht="25.5" customHeight="1" thickBot="1" x14ac:dyDescent="0.25">
      <c r="A41113" s="84" t="s">
        <v>4895</v>
      </c>
      <c r="B41113" s="85" t="s">
        <v>4896</v>
      </c>
      <c r="C41113" s="86" t="s">
        <v>4897</v>
      </c>
      <c r="D41113" s="87">
        <v>0.05</v>
      </c>
      <c r="E41113" s="88">
        <v>409506</v>
      </c>
      <c r="F41113" s="89">
        <f>+D41113*E41113</f>
        <v>20475.300000000003</v>
      </c>
    </row>
    <row r="41114" spans="1:6" ht="409.6" hidden="1" customHeight="1" thickBot="1" x14ac:dyDescent="0.25"/>
    <row r="41115" spans="1:6" ht="13.5" customHeight="1" thickBot="1" x14ac:dyDescent="0.25">
      <c r="A41115" s="90" t="s">
        <v>4898</v>
      </c>
      <c r="B41115" s="91"/>
      <c r="C41115" s="92">
        <v>2.1352346568138199</v>
      </c>
      <c r="D41115" s="91"/>
      <c r="E41115" s="93" t="s">
        <v>4884</v>
      </c>
      <c r="F41115" s="94">
        <v>20475</v>
      </c>
    </row>
    <row r="41116" spans="1:6" ht="0.2" customHeight="1" thickBot="1" x14ac:dyDescent="0.25"/>
    <row r="41117" spans="1:6" ht="12.75" customHeight="1" thickBot="1" x14ac:dyDescent="0.3">
      <c r="A41117" s="157" t="s">
        <v>4909</v>
      </c>
      <c r="B41117" s="158"/>
      <c r="C41117" s="158"/>
      <c r="D41117" s="158"/>
      <c r="E41117" s="159">
        <v>958911</v>
      </c>
      <c r="F41117" s="160"/>
    </row>
    <row r="41118" spans="1:6" ht="12.75" customHeight="1" x14ac:dyDescent="0.2"/>
    <row r="41119" spans="1:6" ht="12.75" customHeight="1" x14ac:dyDescent="0.2"/>
    <row r="41120" spans="1:6" ht="409.6" hidden="1" customHeight="1" x14ac:dyDescent="0.2"/>
    <row r="41121" spans="1:6" ht="12.75" customHeight="1" x14ac:dyDescent="0.25">
      <c r="A41121" s="144" t="s">
        <v>4868</v>
      </c>
      <c r="B41121" s="145"/>
      <c r="C41121" s="145"/>
      <c r="D41121" s="145"/>
      <c r="E41121" s="146"/>
      <c r="F41121" s="147"/>
    </row>
    <row r="41122" spans="1:6" ht="12.75" customHeight="1" x14ac:dyDescent="0.2">
      <c r="A41122" s="138" t="s">
        <v>4465</v>
      </c>
      <c r="B41122" s="139"/>
      <c r="C41122" s="139"/>
      <c r="D41122" s="140"/>
      <c r="E41122" s="76" t="s">
        <v>4869</v>
      </c>
      <c r="F41122" s="77" t="s">
        <v>4870</v>
      </c>
    </row>
    <row r="41123" spans="1:6" ht="12.75" customHeight="1" x14ac:dyDescent="0.2">
      <c r="A41123" s="141"/>
      <c r="B41123" s="142"/>
      <c r="C41123" s="142"/>
      <c r="D41123" s="143"/>
      <c r="E41123" s="78" t="s">
        <v>4464</v>
      </c>
      <c r="F41123" s="79" t="s">
        <v>9</v>
      </c>
    </row>
    <row r="41124" spans="1:6" ht="409.6" hidden="1" customHeight="1" x14ac:dyDescent="0.2"/>
    <row r="41125" spans="1:6" ht="12.75" customHeight="1" x14ac:dyDescent="0.2">
      <c r="A41125" s="80" t="s">
        <v>4871</v>
      </c>
      <c r="B41125" s="81" t="s">
        <v>4872</v>
      </c>
      <c r="C41125" s="82" t="s">
        <v>4870</v>
      </c>
      <c r="D41125" s="82" t="s">
        <v>4873</v>
      </c>
      <c r="E41125" s="82" t="s">
        <v>4874</v>
      </c>
      <c r="F41125" s="83" t="s">
        <v>4875</v>
      </c>
    </row>
    <row r="41126" spans="1:6" ht="409.6" hidden="1" customHeight="1" x14ac:dyDescent="0.2"/>
    <row r="41127" spans="1:6" ht="25.5" customHeight="1" x14ac:dyDescent="0.2">
      <c r="A41127" s="84" t="s">
        <v>5549</v>
      </c>
      <c r="B41127" s="85" t="s">
        <v>5550</v>
      </c>
      <c r="C41127" s="86" t="s">
        <v>117</v>
      </c>
      <c r="D41127" s="87">
        <v>0.08</v>
      </c>
      <c r="E41127" s="88">
        <v>97384</v>
      </c>
      <c r="F41127" s="89">
        <f>+D41127*E41127</f>
        <v>7790.72</v>
      </c>
    </row>
    <row r="41128" spans="1:6" ht="409.6" hidden="1" customHeight="1" x14ac:dyDescent="0.2"/>
    <row r="41129" spans="1:6" ht="25.5" customHeight="1" x14ac:dyDescent="0.2">
      <c r="A41129" s="84" t="s">
        <v>7581</v>
      </c>
      <c r="B41129" s="85" t="s">
        <v>7582</v>
      </c>
      <c r="C41129" s="86" t="s">
        <v>263</v>
      </c>
      <c r="D41129" s="87">
        <v>4</v>
      </c>
      <c r="E41129" s="88">
        <v>24618</v>
      </c>
      <c r="F41129" s="89">
        <f>+D41129*E41129</f>
        <v>98472</v>
      </c>
    </row>
    <row r="41130" spans="1:6" ht="409.6" hidden="1" customHeight="1" x14ac:dyDescent="0.2"/>
    <row r="41131" spans="1:6" ht="25.5" customHeight="1" x14ac:dyDescent="0.2">
      <c r="A41131" s="84" t="s">
        <v>5533</v>
      </c>
      <c r="B41131" s="85" t="s">
        <v>5534</v>
      </c>
      <c r="C41131" s="86" t="s">
        <v>9</v>
      </c>
      <c r="D41131" s="87">
        <v>16</v>
      </c>
      <c r="E41131" s="88">
        <v>1502</v>
      </c>
      <c r="F41131" s="89">
        <f>+D41131*E41131</f>
        <v>24032</v>
      </c>
    </row>
    <row r="41132" spans="1:6" ht="409.6" hidden="1" customHeight="1" x14ac:dyDescent="0.2"/>
    <row r="41133" spans="1:6" ht="25.5" customHeight="1" x14ac:dyDescent="0.2">
      <c r="A41133" s="84" t="s">
        <v>7555</v>
      </c>
      <c r="B41133" s="85" t="s">
        <v>7556</v>
      </c>
      <c r="C41133" s="86" t="s">
        <v>9</v>
      </c>
      <c r="D41133" s="87">
        <v>2</v>
      </c>
      <c r="E41133" s="88">
        <v>15100</v>
      </c>
      <c r="F41133" s="89">
        <f>+D41133*E41133</f>
        <v>30200</v>
      </c>
    </row>
    <row r="41134" spans="1:6" ht="409.6" hidden="1" customHeight="1" x14ac:dyDescent="0.2"/>
    <row r="41135" spans="1:6" ht="25.5" customHeight="1" x14ac:dyDescent="0.2">
      <c r="A41135" s="84" t="s">
        <v>6946</v>
      </c>
      <c r="B41135" s="85" t="s">
        <v>6947</v>
      </c>
      <c r="C41135" s="86" t="s">
        <v>7</v>
      </c>
      <c r="D41135" s="87">
        <v>4</v>
      </c>
      <c r="E41135" s="88">
        <v>8800</v>
      </c>
      <c r="F41135" s="89">
        <f>+D41135*E41135</f>
        <v>35200</v>
      </c>
    </row>
    <row r="41136" spans="1:6" ht="409.6" hidden="1" customHeight="1" x14ac:dyDescent="0.2"/>
    <row r="41137" spans="1:6" ht="25.5" customHeight="1" x14ac:dyDescent="0.2">
      <c r="A41137" s="84" t="s">
        <v>7551</v>
      </c>
      <c r="B41137" s="85" t="s">
        <v>7552</v>
      </c>
      <c r="C41137" s="86" t="s">
        <v>9</v>
      </c>
      <c r="D41137" s="87">
        <v>1</v>
      </c>
      <c r="E41137" s="88">
        <v>85371</v>
      </c>
      <c r="F41137" s="89">
        <f>+D41137*E41137</f>
        <v>85371</v>
      </c>
    </row>
    <row r="41138" spans="1:6" ht="409.6" hidden="1" customHeight="1" x14ac:dyDescent="0.2"/>
    <row r="41139" spans="1:6" ht="25.5" customHeight="1" x14ac:dyDescent="0.2">
      <c r="A41139" s="84" t="s">
        <v>7583</v>
      </c>
      <c r="B41139" s="85" t="s">
        <v>7584</v>
      </c>
      <c r="C41139" s="86" t="s">
        <v>9</v>
      </c>
      <c r="D41139" s="87">
        <v>8</v>
      </c>
      <c r="E41139" s="88">
        <v>17100</v>
      </c>
      <c r="F41139" s="89">
        <f>+D41139*E41139</f>
        <v>136800</v>
      </c>
    </row>
    <row r="41140" spans="1:6" ht="409.6" hidden="1" customHeight="1" x14ac:dyDescent="0.2"/>
    <row r="41141" spans="1:6" ht="25.5" customHeight="1" x14ac:dyDescent="0.2">
      <c r="A41141" s="84" t="s">
        <v>5539</v>
      </c>
      <c r="B41141" s="85" t="s">
        <v>5540</v>
      </c>
      <c r="C41141" s="86" t="s">
        <v>4880</v>
      </c>
      <c r="D41141" s="87">
        <v>0.5</v>
      </c>
      <c r="E41141" s="88">
        <v>171600</v>
      </c>
      <c r="F41141" s="89">
        <f>+D41141*E41141</f>
        <v>85800</v>
      </c>
    </row>
    <row r="41142" spans="1:6" ht="409.6" hidden="1" customHeight="1" x14ac:dyDescent="0.2"/>
    <row r="41143" spans="1:6" ht="25.5" customHeight="1" x14ac:dyDescent="0.2">
      <c r="A41143" s="84" t="s">
        <v>7561</v>
      </c>
      <c r="B41143" s="85" t="s">
        <v>7562</v>
      </c>
      <c r="C41143" s="86" t="s">
        <v>263</v>
      </c>
      <c r="D41143" s="87">
        <v>87</v>
      </c>
      <c r="E41143" s="88">
        <v>2182</v>
      </c>
      <c r="F41143" s="89">
        <f>+D41143*E41143</f>
        <v>189834</v>
      </c>
    </row>
    <row r="41144" spans="1:6" ht="409.6" hidden="1" customHeight="1" x14ac:dyDescent="0.2"/>
    <row r="41145" spans="1:6" ht="25.5" customHeight="1" x14ac:dyDescent="0.2">
      <c r="A41145" s="84" t="s">
        <v>5535</v>
      </c>
      <c r="B41145" s="85" t="s">
        <v>5536</v>
      </c>
      <c r="C41145" s="86" t="s">
        <v>4880</v>
      </c>
      <c r="D41145" s="87">
        <v>0.33</v>
      </c>
      <c r="E41145" s="88">
        <v>106400</v>
      </c>
      <c r="F41145" s="89">
        <f>+D41145*E41145</f>
        <v>35112</v>
      </c>
    </row>
    <row r="41146" spans="1:6" ht="409.6" hidden="1" customHeight="1" x14ac:dyDescent="0.2"/>
    <row r="41147" spans="1:6" ht="25.5" customHeight="1" x14ac:dyDescent="0.2">
      <c r="A41147" s="84" t="s">
        <v>5468</v>
      </c>
      <c r="B41147" s="85" t="s">
        <v>5469</v>
      </c>
      <c r="C41147" s="86" t="s">
        <v>263</v>
      </c>
      <c r="D41147" s="87">
        <v>5</v>
      </c>
      <c r="E41147" s="88">
        <v>6647</v>
      </c>
      <c r="F41147" s="89">
        <f>+D41147*E41147</f>
        <v>33235</v>
      </c>
    </row>
    <row r="41148" spans="1:6" ht="409.6" hidden="1" customHeight="1" x14ac:dyDescent="0.2"/>
    <row r="41149" spans="1:6" ht="25.5" customHeight="1" x14ac:dyDescent="0.2">
      <c r="A41149" s="84" t="s">
        <v>7585</v>
      </c>
      <c r="B41149" s="85" t="s">
        <v>7586</v>
      </c>
      <c r="C41149" s="86" t="s">
        <v>263</v>
      </c>
      <c r="D41149" s="87">
        <v>26</v>
      </c>
      <c r="E41149" s="88">
        <v>10078</v>
      </c>
      <c r="F41149" s="89">
        <f>+D41149*E41149</f>
        <v>262028</v>
      </c>
    </row>
    <row r="41150" spans="1:6" ht="409.6" hidden="1" customHeight="1" x14ac:dyDescent="0.2"/>
    <row r="41151" spans="1:6" ht="25.5" customHeight="1" thickBot="1" x14ac:dyDescent="0.25">
      <c r="A41151" s="84" t="s">
        <v>5537</v>
      </c>
      <c r="B41151" s="85" t="s">
        <v>5538</v>
      </c>
      <c r="C41151" s="86" t="s">
        <v>4880</v>
      </c>
      <c r="D41151" s="87">
        <v>0.33</v>
      </c>
      <c r="E41151" s="88">
        <v>219700</v>
      </c>
      <c r="F41151" s="89">
        <f>+D41151*E41151</f>
        <v>72501</v>
      </c>
    </row>
    <row r="41152" spans="1:6" ht="409.6" hidden="1" customHeight="1" thickBot="1" x14ac:dyDescent="0.25"/>
    <row r="41153" spans="1:6" ht="13.5" customHeight="1" thickBot="1" x14ac:dyDescent="0.25">
      <c r="A41153" s="90" t="s">
        <v>4883</v>
      </c>
      <c r="B41153" s="91"/>
      <c r="C41153" s="92">
        <v>56.042344485990398</v>
      </c>
      <c r="D41153" s="91"/>
      <c r="E41153" s="93" t="s">
        <v>4884</v>
      </c>
      <c r="F41153" s="94">
        <v>1096376</v>
      </c>
    </row>
    <row r="41154" spans="1:6" ht="0.2" customHeight="1" x14ac:dyDescent="0.2"/>
    <row r="41155" spans="1:6" ht="12.75" customHeight="1" x14ac:dyDescent="0.2">
      <c r="A41155" s="80" t="s">
        <v>4871</v>
      </c>
      <c r="B41155" s="81" t="s">
        <v>4885</v>
      </c>
      <c r="C41155" s="82" t="s">
        <v>4870</v>
      </c>
      <c r="D41155" s="82" t="s">
        <v>4873</v>
      </c>
      <c r="E41155" s="82" t="s">
        <v>4874</v>
      </c>
      <c r="F41155" s="83" t="s">
        <v>4875</v>
      </c>
    </row>
    <row r="41156" spans="1:6" ht="409.6" hidden="1" customHeight="1" x14ac:dyDescent="0.2"/>
    <row r="41157" spans="1:6" ht="25.5" customHeight="1" x14ac:dyDescent="0.2">
      <c r="A41157" s="84" t="s">
        <v>5541</v>
      </c>
      <c r="B41157" s="85" t="s">
        <v>5542</v>
      </c>
      <c r="C41157" s="86" t="s">
        <v>4888</v>
      </c>
      <c r="D41157" s="87">
        <v>2</v>
      </c>
      <c r="E41157" s="88">
        <v>198902</v>
      </c>
      <c r="F41157" s="89">
        <f>+D41157*E41157</f>
        <v>397804</v>
      </c>
    </row>
    <row r="41158" spans="1:6" ht="409.6" hidden="1" customHeight="1" x14ac:dyDescent="0.2"/>
    <row r="41159" spans="1:6" ht="25.5" customHeight="1" x14ac:dyDescent="0.2">
      <c r="A41159" s="84" t="s">
        <v>4947</v>
      </c>
      <c r="B41159" s="85" t="s">
        <v>4948</v>
      </c>
      <c r="C41159" s="86" t="s">
        <v>4888</v>
      </c>
      <c r="D41159" s="87">
        <v>1</v>
      </c>
      <c r="E41159" s="88">
        <v>198902</v>
      </c>
      <c r="F41159" s="89">
        <f>+D41159*E41159</f>
        <v>198902</v>
      </c>
    </row>
    <row r="41160" spans="1:6" ht="409.6" hidden="1" customHeight="1" x14ac:dyDescent="0.2"/>
    <row r="41161" spans="1:6" ht="25.5" customHeight="1" thickBot="1" x14ac:dyDescent="0.25">
      <c r="A41161" s="84" t="s">
        <v>5284</v>
      </c>
      <c r="B41161" s="85" t="s">
        <v>5285</v>
      </c>
      <c r="C41161" s="86" t="s">
        <v>4888</v>
      </c>
      <c r="D41161" s="87">
        <v>1</v>
      </c>
      <c r="E41161" s="88">
        <v>222303</v>
      </c>
      <c r="F41161" s="89">
        <f>+D41161*E41161</f>
        <v>222303</v>
      </c>
    </row>
    <row r="41162" spans="1:6" ht="409.6" hidden="1" customHeight="1" thickBot="1" x14ac:dyDescent="0.25"/>
    <row r="41163" spans="1:6" ht="13.5" customHeight="1" thickBot="1" x14ac:dyDescent="0.25">
      <c r="A41163" s="90" t="s">
        <v>4893</v>
      </c>
      <c r="B41163" s="91"/>
      <c r="C41163" s="92">
        <v>41.864455729719097</v>
      </c>
      <c r="D41163" s="91"/>
      <c r="E41163" s="93" t="s">
        <v>4884</v>
      </c>
      <c r="F41163" s="94">
        <v>819009</v>
      </c>
    </row>
    <row r="41164" spans="1:6" ht="0.2" customHeight="1" x14ac:dyDescent="0.2"/>
    <row r="41165" spans="1:6" ht="12.75" customHeight="1" x14ac:dyDescent="0.2">
      <c r="A41165" s="80" t="s">
        <v>4871</v>
      </c>
      <c r="B41165" s="81" t="s">
        <v>4894</v>
      </c>
      <c r="C41165" s="82" t="s">
        <v>4870</v>
      </c>
      <c r="D41165" s="82" t="s">
        <v>4873</v>
      </c>
      <c r="E41165" s="82" t="s">
        <v>4874</v>
      </c>
      <c r="F41165" s="83" t="s">
        <v>4875</v>
      </c>
    </row>
    <row r="41166" spans="1:6" ht="409.6" hidden="1" customHeight="1" x14ac:dyDescent="0.2"/>
    <row r="41167" spans="1:6" ht="25.5" customHeight="1" thickBot="1" x14ac:dyDescent="0.25">
      <c r="A41167" s="84" t="s">
        <v>4895</v>
      </c>
      <c r="B41167" s="85" t="s">
        <v>4896</v>
      </c>
      <c r="C41167" s="86" t="s">
        <v>4897</v>
      </c>
      <c r="D41167" s="87">
        <v>0.05</v>
      </c>
      <c r="E41167" s="88">
        <v>819009</v>
      </c>
      <c r="F41167" s="89">
        <f>+D41167*E41167</f>
        <v>40950.450000000004</v>
      </c>
    </row>
    <row r="41168" spans="1:6" ht="409.6" hidden="1" customHeight="1" thickBot="1" x14ac:dyDescent="0.25"/>
    <row r="41169" spans="1:6" ht="13.5" customHeight="1" thickBot="1" x14ac:dyDescent="0.25">
      <c r="A41169" s="90" t="s">
        <v>4898</v>
      </c>
      <c r="B41169" s="91"/>
      <c r="C41169" s="92">
        <v>2.0931997842905199</v>
      </c>
      <c r="D41169" s="91"/>
      <c r="E41169" s="93" t="s">
        <v>4884</v>
      </c>
      <c r="F41169" s="94">
        <v>40950</v>
      </c>
    </row>
    <row r="41170" spans="1:6" ht="0.2" customHeight="1" thickBot="1" x14ac:dyDescent="0.25"/>
    <row r="41171" spans="1:6" ht="12.75" customHeight="1" thickBot="1" x14ac:dyDescent="0.3">
      <c r="A41171" s="157" t="s">
        <v>4909</v>
      </c>
      <c r="B41171" s="158"/>
      <c r="C41171" s="158"/>
      <c r="D41171" s="158"/>
      <c r="E41171" s="159">
        <v>1956335</v>
      </c>
      <c r="F41171" s="160"/>
    </row>
    <row r="41172" spans="1:6" ht="12.75" customHeight="1" x14ac:dyDescent="0.2"/>
    <row r="41173" spans="1:6" ht="12.75" customHeight="1" x14ac:dyDescent="0.2"/>
    <row r="41174" spans="1:6" ht="409.6" hidden="1" customHeight="1" x14ac:dyDescent="0.2"/>
    <row r="41175" spans="1:6" ht="12.75" customHeight="1" x14ac:dyDescent="0.25">
      <c r="A41175" s="144" t="s">
        <v>4868</v>
      </c>
      <c r="B41175" s="145"/>
      <c r="C41175" s="145"/>
      <c r="D41175" s="145"/>
      <c r="E41175" s="146"/>
      <c r="F41175" s="147"/>
    </row>
    <row r="41176" spans="1:6" ht="12.75" customHeight="1" x14ac:dyDescent="0.2">
      <c r="A41176" s="138" t="s">
        <v>4467</v>
      </c>
      <c r="B41176" s="139"/>
      <c r="C41176" s="139"/>
      <c r="D41176" s="140"/>
      <c r="E41176" s="76" t="s">
        <v>4869</v>
      </c>
      <c r="F41176" s="77" t="s">
        <v>4870</v>
      </c>
    </row>
    <row r="41177" spans="1:6" ht="12.75" customHeight="1" x14ac:dyDescent="0.2">
      <c r="A41177" s="141"/>
      <c r="B41177" s="142"/>
      <c r="C41177" s="142"/>
      <c r="D41177" s="143"/>
      <c r="E41177" s="78" t="s">
        <v>4466</v>
      </c>
      <c r="F41177" s="79" t="s">
        <v>9</v>
      </c>
    </row>
    <row r="41178" spans="1:6" ht="409.6" hidden="1" customHeight="1" x14ac:dyDescent="0.2"/>
    <row r="41179" spans="1:6" ht="12.75" customHeight="1" x14ac:dyDescent="0.2">
      <c r="A41179" s="80" t="s">
        <v>4871</v>
      </c>
      <c r="B41179" s="81" t="s">
        <v>4872</v>
      </c>
      <c r="C41179" s="82" t="s">
        <v>4870</v>
      </c>
      <c r="D41179" s="82" t="s">
        <v>4873</v>
      </c>
      <c r="E41179" s="82" t="s">
        <v>4874</v>
      </c>
      <c r="F41179" s="83" t="s">
        <v>4875</v>
      </c>
    </row>
    <row r="41180" spans="1:6" ht="409.6" hidden="1" customHeight="1" x14ac:dyDescent="0.2"/>
    <row r="41181" spans="1:6" ht="25.5" customHeight="1" x14ac:dyDescent="0.2">
      <c r="A41181" s="84" t="s">
        <v>5549</v>
      </c>
      <c r="B41181" s="85" t="s">
        <v>5550</v>
      </c>
      <c r="C41181" s="86" t="s">
        <v>117</v>
      </c>
      <c r="D41181" s="87">
        <v>0.37</v>
      </c>
      <c r="E41181" s="88">
        <v>97384</v>
      </c>
      <c r="F41181" s="89">
        <f>+D41181*E41181</f>
        <v>36032.080000000002</v>
      </c>
    </row>
    <row r="41182" spans="1:6" ht="409.6" hidden="1" customHeight="1" x14ac:dyDescent="0.2"/>
    <row r="41183" spans="1:6" ht="25.5" customHeight="1" x14ac:dyDescent="0.2">
      <c r="A41183" s="84" t="s">
        <v>5533</v>
      </c>
      <c r="B41183" s="85" t="s">
        <v>5534</v>
      </c>
      <c r="C41183" s="86" t="s">
        <v>9</v>
      </c>
      <c r="D41183" s="87">
        <v>16</v>
      </c>
      <c r="E41183" s="88">
        <v>1502</v>
      </c>
      <c r="F41183" s="89">
        <f>+D41183*E41183</f>
        <v>24032</v>
      </c>
    </row>
    <row r="41184" spans="1:6" ht="409.6" hidden="1" customHeight="1" x14ac:dyDescent="0.2"/>
    <row r="41185" spans="1:6" ht="25.5" customHeight="1" x14ac:dyDescent="0.2">
      <c r="A41185" s="84" t="s">
        <v>7555</v>
      </c>
      <c r="B41185" s="85" t="s">
        <v>7556</v>
      </c>
      <c r="C41185" s="86" t="s">
        <v>9</v>
      </c>
      <c r="D41185" s="87">
        <v>2</v>
      </c>
      <c r="E41185" s="88">
        <v>15100</v>
      </c>
      <c r="F41185" s="89">
        <f>+D41185*E41185</f>
        <v>30200</v>
      </c>
    </row>
    <row r="41186" spans="1:6" ht="409.6" hidden="1" customHeight="1" x14ac:dyDescent="0.2"/>
    <row r="41187" spans="1:6" ht="25.5" customHeight="1" x14ac:dyDescent="0.2">
      <c r="A41187" s="84" t="s">
        <v>6946</v>
      </c>
      <c r="B41187" s="85" t="s">
        <v>6947</v>
      </c>
      <c r="C41187" s="86" t="s">
        <v>7</v>
      </c>
      <c r="D41187" s="87">
        <v>3.5</v>
      </c>
      <c r="E41187" s="88">
        <v>8800</v>
      </c>
      <c r="F41187" s="89">
        <f>+D41187*E41187</f>
        <v>30800</v>
      </c>
    </row>
    <row r="41188" spans="1:6" ht="409.6" hidden="1" customHeight="1" x14ac:dyDescent="0.2"/>
    <row r="41189" spans="1:6" ht="25.5" customHeight="1" x14ac:dyDescent="0.2">
      <c r="A41189" s="84" t="s">
        <v>7551</v>
      </c>
      <c r="B41189" s="85" t="s">
        <v>7552</v>
      </c>
      <c r="C41189" s="86" t="s">
        <v>9</v>
      </c>
      <c r="D41189" s="87">
        <v>1</v>
      </c>
      <c r="E41189" s="88">
        <v>85371</v>
      </c>
      <c r="F41189" s="89">
        <f>+D41189*E41189</f>
        <v>85371</v>
      </c>
    </row>
    <row r="41190" spans="1:6" ht="409.6" hidden="1" customHeight="1" x14ac:dyDescent="0.2"/>
    <row r="41191" spans="1:6" ht="25.5" customHeight="1" x14ac:dyDescent="0.2">
      <c r="A41191" s="84" t="s">
        <v>7583</v>
      </c>
      <c r="B41191" s="85" t="s">
        <v>7584</v>
      </c>
      <c r="C41191" s="86" t="s">
        <v>9</v>
      </c>
      <c r="D41191" s="87">
        <v>8</v>
      </c>
      <c r="E41191" s="88">
        <v>17100</v>
      </c>
      <c r="F41191" s="89">
        <f>+D41191*E41191</f>
        <v>136800</v>
      </c>
    </row>
    <row r="41192" spans="1:6" ht="409.6" hidden="1" customHeight="1" x14ac:dyDescent="0.2"/>
    <row r="41193" spans="1:6" ht="25.5" customHeight="1" x14ac:dyDescent="0.2">
      <c r="A41193" s="84" t="s">
        <v>5539</v>
      </c>
      <c r="B41193" s="85" t="s">
        <v>5540</v>
      </c>
      <c r="C41193" s="86" t="s">
        <v>4880</v>
      </c>
      <c r="D41193" s="87">
        <v>0.42</v>
      </c>
      <c r="E41193" s="88">
        <v>171600</v>
      </c>
      <c r="F41193" s="89">
        <f>+D41193*E41193</f>
        <v>72072</v>
      </c>
    </row>
    <row r="41194" spans="1:6" ht="409.6" hidden="1" customHeight="1" x14ac:dyDescent="0.2"/>
    <row r="41195" spans="1:6" ht="25.5" customHeight="1" x14ac:dyDescent="0.2">
      <c r="A41195" s="84" t="s">
        <v>5535</v>
      </c>
      <c r="B41195" s="85" t="s">
        <v>5536</v>
      </c>
      <c r="C41195" s="86" t="s">
        <v>4880</v>
      </c>
      <c r="D41195" s="87">
        <v>0.27300000000000002</v>
      </c>
      <c r="E41195" s="88">
        <v>106400</v>
      </c>
      <c r="F41195" s="89">
        <f>+D41195*E41195</f>
        <v>29047.200000000001</v>
      </c>
    </row>
    <row r="41196" spans="1:6" ht="409.6" hidden="1" customHeight="1" x14ac:dyDescent="0.2"/>
    <row r="41197" spans="1:6" ht="25.5" customHeight="1" x14ac:dyDescent="0.2">
      <c r="A41197" s="84" t="s">
        <v>7585</v>
      </c>
      <c r="B41197" s="85" t="s">
        <v>7586</v>
      </c>
      <c r="C41197" s="86" t="s">
        <v>263</v>
      </c>
      <c r="D41197" s="87">
        <v>29.5</v>
      </c>
      <c r="E41197" s="88">
        <v>10078</v>
      </c>
      <c r="F41197" s="89">
        <f>+D41197*E41197</f>
        <v>297301</v>
      </c>
    </row>
    <row r="41198" spans="1:6" ht="409.6" hidden="1" customHeight="1" x14ac:dyDescent="0.2"/>
    <row r="41199" spans="1:6" ht="25.5" customHeight="1" x14ac:dyDescent="0.2">
      <c r="A41199" s="84" t="s">
        <v>5537</v>
      </c>
      <c r="B41199" s="85" t="s">
        <v>5538</v>
      </c>
      <c r="C41199" s="86" t="s">
        <v>4880</v>
      </c>
      <c r="D41199" s="87">
        <v>0.27300000000000002</v>
      </c>
      <c r="E41199" s="88">
        <v>219700</v>
      </c>
      <c r="F41199" s="89">
        <f>+D41199*E41199</f>
        <v>59978.100000000006</v>
      </c>
    </row>
    <row r="41200" spans="1:6" ht="409.6" hidden="1" customHeight="1" x14ac:dyDescent="0.2"/>
    <row r="41201" spans="1:6" ht="25.5" customHeight="1" x14ac:dyDescent="0.2">
      <c r="A41201" s="84" t="s">
        <v>7553</v>
      </c>
      <c r="B41201" s="85" t="s">
        <v>7554</v>
      </c>
      <c r="C41201" s="86" t="s">
        <v>117</v>
      </c>
      <c r="D41201" s="87">
        <v>5.8064999999999998</v>
      </c>
      <c r="E41201" s="88">
        <v>24400</v>
      </c>
      <c r="F41201" s="89">
        <f>+D41201*E41201</f>
        <v>141678.6</v>
      </c>
    </row>
    <row r="41202" spans="1:6" ht="409.6" hidden="1" customHeight="1" x14ac:dyDescent="0.2"/>
    <row r="41203" spans="1:6" ht="25.5" customHeight="1" x14ac:dyDescent="0.2">
      <c r="A41203" s="84" t="s">
        <v>7549</v>
      </c>
      <c r="B41203" s="85" t="s">
        <v>7550</v>
      </c>
      <c r="C41203" s="86" t="s">
        <v>263</v>
      </c>
      <c r="D41203" s="87">
        <v>2.5</v>
      </c>
      <c r="E41203" s="88">
        <v>16822</v>
      </c>
      <c r="F41203" s="89">
        <f>+D41203*E41203</f>
        <v>42055</v>
      </c>
    </row>
    <row r="41204" spans="1:6" ht="409.6" hidden="1" customHeight="1" x14ac:dyDescent="0.2"/>
    <row r="41205" spans="1:6" ht="25.5" customHeight="1" thickBot="1" x14ac:dyDescent="0.25">
      <c r="A41205" s="84" t="s">
        <v>7559</v>
      </c>
      <c r="B41205" s="85" t="s">
        <v>7560</v>
      </c>
      <c r="C41205" s="86" t="s">
        <v>263</v>
      </c>
      <c r="D41205" s="87">
        <v>24</v>
      </c>
      <c r="E41205" s="88">
        <v>6127</v>
      </c>
      <c r="F41205" s="89">
        <f>+D41205*E41205</f>
        <v>147048</v>
      </c>
    </row>
    <row r="41206" spans="1:6" ht="409.6" hidden="1" customHeight="1" thickBot="1" x14ac:dyDescent="0.25"/>
    <row r="41207" spans="1:6" ht="13.5" customHeight="1" thickBot="1" x14ac:dyDescent="0.25">
      <c r="A41207" s="90" t="s">
        <v>4883</v>
      </c>
      <c r="B41207" s="91"/>
      <c r="C41207" s="92">
        <v>58.201203686095901</v>
      </c>
      <c r="D41207" s="91"/>
      <c r="E41207" s="93" t="s">
        <v>4884</v>
      </c>
      <c r="F41207" s="94">
        <v>1132415</v>
      </c>
    </row>
    <row r="41208" spans="1:6" ht="0.2" customHeight="1" x14ac:dyDescent="0.2"/>
    <row r="41209" spans="1:6" ht="12.75" customHeight="1" x14ac:dyDescent="0.2">
      <c r="A41209" s="80" t="s">
        <v>4871</v>
      </c>
      <c r="B41209" s="81" t="s">
        <v>4885</v>
      </c>
      <c r="C41209" s="82" t="s">
        <v>4870</v>
      </c>
      <c r="D41209" s="82" t="s">
        <v>4873</v>
      </c>
      <c r="E41209" s="82" t="s">
        <v>4874</v>
      </c>
      <c r="F41209" s="83" t="s">
        <v>4875</v>
      </c>
    </row>
    <row r="41210" spans="1:6" ht="409.6" hidden="1" customHeight="1" x14ac:dyDescent="0.2"/>
    <row r="41211" spans="1:6" ht="25.5" customHeight="1" x14ac:dyDescent="0.2">
      <c r="A41211" s="84" t="s">
        <v>5541</v>
      </c>
      <c r="B41211" s="85" t="s">
        <v>5542</v>
      </c>
      <c r="C41211" s="86" t="s">
        <v>4888</v>
      </c>
      <c r="D41211" s="87">
        <v>2</v>
      </c>
      <c r="E41211" s="88">
        <v>198902</v>
      </c>
      <c r="F41211" s="89">
        <f>+D41211*E41211</f>
        <v>397804</v>
      </c>
    </row>
    <row r="41212" spans="1:6" ht="409.6" hidden="1" customHeight="1" x14ac:dyDescent="0.2"/>
    <row r="41213" spans="1:6" ht="25.5" customHeight="1" x14ac:dyDescent="0.2">
      <c r="A41213" s="84" t="s">
        <v>4947</v>
      </c>
      <c r="B41213" s="85" t="s">
        <v>4948</v>
      </c>
      <c r="C41213" s="86" t="s">
        <v>4888</v>
      </c>
      <c r="D41213" s="87">
        <v>1</v>
      </c>
      <c r="E41213" s="88">
        <v>198902</v>
      </c>
      <c r="F41213" s="89">
        <f>+D41213*E41213</f>
        <v>198902</v>
      </c>
    </row>
    <row r="41214" spans="1:6" ht="409.6" hidden="1" customHeight="1" x14ac:dyDescent="0.2"/>
    <row r="41215" spans="1:6" ht="25.5" customHeight="1" thickBot="1" x14ac:dyDescent="0.25">
      <c r="A41215" s="84" t="s">
        <v>5284</v>
      </c>
      <c r="B41215" s="85" t="s">
        <v>5285</v>
      </c>
      <c r="C41215" s="86" t="s">
        <v>4888</v>
      </c>
      <c r="D41215" s="87">
        <v>0.8</v>
      </c>
      <c r="E41215" s="88">
        <v>222303</v>
      </c>
      <c r="F41215" s="89">
        <f>+D41215*E41215</f>
        <v>177842.40000000002</v>
      </c>
    </row>
    <row r="41216" spans="1:6" ht="409.6" hidden="1" customHeight="1" thickBot="1" x14ac:dyDescent="0.25"/>
    <row r="41217" spans="1:6" ht="13.5" customHeight="1" thickBot="1" x14ac:dyDescent="0.25">
      <c r="A41217" s="90" t="s">
        <v>4893</v>
      </c>
      <c r="B41217" s="91"/>
      <c r="C41217" s="92">
        <v>39.808397021108199</v>
      </c>
      <c r="D41217" s="91"/>
      <c r="E41217" s="93" t="s">
        <v>4884</v>
      </c>
      <c r="F41217" s="94">
        <v>774548</v>
      </c>
    </row>
    <row r="41218" spans="1:6" ht="0.2" customHeight="1" x14ac:dyDescent="0.2"/>
    <row r="41219" spans="1:6" ht="12.75" customHeight="1" x14ac:dyDescent="0.2">
      <c r="A41219" s="80" t="s">
        <v>4871</v>
      </c>
      <c r="B41219" s="81" t="s">
        <v>4894</v>
      </c>
      <c r="C41219" s="82" t="s">
        <v>4870</v>
      </c>
      <c r="D41219" s="82" t="s">
        <v>4873</v>
      </c>
      <c r="E41219" s="82" t="s">
        <v>4874</v>
      </c>
      <c r="F41219" s="83" t="s">
        <v>4875</v>
      </c>
    </row>
    <row r="41220" spans="1:6" ht="409.6" hidden="1" customHeight="1" x14ac:dyDescent="0.2"/>
    <row r="41221" spans="1:6" ht="25.5" customHeight="1" thickBot="1" x14ac:dyDescent="0.25">
      <c r="A41221" s="84" t="s">
        <v>4895</v>
      </c>
      <c r="B41221" s="85" t="s">
        <v>4896</v>
      </c>
      <c r="C41221" s="86" t="s">
        <v>4897</v>
      </c>
      <c r="D41221" s="87">
        <v>0.05</v>
      </c>
      <c r="E41221" s="88">
        <v>774548</v>
      </c>
      <c r="F41221" s="89">
        <f>+D41221*E41221</f>
        <v>38727.4</v>
      </c>
    </row>
    <row r="41222" spans="1:6" ht="409.6" hidden="1" customHeight="1" thickBot="1" x14ac:dyDescent="0.25"/>
    <row r="41223" spans="1:6" ht="13.5" customHeight="1" thickBot="1" x14ac:dyDescent="0.25">
      <c r="A41223" s="90" t="s">
        <v>4898</v>
      </c>
      <c r="B41223" s="91"/>
      <c r="C41223" s="92">
        <v>1.99039929279587</v>
      </c>
      <c r="D41223" s="91"/>
      <c r="E41223" s="93" t="s">
        <v>4884</v>
      </c>
      <c r="F41223" s="94">
        <v>38727</v>
      </c>
    </row>
    <row r="41224" spans="1:6" ht="0.2" customHeight="1" thickBot="1" x14ac:dyDescent="0.25"/>
    <row r="41225" spans="1:6" ht="12.75" customHeight="1" thickBot="1" x14ac:dyDescent="0.3">
      <c r="A41225" s="157" t="s">
        <v>4909</v>
      </c>
      <c r="B41225" s="158"/>
      <c r="C41225" s="158"/>
      <c r="D41225" s="158"/>
      <c r="E41225" s="159">
        <v>1945690</v>
      </c>
      <c r="F41225" s="160"/>
    </row>
    <row r="41226" spans="1:6" ht="12.75" customHeight="1" x14ac:dyDescent="0.2"/>
    <row r="41227" spans="1:6" ht="12.75" customHeight="1" x14ac:dyDescent="0.2"/>
    <row r="41228" spans="1:6" ht="409.6" hidden="1" customHeight="1" x14ac:dyDescent="0.2"/>
    <row r="41229" spans="1:6" ht="12.75" customHeight="1" x14ac:dyDescent="0.25">
      <c r="A41229" s="144" t="s">
        <v>4868</v>
      </c>
      <c r="B41229" s="145"/>
      <c r="C41229" s="145"/>
      <c r="D41229" s="145"/>
      <c r="E41229" s="146"/>
      <c r="F41229" s="147"/>
    </row>
    <row r="41230" spans="1:6" ht="12.75" customHeight="1" x14ac:dyDescent="0.2">
      <c r="A41230" s="138" t="s">
        <v>4469</v>
      </c>
      <c r="B41230" s="139"/>
      <c r="C41230" s="139"/>
      <c r="D41230" s="140"/>
      <c r="E41230" s="76" t="s">
        <v>4869</v>
      </c>
      <c r="F41230" s="77" t="s">
        <v>4870</v>
      </c>
    </row>
    <row r="41231" spans="1:6" ht="12.75" customHeight="1" x14ac:dyDescent="0.2">
      <c r="A41231" s="141"/>
      <c r="B41231" s="142"/>
      <c r="C41231" s="142"/>
      <c r="D41231" s="143"/>
      <c r="E41231" s="78" t="s">
        <v>4468</v>
      </c>
      <c r="F41231" s="79" t="s">
        <v>9</v>
      </c>
    </row>
    <row r="41232" spans="1:6" ht="409.6" hidden="1" customHeight="1" x14ac:dyDescent="0.2"/>
    <row r="41233" spans="1:6" ht="12.75" customHeight="1" x14ac:dyDescent="0.2">
      <c r="A41233" s="80" t="s">
        <v>4871</v>
      </c>
      <c r="B41233" s="81" t="s">
        <v>4872</v>
      </c>
      <c r="C41233" s="82" t="s">
        <v>4870</v>
      </c>
      <c r="D41233" s="82" t="s">
        <v>4873</v>
      </c>
      <c r="E41233" s="82" t="s">
        <v>4874</v>
      </c>
      <c r="F41233" s="83" t="s">
        <v>4875</v>
      </c>
    </row>
    <row r="41234" spans="1:6" ht="409.6" hidden="1" customHeight="1" x14ac:dyDescent="0.2"/>
    <row r="41235" spans="1:6" ht="25.5" customHeight="1" x14ac:dyDescent="0.2">
      <c r="A41235" s="84" t="s">
        <v>7587</v>
      </c>
      <c r="B41235" s="85" t="s">
        <v>7588</v>
      </c>
      <c r="C41235" s="86" t="s">
        <v>9</v>
      </c>
      <c r="D41235" s="87">
        <v>1</v>
      </c>
      <c r="E41235" s="88">
        <v>180000</v>
      </c>
      <c r="F41235" s="89">
        <f>+D41235*E41235</f>
        <v>180000</v>
      </c>
    </row>
    <row r="41236" spans="1:6" ht="409.6" hidden="1" customHeight="1" x14ac:dyDescent="0.2"/>
    <row r="41237" spans="1:6" ht="25.5" customHeight="1" thickBot="1" x14ac:dyDescent="0.25">
      <c r="A41237" s="84" t="s">
        <v>5448</v>
      </c>
      <c r="B41237" s="85" t="s">
        <v>5449</v>
      </c>
      <c r="C41237" s="86" t="s">
        <v>4880</v>
      </c>
      <c r="D41237" s="87">
        <v>0.17849999999999999</v>
      </c>
      <c r="E41237" s="88">
        <v>72000</v>
      </c>
      <c r="F41237" s="89">
        <f>+D41237*E41237</f>
        <v>12852</v>
      </c>
    </row>
    <row r="41238" spans="1:6" ht="409.6" hidden="1" customHeight="1" thickBot="1" x14ac:dyDescent="0.25"/>
    <row r="41239" spans="1:6" ht="13.5" customHeight="1" thickBot="1" x14ac:dyDescent="0.25">
      <c r="A41239" s="90" t="s">
        <v>4883</v>
      </c>
      <c r="B41239" s="91"/>
      <c r="C41239" s="92">
        <v>82.485179767495595</v>
      </c>
      <c r="D41239" s="91"/>
      <c r="E41239" s="93" t="s">
        <v>4884</v>
      </c>
      <c r="F41239" s="94">
        <v>192852</v>
      </c>
    </row>
    <row r="41240" spans="1:6" ht="0.2" customHeight="1" x14ac:dyDescent="0.2"/>
    <row r="41241" spans="1:6" ht="12.75" customHeight="1" x14ac:dyDescent="0.2">
      <c r="A41241" s="80" t="s">
        <v>4871</v>
      </c>
      <c r="B41241" s="81" t="s">
        <v>4885</v>
      </c>
      <c r="C41241" s="82" t="s">
        <v>4870</v>
      </c>
      <c r="D41241" s="82" t="s">
        <v>4873</v>
      </c>
      <c r="E41241" s="82" t="s">
        <v>4874</v>
      </c>
      <c r="F41241" s="83" t="s">
        <v>4875</v>
      </c>
    </row>
    <row r="41242" spans="1:6" ht="409.6" hidden="1" customHeight="1" x14ac:dyDescent="0.2"/>
    <row r="41243" spans="1:6" ht="25.5" customHeight="1" thickBot="1" x14ac:dyDescent="0.25">
      <c r="A41243" s="84" t="s">
        <v>4953</v>
      </c>
      <c r="B41243" s="85" t="s">
        <v>4954</v>
      </c>
      <c r="C41243" s="86" t="s">
        <v>4888</v>
      </c>
      <c r="D41243" s="87">
        <v>0.33333000000000002</v>
      </c>
      <c r="E41243" s="88">
        <v>117001</v>
      </c>
      <c r="F41243" s="89">
        <f>+D41243*E41243</f>
        <v>38999.943330000002</v>
      </c>
    </row>
    <row r="41244" spans="1:6" ht="409.6" hidden="1" customHeight="1" thickBot="1" x14ac:dyDescent="0.25"/>
    <row r="41245" spans="1:6" ht="13.5" customHeight="1" thickBot="1" x14ac:dyDescent="0.25">
      <c r="A41245" s="90" t="s">
        <v>4893</v>
      </c>
      <c r="B41245" s="91"/>
      <c r="C41245" s="92">
        <v>16.680781173813699</v>
      </c>
      <c r="D41245" s="91"/>
      <c r="E41245" s="93" t="s">
        <v>4884</v>
      </c>
      <c r="F41245" s="94">
        <v>39000</v>
      </c>
    </row>
    <row r="41246" spans="1:6" ht="0.2" customHeight="1" x14ac:dyDescent="0.2"/>
    <row r="41247" spans="1:6" ht="12.75" customHeight="1" x14ac:dyDescent="0.2">
      <c r="A41247" s="80" t="s">
        <v>4871</v>
      </c>
      <c r="B41247" s="81" t="s">
        <v>4894</v>
      </c>
      <c r="C41247" s="82" t="s">
        <v>4870</v>
      </c>
      <c r="D41247" s="82" t="s">
        <v>4873</v>
      </c>
      <c r="E41247" s="82" t="s">
        <v>4874</v>
      </c>
      <c r="F41247" s="83" t="s">
        <v>4875</v>
      </c>
    </row>
    <row r="41248" spans="1:6" ht="409.6" hidden="1" customHeight="1" x14ac:dyDescent="0.2"/>
    <row r="41249" spans="1:6" ht="25.5" customHeight="1" thickBot="1" x14ac:dyDescent="0.25">
      <c r="A41249" s="84" t="s">
        <v>4895</v>
      </c>
      <c r="B41249" s="85" t="s">
        <v>4896</v>
      </c>
      <c r="C41249" s="86" t="s">
        <v>4897</v>
      </c>
      <c r="D41249" s="87">
        <v>0.05</v>
      </c>
      <c r="E41249" s="88">
        <v>39000</v>
      </c>
      <c r="F41249" s="89">
        <f>+D41249*E41249</f>
        <v>1950</v>
      </c>
    </row>
    <row r="41250" spans="1:6" ht="409.6" hidden="1" customHeight="1" thickBot="1" x14ac:dyDescent="0.25"/>
    <row r="41251" spans="1:6" ht="13.5" customHeight="1" thickBot="1" x14ac:dyDescent="0.25">
      <c r="A41251" s="90" t="s">
        <v>4898</v>
      </c>
      <c r="B41251" s="91"/>
      <c r="C41251" s="92">
        <v>0.83403905869068695</v>
      </c>
      <c r="D41251" s="91"/>
      <c r="E41251" s="93" t="s">
        <v>4884</v>
      </c>
      <c r="F41251" s="94">
        <v>1950</v>
      </c>
    </row>
    <row r="41252" spans="1:6" ht="0.2" customHeight="1" thickBot="1" x14ac:dyDescent="0.25"/>
    <row r="41253" spans="1:6" ht="12.75" customHeight="1" thickBot="1" x14ac:dyDescent="0.3">
      <c r="A41253" s="157" t="s">
        <v>4909</v>
      </c>
      <c r="B41253" s="158"/>
      <c r="C41253" s="158"/>
      <c r="D41253" s="158"/>
      <c r="E41253" s="159">
        <v>233802</v>
      </c>
      <c r="F41253" s="160"/>
    </row>
    <row r="41254" spans="1:6" ht="12.75" customHeight="1" x14ac:dyDescent="0.2"/>
    <row r="41255" spans="1:6" ht="12.75" customHeight="1" x14ac:dyDescent="0.2"/>
    <row r="41256" spans="1:6" ht="409.6" hidden="1" customHeight="1" x14ac:dyDescent="0.2"/>
    <row r="41257" spans="1:6" ht="12.75" customHeight="1" x14ac:dyDescent="0.25">
      <c r="A41257" s="144" t="s">
        <v>4868</v>
      </c>
      <c r="B41257" s="145"/>
      <c r="C41257" s="145"/>
      <c r="D41257" s="145"/>
      <c r="E41257" s="146"/>
      <c r="F41257" s="147"/>
    </row>
    <row r="41258" spans="1:6" ht="12.75" customHeight="1" x14ac:dyDescent="0.2">
      <c r="A41258" s="138" t="s">
        <v>4471</v>
      </c>
      <c r="B41258" s="139"/>
      <c r="C41258" s="139"/>
      <c r="D41258" s="140"/>
      <c r="E41258" s="76" t="s">
        <v>4869</v>
      </c>
      <c r="F41258" s="77" t="s">
        <v>4870</v>
      </c>
    </row>
    <row r="41259" spans="1:6" ht="12.75" customHeight="1" x14ac:dyDescent="0.2">
      <c r="A41259" s="141"/>
      <c r="B41259" s="142"/>
      <c r="C41259" s="142"/>
      <c r="D41259" s="143"/>
      <c r="E41259" s="78" t="s">
        <v>4470</v>
      </c>
      <c r="F41259" s="79" t="s">
        <v>9</v>
      </c>
    </row>
    <row r="41260" spans="1:6" ht="409.6" hidden="1" customHeight="1" x14ac:dyDescent="0.2"/>
    <row r="41261" spans="1:6" ht="12.75" customHeight="1" x14ac:dyDescent="0.2">
      <c r="A41261" s="80" t="s">
        <v>4871</v>
      </c>
      <c r="B41261" s="81" t="s">
        <v>4872</v>
      </c>
      <c r="C41261" s="82" t="s">
        <v>4870</v>
      </c>
      <c r="D41261" s="82" t="s">
        <v>4873</v>
      </c>
      <c r="E41261" s="82" t="s">
        <v>4874</v>
      </c>
      <c r="F41261" s="83" t="s">
        <v>4875</v>
      </c>
    </row>
    <row r="41262" spans="1:6" ht="409.6" hidden="1" customHeight="1" x14ac:dyDescent="0.2"/>
    <row r="41263" spans="1:6" ht="25.5" customHeight="1" x14ac:dyDescent="0.2">
      <c r="A41263" s="84" t="s">
        <v>7551</v>
      </c>
      <c r="B41263" s="85" t="s">
        <v>7552</v>
      </c>
      <c r="C41263" s="86" t="s">
        <v>9</v>
      </c>
      <c r="D41263" s="87">
        <v>1</v>
      </c>
      <c r="E41263" s="88">
        <v>85371</v>
      </c>
      <c r="F41263" s="89">
        <f>+D41263*E41263</f>
        <v>85371</v>
      </c>
    </row>
    <row r="41264" spans="1:6" ht="409.6" hidden="1" customHeight="1" x14ac:dyDescent="0.2"/>
    <row r="41265" spans="1:6" ht="25.5" customHeight="1" x14ac:dyDescent="0.2">
      <c r="A41265" s="84" t="s">
        <v>6946</v>
      </c>
      <c r="B41265" s="85" t="s">
        <v>6947</v>
      </c>
      <c r="C41265" s="86" t="s">
        <v>7</v>
      </c>
      <c r="D41265" s="87">
        <v>4</v>
      </c>
      <c r="E41265" s="88">
        <v>8800</v>
      </c>
      <c r="F41265" s="89">
        <f>+D41265*E41265</f>
        <v>35200</v>
      </c>
    </row>
    <row r="41266" spans="1:6" ht="409.6" hidden="1" customHeight="1" x14ac:dyDescent="0.2"/>
    <row r="41267" spans="1:6" ht="25.5" customHeight="1" x14ac:dyDescent="0.2">
      <c r="A41267" s="84" t="s">
        <v>7575</v>
      </c>
      <c r="B41267" s="85" t="s">
        <v>7576</v>
      </c>
      <c r="C41267" s="86" t="s">
        <v>263</v>
      </c>
      <c r="D41267" s="87">
        <v>5.4</v>
      </c>
      <c r="E41267" s="88">
        <v>12876</v>
      </c>
      <c r="F41267" s="89">
        <f>+D41267*E41267</f>
        <v>69530.400000000009</v>
      </c>
    </row>
    <row r="41268" spans="1:6" ht="409.6" hidden="1" customHeight="1" x14ac:dyDescent="0.2"/>
    <row r="41269" spans="1:6" ht="25.5" customHeight="1" x14ac:dyDescent="0.2">
      <c r="A41269" s="84" t="s">
        <v>5428</v>
      </c>
      <c r="B41269" s="85" t="s">
        <v>5429</v>
      </c>
      <c r="C41269" s="86" t="s">
        <v>263</v>
      </c>
      <c r="D41269" s="87">
        <v>5.4</v>
      </c>
      <c r="E41269" s="88">
        <v>12917</v>
      </c>
      <c r="F41269" s="89">
        <f>+D41269*E41269</f>
        <v>69751.8</v>
      </c>
    </row>
    <row r="41270" spans="1:6" ht="409.6" hidden="1" customHeight="1" x14ac:dyDescent="0.2"/>
    <row r="41271" spans="1:6" ht="25.5" customHeight="1" x14ac:dyDescent="0.2">
      <c r="A41271" s="84" t="s">
        <v>5539</v>
      </c>
      <c r="B41271" s="85" t="s">
        <v>5540</v>
      </c>
      <c r="C41271" s="86" t="s">
        <v>4880</v>
      </c>
      <c r="D41271" s="87">
        <v>0.63</v>
      </c>
      <c r="E41271" s="88">
        <v>171600</v>
      </c>
      <c r="F41271" s="89">
        <f>+D41271*E41271</f>
        <v>108108</v>
      </c>
    </row>
    <row r="41272" spans="1:6" ht="409.6" hidden="1" customHeight="1" x14ac:dyDescent="0.2"/>
    <row r="41273" spans="1:6" ht="25.5" customHeight="1" x14ac:dyDescent="0.2">
      <c r="A41273" s="84" t="s">
        <v>7585</v>
      </c>
      <c r="B41273" s="85" t="s">
        <v>7586</v>
      </c>
      <c r="C41273" s="86" t="s">
        <v>263</v>
      </c>
      <c r="D41273" s="87">
        <v>78</v>
      </c>
      <c r="E41273" s="88">
        <v>10078</v>
      </c>
      <c r="F41273" s="89">
        <f>+D41273*E41273</f>
        <v>786084</v>
      </c>
    </row>
    <row r="41274" spans="1:6" ht="409.6" hidden="1" customHeight="1" x14ac:dyDescent="0.2"/>
    <row r="41275" spans="1:6" ht="25.5" customHeight="1" x14ac:dyDescent="0.2">
      <c r="A41275" s="84" t="s">
        <v>5535</v>
      </c>
      <c r="B41275" s="85" t="s">
        <v>5536</v>
      </c>
      <c r="C41275" s="86" t="s">
        <v>4880</v>
      </c>
      <c r="D41275" s="87">
        <v>0.42699999999999999</v>
      </c>
      <c r="E41275" s="88">
        <v>106400</v>
      </c>
      <c r="F41275" s="89">
        <f>+D41275*E41275</f>
        <v>45432.799999999996</v>
      </c>
    </row>
    <row r="41276" spans="1:6" ht="409.6" hidden="1" customHeight="1" x14ac:dyDescent="0.2"/>
    <row r="41277" spans="1:6" ht="25.5" customHeight="1" x14ac:dyDescent="0.2">
      <c r="A41277" s="84" t="s">
        <v>5537</v>
      </c>
      <c r="B41277" s="85" t="s">
        <v>5538</v>
      </c>
      <c r="C41277" s="86" t="s">
        <v>4880</v>
      </c>
      <c r="D41277" s="87">
        <v>0.42699999999999999</v>
      </c>
      <c r="E41277" s="88">
        <v>219700</v>
      </c>
      <c r="F41277" s="89">
        <f>+D41277*E41277</f>
        <v>93811.9</v>
      </c>
    </row>
    <row r="41278" spans="1:6" ht="409.6" hidden="1" customHeight="1" x14ac:dyDescent="0.2"/>
    <row r="41279" spans="1:6" ht="25.5" customHeight="1" thickBot="1" x14ac:dyDescent="0.25">
      <c r="A41279" s="84" t="s">
        <v>7589</v>
      </c>
      <c r="B41279" s="85" t="s">
        <v>7590</v>
      </c>
      <c r="C41279" s="86" t="s">
        <v>9</v>
      </c>
      <c r="D41279" s="87">
        <v>4</v>
      </c>
      <c r="E41279" s="88">
        <v>35850</v>
      </c>
      <c r="F41279" s="89">
        <f>+D41279*E41279</f>
        <v>143400</v>
      </c>
    </row>
    <row r="41280" spans="1:6" ht="409.6" hidden="1" customHeight="1" thickBot="1" x14ac:dyDescent="0.25"/>
    <row r="41281" spans="1:6" ht="13.5" customHeight="1" thickBot="1" x14ac:dyDescent="0.25">
      <c r="A41281" s="90" t="s">
        <v>4883</v>
      </c>
      <c r="B41281" s="91"/>
      <c r="C41281" s="92">
        <v>67.7765805682196</v>
      </c>
      <c r="D41281" s="91"/>
      <c r="E41281" s="93" t="s">
        <v>4884</v>
      </c>
      <c r="F41281" s="94">
        <v>1436690</v>
      </c>
    </row>
    <row r="41282" spans="1:6" ht="0.2" customHeight="1" x14ac:dyDescent="0.2"/>
    <row r="41283" spans="1:6" ht="12.75" customHeight="1" x14ac:dyDescent="0.2">
      <c r="A41283" s="80" t="s">
        <v>4871</v>
      </c>
      <c r="B41283" s="81" t="s">
        <v>4885</v>
      </c>
      <c r="C41283" s="82" t="s">
        <v>4870</v>
      </c>
      <c r="D41283" s="82" t="s">
        <v>4873</v>
      </c>
      <c r="E41283" s="82" t="s">
        <v>4874</v>
      </c>
      <c r="F41283" s="83" t="s">
        <v>4875</v>
      </c>
    </row>
    <row r="41284" spans="1:6" ht="409.6" hidden="1" customHeight="1" x14ac:dyDescent="0.2"/>
    <row r="41285" spans="1:6" ht="25.5" customHeight="1" x14ac:dyDescent="0.2">
      <c r="A41285" s="84" t="s">
        <v>5541</v>
      </c>
      <c r="B41285" s="85" t="s">
        <v>5542</v>
      </c>
      <c r="C41285" s="86" t="s">
        <v>4888</v>
      </c>
      <c r="D41285" s="87">
        <v>1.8</v>
      </c>
      <c r="E41285" s="88">
        <v>198902</v>
      </c>
      <c r="F41285" s="89">
        <f>+D41285*E41285</f>
        <v>358023.60000000003</v>
      </c>
    </row>
    <row r="41286" spans="1:6" ht="409.6" hidden="1" customHeight="1" x14ac:dyDescent="0.2"/>
    <row r="41287" spans="1:6" ht="25.5" customHeight="1" x14ac:dyDescent="0.2">
      <c r="A41287" s="84" t="s">
        <v>4947</v>
      </c>
      <c r="B41287" s="85" t="s">
        <v>4948</v>
      </c>
      <c r="C41287" s="86" t="s">
        <v>4888</v>
      </c>
      <c r="D41287" s="87">
        <v>0.8</v>
      </c>
      <c r="E41287" s="88">
        <v>198902</v>
      </c>
      <c r="F41287" s="89">
        <f>+D41287*E41287</f>
        <v>159121.60000000001</v>
      </c>
    </row>
    <row r="41288" spans="1:6" ht="409.6" hidden="1" customHeight="1" x14ac:dyDescent="0.2"/>
    <row r="41289" spans="1:6" ht="25.5" customHeight="1" thickBot="1" x14ac:dyDescent="0.25">
      <c r="A41289" s="84" t="s">
        <v>5284</v>
      </c>
      <c r="B41289" s="85" t="s">
        <v>5285</v>
      </c>
      <c r="C41289" s="86" t="s">
        <v>4888</v>
      </c>
      <c r="D41289" s="87">
        <v>0.6</v>
      </c>
      <c r="E41289" s="88">
        <v>222303</v>
      </c>
      <c r="F41289" s="89">
        <f>+D41289*E41289</f>
        <v>133381.79999999999</v>
      </c>
    </row>
    <row r="41290" spans="1:6" ht="409.6" hidden="1" customHeight="1" thickBot="1" x14ac:dyDescent="0.25"/>
    <row r="41291" spans="1:6" ht="13.5" customHeight="1" thickBot="1" x14ac:dyDescent="0.25">
      <c r="A41291" s="90" t="s">
        <v>4893</v>
      </c>
      <c r="B41291" s="91"/>
      <c r="C41291" s="92">
        <v>30.688988859032001</v>
      </c>
      <c r="D41291" s="91"/>
      <c r="E41291" s="93" t="s">
        <v>4884</v>
      </c>
      <c r="F41291" s="94">
        <v>650528</v>
      </c>
    </row>
    <row r="41292" spans="1:6" ht="0.2" customHeight="1" x14ac:dyDescent="0.2"/>
    <row r="41293" spans="1:6" ht="12.75" customHeight="1" x14ac:dyDescent="0.2">
      <c r="A41293" s="80" t="s">
        <v>4871</v>
      </c>
      <c r="B41293" s="81" t="s">
        <v>4894</v>
      </c>
      <c r="C41293" s="82" t="s">
        <v>4870</v>
      </c>
      <c r="D41293" s="82" t="s">
        <v>4873</v>
      </c>
      <c r="E41293" s="82" t="s">
        <v>4874</v>
      </c>
      <c r="F41293" s="83" t="s">
        <v>4875</v>
      </c>
    </row>
    <row r="41294" spans="1:6" ht="409.6" hidden="1" customHeight="1" x14ac:dyDescent="0.2"/>
    <row r="41295" spans="1:6" ht="25.5" customHeight="1" thickBot="1" x14ac:dyDescent="0.25">
      <c r="A41295" s="84" t="s">
        <v>4895</v>
      </c>
      <c r="B41295" s="85" t="s">
        <v>4896</v>
      </c>
      <c r="C41295" s="86" t="s">
        <v>4897</v>
      </c>
      <c r="D41295" s="87">
        <v>0.05</v>
      </c>
      <c r="E41295" s="88">
        <v>650528</v>
      </c>
      <c r="F41295" s="89">
        <f>+D41295*E41295</f>
        <v>32526.400000000001</v>
      </c>
    </row>
    <row r="41296" spans="1:6" ht="409.6" hidden="1" customHeight="1" thickBot="1" x14ac:dyDescent="0.25"/>
    <row r="41297" spans="1:6" ht="13.5" customHeight="1" thickBot="1" x14ac:dyDescent="0.25">
      <c r="A41297" s="90" t="s">
        <v>4898</v>
      </c>
      <c r="B41297" s="91"/>
      <c r="C41297" s="92">
        <v>1.53443057274841</v>
      </c>
      <c r="D41297" s="91"/>
      <c r="E41297" s="93" t="s">
        <v>4884</v>
      </c>
      <c r="F41297" s="94">
        <v>32526</v>
      </c>
    </row>
    <row r="41298" spans="1:6" ht="0.2" customHeight="1" thickBot="1" x14ac:dyDescent="0.25"/>
    <row r="41299" spans="1:6" ht="12.75" customHeight="1" thickBot="1" x14ac:dyDescent="0.3">
      <c r="A41299" s="157" t="s">
        <v>4909</v>
      </c>
      <c r="B41299" s="158"/>
      <c r="C41299" s="158"/>
      <c r="D41299" s="158"/>
      <c r="E41299" s="159">
        <v>2119744</v>
      </c>
      <c r="F41299" s="160"/>
    </row>
    <row r="41300" spans="1:6" ht="12.75" customHeight="1" x14ac:dyDescent="0.2"/>
    <row r="41301" spans="1:6" ht="12.75" customHeight="1" x14ac:dyDescent="0.2"/>
    <row r="41302" spans="1:6" ht="409.6" hidden="1" customHeight="1" x14ac:dyDescent="0.2"/>
    <row r="41303" spans="1:6" ht="12.75" customHeight="1" x14ac:dyDescent="0.25">
      <c r="A41303" s="144" t="s">
        <v>4868</v>
      </c>
      <c r="B41303" s="145"/>
      <c r="C41303" s="145"/>
      <c r="D41303" s="145"/>
      <c r="E41303" s="146"/>
      <c r="F41303" s="147"/>
    </row>
    <row r="41304" spans="1:6" ht="12.75" customHeight="1" x14ac:dyDescent="0.2">
      <c r="A41304" s="138" t="s">
        <v>4473</v>
      </c>
      <c r="B41304" s="139"/>
      <c r="C41304" s="139"/>
      <c r="D41304" s="140"/>
      <c r="E41304" s="76" t="s">
        <v>4869</v>
      </c>
      <c r="F41304" s="77" t="s">
        <v>4870</v>
      </c>
    </row>
    <row r="41305" spans="1:6" ht="12.75" customHeight="1" x14ac:dyDescent="0.2">
      <c r="A41305" s="141"/>
      <c r="B41305" s="142"/>
      <c r="C41305" s="142"/>
      <c r="D41305" s="143"/>
      <c r="E41305" s="78" t="s">
        <v>4472</v>
      </c>
      <c r="F41305" s="79" t="s">
        <v>9</v>
      </c>
    </row>
    <row r="41306" spans="1:6" ht="409.6" hidden="1" customHeight="1" x14ac:dyDescent="0.2"/>
    <row r="41307" spans="1:6" ht="12.75" customHeight="1" x14ac:dyDescent="0.2">
      <c r="A41307" s="80" t="s">
        <v>4871</v>
      </c>
      <c r="B41307" s="81" t="s">
        <v>4872</v>
      </c>
      <c r="C41307" s="82" t="s">
        <v>4870</v>
      </c>
      <c r="D41307" s="82" t="s">
        <v>4873</v>
      </c>
      <c r="E41307" s="82" t="s">
        <v>4874</v>
      </c>
      <c r="F41307" s="83" t="s">
        <v>4875</v>
      </c>
    </row>
    <row r="41308" spans="1:6" ht="409.6" hidden="1" customHeight="1" x14ac:dyDescent="0.2"/>
    <row r="41309" spans="1:6" ht="25.5" customHeight="1" x14ac:dyDescent="0.2">
      <c r="A41309" s="84" t="s">
        <v>7551</v>
      </c>
      <c r="B41309" s="85" t="s">
        <v>7552</v>
      </c>
      <c r="C41309" s="86" t="s">
        <v>9</v>
      </c>
      <c r="D41309" s="87">
        <v>1</v>
      </c>
      <c r="E41309" s="88">
        <v>85371</v>
      </c>
      <c r="F41309" s="89">
        <f>+D41309*E41309</f>
        <v>85371</v>
      </c>
    </row>
    <row r="41310" spans="1:6" ht="409.6" hidden="1" customHeight="1" x14ac:dyDescent="0.2"/>
    <row r="41311" spans="1:6" ht="25.5" customHeight="1" x14ac:dyDescent="0.2">
      <c r="A41311" s="84" t="s">
        <v>6946</v>
      </c>
      <c r="B41311" s="85" t="s">
        <v>6947</v>
      </c>
      <c r="C41311" s="86" t="s">
        <v>7</v>
      </c>
      <c r="D41311" s="87">
        <v>2.5</v>
      </c>
      <c r="E41311" s="88">
        <v>8800</v>
      </c>
      <c r="F41311" s="89">
        <f>+D41311*E41311</f>
        <v>22000</v>
      </c>
    </row>
    <row r="41312" spans="1:6" ht="409.6" hidden="1" customHeight="1" x14ac:dyDescent="0.2"/>
    <row r="41313" spans="1:6" ht="25.5" customHeight="1" x14ac:dyDescent="0.2">
      <c r="A41313" s="84" t="s">
        <v>7575</v>
      </c>
      <c r="B41313" s="85" t="s">
        <v>7576</v>
      </c>
      <c r="C41313" s="86" t="s">
        <v>263</v>
      </c>
      <c r="D41313" s="87">
        <v>1.6</v>
      </c>
      <c r="E41313" s="88">
        <v>12876</v>
      </c>
      <c r="F41313" s="89">
        <f>+D41313*E41313</f>
        <v>20601.600000000002</v>
      </c>
    </row>
    <row r="41314" spans="1:6" ht="409.6" hidden="1" customHeight="1" x14ac:dyDescent="0.2"/>
    <row r="41315" spans="1:6" ht="25.5" customHeight="1" x14ac:dyDescent="0.2">
      <c r="A41315" s="84" t="s">
        <v>7589</v>
      </c>
      <c r="B41315" s="85" t="s">
        <v>7590</v>
      </c>
      <c r="C41315" s="86" t="s">
        <v>9</v>
      </c>
      <c r="D41315" s="87">
        <v>2</v>
      </c>
      <c r="E41315" s="88">
        <v>35850</v>
      </c>
      <c r="F41315" s="89">
        <f>+D41315*E41315</f>
        <v>71700</v>
      </c>
    </row>
    <row r="41316" spans="1:6" ht="409.6" hidden="1" customHeight="1" x14ac:dyDescent="0.2"/>
    <row r="41317" spans="1:6" ht="25.5" customHeight="1" x14ac:dyDescent="0.2">
      <c r="A41317" s="84" t="s">
        <v>5539</v>
      </c>
      <c r="B41317" s="85" t="s">
        <v>5540</v>
      </c>
      <c r="C41317" s="86" t="s">
        <v>4880</v>
      </c>
      <c r="D41317" s="87">
        <v>0.25</v>
      </c>
      <c r="E41317" s="88">
        <v>171600</v>
      </c>
      <c r="F41317" s="89">
        <f>+D41317*E41317</f>
        <v>42900</v>
      </c>
    </row>
    <row r="41318" spans="1:6" ht="409.6" hidden="1" customHeight="1" x14ac:dyDescent="0.2"/>
    <row r="41319" spans="1:6" ht="25.5" customHeight="1" x14ac:dyDescent="0.2">
      <c r="A41319" s="84" t="s">
        <v>7585</v>
      </c>
      <c r="B41319" s="85" t="s">
        <v>7586</v>
      </c>
      <c r="C41319" s="86" t="s">
        <v>263</v>
      </c>
      <c r="D41319" s="87">
        <v>30</v>
      </c>
      <c r="E41319" s="88">
        <v>10078</v>
      </c>
      <c r="F41319" s="89">
        <f>+D41319*E41319</f>
        <v>302340</v>
      </c>
    </row>
    <row r="41320" spans="1:6" ht="409.6" hidden="1" customHeight="1" x14ac:dyDescent="0.2"/>
    <row r="41321" spans="1:6" ht="25.5" customHeight="1" x14ac:dyDescent="0.2">
      <c r="A41321" s="84" t="s">
        <v>5535</v>
      </c>
      <c r="B41321" s="85" t="s">
        <v>5536</v>
      </c>
      <c r="C41321" s="86" t="s">
        <v>4880</v>
      </c>
      <c r="D41321" s="87">
        <v>0.17</v>
      </c>
      <c r="E41321" s="88">
        <v>106400</v>
      </c>
      <c r="F41321" s="89">
        <f>+D41321*E41321</f>
        <v>18088</v>
      </c>
    </row>
    <row r="41322" spans="1:6" ht="409.6" hidden="1" customHeight="1" x14ac:dyDescent="0.2"/>
    <row r="41323" spans="1:6" ht="25.5" customHeight="1" x14ac:dyDescent="0.2">
      <c r="A41323" s="84" t="s">
        <v>5537</v>
      </c>
      <c r="B41323" s="85" t="s">
        <v>5538</v>
      </c>
      <c r="C41323" s="86" t="s">
        <v>4880</v>
      </c>
      <c r="D41323" s="87">
        <v>0.17</v>
      </c>
      <c r="E41323" s="88">
        <v>219700</v>
      </c>
      <c r="F41323" s="89">
        <f>+D41323*E41323</f>
        <v>37349</v>
      </c>
    </row>
    <row r="41324" spans="1:6" ht="409.6" hidden="1" customHeight="1" x14ac:dyDescent="0.2"/>
    <row r="41325" spans="1:6" ht="25.5" customHeight="1" thickBot="1" x14ac:dyDescent="0.25">
      <c r="A41325" s="84" t="s">
        <v>5428</v>
      </c>
      <c r="B41325" s="85" t="s">
        <v>5429</v>
      </c>
      <c r="C41325" s="86" t="s">
        <v>263</v>
      </c>
      <c r="D41325" s="87">
        <v>1.6</v>
      </c>
      <c r="E41325" s="88">
        <v>12917</v>
      </c>
      <c r="F41325" s="89">
        <f>+D41325*E41325</f>
        <v>20667.2</v>
      </c>
    </row>
    <row r="41326" spans="1:6" ht="409.6" hidden="1" customHeight="1" thickBot="1" x14ac:dyDescent="0.25"/>
    <row r="41327" spans="1:6" ht="13.5" customHeight="1" thickBot="1" x14ac:dyDescent="0.25">
      <c r="A41327" s="90" t="s">
        <v>4883</v>
      </c>
      <c r="B41327" s="91"/>
      <c r="C41327" s="92">
        <v>68.837978014572002</v>
      </c>
      <c r="D41327" s="91"/>
      <c r="E41327" s="93" t="s">
        <v>4884</v>
      </c>
      <c r="F41327" s="94">
        <v>621017</v>
      </c>
    </row>
    <row r="41328" spans="1:6" ht="0.2" customHeight="1" x14ac:dyDescent="0.2"/>
    <row r="41329" spans="1:6" ht="12.75" customHeight="1" x14ac:dyDescent="0.2">
      <c r="A41329" s="80" t="s">
        <v>4871</v>
      </c>
      <c r="B41329" s="81" t="s">
        <v>4885</v>
      </c>
      <c r="C41329" s="82" t="s">
        <v>4870</v>
      </c>
      <c r="D41329" s="82" t="s">
        <v>4873</v>
      </c>
      <c r="E41329" s="82" t="s">
        <v>4874</v>
      </c>
      <c r="F41329" s="83" t="s">
        <v>4875</v>
      </c>
    </row>
    <row r="41330" spans="1:6" ht="409.6" hidden="1" customHeight="1" x14ac:dyDescent="0.2"/>
    <row r="41331" spans="1:6" ht="25.5" customHeight="1" x14ac:dyDescent="0.2">
      <c r="A41331" s="84" t="s">
        <v>5541</v>
      </c>
      <c r="B41331" s="85" t="s">
        <v>5542</v>
      </c>
      <c r="C41331" s="86" t="s">
        <v>4888</v>
      </c>
      <c r="D41331" s="87">
        <v>0.66666999999999998</v>
      </c>
      <c r="E41331" s="88">
        <v>198902</v>
      </c>
      <c r="F41331" s="89">
        <f>+D41331*E41331</f>
        <v>132601.99633999998</v>
      </c>
    </row>
    <row r="41332" spans="1:6" ht="409.6" hidden="1" customHeight="1" x14ac:dyDescent="0.2"/>
    <row r="41333" spans="1:6" ht="25.5" customHeight="1" x14ac:dyDescent="0.2">
      <c r="A41333" s="84" t="s">
        <v>4947</v>
      </c>
      <c r="B41333" s="85" t="s">
        <v>4948</v>
      </c>
      <c r="C41333" s="86" t="s">
        <v>4888</v>
      </c>
      <c r="D41333" s="87">
        <v>0.4</v>
      </c>
      <c r="E41333" s="88">
        <v>198902</v>
      </c>
      <c r="F41333" s="89">
        <f>+D41333*E41333</f>
        <v>79560.800000000003</v>
      </c>
    </row>
    <row r="41334" spans="1:6" ht="409.6" hidden="1" customHeight="1" x14ac:dyDescent="0.2"/>
    <row r="41335" spans="1:6" ht="25.5" customHeight="1" thickBot="1" x14ac:dyDescent="0.25">
      <c r="A41335" s="84" t="s">
        <v>5284</v>
      </c>
      <c r="B41335" s="85" t="s">
        <v>5285</v>
      </c>
      <c r="C41335" s="86" t="s">
        <v>4888</v>
      </c>
      <c r="D41335" s="87">
        <v>0.25</v>
      </c>
      <c r="E41335" s="88">
        <v>222303</v>
      </c>
      <c r="F41335" s="89">
        <f>+D41335*E41335</f>
        <v>55575.75</v>
      </c>
    </row>
    <row r="41336" spans="1:6" ht="409.6" hidden="1" customHeight="1" thickBot="1" x14ac:dyDescent="0.25"/>
    <row r="41337" spans="1:6" ht="13.5" customHeight="1" thickBot="1" x14ac:dyDescent="0.25">
      <c r="A41337" s="90" t="s">
        <v>4893</v>
      </c>
      <c r="B41337" s="91"/>
      <c r="C41337" s="92">
        <v>29.6781108981614</v>
      </c>
      <c r="D41337" s="91"/>
      <c r="E41337" s="93" t="s">
        <v>4884</v>
      </c>
      <c r="F41337" s="94">
        <v>267739</v>
      </c>
    </row>
    <row r="41338" spans="1:6" ht="0.2" customHeight="1" x14ac:dyDescent="0.2"/>
    <row r="41339" spans="1:6" ht="12.75" customHeight="1" x14ac:dyDescent="0.2">
      <c r="A41339" s="80" t="s">
        <v>4871</v>
      </c>
      <c r="B41339" s="81" t="s">
        <v>4894</v>
      </c>
      <c r="C41339" s="82" t="s">
        <v>4870</v>
      </c>
      <c r="D41339" s="82" t="s">
        <v>4873</v>
      </c>
      <c r="E41339" s="82" t="s">
        <v>4874</v>
      </c>
      <c r="F41339" s="83" t="s">
        <v>4875</v>
      </c>
    </row>
    <row r="41340" spans="1:6" ht="409.6" hidden="1" customHeight="1" x14ac:dyDescent="0.2"/>
    <row r="41341" spans="1:6" ht="25.5" customHeight="1" thickBot="1" x14ac:dyDescent="0.25">
      <c r="A41341" s="84" t="s">
        <v>4895</v>
      </c>
      <c r="B41341" s="85" t="s">
        <v>4896</v>
      </c>
      <c r="C41341" s="86" t="s">
        <v>4897</v>
      </c>
      <c r="D41341" s="87">
        <v>0.05</v>
      </c>
      <c r="E41341" s="88">
        <v>267739</v>
      </c>
      <c r="F41341" s="89">
        <f>+D41341*E41341</f>
        <v>13386.95</v>
      </c>
    </row>
    <row r="41342" spans="1:6" ht="409.6" hidden="1" customHeight="1" thickBot="1" x14ac:dyDescent="0.25"/>
    <row r="41343" spans="1:6" ht="13.5" customHeight="1" thickBot="1" x14ac:dyDescent="0.25">
      <c r="A41343" s="90" t="s">
        <v>4898</v>
      </c>
      <c r="B41343" s="91"/>
      <c r="C41343" s="92">
        <v>1.4839110872666501</v>
      </c>
      <c r="D41343" s="91"/>
      <c r="E41343" s="93" t="s">
        <v>4884</v>
      </c>
      <c r="F41343" s="94">
        <v>13387</v>
      </c>
    </row>
    <row r="41344" spans="1:6" ht="0.2" customHeight="1" thickBot="1" x14ac:dyDescent="0.25"/>
    <row r="41345" spans="1:6" ht="12.75" customHeight="1" thickBot="1" x14ac:dyDescent="0.3">
      <c r="A41345" s="157" t="s">
        <v>4909</v>
      </c>
      <c r="B41345" s="158"/>
      <c r="C41345" s="158"/>
      <c r="D41345" s="158"/>
      <c r="E41345" s="159">
        <v>902143</v>
      </c>
      <c r="F41345" s="160"/>
    </row>
    <row r="41346" spans="1:6" ht="12.75" customHeight="1" x14ac:dyDescent="0.2"/>
    <row r="41347" spans="1:6" ht="12.75" customHeight="1" x14ac:dyDescent="0.2"/>
    <row r="41348" spans="1:6" ht="409.6" hidden="1" customHeight="1" x14ac:dyDescent="0.2"/>
    <row r="41349" spans="1:6" ht="12.75" customHeight="1" x14ac:dyDescent="0.25">
      <c r="A41349" s="144" t="s">
        <v>4868</v>
      </c>
      <c r="B41349" s="145"/>
      <c r="C41349" s="145"/>
      <c r="D41349" s="145"/>
      <c r="E41349" s="146"/>
      <c r="F41349" s="147"/>
    </row>
    <row r="41350" spans="1:6" ht="12.75" customHeight="1" x14ac:dyDescent="0.2">
      <c r="A41350" s="138" t="s">
        <v>4475</v>
      </c>
      <c r="B41350" s="139"/>
      <c r="C41350" s="139"/>
      <c r="D41350" s="140"/>
      <c r="E41350" s="76" t="s">
        <v>4869</v>
      </c>
      <c r="F41350" s="77" t="s">
        <v>4870</v>
      </c>
    </row>
    <row r="41351" spans="1:6" ht="12.75" customHeight="1" x14ac:dyDescent="0.2">
      <c r="A41351" s="141"/>
      <c r="B41351" s="142"/>
      <c r="C41351" s="142"/>
      <c r="D41351" s="143"/>
      <c r="E41351" s="78" t="s">
        <v>4474</v>
      </c>
      <c r="F41351" s="79" t="s">
        <v>9</v>
      </c>
    </row>
    <row r="41352" spans="1:6" ht="409.6" hidden="1" customHeight="1" x14ac:dyDescent="0.2"/>
    <row r="41353" spans="1:6" ht="12.75" customHeight="1" x14ac:dyDescent="0.2">
      <c r="A41353" s="80" t="s">
        <v>4871</v>
      </c>
      <c r="B41353" s="81" t="s">
        <v>4872</v>
      </c>
      <c r="C41353" s="82" t="s">
        <v>4870</v>
      </c>
      <c r="D41353" s="82" t="s">
        <v>4873</v>
      </c>
      <c r="E41353" s="82" t="s">
        <v>4874</v>
      </c>
      <c r="F41353" s="83" t="s">
        <v>4875</v>
      </c>
    </row>
    <row r="41354" spans="1:6" ht="409.6" hidden="1" customHeight="1" x14ac:dyDescent="0.2"/>
    <row r="41355" spans="1:6" ht="25.5" customHeight="1" x14ac:dyDescent="0.2">
      <c r="A41355" s="84" t="s">
        <v>6946</v>
      </c>
      <c r="B41355" s="85" t="s">
        <v>6947</v>
      </c>
      <c r="C41355" s="86" t="s">
        <v>7</v>
      </c>
      <c r="D41355" s="87">
        <v>3.5</v>
      </c>
      <c r="E41355" s="88">
        <v>8800</v>
      </c>
      <c r="F41355" s="89">
        <f>+D41355*E41355</f>
        <v>30800</v>
      </c>
    </row>
    <row r="41356" spans="1:6" ht="409.6" hidden="1" customHeight="1" x14ac:dyDescent="0.2"/>
    <row r="41357" spans="1:6" ht="25.5" customHeight="1" x14ac:dyDescent="0.2">
      <c r="A41357" s="84" t="s">
        <v>5549</v>
      </c>
      <c r="B41357" s="85" t="s">
        <v>5550</v>
      </c>
      <c r="C41357" s="86" t="s">
        <v>117</v>
      </c>
      <c r="D41357" s="87">
        <v>0.24</v>
      </c>
      <c r="E41357" s="88">
        <v>97384</v>
      </c>
      <c r="F41357" s="89">
        <f>+D41357*E41357</f>
        <v>23372.16</v>
      </c>
    </row>
    <row r="41358" spans="1:6" ht="409.6" hidden="1" customHeight="1" x14ac:dyDescent="0.2"/>
    <row r="41359" spans="1:6" ht="25.5" customHeight="1" x14ac:dyDescent="0.2">
      <c r="A41359" s="84" t="s">
        <v>7555</v>
      </c>
      <c r="B41359" s="85" t="s">
        <v>7556</v>
      </c>
      <c r="C41359" s="86" t="s">
        <v>9</v>
      </c>
      <c r="D41359" s="87">
        <v>2</v>
      </c>
      <c r="E41359" s="88">
        <v>15100</v>
      </c>
      <c r="F41359" s="89">
        <f>+D41359*E41359</f>
        <v>30200</v>
      </c>
    </row>
    <row r="41360" spans="1:6" ht="409.6" hidden="1" customHeight="1" x14ac:dyDescent="0.2"/>
    <row r="41361" spans="1:6" ht="25.5" customHeight="1" x14ac:dyDescent="0.2">
      <c r="A41361" s="84" t="s">
        <v>7551</v>
      </c>
      <c r="B41361" s="85" t="s">
        <v>7552</v>
      </c>
      <c r="C41361" s="86" t="s">
        <v>9</v>
      </c>
      <c r="D41361" s="87">
        <v>1</v>
      </c>
      <c r="E41361" s="88">
        <v>85371</v>
      </c>
      <c r="F41361" s="89">
        <f>+D41361*E41361</f>
        <v>85371</v>
      </c>
    </row>
    <row r="41362" spans="1:6" ht="409.6" hidden="1" customHeight="1" x14ac:dyDescent="0.2"/>
    <row r="41363" spans="1:6" ht="25.5" customHeight="1" x14ac:dyDescent="0.2">
      <c r="A41363" s="84" t="s">
        <v>7549</v>
      </c>
      <c r="B41363" s="85" t="s">
        <v>7550</v>
      </c>
      <c r="C41363" s="86" t="s">
        <v>263</v>
      </c>
      <c r="D41363" s="87">
        <v>14</v>
      </c>
      <c r="E41363" s="88">
        <v>16822</v>
      </c>
      <c r="F41363" s="89">
        <f>+D41363*E41363</f>
        <v>235508</v>
      </c>
    </row>
    <row r="41364" spans="1:6" ht="409.6" hidden="1" customHeight="1" x14ac:dyDescent="0.2"/>
    <row r="41365" spans="1:6" ht="25.5" customHeight="1" x14ac:dyDescent="0.2">
      <c r="A41365" s="84" t="s">
        <v>7579</v>
      </c>
      <c r="B41365" s="85" t="s">
        <v>7580</v>
      </c>
      <c r="C41365" s="86" t="s">
        <v>263</v>
      </c>
      <c r="D41365" s="87">
        <v>5.4</v>
      </c>
      <c r="E41365" s="88">
        <v>22135</v>
      </c>
      <c r="F41365" s="89">
        <f>+D41365*E41365</f>
        <v>119529.00000000001</v>
      </c>
    </row>
    <row r="41366" spans="1:6" ht="409.6" hidden="1" customHeight="1" x14ac:dyDescent="0.2"/>
    <row r="41367" spans="1:6" ht="25.5" customHeight="1" x14ac:dyDescent="0.2">
      <c r="A41367" s="84" t="s">
        <v>7561</v>
      </c>
      <c r="B41367" s="85" t="s">
        <v>7562</v>
      </c>
      <c r="C41367" s="86" t="s">
        <v>263</v>
      </c>
      <c r="D41367" s="87">
        <v>38</v>
      </c>
      <c r="E41367" s="88">
        <v>2182</v>
      </c>
      <c r="F41367" s="89">
        <f>+D41367*E41367</f>
        <v>82916</v>
      </c>
    </row>
    <row r="41368" spans="1:6" ht="409.6" hidden="1" customHeight="1" x14ac:dyDescent="0.2"/>
    <row r="41369" spans="1:6" ht="25.5" customHeight="1" x14ac:dyDescent="0.2">
      <c r="A41369" s="84" t="s">
        <v>7485</v>
      </c>
      <c r="B41369" s="85" t="s">
        <v>7486</v>
      </c>
      <c r="C41369" s="86" t="s">
        <v>263</v>
      </c>
      <c r="D41369" s="87">
        <v>2</v>
      </c>
      <c r="E41369" s="88">
        <v>9702</v>
      </c>
      <c r="F41369" s="89">
        <f>+D41369*E41369</f>
        <v>19404</v>
      </c>
    </row>
    <row r="41370" spans="1:6" ht="409.6" hidden="1" customHeight="1" x14ac:dyDescent="0.2"/>
    <row r="41371" spans="1:6" ht="25.5" customHeight="1" x14ac:dyDescent="0.2">
      <c r="A41371" s="84" t="s">
        <v>5539</v>
      </c>
      <c r="B41371" s="85" t="s">
        <v>5540</v>
      </c>
      <c r="C41371" s="86" t="s">
        <v>4880</v>
      </c>
      <c r="D41371" s="87">
        <v>0.38</v>
      </c>
      <c r="E41371" s="88">
        <v>171600</v>
      </c>
      <c r="F41371" s="89">
        <f>+D41371*E41371</f>
        <v>65208</v>
      </c>
    </row>
    <row r="41372" spans="1:6" ht="409.6" hidden="1" customHeight="1" x14ac:dyDescent="0.2"/>
    <row r="41373" spans="1:6" ht="25.5" customHeight="1" x14ac:dyDescent="0.2">
      <c r="A41373" s="84" t="s">
        <v>5537</v>
      </c>
      <c r="B41373" s="85" t="s">
        <v>5538</v>
      </c>
      <c r="C41373" s="86" t="s">
        <v>4880</v>
      </c>
      <c r="D41373" s="87">
        <v>0.25</v>
      </c>
      <c r="E41373" s="88">
        <v>219700</v>
      </c>
      <c r="F41373" s="89">
        <f>+D41373*E41373</f>
        <v>54925</v>
      </c>
    </row>
    <row r="41374" spans="1:6" ht="409.6" hidden="1" customHeight="1" x14ac:dyDescent="0.2"/>
    <row r="41375" spans="1:6" ht="25.5" customHeight="1" x14ac:dyDescent="0.2">
      <c r="A41375" s="84" t="s">
        <v>7557</v>
      </c>
      <c r="B41375" s="85" t="s">
        <v>7558</v>
      </c>
      <c r="C41375" s="86" t="s">
        <v>9</v>
      </c>
      <c r="D41375" s="87">
        <v>10</v>
      </c>
      <c r="E41375" s="88">
        <v>18160</v>
      </c>
      <c r="F41375" s="89">
        <f>+D41375*E41375</f>
        <v>181600</v>
      </c>
    </row>
    <row r="41376" spans="1:6" ht="409.6" hidden="1" customHeight="1" x14ac:dyDescent="0.2"/>
    <row r="41377" spans="1:6" ht="25.5" customHeight="1" x14ac:dyDescent="0.2">
      <c r="A41377" s="84" t="s">
        <v>5535</v>
      </c>
      <c r="B41377" s="85" t="s">
        <v>5536</v>
      </c>
      <c r="C41377" s="86" t="s">
        <v>4880</v>
      </c>
      <c r="D41377" s="87">
        <v>0.25</v>
      </c>
      <c r="E41377" s="88">
        <v>106400</v>
      </c>
      <c r="F41377" s="89">
        <f>+D41377*E41377</f>
        <v>26600</v>
      </c>
    </row>
    <row r="41378" spans="1:6" ht="409.6" hidden="1" customHeight="1" x14ac:dyDescent="0.2"/>
    <row r="41379" spans="1:6" ht="25.5" customHeight="1" thickBot="1" x14ac:dyDescent="0.25">
      <c r="A41379" s="84" t="s">
        <v>5218</v>
      </c>
      <c r="B41379" s="85" t="s">
        <v>5219</v>
      </c>
      <c r="C41379" s="86" t="s">
        <v>9</v>
      </c>
      <c r="D41379" s="87">
        <v>12</v>
      </c>
      <c r="E41379" s="88">
        <v>1074</v>
      </c>
      <c r="F41379" s="89">
        <f>+D41379*E41379</f>
        <v>12888</v>
      </c>
    </row>
    <row r="41380" spans="1:6" ht="409.6" hidden="1" customHeight="1" thickBot="1" x14ac:dyDescent="0.25"/>
    <row r="41381" spans="1:6" ht="13.5" customHeight="1" thickBot="1" x14ac:dyDescent="0.25">
      <c r="A41381" s="90" t="s">
        <v>4883</v>
      </c>
      <c r="B41381" s="91"/>
      <c r="C41381" s="92">
        <v>58.637256831428402</v>
      </c>
      <c r="D41381" s="91"/>
      <c r="E41381" s="93" t="s">
        <v>4884</v>
      </c>
      <c r="F41381" s="94">
        <v>968321</v>
      </c>
    </row>
    <row r="41382" spans="1:6" ht="0.2" customHeight="1" x14ac:dyDescent="0.2"/>
    <row r="41383" spans="1:6" ht="12.75" customHeight="1" x14ac:dyDescent="0.2">
      <c r="A41383" s="80" t="s">
        <v>4871</v>
      </c>
      <c r="B41383" s="81" t="s">
        <v>4885</v>
      </c>
      <c r="C41383" s="82" t="s">
        <v>4870</v>
      </c>
      <c r="D41383" s="82" t="s">
        <v>4873</v>
      </c>
      <c r="E41383" s="82" t="s">
        <v>4874</v>
      </c>
      <c r="F41383" s="83" t="s">
        <v>4875</v>
      </c>
    </row>
    <row r="41384" spans="1:6" ht="409.6" hidden="1" customHeight="1" x14ac:dyDescent="0.2"/>
    <row r="41385" spans="1:6" ht="25.5" customHeight="1" x14ac:dyDescent="0.2">
      <c r="A41385" s="84" t="s">
        <v>5541</v>
      </c>
      <c r="B41385" s="85" t="s">
        <v>5542</v>
      </c>
      <c r="C41385" s="86" t="s">
        <v>4888</v>
      </c>
      <c r="D41385" s="87">
        <v>1.8</v>
      </c>
      <c r="E41385" s="88">
        <v>198902</v>
      </c>
      <c r="F41385" s="89">
        <f>+D41385*E41385</f>
        <v>358023.60000000003</v>
      </c>
    </row>
    <row r="41386" spans="1:6" ht="409.6" hidden="1" customHeight="1" x14ac:dyDescent="0.2"/>
    <row r="41387" spans="1:6" ht="25.5" customHeight="1" x14ac:dyDescent="0.2">
      <c r="A41387" s="84" t="s">
        <v>4947</v>
      </c>
      <c r="B41387" s="85" t="s">
        <v>4948</v>
      </c>
      <c r="C41387" s="86" t="s">
        <v>4888</v>
      </c>
      <c r="D41387" s="87">
        <v>0.8</v>
      </c>
      <c r="E41387" s="88">
        <v>198902</v>
      </c>
      <c r="F41387" s="89">
        <f>+D41387*E41387</f>
        <v>159121.60000000001</v>
      </c>
    </row>
    <row r="41388" spans="1:6" ht="409.6" hidden="1" customHeight="1" x14ac:dyDescent="0.2"/>
    <row r="41389" spans="1:6" ht="25.5" customHeight="1" thickBot="1" x14ac:dyDescent="0.25">
      <c r="A41389" s="84" t="s">
        <v>5284</v>
      </c>
      <c r="B41389" s="85" t="s">
        <v>5285</v>
      </c>
      <c r="C41389" s="86" t="s">
        <v>4888</v>
      </c>
      <c r="D41389" s="87">
        <v>0.6</v>
      </c>
      <c r="E41389" s="88">
        <v>222303</v>
      </c>
      <c r="F41389" s="89">
        <f>+D41389*E41389</f>
        <v>133381.79999999999</v>
      </c>
    </row>
    <row r="41390" spans="1:6" ht="409.6" hidden="1" customHeight="1" thickBot="1" x14ac:dyDescent="0.25"/>
    <row r="41391" spans="1:6" ht="13.5" customHeight="1" thickBot="1" x14ac:dyDescent="0.25">
      <c r="A41391" s="90" t="s">
        <v>4893</v>
      </c>
      <c r="B41391" s="91"/>
      <c r="C41391" s="92">
        <v>39.393111800772097</v>
      </c>
      <c r="D41391" s="91"/>
      <c r="E41391" s="93" t="s">
        <v>4884</v>
      </c>
      <c r="F41391" s="94">
        <v>650528</v>
      </c>
    </row>
    <row r="41392" spans="1:6" ht="0.2" customHeight="1" x14ac:dyDescent="0.2"/>
    <row r="41393" spans="1:6" ht="12.75" customHeight="1" x14ac:dyDescent="0.2">
      <c r="A41393" s="80" t="s">
        <v>4871</v>
      </c>
      <c r="B41393" s="81" t="s">
        <v>4894</v>
      </c>
      <c r="C41393" s="82" t="s">
        <v>4870</v>
      </c>
      <c r="D41393" s="82" t="s">
        <v>4873</v>
      </c>
      <c r="E41393" s="82" t="s">
        <v>4874</v>
      </c>
      <c r="F41393" s="83" t="s">
        <v>4875</v>
      </c>
    </row>
    <row r="41394" spans="1:6" ht="409.6" hidden="1" customHeight="1" x14ac:dyDescent="0.2"/>
    <row r="41395" spans="1:6" ht="25.5" customHeight="1" thickBot="1" x14ac:dyDescent="0.25">
      <c r="A41395" s="84" t="s">
        <v>4895</v>
      </c>
      <c r="B41395" s="85" t="s">
        <v>4896</v>
      </c>
      <c r="C41395" s="86" t="s">
        <v>4897</v>
      </c>
      <c r="D41395" s="87">
        <v>0.05</v>
      </c>
      <c r="E41395" s="88">
        <v>650528</v>
      </c>
      <c r="F41395" s="89">
        <f>+D41395*E41395</f>
        <v>32526.400000000001</v>
      </c>
    </row>
    <row r="41396" spans="1:6" ht="409.6" hidden="1" customHeight="1" thickBot="1" x14ac:dyDescent="0.25"/>
    <row r="41397" spans="1:6" ht="13.5" customHeight="1" thickBot="1" x14ac:dyDescent="0.25">
      <c r="A41397" s="90" t="s">
        <v>4898</v>
      </c>
      <c r="B41397" s="91"/>
      <c r="C41397" s="92">
        <v>1.9696313677995601</v>
      </c>
      <c r="D41397" s="91"/>
      <c r="E41397" s="93" t="s">
        <v>4884</v>
      </c>
      <c r="F41397" s="94">
        <v>32526</v>
      </c>
    </row>
    <row r="41398" spans="1:6" ht="0.2" customHeight="1" thickBot="1" x14ac:dyDescent="0.25"/>
    <row r="41399" spans="1:6" ht="12.75" customHeight="1" thickBot="1" x14ac:dyDescent="0.3">
      <c r="A41399" s="157" t="s">
        <v>4909</v>
      </c>
      <c r="B41399" s="158"/>
      <c r="C41399" s="158"/>
      <c r="D41399" s="158"/>
      <c r="E41399" s="159">
        <v>1651375</v>
      </c>
      <c r="F41399" s="160"/>
    </row>
    <row r="41400" spans="1:6" ht="12.75" customHeight="1" x14ac:dyDescent="0.2"/>
    <row r="41401" spans="1:6" ht="12.75" customHeight="1" x14ac:dyDescent="0.2"/>
    <row r="41402" spans="1:6" ht="409.6" hidden="1" customHeight="1" x14ac:dyDescent="0.2"/>
    <row r="41403" spans="1:6" ht="12.75" customHeight="1" x14ac:dyDescent="0.25">
      <c r="A41403" s="144" t="s">
        <v>4868</v>
      </c>
      <c r="B41403" s="145"/>
      <c r="C41403" s="145"/>
      <c r="D41403" s="145"/>
      <c r="E41403" s="146"/>
      <c r="F41403" s="147"/>
    </row>
    <row r="41404" spans="1:6" ht="12.75" customHeight="1" x14ac:dyDescent="0.2">
      <c r="A41404" s="138" t="s">
        <v>4477</v>
      </c>
      <c r="B41404" s="139"/>
      <c r="C41404" s="139"/>
      <c r="D41404" s="140"/>
      <c r="E41404" s="76" t="s">
        <v>4869</v>
      </c>
      <c r="F41404" s="77" t="s">
        <v>4870</v>
      </c>
    </row>
    <row r="41405" spans="1:6" ht="12.75" customHeight="1" x14ac:dyDescent="0.2">
      <c r="A41405" s="141"/>
      <c r="B41405" s="142"/>
      <c r="C41405" s="142"/>
      <c r="D41405" s="143"/>
      <c r="E41405" s="78" t="s">
        <v>4476</v>
      </c>
      <c r="F41405" s="79" t="s">
        <v>9</v>
      </c>
    </row>
    <row r="41406" spans="1:6" ht="409.6" hidden="1" customHeight="1" x14ac:dyDescent="0.2"/>
    <row r="41407" spans="1:6" ht="12.75" customHeight="1" x14ac:dyDescent="0.2">
      <c r="A41407" s="80" t="s">
        <v>4871</v>
      </c>
      <c r="B41407" s="81" t="s">
        <v>4872</v>
      </c>
      <c r="C41407" s="82" t="s">
        <v>4870</v>
      </c>
      <c r="D41407" s="82" t="s">
        <v>4873</v>
      </c>
      <c r="E41407" s="82" t="s">
        <v>4874</v>
      </c>
      <c r="F41407" s="83" t="s">
        <v>4875</v>
      </c>
    </row>
    <row r="41408" spans="1:6" ht="409.6" hidden="1" customHeight="1" x14ac:dyDescent="0.2"/>
    <row r="41409" spans="1:6" ht="25.5" customHeight="1" x14ac:dyDescent="0.2">
      <c r="A41409" s="84" t="s">
        <v>7549</v>
      </c>
      <c r="B41409" s="85" t="s">
        <v>7550</v>
      </c>
      <c r="C41409" s="86" t="s">
        <v>263</v>
      </c>
      <c r="D41409" s="87">
        <v>2</v>
      </c>
      <c r="E41409" s="88">
        <v>16822</v>
      </c>
      <c r="F41409" s="89">
        <f>+D41409*E41409</f>
        <v>33644</v>
      </c>
    </row>
    <row r="41410" spans="1:6" ht="409.6" hidden="1" customHeight="1" x14ac:dyDescent="0.2"/>
    <row r="41411" spans="1:6" ht="25.5" customHeight="1" x14ac:dyDescent="0.2">
      <c r="A41411" s="84" t="s">
        <v>5549</v>
      </c>
      <c r="B41411" s="85" t="s">
        <v>5550</v>
      </c>
      <c r="C41411" s="86" t="s">
        <v>117</v>
      </c>
      <c r="D41411" s="87">
        <v>0.24</v>
      </c>
      <c r="E41411" s="88">
        <v>97384</v>
      </c>
      <c r="F41411" s="89">
        <f>+D41411*E41411</f>
        <v>23372.16</v>
      </c>
    </row>
    <row r="41412" spans="1:6" ht="409.6" hidden="1" customHeight="1" x14ac:dyDescent="0.2"/>
    <row r="41413" spans="1:6" ht="25.5" customHeight="1" x14ac:dyDescent="0.2">
      <c r="A41413" s="84" t="s">
        <v>5218</v>
      </c>
      <c r="B41413" s="85" t="s">
        <v>5219</v>
      </c>
      <c r="C41413" s="86" t="s">
        <v>9</v>
      </c>
      <c r="D41413" s="87">
        <v>12</v>
      </c>
      <c r="E41413" s="88">
        <v>1074</v>
      </c>
      <c r="F41413" s="89">
        <f>+D41413*E41413</f>
        <v>12888</v>
      </c>
    </row>
    <row r="41414" spans="1:6" ht="409.6" hidden="1" customHeight="1" x14ac:dyDescent="0.2"/>
    <row r="41415" spans="1:6" ht="25.5" customHeight="1" x14ac:dyDescent="0.2">
      <c r="A41415" s="84" t="s">
        <v>7553</v>
      </c>
      <c r="B41415" s="85" t="s">
        <v>7554</v>
      </c>
      <c r="C41415" s="86" t="s">
        <v>117</v>
      </c>
      <c r="D41415" s="87">
        <v>3.6749999999999998</v>
      </c>
      <c r="E41415" s="88">
        <v>24400</v>
      </c>
      <c r="F41415" s="89">
        <f>+D41415*E41415</f>
        <v>89670</v>
      </c>
    </row>
    <row r="41416" spans="1:6" ht="409.6" hidden="1" customHeight="1" x14ac:dyDescent="0.2"/>
    <row r="41417" spans="1:6" ht="25.5" customHeight="1" x14ac:dyDescent="0.2">
      <c r="A41417" s="84" t="s">
        <v>6946</v>
      </c>
      <c r="B41417" s="85" t="s">
        <v>6947</v>
      </c>
      <c r="C41417" s="86" t="s">
        <v>7</v>
      </c>
      <c r="D41417" s="87">
        <v>3</v>
      </c>
      <c r="E41417" s="88">
        <v>8800</v>
      </c>
      <c r="F41417" s="89">
        <f>+D41417*E41417</f>
        <v>26400</v>
      </c>
    </row>
    <row r="41418" spans="1:6" ht="409.6" hidden="1" customHeight="1" x14ac:dyDescent="0.2"/>
    <row r="41419" spans="1:6" ht="25.5" customHeight="1" x14ac:dyDescent="0.2">
      <c r="A41419" s="84" t="s">
        <v>5539</v>
      </c>
      <c r="B41419" s="85" t="s">
        <v>5540</v>
      </c>
      <c r="C41419" s="86" t="s">
        <v>4880</v>
      </c>
      <c r="D41419" s="87">
        <v>0.23</v>
      </c>
      <c r="E41419" s="88">
        <v>171600</v>
      </c>
      <c r="F41419" s="89">
        <f>+D41419*E41419</f>
        <v>39468</v>
      </c>
    </row>
    <row r="41420" spans="1:6" ht="409.6" hidden="1" customHeight="1" x14ac:dyDescent="0.2"/>
    <row r="41421" spans="1:6" ht="25.5" customHeight="1" x14ac:dyDescent="0.2">
      <c r="A41421" s="84" t="s">
        <v>5535</v>
      </c>
      <c r="B41421" s="85" t="s">
        <v>5536</v>
      </c>
      <c r="C41421" s="86" t="s">
        <v>4880</v>
      </c>
      <c r="D41421" s="87">
        <v>0.15</v>
      </c>
      <c r="E41421" s="88">
        <v>106400</v>
      </c>
      <c r="F41421" s="89">
        <f>+D41421*E41421</f>
        <v>15960</v>
      </c>
    </row>
    <row r="41422" spans="1:6" ht="409.6" hidden="1" customHeight="1" x14ac:dyDescent="0.2"/>
    <row r="41423" spans="1:6" ht="25.5" customHeight="1" x14ac:dyDescent="0.2">
      <c r="A41423" s="84" t="s">
        <v>5537</v>
      </c>
      <c r="B41423" s="85" t="s">
        <v>5538</v>
      </c>
      <c r="C41423" s="86" t="s">
        <v>4880</v>
      </c>
      <c r="D41423" s="87">
        <v>0.15</v>
      </c>
      <c r="E41423" s="88">
        <v>219700</v>
      </c>
      <c r="F41423" s="89">
        <f>+D41423*E41423</f>
        <v>32955</v>
      </c>
    </row>
    <row r="41424" spans="1:6" ht="409.6" hidden="1" customHeight="1" x14ac:dyDescent="0.2"/>
    <row r="41425" spans="1:6" ht="25.5" customHeight="1" x14ac:dyDescent="0.2">
      <c r="A41425" s="84" t="s">
        <v>7559</v>
      </c>
      <c r="B41425" s="85" t="s">
        <v>7560</v>
      </c>
      <c r="C41425" s="86" t="s">
        <v>263</v>
      </c>
      <c r="D41425" s="87">
        <v>15</v>
      </c>
      <c r="E41425" s="88">
        <v>6127</v>
      </c>
      <c r="F41425" s="89">
        <f>+D41425*E41425</f>
        <v>91905</v>
      </c>
    </row>
    <row r="41426" spans="1:6" ht="409.6" hidden="1" customHeight="1" x14ac:dyDescent="0.2"/>
    <row r="41427" spans="1:6" ht="25.5" customHeight="1" thickBot="1" x14ac:dyDescent="0.25">
      <c r="A41427" s="84" t="s">
        <v>7585</v>
      </c>
      <c r="B41427" s="85" t="s">
        <v>7586</v>
      </c>
      <c r="C41427" s="86" t="s">
        <v>263</v>
      </c>
      <c r="D41427" s="87">
        <v>16</v>
      </c>
      <c r="E41427" s="88">
        <v>10078</v>
      </c>
      <c r="F41427" s="89">
        <f>+D41427*E41427</f>
        <v>161248</v>
      </c>
    </row>
    <row r="41428" spans="1:6" ht="409.6" hidden="1" customHeight="1" thickBot="1" x14ac:dyDescent="0.25"/>
    <row r="41429" spans="1:6" ht="13.5" customHeight="1" thickBot="1" x14ac:dyDescent="0.25">
      <c r="A41429" s="90" t="s">
        <v>4883</v>
      </c>
      <c r="B41429" s="91"/>
      <c r="C41429" s="92">
        <v>56.618557010854502</v>
      </c>
      <c r="D41429" s="91"/>
      <c r="E41429" s="93" t="s">
        <v>4884</v>
      </c>
      <c r="F41429" s="94">
        <v>527510</v>
      </c>
    </row>
    <row r="41430" spans="1:6" ht="0.2" customHeight="1" x14ac:dyDescent="0.2"/>
    <row r="41431" spans="1:6" ht="12.75" customHeight="1" x14ac:dyDescent="0.2">
      <c r="A41431" s="80" t="s">
        <v>4871</v>
      </c>
      <c r="B41431" s="81" t="s">
        <v>4885</v>
      </c>
      <c r="C41431" s="82" t="s">
        <v>4870</v>
      </c>
      <c r="D41431" s="82" t="s">
        <v>4873</v>
      </c>
      <c r="E41431" s="82" t="s">
        <v>4874</v>
      </c>
      <c r="F41431" s="83" t="s">
        <v>4875</v>
      </c>
    </row>
    <row r="41432" spans="1:6" ht="409.6" hidden="1" customHeight="1" x14ac:dyDescent="0.2"/>
    <row r="41433" spans="1:6" ht="25.5" customHeight="1" x14ac:dyDescent="0.2">
      <c r="A41433" s="84" t="s">
        <v>5541</v>
      </c>
      <c r="B41433" s="85" t="s">
        <v>5542</v>
      </c>
      <c r="C41433" s="86" t="s">
        <v>4888</v>
      </c>
      <c r="D41433" s="87">
        <v>1</v>
      </c>
      <c r="E41433" s="88">
        <v>198902</v>
      </c>
      <c r="F41433" s="89">
        <f>+D41433*E41433</f>
        <v>198902</v>
      </c>
    </row>
    <row r="41434" spans="1:6" ht="409.6" hidden="1" customHeight="1" x14ac:dyDescent="0.2"/>
    <row r="41435" spans="1:6" ht="25.5" customHeight="1" x14ac:dyDescent="0.2">
      <c r="A41435" s="84" t="s">
        <v>4947</v>
      </c>
      <c r="B41435" s="85" t="s">
        <v>4948</v>
      </c>
      <c r="C41435" s="86" t="s">
        <v>4888</v>
      </c>
      <c r="D41435" s="87">
        <v>0.6</v>
      </c>
      <c r="E41435" s="88">
        <v>198902</v>
      </c>
      <c r="F41435" s="89">
        <f>+D41435*E41435</f>
        <v>119341.2</v>
      </c>
    </row>
    <row r="41436" spans="1:6" ht="409.6" hidden="1" customHeight="1" x14ac:dyDescent="0.2"/>
    <row r="41437" spans="1:6" ht="25.5" customHeight="1" thickBot="1" x14ac:dyDescent="0.25">
      <c r="A41437" s="84" t="s">
        <v>5284</v>
      </c>
      <c r="B41437" s="85" t="s">
        <v>5285</v>
      </c>
      <c r="C41437" s="86" t="s">
        <v>4888</v>
      </c>
      <c r="D41437" s="87">
        <v>0.3</v>
      </c>
      <c r="E41437" s="88">
        <v>222303</v>
      </c>
      <c r="F41437" s="89">
        <f>+D41437*E41437</f>
        <v>66690.899999999994</v>
      </c>
    </row>
    <row r="41438" spans="1:6" ht="409.6" hidden="1" customHeight="1" thickBot="1" x14ac:dyDescent="0.25"/>
    <row r="41439" spans="1:6" ht="13.5" customHeight="1" thickBot="1" x14ac:dyDescent="0.25">
      <c r="A41439" s="90" t="s">
        <v>4893</v>
      </c>
      <c r="B41439" s="91"/>
      <c r="C41439" s="92">
        <v>41.315629323456001</v>
      </c>
      <c r="D41439" s="91"/>
      <c r="E41439" s="93" t="s">
        <v>4884</v>
      </c>
      <c r="F41439" s="94">
        <v>384934</v>
      </c>
    </row>
    <row r="41440" spans="1:6" ht="0.2" customHeight="1" x14ac:dyDescent="0.2"/>
    <row r="41441" spans="1:6" ht="12.75" customHeight="1" x14ac:dyDescent="0.2">
      <c r="A41441" s="80" t="s">
        <v>4871</v>
      </c>
      <c r="B41441" s="81" t="s">
        <v>4894</v>
      </c>
      <c r="C41441" s="82" t="s">
        <v>4870</v>
      </c>
      <c r="D41441" s="82" t="s">
        <v>4873</v>
      </c>
      <c r="E41441" s="82" t="s">
        <v>4874</v>
      </c>
      <c r="F41441" s="83" t="s">
        <v>4875</v>
      </c>
    </row>
    <row r="41442" spans="1:6" ht="409.6" hidden="1" customHeight="1" x14ac:dyDescent="0.2"/>
    <row r="41443" spans="1:6" ht="25.5" customHeight="1" thickBot="1" x14ac:dyDescent="0.25">
      <c r="A41443" s="84" t="s">
        <v>4895</v>
      </c>
      <c r="B41443" s="85" t="s">
        <v>4896</v>
      </c>
      <c r="C41443" s="86" t="s">
        <v>4897</v>
      </c>
      <c r="D41443" s="87">
        <v>0.05</v>
      </c>
      <c r="E41443" s="88">
        <v>384934</v>
      </c>
      <c r="F41443" s="89">
        <f>+D41443*E41443</f>
        <v>19246.7</v>
      </c>
    </row>
    <row r="41444" spans="1:6" ht="409.6" hidden="1" customHeight="1" thickBot="1" x14ac:dyDescent="0.25"/>
    <row r="41445" spans="1:6" ht="13.5" customHeight="1" thickBot="1" x14ac:dyDescent="0.25">
      <c r="A41445" s="90" t="s">
        <v>4898</v>
      </c>
      <c r="B41445" s="91"/>
      <c r="C41445" s="92">
        <v>2.06581366568959</v>
      </c>
      <c r="D41445" s="91"/>
      <c r="E41445" s="93" t="s">
        <v>4884</v>
      </c>
      <c r="F41445" s="94">
        <v>19247</v>
      </c>
    </row>
    <row r="41446" spans="1:6" ht="0.2" customHeight="1" thickBot="1" x14ac:dyDescent="0.25"/>
    <row r="41447" spans="1:6" ht="12.75" customHeight="1" thickBot="1" x14ac:dyDescent="0.3">
      <c r="A41447" s="157" t="s">
        <v>4909</v>
      </c>
      <c r="B41447" s="158"/>
      <c r="C41447" s="158"/>
      <c r="D41447" s="158"/>
      <c r="E41447" s="159">
        <v>931691</v>
      </c>
      <c r="F41447" s="160"/>
    </row>
    <row r="41448" spans="1:6" ht="12.75" customHeight="1" x14ac:dyDescent="0.2"/>
    <row r="41449" spans="1:6" ht="12.75" customHeight="1" x14ac:dyDescent="0.2"/>
    <row r="41450" spans="1:6" ht="409.6" hidden="1" customHeight="1" x14ac:dyDescent="0.2"/>
    <row r="41451" spans="1:6" ht="409.6" hidden="1" customHeight="1" x14ac:dyDescent="0.2"/>
    <row r="41452" spans="1:6" ht="12.75" customHeight="1" x14ac:dyDescent="0.25">
      <c r="A41452" s="144" t="s">
        <v>4868</v>
      </c>
      <c r="B41452" s="145"/>
      <c r="C41452" s="145"/>
      <c r="D41452" s="145"/>
      <c r="E41452" s="146"/>
      <c r="F41452" s="147"/>
    </row>
    <row r="41453" spans="1:6" ht="12.75" customHeight="1" x14ac:dyDescent="0.2">
      <c r="A41453" s="138" t="s">
        <v>4480</v>
      </c>
      <c r="B41453" s="139"/>
      <c r="C41453" s="139"/>
      <c r="D41453" s="140"/>
      <c r="E41453" s="76" t="s">
        <v>4869</v>
      </c>
      <c r="F41453" s="77" t="s">
        <v>4870</v>
      </c>
    </row>
    <row r="41454" spans="1:6" ht="12.75" customHeight="1" x14ac:dyDescent="0.2">
      <c r="A41454" s="141"/>
      <c r="B41454" s="142"/>
      <c r="C41454" s="142"/>
      <c r="D41454" s="143"/>
      <c r="E41454" s="78" t="s">
        <v>4478</v>
      </c>
      <c r="F41454" s="79" t="s">
        <v>9</v>
      </c>
    </row>
    <row r="41455" spans="1:6" ht="409.6" hidden="1" customHeight="1" x14ac:dyDescent="0.2"/>
    <row r="41456" spans="1:6" ht="12.75" customHeight="1" x14ac:dyDescent="0.2">
      <c r="A41456" s="80" t="s">
        <v>4871</v>
      </c>
      <c r="B41456" s="81" t="s">
        <v>4872</v>
      </c>
      <c r="C41456" s="82" t="s">
        <v>4870</v>
      </c>
      <c r="D41456" s="82" t="s">
        <v>4873</v>
      </c>
      <c r="E41456" s="82" t="s">
        <v>4874</v>
      </c>
      <c r="F41456" s="83" t="s">
        <v>4875</v>
      </c>
    </row>
    <row r="41457" spans="1:6" ht="409.6" hidden="1" customHeight="1" x14ac:dyDescent="0.2"/>
    <row r="41458" spans="1:6" ht="25.5" customHeight="1" thickBot="1" x14ac:dyDescent="0.25">
      <c r="A41458" s="84" t="s">
        <v>7591</v>
      </c>
      <c r="B41458" s="85" t="s">
        <v>7592</v>
      </c>
      <c r="C41458" s="86" t="s">
        <v>9</v>
      </c>
      <c r="D41458" s="87">
        <v>1</v>
      </c>
      <c r="E41458" s="88">
        <v>2179690</v>
      </c>
      <c r="F41458" s="89">
        <f>+D41458*E41458</f>
        <v>2179690</v>
      </c>
    </row>
    <row r="41459" spans="1:6" ht="409.6" hidden="1" customHeight="1" thickBot="1" x14ac:dyDescent="0.25"/>
    <row r="41460" spans="1:6" ht="13.5" customHeight="1" thickBot="1" x14ac:dyDescent="0.25">
      <c r="A41460" s="90" t="s">
        <v>4883</v>
      </c>
      <c r="B41460" s="91"/>
      <c r="C41460" s="92">
        <v>94.392586096766195</v>
      </c>
      <c r="D41460" s="91"/>
      <c r="E41460" s="93" t="s">
        <v>4884</v>
      </c>
      <c r="F41460" s="94">
        <v>2179690</v>
      </c>
    </row>
    <row r="41461" spans="1:6" ht="0.2" customHeight="1" x14ac:dyDescent="0.2"/>
    <row r="41462" spans="1:6" ht="12.75" customHeight="1" x14ac:dyDescent="0.2">
      <c r="A41462" s="80" t="s">
        <v>4871</v>
      </c>
      <c r="B41462" s="81" t="s">
        <v>4885</v>
      </c>
      <c r="C41462" s="82" t="s">
        <v>4870</v>
      </c>
      <c r="D41462" s="82" t="s">
        <v>4873</v>
      </c>
      <c r="E41462" s="82" t="s">
        <v>4874</v>
      </c>
      <c r="F41462" s="83" t="s">
        <v>4875</v>
      </c>
    </row>
    <row r="41463" spans="1:6" ht="409.6" hidden="1" customHeight="1" x14ac:dyDescent="0.2"/>
    <row r="41464" spans="1:6" ht="25.5" customHeight="1" thickBot="1" x14ac:dyDescent="0.25">
      <c r="A41464" s="84" t="s">
        <v>4947</v>
      </c>
      <c r="B41464" s="85" t="s">
        <v>4948</v>
      </c>
      <c r="C41464" s="86" t="s">
        <v>4888</v>
      </c>
      <c r="D41464" s="87">
        <v>0.62</v>
      </c>
      <c r="E41464" s="88">
        <v>198902</v>
      </c>
      <c r="F41464" s="89">
        <f>+D41464*E41464</f>
        <v>123319.24</v>
      </c>
    </row>
    <row r="41465" spans="1:6" ht="409.6" hidden="1" customHeight="1" thickBot="1" x14ac:dyDescent="0.25"/>
    <row r="41466" spans="1:6" ht="13.5" customHeight="1" thickBot="1" x14ac:dyDescent="0.25">
      <c r="A41466" s="90" t="s">
        <v>4893</v>
      </c>
      <c r="B41466" s="91"/>
      <c r="C41466" s="92">
        <v>5.3403921313889198</v>
      </c>
      <c r="D41466" s="91"/>
      <c r="E41466" s="93" t="s">
        <v>4884</v>
      </c>
      <c r="F41466" s="94">
        <v>123319</v>
      </c>
    </row>
    <row r="41467" spans="1:6" ht="0.2" customHeight="1" x14ac:dyDescent="0.2"/>
    <row r="41468" spans="1:6" ht="12.75" customHeight="1" x14ac:dyDescent="0.2">
      <c r="A41468" s="80" t="s">
        <v>4871</v>
      </c>
      <c r="B41468" s="81" t="s">
        <v>4894</v>
      </c>
      <c r="C41468" s="82" t="s">
        <v>4870</v>
      </c>
      <c r="D41468" s="82" t="s">
        <v>4873</v>
      </c>
      <c r="E41468" s="82" t="s">
        <v>4874</v>
      </c>
      <c r="F41468" s="83" t="s">
        <v>4875</v>
      </c>
    </row>
    <row r="41469" spans="1:6" ht="409.6" hidden="1" customHeight="1" x14ac:dyDescent="0.2"/>
    <row r="41470" spans="1:6" ht="25.5" customHeight="1" thickBot="1" x14ac:dyDescent="0.25">
      <c r="A41470" s="84" t="s">
        <v>4895</v>
      </c>
      <c r="B41470" s="85" t="s">
        <v>4896</v>
      </c>
      <c r="C41470" s="86" t="s">
        <v>4897</v>
      </c>
      <c r="D41470" s="87">
        <v>0.05</v>
      </c>
      <c r="E41470" s="88">
        <v>123319</v>
      </c>
      <c r="F41470" s="89">
        <f>+D41470*E41470</f>
        <v>6165.9500000000007</v>
      </c>
    </row>
    <row r="41471" spans="1:6" ht="409.6" hidden="1" customHeight="1" thickBot="1" x14ac:dyDescent="0.25"/>
    <row r="41472" spans="1:6" ht="13.5" customHeight="1" thickBot="1" x14ac:dyDescent="0.25">
      <c r="A41472" s="90" t="s">
        <v>4898</v>
      </c>
      <c r="B41472" s="91"/>
      <c r="C41472" s="92">
        <v>0.26702177184492298</v>
      </c>
      <c r="D41472" s="91"/>
      <c r="E41472" s="93" t="s">
        <v>4884</v>
      </c>
      <c r="F41472" s="94">
        <v>6166</v>
      </c>
    </row>
    <row r="41473" spans="1:6" ht="0.2" customHeight="1" thickBot="1" x14ac:dyDescent="0.25"/>
    <row r="41474" spans="1:6" ht="12.75" customHeight="1" thickBot="1" x14ac:dyDescent="0.3">
      <c r="A41474" s="157" t="s">
        <v>4909</v>
      </c>
      <c r="B41474" s="158"/>
      <c r="C41474" s="158"/>
      <c r="D41474" s="158"/>
      <c r="E41474" s="159">
        <v>2309175</v>
      </c>
      <c r="F41474" s="160"/>
    </row>
    <row r="41475" spans="1:6" ht="12.75" customHeight="1" x14ac:dyDescent="0.2"/>
    <row r="41476" spans="1:6" ht="12.75" customHeight="1" x14ac:dyDescent="0.2"/>
    <row r="41477" spans="1:6" ht="409.6" hidden="1" customHeight="1" x14ac:dyDescent="0.2"/>
    <row r="41478" spans="1:6" ht="12.75" customHeight="1" x14ac:dyDescent="0.25">
      <c r="A41478" s="144" t="s">
        <v>4868</v>
      </c>
      <c r="B41478" s="145"/>
      <c r="C41478" s="145"/>
      <c r="D41478" s="145"/>
      <c r="E41478" s="146"/>
      <c r="F41478" s="147"/>
    </row>
    <row r="41479" spans="1:6" ht="12.75" customHeight="1" x14ac:dyDescent="0.2">
      <c r="A41479" s="138" t="s">
        <v>4482</v>
      </c>
      <c r="B41479" s="139"/>
      <c r="C41479" s="139"/>
      <c r="D41479" s="140"/>
      <c r="E41479" s="76" t="s">
        <v>4869</v>
      </c>
      <c r="F41479" s="77" t="s">
        <v>4870</v>
      </c>
    </row>
    <row r="41480" spans="1:6" ht="12.75" customHeight="1" x14ac:dyDescent="0.2">
      <c r="A41480" s="141"/>
      <c r="B41480" s="142"/>
      <c r="C41480" s="142"/>
      <c r="D41480" s="143"/>
      <c r="E41480" s="78" t="s">
        <v>4479</v>
      </c>
      <c r="F41480" s="79" t="s">
        <v>9</v>
      </c>
    </row>
    <row r="41481" spans="1:6" ht="409.6" hidden="1" customHeight="1" x14ac:dyDescent="0.2"/>
    <row r="41482" spans="1:6" ht="12.75" customHeight="1" x14ac:dyDescent="0.2">
      <c r="A41482" s="80" t="s">
        <v>4871</v>
      </c>
      <c r="B41482" s="81" t="s">
        <v>4872</v>
      </c>
      <c r="C41482" s="82" t="s">
        <v>4870</v>
      </c>
      <c r="D41482" s="82" t="s">
        <v>4873</v>
      </c>
      <c r="E41482" s="82" t="s">
        <v>4874</v>
      </c>
      <c r="F41482" s="83" t="s">
        <v>4875</v>
      </c>
    </row>
    <row r="41483" spans="1:6" ht="409.6" hidden="1" customHeight="1" x14ac:dyDescent="0.2"/>
    <row r="41484" spans="1:6" ht="25.5" customHeight="1" x14ac:dyDescent="0.2">
      <c r="A41484" s="84" t="s">
        <v>7593</v>
      </c>
      <c r="B41484" s="85" t="s">
        <v>7594</v>
      </c>
      <c r="C41484" s="86" t="s">
        <v>9</v>
      </c>
      <c r="D41484" s="87">
        <v>12</v>
      </c>
      <c r="E41484" s="88">
        <v>36</v>
      </c>
      <c r="F41484" s="89">
        <f>+D41484*E41484</f>
        <v>432</v>
      </c>
    </row>
    <row r="41485" spans="1:6" ht="409.6" hidden="1" customHeight="1" x14ac:dyDescent="0.2"/>
    <row r="41486" spans="1:6" ht="25.5" customHeight="1" x14ac:dyDescent="0.2">
      <c r="A41486" s="84" t="s">
        <v>5621</v>
      </c>
      <c r="B41486" s="85" t="s">
        <v>5622</v>
      </c>
      <c r="C41486" s="86" t="s">
        <v>9</v>
      </c>
      <c r="D41486" s="87">
        <v>0.24787000000000001</v>
      </c>
      <c r="E41486" s="88">
        <v>41756</v>
      </c>
      <c r="F41486" s="89">
        <f>+D41486*E41486</f>
        <v>10350.059720000001</v>
      </c>
    </row>
    <row r="41487" spans="1:6" ht="409.6" hidden="1" customHeight="1" x14ac:dyDescent="0.2"/>
    <row r="41488" spans="1:6" ht="25.5" customHeight="1" x14ac:dyDescent="0.2">
      <c r="A41488" s="84" t="s">
        <v>5716</v>
      </c>
      <c r="B41488" s="85" t="s">
        <v>5717</v>
      </c>
      <c r="C41488" s="86" t="s">
        <v>263</v>
      </c>
      <c r="D41488" s="87">
        <v>2.2000000000000002</v>
      </c>
      <c r="E41488" s="88">
        <v>8110</v>
      </c>
      <c r="F41488" s="89">
        <f>+D41488*E41488</f>
        <v>17842</v>
      </c>
    </row>
    <row r="41489" spans="1:6" ht="409.6" hidden="1" customHeight="1" x14ac:dyDescent="0.2"/>
    <row r="41490" spans="1:6" ht="25.5" customHeight="1" x14ac:dyDescent="0.2">
      <c r="A41490" s="84" t="s">
        <v>7595</v>
      </c>
      <c r="B41490" s="85" t="s">
        <v>7596</v>
      </c>
      <c r="C41490" s="86" t="s">
        <v>9</v>
      </c>
      <c r="D41490" s="87">
        <v>1</v>
      </c>
      <c r="E41490" s="88">
        <v>106457</v>
      </c>
      <c r="F41490" s="89">
        <f>+D41490*E41490</f>
        <v>106457</v>
      </c>
    </row>
    <row r="41491" spans="1:6" ht="409.6" hidden="1" customHeight="1" x14ac:dyDescent="0.2"/>
    <row r="41492" spans="1:6" ht="25.5" customHeight="1" thickBot="1" x14ac:dyDescent="0.25">
      <c r="A41492" s="84" t="s">
        <v>7597</v>
      </c>
      <c r="B41492" s="85" t="s">
        <v>7598</v>
      </c>
      <c r="C41492" s="86" t="s">
        <v>9</v>
      </c>
      <c r="D41492" s="87">
        <v>1</v>
      </c>
      <c r="E41492" s="88">
        <v>683663</v>
      </c>
      <c r="F41492" s="89">
        <f>+D41492*E41492</f>
        <v>683663</v>
      </c>
    </row>
    <row r="41493" spans="1:6" ht="409.6" hidden="1" customHeight="1" x14ac:dyDescent="0.2"/>
    <row r="41494" spans="1:6" ht="13.5" customHeight="1" thickBot="1" x14ac:dyDescent="0.25">
      <c r="A41494" s="90" t="s">
        <v>4883</v>
      </c>
      <c r="B41494" s="91"/>
      <c r="C41494" s="92">
        <v>89.053927646892504</v>
      </c>
      <c r="D41494" s="91"/>
      <c r="E41494" s="93" t="s">
        <v>4884</v>
      </c>
      <c r="F41494" s="94">
        <v>818744</v>
      </c>
    </row>
    <row r="41495" spans="1:6" ht="0.2" customHeight="1" x14ac:dyDescent="0.2"/>
    <row r="41496" spans="1:6" ht="12.75" customHeight="1" x14ac:dyDescent="0.2">
      <c r="A41496" s="80" t="s">
        <v>4871</v>
      </c>
      <c r="B41496" s="81" t="s">
        <v>4885</v>
      </c>
      <c r="C41496" s="82" t="s">
        <v>4870</v>
      </c>
      <c r="D41496" s="82" t="s">
        <v>4873</v>
      </c>
      <c r="E41496" s="82" t="s">
        <v>4874</v>
      </c>
      <c r="F41496" s="83" t="s">
        <v>4875</v>
      </c>
    </row>
    <row r="41497" spans="1:6" ht="409.6" hidden="1" customHeight="1" x14ac:dyDescent="0.2"/>
    <row r="41498" spans="1:6" ht="25.5" customHeight="1" x14ac:dyDescent="0.2">
      <c r="A41498" s="84" t="s">
        <v>5541</v>
      </c>
      <c r="B41498" s="85" t="s">
        <v>5542</v>
      </c>
      <c r="C41498" s="86" t="s">
        <v>4888</v>
      </c>
      <c r="D41498" s="87">
        <v>0.34439999999999998</v>
      </c>
      <c r="E41498" s="88">
        <v>198902</v>
      </c>
      <c r="F41498" s="89">
        <f>+D41498*E41498</f>
        <v>68501.848799999992</v>
      </c>
    </row>
    <row r="41499" spans="1:6" ht="409.6" hidden="1" customHeight="1" x14ac:dyDescent="0.2"/>
    <row r="41500" spans="1:6" ht="25.5" customHeight="1" thickBot="1" x14ac:dyDescent="0.25">
      <c r="A41500" s="84" t="s">
        <v>4947</v>
      </c>
      <c r="B41500" s="85" t="s">
        <v>4948</v>
      </c>
      <c r="C41500" s="86" t="s">
        <v>4888</v>
      </c>
      <c r="D41500" s="87">
        <v>0.11697</v>
      </c>
      <c r="E41500" s="88">
        <v>198902</v>
      </c>
      <c r="F41500" s="89">
        <f>+D41500*E41500</f>
        <v>23265.566940000001</v>
      </c>
    </row>
    <row r="41501" spans="1:6" ht="409.6" hidden="1" customHeight="1" thickBot="1" x14ac:dyDescent="0.25"/>
    <row r="41502" spans="1:6" ht="13.5" customHeight="1" thickBot="1" x14ac:dyDescent="0.25">
      <c r="A41502" s="90" t="s">
        <v>4893</v>
      </c>
      <c r="B41502" s="91"/>
      <c r="C41502" s="92">
        <v>9.9815092779916892</v>
      </c>
      <c r="D41502" s="91"/>
      <c r="E41502" s="93" t="s">
        <v>4884</v>
      </c>
      <c r="F41502" s="94">
        <v>91768</v>
      </c>
    </row>
    <row r="41503" spans="1:6" ht="0.2" customHeight="1" x14ac:dyDescent="0.2"/>
    <row r="41504" spans="1:6" ht="12.75" customHeight="1" x14ac:dyDescent="0.2">
      <c r="A41504" s="80" t="s">
        <v>4871</v>
      </c>
      <c r="B41504" s="81" t="s">
        <v>4894</v>
      </c>
      <c r="C41504" s="82" t="s">
        <v>4870</v>
      </c>
      <c r="D41504" s="82" t="s">
        <v>4873</v>
      </c>
      <c r="E41504" s="82" t="s">
        <v>4874</v>
      </c>
      <c r="F41504" s="83" t="s">
        <v>4875</v>
      </c>
    </row>
    <row r="41505" spans="1:6" ht="409.6" hidden="1" customHeight="1" x14ac:dyDescent="0.2"/>
    <row r="41506" spans="1:6" ht="25.5" customHeight="1" thickBot="1" x14ac:dyDescent="0.25">
      <c r="A41506" s="84" t="s">
        <v>4895</v>
      </c>
      <c r="B41506" s="85" t="s">
        <v>4896</v>
      </c>
      <c r="C41506" s="86" t="s">
        <v>4897</v>
      </c>
      <c r="D41506" s="87">
        <v>0.05</v>
      </c>
      <c r="E41506" s="88">
        <v>91768</v>
      </c>
      <c r="F41506" s="89">
        <f>+D41506*E41506</f>
        <v>4588.4000000000005</v>
      </c>
    </row>
    <row r="41507" spans="1:6" ht="409.6" hidden="1" customHeight="1" thickBot="1" x14ac:dyDescent="0.25"/>
    <row r="41508" spans="1:6" ht="13.5" customHeight="1" thickBot="1" x14ac:dyDescent="0.25">
      <c r="A41508" s="90" t="s">
        <v>4898</v>
      </c>
      <c r="B41508" s="91"/>
      <c r="C41508" s="92">
        <v>0.49903195631838898</v>
      </c>
      <c r="D41508" s="91"/>
      <c r="E41508" s="93" t="s">
        <v>4884</v>
      </c>
      <c r="F41508" s="94">
        <v>4588</v>
      </c>
    </row>
    <row r="41509" spans="1:6" ht="0.2" customHeight="1" x14ac:dyDescent="0.2"/>
    <row r="41510" spans="1:6" ht="12.75" customHeight="1" x14ac:dyDescent="0.2">
      <c r="A41510" s="80" t="s">
        <v>4871</v>
      </c>
      <c r="B41510" s="81" t="s">
        <v>4905</v>
      </c>
      <c r="C41510" s="82" t="s">
        <v>4870</v>
      </c>
      <c r="D41510" s="82" t="s">
        <v>4873</v>
      </c>
      <c r="E41510" s="82" t="s">
        <v>4874</v>
      </c>
      <c r="F41510" s="83" t="s">
        <v>4875</v>
      </c>
    </row>
    <row r="41511" spans="1:6" ht="409.6" hidden="1" customHeight="1" x14ac:dyDescent="0.2"/>
    <row r="41512" spans="1:6" ht="25.5" customHeight="1" thickBot="1" x14ac:dyDescent="0.25">
      <c r="A41512" s="84" t="s">
        <v>4949</v>
      </c>
      <c r="B41512" s="85" t="s">
        <v>4950</v>
      </c>
      <c r="C41512" s="86" t="s">
        <v>9</v>
      </c>
      <c r="D41512" s="87">
        <v>2</v>
      </c>
      <c r="E41512" s="88">
        <v>2140</v>
      </c>
      <c r="F41512" s="89">
        <f>+D41512*E41512</f>
        <v>4280</v>
      </c>
    </row>
    <row r="41513" spans="1:6" ht="409.6" hidden="1" customHeight="1" thickBot="1" x14ac:dyDescent="0.25"/>
    <row r="41514" spans="1:6" ht="13.5" customHeight="1" thickBot="1" x14ac:dyDescent="0.25">
      <c r="A41514" s="90" t="s">
        <v>4908</v>
      </c>
      <c r="B41514" s="91"/>
      <c r="C41514" s="92">
        <v>0.46553111879745102</v>
      </c>
      <c r="D41514" s="91"/>
      <c r="E41514" s="93" t="s">
        <v>4884</v>
      </c>
      <c r="F41514" s="94">
        <v>4280</v>
      </c>
    </row>
    <row r="41515" spans="1:6" ht="0.2" customHeight="1" x14ac:dyDescent="0.2"/>
    <row r="41516" spans="1:6" ht="12.75" customHeight="1" thickBot="1" x14ac:dyDescent="0.3">
      <c r="A41516" s="157" t="s">
        <v>4909</v>
      </c>
      <c r="B41516" s="158"/>
      <c r="C41516" s="158"/>
      <c r="D41516" s="158"/>
      <c r="E41516" s="159">
        <v>919380</v>
      </c>
      <c r="F41516" s="160"/>
    </row>
    <row r="41517" spans="1:6" ht="12.75" customHeight="1" x14ac:dyDescent="0.2"/>
    <row r="41518" spans="1:6" ht="12.75" customHeight="1" x14ac:dyDescent="0.2"/>
    <row r="41519" spans="1:6" ht="409.6" hidden="1" customHeight="1" x14ac:dyDescent="0.2"/>
    <row r="41520" spans="1:6" ht="12.75" customHeight="1" x14ac:dyDescent="0.25">
      <c r="A41520" s="144" t="s">
        <v>4868</v>
      </c>
      <c r="B41520" s="145"/>
      <c r="C41520" s="145"/>
      <c r="D41520" s="145"/>
      <c r="E41520" s="146"/>
      <c r="F41520" s="147"/>
    </row>
    <row r="41521" spans="1:6" ht="12.75" customHeight="1" x14ac:dyDescent="0.2">
      <c r="A41521" s="138" t="s">
        <v>4484</v>
      </c>
      <c r="B41521" s="139"/>
      <c r="C41521" s="139"/>
      <c r="D41521" s="140"/>
      <c r="E41521" s="76" t="s">
        <v>4869</v>
      </c>
      <c r="F41521" s="77" t="s">
        <v>4870</v>
      </c>
    </row>
    <row r="41522" spans="1:6" ht="12.75" customHeight="1" x14ac:dyDescent="0.2">
      <c r="A41522" s="141"/>
      <c r="B41522" s="142"/>
      <c r="C41522" s="142"/>
      <c r="D41522" s="143"/>
      <c r="E41522" s="78" t="s">
        <v>4481</v>
      </c>
      <c r="F41522" s="79" t="s">
        <v>9</v>
      </c>
    </row>
    <row r="41523" spans="1:6" ht="409.6" hidden="1" customHeight="1" x14ac:dyDescent="0.2"/>
    <row r="41524" spans="1:6" ht="12.75" customHeight="1" x14ac:dyDescent="0.2">
      <c r="A41524" s="80" t="s">
        <v>4871</v>
      </c>
      <c r="B41524" s="81" t="s">
        <v>4872</v>
      </c>
      <c r="C41524" s="82" t="s">
        <v>4870</v>
      </c>
      <c r="D41524" s="82" t="s">
        <v>4873</v>
      </c>
      <c r="E41524" s="82" t="s">
        <v>4874</v>
      </c>
      <c r="F41524" s="83" t="s">
        <v>4875</v>
      </c>
    </row>
    <row r="41525" spans="1:6" ht="409.6" hidden="1" customHeight="1" x14ac:dyDescent="0.2"/>
    <row r="41526" spans="1:6" ht="25.5" customHeight="1" x14ac:dyDescent="0.2">
      <c r="A41526" s="84" t="s">
        <v>7593</v>
      </c>
      <c r="B41526" s="85" t="s">
        <v>7594</v>
      </c>
      <c r="C41526" s="86" t="s">
        <v>9</v>
      </c>
      <c r="D41526" s="87">
        <v>12</v>
      </c>
      <c r="E41526" s="88">
        <v>36</v>
      </c>
      <c r="F41526" s="89">
        <f>+D41526*E41526</f>
        <v>432</v>
      </c>
    </row>
    <row r="41527" spans="1:6" ht="409.6" hidden="1" customHeight="1" x14ac:dyDescent="0.2"/>
    <row r="41528" spans="1:6" ht="25.5" customHeight="1" x14ac:dyDescent="0.2">
      <c r="A41528" s="84" t="s">
        <v>5621</v>
      </c>
      <c r="B41528" s="85" t="s">
        <v>5622</v>
      </c>
      <c r="C41528" s="86" t="s">
        <v>9</v>
      </c>
      <c r="D41528" s="87">
        <v>0.24787000000000001</v>
      </c>
      <c r="E41528" s="88">
        <v>41756</v>
      </c>
      <c r="F41528" s="89">
        <f>+D41528*E41528</f>
        <v>10350.059720000001</v>
      </c>
    </row>
    <row r="41529" spans="1:6" ht="409.6" hidden="1" customHeight="1" x14ac:dyDescent="0.2"/>
    <row r="41530" spans="1:6" ht="25.5" customHeight="1" x14ac:dyDescent="0.2">
      <c r="A41530" s="84" t="s">
        <v>5716</v>
      </c>
      <c r="B41530" s="85" t="s">
        <v>5717</v>
      </c>
      <c r="C41530" s="86" t="s">
        <v>263</v>
      </c>
      <c r="D41530" s="87">
        <v>2.2000000000000002</v>
      </c>
      <c r="E41530" s="88">
        <v>8110</v>
      </c>
      <c r="F41530" s="89">
        <f>+D41530*E41530</f>
        <v>17842</v>
      </c>
    </row>
    <row r="41531" spans="1:6" ht="409.6" hidden="1" customHeight="1" x14ac:dyDescent="0.2"/>
    <row r="41532" spans="1:6" ht="25.5" customHeight="1" x14ac:dyDescent="0.2">
      <c r="A41532" s="84" t="s">
        <v>7595</v>
      </c>
      <c r="B41532" s="85" t="s">
        <v>7596</v>
      </c>
      <c r="C41532" s="86" t="s">
        <v>9</v>
      </c>
      <c r="D41532" s="87">
        <v>1</v>
      </c>
      <c r="E41532" s="88">
        <v>106457</v>
      </c>
      <c r="F41532" s="89">
        <f>+D41532*E41532</f>
        <v>106457</v>
      </c>
    </row>
    <row r="41533" spans="1:6" ht="409.6" hidden="1" customHeight="1" x14ac:dyDescent="0.2"/>
    <row r="41534" spans="1:6" ht="25.5" customHeight="1" thickBot="1" x14ac:dyDescent="0.25">
      <c r="A41534" s="84" t="s">
        <v>7599</v>
      </c>
      <c r="B41534" s="85" t="s">
        <v>7600</v>
      </c>
      <c r="C41534" s="86" t="s">
        <v>4025</v>
      </c>
      <c r="D41534" s="87">
        <v>1</v>
      </c>
      <c r="E41534" s="88">
        <v>944486</v>
      </c>
      <c r="F41534" s="89">
        <f>+D41534*E41534</f>
        <v>944486</v>
      </c>
    </row>
    <row r="41535" spans="1:6" ht="409.6" hidden="1" customHeight="1" thickBot="1" x14ac:dyDescent="0.25"/>
    <row r="41536" spans="1:6" ht="13.5" customHeight="1" thickBot="1" x14ac:dyDescent="0.25">
      <c r="A41536" s="90" t="s">
        <v>4883</v>
      </c>
      <c r="B41536" s="91"/>
      <c r="C41536" s="92">
        <v>91.472992358094302</v>
      </c>
      <c r="D41536" s="91"/>
      <c r="E41536" s="93" t="s">
        <v>4884</v>
      </c>
      <c r="F41536" s="94">
        <v>1079567</v>
      </c>
    </row>
    <row r="41537" spans="1:6" ht="0.2" customHeight="1" x14ac:dyDescent="0.2"/>
    <row r="41538" spans="1:6" ht="12.75" customHeight="1" x14ac:dyDescent="0.2">
      <c r="A41538" s="80" t="s">
        <v>4871</v>
      </c>
      <c r="B41538" s="81" t="s">
        <v>4885</v>
      </c>
      <c r="C41538" s="82" t="s">
        <v>4870</v>
      </c>
      <c r="D41538" s="82" t="s">
        <v>4873</v>
      </c>
      <c r="E41538" s="82" t="s">
        <v>4874</v>
      </c>
      <c r="F41538" s="83" t="s">
        <v>4875</v>
      </c>
    </row>
    <row r="41539" spans="1:6" ht="409.6" hidden="1" customHeight="1" x14ac:dyDescent="0.2"/>
    <row r="41540" spans="1:6" ht="25.5" customHeight="1" x14ac:dyDescent="0.2">
      <c r="A41540" s="84" t="s">
        <v>5541</v>
      </c>
      <c r="B41540" s="85" t="s">
        <v>5542</v>
      </c>
      <c r="C41540" s="86" t="s">
        <v>4888</v>
      </c>
      <c r="D41540" s="87">
        <v>0.34439999999999998</v>
      </c>
      <c r="E41540" s="88">
        <v>198902</v>
      </c>
      <c r="F41540" s="89">
        <f>+D41540*E41540</f>
        <v>68501.848799999992</v>
      </c>
    </row>
    <row r="41541" spans="1:6" ht="409.6" hidden="1" customHeight="1" x14ac:dyDescent="0.2"/>
    <row r="41542" spans="1:6" ht="25.5" customHeight="1" thickBot="1" x14ac:dyDescent="0.25">
      <c r="A41542" s="84" t="s">
        <v>4947</v>
      </c>
      <c r="B41542" s="85" t="s">
        <v>4948</v>
      </c>
      <c r="C41542" s="86" t="s">
        <v>4888</v>
      </c>
      <c r="D41542" s="87">
        <v>0.11697</v>
      </c>
      <c r="E41542" s="88">
        <v>198902</v>
      </c>
      <c r="F41542" s="89">
        <f>+D41542*E41542</f>
        <v>23265.566940000001</v>
      </c>
    </row>
    <row r="41543" spans="1:6" ht="409.6" hidden="1" customHeight="1" thickBot="1" x14ac:dyDescent="0.25"/>
    <row r="41544" spans="1:6" ht="13.5" customHeight="1" thickBot="1" x14ac:dyDescent="0.25">
      <c r="A41544" s="90" t="s">
        <v>4893</v>
      </c>
      <c r="B41544" s="91"/>
      <c r="C41544" s="92">
        <v>7.7756114837871104</v>
      </c>
      <c r="D41544" s="91"/>
      <c r="E41544" s="93" t="s">
        <v>4884</v>
      </c>
      <c r="F41544" s="94">
        <v>91768</v>
      </c>
    </row>
    <row r="41545" spans="1:6" ht="0.2" customHeight="1" x14ac:dyDescent="0.2"/>
    <row r="41546" spans="1:6" ht="12.75" customHeight="1" x14ac:dyDescent="0.2">
      <c r="A41546" s="80" t="s">
        <v>4871</v>
      </c>
      <c r="B41546" s="81" t="s">
        <v>4894</v>
      </c>
      <c r="C41546" s="82" t="s">
        <v>4870</v>
      </c>
      <c r="D41546" s="82" t="s">
        <v>4873</v>
      </c>
      <c r="E41546" s="82" t="s">
        <v>4874</v>
      </c>
      <c r="F41546" s="83" t="s">
        <v>4875</v>
      </c>
    </row>
    <row r="41547" spans="1:6" ht="409.6" hidden="1" customHeight="1" x14ac:dyDescent="0.2"/>
    <row r="41548" spans="1:6" ht="25.5" customHeight="1" thickBot="1" x14ac:dyDescent="0.25">
      <c r="A41548" s="84" t="s">
        <v>4895</v>
      </c>
      <c r="B41548" s="85" t="s">
        <v>4896</v>
      </c>
      <c r="C41548" s="86" t="s">
        <v>4897</v>
      </c>
      <c r="D41548" s="87">
        <v>0.05</v>
      </c>
      <c r="E41548" s="88">
        <v>91768</v>
      </c>
      <c r="F41548" s="89">
        <f>+D41548*E41548</f>
        <v>4588.4000000000005</v>
      </c>
    </row>
    <row r="41549" spans="1:6" ht="409.6" hidden="1" customHeight="1" thickBot="1" x14ac:dyDescent="0.25"/>
    <row r="41550" spans="1:6" ht="13.5" customHeight="1" thickBot="1" x14ac:dyDescent="0.25">
      <c r="A41550" s="90" t="s">
        <v>4898</v>
      </c>
      <c r="B41550" s="91"/>
      <c r="C41550" s="92">
        <v>0.38874668171492499</v>
      </c>
      <c r="D41550" s="91"/>
      <c r="E41550" s="93" t="s">
        <v>4884</v>
      </c>
      <c r="F41550" s="94">
        <v>4588</v>
      </c>
    </row>
    <row r="41551" spans="1:6" ht="0.2" customHeight="1" x14ac:dyDescent="0.2"/>
    <row r="41552" spans="1:6" ht="12.75" customHeight="1" x14ac:dyDescent="0.2">
      <c r="A41552" s="80" t="s">
        <v>4871</v>
      </c>
      <c r="B41552" s="81" t="s">
        <v>4905</v>
      </c>
      <c r="C41552" s="82" t="s">
        <v>4870</v>
      </c>
      <c r="D41552" s="82" t="s">
        <v>4873</v>
      </c>
      <c r="E41552" s="82" t="s">
        <v>4874</v>
      </c>
      <c r="F41552" s="83" t="s">
        <v>4875</v>
      </c>
    </row>
    <row r="41553" spans="1:6" ht="409.6" hidden="1" customHeight="1" x14ac:dyDescent="0.2"/>
    <row r="41554" spans="1:6" ht="25.5" customHeight="1" thickBot="1" x14ac:dyDescent="0.25">
      <c r="A41554" s="84" t="s">
        <v>4949</v>
      </c>
      <c r="B41554" s="85" t="s">
        <v>4950</v>
      </c>
      <c r="C41554" s="86" t="s">
        <v>9</v>
      </c>
      <c r="D41554" s="87">
        <v>2</v>
      </c>
      <c r="E41554" s="88">
        <v>2140</v>
      </c>
      <c r="F41554" s="89">
        <f>+D41554*E41554</f>
        <v>4280</v>
      </c>
    </row>
    <row r="41555" spans="1:6" ht="409.6" hidden="1" customHeight="1" thickBot="1" x14ac:dyDescent="0.25"/>
    <row r="41556" spans="1:6" ht="13.5" customHeight="1" thickBot="1" x14ac:dyDescent="0.25">
      <c r="A41556" s="90" t="s">
        <v>4908</v>
      </c>
      <c r="B41556" s="91"/>
      <c r="C41556" s="92">
        <v>0.36264947640363598</v>
      </c>
      <c r="D41556" s="91"/>
      <c r="E41556" s="93" t="s">
        <v>4884</v>
      </c>
      <c r="F41556" s="94">
        <v>4280</v>
      </c>
    </row>
    <row r="41557" spans="1:6" ht="0.2" customHeight="1" thickBot="1" x14ac:dyDescent="0.25"/>
    <row r="41558" spans="1:6" ht="12.75" customHeight="1" thickBot="1" x14ac:dyDescent="0.3">
      <c r="A41558" s="157" t="s">
        <v>4909</v>
      </c>
      <c r="B41558" s="158"/>
      <c r="C41558" s="158"/>
      <c r="D41558" s="158"/>
      <c r="E41558" s="159">
        <v>1180203</v>
      </c>
      <c r="F41558" s="160"/>
    </row>
    <row r="41559" spans="1:6" ht="12.75" customHeight="1" x14ac:dyDescent="0.2"/>
    <row r="41560" spans="1:6" ht="12.75" customHeight="1" x14ac:dyDescent="0.2"/>
    <row r="41561" spans="1:6" ht="409.6" hidden="1" customHeight="1" x14ac:dyDescent="0.2"/>
    <row r="41562" spans="1:6" ht="12.75" customHeight="1" x14ac:dyDescent="0.25">
      <c r="A41562" s="144" t="s">
        <v>4868</v>
      </c>
      <c r="B41562" s="145"/>
      <c r="C41562" s="145"/>
      <c r="D41562" s="145"/>
      <c r="E41562" s="146"/>
      <c r="F41562" s="147"/>
    </row>
    <row r="41563" spans="1:6" ht="12.75" customHeight="1" x14ac:dyDescent="0.2">
      <c r="A41563" s="138" t="s">
        <v>4486</v>
      </c>
      <c r="B41563" s="139"/>
      <c r="C41563" s="139"/>
      <c r="D41563" s="140"/>
      <c r="E41563" s="76" t="s">
        <v>4869</v>
      </c>
      <c r="F41563" s="77" t="s">
        <v>4870</v>
      </c>
    </row>
    <row r="41564" spans="1:6" ht="12.75" customHeight="1" x14ac:dyDescent="0.2">
      <c r="A41564" s="141"/>
      <c r="B41564" s="142"/>
      <c r="C41564" s="142"/>
      <c r="D41564" s="143"/>
      <c r="E41564" s="78" t="s">
        <v>4483</v>
      </c>
      <c r="F41564" s="79" t="s">
        <v>9</v>
      </c>
    </row>
    <row r="41565" spans="1:6" ht="409.6" hidden="1" customHeight="1" x14ac:dyDescent="0.2"/>
    <row r="41566" spans="1:6" ht="12.75" customHeight="1" x14ac:dyDescent="0.2">
      <c r="A41566" s="80" t="s">
        <v>4871</v>
      </c>
      <c r="B41566" s="81" t="s">
        <v>4872</v>
      </c>
      <c r="C41566" s="82" t="s">
        <v>4870</v>
      </c>
      <c r="D41566" s="82" t="s">
        <v>4873</v>
      </c>
      <c r="E41566" s="82" t="s">
        <v>4874</v>
      </c>
      <c r="F41566" s="83" t="s">
        <v>4875</v>
      </c>
    </row>
    <row r="41567" spans="1:6" ht="409.6" hidden="1" customHeight="1" x14ac:dyDescent="0.2"/>
    <row r="41568" spans="1:6" ht="25.5" customHeight="1" x14ac:dyDescent="0.2">
      <c r="A41568" s="84" t="s">
        <v>7593</v>
      </c>
      <c r="B41568" s="85" t="s">
        <v>7594</v>
      </c>
      <c r="C41568" s="86" t="s">
        <v>9</v>
      </c>
      <c r="D41568" s="87">
        <v>12</v>
      </c>
      <c r="E41568" s="88">
        <v>36</v>
      </c>
      <c r="F41568" s="89">
        <f>+D41568*E41568</f>
        <v>432</v>
      </c>
    </row>
    <row r="41569" spans="1:6" ht="409.6" hidden="1" customHeight="1" x14ac:dyDescent="0.2"/>
    <row r="41570" spans="1:6" ht="25.5" customHeight="1" x14ac:dyDescent="0.2">
      <c r="A41570" s="84" t="s">
        <v>5621</v>
      </c>
      <c r="B41570" s="85" t="s">
        <v>5622</v>
      </c>
      <c r="C41570" s="86" t="s">
        <v>9</v>
      </c>
      <c r="D41570" s="87">
        <v>0.24787000000000001</v>
      </c>
      <c r="E41570" s="88">
        <v>41756</v>
      </c>
      <c r="F41570" s="89">
        <f>+D41570*E41570</f>
        <v>10350.059720000001</v>
      </c>
    </row>
    <row r="41571" spans="1:6" ht="409.6" hidden="1" customHeight="1" x14ac:dyDescent="0.2"/>
    <row r="41572" spans="1:6" ht="25.5" customHeight="1" x14ac:dyDescent="0.2">
      <c r="A41572" s="84" t="s">
        <v>5716</v>
      </c>
      <c r="B41572" s="85" t="s">
        <v>5717</v>
      </c>
      <c r="C41572" s="86" t="s">
        <v>263</v>
      </c>
      <c r="D41572" s="87">
        <v>2.2000000000000002</v>
      </c>
      <c r="E41572" s="88">
        <v>8110</v>
      </c>
      <c r="F41572" s="89">
        <f>+D41572*E41572</f>
        <v>17842</v>
      </c>
    </row>
    <row r="41573" spans="1:6" ht="409.6" hidden="1" customHeight="1" x14ac:dyDescent="0.2"/>
    <row r="41574" spans="1:6" ht="25.5" customHeight="1" x14ac:dyDescent="0.2">
      <c r="A41574" s="84" t="s">
        <v>7595</v>
      </c>
      <c r="B41574" s="85" t="s">
        <v>7596</v>
      </c>
      <c r="C41574" s="86" t="s">
        <v>9</v>
      </c>
      <c r="D41574" s="87">
        <v>1</v>
      </c>
      <c r="E41574" s="88">
        <v>106457</v>
      </c>
      <c r="F41574" s="89">
        <f>+D41574*E41574</f>
        <v>106457</v>
      </c>
    </row>
    <row r="41575" spans="1:6" ht="409.6" hidden="1" customHeight="1" x14ac:dyDescent="0.2"/>
    <row r="41576" spans="1:6" ht="25.5" customHeight="1" thickBot="1" x14ac:dyDescent="0.25">
      <c r="A41576" s="84" t="s">
        <v>7601</v>
      </c>
      <c r="B41576" s="85" t="s">
        <v>7602</v>
      </c>
      <c r="C41576" s="86" t="s">
        <v>4025</v>
      </c>
      <c r="D41576" s="87">
        <v>1</v>
      </c>
      <c r="E41576" s="88">
        <v>944486</v>
      </c>
      <c r="F41576" s="89">
        <f>+D41576*E41576</f>
        <v>944486</v>
      </c>
    </row>
    <row r="41577" spans="1:6" ht="409.6" hidden="1" customHeight="1" thickBot="1" x14ac:dyDescent="0.25"/>
    <row r="41578" spans="1:6" ht="13.5" customHeight="1" thickBot="1" x14ac:dyDescent="0.25">
      <c r="A41578" s="90" t="s">
        <v>4883</v>
      </c>
      <c r="B41578" s="91"/>
      <c r="C41578" s="92">
        <v>91.472992358094302</v>
      </c>
      <c r="D41578" s="91"/>
      <c r="E41578" s="93" t="s">
        <v>4884</v>
      </c>
      <c r="F41578" s="94">
        <v>1079567</v>
      </c>
    </row>
    <row r="41579" spans="1:6" ht="0.2" customHeight="1" x14ac:dyDescent="0.2"/>
    <row r="41580" spans="1:6" ht="12.75" customHeight="1" x14ac:dyDescent="0.2">
      <c r="A41580" s="80" t="s">
        <v>4871</v>
      </c>
      <c r="B41580" s="81" t="s">
        <v>4885</v>
      </c>
      <c r="C41580" s="82" t="s">
        <v>4870</v>
      </c>
      <c r="D41580" s="82" t="s">
        <v>4873</v>
      </c>
      <c r="E41580" s="82" t="s">
        <v>4874</v>
      </c>
      <c r="F41580" s="83" t="s">
        <v>4875</v>
      </c>
    </row>
    <row r="41581" spans="1:6" ht="409.6" hidden="1" customHeight="1" x14ac:dyDescent="0.2"/>
    <row r="41582" spans="1:6" ht="25.5" customHeight="1" x14ac:dyDescent="0.2">
      <c r="A41582" s="84" t="s">
        <v>5541</v>
      </c>
      <c r="B41582" s="85" t="s">
        <v>5542</v>
      </c>
      <c r="C41582" s="86" t="s">
        <v>4888</v>
      </c>
      <c r="D41582" s="87">
        <v>0.34439999999999998</v>
      </c>
      <c r="E41582" s="88">
        <v>198902</v>
      </c>
      <c r="F41582" s="89">
        <f>+D41582*E41582</f>
        <v>68501.848799999992</v>
      </c>
    </row>
    <row r="41583" spans="1:6" ht="409.6" hidden="1" customHeight="1" x14ac:dyDescent="0.2"/>
    <row r="41584" spans="1:6" ht="25.5" customHeight="1" thickBot="1" x14ac:dyDescent="0.25">
      <c r="A41584" s="84" t="s">
        <v>4947</v>
      </c>
      <c r="B41584" s="85" t="s">
        <v>4948</v>
      </c>
      <c r="C41584" s="86" t="s">
        <v>4888</v>
      </c>
      <c r="D41584" s="87">
        <v>0.11697</v>
      </c>
      <c r="E41584" s="88">
        <v>198902</v>
      </c>
      <c r="F41584" s="89">
        <f>+D41584*E41584</f>
        <v>23265.566940000001</v>
      </c>
    </row>
    <row r="41585" spans="1:6" ht="409.6" hidden="1" customHeight="1" thickBot="1" x14ac:dyDescent="0.25"/>
    <row r="41586" spans="1:6" ht="13.5" customHeight="1" thickBot="1" x14ac:dyDescent="0.25">
      <c r="A41586" s="90" t="s">
        <v>4893</v>
      </c>
      <c r="B41586" s="91"/>
      <c r="C41586" s="92">
        <v>7.7756114837871104</v>
      </c>
      <c r="D41586" s="91"/>
      <c r="E41586" s="93" t="s">
        <v>4884</v>
      </c>
      <c r="F41586" s="94">
        <v>91768</v>
      </c>
    </row>
    <row r="41587" spans="1:6" ht="0.2" customHeight="1" x14ac:dyDescent="0.2"/>
    <row r="41588" spans="1:6" ht="12.75" customHeight="1" x14ac:dyDescent="0.2">
      <c r="A41588" s="80" t="s">
        <v>4871</v>
      </c>
      <c r="B41588" s="81" t="s">
        <v>4894</v>
      </c>
      <c r="C41588" s="82" t="s">
        <v>4870</v>
      </c>
      <c r="D41588" s="82" t="s">
        <v>4873</v>
      </c>
      <c r="E41588" s="82" t="s">
        <v>4874</v>
      </c>
      <c r="F41588" s="83" t="s">
        <v>4875</v>
      </c>
    </row>
    <row r="41589" spans="1:6" ht="409.6" hidden="1" customHeight="1" x14ac:dyDescent="0.2"/>
    <row r="41590" spans="1:6" ht="25.5" customHeight="1" thickBot="1" x14ac:dyDescent="0.25">
      <c r="A41590" s="84" t="s">
        <v>4895</v>
      </c>
      <c r="B41590" s="85" t="s">
        <v>4896</v>
      </c>
      <c r="C41590" s="86" t="s">
        <v>4897</v>
      </c>
      <c r="D41590" s="87">
        <v>0.05</v>
      </c>
      <c r="E41590" s="88">
        <v>91768</v>
      </c>
      <c r="F41590" s="89">
        <f>+D41590*E41590</f>
        <v>4588.4000000000005</v>
      </c>
    </row>
    <row r="41591" spans="1:6" ht="409.6" hidden="1" customHeight="1" thickBot="1" x14ac:dyDescent="0.25"/>
    <row r="41592" spans="1:6" ht="13.5" customHeight="1" thickBot="1" x14ac:dyDescent="0.25">
      <c r="A41592" s="90" t="s">
        <v>4898</v>
      </c>
      <c r="B41592" s="91"/>
      <c r="C41592" s="92">
        <v>0.38874668171492499</v>
      </c>
      <c r="D41592" s="91"/>
      <c r="E41592" s="93" t="s">
        <v>4884</v>
      </c>
      <c r="F41592" s="94">
        <v>4588</v>
      </c>
    </row>
    <row r="41593" spans="1:6" ht="0.2" customHeight="1" x14ac:dyDescent="0.2"/>
    <row r="41594" spans="1:6" ht="12.75" customHeight="1" x14ac:dyDescent="0.2">
      <c r="A41594" s="80" t="s">
        <v>4871</v>
      </c>
      <c r="B41594" s="81" t="s">
        <v>4905</v>
      </c>
      <c r="C41594" s="82" t="s">
        <v>4870</v>
      </c>
      <c r="D41594" s="82" t="s">
        <v>4873</v>
      </c>
      <c r="E41594" s="82" t="s">
        <v>4874</v>
      </c>
      <c r="F41594" s="83" t="s">
        <v>4875</v>
      </c>
    </row>
    <row r="41595" spans="1:6" ht="409.6" hidden="1" customHeight="1" x14ac:dyDescent="0.2"/>
    <row r="41596" spans="1:6" ht="25.5" customHeight="1" thickBot="1" x14ac:dyDescent="0.25">
      <c r="A41596" s="84" t="s">
        <v>4949</v>
      </c>
      <c r="B41596" s="85" t="s">
        <v>4950</v>
      </c>
      <c r="C41596" s="86" t="s">
        <v>9</v>
      </c>
      <c r="D41596" s="87">
        <v>2</v>
      </c>
      <c r="E41596" s="88">
        <v>2140</v>
      </c>
      <c r="F41596" s="89">
        <f>+D41596*E41596</f>
        <v>4280</v>
      </c>
    </row>
    <row r="41597" spans="1:6" ht="409.6" hidden="1" customHeight="1" thickBot="1" x14ac:dyDescent="0.25"/>
    <row r="41598" spans="1:6" ht="13.5" customHeight="1" thickBot="1" x14ac:dyDescent="0.25">
      <c r="A41598" s="90" t="s">
        <v>4908</v>
      </c>
      <c r="B41598" s="91"/>
      <c r="C41598" s="92">
        <v>0.36264947640363598</v>
      </c>
      <c r="D41598" s="91"/>
      <c r="E41598" s="93" t="s">
        <v>4884</v>
      </c>
      <c r="F41598" s="94">
        <v>4280</v>
      </c>
    </row>
    <row r="41599" spans="1:6" ht="0.2" customHeight="1" thickBot="1" x14ac:dyDescent="0.25"/>
    <row r="41600" spans="1:6" ht="12.75" customHeight="1" thickBot="1" x14ac:dyDescent="0.3">
      <c r="A41600" s="157" t="s">
        <v>4909</v>
      </c>
      <c r="B41600" s="158"/>
      <c r="C41600" s="158"/>
      <c r="D41600" s="158"/>
      <c r="E41600" s="159">
        <v>1180203</v>
      </c>
      <c r="F41600" s="160"/>
    </row>
    <row r="41601" spans="1:6" ht="12.75" customHeight="1" x14ac:dyDescent="0.2"/>
    <row r="41602" spans="1:6" ht="12.75" customHeight="1" x14ac:dyDescent="0.2"/>
    <row r="41603" spans="1:6" ht="409.6" hidden="1" customHeight="1" x14ac:dyDescent="0.2"/>
    <row r="41604" spans="1:6" ht="12.75" customHeight="1" x14ac:dyDescent="0.25">
      <c r="A41604" s="144" t="s">
        <v>4868</v>
      </c>
      <c r="B41604" s="145"/>
      <c r="C41604" s="145"/>
      <c r="D41604" s="145"/>
      <c r="E41604" s="146"/>
      <c r="F41604" s="147"/>
    </row>
    <row r="41605" spans="1:6" ht="12.75" customHeight="1" x14ac:dyDescent="0.2">
      <c r="A41605" s="138" t="s">
        <v>4488</v>
      </c>
      <c r="B41605" s="139"/>
      <c r="C41605" s="139"/>
      <c r="D41605" s="140"/>
      <c r="E41605" s="76" t="s">
        <v>4869</v>
      </c>
      <c r="F41605" s="77" t="s">
        <v>4870</v>
      </c>
    </row>
    <row r="41606" spans="1:6" ht="12.75" customHeight="1" x14ac:dyDescent="0.2">
      <c r="A41606" s="141"/>
      <c r="B41606" s="142"/>
      <c r="C41606" s="142"/>
      <c r="D41606" s="143"/>
      <c r="E41606" s="78" t="s">
        <v>4485</v>
      </c>
      <c r="F41606" s="79" t="s">
        <v>9</v>
      </c>
    </row>
    <row r="41607" spans="1:6" ht="409.6" hidden="1" customHeight="1" x14ac:dyDescent="0.2"/>
    <row r="41608" spans="1:6" ht="12.75" customHeight="1" x14ac:dyDescent="0.2">
      <c r="A41608" s="80" t="s">
        <v>4871</v>
      </c>
      <c r="B41608" s="81" t="s">
        <v>4872</v>
      </c>
      <c r="C41608" s="82" t="s">
        <v>4870</v>
      </c>
      <c r="D41608" s="82" t="s">
        <v>4873</v>
      </c>
      <c r="E41608" s="82" t="s">
        <v>4874</v>
      </c>
      <c r="F41608" s="83" t="s">
        <v>4875</v>
      </c>
    </row>
    <row r="41609" spans="1:6" ht="409.6" hidden="1" customHeight="1" x14ac:dyDescent="0.2"/>
    <row r="41610" spans="1:6" ht="25.5" customHeight="1" x14ac:dyDescent="0.2">
      <c r="A41610" s="84" t="s">
        <v>7593</v>
      </c>
      <c r="B41610" s="85" t="s">
        <v>7594</v>
      </c>
      <c r="C41610" s="86" t="s">
        <v>9</v>
      </c>
      <c r="D41610" s="87">
        <v>12</v>
      </c>
      <c r="E41610" s="88">
        <v>36</v>
      </c>
      <c r="F41610" s="89">
        <f>+D41610*E41610</f>
        <v>432</v>
      </c>
    </row>
    <row r="41611" spans="1:6" ht="409.6" hidden="1" customHeight="1" x14ac:dyDescent="0.2"/>
    <row r="41612" spans="1:6" ht="25.5" customHeight="1" x14ac:dyDescent="0.2">
      <c r="A41612" s="84" t="s">
        <v>5621</v>
      </c>
      <c r="B41612" s="85" t="s">
        <v>5622</v>
      </c>
      <c r="C41612" s="86" t="s">
        <v>9</v>
      </c>
      <c r="D41612" s="87">
        <v>0.24787000000000001</v>
      </c>
      <c r="E41612" s="88">
        <v>41756</v>
      </c>
      <c r="F41612" s="89">
        <f>+D41612*E41612</f>
        <v>10350.059720000001</v>
      </c>
    </row>
    <row r="41613" spans="1:6" ht="409.6" hidden="1" customHeight="1" x14ac:dyDescent="0.2"/>
    <row r="41614" spans="1:6" ht="25.5" customHeight="1" x14ac:dyDescent="0.2">
      <c r="A41614" s="84" t="s">
        <v>5716</v>
      </c>
      <c r="B41614" s="85" t="s">
        <v>5717</v>
      </c>
      <c r="C41614" s="86" t="s">
        <v>263</v>
      </c>
      <c r="D41614" s="87">
        <v>2.2000000000000002</v>
      </c>
      <c r="E41614" s="88">
        <v>8110</v>
      </c>
      <c r="F41614" s="89">
        <f>+D41614*E41614</f>
        <v>17842</v>
      </c>
    </row>
    <row r="41615" spans="1:6" ht="409.6" hidden="1" customHeight="1" x14ac:dyDescent="0.2"/>
    <row r="41616" spans="1:6" ht="25.5" customHeight="1" x14ac:dyDescent="0.2">
      <c r="A41616" s="84" t="s">
        <v>7595</v>
      </c>
      <c r="B41616" s="85" t="s">
        <v>7596</v>
      </c>
      <c r="C41616" s="86" t="s">
        <v>9</v>
      </c>
      <c r="D41616" s="87">
        <v>1</v>
      </c>
      <c r="E41616" s="88">
        <v>106457</v>
      </c>
      <c r="F41616" s="89">
        <f>+D41616*E41616</f>
        <v>106457</v>
      </c>
    </row>
    <row r="41617" spans="1:6" ht="409.6" hidden="1" customHeight="1" x14ac:dyDescent="0.2"/>
    <row r="41618" spans="1:6" ht="25.5" customHeight="1" x14ac:dyDescent="0.2">
      <c r="A41618" s="84" t="s">
        <v>7603</v>
      </c>
      <c r="B41618" s="85" t="s">
        <v>7604</v>
      </c>
      <c r="C41618" s="86" t="s">
        <v>4025</v>
      </c>
      <c r="D41618" s="87">
        <v>1</v>
      </c>
      <c r="E41618" s="88">
        <v>1210350</v>
      </c>
      <c r="F41618" s="89">
        <f>+D41618*E41618</f>
        <v>1210350</v>
      </c>
    </row>
    <row r="41619" spans="1:6" ht="409.6" hidden="1" customHeight="1" x14ac:dyDescent="0.2"/>
    <row r="41620" spans="1:6" ht="25.5" customHeight="1" thickBot="1" x14ac:dyDescent="0.25">
      <c r="A41620" s="84" t="s">
        <v>7605</v>
      </c>
      <c r="B41620" s="85" t="s">
        <v>7606</v>
      </c>
      <c r="C41620" s="86" t="s">
        <v>4025</v>
      </c>
      <c r="D41620" s="87">
        <v>1</v>
      </c>
      <c r="E41620" s="88">
        <v>89460</v>
      </c>
      <c r="F41620" s="89">
        <f>+D41620*E41620</f>
        <v>89460</v>
      </c>
    </row>
    <row r="41621" spans="1:6" ht="409.6" hidden="1" customHeight="1" thickBot="1" x14ac:dyDescent="0.25"/>
    <row r="41622" spans="1:6" ht="13.5" customHeight="1" thickBot="1" x14ac:dyDescent="0.25">
      <c r="A41622" s="90" t="s">
        <v>4883</v>
      </c>
      <c r="B41622" s="91"/>
      <c r="C41622" s="92">
        <v>93.445611174208906</v>
      </c>
      <c r="D41622" s="91"/>
      <c r="E41622" s="93" t="s">
        <v>4884</v>
      </c>
      <c r="F41622" s="94">
        <v>1434891</v>
      </c>
    </row>
    <row r="41623" spans="1:6" ht="0.2" customHeight="1" x14ac:dyDescent="0.2"/>
    <row r="41624" spans="1:6" ht="12.75" customHeight="1" x14ac:dyDescent="0.2">
      <c r="A41624" s="80" t="s">
        <v>4871</v>
      </c>
      <c r="B41624" s="81" t="s">
        <v>4885</v>
      </c>
      <c r="C41624" s="82" t="s">
        <v>4870</v>
      </c>
      <c r="D41624" s="82" t="s">
        <v>4873</v>
      </c>
      <c r="E41624" s="82" t="s">
        <v>4874</v>
      </c>
      <c r="F41624" s="83" t="s">
        <v>4875</v>
      </c>
    </row>
    <row r="41625" spans="1:6" ht="409.6" hidden="1" customHeight="1" x14ac:dyDescent="0.2"/>
    <row r="41626" spans="1:6" ht="25.5" customHeight="1" x14ac:dyDescent="0.2">
      <c r="A41626" s="84" t="s">
        <v>5541</v>
      </c>
      <c r="B41626" s="85" t="s">
        <v>5542</v>
      </c>
      <c r="C41626" s="86" t="s">
        <v>4888</v>
      </c>
      <c r="D41626" s="87">
        <v>0.34444000000000002</v>
      </c>
      <c r="E41626" s="88">
        <v>198902</v>
      </c>
      <c r="F41626" s="89">
        <f>+D41626*E41626</f>
        <v>68509.804880000011</v>
      </c>
    </row>
    <row r="41627" spans="1:6" ht="409.6" hidden="1" customHeight="1" x14ac:dyDescent="0.2"/>
    <row r="41628" spans="1:6" ht="25.5" customHeight="1" thickBot="1" x14ac:dyDescent="0.25">
      <c r="A41628" s="84" t="s">
        <v>4947</v>
      </c>
      <c r="B41628" s="85" t="s">
        <v>4948</v>
      </c>
      <c r="C41628" s="86" t="s">
        <v>4888</v>
      </c>
      <c r="D41628" s="87">
        <v>0.11697</v>
      </c>
      <c r="E41628" s="88">
        <v>198902</v>
      </c>
      <c r="F41628" s="89">
        <f>+D41628*E41628</f>
        <v>23265.566940000001</v>
      </c>
    </row>
    <row r="41629" spans="1:6" ht="409.6" hidden="1" customHeight="1" thickBot="1" x14ac:dyDescent="0.25"/>
    <row r="41630" spans="1:6" ht="13.5" customHeight="1" thickBot="1" x14ac:dyDescent="0.25">
      <c r="A41630" s="90" t="s">
        <v>4893</v>
      </c>
      <c r="B41630" s="91"/>
      <c r="C41630" s="92">
        <v>5.9768054933261103</v>
      </c>
      <c r="D41630" s="91"/>
      <c r="E41630" s="93" t="s">
        <v>4884</v>
      </c>
      <c r="F41630" s="94">
        <v>91776</v>
      </c>
    </row>
    <row r="41631" spans="1:6" ht="0.2" customHeight="1" x14ac:dyDescent="0.2"/>
    <row r="41632" spans="1:6" ht="12.75" customHeight="1" x14ac:dyDescent="0.2">
      <c r="A41632" s="80" t="s">
        <v>4871</v>
      </c>
      <c r="B41632" s="81" t="s">
        <v>4894</v>
      </c>
      <c r="C41632" s="82" t="s">
        <v>4870</v>
      </c>
      <c r="D41632" s="82" t="s">
        <v>4873</v>
      </c>
      <c r="E41632" s="82" t="s">
        <v>4874</v>
      </c>
      <c r="F41632" s="83" t="s">
        <v>4875</v>
      </c>
    </row>
    <row r="41633" spans="1:6" ht="409.6" hidden="1" customHeight="1" x14ac:dyDescent="0.2"/>
    <row r="41634" spans="1:6" ht="25.5" customHeight="1" thickBot="1" x14ac:dyDescent="0.25">
      <c r="A41634" s="84" t="s">
        <v>4895</v>
      </c>
      <c r="B41634" s="85" t="s">
        <v>4896</v>
      </c>
      <c r="C41634" s="86" t="s">
        <v>4897</v>
      </c>
      <c r="D41634" s="87">
        <v>0.05</v>
      </c>
      <c r="E41634" s="88">
        <v>91776</v>
      </c>
      <c r="F41634" s="89">
        <f>+D41634*E41634</f>
        <v>4588.8</v>
      </c>
    </row>
    <row r="41635" spans="1:6" ht="409.6" hidden="1" customHeight="1" thickBot="1" x14ac:dyDescent="0.25"/>
    <row r="41636" spans="1:6" ht="13.5" customHeight="1" thickBot="1" x14ac:dyDescent="0.25">
      <c r="A41636" s="90" t="s">
        <v>4898</v>
      </c>
      <c r="B41636" s="91"/>
      <c r="C41636" s="92">
        <v>0.29885329943420402</v>
      </c>
      <c r="D41636" s="91"/>
      <c r="E41636" s="93" t="s">
        <v>4884</v>
      </c>
      <c r="F41636" s="94">
        <v>4589</v>
      </c>
    </row>
    <row r="41637" spans="1:6" ht="0.2" customHeight="1" x14ac:dyDescent="0.2"/>
    <row r="41638" spans="1:6" ht="12.75" customHeight="1" x14ac:dyDescent="0.2">
      <c r="A41638" s="80" t="s">
        <v>4871</v>
      </c>
      <c r="B41638" s="81" t="s">
        <v>4905</v>
      </c>
      <c r="C41638" s="82" t="s">
        <v>4870</v>
      </c>
      <c r="D41638" s="82" t="s">
        <v>4873</v>
      </c>
      <c r="E41638" s="82" t="s">
        <v>4874</v>
      </c>
      <c r="F41638" s="83" t="s">
        <v>4875</v>
      </c>
    </row>
    <row r="41639" spans="1:6" ht="409.6" hidden="1" customHeight="1" x14ac:dyDescent="0.2"/>
    <row r="41640" spans="1:6" ht="25.5" customHeight="1" thickBot="1" x14ac:dyDescent="0.25">
      <c r="A41640" s="84" t="s">
        <v>4949</v>
      </c>
      <c r="B41640" s="85" t="s">
        <v>4950</v>
      </c>
      <c r="C41640" s="86" t="s">
        <v>9</v>
      </c>
      <c r="D41640" s="87">
        <v>2</v>
      </c>
      <c r="E41640" s="88">
        <v>2140</v>
      </c>
      <c r="F41640" s="89">
        <f>+D41640*E41640</f>
        <v>4280</v>
      </c>
    </row>
    <row r="41641" spans="1:6" ht="409.6" hidden="1" customHeight="1" thickBot="1" x14ac:dyDescent="0.25"/>
    <row r="41642" spans="1:6" ht="13.5" customHeight="1" thickBot="1" x14ac:dyDescent="0.25">
      <c r="A41642" s="90" t="s">
        <v>4908</v>
      </c>
      <c r="B41642" s="91"/>
      <c r="C41642" s="92">
        <v>0.27873003303081101</v>
      </c>
      <c r="D41642" s="91"/>
      <c r="E41642" s="93" t="s">
        <v>4884</v>
      </c>
      <c r="F41642" s="94">
        <v>4280</v>
      </c>
    </row>
    <row r="41643" spans="1:6" ht="0.2" customHeight="1" thickBot="1" x14ac:dyDescent="0.25"/>
    <row r="41644" spans="1:6" ht="12.75" customHeight="1" thickBot="1" x14ac:dyDescent="0.3">
      <c r="A41644" s="157" t="s">
        <v>4909</v>
      </c>
      <c r="B41644" s="158"/>
      <c r="C41644" s="158"/>
      <c r="D41644" s="158"/>
      <c r="E41644" s="159">
        <v>1535536</v>
      </c>
      <c r="F41644" s="160"/>
    </row>
    <row r="41645" spans="1:6" ht="12.75" customHeight="1" x14ac:dyDescent="0.2"/>
    <row r="41646" spans="1:6" ht="12.75" customHeight="1" x14ac:dyDescent="0.2"/>
    <row r="41647" spans="1:6" ht="409.6" hidden="1" customHeight="1" x14ac:dyDescent="0.2"/>
    <row r="41648" spans="1:6" ht="12.75" customHeight="1" x14ac:dyDescent="0.25">
      <c r="A41648" s="144" t="s">
        <v>4868</v>
      </c>
      <c r="B41648" s="145"/>
      <c r="C41648" s="145"/>
      <c r="D41648" s="145"/>
      <c r="E41648" s="146"/>
      <c r="F41648" s="147"/>
    </row>
    <row r="41649" spans="1:6" ht="12.75" customHeight="1" x14ac:dyDescent="0.2">
      <c r="A41649" s="138" t="s">
        <v>4482</v>
      </c>
      <c r="B41649" s="139"/>
      <c r="C41649" s="139"/>
      <c r="D41649" s="140"/>
      <c r="E41649" s="76" t="s">
        <v>4869</v>
      </c>
      <c r="F41649" s="77" t="s">
        <v>4870</v>
      </c>
    </row>
    <row r="41650" spans="1:6" ht="12.75" customHeight="1" x14ac:dyDescent="0.2">
      <c r="A41650" s="141"/>
      <c r="B41650" s="142"/>
      <c r="C41650" s="142"/>
      <c r="D41650" s="143"/>
      <c r="E41650" s="78" t="s">
        <v>4487</v>
      </c>
      <c r="F41650" s="79" t="s">
        <v>9</v>
      </c>
    </row>
    <row r="41651" spans="1:6" ht="409.6" hidden="1" customHeight="1" x14ac:dyDescent="0.2"/>
    <row r="41652" spans="1:6" ht="12.75" customHeight="1" x14ac:dyDescent="0.2">
      <c r="A41652" s="80" t="s">
        <v>4871</v>
      </c>
      <c r="B41652" s="81" t="s">
        <v>4872</v>
      </c>
      <c r="C41652" s="82" t="s">
        <v>4870</v>
      </c>
      <c r="D41652" s="82" t="s">
        <v>4873</v>
      </c>
      <c r="E41652" s="82" t="s">
        <v>4874</v>
      </c>
      <c r="F41652" s="83" t="s">
        <v>4875</v>
      </c>
    </row>
    <row r="41653" spans="1:6" ht="409.6" hidden="1" customHeight="1" x14ac:dyDescent="0.2"/>
    <row r="41654" spans="1:6" ht="25.5" customHeight="1" x14ac:dyDescent="0.2">
      <c r="A41654" s="84" t="s">
        <v>7593</v>
      </c>
      <c r="B41654" s="85" t="s">
        <v>7594</v>
      </c>
      <c r="C41654" s="86" t="s">
        <v>9</v>
      </c>
      <c r="D41654" s="87">
        <v>12</v>
      </c>
      <c r="E41654" s="88">
        <v>36</v>
      </c>
      <c r="F41654" s="89">
        <f>+D41654*E41654</f>
        <v>432</v>
      </c>
    </row>
    <row r="41655" spans="1:6" ht="409.6" hidden="1" customHeight="1" x14ac:dyDescent="0.2"/>
    <row r="41656" spans="1:6" ht="25.5" customHeight="1" x14ac:dyDescent="0.2">
      <c r="A41656" s="84" t="s">
        <v>5621</v>
      </c>
      <c r="B41656" s="85" t="s">
        <v>5622</v>
      </c>
      <c r="C41656" s="86" t="s">
        <v>9</v>
      </c>
      <c r="D41656" s="87">
        <v>0.24787000000000001</v>
      </c>
      <c r="E41656" s="88">
        <v>41756</v>
      </c>
      <c r="F41656" s="89">
        <f>+D41656*E41656</f>
        <v>10350.059720000001</v>
      </c>
    </row>
    <row r="41657" spans="1:6" ht="409.6" hidden="1" customHeight="1" x14ac:dyDescent="0.2"/>
    <row r="41658" spans="1:6" ht="25.5" customHeight="1" x14ac:dyDescent="0.2">
      <c r="A41658" s="84" t="s">
        <v>5716</v>
      </c>
      <c r="B41658" s="85" t="s">
        <v>5717</v>
      </c>
      <c r="C41658" s="86" t="s">
        <v>263</v>
      </c>
      <c r="D41658" s="87">
        <v>2.2000000000000002</v>
      </c>
      <c r="E41658" s="88">
        <v>8110</v>
      </c>
      <c r="F41658" s="89">
        <f>+D41658*E41658</f>
        <v>17842</v>
      </c>
    </row>
    <row r="41659" spans="1:6" ht="409.6" hidden="1" customHeight="1" x14ac:dyDescent="0.2"/>
    <row r="41660" spans="1:6" ht="25.5" customHeight="1" x14ac:dyDescent="0.2">
      <c r="A41660" s="84" t="s">
        <v>7595</v>
      </c>
      <c r="B41660" s="85" t="s">
        <v>7596</v>
      </c>
      <c r="C41660" s="86" t="s">
        <v>9</v>
      </c>
      <c r="D41660" s="87">
        <v>1</v>
      </c>
      <c r="E41660" s="88">
        <v>106457</v>
      </c>
      <c r="F41660" s="89">
        <f>+D41660*E41660</f>
        <v>106457</v>
      </c>
    </row>
    <row r="41661" spans="1:6" ht="409.6" hidden="1" customHeight="1" x14ac:dyDescent="0.2"/>
    <row r="41662" spans="1:6" ht="25.5" customHeight="1" thickBot="1" x14ac:dyDescent="0.25">
      <c r="A41662" s="84" t="s">
        <v>7597</v>
      </c>
      <c r="B41662" s="85" t="s">
        <v>7598</v>
      </c>
      <c r="C41662" s="86" t="s">
        <v>9</v>
      </c>
      <c r="D41662" s="87">
        <v>1</v>
      </c>
      <c r="E41662" s="88">
        <v>683663</v>
      </c>
      <c r="F41662" s="89">
        <f>+D41662*E41662</f>
        <v>683663</v>
      </c>
    </row>
    <row r="41663" spans="1:6" ht="409.6" hidden="1" customHeight="1" thickBot="1" x14ac:dyDescent="0.25"/>
    <row r="41664" spans="1:6" ht="13.5" customHeight="1" thickBot="1" x14ac:dyDescent="0.25">
      <c r="A41664" s="90" t="s">
        <v>4883</v>
      </c>
      <c r="B41664" s="91"/>
      <c r="C41664" s="92">
        <v>89.053927646892504</v>
      </c>
      <c r="D41664" s="91"/>
      <c r="E41664" s="93" t="s">
        <v>4884</v>
      </c>
      <c r="F41664" s="94">
        <v>818744</v>
      </c>
    </row>
    <row r="41665" spans="1:6" ht="0.2" customHeight="1" x14ac:dyDescent="0.2"/>
    <row r="41666" spans="1:6" ht="12.75" customHeight="1" x14ac:dyDescent="0.2">
      <c r="A41666" s="80" t="s">
        <v>4871</v>
      </c>
      <c r="B41666" s="81" t="s">
        <v>4885</v>
      </c>
      <c r="C41666" s="82" t="s">
        <v>4870</v>
      </c>
      <c r="D41666" s="82" t="s">
        <v>4873</v>
      </c>
      <c r="E41666" s="82" t="s">
        <v>4874</v>
      </c>
      <c r="F41666" s="83" t="s">
        <v>4875</v>
      </c>
    </row>
    <row r="41667" spans="1:6" ht="409.6" hidden="1" customHeight="1" x14ac:dyDescent="0.2"/>
    <row r="41668" spans="1:6" ht="25.5" customHeight="1" x14ac:dyDescent="0.2">
      <c r="A41668" s="84" t="s">
        <v>5541</v>
      </c>
      <c r="B41668" s="85" t="s">
        <v>5542</v>
      </c>
      <c r="C41668" s="86" t="s">
        <v>4888</v>
      </c>
      <c r="D41668" s="87">
        <v>0.34439999999999998</v>
      </c>
      <c r="E41668" s="88">
        <v>198902</v>
      </c>
      <c r="F41668" s="89">
        <f>+D41668*E41668</f>
        <v>68501.848799999992</v>
      </c>
    </row>
    <row r="41669" spans="1:6" ht="409.6" hidden="1" customHeight="1" x14ac:dyDescent="0.2"/>
    <row r="41670" spans="1:6" ht="25.5" customHeight="1" thickBot="1" x14ac:dyDescent="0.25">
      <c r="A41670" s="84" t="s">
        <v>4947</v>
      </c>
      <c r="B41670" s="85" t="s">
        <v>4948</v>
      </c>
      <c r="C41670" s="86" t="s">
        <v>4888</v>
      </c>
      <c r="D41670" s="87">
        <v>0.11697</v>
      </c>
      <c r="E41670" s="88">
        <v>198902</v>
      </c>
      <c r="F41670" s="89">
        <f>+D41670*E41670</f>
        <v>23265.566940000001</v>
      </c>
    </row>
    <row r="41671" spans="1:6" ht="409.6" hidden="1" customHeight="1" thickBot="1" x14ac:dyDescent="0.25"/>
    <row r="41672" spans="1:6" ht="13.5" customHeight="1" thickBot="1" x14ac:dyDescent="0.25">
      <c r="A41672" s="90" t="s">
        <v>4893</v>
      </c>
      <c r="B41672" s="91"/>
      <c r="C41672" s="92">
        <v>9.9815092779916892</v>
      </c>
      <c r="D41672" s="91"/>
      <c r="E41672" s="93" t="s">
        <v>4884</v>
      </c>
      <c r="F41672" s="94">
        <v>91768</v>
      </c>
    </row>
    <row r="41673" spans="1:6" ht="0.2" customHeight="1" x14ac:dyDescent="0.2"/>
    <row r="41674" spans="1:6" ht="12.75" customHeight="1" x14ac:dyDescent="0.2">
      <c r="A41674" s="80" t="s">
        <v>4871</v>
      </c>
      <c r="B41674" s="81" t="s">
        <v>4894</v>
      </c>
      <c r="C41674" s="82" t="s">
        <v>4870</v>
      </c>
      <c r="D41674" s="82" t="s">
        <v>4873</v>
      </c>
      <c r="E41674" s="82" t="s">
        <v>4874</v>
      </c>
      <c r="F41674" s="83" t="s">
        <v>4875</v>
      </c>
    </row>
    <row r="41675" spans="1:6" ht="409.6" hidden="1" customHeight="1" x14ac:dyDescent="0.2"/>
    <row r="41676" spans="1:6" ht="25.5" customHeight="1" thickBot="1" x14ac:dyDescent="0.25">
      <c r="A41676" s="84" t="s">
        <v>4895</v>
      </c>
      <c r="B41676" s="85" t="s">
        <v>4896</v>
      </c>
      <c r="C41676" s="86" t="s">
        <v>4897</v>
      </c>
      <c r="D41676" s="87">
        <v>0.05</v>
      </c>
      <c r="E41676" s="88">
        <v>91768</v>
      </c>
      <c r="F41676" s="89">
        <f>+D41676*E41676</f>
        <v>4588.4000000000005</v>
      </c>
    </row>
    <row r="41677" spans="1:6" ht="409.6" hidden="1" customHeight="1" thickBot="1" x14ac:dyDescent="0.25"/>
    <row r="41678" spans="1:6" ht="13.5" customHeight="1" thickBot="1" x14ac:dyDescent="0.25">
      <c r="A41678" s="90" t="s">
        <v>4898</v>
      </c>
      <c r="B41678" s="91"/>
      <c r="C41678" s="92">
        <v>0.49903195631838898</v>
      </c>
      <c r="D41678" s="91"/>
      <c r="E41678" s="93" t="s">
        <v>4884</v>
      </c>
      <c r="F41678" s="94">
        <v>4588</v>
      </c>
    </row>
    <row r="41679" spans="1:6" ht="0.2" customHeight="1" x14ac:dyDescent="0.2"/>
    <row r="41680" spans="1:6" ht="12.75" customHeight="1" x14ac:dyDescent="0.2">
      <c r="A41680" s="80" t="s">
        <v>4871</v>
      </c>
      <c r="B41680" s="81" t="s">
        <v>4905</v>
      </c>
      <c r="C41680" s="82" t="s">
        <v>4870</v>
      </c>
      <c r="D41680" s="82" t="s">
        <v>4873</v>
      </c>
      <c r="E41680" s="82" t="s">
        <v>4874</v>
      </c>
      <c r="F41680" s="83" t="s">
        <v>4875</v>
      </c>
    </row>
    <row r="41681" spans="1:6" ht="409.6" hidden="1" customHeight="1" x14ac:dyDescent="0.2"/>
    <row r="41682" spans="1:6" ht="25.5" customHeight="1" thickBot="1" x14ac:dyDescent="0.25">
      <c r="A41682" s="84" t="s">
        <v>4949</v>
      </c>
      <c r="B41682" s="85" t="s">
        <v>4950</v>
      </c>
      <c r="C41682" s="86" t="s">
        <v>9</v>
      </c>
      <c r="D41682" s="87">
        <v>2</v>
      </c>
      <c r="E41682" s="88">
        <v>2140</v>
      </c>
      <c r="F41682" s="89">
        <f>+D41682*E41682</f>
        <v>4280</v>
      </c>
    </row>
    <row r="41683" spans="1:6" ht="409.6" hidden="1" customHeight="1" thickBot="1" x14ac:dyDescent="0.25"/>
    <row r="41684" spans="1:6" ht="13.5" customHeight="1" thickBot="1" x14ac:dyDescent="0.25">
      <c r="A41684" s="90" t="s">
        <v>4908</v>
      </c>
      <c r="B41684" s="91"/>
      <c r="C41684" s="92">
        <v>0.46553111879745102</v>
      </c>
      <c r="D41684" s="91"/>
      <c r="E41684" s="93" t="s">
        <v>4884</v>
      </c>
      <c r="F41684" s="94">
        <v>4280</v>
      </c>
    </row>
    <row r="41685" spans="1:6" ht="0.2" customHeight="1" thickBot="1" x14ac:dyDescent="0.25"/>
    <row r="41686" spans="1:6" ht="12.75" customHeight="1" thickBot="1" x14ac:dyDescent="0.3">
      <c r="A41686" s="157" t="s">
        <v>4909</v>
      </c>
      <c r="B41686" s="158"/>
      <c r="C41686" s="158"/>
      <c r="D41686" s="158"/>
      <c r="E41686" s="159">
        <v>919380</v>
      </c>
      <c r="F41686" s="160"/>
    </row>
    <row r="41687" spans="1:6" ht="12.75" customHeight="1" x14ac:dyDescent="0.2"/>
    <row r="41688" spans="1:6" ht="12.75" customHeight="1" x14ac:dyDescent="0.2"/>
    <row r="41689" spans="1:6" ht="409.6" hidden="1" customHeight="1" x14ac:dyDescent="0.2"/>
    <row r="41690" spans="1:6" ht="12.75" customHeight="1" x14ac:dyDescent="0.25">
      <c r="A41690" s="144" t="s">
        <v>4868</v>
      </c>
      <c r="B41690" s="145"/>
      <c r="C41690" s="145"/>
      <c r="D41690" s="145"/>
      <c r="E41690" s="146"/>
      <c r="F41690" s="147"/>
    </row>
    <row r="41691" spans="1:6" ht="12.75" customHeight="1" x14ac:dyDescent="0.2">
      <c r="A41691" s="138" t="s">
        <v>4484</v>
      </c>
      <c r="B41691" s="139"/>
      <c r="C41691" s="139"/>
      <c r="D41691" s="140"/>
      <c r="E41691" s="76" t="s">
        <v>4869</v>
      </c>
      <c r="F41691" s="77" t="s">
        <v>4870</v>
      </c>
    </row>
    <row r="41692" spans="1:6" ht="12.75" customHeight="1" x14ac:dyDescent="0.2">
      <c r="A41692" s="141"/>
      <c r="B41692" s="142"/>
      <c r="C41692" s="142"/>
      <c r="D41692" s="143"/>
      <c r="E41692" s="78" t="s">
        <v>4489</v>
      </c>
      <c r="F41692" s="79" t="s">
        <v>9</v>
      </c>
    </row>
    <row r="41693" spans="1:6" ht="409.6" hidden="1" customHeight="1" x14ac:dyDescent="0.2"/>
    <row r="41694" spans="1:6" ht="12.75" customHeight="1" x14ac:dyDescent="0.2">
      <c r="A41694" s="80" t="s">
        <v>4871</v>
      </c>
      <c r="B41694" s="81" t="s">
        <v>4872</v>
      </c>
      <c r="C41694" s="82" t="s">
        <v>4870</v>
      </c>
      <c r="D41694" s="82" t="s">
        <v>4873</v>
      </c>
      <c r="E41694" s="82" t="s">
        <v>4874</v>
      </c>
      <c r="F41694" s="83" t="s">
        <v>4875</v>
      </c>
    </row>
    <row r="41695" spans="1:6" ht="409.6" hidden="1" customHeight="1" x14ac:dyDescent="0.2"/>
    <row r="41696" spans="1:6" ht="25.5" customHeight="1" x14ac:dyDescent="0.2">
      <c r="A41696" s="84" t="s">
        <v>7593</v>
      </c>
      <c r="B41696" s="85" t="s">
        <v>7594</v>
      </c>
      <c r="C41696" s="86" t="s">
        <v>9</v>
      </c>
      <c r="D41696" s="87">
        <v>12</v>
      </c>
      <c r="E41696" s="88">
        <v>36</v>
      </c>
      <c r="F41696" s="89">
        <f>+D41696*E41696</f>
        <v>432</v>
      </c>
    </row>
    <row r="41697" spans="1:6" ht="409.6" hidden="1" customHeight="1" x14ac:dyDescent="0.2"/>
    <row r="41698" spans="1:6" ht="25.5" customHeight="1" x14ac:dyDescent="0.2">
      <c r="A41698" s="84" t="s">
        <v>5621</v>
      </c>
      <c r="B41698" s="85" t="s">
        <v>5622</v>
      </c>
      <c r="C41698" s="86" t="s">
        <v>9</v>
      </c>
      <c r="D41698" s="87">
        <v>0.24787000000000001</v>
      </c>
      <c r="E41698" s="88">
        <v>41756</v>
      </c>
      <c r="F41698" s="89">
        <f>+D41698*E41698</f>
        <v>10350.059720000001</v>
      </c>
    </row>
    <row r="41699" spans="1:6" ht="409.6" hidden="1" customHeight="1" x14ac:dyDescent="0.2"/>
    <row r="41700" spans="1:6" ht="25.5" customHeight="1" x14ac:dyDescent="0.2">
      <c r="A41700" s="84" t="s">
        <v>5716</v>
      </c>
      <c r="B41700" s="85" t="s">
        <v>5717</v>
      </c>
      <c r="C41700" s="86" t="s">
        <v>263</v>
      </c>
      <c r="D41700" s="87">
        <v>2.2000000000000002</v>
      </c>
      <c r="E41700" s="88">
        <v>8110</v>
      </c>
      <c r="F41700" s="89">
        <f>+D41700*E41700</f>
        <v>17842</v>
      </c>
    </row>
    <row r="41701" spans="1:6" ht="409.6" hidden="1" customHeight="1" x14ac:dyDescent="0.2"/>
    <row r="41702" spans="1:6" ht="25.5" customHeight="1" x14ac:dyDescent="0.2">
      <c r="A41702" s="84" t="s">
        <v>7595</v>
      </c>
      <c r="B41702" s="85" t="s">
        <v>7596</v>
      </c>
      <c r="C41702" s="86" t="s">
        <v>9</v>
      </c>
      <c r="D41702" s="87">
        <v>1</v>
      </c>
      <c r="E41702" s="88">
        <v>106457</v>
      </c>
      <c r="F41702" s="89">
        <f>+D41702*E41702</f>
        <v>106457</v>
      </c>
    </row>
    <row r="41703" spans="1:6" ht="409.6" hidden="1" customHeight="1" x14ac:dyDescent="0.2"/>
    <row r="41704" spans="1:6" ht="25.5" customHeight="1" thickBot="1" x14ac:dyDescent="0.25">
      <c r="A41704" s="84" t="s">
        <v>7599</v>
      </c>
      <c r="B41704" s="85" t="s">
        <v>7600</v>
      </c>
      <c r="C41704" s="86" t="s">
        <v>4025</v>
      </c>
      <c r="D41704" s="87">
        <v>1</v>
      </c>
      <c r="E41704" s="88">
        <v>944486</v>
      </c>
      <c r="F41704" s="89">
        <f>+D41704*E41704</f>
        <v>944486</v>
      </c>
    </row>
    <row r="41705" spans="1:6" ht="409.6" hidden="1" customHeight="1" thickBot="1" x14ac:dyDescent="0.25"/>
    <row r="41706" spans="1:6" ht="13.5" customHeight="1" thickBot="1" x14ac:dyDescent="0.25">
      <c r="A41706" s="90" t="s">
        <v>4883</v>
      </c>
      <c r="B41706" s="91"/>
      <c r="C41706" s="92">
        <v>91.472992358094302</v>
      </c>
      <c r="D41706" s="91"/>
      <c r="E41706" s="93" t="s">
        <v>4884</v>
      </c>
      <c r="F41706" s="94">
        <v>1079567</v>
      </c>
    </row>
    <row r="41707" spans="1:6" ht="0.2" customHeight="1" x14ac:dyDescent="0.2"/>
    <row r="41708" spans="1:6" ht="12.75" customHeight="1" x14ac:dyDescent="0.2">
      <c r="A41708" s="80" t="s">
        <v>4871</v>
      </c>
      <c r="B41708" s="81" t="s">
        <v>4885</v>
      </c>
      <c r="C41708" s="82" t="s">
        <v>4870</v>
      </c>
      <c r="D41708" s="82" t="s">
        <v>4873</v>
      </c>
      <c r="E41708" s="82" t="s">
        <v>4874</v>
      </c>
      <c r="F41708" s="83" t="s">
        <v>4875</v>
      </c>
    </row>
    <row r="41709" spans="1:6" ht="409.6" hidden="1" customHeight="1" x14ac:dyDescent="0.2"/>
    <row r="41710" spans="1:6" ht="25.5" customHeight="1" x14ac:dyDescent="0.2">
      <c r="A41710" s="84" t="s">
        <v>5541</v>
      </c>
      <c r="B41710" s="85" t="s">
        <v>5542</v>
      </c>
      <c r="C41710" s="86" t="s">
        <v>4888</v>
      </c>
      <c r="D41710" s="87">
        <v>0.34439999999999998</v>
      </c>
      <c r="E41710" s="88">
        <v>198902</v>
      </c>
      <c r="F41710" s="89">
        <f>+D41710*E41710</f>
        <v>68501.848799999992</v>
      </c>
    </row>
    <row r="41711" spans="1:6" ht="409.6" hidden="1" customHeight="1" x14ac:dyDescent="0.2"/>
    <row r="41712" spans="1:6" ht="25.5" customHeight="1" thickBot="1" x14ac:dyDescent="0.25">
      <c r="A41712" s="84" t="s">
        <v>4947</v>
      </c>
      <c r="B41712" s="85" t="s">
        <v>4948</v>
      </c>
      <c r="C41712" s="86" t="s">
        <v>4888</v>
      </c>
      <c r="D41712" s="87">
        <v>0.11697</v>
      </c>
      <c r="E41712" s="88">
        <v>198902</v>
      </c>
      <c r="F41712" s="89">
        <f>+D41712*E41712</f>
        <v>23265.566940000001</v>
      </c>
    </row>
    <row r="41713" spans="1:6" ht="409.6" hidden="1" customHeight="1" thickBot="1" x14ac:dyDescent="0.25"/>
    <row r="41714" spans="1:6" ht="13.5" customHeight="1" thickBot="1" x14ac:dyDescent="0.25">
      <c r="A41714" s="90" t="s">
        <v>4893</v>
      </c>
      <c r="B41714" s="91"/>
      <c r="C41714" s="92">
        <v>7.7756114837871104</v>
      </c>
      <c r="D41714" s="91"/>
      <c r="E41714" s="93" t="s">
        <v>4884</v>
      </c>
      <c r="F41714" s="94">
        <v>91768</v>
      </c>
    </row>
    <row r="41715" spans="1:6" ht="0.2" customHeight="1" x14ac:dyDescent="0.2"/>
    <row r="41716" spans="1:6" ht="12.75" customHeight="1" x14ac:dyDescent="0.2">
      <c r="A41716" s="80" t="s">
        <v>4871</v>
      </c>
      <c r="B41716" s="81" t="s">
        <v>4894</v>
      </c>
      <c r="C41716" s="82" t="s">
        <v>4870</v>
      </c>
      <c r="D41716" s="82" t="s">
        <v>4873</v>
      </c>
      <c r="E41716" s="82" t="s">
        <v>4874</v>
      </c>
      <c r="F41716" s="83" t="s">
        <v>4875</v>
      </c>
    </row>
    <row r="41717" spans="1:6" ht="409.6" hidden="1" customHeight="1" x14ac:dyDescent="0.2"/>
    <row r="41718" spans="1:6" ht="25.5" customHeight="1" thickBot="1" x14ac:dyDescent="0.25">
      <c r="A41718" s="84" t="s">
        <v>4895</v>
      </c>
      <c r="B41718" s="85" t="s">
        <v>4896</v>
      </c>
      <c r="C41718" s="86" t="s">
        <v>4897</v>
      </c>
      <c r="D41718" s="87">
        <v>0.05</v>
      </c>
      <c r="E41718" s="88">
        <v>91768</v>
      </c>
      <c r="F41718" s="89">
        <f>+D41718*E41718</f>
        <v>4588.4000000000005</v>
      </c>
    </row>
    <row r="41719" spans="1:6" ht="409.6" hidden="1" customHeight="1" thickBot="1" x14ac:dyDescent="0.25"/>
    <row r="41720" spans="1:6" ht="13.5" customHeight="1" thickBot="1" x14ac:dyDescent="0.25">
      <c r="A41720" s="90" t="s">
        <v>4898</v>
      </c>
      <c r="B41720" s="91"/>
      <c r="C41720" s="92">
        <v>0.38874668171492499</v>
      </c>
      <c r="D41720" s="91"/>
      <c r="E41720" s="93" t="s">
        <v>4884</v>
      </c>
      <c r="F41720" s="94">
        <v>4588</v>
      </c>
    </row>
    <row r="41721" spans="1:6" ht="0.2" customHeight="1" x14ac:dyDescent="0.2"/>
    <row r="41722" spans="1:6" ht="12.75" customHeight="1" x14ac:dyDescent="0.2">
      <c r="A41722" s="80" t="s">
        <v>4871</v>
      </c>
      <c r="B41722" s="81" t="s">
        <v>4905</v>
      </c>
      <c r="C41722" s="82" t="s">
        <v>4870</v>
      </c>
      <c r="D41722" s="82" t="s">
        <v>4873</v>
      </c>
      <c r="E41722" s="82" t="s">
        <v>4874</v>
      </c>
      <c r="F41722" s="83" t="s">
        <v>4875</v>
      </c>
    </row>
    <row r="41723" spans="1:6" ht="409.6" hidden="1" customHeight="1" x14ac:dyDescent="0.2"/>
    <row r="41724" spans="1:6" ht="25.5" customHeight="1" thickBot="1" x14ac:dyDescent="0.25">
      <c r="A41724" s="84" t="s">
        <v>4949</v>
      </c>
      <c r="B41724" s="85" t="s">
        <v>4950</v>
      </c>
      <c r="C41724" s="86" t="s">
        <v>9</v>
      </c>
      <c r="D41724" s="87">
        <v>2</v>
      </c>
      <c r="E41724" s="88">
        <v>2140</v>
      </c>
      <c r="F41724" s="89">
        <f>+D41724*E41724</f>
        <v>4280</v>
      </c>
    </row>
    <row r="41725" spans="1:6" ht="409.6" hidden="1" customHeight="1" thickBot="1" x14ac:dyDescent="0.25"/>
    <row r="41726" spans="1:6" ht="13.5" customHeight="1" thickBot="1" x14ac:dyDescent="0.25">
      <c r="A41726" s="90" t="s">
        <v>4908</v>
      </c>
      <c r="B41726" s="91"/>
      <c r="C41726" s="92">
        <v>0.36264947640363598</v>
      </c>
      <c r="D41726" s="91"/>
      <c r="E41726" s="93" t="s">
        <v>4884</v>
      </c>
      <c r="F41726" s="94">
        <v>4280</v>
      </c>
    </row>
    <row r="41727" spans="1:6" ht="0.2" customHeight="1" thickBot="1" x14ac:dyDescent="0.25"/>
    <row r="41728" spans="1:6" ht="12.75" customHeight="1" thickBot="1" x14ac:dyDescent="0.3">
      <c r="A41728" s="157" t="s">
        <v>4909</v>
      </c>
      <c r="B41728" s="158"/>
      <c r="C41728" s="158"/>
      <c r="D41728" s="158"/>
      <c r="E41728" s="159">
        <v>1180203</v>
      </c>
      <c r="F41728" s="160"/>
    </row>
    <row r="41729" spans="1:6" ht="12.75" customHeight="1" x14ac:dyDescent="0.2"/>
    <row r="41730" spans="1:6" ht="12.75" customHeight="1" x14ac:dyDescent="0.2"/>
    <row r="41731" spans="1:6" ht="409.6" hidden="1" customHeight="1" x14ac:dyDescent="0.2"/>
    <row r="41732" spans="1:6" ht="12.75" customHeight="1" x14ac:dyDescent="0.25">
      <c r="A41732" s="144" t="s">
        <v>4868</v>
      </c>
      <c r="B41732" s="145"/>
      <c r="C41732" s="145"/>
      <c r="D41732" s="145"/>
      <c r="E41732" s="146"/>
      <c r="F41732" s="147"/>
    </row>
    <row r="41733" spans="1:6" ht="12.75" customHeight="1" x14ac:dyDescent="0.2">
      <c r="A41733" s="138" t="s">
        <v>4486</v>
      </c>
      <c r="B41733" s="139"/>
      <c r="C41733" s="139"/>
      <c r="D41733" s="140"/>
      <c r="E41733" s="76" t="s">
        <v>4869</v>
      </c>
      <c r="F41733" s="77" t="s">
        <v>4870</v>
      </c>
    </row>
    <row r="41734" spans="1:6" ht="12.75" customHeight="1" x14ac:dyDescent="0.2">
      <c r="A41734" s="141"/>
      <c r="B41734" s="142"/>
      <c r="C41734" s="142"/>
      <c r="D41734" s="143"/>
      <c r="E41734" s="78" t="s">
        <v>4490</v>
      </c>
      <c r="F41734" s="79" t="s">
        <v>9</v>
      </c>
    </row>
    <row r="41735" spans="1:6" ht="409.6" hidden="1" customHeight="1" x14ac:dyDescent="0.2"/>
    <row r="41736" spans="1:6" ht="12.75" customHeight="1" x14ac:dyDescent="0.2">
      <c r="A41736" s="80" t="s">
        <v>4871</v>
      </c>
      <c r="B41736" s="81" t="s">
        <v>4872</v>
      </c>
      <c r="C41736" s="82" t="s">
        <v>4870</v>
      </c>
      <c r="D41736" s="82" t="s">
        <v>4873</v>
      </c>
      <c r="E41736" s="82" t="s">
        <v>4874</v>
      </c>
      <c r="F41736" s="83" t="s">
        <v>4875</v>
      </c>
    </row>
    <row r="41737" spans="1:6" ht="409.6" hidden="1" customHeight="1" x14ac:dyDescent="0.2"/>
    <row r="41738" spans="1:6" ht="25.5" customHeight="1" x14ac:dyDescent="0.2">
      <c r="A41738" s="84" t="s">
        <v>7593</v>
      </c>
      <c r="B41738" s="85" t="s">
        <v>7594</v>
      </c>
      <c r="C41738" s="86" t="s">
        <v>9</v>
      </c>
      <c r="D41738" s="87">
        <v>12</v>
      </c>
      <c r="E41738" s="88">
        <v>36</v>
      </c>
      <c r="F41738" s="89">
        <f>+D41738*E41738</f>
        <v>432</v>
      </c>
    </row>
    <row r="41739" spans="1:6" ht="409.6" hidden="1" customHeight="1" x14ac:dyDescent="0.2"/>
    <row r="41740" spans="1:6" ht="25.5" customHeight="1" x14ac:dyDescent="0.2">
      <c r="A41740" s="84" t="s">
        <v>5621</v>
      </c>
      <c r="B41740" s="85" t="s">
        <v>5622</v>
      </c>
      <c r="C41740" s="86" t="s">
        <v>9</v>
      </c>
      <c r="D41740" s="87">
        <v>0.24787000000000001</v>
      </c>
      <c r="E41740" s="88">
        <v>41756</v>
      </c>
      <c r="F41740" s="89">
        <f>+D41740*E41740</f>
        <v>10350.059720000001</v>
      </c>
    </row>
    <row r="41741" spans="1:6" ht="409.6" hidden="1" customHeight="1" x14ac:dyDescent="0.2"/>
    <row r="41742" spans="1:6" ht="25.5" customHeight="1" x14ac:dyDescent="0.2">
      <c r="A41742" s="84" t="s">
        <v>5716</v>
      </c>
      <c r="B41742" s="85" t="s">
        <v>5717</v>
      </c>
      <c r="C41742" s="86" t="s">
        <v>263</v>
      </c>
      <c r="D41742" s="87">
        <v>2.2000000000000002</v>
      </c>
      <c r="E41742" s="88">
        <v>8110</v>
      </c>
      <c r="F41742" s="89">
        <f>+D41742*E41742</f>
        <v>17842</v>
      </c>
    </row>
    <row r="41743" spans="1:6" ht="409.6" hidden="1" customHeight="1" x14ac:dyDescent="0.2"/>
    <row r="41744" spans="1:6" ht="25.5" customHeight="1" x14ac:dyDescent="0.2">
      <c r="A41744" s="84" t="s">
        <v>7595</v>
      </c>
      <c r="B41744" s="85" t="s">
        <v>7596</v>
      </c>
      <c r="C41744" s="86" t="s">
        <v>9</v>
      </c>
      <c r="D41744" s="87">
        <v>1</v>
      </c>
      <c r="E41744" s="88">
        <v>106457</v>
      </c>
      <c r="F41744" s="89">
        <f>+D41744*E41744</f>
        <v>106457</v>
      </c>
    </row>
    <row r="41745" spans="1:6" ht="409.6" hidden="1" customHeight="1" x14ac:dyDescent="0.2"/>
    <row r="41746" spans="1:6" ht="25.5" customHeight="1" thickBot="1" x14ac:dyDescent="0.25">
      <c r="A41746" s="84" t="s">
        <v>7601</v>
      </c>
      <c r="B41746" s="85" t="s">
        <v>7602</v>
      </c>
      <c r="C41746" s="86" t="s">
        <v>4025</v>
      </c>
      <c r="D41746" s="87">
        <v>1</v>
      </c>
      <c r="E41746" s="88">
        <v>944486</v>
      </c>
      <c r="F41746" s="89">
        <f>+D41746*E41746</f>
        <v>944486</v>
      </c>
    </row>
    <row r="41747" spans="1:6" ht="409.6" hidden="1" customHeight="1" thickBot="1" x14ac:dyDescent="0.25"/>
    <row r="41748" spans="1:6" ht="13.5" customHeight="1" thickBot="1" x14ac:dyDescent="0.25">
      <c r="A41748" s="90" t="s">
        <v>4883</v>
      </c>
      <c r="B41748" s="91"/>
      <c r="C41748" s="92">
        <v>91.472992358094302</v>
      </c>
      <c r="D41748" s="91"/>
      <c r="E41748" s="93" t="s">
        <v>4884</v>
      </c>
      <c r="F41748" s="94">
        <v>1079567</v>
      </c>
    </row>
    <row r="41749" spans="1:6" ht="0.2" customHeight="1" x14ac:dyDescent="0.2"/>
    <row r="41750" spans="1:6" ht="12.75" customHeight="1" x14ac:dyDescent="0.2">
      <c r="A41750" s="80" t="s">
        <v>4871</v>
      </c>
      <c r="B41750" s="81" t="s">
        <v>4885</v>
      </c>
      <c r="C41750" s="82" t="s">
        <v>4870</v>
      </c>
      <c r="D41750" s="82" t="s">
        <v>4873</v>
      </c>
      <c r="E41750" s="82" t="s">
        <v>4874</v>
      </c>
      <c r="F41750" s="83" t="s">
        <v>4875</v>
      </c>
    </row>
    <row r="41751" spans="1:6" ht="409.6" hidden="1" customHeight="1" x14ac:dyDescent="0.2"/>
    <row r="41752" spans="1:6" ht="25.5" customHeight="1" x14ac:dyDescent="0.2">
      <c r="A41752" s="84" t="s">
        <v>5541</v>
      </c>
      <c r="B41752" s="85" t="s">
        <v>5542</v>
      </c>
      <c r="C41752" s="86" t="s">
        <v>4888</v>
      </c>
      <c r="D41752" s="87">
        <v>0.34439999999999998</v>
      </c>
      <c r="E41752" s="88">
        <v>198902</v>
      </c>
      <c r="F41752" s="89">
        <f>+D41752*E41752</f>
        <v>68501.848799999992</v>
      </c>
    </row>
    <row r="41753" spans="1:6" ht="409.6" hidden="1" customHeight="1" x14ac:dyDescent="0.2"/>
    <row r="41754" spans="1:6" ht="25.5" customHeight="1" thickBot="1" x14ac:dyDescent="0.25">
      <c r="A41754" s="84" t="s">
        <v>4947</v>
      </c>
      <c r="B41754" s="85" t="s">
        <v>4948</v>
      </c>
      <c r="C41754" s="86" t="s">
        <v>4888</v>
      </c>
      <c r="D41754" s="87">
        <v>0.11697</v>
      </c>
      <c r="E41754" s="88">
        <v>198902</v>
      </c>
      <c r="F41754" s="89">
        <f>+D41754*E41754</f>
        <v>23265.566940000001</v>
      </c>
    </row>
    <row r="41755" spans="1:6" ht="409.6" hidden="1" customHeight="1" thickBot="1" x14ac:dyDescent="0.25"/>
    <row r="41756" spans="1:6" ht="13.5" customHeight="1" thickBot="1" x14ac:dyDescent="0.25">
      <c r="A41756" s="90" t="s">
        <v>4893</v>
      </c>
      <c r="B41756" s="91"/>
      <c r="C41756" s="92">
        <v>7.7756114837871104</v>
      </c>
      <c r="D41756" s="91"/>
      <c r="E41756" s="93" t="s">
        <v>4884</v>
      </c>
      <c r="F41756" s="94">
        <v>91768</v>
      </c>
    </row>
    <row r="41757" spans="1:6" ht="0.2" customHeight="1" x14ac:dyDescent="0.2"/>
    <row r="41758" spans="1:6" ht="12.75" customHeight="1" x14ac:dyDescent="0.2">
      <c r="A41758" s="80" t="s">
        <v>4871</v>
      </c>
      <c r="B41758" s="81" t="s">
        <v>4894</v>
      </c>
      <c r="C41758" s="82" t="s">
        <v>4870</v>
      </c>
      <c r="D41758" s="82" t="s">
        <v>4873</v>
      </c>
      <c r="E41758" s="82" t="s">
        <v>4874</v>
      </c>
      <c r="F41758" s="83" t="s">
        <v>4875</v>
      </c>
    </row>
    <row r="41759" spans="1:6" ht="409.6" hidden="1" customHeight="1" x14ac:dyDescent="0.2"/>
    <row r="41760" spans="1:6" ht="25.5" customHeight="1" thickBot="1" x14ac:dyDescent="0.25">
      <c r="A41760" s="84" t="s">
        <v>4895</v>
      </c>
      <c r="B41760" s="85" t="s">
        <v>4896</v>
      </c>
      <c r="C41760" s="86" t="s">
        <v>4897</v>
      </c>
      <c r="D41760" s="87">
        <v>0.05</v>
      </c>
      <c r="E41760" s="88">
        <v>91768</v>
      </c>
      <c r="F41760" s="89">
        <f>+D41760*E41760</f>
        <v>4588.4000000000005</v>
      </c>
    </row>
    <row r="41761" spans="1:6" ht="409.6" hidden="1" customHeight="1" thickBot="1" x14ac:dyDescent="0.25"/>
    <row r="41762" spans="1:6" ht="13.5" customHeight="1" thickBot="1" x14ac:dyDescent="0.25">
      <c r="A41762" s="90" t="s">
        <v>4898</v>
      </c>
      <c r="B41762" s="91"/>
      <c r="C41762" s="92">
        <v>0.38874668171492499</v>
      </c>
      <c r="D41762" s="91"/>
      <c r="E41762" s="93" t="s">
        <v>4884</v>
      </c>
      <c r="F41762" s="94">
        <v>4588</v>
      </c>
    </row>
    <row r="41763" spans="1:6" ht="0.2" customHeight="1" x14ac:dyDescent="0.2"/>
    <row r="41764" spans="1:6" ht="12.75" customHeight="1" x14ac:dyDescent="0.2">
      <c r="A41764" s="80" t="s">
        <v>4871</v>
      </c>
      <c r="B41764" s="81" t="s">
        <v>4905</v>
      </c>
      <c r="C41764" s="82" t="s">
        <v>4870</v>
      </c>
      <c r="D41764" s="82" t="s">
        <v>4873</v>
      </c>
      <c r="E41764" s="82" t="s">
        <v>4874</v>
      </c>
      <c r="F41764" s="83" t="s">
        <v>4875</v>
      </c>
    </row>
    <row r="41765" spans="1:6" ht="409.6" hidden="1" customHeight="1" x14ac:dyDescent="0.2"/>
    <row r="41766" spans="1:6" ht="25.5" customHeight="1" thickBot="1" x14ac:dyDescent="0.25">
      <c r="A41766" s="84" t="s">
        <v>4949</v>
      </c>
      <c r="B41766" s="85" t="s">
        <v>4950</v>
      </c>
      <c r="C41766" s="86" t="s">
        <v>9</v>
      </c>
      <c r="D41766" s="87">
        <v>2</v>
      </c>
      <c r="E41766" s="88">
        <v>2140</v>
      </c>
      <c r="F41766" s="89">
        <f>+D41766*E41766</f>
        <v>4280</v>
      </c>
    </row>
    <row r="41767" spans="1:6" ht="409.6" hidden="1" customHeight="1" thickBot="1" x14ac:dyDescent="0.25"/>
    <row r="41768" spans="1:6" ht="13.5" customHeight="1" thickBot="1" x14ac:dyDescent="0.25">
      <c r="A41768" s="90" t="s">
        <v>4908</v>
      </c>
      <c r="B41768" s="91"/>
      <c r="C41768" s="92">
        <v>0.36264947640363598</v>
      </c>
      <c r="D41768" s="91"/>
      <c r="E41768" s="93" t="s">
        <v>4884</v>
      </c>
      <c r="F41768" s="94">
        <v>4280</v>
      </c>
    </row>
    <row r="41769" spans="1:6" ht="0.2" customHeight="1" thickBot="1" x14ac:dyDescent="0.25"/>
    <row r="41770" spans="1:6" ht="12.75" customHeight="1" thickBot="1" x14ac:dyDescent="0.3">
      <c r="A41770" s="157" t="s">
        <v>4909</v>
      </c>
      <c r="B41770" s="158"/>
      <c r="C41770" s="158"/>
      <c r="D41770" s="158"/>
      <c r="E41770" s="159">
        <v>1180203</v>
      </c>
      <c r="F41770" s="160"/>
    </row>
    <row r="41771" spans="1:6" ht="12.75" customHeight="1" x14ac:dyDescent="0.2"/>
    <row r="41772" spans="1:6" ht="12.75" customHeight="1" x14ac:dyDescent="0.2"/>
    <row r="41773" spans="1:6" ht="409.6" hidden="1" customHeight="1" x14ac:dyDescent="0.2"/>
    <row r="41774" spans="1:6" ht="12.75" customHeight="1" x14ac:dyDescent="0.25">
      <c r="A41774" s="144" t="s">
        <v>4868</v>
      </c>
      <c r="B41774" s="145"/>
      <c r="C41774" s="145"/>
      <c r="D41774" s="145"/>
      <c r="E41774" s="146"/>
      <c r="F41774" s="147"/>
    </row>
    <row r="41775" spans="1:6" ht="12.75" customHeight="1" x14ac:dyDescent="0.2">
      <c r="A41775" s="138" t="s">
        <v>4492</v>
      </c>
      <c r="B41775" s="139"/>
      <c r="C41775" s="139"/>
      <c r="D41775" s="140"/>
      <c r="E41775" s="76" t="s">
        <v>4869</v>
      </c>
      <c r="F41775" s="77" t="s">
        <v>4870</v>
      </c>
    </row>
    <row r="41776" spans="1:6" ht="12.75" customHeight="1" x14ac:dyDescent="0.2">
      <c r="A41776" s="141"/>
      <c r="B41776" s="142"/>
      <c r="C41776" s="142"/>
      <c r="D41776" s="143"/>
      <c r="E41776" s="78" t="s">
        <v>4491</v>
      </c>
      <c r="F41776" s="79" t="s">
        <v>9</v>
      </c>
    </row>
    <row r="41777" spans="1:6" ht="409.6" hidden="1" customHeight="1" x14ac:dyDescent="0.2"/>
    <row r="41778" spans="1:6" ht="12.75" customHeight="1" x14ac:dyDescent="0.2">
      <c r="A41778" s="80" t="s">
        <v>4871</v>
      </c>
      <c r="B41778" s="81" t="s">
        <v>4872</v>
      </c>
      <c r="C41778" s="82" t="s">
        <v>4870</v>
      </c>
      <c r="D41778" s="82" t="s">
        <v>4873</v>
      </c>
      <c r="E41778" s="82" t="s">
        <v>4874</v>
      </c>
      <c r="F41778" s="83" t="s">
        <v>4875</v>
      </c>
    </row>
    <row r="41779" spans="1:6" ht="409.6" hidden="1" customHeight="1" x14ac:dyDescent="0.2"/>
    <row r="41780" spans="1:6" ht="25.5" customHeight="1" x14ac:dyDescent="0.2">
      <c r="A41780" s="84" t="s">
        <v>7593</v>
      </c>
      <c r="B41780" s="85" t="s">
        <v>7594</v>
      </c>
      <c r="C41780" s="86" t="s">
        <v>9</v>
      </c>
      <c r="D41780" s="87">
        <v>12</v>
      </c>
      <c r="E41780" s="88">
        <v>36</v>
      </c>
      <c r="F41780" s="89">
        <f>+D41780*E41780</f>
        <v>432</v>
      </c>
    </row>
    <row r="41781" spans="1:6" ht="409.6" hidden="1" customHeight="1" x14ac:dyDescent="0.2"/>
    <row r="41782" spans="1:6" ht="25.5" customHeight="1" x14ac:dyDescent="0.2">
      <c r="A41782" s="84" t="s">
        <v>5621</v>
      </c>
      <c r="B41782" s="85" t="s">
        <v>5622</v>
      </c>
      <c r="C41782" s="86" t="s">
        <v>9</v>
      </c>
      <c r="D41782" s="87">
        <v>0.24787000000000001</v>
      </c>
      <c r="E41782" s="88">
        <v>41756</v>
      </c>
      <c r="F41782" s="89">
        <f>+D41782*E41782</f>
        <v>10350.059720000001</v>
      </c>
    </row>
    <row r="41783" spans="1:6" ht="409.6" hidden="1" customHeight="1" x14ac:dyDescent="0.2"/>
    <row r="41784" spans="1:6" ht="25.5" customHeight="1" x14ac:dyDescent="0.2">
      <c r="A41784" s="84" t="s">
        <v>5716</v>
      </c>
      <c r="B41784" s="85" t="s">
        <v>5717</v>
      </c>
      <c r="C41784" s="86" t="s">
        <v>263</v>
      </c>
      <c r="D41784" s="87">
        <v>2.2000000000000002</v>
      </c>
      <c r="E41784" s="88">
        <v>8110</v>
      </c>
      <c r="F41784" s="89">
        <f>+D41784*E41784</f>
        <v>17842</v>
      </c>
    </row>
    <row r="41785" spans="1:6" ht="409.6" hidden="1" customHeight="1" x14ac:dyDescent="0.2"/>
    <row r="41786" spans="1:6" ht="25.5" customHeight="1" x14ac:dyDescent="0.2">
      <c r="A41786" s="84" t="s">
        <v>7595</v>
      </c>
      <c r="B41786" s="85" t="s">
        <v>7596</v>
      </c>
      <c r="C41786" s="86" t="s">
        <v>9</v>
      </c>
      <c r="D41786" s="87">
        <v>1</v>
      </c>
      <c r="E41786" s="88">
        <v>106457</v>
      </c>
      <c r="F41786" s="89">
        <f>+D41786*E41786</f>
        <v>106457</v>
      </c>
    </row>
    <row r="41787" spans="1:6" ht="409.6" hidden="1" customHeight="1" x14ac:dyDescent="0.2"/>
    <row r="41788" spans="1:6" ht="25.5" customHeight="1" thickBot="1" x14ac:dyDescent="0.25">
      <c r="A41788" s="84" t="s">
        <v>7601</v>
      </c>
      <c r="B41788" s="85" t="s">
        <v>7602</v>
      </c>
      <c r="C41788" s="86" t="s">
        <v>4025</v>
      </c>
      <c r="D41788" s="87">
        <v>1</v>
      </c>
      <c r="E41788" s="88">
        <v>944486</v>
      </c>
      <c r="F41788" s="89">
        <f>+D41788*E41788</f>
        <v>944486</v>
      </c>
    </row>
    <row r="41789" spans="1:6" ht="409.6" hidden="1" customHeight="1" x14ac:dyDescent="0.2"/>
    <row r="41790" spans="1:6" ht="13.5" customHeight="1" thickBot="1" x14ac:dyDescent="0.25">
      <c r="A41790" s="90" t="s">
        <v>4883</v>
      </c>
      <c r="B41790" s="91"/>
      <c r="C41790" s="92">
        <v>91.472992358094302</v>
      </c>
      <c r="D41790" s="91"/>
      <c r="E41790" s="93" t="s">
        <v>4884</v>
      </c>
      <c r="F41790" s="94">
        <v>1079567</v>
      </c>
    </row>
    <row r="41791" spans="1:6" ht="0.2" customHeight="1" x14ac:dyDescent="0.2"/>
    <row r="41792" spans="1:6" ht="12.75" customHeight="1" x14ac:dyDescent="0.2">
      <c r="A41792" s="80" t="s">
        <v>4871</v>
      </c>
      <c r="B41792" s="81" t="s">
        <v>4885</v>
      </c>
      <c r="C41792" s="82" t="s">
        <v>4870</v>
      </c>
      <c r="D41792" s="82" t="s">
        <v>4873</v>
      </c>
      <c r="E41792" s="82" t="s">
        <v>4874</v>
      </c>
      <c r="F41792" s="83" t="s">
        <v>4875</v>
      </c>
    </row>
    <row r="41793" spans="1:6" ht="409.6" hidden="1" customHeight="1" x14ac:dyDescent="0.2"/>
    <row r="41794" spans="1:6" ht="25.5" customHeight="1" x14ac:dyDescent="0.2">
      <c r="A41794" s="84" t="s">
        <v>5541</v>
      </c>
      <c r="B41794" s="85" t="s">
        <v>5542</v>
      </c>
      <c r="C41794" s="86" t="s">
        <v>4888</v>
      </c>
      <c r="D41794" s="87">
        <v>0.34439999999999998</v>
      </c>
      <c r="E41794" s="88">
        <v>198902</v>
      </c>
      <c r="F41794" s="89">
        <f>+D41794*E41794</f>
        <v>68501.848799999992</v>
      </c>
    </row>
    <row r="41795" spans="1:6" ht="409.6" hidden="1" customHeight="1" x14ac:dyDescent="0.2"/>
    <row r="41796" spans="1:6" ht="25.5" customHeight="1" thickBot="1" x14ac:dyDescent="0.25">
      <c r="A41796" s="84" t="s">
        <v>4947</v>
      </c>
      <c r="B41796" s="85" t="s">
        <v>4948</v>
      </c>
      <c r="C41796" s="86" t="s">
        <v>4888</v>
      </c>
      <c r="D41796" s="87">
        <v>0.11697</v>
      </c>
      <c r="E41796" s="88">
        <v>198902</v>
      </c>
      <c r="F41796" s="89">
        <f>+D41796*E41796</f>
        <v>23265.566940000001</v>
      </c>
    </row>
    <row r="41797" spans="1:6" ht="409.6" hidden="1" customHeight="1" thickBot="1" x14ac:dyDescent="0.25"/>
    <row r="41798" spans="1:6" ht="13.5" customHeight="1" thickBot="1" x14ac:dyDescent="0.25">
      <c r="A41798" s="90" t="s">
        <v>4893</v>
      </c>
      <c r="B41798" s="91"/>
      <c r="C41798" s="92">
        <v>7.7756114837871104</v>
      </c>
      <c r="D41798" s="91"/>
      <c r="E41798" s="93" t="s">
        <v>4884</v>
      </c>
      <c r="F41798" s="94">
        <v>91768</v>
      </c>
    </row>
    <row r="41799" spans="1:6" ht="0.2" customHeight="1" x14ac:dyDescent="0.2"/>
    <row r="41800" spans="1:6" ht="12.75" customHeight="1" x14ac:dyDescent="0.2">
      <c r="A41800" s="80" t="s">
        <v>4871</v>
      </c>
      <c r="B41800" s="81" t="s">
        <v>4894</v>
      </c>
      <c r="C41800" s="82" t="s">
        <v>4870</v>
      </c>
      <c r="D41800" s="82" t="s">
        <v>4873</v>
      </c>
      <c r="E41800" s="82" t="s">
        <v>4874</v>
      </c>
      <c r="F41800" s="83" t="s">
        <v>4875</v>
      </c>
    </row>
    <row r="41801" spans="1:6" ht="409.6" hidden="1" customHeight="1" x14ac:dyDescent="0.2"/>
    <row r="41802" spans="1:6" ht="25.5" customHeight="1" thickBot="1" x14ac:dyDescent="0.25">
      <c r="A41802" s="84" t="s">
        <v>4895</v>
      </c>
      <c r="B41802" s="85" t="s">
        <v>4896</v>
      </c>
      <c r="C41802" s="86" t="s">
        <v>4897</v>
      </c>
      <c r="D41802" s="87">
        <v>0.05</v>
      </c>
      <c r="E41802" s="88">
        <v>91768</v>
      </c>
      <c r="F41802" s="89">
        <f>+D41802*E41802</f>
        <v>4588.4000000000005</v>
      </c>
    </row>
    <row r="41803" spans="1:6" ht="409.6" hidden="1" customHeight="1" thickBot="1" x14ac:dyDescent="0.25"/>
    <row r="41804" spans="1:6" ht="13.5" customHeight="1" thickBot="1" x14ac:dyDescent="0.25">
      <c r="A41804" s="90" t="s">
        <v>4898</v>
      </c>
      <c r="B41804" s="91"/>
      <c r="C41804" s="92">
        <v>0.38874668171492499</v>
      </c>
      <c r="D41804" s="91"/>
      <c r="E41804" s="93" t="s">
        <v>4884</v>
      </c>
      <c r="F41804" s="94">
        <v>4588</v>
      </c>
    </row>
    <row r="41805" spans="1:6" ht="0.2" customHeight="1" x14ac:dyDescent="0.2"/>
    <row r="41806" spans="1:6" ht="12.75" customHeight="1" x14ac:dyDescent="0.2">
      <c r="A41806" s="80" t="s">
        <v>4871</v>
      </c>
      <c r="B41806" s="81" t="s">
        <v>4905</v>
      </c>
      <c r="C41806" s="82" t="s">
        <v>4870</v>
      </c>
      <c r="D41806" s="82" t="s">
        <v>4873</v>
      </c>
      <c r="E41806" s="82" t="s">
        <v>4874</v>
      </c>
      <c r="F41806" s="83" t="s">
        <v>4875</v>
      </c>
    </row>
    <row r="41807" spans="1:6" ht="409.6" hidden="1" customHeight="1" x14ac:dyDescent="0.2"/>
    <row r="41808" spans="1:6" ht="25.5" customHeight="1" thickBot="1" x14ac:dyDescent="0.25">
      <c r="A41808" s="84" t="s">
        <v>4949</v>
      </c>
      <c r="B41808" s="85" t="s">
        <v>4950</v>
      </c>
      <c r="C41808" s="86" t="s">
        <v>9</v>
      </c>
      <c r="D41808" s="87">
        <v>2</v>
      </c>
      <c r="E41808" s="88">
        <v>2140</v>
      </c>
      <c r="F41808" s="89">
        <f>+D41808*E41808</f>
        <v>4280</v>
      </c>
    </row>
    <row r="41809" spans="1:6" ht="409.6" hidden="1" customHeight="1" thickBot="1" x14ac:dyDescent="0.25"/>
    <row r="41810" spans="1:6" ht="13.5" customHeight="1" thickBot="1" x14ac:dyDescent="0.25">
      <c r="A41810" s="90" t="s">
        <v>4908</v>
      </c>
      <c r="B41810" s="91"/>
      <c r="C41810" s="92">
        <v>0.36264947640363598</v>
      </c>
      <c r="D41810" s="91"/>
      <c r="E41810" s="93" t="s">
        <v>4884</v>
      </c>
      <c r="F41810" s="94">
        <v>4280</v>
      </c>
    </row>
    <row r="41811" spans="1:6" ht="0.2" customHeight="1" thickBot="1" x14ac:dyDescent="0.25"/>
    <row r="41812" spans="1:6" ht="12.75" customHeight="1" thickBot="1" x14ac:dyDescent="0.3">
      <c r="A41812" s="157" t="s">
        <v>4909</v>
      </c>
      <c r="B41812" s="158"/>
      <c r="C41812" s="158"/>
      <c r="D41812" s="158"/>
      <c r="E41812" s="159">
        <v>1180203</v>
      </c>
      <c r="F41812" s="160"/>
    </row>
    <row r="41813" spans="1:6" ht="12.75" customHeight="1" x14ac:dyDescent="0.2"/>
    <row r="41814" spans="1:6" ht="12.75" customHeight="1" x14ac:dyDescent="0.2"/>
    <row r="41815" spans="1:6" ht="409.6" hidden="1" customHeight="1" x14ac:dyDescent="0.2"/>
    <row r="41816" spans="1:6" ht="12.75" customHeight="1" x14ac:dyDescent="0.25">
      <c r="A41816" s="144" t="s">
        <v>4868</v>
      </c>
      <c r="B41816" s="145"/>
      <c r="C41816" s="145"/>
      <c r="D41816" s="145"/>
      <c r="E41816" s="146"/>
      <c r="F41816" s="147"/>
    </row>
    <row r="41817" spans="1:6" ht="12.75" customHeight="1" x14ac:dyDescent="0.2">
      <c r="A41817" s="138" t="s">
        <v>4495</v>
      </c>
      <c r="B41817" s="139"/>
      <c r="C41817" s="139"/>
      <c r="D41817" s="140"/>
      <c r="E41817" s="76" t="s">
        <v>4869</v>
      </c>
      <c r="F41817" s="77" t="s">
        <v>4870</v>
      </c>
    </row>
    <row r="41818" spans="1:6" ht="12.75" customHeight="1" x14ac:dyDescent="0.2">
      <c r="A41818" s="141"/>
      <c r="B41818" s="142"/>
      <c r="C41818" s="142"/>
      <c r="D41818" s="143"/>
      <c r="E41818" s="78" t="s">
        <v>4494</v>
      </c>
      <c r="F41818" s="79" t="s">
        <v>263</v>
      </c>
    </row>
    <row r="41819" spans="1:6" ht="409.6" hidden="1" customHeight="1" x14ac:dyDescent="0.2"/>
    <row r="41820" spans="1:6" ht="12.75" customHeight="1" x14ac:dyDescent="0.2">
      <c r="A41820" s="80" t="s">
        <v>4871</v>
      </c>
      <c r="B41820" s="81" t="s">
        <v>4872</v>
      </c>
      <c r="C41820" s="82" t="s">
        <v>4870</v>
      </c>
      <c r="D41820" s="82" t="s">
        <v>4873</v>
      </c>
      <c r="E41820" s="82" t="s">
        <v>4874</v>
      </c>
      <c r="F41820" s="83" t="s">
        <v>4875</v>
      </c>
    </row>
    <row r="41821" spans="1:6" ht="409.6" hidden="1" customHeight="1" x14ac:dyDescent="0.2"/>
    <row r="41822" spans="1:6" ht="25.5" customHeight="1" x14ac:dyDescent="0.2">
      <c r="A41822" s="84" t="s">
        <v>5537</v>
      </c>
      <c r="B41822" s="85" t="s">
        <v>5538</v>
      </c>
      <c r="C41822" s="86" t="s">
        <v>4880</v>
      </c>
      <c r="D41822" s="87">
        <v>0.02</v>
      </c>
      <c r="E41822" s="88">
        <v>219700</v>
      </c>
      <c r="F41822" s="89">
        <f>+D41822*E41822</f>
        <v>4394</v>
      </c>
    </row>
    <row r="41823" spans="1:6" ht="409.6" hidden="1" customHeight="1" x14ac:dyDescent="0.2"/>
    <row r="41824" spans="1:6" ht="25.5" customHeight="1" x14ac:dyDescent="0.2">
      <c r="A41824" s="84" t="s">
        <v>5539</v>
      </c>
      <c r="B41824" s="85" t="s">
        <v>5540</v>
      </c>
      <c r="C41824" s="86" t="s">
        <v>4880</v>
      </c>
      <c r="D41824" s="87">
        <v>0.02</v>
      </c>
      <c r="E41824" s="88">
        <v>171600</v>
      </c>
      <c r="F41824" s="89">
        <f>+D41824*E41824</f>
        <v>3432</v>
      </c>
    </row>
    <row r="41825" spans="1:6" ht="409.6" hidden="1" customHeight="1" x14ac:dyDescent="0.2"/>
    <row r="41826" spans="1:6" ht="25.5" customHeight="1" x14ac:dyDescent="0.2">
      <c r="A41826" s="84" t="s">
        <v>5400</v>
      </c>
      <c r="B41826" s="85" t="s">
        <v>5401</v>
      </c>
      <c r="C41826" s="86" t="s">
        <v>4880</v>
      </c>
      <c r="D41826" s="87">
        <v>0.02</v>
      </c>
      <c r="E41826" s="88">
        <v>40500</v>
      </c>
      <c r="F41826" s="89">
        <f>+D41826*E41826</f>
        <v>810</v>
      </c>
    </row>
    <row r="41827" spans="1:6" ht="409.6" hidden="1" customHeight="1" x14ac:dyDescent="0.2"/>
    <row r="41828" spans="1:6" ht="25.5" customHeight="1" x14ac:dyDescent="0.2">
      <c r="A41828" s="84" t="s">
        <v>5446</v>
      </c>
      <c r="B41828" s="85" t="s">
        <v>5447</v>
      </c>
      <c r="C41828" s="86" t="s">
        <v>4880</v>
      </c>
      <c r="D41828" s="87">
        <v>5.0000000000000001E-3</v>
      </c>
      <c r="E41828" s="88">
        <v>14600</v>
      </c>
      <c r="F41828" s="89">
        <f>+D41828*E41828</f>
        <v>73</v>
      </c>
    </row>
    <row r="41829" spans="1:6" ht="409.6" hidden="1" customHeight="1" x14ac:dyDescent="0.2"/>
    <row r="41830" spans="1:6" ht="25.5" customHeight="1" x14ac:dyDescent="0.2">
      <c r="A41830" s="84" t="s">
        <v>5450</v>
      </c>
      <c r="B41830" s="85" t="s">
        <v>5451</v>
      </c>
      <c r="C41830" s="86" t="s">
        <v>7</v>
      </c>
      <c r="D41830" s="87">
        <v>0.02</v>
      </c>
      <c r="E41830" s="88">
        <v>15900</v>
      </c>
      <c r="F41830" s="89">
        <f>+D41830*E41830</f>
        <v>318</v>
      </c>
    </row>
    <row r="41831" spans="1:6" ht="409.6" hidden="1" customHeight="1" x14ac:dyDescent="0.2"/>
    <row r="41832" spans="1:6" ht="25.5" customHeight="1" x14ac:dyDescent="0.2">
      <c r="A41832" s="84" t="s">
        <v>5680</v>
      </c>
      <c r="B41832" s="85" t="s">
        <v>5681</v>
      </c>
      <c r="C41832" s="86" t="s">
        <v>9</v>
      </c>
      <c r="D41832" s="87">
        <v>0.02</v>
      </c>
      <c r="E41832" s="88">
        <v>1310</v>
      </c>
      <c r="F41832" s="89">
        <f>+D41832*E41832</f>
        <v>26.2</v>
      </c>
    </row>
    <row r="41833" spans="1:6" ht="409.6" hidden="1" customHeight="1" x14ac:dyDescent="0.2"/>
    <row r="41834" spans="1:6" ht="25.5" customHeight="1" x14ac:dyDescent="0.2">
      <c r="A41834" s="84" t="s">
        <v>7607</v>
      </c>
      <c r="B41834" s="85" t="s">
        <v>7608</v>
      </c>
      <c r="C41834" s="86" t="s">
        <v>263</v>
      </c>
      <c r="D41834" s="87">
        <v>1.1000000000000001</v>
      </c>
      <c r="E41834" s="88">
        <v>10345</v>
      </c>
      <c r="F41834" s="89">
        <f>+D41834*E41834</f>
        <v>11379.500000000002</v>
      </c>
    </row>
    <row r="41835" spans="1:6" ht="409.6" hidden="1" customHeight="1" x14ac:dyDescent="0.2"/>
    <row r="41836" spans="1:6" ht="25.5" customHeight="1" x14ac:dyDescent="0.2">
      <c r="A41836" s="84" t="s">
        <v>5549</v>
      </c>
      <c r="B41836" s="85" t="s">
        <v>5550</v>
      </c>
      <c r="C41836" s="86" t="s">
        <v>117</v>
      </c>
      <c r="D41836" s="87">
        <v>2.4E-2</v>
      </c>
      <c r="E41836" s="88">
        <v>97384</v>
      </c>
      <c r="F41836" s="89">
        <f>+D41836*E41836</f>
        <v>2337.2159999999999</v>
      </c>
    </row>
    <row r="41837" spans="1:6" ht="409.6" hidden="1" customHeight="1" x14ac:dyDescent="0.2"/>
    <row r="41838" spans="1:6" ht="25.5" customHeight="1" x14ac:dyDescent="0.2">
      <c r="A41838" s="84" t="s">
        <v>6946</v>
      </c>
      <c r="B41838" s="85" t="s">
        <v>6947</v>
      </c>
      <c r="C41838" s="86" t="s">
        <v>7</v>
      </c>
      <c r="D41838" s="87">
        <v>0.05</v>
      </c>
      <c r="E41838" s="88">
        <v>8800</v>
      </c>
      <c r="F41838" s="89">
        <f>+D41838*E41838</f>
        <v>440</v>
      </c>
    </row>
    <row r="41839" spans="1:6" ht="409.6" hidden="1" customHeight="1" x14ac:dyDescent="0.2"/>
    <row r="41840" spans="1:6" ht="25.5" customHeight="1" thickBot="1" x14ac:dyDescent="0.25">
      <c r="A41840" s="84" t="s">
        <v>5218</v>
      </c>
      <c r="B41840" s="85" t="s">
        <v>5219</v>
      </c>
      <c r="C41840" s="86" t="s">
        <v>9</v>
      </c>
      <c r="D41840" s="87">
        <v>4</v>
      </c>
      <c r="E41840" s="88">
        <v>1074</v>
      </c>
      <c r="F41840" s="89">
        <f>+D41840*E41840</f>
        <v>4296</v>
      </c>
    </row>
    <row r="41841" spans="1:6" ht="409.6" hidden="1" customHeight="1" thickBot="1" x14ac:dyDescent="0.25"/>
    <row r="41842" spans="1:6" ht="13.5" customHeight="1" thickBot="1" x14ac:dyDescent="0.25">
      <c r="A41842" s="90" t="s">
        <v>4883</v>
      </c>
      <c r="B41842" s="91"/>
      <c r="C41842" s="92">
        <v>49.827002155679899</v>
      </c>
      <c r="D41842" s="91"/>
      <c r="E41842" s="93" t="s">
        <v>4884</v>
      </c>
      <c r="F41842" s="94">
        <v>27506</v>
      </c>
    </row>
    <row r="41843" spans="1:6" ht="0.2" customHeight="1" x14ac:dyDescent="0.2"/>
    <row r="41844" spans="1:6" ht="12.75" customHeight="1" x14ac:dyDescent="0.2">
      <c r="A41844" s="80" t="s">
        <v>4871</v>
      </c>
      <c r="B41844" s="81" t="s">
        <v>4885</v>
      </c>
      <c r="C41844" s="82" t="s">
        <v>4870</v>
      </c>
      <c r="D41844" s="82" t="s">
        <v>4873</v>
      </c>
      <c r="E41844" s="82" t="s">
        <v>4874</v>
      </c>
      <c r="F41844" s="83" t="s">
        <v>4875</v>
      </c>
    </row>
    <row r="41845" spans="1:6" ht="409.6" hidden="1" customHeight="1" x14ac:dyDescent="0.2"/>
    <row r="41846" spans="1:6" ht="25.5" customHeight="1" x14ac:dyDescent="0.2">
      <c r="A41846" s="84" t="s">
        <v>5543</v>
      </c>
      <c r="B41846" s="85" t="s">
        <v>5544</v>
      </c>
      <c r="C41846" s="86" t="s">
        <v>4888</v>
      </c>
      <c r="D41846" s="87">
        <v>2.8570000000000002E-2</v>
      </c>
      <c r="E41846" s="88">
        <v>117001</v>
      </c>
      <c r="F41846" s="89">
        <f>+D41846*E41846</f>
        <v>3342.71857</v>
      </c>
    </row>
    <row r="41847" spans="1:6" ht="409.6" hidden="1" customHeight="1" x14ac:dyDescent="0.2"/>
    <row r="41848" spans="1:6" ht="25.5" customHeight="1" thickBot="1" x14ac:dyDescent="0.25">
      <c r="A41848" s="84" t="s">
        <v>4912</v>
      </c>
      <c r="B41848" s="85" t="s">
        <v>4913</v>
      </c>
      <c r="C41848" s="86" t="s">
        <v>4888</v>
      </c>
      <c r="D41848" s="87">
        <v>0.125</v>
      </c>
      <c r="E41848" s="88">
        <v>184277</v>
      </c>
      <c r="F41848" s="89">
        <f>+D41848*E41848</f>
        <v>23034.625</v>
      </c>
    </row>
    <row r="41849" spans="1:6" ht="409.6" hidden="1" customHeight="1" thickBot="1" x14ac:dyDescent="0.25"/>
    <row r="41850" spans="1:6" ht="13.5" customHeight="1" thickBot="1" x14ac:dyDescent="0.25">
      <c r="A41850" s="90" t="s">
        <v>4893</v>
      </c>
      <c r="B41850" s="91"/>
      <c r="C41850" s="92">
        <v>47.7836349473761</v>
      </c>
      <c r="D41850" s="91"/>
      <c r="E41850" s="93" t="s">
        <v>4884</v>
      </c>
      <c r="F41850" s="94">
        <v>26378</v>
      </c>
    </row>
    <row r="41851" spans="1:6" ht="0.2" customHeight="1" x14ac:dyDescent="0.2"/>
    <row r="41852" spans="1:6" ht="12.75" customHeight="1" x14ac:dyDescent="0.2">
      <c r="A41852" s="80" t="s">
        <v>4871</v>
      </c>
      <c r="B41852" s="81" t="s">
        <v>4894</v>
      </c>
      <c r="C41852" s="82" t="s">
        <v>4870</v>
      </c>
      <c r="D41852" s="82" t="s">
        <v>4873</v>
      </c>
      <c r="E41852" s="82" t="s">
        <v>4874</v>
      </c>
      <c r="F41852" s="83" t="s">
        <v>4875</v>
      </c>
    </row>
    <row r="41853" spans="1:6" ht="409.6" hidden="1" customHeight="1" x14ac:dyDescent="0.2"/>
    <row r="41854" spans="1:6" ht="25.5" customHeight="1" thickBot="1" x14ac:dyDescent="0.25">
      <c r="A41854" s="84" t="s">
        <v>4895</v>
      </c>
      <c r="B41854" s="85" t="s">
        <v>4896</v>
      </c>
      <c r="C41854" s="86" t="s">
        <v>4897</v>
      </c>
      <c r="D41854" s="87">
        <v>0.05</v>
      </c>
      <c r="E41854" s="88">
        <v>26378</v>
      </c>
      <c r="F41854" s="89">
        <f>+D41854*E41854</f>
        <v>1318.9</v>
      </c>
    </row>
    <row r="41855" spans="1:6" ht="409.6" hidden="1" customHeight="1" thickBot="1" x14ac:dyDescent="0.25"/>
    <row r="41856" spans="1:6" ht="13.5" customHeight="1" thickBot="1" x14ac:dyDescent="0.25">
      <c r="A41856" s="90" t="s">
        <v>4898</v>
      </c>
      <c r="B41856" s="91"/>
      <c r="C41856" s="92">
        <v>2.3893628969440099</v>
      </c>
      <c r="D41856" s="91"/>
      <c r="E41856" s="93" t="s">
        <v>4884</v>
      </c>
      <c r="F41856" s="94">
        <v>1319</v>
      </c>
    </row>
    <row r="41857" spans="1:6" ht="0.2" customHeight="1" thickBot="1" x14ac:dyDescent="0.25"/>
    <row r="41858" spans="1:6" ht="12.75" customHeight="1" thickBot="1" x14ac:dyDescent="0.3">
      <c r="A41858" s="157" t="s">
        <v>4909</v>
      </c>
      <c r="B41858" s="158"/>
      <c r="C41858" s="158"/>
      <c r="D41858" s="158"/>
      <c r="E41858" s="159">
        <v>55203</v>
      </c>
      <c r="F41858" s="160"/>
    </row>
    <row r="41859" spans="1:6" ht="12.75" customHeight="1" x14ac:dyDescent="0.2"/>
    <row r="41860" spans="1:6" ht="12.75" customHeight="1" x14ac:dyDescent="0.2"/>
    <row r="41861" spans="1:6" ht="409.6" hidden="1" customHeight="1" x14ac:dyDescent="0.2"/>
    <row r="41862" spans="1:6" ht="12.75" customHeight="1" x14ac:dyDescent="0.25">
      <c r="A41862" s="144" t="s">
        <v>4868</v>
      </c>
      <c r="B41862" s="145"/>
      <c r="C41862" s="145"/>
      <c r="D41862" s="145"/>
      <c r="E41862" s="146"/>
      <c r="F41862" s="147"/>
    </row>
    <row r="41863" spans="1:6" ht="12.75" customHeight="1" x14ac:dyDescent="0.2">
      <c r="A41863" s="138" t="s">
        <v>4497</v>
      </c>
      <c r="B41863" s="139"/>
      <c r="C41863" s="139"/>
      <c r="D41863" s="140"/>
      <c r="E41863" s="76" t="s">
        <v>4869</v>
      </c>
      <c r="F41863" s="77" t="s">
        <v>4870</v>
      </c>
    </row>
    <row r="41864" spans="1:6" ht="12.75" customHeight="1" x14ac:dyDescent="0.2">
      <c r="A41864" s="141"/>
      <c r="B41864" s="142"/>
      <c r="C41864" s="142"/>
      <c r="D41864" s="143"/>
      <c r="E41864" s="78" t="s">
        <v>4496</v>
      </c>
      <c r="F41864" s="79" t="s">
        <v>263</v>
      </c>
    </row>
    <row r="41865" spans="1:6" ht="409.6" hidden="1" customHeight="1" x14ac:dyDescent="0.2"/>
    <row r="41866" spans="1:6" ht="12.75" customHeight="1" x14ac:dyDescent="0.2">
      <c r="A41866" s="80" t="s">
        <v>4871</v>
      </c>
      <c r="B41866" s="81" t="s">
        <v>4872</v>
      </c>
      <c r="C41866" s="82" t="s">
        <v>4870</v>
      </c>
      <c r="D41866" s="82" t="s">
        <v>4873</v>
      </c>
      <c r="E41866" s="82" t="s">
        <v>4874</v>
      </c>
      <c r="F41866" s="83" t="s">
        <v>4875</v>
      </c>
    </row>
    <row r="41867" spans="1:6" ht="409.6" hidden="1" customHeight="1" x14ac:dyDescent="0.2"/>
    <row r="41868" spans="1:6" ht="25.5" customHeight="1" x14ac:dyDescent="0.2">
      <c r="A41868" s="84" t="s">
        <v>5154</v>
      </c>
      <c r="B41868" s="85" t="s">
        <v>5155</v>
      </c>
      <c r="C41868" s="86" t="s">
        <v>106</v>
      </c>
      <c r="D41868" s="87">
        <v>1.0500000000000001E-2</v>
      </c>
      <c r="E41868" s="88">
        <v>405694</v>
      </c>
      <c r="F41868" s="89">
        <f>+D41868*E41868</f>
        <v>4259.7870000000003</v>
      </c>
    </row>
    <row r="41869" spans="1:6" ht="409.6" hidden="1" customHeight="1" x14ac:dyDescent="0.2"/>
    <row r="41870" spans="1:6" ht="25.5" customHeight="1" x14ac:dyDescent="0.2">
      <c r="A41870" s="84" t="s">
        <v>7609</v>
      </c>
      <c r="B41870" s="85" t="s">
        <v>7610</v>
      </c>
      <c r="C41870" s="86" t="s">
        <v>263</v>
      </c>
      <c r="D41870" s="87">
        <v>9.9749999999999996</v>
      </c>
      <c r="E41870" s="88">
        <v>3045</v>
      </c>
      <c r="F41870" s="89">
        <f>+D41870*E41870</f>
        <v>30373.875</v>
      </c>
    </row>
    <row r="41871" spans="1:6" ht="409.6" hidden="1" customHeight="1" x14ac:dyDescent="0.2"/>
    <row r="41872" spans="1:6" ht="25.5" customHeight="1" x14ac:dyDescent="0.2">
      <c r="A41872" s="84" t="s">
        <v>7611</v>
      </c>
      <c r="B41872" s="85" t="s">
        <v>7612</v>
      </c>
      <c r="C41872" s="86" t="s">
        <v>263</v>
      </c>
      <c r="D41872" s="87">
        <v>0.84</v>
      </c>
      <c r="E41872" s="88">
        <v>7957</v>
      </c>
      <c r="F41872" s="89">
        <f>+D41872*E41872</f>
        <v>6683.88</v>
      </c>
    </row>
    <row r="41873" spans="1:6" ht="409.6" hidden="1" customHeight="1" x14ac:dyDescent="0.2"/>
    <row r="41874" spans="1:6" ht="25.5" customHeight="1" x14ac:dyDescent="0.2">
      <c r="A41874" s="84" t="s">
        <v>5549</v>
      </c>
      <c r="B41874" s="85" t="s">
        <v>5550</v>
      </c>
      <c r="C41874" s="86" t="s">
        <v>117</v>
      </c>
      <c r="D41874" s="87">
        <v>0.09</v>
      </c>
      <c r="E41874" s="88">
        <v>97384</v>
      </c>
      <c r="F41874" s="89">
        <f>+D41874*E41874</f>
        <v>8764.56</v>
      </c>
    </row>
    <row r="41875" spans="1:6" ht="409.6" hidden="1" customHeight="1" x14ac:dyDescent="0.2"/>
    <row r="41876" spans="1:6" ht="25.5" customHeight="1" x14ac:dyDescent="0.2">
      <c r="A41876" s="84" t="s">
        <v>5218</v>
      </c>
      <c r="B41876" s="85" t="s">
        <v>5219</v>
      </c>
      <c r="C41876" s="86" t="s">
        <v>9</v>
      </c>
      <c r="D41876" s="87">
        <v>6</v>
      </c>
      <c r="E41876" s="88">
        <v>1074</v>
      </c>
      <c r="F41876" s="89">
        <f>+D41876*E41876</f>
        <v>6444</v>
      </c>
    </row>
    <row r="41877" spans="1:6" ht="409.6" hidden="1" customHeight="1" x14ac:dyDescent="0.2"/>
    <row r="41878" spans="1:6" ht="25.5" customHeight="1" x14ac:dyDescent="0.2">
      <c r="A41878" s="84" t="s">
        <v>7613</v>
      </c>
      <c r="B41878" s="85" t="s">
        <v>7614</v>
      </c>
      <c r="C41878" s="86" t="s">
        <v>263</v>
      </c>
      <c r="D41878" s="87">
        <v>2.06</v>
      </c>
      <c r="E41878" s="88">
        <v>17509</v>
      </c>
      <c r="F41878" s="89">
        <f>+D41878*E41878</f>
        <v>36068.54</v>
      </c>
    </row>
    <row r="41879" spans="1:6" ht="409.6" hidden="1" customHeight="1" x14ac:dyDescent="0.2"/>
    <row r="41880" spans="1:6" ht="25.5" customHeight="1" x14ac:dyDescent="0.2">
      <c r="A41880" s="84" t="s">
        <v>5446</v>
      </c>
      <c r="B41880" s="85" t="s">
        <v>5447</v>
      </c>
      <c r="C41880" s="86" t="s">
        <v>4880</v>
      </c>
      <c r="D41880" s="87">
        <v>1.2E-2</v>
      </c>
      <c r="E41880" s="88">
        <v>14600</v>
      </c>
      <c r="F41880" s="89">
        <f>+D41880*E41880</f>
        <v>175.20000000000002</v>
      </c>
    </row>
    <row r="41881" spans="1:6" ht="409.6" hidden="1" customHeight="1" x14ac:dyDescent="0.2"/>
    <row r="41882" spans="1:6" ht="25.5" customHeight="1" x14ac:dyDescent="0.2">
      <c r="A41882" s="84" t="s">
        <v>5450</v>
      </c>
      <c r="B41882" s="85" t="s">
        <v>5451</v>
      </c>
      <c r="C41882" s="86" t="s">
        <v>7</v>
      </c>
      <c r="D41882" s="87">
        <v>0.1</v>
      </c>
      <c r="E41882" s="88">
        <v>15900</v>
      </c>
      <c r="F41882" s="89">
        <f>+D41882*E41882</f>
        <v>1590</v>
      </c>
    </row>
    <row r="41883" spans="1:6" ht="409.6" hidden="1" customHeight="1" x14ac:dyDescent="0.2"/>
    <row r="41884" spans="1:6" ht="25.5" customHeight="1" x14ac:dyDescent="0.2">
      <c r="A41884" s="84" t="s">
        <v>5537</v>
      </c>
      <c r="B41884" s="85" t="s">
        <v>5538</v>
      </c>
      <c r="C41884" s="86" t="s">
        <v>4880</v>
      </c>
      <c r="D41884" s="87">
        <v>0.05</v>
      </c>
      <c r="E41884" s="88">
        <v>219700</v>
      </c>
      <c r="F41884" s="89">
        <f>+D41884*E41884</f>
        <v>10985</v>
      </c>
    </row>
    <row r="41885" spans="1:6" ht="409.6" hidden="1" customHeight="1" x14ac:dyDescent="0.2"/>
    <row r="41886" spans="1:6" ht="25.5" customHeight="1" x14ac:dyDescent="0.2">
      <c r="A41886" s="84" t="s">
        <v>5680</v>
      </c>
      <c r="B41886" s="85" t="s">
        <v>5681</v>
      </c>
      <c r="C41886" s="86" t="s">
        <v>9</v>
      </c>
      <c r="D41886" s="87">
        <v>0.5</v>
      </c>
      <c r="E41886" s="88">
        <v>1310</v>
      </c>
      <c r="F41886" s="89">
        <f>+D41886*E41886</f>
        <v>655</v>
      </c>
    </row>
    <row r="41887" spans="1:6" ht="409.6" hidden="1" customHeight="1" x14ac:dyDescent="0.2"/>
    <row r="41888" spans="1:6" ht="25.5" customHeight="1" x14ac:dyDescent="0.2">
      <c r="A41888" s="84" t="s">
        <v>6946</v>
      </c>
      <c r="B41888" s="85" t="s">
        <v>6947</v>
      </c>
      <c r="C41888" s="86" t="s">
        <v>7</v>
      </c>
      <c r="D41888" s="87">
        <v>0.75</v>
      </c>
      <c r="E41888" s="88">
        <v>8800</v>
      </c>
      <c r="F41888" s="89">
        <f>+D41888*E41888</f>
        <v>6600</v>
      </c>
    </row>
    <row r="41889" spans="1:6" ht="409.6" hidden="1" customHeight="1" x14ac:dyDescent="0.2"/>
    <row r="41890" spans="1:6" ht="25.5" customHeight="1" x14ac:dyDescent="0.2">
      <c r="A41890" s="84" t="s">
        <v>5400</v>
      </c>
      <c r="B41890" s="85" t="s">
        <v>5401</v>
      </c>
      <c r="C41890" s="86" t="s">
        <v>4880</v>
      </c>
      <c r="D41890" s="87">
        <v>0.04</v>
      </c>
      <c r="E41890" s="88">
        <v>40500</v>
      </c>
      <c r="F41890" s="89">
        <f>+D41890*E41890</f>
        <v>1620</v>
      </c>
    </row>
    <row r="41891" spans="1:6" ht="409.6" hidden="1" customHeight="1" x14ac:dyDescent="0.2"/>
    <row r="41892" spans="1:6" ht="25.5" customHeight="1" thickBot="1" x14ac:dyDescent="0.25">
      <c r="A41892" s="84" t="s">
        <v>5539</v>
      </c>
      <c r="B41892" s="85" t="s">
        <v>5540</v>
      </c>
      <c r="C41892" s="86" t="s">
        <v>4880</v>
      </c>
      <c r="D41892" s="87">
        <v>0.05</v>
      </c>
      <c r="E41892" s="88">
        <v>171600</v>
      </c>
      <c r="F41892" s="89">
        <f>+D41892*E41892</f>
        <v>8580</v>
      </c>
    </row>
    <row r="41893" spans="1:6" ht="409.6" hidden="1" customHeight="1" thickBot="1" x14ac:dyDescent="0.25"/>
    <row r="41894" spans="1:6" ht="13.5" customHeight="1" thickBot="1" x14ac:dyDescent="0.25">
      <c r="A41894" s="90" t="s">
        <v>4883</v>
      </c>
      <c r="B41894" s="91"/>
      <c r="C41894" s="92">
        <v>62.848208482391897</v>
      </c>
      <c r="D41894" s="91"/>
      <c r="E41894" s="93" t="s">
        <v>4884</v>
      </c>
      <c r="F41894" s="94">
        <v>122801</v>
      </c>
    </row>
    <row r="41895" spans="1:6" ht="0.2" customHeight="1" x14ac:dyDescent="0.2"/>
    <row r="41896" spans="1:6" ht="12.75" customHeight="1" x14ac:dyDescent="0.2">
      <c r="A41896" s="80" t="s">
        <v>4871</v>
      </c>
      <c r="B41896" s="81" t="s">
        <v>4885</v>
      </c>
      <c r="C41896" s="82" t="s">
        <v>4870</v>
      </c>
      <c r="D41896" s="82" t="s">
        <v>4873</v>
      </c>
      <c r="E41896" s="82" t="s">
        <v>4874</v>
      </c>
      <c r="F41896" s="83" t="s">
        <v>4875</v>
      </c>
    </row>
    <row r="41897" spans="1:6" ht="409.6" hidden="1" customHeight="1" x14ac:dyDescent="0.2"/>
    <row r="41898" spans="1:6" ht="25.5" customHeight="1" x14ac:dyDescent="0.2">
      <c r="A41898" s="84" t="s">
        <v>4912</v>
      </c>
      <c r="B41898" s="85" t="s">
        <v>4913</v>
      </c>
      <c r="C41898" s="86" t="s">
        <v>4888</v>
      </c>
      <c r="D41898" s="87">
        <v>0.33831</v>
      </c>
      <c r="E41898" s="88">
        <v>184277</v>
      </c>
      <c r="F41898" s="89">
        <f>+D41898*E41898</f>
        <v>62342.75187</v>
      </c>
    </row>
    <row r="41899" spans="1:6" ht="409.6" hidden="1" customHeight="1" x14ac:dyDescent="0.2"/>
    <row r="41900" spans="1:6" ht="25.5" customHeight="1" thickBot="1" x14ac:dyDescent="0.25">
      <c r="A41900" s="84" t="s">
        <v>5543</v>
      </c>
      <c r="B41900" s="85" t="s">
        <v>5544</v>
      </c>
      <c r="C41900" s="86" t="s">
        <v>4888</v>
      </c>
      <c r="D41900" s="87">
        <v>5.8049999999999997E-2</v>
      </c>
      <c r="E41900" s="88">
        <v>117001</v>
      </c>
      <c r="F41900" s="89">
        <f>+D41900*E41900</f>
        <v>6791.90805</v>
      </c>
    </row>
    <row r="41901" spans="1:6" ht="409.6" hidden="1" customHeight="1" thickBot="1" x14ac:dyDescent="0.25"/>
    <row r="41902" spans="1:6" ht="13.5" customHeight="1" thickBot="1" x14ac:dyDescent="0.25">
      <c r="A41902" s="90" t="s">
        <v>4893</v>
      </c>
      <c r="B41902" s="91"/>
      <c r="C41902" s="92">
        <v>35.382536733659897</v>
      </c>
      <c r="D41902" s="91"/>
      <c r="E41902" s="93" t="s">
        <v>4884</v>
      </c>
      <c r="F41902" s="94">
        <v>69135</v>
      </c>
    </row>
    <row r="41903" spans="1:6" ht="0.2" customHeight="1" x14ac:dyDescent="0.2"/>
    <row r="41904" spans="1:6" ht="12.75" customHeight="1" x14ac:dyDescent="0.2">
      <c r="A41904" s="80" t="s">
        <v>4871</v>
      </c>
      <c r="B41904" s="81" t="s">
        <v>4894</v>
      </c>
      <c r="C41904" s="82" t="s">
        <v>4870</v>
      </c>
      <c r="D41904" s="82" t="s">
        <v>4873</v>
      </c>
      <c r="E41904" s="82" t="s">
        <v>4874</v>
      </c>
      <c r="F41904" s="83" t="s">
        <v>4875</v>
      </c>
    </row>
    <row r="41905" spans="1:6" ht="409.6" hidden="1" customHeight="1" x14ac:dyDescent="0.2"/>
    <row r="41906" spans="1:6" ht="25.5" customHeight="1" thickBot="1" x14ac:dyDescent="0.25">
      <c r="A41906" s="84" t="s">
        <v>4895</v>
      </c>
      <c r="B41906" s="85" t="s">
        <v>4896</v>
      </c>
      <c r="C41906" s="86" t="s">
        <v>4897</v>
      </c>
      <c r="D41906" s="87">
        <v>0.05</v>
      </c>
      <c r="E41906" s="88">
        <v>69135</v>
      </c>
      <c r="F41906" s="89">
        <f>+D41906*E41906</f>
        <v>3456.75</v>
      </c>
    </row>
    <row r="41907" spans="1:6" ht="409.6" hidden="1" customHeight="1" thickBot="1" x14ac:dyDescent="0.25"/>
    <row r="41908" spans="1:6" ht="13.5" customHeight="1" thickBot="1" x14ac:dyDescent="0.25">
      <c r="A41908" s="90" t="s">
        <v>4898</v>
      </c>
      <c r="B41908" s="91"/>
      <c r="C41908" s="92">
        <v>1.76925478394825</v>
      </c>
      <c r="D41908" s="91"/>
      <c r="E41908" s="93" t="s">
        <v>4884</v>
      </c>
      <c r="F41908" s="94">
        <v>3457</v>
      </c>
    </row>
    <row r="41909" spans="1:6" ht="0.2" customHeight="1" thickBot="1" x14ac:dyDescent="0.25"/>
    <row r="41910" spans="1:6" ht="12.75" customHeight="1" thickBot="1" x14ac:dyDescent="0.3">
      <c r="A41910" s="157" t="s">
        <v>4909</v>
      </c>
      <c r="B41910" s="158"/>
      <c r="C41910" s="158"/>
      <c r="D41910" s="158"/>
      <c r="E41910" s="159">
        <v>195393</v>
      </c>
      <c r="F41910" s="160"/>
    </row>
    <row r="41911" spans="1:6" ht="12.75" customHeight="1" x14ac:dyDescent="0.2"/>
    <row r="41912" spans="1:6" ht="12.75" customHeight="1" x14ac:dyDescent="0.2"/>
    <row r="41913" spans="1:6" ht="409.6" hidden="1" customHeight="1" x14ac:dyDescent="0.2"/>
    <row r="41914" spans="1:6" ht="12.75" customHeight="1" x14ac:dyDescent="0.25">
      <c r="A41914" s="144" t="s">
        <v>4868</v>
      </c>
      <c r="B41914" s="145"/>
      <c r="C41914" s="145"/>
      <c r="D41914" s="145"/>
      <c r="E41914" s="146"/>
      <c r="F41914" s="147"/>
    </row>
    <row r="41915" spans="1:6" ht="12.75" customHeight="1" x14ac:dyDescent="0.2">
      <c r="A41915" s="138" t="s">
        <v>4499</v>
      </c>
      <c r="B41915" s="139"/>
      <c r="C41915" s="139"/>
      <c r="D41915" s="140"/>
      <c r="E41915" s="76" t="s">
        <v>4869</v>
      </c>
      <c r="F41915" s="77" t="s">
        <v>4870</v>
      </c>
    </row>
    <row r="41916" spans="1:6" ht="12.75" customHeight="1" x14ac:dyDescent="0.2">
      <c r="A41916" s="141"/>
      <c r="B41916" s="142"/>
      <c r="C41916" s="142"/>
      <c r="D41916" s="143"/>
      <c r="E41916" s="78" t="s">
        <v>4498</v>
      </c>
      <c r="F41916" s="79" t="s">
        <v>263</v>
      </c>
    </row>
    <row r="41917" spans="1:6" ht="409.6" hidden="1" customHeight="1" x14ac:dyDescent="0.2"/>
    <row r="41918" spans="1:6" ht="12.75" customHeight="1" x14ac:dyDescent="0.2">
      <c r="A41918" s="80" t="s">
        <v>4871</v>
      </c>
      <c r="B41918" s="81" t="s">
        <v>4872</v>
      </c>
      <c r="C41918" s="82" t="s">
        <v>4870</v>
      </c>
      <c r="D41918" s="82" t="s">
        <v>4873</v>
      </c>
      <c r="E41918" s="82" t="s">
        <v>4874</v>
      </c>
      <c r="F41918" s="83" t="s">
        <v>4875</v>
      </c>
    </row>
    <row r="41919" spans="1:6" ht="409.6" hidden="1" customHeight="1" x14ac:dyDescent="0.2"/>
    <row r="41920" spans="1:6" ht="25.5" customHeight="1" x14ac:dyDescent="0.2">
      <c r="A41920" s="84" t="s">
        <v>7585</v>
      </c>
      <c r="B41920" s="85" t="s">
        <v>7586</v>
      </c>
      <c r="C41920" s="86" t="s">
        <v>263</v>
      </c>
      <c r="D41920" s="87">
        <v>1.05</v>
      </c>
      <c r="E41920" s="88">
        <v>10078</v>
      </c>
      <c r="F41920" s="89">
        <f>+D41920*E41920</f>
        <v>10581.9</v>
      </c>
    </row>
    <row r="41921" spans="1:6" ht="409.6" hidden="1" customHeight="1" x14ac:dyDescent="0.2"/>
    <row r="41922" spans="1:6" ht="25.5" customHeight="1" x14ac:dyDescent="0.2">
      <c r="A41922" s="84" t="s">
        <v>7615</v>
      </c>
      <c r="B41922" s="85" t="s">
        <v>7616</v>
      </c>
      <c r="C41922" s="86" t="s">
        <v>9</v>
      </c>
      <c r="D41922" s="87">
        <v>1.47E-2</v>
      </c>
      <c r="E41922" s="88">
        <v>624006</v>
      </c>
      <c r="F41922" s="89">
        <f>+D41922*E41922</f>
        <v>9172.8881999999994</v>
      </c>
    </row>
    <row r="41923" spans="1:6" ht="409.6" hidden="1" customHeight="1" x14ac:dyDescent="0.2"/>
    <row r="41924" spans="1:6" ht="25.5" customHeight="1" x14ac:dyDescent="0.2">
      <c r="A41924" s="84" t="s">
        <v>7617</v>
      </c>
      <c r="B41924" s="85" t="s">
        <v>7618</v>
      </c>
      <c r="C41924" s="86" t="s">
        <v>7</v>
      </c>
      <c r="D41924" s="87">
        <v>10.97</v>
      </c>
      <c r="E41924" s="88">
        <v>3850</v>
      </c>
      <c r="F41924" s="89">
        <f>+D41924*E41924</f>
        <v>42234.5</v>
      </c>
    </row>
    <row r="41925" spans="1:6" ht="409.6" hidden="1" customHeight="1" x14ac:dyDescent="0.2"/>
    <row r="41926" spans="1:6" ht="25.5" customHeight="1" x14ac:dyDescent="0.2">
      <c r="A41926" s="84" t="s">
        <v>5258</v>
      </c>
      <c r="B41926" s="85" t="s">
        <v>5259</v>
      </c>
      <c r="C41926" s="86" t="s">
        <v>7</v>
      </c>
      <c r="D41926" s="87">
        <v>0.1215</v>
      </c>
      <c r="E41926" s="88">
        <v>5242</v>
      </c>
      <c r="F41926" s="89">
        <f>+D41926*E41926</f>
        <v>636.90300000000002</v>
      </c>
    </row>
    <row r="41927" spans="1:6" ht="409.6" hidden="1" customHeight="1" x14ac:dyDescent="0.2"/>
    <row r="41928" spans="1:6" ht="25.5" customHeight="1" x14ac:dyDescent="0.2">
      <c r="A41928" s="84" t="s">
        <v>7619</v>
      </c>
      <c r="B41928" s="85" t="s">
        <v>7620</v>
      </c>
      <c r="C41928" s="86" t="s">
        <v>263</v>
      </c>
      <c r="D41928" s="87">
        <v>2.71</v>
      </c>
      <c r="E41928" s="88">
        <v>16200</v>
      </c>
      <c r="F41928" s="89">
        <f>+D41928*E41928</f>
        <v>43902</v>
      </c>
    </row>
    <row r="41929" spans="1:6" ht="409.6" hidden="1" customHeight="1" x14ac:dyDescent="0.2"/>
    <row r="41930" spans="1:6" ht="25.5" customHeight="1" x14ac:dyDescent="0.2">
      <c r="A41930" s="84" t="s">
        <v>7506</v>
      </c>
      <c r="B41930" s="85" t="s">
        <v>7507</v>
      </c>
      <c r="C41930" s="86" t="s">
        <v>263</v>
      </c>
      <c r="D41930" s="87">
        <v>1.0089999999999999</v>
      </c>
      <c r="E41930" s="88">
        <v>3720</v>
      </c>
      <c r="F41930" s="89">
        <f>+D41930*E41930</f>
        <v>3753.4799999999996</v>
      </c>
    </row>
    <row r="41931" spans="1:6" ht="409.6" hidden="1" customHeight="1" x14ac:dyDescent="0.2"/>
    <row r="41932" spans="1:6" ht="25.5" customHeight="1" x14ac:dyDescent="0.2">
      <c r="A41932" s="84" t="s">
        <v>7613</v>
      </c>
      <c r="B41932" s="85" t="s">
        <v>7614</v>
      </c>
      <c r="C41932" s="86" t="s">
        <v>263</v>
      </c>
      <c r="D41932" s="87">
        <v>1.0089999999999999</v>
      </c>
      <c r="E41932" s="88">
        <v>17509</v>
      </c>
      <c r="F41932" s="89">
        <f>+D41932*E41932</f>
        <v>17666.580999999998</v>
      </c>
    </row>
    <row r="41933" spans="1:6" ht="409.6" hidden="1" customHeight="1" x14ac:dyDescent="0.2"/>
    <row r="41934" spans="1:6" ht="25.5" customHeight="1" x14ac:dyDescent="0.2">
      <c r="A41934" s="84" t="s">
        <v>7559</v>
      </c>
      <c r="B41934" s="85" t="s">
        <v>7560</v>
      </c>
      <c r="C41934" s="86" t="s">
        <v>263</v>
      </c>
      <c r="D41934" s="87">
        <v>1.0089999999999999</v>
      </c>
      <c r="E41934" s="88">
        <v>6127</v>
      </c>
      <c r="F41934" s="89">
        <f>+D41934*E41934</f>
        <v>6182.1429999999991</v>
      </c>
    </row>
    <row r="41935" spans="1:6" ht="409.6" hidden="1" customHeight="1" x14ac:dyDescent="0.2"/>
    <row r="41936" spans="1:6" ht="25.5" customHeight="1" x14ac:dyDescent="0.2">
      <c r="A41936" s="84" t="s">
        <v>5977</v>
      </c>
      <c r="B41936" s="85" t="s">
        <v>5978</v>
      </c>
      <c r="C41936" s="86" t="s">
        <v>9</v>
      </c>
      <c r="D41936" s="87">
        <v>4.3099999999999996</v>
      </c>
      <c r="E41936" s="88">
        <v>2310</v>
      </c>
      <c r="F41936" s="89">
        <f>+D41936*E41936</f>
        <v>9956.0999999999985</v>
      </c>
    </row>
    <row r="41937" spans="1:6" ht="409.6" hidden="1" customHeight="1" x14ac:dyDescent="0.2"/>
    <row r="41938" spans="1:6" ht="25.5" customHeight="1" x14ac:dyDescent="0.2">
      <c r="A41938" s="84" t="s">
        <v>6946</v>
      </c>
      <c r="B41938" s="85" t="s">
        <v>6947</v>
      </c>
      <c r="C41938" s="86" t="s">
        <v>7</v>
      </c>
      <c r="D41938" s="87">
        <v>1</v>
      </c>
      <c r="E41938" s="88">
        <v>8800</v>
      </c>
      <c r="F41938" s="89">
        <f>+D41938*E41938</f>
        <v>8800</v>
      </c>
    </row>
    <row r="41939" spans="1:6" ht="409.6" hidden="1" customHeight="1" x14ac:dyDescent="0.2"/>
    <row r="41940" spans="1:6" ht="25.5" customHeight="1" x14ac:dyDescent="0.2">
      <c r="A41940" s="84" t="s">
        <v>5539</v>
      </c>
      <c r="B41940" s="85" t="s">
        <v>5540</v>
      </c>
      <c r="C41940" s="86" t="s">
        <v>4880</v>
      </c>
      <c r="D41940" s="87">
        <v>5.1999999999999998E-2</v>
      </c>
      <c r="E41940" s="88">
        <v>171600</v>
      </c>
      <c r="F41940" s="89">
        <f>+D41940*E41940</f>
        <v>8923.1999999999989</v>
      </c>
    </row>
    <row r="41941" spans="1:6" ht="409.6" hidden="1" customHeight="1" x14ac:dyDescent="0.2"/>
    <row r="41942" spans="1:6" ht="25.5" customHeight="1" x14ac:dyDescent="0.2">
      <c r="A41942" s="84" t="s">
        <v>5400</v>
      </c>
      <c r="B41942" s="85" t="s">
        <v>5401</v>
      </c>
      <c r="C41942" s="86" t="s">
        <v>4880</v>
      </c>
      <c r="D41942" s="87">
        <v>0.04</v>
      </c>
      <c r="E41942" s="88">
        <v>40500</v>
      </c>
      <c r="F41942" s="89">
        <f>+D41942*E41942</f>
        <v>1620</v>
      </c>
    </row>
    <row r="41943" spans="1:6" ht="409.6" hidden="1" customHeight="1" x14ac:dyDescent="0.2"/>
    <row r="41944" spans="1:6" ht="25.5" customHeight="1" thickBot="1" x14ac:dyDescent="0.25">
      <c r="A41944" s="84" t="s">
        <v>5537</v>
      </c>
      <c r="B41944" s="85" t="s">
        <v>5538</v>
      </c>
      <c r="C41944" s="86" t="s">
        <v>4880</v>
      </c>
      <c r="D41944" s="87">
        <v>2.5999999999999999E-2</v>
      </c>
      <c r="E41944" s="88">
        <v>219700</v>
      </c>
      <c r="F41944" s="89">
        <f>+D41944*E41944</f>
        <v>5712.2</v>
      </c>
    </row>
    <row r="41945" spans="1:6" ht="409.6" hidden="1" customHeight="1" thickBot="1" x14ac:dyDescent="0.25"/>
    <row r="41946" spans="1:6" ht="13.5" customHeight="1" thickBot="1" x14ac:dyDescent="0.25">
      <c r="A41946" s="90" t="s">
        <v>4883</v>
      </c>
      <c r="B41946" s="91"/>
      <c r="C41946" s="92">
        <v>61.892843290081302</v>
      </c>
      <c r="D41946" s="91"/>
      <c r="E41946" s="93" t="s">
        <v>4884</v>
      </c>
      <c r="F41946" s="94">
        <v>169142</v>
      </c>
    </row>
    <row r="41947" spans="1:6" ht="0.2" customHeight="1" x14ac:dyDescent="0.2"/>
    <row r="41948" spans="1:6" ht="12.75" customHeight="1" x14ac:dyDescent="0.2">
      <c r="A41948" s="80" t="s">
        <v>4871</v>
      </c>
      <c r="B41948" s="81" t="s">
        <v>4885</v>
      </c>
      <c r="C41948" s="82" t="s">
        <v>4870</v>
      </c>
      <c r="D41948" s="82" t="s">
        <v>4873</v>
      </c>
      <c r="E41948" s="82" t="s">
        <v>4874</v>
      </c>
      <c r="F41948" s="83" t="s">
        <v>4875</v>
      </c>
    </row>
    <row r="41949" spans="1:6" ht="409.6" hidden="1" customHeight="1" x14ac:dyDescent="0.2"/>
    <row r="41950" spans="1:6" ht="25.5" customHeight="1" x14ac:dyDescent="0.2">
      <c r="A41950" s="84" t="s">
        <v>4947</v>
      </c>
      <c r="B41950" s="85" t="s">
        <v>4948</v>
      </c>
      <c r="C41950" s="86" t="s">
        <v>4888</v>
      </c>
      <c r="D41950" s="87">
        <v>0.1</v>
      </c>
      <c r="E41950" s="88">
        <v>198902</v>
      </c>
      <c r="F41950" s="89">
        <f>+D41950*E41950</f>
        <v>19890.2</v>
      </c>
    </row>
    <row r="41951" spans="1:6" ht="409.6" hidden="1" customHeight="1" x14ac:dyDescent="0.2"/>
    <row r="41952" spans="1:6" ht="25.5" customHeight="1" x14ac:dyDescent="0.2">
      <c r="A41952" s="84" t="s">
        <v>5541</v>
      </c>
      <c r="B41952" s="85" t="s">
        <v>5542</v>
      </c>
      <c r="C41952" s="86" t="s">
        <v>4888</v>
      </c>
      <c r="D41952" s="87">
        <v>0.3</v>
      </c>
      <c r="E41952" s="88">
        <v>198902</v>
      </c>
      <c r="F41952" s="89">
        <f>+D41952*E41952</f>
        <v>59670.6</v>
      </c>
    </row>
    <row r="41953" spans="1:6" ht="409.6" hidden="1" customHeight="1" x14ac:dyDescent="0.2"/>
    <row r="41954" spans="1:6" ht="25.5" customHeight="1" thickBot="1" x14ac:dyDescent="0.25">
      <c r="A41954" s="84" t="s">
        <v>5543</v>
      </c>
      <c r="B41954" s="85" t="s">
        <v>5544</v>
      </c>
      <c r="C41954" s="86" t="s">
        <v>4888</v>
      </c>
      <c r="D41954" s="87">
        <v>0.08</v>
      </c>
      <c r="E41954" s="88">
        <v>117001</v>
      </c>
      <c r="F41954" s="89">
        <f>+D41954*E41954</f>
        <v>9360.08</v>
      </c>
    </row>
    <row r="41955" spans="1:6" ht="409.6" hidden="1" customHeight="1" thickBot="1" x14ac:dyDescent="0.25"/>
    <row r="41956" spans="1:6" ht="13.5" customHeight="1" thickBot="1" x14ac:dyDescent="0.25">
      <c r="A41956" s="90" t="s">
        <v>4893</v>
      </c>
      <c r="B41956" s="91"/>
      <c r="C41956" s="92">
        <v>32.5381840004098</v>
      </c>
      <c r="D41956" s="91"/>
      <c r="E41956" s="93" t="s">
        <v>4884</v>
      </c>
      <c r="F41956" s="94">
        <v>88921</v>
      </c>
    </row>
    <row r="41957" spans="1:6" ht="0.2" customHeight="1" x14ac:dyDescent="0.2"/>
    <row r="41958" spans="1:6" ht="12.75" customHeight="1" x14ac:dyDescent="0.2">
      <c r="A41958" s="80" t="s">
        <v>4871</v>
      </c>
      <c r="B41958" s="81" t="s">
        <v>4894</v>
      </c>
      <c r="C41958" s="82" t="s">
        <v>4870</v>
      </c>
      <c r="D41958" s="82" t="s">
        <v>4873</v>
      </c>
      <c r="E41958" s="82" t="s">
        <v>4874</v>
      </c>
      <c r="F41958" s="83" t="s">
        <v>4875</v>
      </c>
    </row>
    <row r="41959" spans="1:6" ht="409.6" hidden="1" customHeight="1" x14ac:dyDescent="0.2"/>
    <row r="41960" spans="1:6" ht="25.5" customHeight="1" thickBot="1" x14ac:dyDescent="0.25">
      <c r="A41960" s="84" t="s">
        <v>4895</v>
      </c>
      <c r="B41960" s="85" t="s">
        <v>4896</v>
      </c>
      <c r="C41960" s="86" t="s">
        <v>4897</v>
      </c>
      <c r="D41960" s="87">
        <v>0.05</v>
      </c>
      <c r="E41960" s="88">
        <v>88921</v>
      </c>
      <c r="F41960" s="89">
        <f>+D41960*E41960</f>
        <v>4446.05</v>
      </c>
    </row>
    <row r="41961" spans="1:6" ht="409.6" hidden="1" customHeight="1" thickBot="1" x14ac:dyDescent="0.25"/>
    <row r="41962" spans="1:6" ht="13.5" customHeight="1" thickBot="1" x14ac:dyDescent="0.25">
      <c r="A41962" s="90" t="s">
        <v>4898</v>
      </c>
      <c r="B41962" s="91"/>
      <c r="C41962" s="92">
        <v>1.6268909039014601</v>
      </c>
      <c r="D41962" s="91"/>
      <c r="E41962" s="93" t="s">
        <v>4884</v>
      </c>
      <c r="F41962" s="94">
        <v>4446</v>
      </c>
    </row>
    <row r="41963" spans="1:6" ht="0.2" customHeight="1" x14ac:dyDescent="0.2"/>
    <row r="41964" spans="1:6" ht="12.75" customHeight="1" x14ac:dyDescent="0.2">
      <c r="A41964" s="80" t="s">
        <v>4871</v>
      </c>
      <c r="B41964" s="81" t="s">
        <v>4899</v>
      </c>
      <c r="C41964" s="82" t="s">
        <v>4870</v>
      </c>
      <c r="D41964" s="82" t="s">
        <v>4873</v>
      </c>
      <c r="E41964" s="82" t="s">
        <v>4874</v>
      </c>
      <c r="F41964" s="83" t="s">
        <v>4875</v>
      </c>
    </row>
    <row r="41965" spans="1:6" ht="409.6" hidden="1" customHeight="1" x14ac:dyDescent="0.2"/>
    <row r="41966" spans="1:6" ht="25.5" customHeight="1" x14ac:dyDescent="0.2">
      <c r="A41966" s="84" t="s">
        <v>5075</v>
      </c>
      <c r="B41966" s="85" t="s">
        <v>5076</v>
      </c>
      <c r="C41966" s="86" t="s">
        <v>109</v>
      </c>
      <c r="D41966" s="87">
        <v>0.3</v>
      </c>
      <c r="E41966" s="88">
        <v>30495</v>
      </c>
      <c r="F41966" s="89">
        <f>+D41966*E41966</f>
        <v>9148.5</v>
      </c>
    </row>
    <row r="41967" spans="1:6" ht="409.6" hidden="1" customHeight="1" x14ac:dyDescent="0.2"/>
    <row r="41968" spans="1:6" ht="25.5" customHeight="1" thickBot="1" x14ac:dyDescent="0.25">
      <c r="A41968" s="84" t="s">
        <v>5083</v>
      </c>
      <c r="B41968" s="85" t="s">
        <v>5084</v>
      </c>
      <c r="C41968" s="86" t="s">
        <v>109</v>
      </c>
      <c r="D41968" s="87">
        <v>0.2</v>
      </c>
      <c r="E41968" s="88">
        <v>8120</v>
      </c>
      <c r="F41968" s="89">
        <f>+D41968*E41968</f>
        <v>1624</v>
      </c>
    </row>
    <row r="41969" spans="1:6" ht="409.6" hidden="1" customHeight="1" thickBot="1" x14ac:dyDescent="0.25"/>
    <row r="41970" spans="1:6" ht="13.5" customHeight="1" thickBot="1" x14ac:dyDescent="0.25">
      <c r="A41970" s="90" t="s">
        <v>4904</v>
      </c>
      <c r="B41970" s="91"/>
      <c r="C41970" s="92">
        <v>3.9420818056073901</v>
      </c>
      <c r="D41970" s="91"/>
      <c r="E41970" s="93" t="s">
        <v>4884</v>
      </c>
      <c r="F41970" s="94">
        <v>10773</v>
      </c>
    </row>
    <row r="41971" spans="1:6" ht="0.2" customHeight="1" thickBot="1" x14ac:dyDescent="0.25"/>
    <row r="41972" spans="1:6" ht="12.75" customHeight="1" thickBot="1" x14ac:dyDescent="0.3">
      <c r="A41972" s="157" t="s">
        <v>4909</v>
      </c>
      <c r="B41972" s="158"/>
      <c r="C41972" s="158"/>
      <c r="D41972" s="158"/>
      <c r="E41972" s="159">
        <v>273282</v>
      </c>
      <c r="F41972" s="160"/>
    </row>
    <row r="41973" spans="1:6" ht="12.75" customHeight="1" x14ac:dyDescent="0.2"/>
    <row r="41974" spans="1:6" ht="12.75" customHeight="1" x14ac:dyDescent="0.2"/>
    <row r="41975" spans="1:6" ht="409.6" hidden="1" customHeight="1" x14ac:dyDescent="0.2"/>
    <row r="41976" spans="1:6" ht="12.75" customHeight="1" x14ac:dyDescent="0.25">
      <c r="A41976" s="144" t="s">
        <v>4868</v>
      </c>
      <c r="B41976" s="145"/>
      <c r="C41976" s="145"/>
      <c r="D41976" s="145"/>
      <c r="E41976" s="146"/>
      <c r="F41976" s="147"/>
    </row>
    <row r="41977" spans="1:6" ht="12.75" customHeight="1" x14ac:dyDescent="0.2">
      <c r="A41977" s="138" t="s">
        <v>4501</v>
      </c>
      <c r="B41977" s="139"/>
      <c r="C41977" s="139"/>
      <c r="D41977" s="140"/>
      <c r="E41977" s="76" t="s">
        <v>4869</v>
      </c>
      <c r="F41977" s="77" t="s">
        <v>4870</v>
      </c>
    </row>
    <row r="41978" spans="1:6" ht="12.75" customHeight="1" x14ac:dyDescent="0.2">
      <c r="A41978" s="141"/>
      <c r="B41978" s="142"/>
      <c r="C41978" s="142"/>
      <c r="D41978" s="143"/>
      <c r="E41978" s="78" t="s">
        <v>4500</v>
      </c>
      <c r="F41978" s="79" t="s">
        <v>263</v>
      </c>
    </row>
    <row r="41979" spans="1:6" ht="409.6" hidden="1" customHeight="1" x14ac:dyDescent="0.2"/>
    <row r="41980" spans="1:6" ht="12.75" customHeight="1" x14ac:dyDescent="0.2">
      <c r="A41980" s="80" t="s">
        <v>4871</v>
      </c>
      <c r="B41980" s="81" t="s">
        <v>4872</v>
      </c>
      <c r="C41980" s="82" t="s">
        <v>4870</v>
      </c>
      <c r="D41980" s="82" t="s">
        <v>4873</v>
      </c>
      <c r="E41980" s="82" t="s">
        <v>4874</v>
      </c>
      <c r="F41980" s="83" t="s">
        <v>4875</v>
      </c>
    </row>
    <row r="41981" spans="1:6" ht="409.6" hidden="1" customHeight="1" x14ac:dyDescent="0.2"/>
    <row r="41982" spans="1:6" ht="25.5" customHeight="1" x14ac:dyDescent="0.2">
      <c r="A41982" s="84" t="s">
        <v>5154</v>
      </c>
      <c r="B41982" s="85" t="s">
        <v>5155</v>
      </c>
      <c r="C41982" s="86" t="s">
        <v>106</v>
      </c>
      <c r="D41982" s="87">
        <v>1.0500000000000001E-2</v>
      </c>
      <c r="E41982" s="88">
        <v>405694</v>
      </c>
      <c r="F41982" s="89">
        <f>+D41982*E41982</f>
        <v>4259.7870000000003</v>
      </c>
    </row>
    <row r="41983" spans="1:6" ht="409.6" hidden="1" customHeight="1" x14ac:dyDescent="0.2"/>
    <row r="41984" spans="1:6" ht="25.5" customHeight="1" x14ac:dyDescent="0.2">
      <c r="A41984" s="84" t="s">
        <v>7609</v>
      </c>
      <c r="B41984" s="85" t="s">
        <v>7610</v>
      </c>
      <c r="C41984" s="86" t="s">
        <v>263</v>
      </c>
      <c r="D41984" s="87">
        <v>11.55</v>
      </c>
      <c r="E41984" s="88">
        <v>3045</v>
      </c>
      <c r="F41984" s="89">
        <f>+D41984*E41984</f>
        <v>35169.75</v>
      </c>
    </row>
    <row r="41985" spans="1:6" ht="409.6" hidden="1" customHeight="1" x14ac:dyDescent="0.2"/>
    <row r="41986" spans="1:6" ht="25.5" customHeight="1" x14ac:dyDescent="0.2">
      <c r="A41986" s="84" t="s">
        <v>7611</v>
      </c>
      <c r="B41986" s="85" t="s">
        <v>7612</v>
      </c>
      <c r="C41986" s="86" t="s">
        <v>263</v>
      </c>
      <c r="D41986" s="87">
        <v>0.84</v>
      </c>
      <c r="E41986" s="88">
        <v>7957</v>
      </c>
      <c r="F41986" s="89">
        <f>+D41986*E41986</f>
        <v>6683.88</v>
      </c>
    </row>
    <row r="41987" spans="1:6" ht="409.6" hidden="1" customHeight="1" x14ac:dyDescent="0.2"/>
    <row r="41988" spans="1:6" ht="25.5" customHeight="1" x14ac:dyDescent="0.2">
      <c r="A41988" s="84" t="s">
        <v>5549</v>
      </c>
      <c r="B41988" s="85" t="s">
        <v>5550</v>
      </c>
      <c r="C41988" s="86" t="s">
        <v>117</v>
      </c>
      <c r="D41988" s="87">
        <v>9.4500000000000001E-2</v>
      </c>
      <c r="E41988" s="88">
        <v>97384</v>
      </c>
      <c r="F41988" s="89">
        <f>+D41988*E41988</f>
        <v>9202.7880000000005</v>
      </c>
    </row>
    <row r="41989" spans="1:6" ht="409.6" hidden="1" customHeight="1" x14ac:dyDescent="0.2"/>
    <row r="41990" spans="1:6" ht="25.5" customHeight="1" x14ac:dyDescent="0.2">
      <c r="A41990" s="84" t="s">
        <v>5218</v>
      </c>
      <c r="B41990" s="85" t="s">
        <v>5219</v>
      </c>
      <c r="C41990" s="86" t="s">
        <v>9</v>
      </c>
      <c r="D41990" s="87">
        <v>6</v>
      </c>
      <c r="E41990" s="88">
        <v>1074</v>
      </c>
      <c r="F41990" s="89">
        <f>+D41990*E41990</f>
        <v>6444</v>
      </c>
    </row>
    <row r="41991" spans="1:6" ht="409.6" hidden="1" customHeight="1" x14ac:dyDescent="0.2"/>
    <row r="41992" spans="1:6" ht="25.5" customHeight="1" x14ac:dyDescent="0.2">
      <c r="A41992" s="84" t="s">
        <v>7613</v>
      </c>
      <c r="B41992" s="85" t="s">
        <v>7614</v>
      </c>
      <c r="C41992" s="86" t="s">
        <v>263</v>
      </c>
      <c r="D41992" s="87">
        <v>2.06</v>
      </c>
      <c r="E41992" s="88">
        <v>17509</v>
      </c>
      <c r="F41992" s="89">
        <f>+D41992*E41992</f>
        <v>36068.54</v>
      </c>
    </row>
    <row r="41993" spans="1:6" ht="409.6" hidden="1" customHeight="1" x14ac:dyDescent="0.2"/>
    <row r="41994" spans="1:6" ht="25.5" customHeight="1" x14ac:dyDescent="0.2">
      <c r="A41994" s="84" t="s">
        <v>5446</v>
      </c>
      <c r="B41994" s="85" t="s">
        <v>5447</v>
      </c>
      <c r="C41994" s="86" t="s">
        <v>4880</v>
      </c>
      <c r="D41994" s="87">
        <v>1.2E-2</v>
      </c>
      <c r="E41994" s="88">
        <v>14600</v>
      </c>
      <c r="F41994" s="89">
        <f>+D41994*E41994</f>
        <v>175.20000000000002</v>
      </c>
    </row>
    <row r="41995" spans="1:6" ht="409.6" hidden="1" customHeight="1" x14ac:dyDescent="0.2"/>
    <row r="41996" spans="1:6" ht="25.5" customHeight="1" x14ac:dyDescent="0.2">
      <c r="A41996" s="84" t="s">
        <v>5450</v>
      </c>
      <c r="B41996" s="85" t="s">
        <v>5451</v>
      </c>
      <c r="C41996" s="86" t="s">
        <v>7</v>
      </c>
      <c r="D41996" s="87">
        <v>0.105</v>
      </c>
      <c r="E41996" s="88">
        <v>15900</v>
      </c>
      <c r="F41996" s="89">
        <f>+D41996*E41996</f>
        <v>1669.5</v>
      </c>
    </row>
    <row r="41997" spans="1:6" ht="409.6" hidden="1" customHeight="1" x14ac:dyDescent="0.2"/>
    <row r="41998" spans="1:6" ht="25.5" customHeight="1" x14ac:dyDescent="0.2">
      <c r="A41998" s="84" t="s">
        <v>5537</v>
      </c>
      <c r="B41998" s="85" t="s">
        <v>5538</v>
      </c>
      <c r="C41998" s="86" t="s">
        <v>4880</v>
      </c>
      <c r="D41998" s="87">
        <v>0.05</v>
      </c>
      <c r="E41998" s="88">
        <v>219700</v>
      </c>
      <c r="F41998" s="89">
        <f>+D41998*E41998</f>
        <v>10985</v>
      </c>
    </row>
    <row r="41999" spans="1:6" ht="409.6" hidden="1" customHeight="1" x14ac:dyDescent="0.2"/>
    <row r="42000" spans="1:6" ht="25.5" customHeight="1" x14ac:dyDescent="0.2">
      <c r="A42000" s="84" t="s">
        <v>5680</v>
      </c>
      <c r="B42000" s="85" t="s">
        <v>5681</v>
      </c>
      <c r="C42000" s="86" t="s">
        <v>9</v>
      </c>
      <c r="D42000" s="87">
        <v>0.75</v>
      </c>
      <c r="E42000" s="88">
        <v>1310</v>
      </c>
      <c r="F42000" s="89">
        <f>+D42000*E42000</f>
        <v>982.5</v>
      </c>
    </row>
    <row r="42001" spans="1:6" ht="409.6" hidden="1" customHeight="1" x14ac:dyDescent="0.2"/>
    <row r="42002" spans="1:6" ht="25.5" customHeight="1" x14ac:dyDescent="0.2">
      <c r="A42002" s="84" t="s">
        <v>6946</v>
      </c>
      <c r="B42002" s="85" t="s">
        <v>6947</v>
      </c>
      <c r="C42002" s="86" t="s">
        <v>7</v>
      </c>
      <c r="D42002" s="87">
        <v>0.75</v>
      </c>
      <c r="E42002" s="88">
        <v>8800</v>
      </c>
      <c r="F42002" s="89">
        <f>+D42002*E42002</f>
        <v>6600</v>
      </c>
    </row>
    <row r="42003" spans="1:6" ht="409.6" hidden="1" customHeight="1" x14ac:dyDescent="0.2"/>
    <row r="42004" spans="1:6" ht="25.5" customHeight="1" x14ac:dyDescent="0.2">
      <c r="A42004" s="84" t="s">
        <v>5539</v>
      </c>
      <c r="B42004" s="85" t="s">
        <v>5540</v>
      </c>
      <c r="C42004" s="86" t="s">
        <v>4880</v>
      </c>
      <c r="D42004" s="87">
        <v>0.05</v>
      </c>
      <c r="E42004" s="88">
        <v>171600</v>
      </c>
      <c r="F42004" s="89">
        <f>+D42004*E42004</f>
        <v>8580</v>
      </c>
    </row>
    <row r="42005" spans="1:6" ht="409.6" hidden="1" customHeight="1" x14ac:dyDescent="0.2"/>
    <row r="42006" spans="1:6" ht="25.5" customHeight="1" thickBot="1" x14ac:dyDescent="0.25">
      <c r="A42006" s="84" t="s">
        <v>5535</v>
      </c>
      <c r="B42006" s="85" t="s">
        <v>5536</v>
      </c>
      <c r="C42006" s="86" t="s">
        <v>4880</v>
      </c>
      <c r="D42006" s="87">
        <v>0.05</v>
      </c>
      <c r="E42006" s="88">
        <v>106400</v>
      </c>
      <c r="F42006" s="89">
        <f>+D42006*E42006</f>
        <v>5320</v>
      </c>
    </row>
    <row r="42007" spans="1:6" ht="409.6" hidden="1" customHeight="1" thickBot="1" x14ac:dyDescent="0.25"/>
    <row r="42008" spans="1:6" ht="13.5" customHeight="1" thickBot="1" x14ac:dyDescent="0.25">
      <c r="A42008" s="90" t="s">
        <v>4883</v>
      </c>
      <c r="B42008" s="91"/>
      <c r="C42008" s="92">
        <v>62.655223915981097</v>
      </c>
      <c r="D42008" s="91"/>
      <c r="E42008" s="93" t="s">
        <v>4884</v>
      </c>
      <c r="F42008" s="94">
        <v>132143</v>
      </c>
    </row>
    <row r="42009" spans="1:6" ht="0.2" customHeight="1" x14ac:dyDescent="0.2"/>
    <row r="42010" spans="1:6" ht="12.75" customHeight="1" x14ac:dyDescent="0.2">
      <c r="A42010" s="80" t="s">
        <v>4871</v>
      </c>
      <c r="B42010" s="81" t="s">
        <v>4885</v>
      </c>
      <c r="C42010" s="82" t="s">
        <v>4870</v>
      </c>
      <c r="D42010" s="82" t="s">
        <v>4873</v>
      </c>
      <c r="E42010" s="82" t="s">
        <v>4874</v>
      </c>
      <c r="F42010" s="83" t="s">
        <v>4875</v>
      </c>
    </row>
    <row r="42011" spans="1:6" ht="409.6" hidden="1" customHeight="1" x14ac:dyDescent="0.2"/>
    <row r="42012" spans="1:6" ht="25.5" customHeight="1" x14ac:dyDescent="0.2">
      <c r="A42012" s="84" t="s">
        <v>4912</v>
      </c>
      <c r="B42012" s="85" t="s">
        <v>4913</v>
      </c>
      <c r="C42012" s="86" t="s">
        <v>4888</v>
      </c>
      <c r="D42012" s="87">
        <v>0.35926000000000002</v>
      </c>
      <c r="E42012" s="88">
        <v>184277</v>
      </c>
      <c r="F42012" s="89">
        <f>+D42012*E42012</f>
        <v>66203.355020000003</v>
      </c>
    </row>
    <row r="42013" spans="1:6" ht="409.6" hidden="1" customHeight="1" x14ac:dyDescent="0.2"/>
    <row r="42014" spans="1:6" ht="25.5" customHeight="1" thickBot="1" x14ac:dyDescent="0.25">
      <c r="A42014" s="84" t="s">
        <v>5543</v>
      </c>
      <c r="B42014" s="85" t="s">
        <v>5544</v>
      </c>
      <c r="C42014" s="86" t="s">
        <v>4888</v>
      </c>
      <c r="D42014" s="87">
        <v>7.528E-2</v>
      </c>
      <c r="E42014" s="88">
        <v>117001</v>
      </c>
      <c r="F42014" s="89">
        <f>+D42014*E42014</f>
        <v>8807.8352799999993</v>
      </c>
    </row>
    <row r="42015" spans="1:6" ht="409.6" hidden="1" customHeight="1" thickBot="1" x14ac:dyDescent="0.25"/>
    <row r="42016" spans="1:6" ht="13.5" customHeight="1" thickBot="1" x14ac:dyDescent="0.25">
      <c r="A42016" s="90" t="s">
        <v>4893</v>
      </c>
      <c r="B42016" s="91"/>
      <c r="C42016" s="92">
        <v>35.566250207439403</v>
      </c>
      <c r="D42016" s="91"/>
      <c r="E42016" s="93" t="s">
        <v>4884</v>
      </c>
      <c r="F42016" s="94">
        <v>75011</v>
      </c>
    </row>
    <row r="42017" spans="1:6" ht="0.2" customHeight="1" x14ac:dyDescent="0.2"/>
    <row r="42018" spans="1:6" ht="12.75" customHeight="1" x14ac:dyDescent="0.2">
      <c r="A42018" s="80" t="s">
        <v>4871</v>
      </c>
      <c r="B42018" s="81" t="s">
        <v>4894</v>
      </c>
      <c r="C42018" s="82" t="s">
        <v>4870</v>
      </c>
      <c r="D42018" s="82" t="s">
        <v>4873</v>
      </c>
      <c r="E42018" s="82" t="s">
        <v>4874</v>
      </c>
      <c r="F42018" s="83" t="s">
        <v>4875</v>
      </c>
    </row>
    <row r="42019" spans="1:6" ht="409.6" hidden="1" customHeight="1" x14ac:dyDescent="0.2"/>
    <row r="42020" spans="1:6" ht="25.5" customHeight="1" thickBot="1" x14ac:dyDescent="0.25">
      <c r="A42020" s="84" t="s">
        <v>4895</v>
      </c>
      <c r="B42020" s="85" t="s">
        <v>4896</v>
      </c>
      <c r="C42020" s="86" t="s">
        <v>4897</v>
      </c>
      <c r="D42020" s="87">
        <v>0.05</v>
      </c>
      <c r="E42020" s="88">
        <v>75011</v>
      </c>
      <c r="F42020" s="89">
        <f>+D42020*E42020</f>
        <v>3750.55</v>
      </c>
    </row>
    <row r="42021" spans="1:6" ht="409.6" hidden="1" customHeight="1" thickBot="1" x14ac:dyDescent="0.25"/>
    <row r="42022" spans="1:6" ht="13.5" customHeight="1" thickBot="1" x14ac:dyDescent="0.25">
      <c r="A42022" s="90" t="s">
        <v>4898</v>
      </c>
      <c r="B42022" s="91"/>
      <c r="C42022" s="92">
        <v>1.7785258765795</v>
      </c>
      <c r="D42022" s="91"/>
      <c r="E42022" s="93" t="s">
        <v>4884</v>
      </c>
      <c r="F42022" s="94">
        <v>3751</v>
      </c>
    </row>
    <row r="42023" spans="1:6" ht="0.2" customHeight="1" thickBot="1" x14ac:dyDescent="0.25"/>
    <row r="42024" spans="1:6" ht="12.75" customHeight="1" thickBot="1" x14ac:dyDescent="0.3">
      <c r="A42024" s="157" t="s">
        <v>4909</v>
      </c>
      <c r="B42024" s="158"/>
      <c r="C42024" s="158"/>
      <c r="D42024" s="158"/>
      <c r="E42024" s="159">
        <v>210905</v>
      </c>
      <c r="F42024" s="160"/>
    </row>
    <row r="42025" spans="1:6" ht="12.75" customHeight="1" x14ac:dyDescent="0.2"/>
    <row r="42026" spans="1:6" ht="12.75" customHeight="1" x14ac:dyDescent="0.2"/>
    <row r="42027" spans="1:6" ht="409.6" hidden="1" customHeight="1" x14ac:dyDescent="0.2"/>
    <row r="42028" spans="1:6" ht="12.75" customHeight="1" x14ac:dyDescent="0.25">
      <c r="A42028" s="144" t="s">
        <v>4868</v>
      </c>
      <c r="B42028" s="145"/>
      <c r="C42028" s="145"/>
      <c r="D42028" s="145"/>
      <c r="E42028" s="146"/>
      <c r="F42028" s="147"/>
    </row>
    <row r="42029" spans="1:6" ht="12.75" customHeight="1" x14ac:dyDescent="0.2">
      <c r="A42029" s="138" t="s">
        <v>4503</v>
      </c>
      <c r="B42029" s="139"/>
      <c r="C42029" s="139"/>
      <c r="D42029" s="140"/>
      <c r="E42029" s="76" t="s">
        <v>4869</v>
      </c>
      <c r="F42029" s="77" t="s">
        <v>4870</v>
      </c>
    </row>
    <row r="42030" spans="1:6" ht="12.75" customHeight="1" x14ac:dyDescent="0.2">
      <c r="A42030" s="141"/>
      <c r="B42030" s="142"/>
      <c r="C42030" s="142"/>
      <c r="D42030" s="143"/>
      <c r="E42030" s="78" t="s">
        <v>4502</v>
      </c>
      <c r="F42030" s="79" t="s">
        <v>263</v>
      </c>
    </row>
    <row r="42031" spans="1:6" ht="409.6" hidden="1" customHeight="1" x14ac:dyDescent="0.2"/>
    <row r="42032" spans="1:6" ht="12.75" customHeight="1" x14ac:dyDescent="0.2">
      <c r="A42032" s="80" t="s">
        <v>4871</v>
      </c>
      <c r="B42032" s="81" t="s">
        <v>4872</v>
      </c>
      <c r="C42032" s="82" t="s">
        <v>4870</v>
      </c>
      <c r="D42032" s="82" t="s">
        <v>4873</v>
      </c>
      <c r="E42032" s="82" t="s">
        <v>4874</v>
      </c>
      <c r="F42032" s="83" t="s">
        <v>4875</v>
      </c>
    </row>
    <row r="42033" spans="1:6" ht="409.6" hidden="1" customHeight="1" x14ac:dyDescent="0.2"/>
    <row r="42034" spans="1:6" ht="25.5" customHeight="1" x14ac:dyDescent="0.2">
      <c r="A42034" s="84" t="s">
        <v>7609</v>
      </c>
      <c r="B42034" s="85" t="s">
        <v>7610</v>
      </c>
      <c r="C42034" s="86" t="s">
        <v>263</v>
      </c>
      <c r="D42034" s="87">
        <v>2.4140600000000001</v>
      </c>
      <c r="E42034" s="88">
        <v>3045</v>
      </c>
      <c r="F42034" s="89">
        <f>+D42034*E42034</f>
        <v>7350.8127000000004</v>
      </c>
    </row>
    <row r="42035" spans="1:6" ht="409.6" hidden="1" customHeight="1" x14ac:dyDescent="0.2"/>
    <row r="42036" spans="1:6" ht="25.5" customHeight="1" x14ac:dyDescent="0.2">
      <c r="A42036" s="84" t="s">
        <v>7537</v>
      </c>
      <c r="B42036" s="85" t="s">
        <v>7538</v>
      </c>
      <c r="C42036" s="86" t="s">
        <v>263</v>
      </c>
      <c r="D42036" s="87">
        <v>2.3979699999999999</v>
      </c>
      <c r="E42036" s="88">
        <v>12447</v>
      </c>
      <c r="F42036" s="89">
        <f>+D42036*E42036</f>
        <v>29847.532589999999</v>
      </c>
    </row>
    <row r="42037" spans="1:6" ht="409.6" hidden="1" customHeight="1" x14ac:dyDescent="0.2"/>
    <row r="42038" spans="1:6" ht="25.5" customHeight="1" x14ac:dyDescent="0.2">
      <c r="A42038" s="84" t="s">
        <v>7621</v>
      </c>
      <c r="B42038" s="85" t="s">
        <v>7622</v>
      </c>
      <c r="C42038" s="86" t="s">
        <v>117</v>
      </c>
      <c r="D42038" s="87">
        <v>1.8329999999999999E-2</v>
      </c>
      <c r="E42038" s="88">
        <v>216669</v>
      </c>
      <c r="F42038" s="89">
        <f>+D42038*E42038</f>
        <v>3971.54277</v>
      </c>
    </row>
    <row r="42039" spans="1:6" ht="409.6" hidden="1" customHeight="1" x14ac:dyDescent="0.2"/>
    <row r="42040" spans="1:6" ht="25.5" customHeight="1" x14ac:dyDescent="0.2">
      <c r="A42040" s="84" t="s">
        <v>5218</v>
      </c>
      <c r="B42040" s="85" t="s">
        <v>5219</v>
      </c>
      <c r="C42040" s="86" t="s">
        <v>9</v>
      </c>
      <c r="D42040" s="87">
        <v>0.83333000000000002</v>
      </c>
      <c r="E42040" s="88">
        <v>1074</v>
      </c>
      <c r="F42040" s="89">
        <f>+D42040*E42040</f>
        <v>894.99642000000006</v>
      </c>
    </row>
    <row r="42041" spans="1:6" ht="409.6" hidden="1" customHeight="1" x14ac:dyDescent="0.2"/>
    <row r="42042" spans="1:6" ht="25.5" customHeight="1" x14ac:dyDescent="0.2">
      <c r="A42042" s="84" t="s">
        <v>5446</v>
      </c>
      <c r="B42042" s="85" t="s">
        <v>5447</v>
      </c>
      <c r="C42042" s="86" t="s">
        <v>4880</v>
      </c>
      <c r="D42042" s="87">
        <v>1.2E-2</v>
      </c>
      <c r="E42042" s="88">
        <v>14600</v>
      </c>
      <c r="F42042" s="89">
        <f>+D42042*E42042</f>
        <v>175.20000000000002</v>
      </c>
    </row>
    <row r="42043" spans="1:6" ht="409.6" hidden="1" customHeight="1" x14ac:dyDescent="0.2"/>
    <row r="42044" spans="1:6" ht="25.5" customHeight="1" x14ac:dyDescent="0.2">
      <c r="A42044" s="84" t="s">
        <v>5450</v>
      </c>
      <c r="B42044" s="85" t="s">
        <v>5451</v>
      </c>
      <c r="C42044" s="86" t="s">
        <v>7</v>
      </c>
      <c r="D42044" s="87">
        <v>0.1</v>
      </c>
      <c r="E42044" s="88">
        <v>15900</v>
      </c>
      <c r="F42044" s="89">
        <f>+D42044*E42044</f>
        <v>1590</v>
      </c>
    </row>
    <row r="42045" spans="1:6" ht="409.6" hidden="1" customHeight="1" x14ac:dyDescent="0.2"/>
    <row r="42046" spans="1:6" ht="25.5" customHeight="1" x14ac:dyDescent="0.2">
      <c r="A42046" s="84" t="s">
        <v>5537</v>
      </c>
      <c r="B42046" s="85" t="s">
        <v>5538</v>
      </c>
      <c r="C42046" s="86" t="s">
        <v>4880</v>
      </c>
      <c r="D42046" s="87">
        <v>0.01</v>
      </c>
      <c r="E42046" s="88">
        <v>219700</v>
      </c>
      <c r="F42046" s="89">
        <f>+D42046*E42046</f>
        <v>2197</v>
      </c>
    </row>
    <row r="42047" spans="1:6" ht="409.6" hidden="1" customHeight="1" x14ac:dyDescent="0.2"/>
    <row r="42048" spans="1:6" ht="25.5" customHeight="1" x14ac:dyDescent="0.2">
      <c r="A42048" s="84" t="s">
        <v>5680</v>
      </c>
      <c r="B42048" s="85" t="s">
        <v>5681</v>
      </c>
      <c r="C42048" s="86" t="s">
        <v>9</v>
      </c>
      <c r="D42048" s="87">
        <v>0.5</v>
      </c>
      <c r="E42048" s="88">
        <v>1310</v>
      </c>
      <c r="F42048" s="89">
        <f>+D42048*E42048</f>
        <v>655</v>
      </c>
    </row>
    <row r="42049" spans="1:6" ht="409.6" hidden="1" customHeight="1" x14ac:dyDescent="0.2"/>
    <row r="42050" spans="1:6" ht="25.5" customHeight="1" x14ac:dyDescent="0.2">
      <c r="A42050" s="84" t="s">
        <v>6946</v>
      </c>
      <c r="B42050" s="85" t="s">
        <v>6947</v>
      </c>
      <c r="C42050" s="86" t="s">
        <v>7</v>
      </c>
      <c r="D42050" s="87">
        <v>0.1</v>
      </c>
      <c r="E42050" s="88">
        <v>8800</v>
      </c>
      <c r="F42050" s="89">
        <f>+D42050*E42050</f>
        <v>880</v>
      </c>
    </row>
    <row r="42051" spans="1:6" ht="409.6" hidden="1" customHeight="1" x14ac:dyDescent="0.2"/>
    <row r="42052" spans="1:6" ht="25.5" customHeight="1" x14ac:dyDescent="0.2">
      <c r="A42052" s="84" t="s">
        <v>5400</v>
      </c>
      <c r="B42052" s="85" t="s">
        <v>5401</v>
      </c>
      <c r="C42052" s="86" t="s">
        <v>4880</v>
      </c>
      <c r="D42052" s="87">
        <v>0.02</v>
      </c>
      <c r="E42052" s="88">
        <v>40500</v>
      </c>
      <c r="F42052" s="89">
        <f>+D42052*E42052</f>
        <v>810</v>
      </c>
    </row>
    <row r="42053" spans="1:6" ht="409.6" hidden="1" customHeight="1" x14ac:dyDescent="0.2"/>
    <row r="42054" spans="1:6" ht="25.5" customHeight="1" thickBot="1" x14ac:dyDescent="0.25">
      <c r="A42054" s="84" t="s">
        <v>5539</v>
      </c>
      <c r="B42054" s="85" t="s">
        <v>5540</v>
      </c>
      <c r="C42054" s="86" t="s">
        <v>4880</v>
      </c>
      <c r="D42054" s="87">
        <v>0.02</v>
      </c>
      <c r="E42054" s="88">
        <v>171600</v>
      </c>
      <c r="F42054" s="89">
        <f>+D42054*E42054</f>
        <v>3432</v>
      </c>
    </row>
    <row r="42055" spans="1:6" ht="409.6" hidden="1" customHeight="1" thickBot="1" x14ac:dyDescent="0.25"/>
    <row r="42056" spans="1:6" ht="13.5" customHeight="1" thickBot="1" x14ac:dyDescent="0.25">
      <c r="A42056" s="90" t="s">
        <v>4883</v>
      </c>
      <c r="B42056" s="91"/>
      <c r="C42056" s="92">
        <v>68.844768701245201</v>
      </c>
      <c r="D42056" s="91"/>
      <c r="E42056" s="93" t="s">
        <v>4884</v>
      </c>
      <c r="F42056" s="94">
        <v>51805</v>
      </c>
    </row>
    <row r="42057" spans="1:6" ht="0.2" customHeight="1" x14ac:dyDescent="0.2"/>
    <row r="42058" spans="1:6" ht="12.75" customHeight="1" x14ac:dyDescent="0.2">
      <c r="A42058" s="80" t="s">
        <v>4871</v>
      </c>
      <c r="B42058" s="81" t="s">
        <v>4885</v>
      </c>
      <c r="C42058" s="82" t="s">
        <v>4870</v>
      </c>
      <c r="D42058" s="82" t="s">
        <v>4873</v>
      </c>
      <c r="E42058" s="82" t="s">
        <v>4874</v>
      </c>
      <c r="F42058" s="83" t="s">
        <v>4875</v>
      </c>
    </row>
    <row r="42059" spans="1:6" ht="409.6" hidden="1" customHeight="1" x14ac:dyDescent="0.2"/>
    <row r="42060" spans="1:6" ht="25.5" customHeight="1" x14ac:dyDescent="0.2">
      <c r="A42060" s="84" t="s">
        <v>4912</v>
      </c>
      <c r="B42060" s="85" t="s">
        <v>4913</v>
      </c>
      <c r="C42060" s="86" t="s">
        <v>4888</v>
      </c>
      <c r="D42060" s="87">
        <v>0.1</v>
      </c>
      <c r="E42060" s="88">
        <v>184277</v>
      </c>
      <c r="F42060" s="89">
        <f>+D42060*E42060</f>
        <v>18427.7</v>
      </c>
    </row>
    <row r="42061" spans="1:6" ht="409.6" hidden="1" customHeight="1" x14ac:dyDescent="0.2"/>
    <row r="42062" spans="1:6" ht="25.5" customHeight="1" thickBot="1" x14ac:dyDescent="0.25">
      <c r="A42062" s="84" t="s">
        <v>5543</v>
      </c>
      <c r="B42062" s="85" t="s">
        <v>5544</v>
      </c>
      <c r="C42062" s="86" t="s">
        <v>4888</v>
      </c>
      <c r="D42062" s="87">
        <v>3.3329999999999999E-2</v>
      </c>
      <c r="E42062" s="88">
        <v>117001</v>
      </c>
      <c r="F42062" s="89">
        <f>+D42062*E42062</f>
        <v>3899.6433299999999</v>
      </c>
    </row>
    <row r="42063" spans="1:6" ht="409.6" hidden="1" customHeight="1" thickBot="1" x14ac:dyDescent="0.25"/>
    <row r="42064" spans="1:6" ht="13.5" customHeight="1" thickBot="1" x14ac:dyDescent="0.25">
      <c r="A42064" s="90" t="s">
        <v>4893</v>
      </c>
      <c r="B42064" s="91"/>
      <c r="C42064" s="92">
        <v>29.672155111695801</v>
      </c>
      <c r="D42064" s="91"/>
      <c r="E42064" s="93" t="s">
        <v>4884</v>
      </c>
      <c r="F42064" s="94">
        <v>22328</v>
      </c>
    </row>
    <row r="42065" spans="1:6" ht="0.2" customHeight="1" x14ac:dyDescent="0.2"/>
    <row r="42066" spans="1:6" ht="12.75" customHeight="1" x14ac:dyDescent="0.2">
      <c r="A42066" s="80" t="s">
        <v>4871</v>
      </c>
      <c r="B42066" s="81" t="s">
        <v>4894</v>
      </c>
      <c r="C42066" s="82" t="s">
        <v>4870</v>
      </c>
      <c r="D42066" s="82" t="s">
        <v>4873</v>
      </c>
      <c r="E42066" s="82" t="s">
        <v>4874</v>
      </c>
      <c r="F42066" s="83" t="s">
        <v>4875</v>
      </c>
    </row>
    <row r="42067" spans="1:6" ht="409.6" hidden="1" customHeight="1" x14ac:dyDescent="0.2"/>
    <row r="42068" spans="1:6" ht="25.5" customHeight="1" thickBot="1" x14ac:dyDescent="0.25">
      <c r="A42068" s="84" t="s">
        <v>4895</v>
      </c>
      <c r="B42068" s="85" t="s">
        <v>4896</v>
      </c>
      <c r="C42068" s="86" t="s">
        <v>4897</v>
      </c>
      <c r="D42068" s="87">
        <v>0.05</v>
      </c>
      <c r="E42068" s="88">
        <v>22328</v>
      </c>
      <c r="F42068" s="89">
        <f>+D42068*E42068</f>
        <v>1116.4000000000001</v>
      </c>
    </row>
    <row r="42069" spans="1:6" ht="409.6" hidden="1" customHeight="1" thickBot="1" x14ac:dyDescent="0.25"/>
    <row r="42070" spans="1:6" ht="13.5" customHeight="1" thickBot="1" x14ac:dyDescent="0.25">
      <c r="A42070" s="90" t="s">
        <v>4898</v>
      </c>
      <c r="B42070" s="91"/>
      <c r="C42070" s="92">
        <v>1.4830761870589599</v>
      </c>
      <c r="D42070" s="91"/>
      <c r="E42070" s="93" t="s">
        <v>4884</v>
      </c>
      <c r="F42070" s="94">
        <v>1116</v>
      </c>
    </row>
    <row r="42071" spans="1:6" ht="0.2" customHeight="1" thickBot="1" x14ac:dyDescent="0.25"/>
    <row r="42072" spans="1:6" ht="12.75" customHeight="1" thickBot="1" x14ac:dyDescent="0.3">
      <c r="A42072" s="157" t="s">
        <v>4909</v>
      </c>
      <c r="B42072" s="158"/>
      <c r="C42072" s="158"/>
      <c r="D42072" s="158"/>
      <c r="E42072" s="159">
        <v>75249</v>
      </c>
      <c r="F42072" s="160"/>
    </row>
    <row r="42073" spans="1:6" ht="12.75" customHeight="1" x14ac:dyDescent="0.2"/>
    <row r="42074" spans="1:6" ht="12.75" customHeight="1" x14ac:dyDescent="0.2"/>
    <row r="42075" spans="1:6" ht="409.6" hidden="1" customHeight="1" x14ac:dyDescent="0.2"/>
    <row r="42076" spans="1:6" ht="12.75" customHeight="1" x14ac:dyDescent="0.25">
      <c r="A42076" s="144" t="s">
        <v>4868</v>
      </c>
      <c r="B42076" s="145"/>
      <c r="C42076" s="145"/>
      <c r="D42076" s="145"/>
      <c r="E42076" s="146"/>
      <c r="F42076" s="147"/>
    </row>
    <row r="42077" spans="1:6" ht="12.75" customHeight="1" x14ac:dyDescent="0.2">
      <c r="A42077" s="138" t="s">
        <v>4505</v>
      </c>
      <c r="B42077" s="139"/>
      <c r="C42077" s="139"/>
      <c r="D42077" s="140"/>
      <c r="E42077" s="76" t="s">
        <v>4869</v>
      </c>
      <c r="F42077" s="77" t="s">
        <v>4870</v>
      </c>
    </row>
    <row r="42078" spans="1:6" ht="12.75" customHeight="1" x14ac:dyDescent="0.2">
      <c r="A42078" s="141"/>
      <c r="B42078" s="142"/>
      <c r="C42078" s="142"/>
      <c r="D42078" s="143"/>
      <c r="E42078" s="78" t="s">
        <v>4504</v>
      </c>
      <c r="F42078" s="79" t="s">
        <v>263</v>
      </c>
    </row>
    <row r="42079" spans="1:6" ht="409.6" hidden="1" customHeight="1" x14ac:dyDescent="0.2"/>
    <row r="42080" spans="1:6" ht="12.75" customHeight="1" x14ac:dyDescent="0.2">
      <c r="A42080" s="80" t="s">
        <v>4871</v>
      </c>
      <c r="B42080" s="81" t="s">
        <v>4872</v>
      </c>
      <c r="C42080" s="82" t="s">
        <v>4870</v>
      </c>
      <c r="D42080" s="82" t="s">
        <v>4873</v>
      </c>
      <c r="E42080" s="82" t="s">
        <v>4874</v>
      </c>
      <c r="F42080" s="83" t="s">
        <v>4875</v>
      </c>
    </row>
    <row r="42081" spans="1:6" ht="409.6" hidden="1" customHeight="1" x14ac:dyDescent="0.2"/>
    <row r="42082" spans="1:6" ht="25.5" customHeight="1" x14ac:dyDescent="0.2">
      <c r="A42082" s="84" t="s">
        <v>6946</v>
      </c>
      <c r="B42082" s="85" t="s">
        <v>6947</v>
      </c>
      <c r="C42082" s="86" t="s">
        <v>7</v>
      </c>
      <c r="D42082" s="87">
        <v>1</v>
      </c>
      <c r="E42082" s="88">
        <v>8800</v>
      </c>
      <c r="F42082" s="89">
        <f>+D42082*E42082</f>
        <v>8800</v>
      </c>
    </row>
    <row r="42083" spans="1:6" ht="409.6" hidden="1" customHeight="1" x14ac:dyDescent="0.2"/>
    <row r="42084" spans="1:6" ht="25.5" customHeight="1" x14ac:dyDescent="0.2">
      <c r="A42084" s="84" t="s">
        <v>7623</v>
      </c>
      <c r="B42084" s="85" t="s">
        <v>7624</v>
      </c>
      <c r="C42084" s="86" t="s">
        <v>263</v>
      </c>
      <c r="D42084" s="87">
        <v>4.5599999999999996</v>
      </c>
      <c r="E42084" s="88">
        <v>10750</v>
      </c>
      <c r="F42084" s="89">
        <f>+D42084*E42084</f>
        <v>49019.999999999993</v>
      </c>
    </row>
    <row r="42085" spans="1:6" ht="409.6" hidden="1" customHeight="1" x14ac:dyDescent="0.2"/>
    <row r="42086" spans="1:6" ht="25.5" customHeight="1" x14ac:dyDescent="0.2">
      <c r="A42086" s="84" t="s">
        <v>7625</v>
      </c>
      <c r="B42086" s="85" t="s">
        <v>7626</v>
      </c>
      <c r="C42086" s="86" t="s">
        <v>263</v>
      </c>
      <c r="D42086" s="87">
        <v>7.35</v>
      </c>
      <c r="E42086" s="88">
        <v>6067</v>
      </c>
      <c r="F42086" s="89">
        <f>+D42086*E42086</f>
        <v>44592.45</v>
      </c>
    </row>
    <row r="42087" spans="1:6" ht="409.6" hidden="1" customHeight="1" x14ac:dyDescent="0.2"/>
    <row r="42088" spans="1:6" ht="25.5" customHeight="1" x14ac:dyDescent="0.2">
      <c r="A42088" s="84" t="s">
        <v>7627</v>
      </c>
      <c r="B42088" s="85" t="s">
        <v>7628</v>
      </c>
      <c r="C42088" s="86" t="s">
        <v>263</v>
      </c>
      <c r="D42088" s="87">
        <v>1.05</v>
      </c>
      <c r="E42088" s="88">
        <v>7200</v>
      </c>
      <c r="F42088" s="89">
        <f>+D42088*E42088</f>
        <v>7560</v>
      </c>
    </row>
    <row r="42089" spans="1:6" ht="409.6" hidden="1" customHeight="1" x14ac:dyDescent="0.2"/>
    <row r="42090" spans="1:6" ht="25.5" customHeight="1" x14ac:dyDescent="0.2">
      <c r="A42090" s="84" t="s">
        <v>7629</v>
      </c>
      <c r="B42090" s="85" t="s">
        <v>7630</v>
      </c>
      <c r="C42090" s="86" t="s">
        <v>9</v>
      </c>
      <c r="D42090" s="87">
        <v>0.5</v>
      </c>
      <c r="E42090" s="88">
        <v>35000</v>
      </c>
      <c r="F42090" s="89">
        <f>+D42090*E42090</f>
        <v>17500</v>
      </c>
    </row>
    <row r="42091" spans="1:6" ht="409.6" hidden="1" customHeight="1" x14ac:dyDescent="0.2"/>
    <row r="42092" spans="1:6" ht="25.5" customHeight="1" x14ac:dyDescent="0.2">
      <c r="A42092" s="84" t="s">
        <v>7631</v>
      </c>
      <c r="B42092" s="85" t="s">
        <v>7632</v>
      </c>
      <c r="C42092" s="86" t="s">
        <v>9</v>
      </c>
      <c r="D42092" s="87">
        <v>4</v>
      </c>
      <c r="E42092" s="88">
        <v>5200</v>
      </c>
      <c r="F42092" s="89">
        <f>+D42092*E42092</f>
        <v>20800</v>
      </c>
    </row>
    <row r="42093" spans="1:6" ht="409.6" hidden="1" customHeight="1" x14ac:dyDescent="0.2"/>
    <row r="42094" spans="1:6" ht="25.5" customHeight="1" x14ac:dyDescent="0.2">
      <c r="A42094" s="84" t="s">
        <v>7524</v>
      </c>
      <c r="B42094" s="85" t="s">
        <v>4879</v>
      </c>
      <c r="C42094" s="86" t="s">
        <v>4880</v>
      </c>
      <c r="D42094" s="87">
        <v>0.21</v>
      </c>
      <c r="E42094" s="88">
        <v>40900</v>
      </c>
      <c r="F42094" s="89">
        <f>+D42094*E42094</f>
        <v>8589</v>
      </c>
    </row>
    <row r="42095" spans="1:6" ht="409.6" hidden="1" customHeight="1" x14ac:dyDescent="0.2"/>
    <row r="42096" spans="1:6" ht="25.5" customHeight="1" x14ac:dyDescent="0.2">
      <c r="A42096" s="84" t="s">
        <v>6524</v>
      </c>
      <c r="B42096" s="85" t="s">
        <v>6525</v>
      </c>
      <c r="C42096" s="86" t="s">
        <v>9</v>
      </c>
      <c r="D42096" s="87">
        <v>0.25</v>
      </c>
      <c r="E42096" s="88">
        <v>31100</v>
      </c>
      <c r="F42096" s="89">
        <f>+D42096*E42096</f>
        <v>7775</v>
      </c>
    </row>
    <row r="42097" spans="1:6" ht="409.6" hidden="1" customHeight="1" x14ac:dyDescent="0.2"/>
    <row r="42098" spans="1:6" ht="25.5" customHeight="1" x14ac:dyDescent="0.2">
      <c r="A42098" s="84" t="s">
        <v>6508</v>
      </c>
      <c r="B42098" s="85" t="s">
        <v>6509</v>
      </c>
      <c r="C42098" s="86" t="s">
        <v>9</v>
      </c>
      <c r="D42098" s="87">
        <v>0.35</v>
      </c>
      <c r="E42098" s="88">
        <v>12450</v>
      </c>
      <c r="F42098" s="89">
        <f>+D42098*E42098</f>
        <v>4357.5</v>
      </c>
    </row>
    <row r="42099" spans="1:6" ht="409.6" hidden="1" customHeight="1" x14ac:dyDescent="0.2"/>
    <row r="42100" spans="1:6" ht="25.5" customHeight="1" x14ac:dyDescent="0.2">
      <c r="A42100" s="84" t="s">
        <v>5446</v>
      </c>
      <c r="B42100" s="85" t="s">
        <v>5447</v>
      </c>
      <c r="C42100" s="86" t="s">
        <v>4880</v>
      </c>
      <c r="D42100" s="87">
        <v>0.15</v>
      </c>
      <c r="E42100" s="88">
        <v>14600</v>
      </c>
      <c r="F42100" s="89">
        <f>+D42100*E42100</f>
        <v>2190</v>
      </c>
    </row>
    <row r="42101" spans="1:6" ht="409.6" hidden="1" customHeight="1" x14ac:dyDescent="0.2"/>
    <row r="42102" spans="1:6" ht="25.5" customHeight="1" x14ac:dyDescent="0.2">
      <c r="A42102" s="84" t="s">
        <v>5680</v>
      </c>
      <c r="B42102" s="85" t="s">
        <v>5681</v>
      </c>
      <c r="C42102" s="86" t="s">
        <v>9</v>
      </c>
      <c r="D42102" s="87">
        <v>1</v>
      </c>
      <c r="E42102" s="88">
        <v>1310</v>
      </c>
      <c r="F42102" s="89">
        <f>+D42102*E42102</f>
        <v>1310</v>
      </c>
    </row>
    <row r="42103" spans="1:6" ht="409.6" hidden="1" customHeight="1" x14ac:dyDescent="0.2"/>
    <row r="42104" spans="1:6" ht="25.5" customHeight="1" x14ac:dyDescent="0.2">
      <c r="A42104" s="84" t="s">
        <v>7633</v>
      </c>
      <c r="B42104" s="85" t="s">
        <v>7634</v>
      </c>
      <c r="C42104" s="86" t="s">
        <v>9</v>
      </c>
      <c r="D42104" s="87">
        <v>0.12</v>
      </c>
      <c r="E42104" s="88">
        <v>10900</v>
      </c>
      <c r="F42104" s="89">
        <f>+D42104*E42104</f>
        <v>1308</v>
      </c>
    </row>
    <row r="42105" spans="1:6" ht="409.6" hidden="1" customHeight="1" x14ac:dyDescent="0.2"/>
    <row r="42106" spans="1:6" ht="25.5" customHeight="1" thickBot="1" x14ac:dyDescent="0.25">
      <c r="A42106" s="84" t="s">
        <v>5450</v>
      </c>
      <c r="B42106" s="85" t="s">
        <v>5451</v>
      </c>
      <c r="C42106" s="86" t="s">
        <v>7</v>
      </c>
      <c r="D42106" s="87">
        <v>1.2E-2</v>
      </c>
      <c r="E42106" s="88">
        <v>15900</v>
      </c>
      <c r="F42106" s="89">
        <f>+D42106*E42106</f>
        <v>190.8</v>
      </c>
    </row>
    <row r="42107" spans="1:6" ht="409.6" hidden="1" customHeight="1" thickBot="1" x14ac:dyDescent="0.25"/>
    <row r="42108" spans="1:6" ht="13.5" customHeight="1" thickBot="1" x14ac:dyDescent="0.25">
      <c r="A42108" s="90" t="s">
        <v>4883</v>
      </c>
      <c r="B42108" s="91"/>
      <c r="C42108" s="92">
        <v>47.931955922865001</v>
      </c>
      <c r="D42108" s="91"/>
      <c r="E42108" s="93" t="s">
        <v>4884</v>
      </c>
      <c r="F42108" s="94">
        <v>173993</v>
      </c>
    </row>
    <row r="42109" spans="1:6" ht="0.2" customHeight="1" x14ac:dyDescent="0.2"/>
    <row r="42110" spans="1:6" ht="12.75" customHeight="1" x14ac:dyDescent="0.2">
      <c r="A42110" s="80" t="s">
        <v>4871</v>
      </c>
      <c r="B42110" s="81" t="s">
        <v>4885</v>
      </c>
      <c r="C42110" s="82" t="s">
        <v>4870</v>
      </c>
      <c r="D42110" s="82" t="s">
        <v>4873</v>
      </c>
      <c r="E42110" s="82" t="s">
        <v>4874</v>
      </c>
      <c r="F42110" s="83" t="s">
        <v>4875</v>
      </c>
    </row>
    <row r="42111" spans="1:6" ht="409.6" hidden="1" customHeight="1" x14ac:dyDescent="0.2"/>
    <row r="42112" spans="1:6" ht="25.5" customHeight="1" x14ac:dyDescent="0.2">
      <c r="A42112" s="84" t="s">
        <v>5474</v>
      </c>
      <c r="B42112" s="85" t="s">
        <v>5475</v>
      </c>
      <c r="C42112" s="86" t="s">
        <v>4888</v>
      </c>
      <c r="D42112" s="87">
        <v>0.37</v>
      </c>
      <c r="E42112" s="88">
        <v>387430</v>
      </c>
      <c r="F42112" s="89">
        <f>+D42112*E42112</f>
        <v>143349.1</v>
      </c>
    </row>
    <row r="42113" spans="1:6" ht="409.6" hidden="1" customHeight="1" x14ac:dyDescent="0.2"/>
    <row r="42114" spans="1:6" ht="25.5" customHeight="1" thickBot="1" x14ac:dyDescent="0.25">
      <c r="A42114" s="84" t="s">
        <v>5284</v>
      </c>
      <c r="B42114" s="85" t="s">
        <v>5285</v>
      </c>
      <c r="C42114" s="86" t="s">
        <v>4888</v>
      </c>
      <c r="D42114" s="87">
        <v>7.4999999999999997E-2</v>
      </c>
      <c r="E42114" s="88">
        <v>222303</v>
      </c>
      <c r="F42114" s="89">
        <f>+D42114*E42114</f>
        <v>16672.724999999999</v>
      </c>
    </row>
    <row r="42115" spans="1:6" ht="409.6" hidden="1" customHeight="1" thickBot="1" x14ac:dyDescent="0.25"/>
    <row r="42116" spans="1:6" ht="13.5" customHeight="1" thickBot="1" x14ac:dyDescent="0.25">
      <c r="A42116" s="90" t="s">
        <v>4893</v>
      </c>
      <c r="B42116" s="91"/>
      <c r="C42116" s="92">
        <v>44.083195592286501</v>
      </c>
      <c r="D42116" s="91"/>
      <c r="E42116" s="93" t="s">
        <v>4884</v>
      </c>
      <c r="F42116" s="94">
        <v>160022</v>
      </c>
    </row>
    <row r="42117" spans="1:6" ht="0.2" customHeight="1" x14ac:dyDescent="0.2"/>
    <row r="42118" spans="1:6" ht="12.75" customHeight="1" x14ac:dyDescent="0.2">
      <c r="A42118" s="80" t="s">
        <v>4871</v>
      </c>
      <c r="B42118" s="81" t="s">
        <v>4894</v>
      </c>
      <c r="C42118" s="82" t="s">
        <v>4870</v>
      </c>
      <c r="D42118" s="82" t="s">
        <v>4873</v>
      </c>
      <c r="E42118" s="82" t="s">
        <v>4874</v>
      </c>
      <c r="F42118" s="83" t="s">
        <v>4875</v>
      </c>
    </row>
    <row r="42119" spans="1:6" ht="409.6" hidden="1" customHeight="1" x14ac:dyDescent="0.2"/>
    <row r="42120" spans="1:6" ht="25.5" customHeight="1" thickBot="1" x14ac:dyDescent="0.25">
      <c r="A42120" s="84" t="s">
        <v>4895</v>
      </c>
      <c r="B42120" s="85" t="s">
        <v>4896</v>
      </c>
      <c r="C42120" s="86" t="s">
        <v>4897</v>
      </c>
      <c r="D42120" s="87">
        <v>0.05</v>
      </c>
      <c r="E42120" s="88">
        <v>160022</v>
      </c>
      <c r="F42120" s="89">
        <f>+D42120*E42120</f>
        <v>8001.1</v>
      </c>
    </row>
    <row r="42121" spans="1:6" ht="409.6" hidden="1" customHeight="1" thickBot="1" x14ac:dyDescent="0.25"/>
    <row r="42122" spans="1:6" ht="13.5" customHeight="1" thickBot="1" x14ac:dyDescent="0.25">
      <c r="A42122" s="90" t="s">
        <v>4898</v>
      </c>
      <c r="B42122" s="91"/>
      <c r="C42122" s="92">
        <v>2.2041322314049601</v>
      </c>
      <c r="D42122" s="91"/>
      <c r="E42122" s="93" t="s">
        <v>4884</v>
      </c>
      <c r="F42122" s="94">
        <v>8001</v>
      </c>
    </row>
    <row r="42123" spans="1:6" ht="0.2" customHeight="1" x14ac:dyDescent="0.2"/>
    <row r="42124" spans="1:6" ht="12.75" customHeight="1" x14ac:dyDescent="0.2">
      <c r="A42124" s="80" t="s">
        <v>4871</v>
      </c>
      <c r="B42124" s="81" t="s">
        <v>4899</v>
      </c>
      <c r="C42124" s="82" t="s">
        <v>4870</v>
      </c>
      <c r="D42124" s="82" t="s">
        <v>4873</v>
      </c>
      <c r="E42124" s="82" t="s">
        <v>4874</v>
      </c>
      <c r="F42124" s="83" t="s">
        <v>4875</v>
      </c>
    </row>
    <row r="42125" spans="1:6" ht="409.6" hidden="1" customHeight="1" x14ac:dyDescent="0.2"/>
    <row r="42126" spans="1:6" ht="25.5" customHeight="1" x14ac:dyDescent="0.2">
      <c r="A42126" s="84" t="s">
        <v>5083</v>
      </c>
      <c r="B42126" s="85" t="s">
        <v>5084</v>
      </c>
      <c r="C42126" s="86" t="s">
        <v>109</v>
      </c>
      <c r="D42126" s="87">
        <v>0.13</v>
      </c>
      <c r="E42126" s="88">
        <v>8120</v>
      </c>
      <c r="F42126" s="89">
        <f>+D42126*E42126</f>
        <v>1055.6000000000001</v>
      </c>
    </row>
    <row r="42127" spans="1:6" ht="409.6" hidden="1" customHeight="1" x14ac:dyDescent="0.2"/>
    <row r="42128" spans="1:6" ht="25.5" customHeight="1" x14ac:dyDescent="0.2">
      <c r="A42128" s="84" t="s">
        <v>5476</v>
      </c>
      <c r="B42128" s="85" t="s">
        <v>5477</v>
      </c>
      <c r="C42128" s="86" t="s">
        <v>109</v>
      </c>
      <c r="D42128" s="87">
        <v>0.26</v>
      </c>
      <c r="E42128" s="88">
        <v>23072</v>
      </c>
      <c r="F42128" s="89">
        <f>+D42128*E42128</f>
        <v>5998.72</v>
      </c>
    </row>
    <row r="42129" spans="1:6" ht="409.6" hidden="1" customHeight="1" x14ac:dyDescent="0.2"/>
    <row r="42130" spans="1:6" ht="25.5" customHeight="1" x14ac:dyDescent="0.2">
      <c r="A42130" s="84" t="s">
        <v>5974</v>
      </c>
      <c r="B42130" s="85" t="s">
        <v>5073</v>
      </c>
      <c r="C42130" s="86" t="s">
        <v>109</v>
      </c>
      <c r="D42130" s="87">
        <v>0.09</v>
      </c>
      <c r="E42130" s="88">
        <v>59740</v>
      </c>
      <c r="F42130" s="89">
        <f>+D42130*E42130</f>
        <v>5376.5999999999995</v>
      </c>
    </row>
    <row r="42131" spans="1:6" ht="409.6" hidden="1" customHeight="1" x14ac:dyDescent="0.2"/>
    <row r="42132" spans="1:6" ht="25.5" customHeight="1" x14ac:dyDescent="0.2">
      <c r="A42132" s="84" t="s">
        <v>5075</v>
      </c>
      <c r="B42132" s="85" t="s">
        <v>5076</v>
      </c>
      <c r="C42132" s="86" t="s">
        <v>109</v>
      </c>
      <c r="D42132" s="87">
        <v>7.0000000000000007E-2</v>
      </c>
      <c r="E42132" s="88">
        <v>30495</v>
      </c>
      <c r="F42132" s="89">
        <f>+D42132*E42132</f>
        <v>2134.65</v>
      </c>
    </row>
    <row r="42133" spans="1:6" ht="409.6" hidden="1" customHeight="1" x14ac:dyDescent="0.2"/>
    <row r="42134" spans="1:6" ht="25.5" customHeight="1" thickBot="1" x14ac:dyDescent="0.25">
      <c r="A42134" s="84" t="s">
        <v>2070</v>
      </c>
      <c r="B42134" s="85" t="s">
        <v>5074</v>
      </c>
      <c r="C42134" s="86" t="s">
        <v>109</v>
      </c>
      <c r="D42134" s="87">
        <v>0.1</v>
      </c>
      <c r="E42134" s="88">
        <v>42770</v>
      </c>
      <c r="F42134" s="89">
        <f>+D42134*E42134</f>
        <v>4277</v>
      </c>
    </row>
    <row r="42135" spans="1:6" ht="409.6" hidden="1" customHeight="1" thickBot="1" x14ac:dyDescent="0.25"/>
    <row r="42136" spans="1:6" ht="13.5" customHeight="1" thickBot="1" x14ac:dyDescent="0.25">
      <c r="A42136" s="90" t="s">
        <v>4904</v>
      </c>
      <c r="B42136" s="91"/>
      <c r="C42136" s="92">
        <v>5.1911845730027597</v>
      </c>
      <c r="D42136" s="91"/>
      <c r="E42136" s="93" t="s">
        <v>4884</v>
      </c>
      <c r="F42136" s="94">
        <v>18844</v>
      </c>
    </row>
    <row r="42137" spans="1:6" ht="0.2" customHeight="1" x14ac:dyDescent="0.2"/>
    <row r="42138" spans="1:6" ht="12.75" customHeight="1" x14ac:dyDescent="0.2">
      <c r="A42138" s="80" t="s">
        <v>4871</v>
      </c>
      <c r="B42138" s="81" t="s">
        <v>4905</v>
      </c>
      <c r="C42138" s="82" t="s">
        <v>4870</v>
      </c>
      <c r="D42138" s="82" t="s">
        <v>4873</v>
      </c>
      <c r="E42138" s="82" t="s">
        <v>4874</v>
      </c>
      <c r="F42138" s="83" t="s">
        <v>4875</v>
      </c>
    </row>
    <row r="42139" spans="1:6" ht="409.6" hidden="1" customHeight="1" x14ac:dyDescent="0.2"/>
    <row r="42140" spans="1:6" ht="25.5" customHeight="1" thickBot="1" x14ac:dyDescent="0.25">
      <c r="A42140" s="84" t="s">
        <v>4949</v>
      </c>
      <c r="B42140" s="85" t="s">
        <v>4950</v>
      </c>
      <c r="C42140" s="86" t="s">
        <v>9</v>
      </c>
      <c r="D42140" s="87">
        <v>1</v>
      </c>
      <c r="E42140" s="88">
        <v>2140</v>
      </c>
      <c r="F42140" s="89">
        <f>+D42140*E42140</f>
        <v>2140</v>
      </c>
    </row>
    <row r="42141" spans="1:6" ht="409.6" hidden="1" customHeight="1" thickBot="1" x14ac:dyDescent="0.25"/>
    <row r="42142" spans="1:6" ht="13.5" customHeight="1" thickBot="1" x14ac:dyDescent="0.25">
      <c r="A42142" s="90" t="s">
        <v>4908</v>
      </c>
      <c r="B42142" s="91"/>
      <c r="C42142" s="92">
        <v>0.58953168044077098</v>
      </c>
      <c r="D42142" s="91"/>
      <c r="E42142" s="93" t="s">
        <v>4884</v>
      </c>
      <c r="F42142" s="94">
        <v>2140</v>
      </c>
    </row>
    <row r="42143" spans="1:6" ht="0.2" customHeight="1" thickBot="1" x14ac:dyDescent="0.25"/>
    <row r="42144" spans="1:6" ht="12.75" customHeight="1" thickBot="1" x14ac:dyDescent="0.3">
      <c r="A42144" s="157" t="s">
        <v>4909</v>
      </c>
      <c r="B42144" s="158"/>
      <c r="C42144" s="158"/>
      <c r="D42144" s="158"/>
      <c r="E42144" s="159">
        <v>363000</v>
      </c>
      <c r="F42144" s="160"/>
    </row>
    <row r="42145" spans="1:6" ht="12.75" customHeight="1" x14ac:dyDescent="0.2"/>
    <row r="42146" spans="1:6" ht="12.75" customHeight="1" x14ac:dyDescent="0.2"/>
    <row r="42147" spans="1:6" ht="409.6" hidden="1" customHeight="1" x14ac:dyDescent="0.2"/>
    <row r="42148" spans="1:6" ht="8.25" customHeight="1" x14ac:dyDescent="0.2"/>
    <row r="42149" spans="1:6" ht="12.75" customHeight="1" x14ac:dyDescent="0.25">
      <c r="A42149" s="144" t="s">
        <v>4868</v>
      </c>
      <c r="B42149" s="145"/>
      <c r="C42149" s="145"/>
      <c r="D42149" s="145"/>
      <c r="E42149" s="146"/>
      <c r="F42149" s="147"/>
    </row>
    <row r="42150" spans="1:6" ht="12.75" customHeight="1" x14ac:dyDescent="0.2">
      <c r="A42150" s="138" t="s">
        <v>4511</v>
      </c>
      <c r="B42150" s="139"/>
      <c r="C42150" s="139"/>
      <c r="D42150" s="140"/>
      <c r="E42150" s="76" t="s">
        <v>4869</v>
      </c>
      <c r="F42150" s="77" t="s">
        <v>4870</v>
      </c>
    </row>
    <row r="42151" spans="1:6" ht="12.75" customHeight="1" x14ac:dyDescent="0.2">
      <c r="A42151" s="141"/>
      <c r="B42151" s="142"/>
      <c r="C42151" s="142"/>
      <c r="D42151" s="143"/>
      <c r="E42151" s="78" t="s">
        <v>4510</v>
      </c>
      <c r="F42151" s="79" t="s">
        <v>117</v>
      </c>
    </row>
    <row r="42152" spans="1:6" ht="409.6" hidden="1" customHeight="1" x14ac:dyDescent="0.2"/>
    <row r="42153" spans="1:6" ht="12.75" customHeight="1" x14ac:dyDescent="0.2">
      <c r="A42153" s="80" t="s">
        <v>4871</v>
      </c>
      <c r="B42153" s="81" t="s">
        <v>4872</v>
      </c>
      <c r="C42153" s="82" t="s">
        <v>4870</v>
      </c>
      <c r="D42153" s="82" t="s">
        <v>4873</v>
      </c>
      <c r="E42153" s="82" t="s">
        <v>4874</v>
      </c>
      <c r="F42153" s="83" t="s">
        <v>4875</v>
      </c>
    </row>
    <row r="42154" spans="1:6" ht="409.6" hidden="1" customHeight="1" x14ac:dyDescent="0.2"/>
    <row r="42155" spans="1:6" ht="25.5" customHeight="1" x14ac:dyDescent="0.2">
      <c r="A42155" s="84" t="s">
        <v>7635</v>
      </c>
      <c r="B42155" s="85" t="s">
        <v>7636</v>
      </c>
      <c r="C42155" s="86" t="s">
        <v>9</v>
      </c>
      <c r="D42155" s="87">
        <v>0.73904999999999998</v>
      </c>
      <c r="E42155" s="88">
        <v>26567</v>
      </c>
      <c r="F42155" s="89">
        <f>+D42155*E42155</f>
        <v>19634.341349999999</v>
      </c>
    </row>
    <row r="42156" spans="1:6" ht="409.6" hidden="1" customHeight="1" x14ac:dyDescent="0.2"/>
    <row r="42157" spans="1:6" ht="25.5" customHeight="1" x14ac:dyDescent="0.2">
      <c r="A42157" s="84" t="s">
        <v>7637</v>
      </c>
      <c r="B42157" s="85" t="s">
        <v>7638</v>
      </c>
      <c r="C42157" s="86" t="s">
        <v>263</v>
      </c>
      <c r="D42157" s="87">
        <v>2.5819700000000001</v>
      </c>
      <c r="E42157" s="88">
        <v>2210</v>
      </c>
      <c r="F42157" s="89">
        <f>+D42157*E42157</f>
        <v>5706.1536999999998</v>
      </c>
    </row>
    <row r="42158" spans="1:6" ht="409.6" hidden="1" customHeight="1" x14ac:dyDescent="0.2"/>
    <row r="42159" spans="1:6" ht="25.5" customHeight="1" x14ac:dyDescent="0.2">
      <c r="A42159" s="84" t="s">
        <v>7639</v>
      </c>
      <c r="B42159" s="85" t="s">
        <v>7640</v>
      </c>
      <c r="C42159" s="86" t="s">
        <v>263</v>
      </c>
      <c r="D42159" s="87">
        <v>0.86065999999999998</v>
      </c>
      <c r="E42159" s="88">
        <v>1882</v>
      </c>
      <c r="F42159" s="89">
        <f>+D42159*E42159</f>
        <v>1619.7621199999999</v>
      </c>
    </row>
    <row r="42160" spans="1:6" ht="409.6" hidden="1" customHeight="1" x14ac:dyDescent="0.2"/>
    <row r="42161" spans="1:6" ht="25.5" customHeight="1" x14ac:dyDescent="0.2">
      <c r="A42161" s="84" t="s">
        <v>7641</v>
      </c>
      <c r="B42161" s="85" t="s">
        <v>7642</v>
      </c>
      <c r="C42161" s="86" t="s">
        <v>263</v>
      </c>
      <c r="D42161" s="87">
        <v>2.625</v>
      </c>
      <c r="E42161" s="88">
        <v>95</v>
      </c>
      <c r="F42161" s="89">
        <f>+D42161*E42161</f>
        <v>249.375</v>
      </c>
    </row>
    <row r="42162" spans="1:6" ht="409.6" hidden="1" customHeight="1" x14ac:dyDescent="0.2"/>
    <row r="42163" spans="1:6" ht="25.5" customHeight="1" x14ac:dyDescent="0.2">
      <c r="A42163" s="84" t="s">
        <v>7643</v>
      </c>
      <c r="B42163" s="85" t="s">
        <v>7644</v>
      </c>
      <c r="C42163" s="86" t="s">
        <v>9</v>
      </c>
      <c r="D42163" s="87">
        <v>24</v>
      </c>
      <c r="E42163" s="88">
        <v>32</v>
      </c>
      <c r="F42163" s="89">
        <f>+D42163*E42163</f>
        <v>768</v>
      </c>
    </row>
    <row r="42164" spans="1:6" ht="409.6" hidden="1" customHeight="1" x14ac:dyDescent="0.2"/>
    <row r="42165" spans="1:6" ht="25.5" customHeight="1" x14ac:dyDescent="0.2">
      <c r="A42165" s="84" t="s">
        <v>5040</v>
      </c>
      <c r="B42165" s="85" t="s">
        <v>5041</v>
      </c>
      <c r="C42165" s="86" t="s">
        <v>9</v>
      </c>
      <c r="D42165" s="87">
        <v>2</v>
      </c>
      <c r="E42165" s="88">
        <v>500</v>
      </c>
      <c r="F42165" s="89">
        <f>+D42165*E42165</f>
        <v>1000</v>
      </c>
    </row>
    <row r="42166" spans="1:6" ht="409.6" hidden="1" customHeight="1" x14ac:dyDescent="0.2"/>
    <row r="42167" spans="1:6" ht="25.5" customHeight="1" x14ac:dyDescent="0.2">
      <c r="A42167" s="84" t="s">
        <v>7645</v>
      </c>
      <c r="B42167" s="85" t="s">
        <v>7646</v>
      </c>
      <c r="C42167" s="86" t="s">
        <v>9</v>
      </c>
      <c r="D42167" s="87">
        <v>3</v>
      </c>
      <c r="E42167" s="88">
        <v>46</v>
      </c>
      <c r="F42167" s="89">
        <f>+D42167*E42167</f>
        <v>138</v>
      </c>
    </row>
    <row r="42168" spans="1:6" ht="409.6" hidden="1" customHeight="1" x14ac:dyDescent="0.2"/>
    <row r="42169" spans="1:6" ht="25.5" customHeight="1" x14ac:dyDescent="0.2">
      <c r="A42169" s="84" t="s">
        <v>7647</v>
      </c>
      <c r="B42169" s="85" t="s">
        <v>7648</v>
      </c>
      <c r="C42169" s="86" t="s">
        <v>9</v>
      </c>
      <c r="D42169" s="87">
        <v>5.1869999999999999E-2</v>
      </c>
      <c r="E42169" s="88">
        <v>47400</v>
      </c>
      <c r="F42169" s="89">
        <f>+D42169*E42169</f>
        <v>2458.6379999999999</v>
      </c>
    </row>
    <row r="42170" spans="1:6" ht="409.6" hidden="1" customHeight="1" x14ac:dyDescent="0.2"/>
    <row r="42171" spans="1:6" ht="25.5" customHeight="1" x14ac:dyDescent="0.2">
      <c r="A42171" s="84" t="s">
        <v>7649</v>
      </c>
      <c r="B42171" s="85" t="s">
        <v>7650</v>
      </c>
      <c r="C42171" s="86" t="s">
        <v>263</v>
      </c>
      <c r="D42171" s="87">
        <v>0.03</v>
      </c>
      <c r="E42171" s="88">
        <v>3250</v>
      </c>
      <c r="F42171" s="89">
        <f>+D42171*E42171</f>
        <v>97.5</v>
      </c>
    </row>
    <row r="42172" spans="1:6" ht="409.6" hidden="1" customHeight="1" x14ac:dyDescent="0.2"/>
    <row r="42173" spans="1:6" ht="25.5" customHeight="1" x14ac:dyDescent="0.2">
      <c r="A42173" s="84" t="s">
        <v>5678</v>
      </c>
      <c r="B42173" s="85" t="s">
        <v>5679</v>
      </c>
      <c r="C42173" s="86" t="s">
        <v>4880</v>
      </c>
      <c r="D42173" s="87">
        <v>9.4500000000000001E-2</v>
      </c>
      <c r="E42173" s="88">
        <v>50400</v>
      </c>
      <c r="F42173" s="89">
        <f>+D42173*E42173</f>
        <v>4762.8</v>
      </c>
    </row>
    <row r="42174" spans="1:6" ht="409.6" hidden="1" customHeight="1" x14ac:dyDescent="0.2"/>
    <row r="42175" spans="1:6" ht="25.5" customHeight="1" x14ac:dyDescent="0.2">
      <c r="A42175" s="84" t="s">
        <v>5674</v>
      </c>
      <c r="B42175" s="85" t="s">
        <v>5675</v>
      </c>
      <c r="C42175" s="86" t="s">
        <v>9</v>
      </c>
      <c r="D42175" s="87">
        <v>0.2</v>
      </c>
      <c r="E42175" s="88">
        <v>1310</v>
      </c>
      <c r="F42175" s="89">
        <f>+D42175*E42175</f>
        <v>262</v>
      </c>
    </row>
    <row r="42176" spans="1:6" ht="409.6" hidden="1" customHeight="1" x14ac:dyDescent="0.2"/>
    <row r="42177" spans="1:6" ht="25.5" customHeight="1" thickBot="1" x14ac:dyDescent="0.25">
      <c r="A42177" s="84" t="s">
        <v>5450</v>
      </c>
      <c r="B42177" s="85" t="s">
        <v>5451</v>
      </c>
      <c r="C42177" s="86" t="s">
        <v>7</v>
      </c>
      <c r="D42177" s="87">
        <v>0.05</v>
      </c>
      <c r="E42177" s="88">
        <v>15900</v>
      </c>
      <c r="F42177" s="89">
        <f>+D42177*E42177</f>
        <v>795</v>
      </c>
    </row>
    <row r="42178" spans="1:6" ht="409.6" hidden="1" customHeight="1" thickBot="1" x14ac:dyDescent="0.25"/>
    <row r="42179" spans="1:6" ht="13.5" customHeight="1" thickBot="1" x14ac:dyDescent="0.25">
      <c r="A42179" s="90" t="s">
        <v>4883</v>
      </c>
      <c r="B42179" s="91"/>
      <c r="C42179" s="92">
        <v>52.222361511568003</v>
      </c>
      <c r="D42179" s="91"/>
      <c r="E42179" s="93" t="s">
        <v>4884</v>
      </c>
      <c r="F42179" s="94">
        <v>37492</v>
      </c>
    </row>
    <row r="42180" spans="1:6" ht="0.2" customHeight="1" x14ac:dyDescent="0.2"/>
    <row r="42181" spans="1:6" ht="12.75" customHeight="1" x14ac:dyDescent="0.2">
      <c r="A42181" s="80" t="s">
        <v>4871</v>
      </c>
      <c r="B42181" s="81" t="s">
        <v>4885</v>
      </c>
      <c r="C42181" s="82" t="s">
        <v>4870</v>
      </c>
      <c r="D42181" s="82" t="s">
        <v>4873</v>
      </c>
      <c r="E42181" s="82" t="s">
        <v>4874</v>
      </c>
      <c r="F42181" s="83" t="s">
        <v>4875</v>
      </c>
    </row>
    <row r="42182" spans="1:6" ht="409.6" hidden="1" customHeight="1" x14ac:dyDescent="0.2"/>
    <row r="42183" spans="1:6" ht="25.5" customHeight="1" thickBot="1" x14ac:dyDescent="0.25">
      <c r="A42183" s="84" t="s">
        <v>4947</v>
      </c>
      <c r="B42183" s="85" t="s">
        <v>4948</v>
      </c>
      <c r="C42183" s="86" t="s">
        <v>4888</v>
      </c>
      <c r="D42183" s="87">
        <v>0.13647000000000001</v>
      </c>
      <c r="E42183" s="88">
        <v>198902</v>
      </c>
      <c r="F42183" s="89">
        <f>+D42183*E42183</f>
        <v>27144.155940000001</v>
      </c>
    </row>
    <row r="42184" spans="1:6" ht="409.6" hidden="1" customHeight="1" thickBot="1" x14ac:dyDescent="0.25"/>
    <row r="42185" spans="1:6" ht="13.5" customHeight="1" thickBot="1" x14ac:dyDescent="0.25">
      <c r="A42185" s="90" t="s">
        <v>4893</v>
      </c>
      <c r="B42185" s="91"/>
      <c r="C42185" s="92">
        <v>37.808700012536001</v>
      </c>
      <c r="D42185" s="91"/>
      <c r="E42185" s="93" t="s">
        <v>4884</v>
      </c>
      <c r="F42185" s="94">
        <v>27144</v>
      </c>
    </row>
    <row r="42186" spans="1:6" ht="0.2" customHeight="1" x14ac:dyDescent="0.2"/>
    <row r="42187" spans="1:6" ht="12.75" customHeight="1" x14ac:dyDescent="0.2">
      <c r="A42187" s="80" t="s">
        <v>4871</v>
      </c>
      <c r="B42187" s="81" t="s">
        <v>4894</v>
      </c>
      <c r="C42187" s="82" t="s">
        <v>4870</v>
      </c>
      <c r="D42187" s="82" t="s">
        <v>4873</v>
      </c>
      <c r="E42187" s="82" t="s">
        <v>4874</v>
      </c>
      <c r="F42187" s="83" t="s">
        <v>4875</v>
      </c>
    </row>
    <row r="42188" spans="1:6" ht="409.6" hidden="1" customHeight="1" x14ac:dyDescent="0.2"/>
    <row r="42189" spans="1:6" ht="25.5" customHeight="1" thickBot="1" x14ac:dyDescent="0.25">
      <c r="A42189" s="84" t="s">
        <v>4895</v>
      </c>
      <c r="B42189" s="85" t="s">
        <v>4896</v>
      </c>
      <c r="C42189" s="86" t="s">
        <v>4897</v>
      </c>
      <c r="D42189" s="87">
        <v>0.05</v>
      </c>
      <c r="E42189" s="88">
        <v>27144</v>
      </c>
      <c r="F42189" s="89">
        <f>+D42189*E42189</f>
        <v>1357.2</v>
      </c>
    </row>
    <row r="42190" spans="1:6" ht="409.6" hidden="1" customHeight="1" thickBot="1" x14ac:dyDescent="0.25"/>
    <row r="42191" spans="1:6" ht="13.5" customHeight="1" thickBot="1" x14ac:dyDescent="0.25">
      <c r="A42191" s="90" t="s">
        <v>4898</v>
      </c>
      <c r="B42191" s="91"/>
      <c r="C42191" s="92">
        <v>1.89015642193529</v>
      </c>
      <c r="D42191" s="91"/>
      <c r="E42191" s="93" t="s">
        <v>4884</v>
      </c>
      <c r="F42191" s="94">
        <v>1357</v>
      </c>
    </row>
    <row r="42192" spans="1:6" ht="0.2" customHeight="1" x14ac:dyDescent="0.2"/>
    <row r="42193" spans="1:6" ht="12.75" customHeight="1" x14ac:dyDescent="0.2">
      <c r="A42193" s="80" t="s">
        <v>4871</v>
      </c>
      <c r="B42193" s="81" t="s">
        <v>4899</v>
      </c>
      <c r="C42193" s="82" t="s">
        <v>4870</v>
      </c>
      <c r="D42193" s="82" t="s">
        <v>4873</v>
      </c>
      <c r="E42193" s="82" t="s">
        <v>4874</v>
      </c>
      <c r="F42193" s="83" t="s">
        <v>4875</v>
      </c>
    </row>
    <row r="42194" spans="1:6" ht="409.6" hidden="1" customHeight="1" x14ac:dyDescent="0.2"/>
    <row r="42195" spans="1:6" ht="25.5" customHeight="1" thickBot="1" x14ac:dyDescent="0.25">
      <c r="A42195" s="84" t="s">
        <v>5012</v>
      </c>
      <c r="B42195" s="85" t="s">
        <v>5013</v>
      </c>
      <c r="C42195" s="86" t="s">
        <v>109</v>
      </c>
      <c r="D42195" s="87">
        <v>0.25</v>
      </c>
      <c r="E42195" s="88">
        <v>23200</v>
      </c>
      <c r="F42195" s="89">
        <f>+D42195*E42195</f>
        <v>5800</v>
      </c>
    </row>
    <row r="42196" spans="1:6" ht="409.6" hidden="1" customHeight="1" thickBot="1" x14ac:dyDescent="0.25"/>
    <row r="42197" spans="1:6" ht="13.5" customHeight="1" thickBot="1" x14ac:dyDescent="0.25">
      <c r="A42197" s="90" t="s">
        <v>4904</v>
      </c>
      <c r="B42197" s="91"/>
      <c r="C42197" s="92">
        <v>8.0787820539606905</v>
      </c>
      <c r="D42197" s="91"/>
      <c r="E42197" s="93" t="s">
        <v>4884</v>
      </c>
      <c r="F42197" s="94">
        <v>5800</v>
      </c>
    </row>
    <row r="42198" spans="1:6" ht="0.2" customHeight="1" thickBot="1" x14ac:dyDescent="0.25"/>
    <row r="42199" spans="1:6" ht="12.75" customHeight="1" thickBot="1" x14ac:dyDescent="0.3">
      <c r="A42199" s="157" t="s">
        <v>4909</v>
      </c>
      <c r="B42199" s="158"/>
      <c r="C42199" s="158"/>
      <c r="D42199" s="158"/>
      <c r="E42199" s="159">
        <v>71793</v>
      </c>
      <c r="F42199" s="160"/>
    </row>
    <row r="42200" spans="1:6" ht="12.75" customHeight="1" x14ac:dyDescent="0.2"/>
    <row r="42201" spans="1:6" ht="12.75" customHeight="1" x14ac:dyDescent="0.2"/>
    <row r="42202" spans="1:6" ht="409.6" hidden="1" customHeight="1" x14ac:dyDescent="0.2"/>
    <row r="42203" spans="1:6" ht="12.75" customHeight="1" x14ac:dyDescent="0.25">
      <c r="A42203" s="144" t="s">
        <v>4868</v>
      </c>
      <c r="B42203" s="145"/>
      <c r="C42203" s="145"/>
      <c r="D42203" s="145"/>
      <c r="E42203" s="146"/>
      <c r="F42203" s="147"/>
    </row>
    <row r="42204" spans="1:6" ht="12.75" customHeight="1" x14ac:dyDescent="0.2">
      <c r="A42204" s="138" t="s">
        <v>4513</v>
      </c>
      <c r="B42204" s="139"/>
      <c r="C42204" s="139"/>
      <c r="D42204" s="140"/>
      <c r="E42204" s="76" t="s">
        <v>4869</v>
      </c>
      <c r="F42204" s="77" t="s">
        <v>4870</v>
      </c>
    </row>
    <row r="42205" spans="1:6" ht="12.75" customHeight="1" x14ac:dyDescent="0.2">
      <c r="A42205" s="141"/>
      <c r="B42205" s="142"/>
      <c r="C42205" s="142"/>
      <c r="D42205" s="143"/>
      <c r="E42205" s="78" t="s">
        <v>4512</v>
      </c>
      <c r="F42205" s="79" t="s">
        <v>117</v>
      </c>
    </row>
    <row r="42206" spans="1:6" ht="409.6" hidden="1" customHeight="1" x14ac:dyDescent="0.2"/>
    <row r="42207" spans="1:6" ht="12.75" customHeight="1" x14ac:dyDescent="0.2">
      <c r="A42207" s="80" t="s">
        <v>4871</v>
      </c>
      <c r="B42207" s="81" t="s">
        <v>4872</v>
      </c>
      <c r="C42207" s="82" t="s">
        <v>4870</v>
      </c>
      <c r="D42207" s="82" t="s">
        <v>4873</v>
      </c>
      <c r="E42207" s="82" t="s">
        <v>4874</v>
      </c>
      <c r="F42207" s="83" t="s">
        <v>4875</v>
      </c>
    </row>
    <row r="42208" spans="1:6" ht="409.6" hidden="1" customHeight="1" x14ac:dyDescent="0.2"/>
    <row r="42209" spans="1:6" ht="25.5" customHeight="1" x14ac:dyDescent="0.2">
      <c r="A42209" s="84" t="s">
        <v>7651</v>
      </c>
      <c r="B42209" s="85" t="s">
        <v>7652</v>
      </c>
      <c r="C42209" s="86" t="s">
        <v>9</v>
      </c>
      <c r="D42209" s="87">
        <v>0.36952000000000002</v>
      </c>
      <c r="E42209" s="88">
        <v>145150</v>
      </c>
      <c r="F42209" s="89">
        <f>+D42209*E42209</f>
        <v>53635.828000000001</v>
      </c>
    </row>
    <row r="42210" spans="1:6" ht="409.6" hidden="1" customHeight="1" x14ac:dyDescent="0.2"/>
    <row r="42211" spans="1:6" ht="25.5" customHeight="1" x14ac:dyDescent="0.2">
      <c r="A42211" s="84" t="s">
        <v>7653</v>
      </c>
      <c r="B42211" s="85" t="s">
        <v>7654</v>
      </c>
      <c r="C42211" s="86" t="s">
        <v>263</v>
      </c>
      <c r="D42211" s="87">
        <v>3.4426199999999998</v>
      </c>
      <c r="E42211" s="88">
        <v>4219</v>
      </c>
      <c r="F42211" s="89">
        <f>+D42211*E42211</f>
        <v>14524.413779999999</v>
      </c>
    </row>
    <row r="42212" spans="1:6" ht="409.6" hidden="1" customHeight="1" x14ac:dyDescent="0.2"/>
    <row r="42213" spans="1:6" ht="25.5" customHeight="1" x14ac:dyDescent="0.2">
      <c r="A42213" s="84" t="s">
        <v>7655</v>
      </c>
      <c r="B42213" s="85" t="s">
        <v>7656</v>
      </c>
      <c r="C42213" s="86" t="s">
        <v>263</v>
      </c>
      <c r="D42213" s="87">
        <v>0.86065999999999998</v>
      </c>
      <c r="E42213" s="88">
        <v>4936</v>
      </c>
      <c r="F42213" s="89">
        <f>+D42213*E42213</f>
        <v>4248.2177599999995</v>
      </c>
    </row>
    <row r="42214" spans="1:6" ht="409.6" hidden="1" customHeight="1" x14ac:dyDescent="0.2"/>
    <row r="42215" spans="1:6" ht="25.5" customHeight="1" x14ac:dyDescent="0.2">
      <c r="A42215" s="84" t="s">
        <v>7641</v>
      </c>
      <c r="B42215" s="85" t="s">
        <v>7642</v>
      </c>
      <c r="C42215" s="86" t="s">
        <v>263</v>
      </c>
      <c r="D42215" s="87">
        <v>1.5840000000000001</v>
      </c>
      <c r="E42215" s="88">
        <v>95</v>
      </c>
      <c r="F42215" s="89">
        <f>+D42215*E42215</f>
        <v>150.48000000000002</v>
      </c>
    </row>
    <row r="42216" spans="1:6" ht="409.6" hidden="1" customHeight="1" x14ac:dyDescent="0.2"/>
    <row r="42217" spans="1:6" ht="25.5" customHeight="1" x14ac:dyDescent="0.2">
      <c r="A42217" s="84" t="s">
        <v>7643</v>
      </c>
      <c r="B42217" s="85" t="s">
        <v>7644</v>
      </c>
      <c r="C42217" s="86" t="s">
        <v>9</v>
      </c>
      <c r="D42217" s="87">
        <v>13</v>
      </c>
      <c r="E42217" s="88">
        <v>32</v>
      </c>
      <c r="F42217" s="89">
        <f>+D42217*E42217</f>
        <v>416</v>
      </c>
    </row>
    <row r="42218" spans="1:6" ht="409.6" hidden="1" customHeight="1" x14ac:dyDescent="0.2"/>
    <row r="42219" spans="1:6" ht="25.5" customHeight="1" x14ac:dyDescent="0.2">
      <c r="A42219" s="84" t="s">
        <v>7645</v>
      </c>
      <c r="B42219" s="85" t="s">
        <v>7646</v>
      </c>
      <c r="C42219" s="86" t="s">
        <v>9</v>
      </c>
      <c r="D42219" s="87">
        <v>2.8</v>
      </c>
      <c r="E42219" s="88">
        <v>46</v>
      </c>
      <c r="F42219" s="89">
        <f>+D42219*E42219</f>
        <v>128.79999999999998</v>
      </c>
    </row>
    <row r="42220" spans="1:6" ht="409.6" hidden="1" customHeight="1" x14ac:dyDescent="0.2"/>
    <row r="42221" spans="1:6" ht="25.5" customHeight="1" x14ac:dyDescent="0.2">
      <c r="A42221" s="84" t="s">
        <v>5040</v>
      </c>
      <c r="B42221" s="85" t="s">
        <v>5041</v>
      </c>
      <c r="C42221" s="86" t="s">
        <v>9</v>
      </c>
      <c r="D42221" s="87">
        <v>2</v>
      </c>
      <c r="E42221" s="88">
        <v>500</v>
      </c>
      <c r="F42221" s="89">
        <f>+D42221*E42221</f>
        <v>1000</v>
      </c>
    </row>
    <row r="42222" spans="1:6" ht="409.6" hidden="1" customHeight="1" x14ac:dyDescent="0.2"/>
    <row r="42223" spans="1:6" ht="25.5" customHeight="1" x14ac:dyDescent="0.2">
      <c r="A42223" s="84" t="s">
        <v>7647</v>
      </c>
      <c r="B42223" s="85" t="s">
        <v>7648</v>
      </c>
      <c r="C42223" s="86" t="s">
        <v>9</v>
      </c>
      <c r="D42223" s="87">
        <v>5.5E-2</v>
      </c>
      <c r="E42223" s="88">
        <v>47400</v>
      </c>
      <c r="F42223" s="89">
        <f>+D42223*E42223</f>
        <v>2607</v>
      </c>
    </row>
    <row r="42224" spans="1:6" ht="409.6" hidden="1" customHeight="1" x14ac:dyDescent="0.2"/>
    <row r="42225" spans="1:6" ht="25.5" customHeight="1" x14ac:dyDescent="0.2">
      <c r="A42225" s="84" t="s">
        <v>7649</v>
      </c>
      <c r="B42225" s="85" t="s">
        <v>7650</v>
      </c>
      <c r="C42225" s="86" t="s">
        <v>263</v>
      </c>
      <c r="D42225" s="87">
        <v>2.44</v>
      </c>
      <c r="E42225" s="88">
        <v>3250</v>
      </c>
      <c r="F42225" s="89">
        <f>+D42225*E42225</f>
        <v>7930</v>
      </c>
    </row>
    <row r="42226" spans="1:6" ht="409.6" hidden="1" customHeight="1" x14ac:dyDescent="0.2"/>
    <row r="42227" spans="1:6" ht="25.5" customHeight="1" x14ac:dyDescent="0.2">
      <c r="A42227" s="84" t="s">
        <v>5674</v>
      </c>
      <c r="B42227" s="85" t="s">
        <v>5675</v>
      </c>
      <c r="C42227" s="86" t="s">
        <v>9</v>
      </c>
      <c r="D42227" s="87">
        <v>0.4</v>
      </c>
      <c r="E42227" s="88">
        <v>1310</v>
      </c>
      <c r="F42227" s="89">
        <f>+D42227*E42227</f>
        <v>524</v>
      </c>
    </row>
    <row r="42228" spans="1:6" ht="409.6" hidden="1" customHeight="1" x14ac:dyDescent="0.2"/>
    <row r="42229" spans="1:6" ht="25.5" customHeight="1" thickBot="1" x14ac:dyDescent="0.25">
      <c r="A42229" s="84" t="s">
        <v>5450</v>
      </c>
      <c r="B42229" s="85" t="s">
        <v>5451</v>
      </c>
      <c r="C42229" s="86" t="s">
        <v>7</v>
      </c>
      <c r="D42229" s="87">
        <v>0.05</v>
      </c>
      <c r="E42229" s="88">
        <v>15900</v>
      </c>
      <c r="F42229" s="89">
        <f>+D42229*E42229</f>
        <v>795</v>
      </c>
    </row>
    <row r="42230" spans="1:6" ht="409.6" hidden="1" customHeight="1" thickBot="1" x14ac:dyDescent="0.25"/>
    <row r="42231" spans="1:6" ht="13.5" customHeight="1" thickBot="1" x14ac:dyDescent="0.25">
      <c r="A42231" s="90" t="s">
        <v>4883</v>
      </c>
      <c r="B42231" s="91"/>
      <c r="C42231" s="92">
        <v>59.047102220817798</v>
      </c>
      <c r="D42231" s="91"/>
      <c r="E42231" s="93" t="s">
        <v>4884</v>
      </c>
      <c r="F42231" s="94">
        <v>85959</v>
      </c>
    </row>
    <row r="42232" spans="1:6" ht="0.2" customHeight="1" x14ac:dyDescent="0.2"/>
    <row r="42233" spans="1:6" ht="12.75" customHeight="1" x14ac:dyDescent="0.2">
      <c r="A42233" s="80" t="s">
        <v>4871</v>
      </c>
      <c r="B42233" s="81" t="s">
        <v>4885</v>
      </c>
      <c r="C42233" s="82" t="s">
        <v>4870</v>
      </c>
      <c r="D42233" s="82" t="s">
        <v>4873</v>
      </c>
      <c r="E42233" s="82" t="s">
        <v>4874</v>
      </c>
      <c r="F42233" s="83" t="s">
        <v>4875</v>
      </c>
    </row>
    <row r="42234" spans="1:6" ht="409.6" hidden="1" customHeight="1" x14ac:dyDescent="0.2"/>
    <row r="42235" spans="1:6" ht="25.5" customHeight="1" thickBot="1" x14ac:dyDescent="0.25">
      <c r="A42235" s="84" t="s">
        <v>4947</v>
      </c>
      <c r="B42235" s="85" t="s">
        <v>4948</v>
      </c>
      <c r="C42235" s="86" t="s">
        <v>4888</v>
      </c>
      <c r="D42235" s="87">
        <v>0.2437</v>
      </c>
      <c r="E42235" s="88">
        <v>198902</v>
      </c>
      <c r="F42235" s="89">
        <f>+D42235*E42235</f>
        <v>48472.417399999998</v>
      </c>
    </row>
    <row r="42236" spans="1:6" ht="409.6" hidden="1" customHeight="1" thickBot="1" x14ac:dyDescent="0.25"/>
    <row r="42237" spans="1:6" ht="13.5" customHeight="1" thickBot="1" x14ac:dyDescent="0.25">
      <c r="A42237" s="90" t="s">
        <v>4893</v>
      </c>
      <c r="B42237" s="91"/>
      <c r="C42237" s="92">
        <v>33.296468535551597</v>
      </c>
      <c r="D42237" s="91"/>
      <c r="E42237" s="93" t="s">
        <v>4884</v>
      </c>
      <c r="F42237" s="94">
        <v>48472</v>
      </c>
    </row>
    <row r="42238" spans="1:6" ht="0.2" customHeight="1" x14ac:dyDescent="0.2"/>
    <row r="42239" spans="1:6" ht="12.75" customHeight="1" x14ac:dyDescent="0.2">
      <c r="A42239" s="80" t="s">
        <v>4871</v>
      </c>
      <c r="B42239" s="81" t="s">
        <v>4894</v>
      </c>
      <c r="C42239" s="82" t="s">
        <v>4870</v>
      </c>
      <c r="D42239" s="82" t="s">
        <v>4873</v>
      </c>
      <c r="E42239" s="82" t="s">
        <v>4874</v>
      </c>
      <c r="F42239" s="83" t="s">
        <v>4875</v>
      </c>
    </row>
    <row r="42240" spans="1:6" ht="409.6" hidden="1" customHeight="1" x14ac:dyDescent="0.2"/>
    <row r="42241" spans="1:6" ht="25.5" customHeight="1" thickBot="1" x14ac:dyDescent="0.25">
      <c r="A42241" s="84" t="s">
        <v>4895</v>
      </c>
      <c r="B42241" s="85" t="s">
        <v>4896</v>
      </c>
      <c r="C42241" s="86" t="s">
        <v>4897</v>
      </c>
      <c r="D42241" s="87">
        <v>0.05</v>
      </c>
      <c r="E42241" s="88">
        <v>48472</v>
      </c>
      <c r="F42241" s="89">
        <f>+D42241*E42241</f>
        <v>2423.6</v>
      </c>
    </row>
    <row r="42242" spans="1:6" ht="409.6" hidden="1" customHeight="1" thickBot="1" x14ac:dyDescent="0.25"/>
    <row r="42243" spans="1:6" ht="13.5" customHeight="1" thickBot="1" x14ac:dyDescent="0.25">
      <c r="A42243" s="90" t="s">
        <v>4898</v>
      </c>
      <c r="B42243" s="91"/>
      <c r="C42243" s="92">
        <v>1.6650981954566999</v>
      </c>
      <c r="D42243" s="91"/>
      <c r="E42243" s="93" t="s">
        <v>4884</v>
      </c>
      <c r="F42243" s="94">
        <v>2424</v>
      </c>
    </row>
    <row r="42244" spans="1:6" ht="0.2" customHeight="1" x14ac:dyDescent="0.2"/>
    <row r="42245" spans="1:6" ht="12.75" customHeight="1" x14ac:dyDescent="0.2">
      <c r="A42245" s="80" t="s">
        <v>4871</v>
      </c>
      <c r="B42245" s="81" t="s">
        <v>4899</v>
      </c>
      <c r="C42245" s="82" t="s">
        <v>4870</v>
      </c>
      <c r="D42245" s="82" t="s">
        <v>4873</v>
      </c>
      <c r="E42245" s="82" t="s">
        <v>4874</v>
      </c>
      <c r="F42245" s="83" t="s">
        <v>4875</v>
      </c>
    </row>
    <row r="42246" spans="1:6" ht="409.6" hidden="1" customHeight="1" x14ac:dyDescent="0.2"/>
    <row r="42247" spans="1:6" ht="25.5" customHeight="1" thickBot="1" x14ac:dyDescent="0.25">
      <c r="A42247" s="84" t="s">
        <v>5012</v>
      </c>
      <c r="B42247" s="85" t="s">
        <v>5013</v>
      </c>
      <c r="C42247" s="86" t="s">
        <v>109</v>
      </c>
      <c r="D42247" s="87">
        <v>0.37594</v>
      </c>
      <c r="E42247" s="88">
        <v>23200</v>
      </c>
      <c r="F42247" s="89">
        <f>+D42247*E42247</f>
        <v>8721.8079999999991</v>
      </c>
    </row>
    <row r="42248" spans="1:6" ht="409.6" hidden="1" customHeight="1" thickBot="1" x14ac:dyDescent="0.25"/>
    <row r="42249" spans="1:6" ht="13.5" customHeight="1" thickBot="1" x14ac:dyDescent="0.25">
      <c r="A42249" s="90" t="s">
        <v>4904</v>
      </c>
      <c r="B42249" s="91"/>
      <c r="C42249" s="92">
        <v>5.9913310481738202</v>
      </c>
      <c r="D42249" s="91"/>
      <c r="E42249" s="93" t="s">
        <v>4884</v>
      </c>
      <c r="F42249" s="94">
        <v>8722</v>
      </c>
    </row>
    <row r="42250" spans="1:6" ht="0.2" customHeight="1" thickBot="1" x14ac:dyDescent="0.25"/>
    <row r="42251" spans="1:6" ht="12.75" customHeight="1" thickBot="1" x14ac:dyDescent="0.3">
      <c r="A42251" s="157" t="s">
        <v>4909</v>
      </c>
      <c r="B42251" s="158"/>
      <c r="C42251" s="158"/>
      <c r="D42251" s="158"/>
      <c r="E42251" s="159">
        <v>145577</v>
      </c>
      <c r="F42251" s="160"/>
    </row>
    <row r="42252" spans="1:6" ht="12.75" customHeight="1" x14ac:dyDescent="0.2"/>
    <row r="42253" spans="1:6" ht="12.75" customHeight="1" x14ac:dyDescent="0.2"/>
    <row r="42254" spans="1:6" ht="409.6" hidden="1" customHeight="1" x14ac:dyDescent="0.2"/>
    <row r="42255" spans="1:6" ht="12.75" customHeight="1" x14ac:dyDescent="0.25">
      <c r="A42255" s="144" t="s">
        <v>4868</v>
      </c>
      <c r="B42255" s="145"/>
      <c r="C42255" s="145"/>
      <c r="D42255" s="145"/>
      <c r="E42255" s="146"/>
      <c r="F42255" s="147"/>
    </row>
    <row r="42256" spans="1:6" ht="12.75" customHeight="1" x14ac:dyDescent="0.2">
      <c r="A42256" s="138" t="s">
        <v>4515</v>
      </c>
      <c r="B42256" s="139"/>
      <c r="C42256" s="139"/>
      <c r="D42256" s="140"/>
      <c r="E42256" s="76" t="s">
        <v>4869</v>
      </c>
      <c r="F42256" s="77" t="s">
        <v>4870</v>
      </c>
    </row>
    <row r="42257" spans="1:6" ht="12.75" customHeight="1" x14ac:dyDescent="0.2">
      <c r="A42257" s="141"/>
      <c r="B42257" s="142"/>
      <c r="C42257" s="142"/>
      <c r="D42257" s="143"/>
      <c r="E42257" s="78" t="s">
        <v>4514</v>
      </c>
      <c r="F42257" s="79" t="s">
        <v>117</v>
      </c>
    </row>
    <row r="42258" spans="1:6" ht="409.6" hidden="1" customHeight="1" x14ac:dyDescent="0.2"/>
    <row r="42259" spans="1:6" ht="12.75" customHeight="1" x14ac:dyDescent="0.2">
      <c r="A42259" s="80" t="s">
        <v>4871</v>
      </c>
      <c r="B42259" s="81" t="s">
        <v>4872</v>
      </c>
      <c r="C42259" s="82" t="s">
        <v>4870</v>
      </c>
      <c r="D42259" s="82" t="s">
        <v>4873</v>
      </c>
      <c r="E42259" s="82" t="s">
        <v>4874</v>
      </c>
      <c r="F42259" s="83" t="s">
        <v>4875</v>
      </c>
    </row>
    <row r="42260" spans="1:6" ht="409.6" hidden="1" customHeight="1" x14ac:dyDescent="0.2"/>
    <row r="42261" spans="1:6" ht="25.5" customHeight="1" x14ac:dyDescent="0.2">
      <c r="A42261" s="84" t="s">
        <v>7635</v>
      </c>
      <c r="B42261" s="85" t="s">
        <v>7636</v>
      </c>
      <c r="C42261" s="86" t="s">
        <v>9</v>
      </c>
      <c r="D42261" s="87">
        <v>0.73904999999999998</v>
      </c>
      <c r="E42261" s="88">
        <v>26567</v>
      </c>
      <c r="F42261" s="89">
        <f>+D42261*E42261</f>
        <v>19634.341349999999</v>
      </c>
    </row>
    <row r="42262" spans="1:6" ht="409.6" hidden="1" customHeight="1" x14ac:dyDescent="0.2"/>
    <row r="42263" spans="1:6" ht="25.5" customHeight="1" x14ac:dyDescent="0.2">
      <c r="A42263" s="84" t="s">
        <v>7641</v>
      </c>
      <c r="B42263" s="85" t="s">
        <v>7642</v>
      </c>
      <c r="C42263" s="86" t="s">
        <v>263</v>
      </c>
      <c r="D42263" s="87">
        <v>2.65</v>
      </c>
      <c r="E42263" s="88">
        <v>95</v>
      </c>
      <c r="F42263" s="89">
        <f>+D42263*E42263</f>
        <v>251.75</v>
      </c>
    </row>
    <row r="42264" spans="1:6" ht="409.6" hidden="1" customHeight="1" x14ac:dyDescent="0.2"/>
    <row r="42265" spans="1:6" ht="25.5" customHeight="1" x14ac:dyDescent="0.2">
      <c r="A42265" s="84" t="s">
        <v>7657</v>
      </c>
      <c r="B42265" s="85" t="s">
        <v>7658</v>
      </c>
      <c r="C42265" s="86" t="s">
        <v>263</v>
      </c>
      <c r="D42265" s="87">
        <v>2.5819700000000001</v>
      </c>
      <c r="E42265" s="88">
        <v>2690</v>
      </c>
      <c r="F42265" s="89">
        <f>+D42265*E42265</f>
        <v>6945.4993000000004</v>
      </c>
    </row>
    <row r="42266" spans="1:6" ht="409.6" hidden="1" customHeight="1" x14ac:dyDescent="0.2"/>
    <row r="42267" spans="1:6" ht="25.5" customHeight="1" x14ac:dyDescent="0.2">
      <c r="A42267" s="84" t="s">
        <v>7659</v>
      </c>
      <c r="B42267" s="85" t="s">
        <v>7660</v>
      </c>
      <c r="C42267" s="86" t="s">
        <v>263</v>
      </c>
      <c r="D42267" s="87">
        <v>0.86065999999999998</v>
      </c>
      <c r="E42267" s="88">
        <v>5063</v>
      </c>
      <c r="F42267" s="89">
        <f>+D42267*E42267</f>
        <v>4357.5215799999996</v>
      </c>
    </row>
    <row r="42268" spans="1:6" ht="409.6" hidden="1" customHeight="1" x14ac:dyDescent="0.2"/>
    <row r="42269" spans="1:6" ht="25.5" customHeight="1" x14ac:dyDescent="0.2">
      <c r="A42269" s="84" t="s">
        <v>7643</v>
      </c>
      <c r="B42269" s="85" t="s">
        <v>7644</v>
      </c>
      <c r="C42269" s="86" t="s">
        <v>9</v>
      </c>
      <c r="D42269" s="87">
        <v>30</v>
      </c>
      <c r="E42269" s="88">
        <v>32</v>
      </c>
      <c r="F42269" s="89">
        <f>+D42269*E42269</f>
        <v>960</v>
      </c>
    </row>
    <row r="42270" spans="1:6" ht="409.6" hidden="1" customHeight="1" x14ac:dyDescent="0.2"/>
    <row r="42271" spans="1:6" ht="25.5" customHeight="1" x14ac:dyDescent="0.2">
      <c r="A42271" s="84" t="s">
        <v>7661</v>
      </c>
      <c r="B42271" s="85" t="s">
        <v>7662</v>
      </c>
      <c r="C42271" s="86" t="s">
        <v>9</v>
      </c>
      <c r="D42271" s="87">
        <v>5.5</v>
      </c>
      <c r="E42271" s="88">
        <v>32</v>
      </c>
      <c r="F42271" s="89">
        <f>+D42271*E42271</f>
        <v>176</v>
      </c>
    </row>
    <row r="42272" spans="1:6" ht="409.6" hidden="1" customHeight="1" x14ac:dyDescent="0.2"/>
    <row r="42273" spans="1:6" ht="25.5" customHeight="1" x14ac:dyDescent="0.2">
      <c r="A42273" s="84" t="s">
        <v>7647</v>
      </c>
      <c r="B42273" s="85" t="s">
        <v>7648</v>
      </c>
      <c r="C42273" s="86" t="s">
        <v>9</v>
      </c>
      <c r="D42273" s="87">
        <v>5.1869999999999999E-2</v>
      </c>
      <c r="E42273" s="88">
        <v>47400</v>
      </c>
      <c r="F42273" s="89">
        <f>+D42273*E42273</f>
        <v>2458.6379999999999</v>
      </c>
    </row>
    <row r="42274" spans="1:6" ht="409.6" hidden="1" customHeight="1" x14ac:dyDescent="0.2"/>
    <row r="42275" spans="1:6" ht="25.5" customHeight="1" x14ac:dyDescent="0.2">
      <c r="A42275" s="84" t="s">
        <v>7649</v>
      </c>
      <c r="B42275" s="85" t="s">
        <v>7650</v>
      </c>
      <c r="C42275" s="86" t="s">
        <v>263</v>
      </c>
      <c r="D42275" s="87">
        <v>2.44</v>
      </c>
      <c r="E42275" s="88">
        <v>3250</v>
      </c>
      <c r="F42275" s="89">
        <f>+D42275*E42275</f>
        <v>7930</v>
      </c>
    </row>
    <row r="42276" spans="1:6" ht="409.6" hidden="1" customHeight="1" x14ac:dyDescent="0.2"/>
    <row r="42277" spans="1:6" ht="25.5" customHeight="1" x14ac:dyDescent="0.2">
      <c r="A42277" s="84" t="s">
        <v>5678</v>
      </c>
      <c r="B42277" s="85" t="s">
        <v>5679</v>
      </c>
      <c r="C42277" s="86" t="s">
        <v>4880</v>
      </c>
      <c r="D42277" s="87">
        <v>7.8750000000000001E-2</v>
      </c>
      <c r="E42277" s="88">
        <v>50400</v>
      </c>
      <c r="F42277" s="89">
        <f>+D42277*E42277</f>
        <v>3969</v>
      </c>
    </row>
    <row r="42278" spans="1:6" ht="409.6" hidden="1" customHeight="1" x14ac:dyDescent="0.2"/>
    <row r="42279" spans="1:6" ht="25.5" customHeight="1" x14ac:dyDescent="0.2">
      <c r="A42279" s="84" t="s">
        <v>5674</v>
      </c>
      <c r="B42279" s="85" t="s">
        <v>5675</v>
      </c>
      <c r="C42279" s="86" t="s">
        <v>9</v>
      </c>
      <c r="D42279" s="87">
        <v>0.2</v>
      </c>
      <c r="E42279" s="88">
        <v>1310</v>
      </c>
      <c r="F42279" s="89">
        <f>+D42279*E42279</f>
        <v>262</v>
      </c>
    </row>
    <row r="42280" spans="1:6" ht="409.6" hidden="1" customHeight="1" x14ac:dyDescent="0.2"/>
    <row r="42281" spans="1:6" ht="25.5" customHeight="1" thickBot="1" x14ac:dyDescent="0.25">
      <c r="A42281" s="84" t="s">
        <v>5450</v>
      </c>
      <c r="B42281" s="85" t="s">
        <v>5451</v>
      </c>
      <c r="C42281" s="86" t="s">
        <v>7</v>
      </c>
      <c r="D42281" s="87">
        <v>0.05</v>
      </c>
      <c r="E42281" s="88">
        <v>15900</v>
      </c>
      <c r="F42281" s="89">
        <f>+D42281*E42281</f>
        <v>795</v>
      </c>
    </row>
    <row r="42282" spans="1:6" ht="409.6" hidden="1" customHeight="1" thickBot="1" x14ac:dyDescent="0.25"/>
    <row r="42283" spans="1:6" ht="13.5" customHeight="1" thickBot="1" x14ac:dyDescent="0.25">
      <c r="A42283" s="90" t="s">
        <v>4883</v>
      </c>
      <c r="B42283" s="91"/>
      <c r="C42283" s="92">
        <v>54.772831574116601</v>
      </c>
      <c r="D42283" s="91"/>
      <c r="E42283" s="93" t="s">
        <v>4884</v>
      </c>
      <c r="F42283" s="94">
        <v>47740</v>
      </c>
    </row>
    <row r="42284" spans="1:6" ht="0.2" customHeight="1" x14ac:dyDescent="0.2"/>
    <row r="42285" spans="1:6" ht="12.75" customHeight="1" x14ac:dyDescent="0.2">
      <c r="A42285" s="80" t="s">
        <v>4871</v>
      </c>
      <c r="B42285" s="81" t="s">
        <v>4885</v>
      </c>
      <c r="C42285" s="82" t="s">
        <v>4870</v>
      </c>
      <c r="D42285" s="82" t="s">
        <v>4873</v>
      </c>
      <c r="E42285" s="82" t="s">
        <v>4874</v>
      </c>
      <c r="F42285" s="83" t="s">
        <v>4875</v>
      </c>
    </row>
    <row r="42286" spans="1:6" ht="409.6" hidden="1" customHeight="1" x14ac:dyDescent="0.2"/>
    <row r="42287" spans="1:6" ht="25.5" customHeight="1" x14ac:dyDescent="0.2">
      <c r="A42287" s="84" t="s">
        <v>4947</v>
      </c>
      <c r="B42287" s="85" t="s">
        <v>4948</v>
      </c>
      <c r="C42287" s="86" t="s">
        <v>4888</v>
      </c>
      <c r="D42287" s="87">
        <v>0.13647000000000001</v>
      </c>
      <c r="E42287" s="88">
        <v>198902</v>
      </c>
      <c r="F42287" s="89">
        <f>+D42287*E42287</f>
        <v>27144.155940000001</v>
      </c>
    </row>
    <row r="42288" spans="1:6" ht="409.6" hidden="1" customHeight="1" x14ac:dyDescent="0.2"/>
    <row r="42289" spans="1:6" ht="25.5" customHeight="1" thickBot="1" x14ac:dyDescent="0.25">
      <c r="A42289" s="84" t="s">
        <v>5543</v>
      </c>
      <c r="B42289" s="85" t="s">
        <v>5544</v>
      </c>
      <c r="C42289" s="86" t="s">
        <v>4888</v>
      </c>
      <c r="D42289" s="87">
        <v>4.1669999999999999E-2</v>
      </c>
      <c r="E42289" s="88">
        <v>117001</v>
      </c>
      <c r="F42289" s="89">
        <f>+D42289*E42289</f>
        <v>4875.4316699999999</v>
      </c>
    </row>
    <row r="42290" spans="1:6" ht="409.6" hidden="1" customHeight="1" thickBot="1" x14ac:dyDescent="0.25"/>
    <row r="42291" spans="1:6" ht="13.5" customHeight="1" thickBot="1" x14ac:dyDescent="0.25">
      <c r="A42291" s="90" t="s">
        <v>4893</v>
      </c>
      <c r="B42291" s="91"/>
      <c r="C42291" s="92">
        <v>36.735888022028497</v>
      </c>
      <c r="D42291" s="91"/>
      <c r="E42291" s="93" t="s">
        <v>4884</v>
      </c>
      <c r="F42291" s="94">
        <v>32019</v>
      </c>
    </row>
    <row r="42292" spans="1:6" ht="0.2" customHeight="1" x14ac:dyDescent="0.2"/>
    <row r="42293" spans="1:6" ht="12.75" customHeight="1" x14ac:dyDescent="0.2">
      <c r="A42293" s="80" t="s">
        <v>4871</v>
      </c>
      <c r="B42293" s="81" t="s">
        <v>4894</v>
      </c>
      <c r="C42293" s="82" t="s">
        <v>4870</v>
      </c>
      <c r="D42293" s="82" t="s">
        <v>4873</v>
      </c>
      <c r="E42293" s="82" t="s">
        <v>4874</v>
      </c>
      <c r="F42293" s="83" t="s">
        <v>4875</v>
      </c>
    </row>
    <row r="42294" spans="1:6" ht="409.6" hidden="1" customHeight="1" x14ac:dyDescent="0.2"/>
    <row r="42295" spans="1:6" ht="25.5" customHeight="1" thickBot="1" x14ac:dyDescent="0.25">
      <c r="A42295" s="84" t="s">
        <v>4895</v>
      </c>
      <c r="B42295" s="85" t="s">
        <v>4896</v>
      </c>
      <c r="C42295" s="86" t="s">
        <v>4897</v>
      </c>
      <c r="D42295" s="87">
        <v>0.05</v>
      </c>
      <c r="E42295" s="88">
        <v>32019</v>
      </c>
      <c r="F42295" s="89">
        <f>+D42295*E42295</f>
        <v>1600.95</v>
      </c>
    </row>
    <row r="42296" spans="1:6" ht="409.6" hidden="1" customHeight="1" thickBot="1" x14ac:dyDescent="0.25"/>
    <row r="42297" spans="1:6" ht="13.5" customHeight="1" thickBot="1" x14ac:dyDescent="0.25">
      <c r="A42297" s="90" t="s">
        <v>4898</v>
      </c>
      <c r="B42297" s="91"/>
      <c r="C42297" s="92">
        <v>1.83685176686553</v>
      </c>
      <c r="D42297" s="91"/>
      <c r="E42297" s="93" t="s">
        <v>4884</v>
      </c>
      <c r="F42297" s="94">
        <v>1601</v>
      </c>
    </row>
    <row r="42298" spans="1:6" ht="0.2" customHeight="1" x14ac:dyDescent="0.2"/>
    <row r="42299" spans="1:6" ht="12.75" customHeight="1" x14ac:dyDescent="0.2">
      <c r="A42299" s="80" t="s">
        <v>4871</v>
      </c>
      <c r="B42299" s="81" t="s">
        <v>4899</v>
      </c>
      <c r="C42299" s="82" t="s">
        <v>4870</v>
      </c>
      <c r="D42299" s="82" t="s">
        <v>4873</v>
      </c>
      <c r="E42299" s="82" t="s">
        <v>4874</v>
      </c>
      <c r="F42299" s="83" t="s">
        <v>4875</v>
      </c>
    </row>
    <row r="42300" spans="1:6" ht="409.6" hidden="1" customHeight="1" x14ac:dyDescent="0.2"/>
    <row r="42301" spans="1:6" ht="25.5" customHeight="1" thickBot="1" x14ac:dyDescent="0.25">
      <c r="A42301" s="84" t="s">
        <v>5012</v>
      </c>
      <c r="B42301" s="85" t="s">
        <v>5013</v>
      </c>
      <c r="C42301" s="86" t="s">
        <v>109</v>
      </c>
      <c r="D42301" s="87">
        <v>0.25</v>
      </c>
      <c r="E42301" s="88">
        <v>23200</v>
      </c>
      <c r="F42301" s="89">
        <f>+D42301*E42301</f>
        <v>5800</v>
      </c>
    </row>
    <row r="42302" spans="1:6" ht="409.6" hidden="1" customHeight="1" thickBot="1" x14ac:dyDescent="0.25"/>
    <row r="42303" spans="1:6" ht="13.5" customHeight="1" thickBot="1" x14ac:dyDescent="0.25">
      <c r="A42303" s="90" t="s">
        <v>4904</v>
      </c>
      <c r="B42303" s="91"/>
      <c r="C42303" s="92">
        <v>6.6544286369894401</v>
      </c>
      <c r="D42303" s="91"/>
      <c r="E42303" s="93" t="s">
        <v>4884</v>
      </c>
      <c r="F42303" s="94">
        <v>5800</v>
      </c>
    </row>
    <row r="42304" spans="1:6" ht="0.2" customHeight="1" thickBot="1" x14ac:dyDescent="0.25"/>
    <row r="42305" spans="1:6" ht="12.75" customHeight="1" thickBot="1" x14ac:dyDescent="0.3">
      <c r="A42305" s="157" t="s">
        <v>4909</v>
      </c>
      <c r="B42305" s="158"/>
      <c r="C42305" s="158"/>
      <c r="D42305" s="158"/>
      <c r="E42305" s="159">
        <v>87160</v>
      </c>
      <c r="F42305" s="160"/>
    </row>
    <row r="42306" spans="1:6" ht="12.75" customHeight="1" x14ac:dyDescent="0.2"/>
    <row r="42307" spans="1:6" ht="12.75" customHeight="1" x14ac:dyDescent="0.2"/>
    <row r="42308" spans="1:6" ht="409.6" hidden="1" customHeight="1" x14ac:dyDescent="0.2"/>
    <row r="42309" spans="1:6" ht="12.75" customHeight="1" x14ac:dyDescent="0.25">
      <c r="A42309" s="144" t="s">
        <v>4868</v>
      </c>
      <c r="B42309" s="145"/>
      <c r="C42309" s="145"/>
      <c r="D42309" s="145"/>
      <c r="E42309" s="146"/>
      <c r="F42309" s="147"/>
    </row>
    <row r="42310" spans="1:6" ht="12.75" customHeight="1" x14ac:dyDescent="0.2">
      <c r="A42310" s="138" t="s">
        <v>4517</v>
      </c>
      <c r="B42310" s="139"/>
      <c r="C42310" s="139"/>
      <c r="D42310" s="140"/>
      <c r="E42310" s="76" t="s">
        <v>4869</v>
      </c>
      <c r="F42310" s="77" t="s">
        <v>4870</v>
      </c>
    </row>
    <row r="42311" spans="1:6" ht="12.75" customHeight="1" x14ac:dyDescent="0.2">
      <c r="A42311" s="141"/>
      <c r="B42311" s="142"/>
      <c r="C42311" s="142"/>
      <c r="D42311" s="143"/>
      <c r="E42311" s="78" t="s">
        <v>4516</v>
      </c>
      <c r="F42311" s="79" t="s">
        <v>117</v>
      </c>
    </row>
    <row r="42312" spans="1:6" ht="409.6" hidden="1" customHeight="1" x14ac:dyDescent="0.2"/>
    <row r="42313" spans="1:6" ht="12.75" customHeight="1" x14ac:dyDescent="0.2">
      <c r="A42313" s="80" t="s">
        <v>4871</v>
      </c>
      <c r="B42313" s="81" t="s">
        <v>4872</v>
      </c>
      <c r="C42313" s="82" t="s">
        <v>4870</v>
      </c>
      <c r="D42313" s="82" t="s">
        <v>4873</v>
      </c>
      <c r="E42313" s="82" t="s">
        <v>4874</v>
      </c>
      <c r="F42313" s="83" t="s">
        <v>4875</v>
      </c>
    </row>
    <row r="42314" spans="1:6" ht="409.6" hidden="1" customHeight="1" x14ac:dyDescent="0.2"/>
    <row r="42315" spans="1:6" ht="25.5" customHeight="1" x14ac:dyDescent="0.2">
      <c r="A42315" s="84" t="s">
        <v>7663</v>
      </c>
      <c r="B42315" s="85" t="s">
        <v>7664</v>
      </c>
      <c r="C42315" s="86" t="s">
        <v>9</v>
      </c>
      <c r="D42315" s="87">
        <v>0.36952000000000002</v>
      </c>
      <c r="E42315" s="88">
        <v>71300</v>
      </c>
      <c r="F42315" s="89">
        <f>+D42315*E42315</f>
        <v>26346.776000000002</v>
      </c>
    </row>
    <row r="42316" spans="1:6" ht="409.6" hidden="1" customHeight="1" x14ac:dyDescent="0.2"/>
    <row r="42317" spans="1:6" ht="25.5" customHeight="1" x14ac:dyDescent="0.2">
      <c r="A42317" s="84" t="s">
        <v>7635</v>
      </c>
      <c r="B42317" s="85" t="s">
        <v>7636</v>
      </c>
      <c r="C42317" s="86" t="s">
        <v>9</v>
      </c>
      <c r="D42317" s="87">
        <v>0.36952000000000002</v>
      </c>
      <c r="E42317" s="88">
        <v>26567</v>
      </c>
      <c r="F42317" s="89">
        <f>+D42317*E42317</f>
        <v>9817.0378400000009</v>
      </c>
    </row>
    <row r="42318" spans="1:6" ht="409.6" hidden="1" customHeight="1" x14ac:dyDescent="0.2"/>
    <row r="42319" spans="1:6" ht="25.5" customHeight="1" x14ac:dyDescent="0.2">
      <c r="A42319" s="84" t="s">
        <v>7653</v>
      </c>
      <c r="B42319" s="85" t="s">
        <v>7654</v>
      </c>
      <c r="C42319" s="86" t="s">
        <v>263</v>
      </c>
      <c r="D42319" s="87">
        <v>3.4426199999999998</v>
      </c>
      <c r="E42319" s="88">
        <v>4219</v>
      </c>
      <c r="F42319" s="89">
        <f>+D42319*E42319</f>
        <v>14524.413779999999</v>
      </c>
    </row>
    <row r="42320" spans="1:6" ht="409.6" hidden="1" customHeight="1" x14ac:dyDescent="0.2"/>
    <row r="42321" spans="1:6" ht="25.5" customHeight="1" x14ac:dyDescent="0.2">
      <c r="A42321" s="84" t="s">
        <v>7655</v>
      </c>
      <c r="B42321" s="85" t="s">
        <v>7656</v>
      </c>
      <c r="C42321" s="86" t="s">
        <v>263</v>
      </c>
      <c r="D42321" s="87">
        <v>0.86065999999999998</v>
      </c>
      <c r="E42321" s="88">
        <v>4936</v>
      </c>
      <c r="F42321" s="89">
        <f>+D42321*E42321</f>
        <v>4248.2177599999995</v>
      </c>
    </row>
    <row r="42322" spans="1:6" ht="409.6" hidden="1" customHeight="1" x14ac:dyDescent="0.2"/>
    <row r="42323" spans="1:6" ht="25.5" customHeight="1" x14ac:dyDescent="0.2">
      <c r="A42323" s="84" t="s">
        <v>7641</v>
      </c>
      <c r="B42323" s="85" t="s">
        <v>7642</v>
      </c>
      <c r="C42323" s="86" t="s">
        <v>263</v>
      </c>
      <c r="D42323" s="87">
        <v>1.5</v>
      </c>
      <c r="E42323" s="88">
        <v>95</v>
      </c>
      <c r="F42323" s="89">
        <f>+D42323*E42323</f>
        <v>142.5</v>
      </c>
    </row>
    <row r="42324" spans="1:6" ht="409.6" hidden="1" customHeight="1" x14ac:dyDescent="0.2"/>
    <row r="42325" spans="1:6" ht="25.5" customHeight="1" x14ac:dyDescent="0.2">
      <c r="A42325" s="84" t="s">
        <v>7643</v>
      </c>
      <c r="B42325" s="85" t="s">
        <v>7644</v>
      </c>
      <c r="C42325" s="86" t="s">
        <v>9</v>
      </c>
      <c r="D42325" s="87">
        <v>15</v>
      </c>
      <c r="E42325" s="88">
        <v>32</v>
      </c>
      <c r="F42325" s="89">
        <f>+D42325*E42325</f>
        <v>480</v>
      </c>
    </row>
    <row r="42326" spans="1:6" ht="409.6" hidden="1" customHeight="1" x14ac:dyDescent="0.2"/>
    <row r="42327" spans="1:6" ht="25.5" customHeight="1" x14ac:dyDescent="0.2">
      <c r="A42327" s="84" t="s">
        <v>7661</v>
      </c>
      <c r="B42327" s="85" t="s">
        <v>7662</v>
      </c>
      <c r="C42327" s="86" t="s">
        <v>9</v>
      </c>
      <c r="D42327" s="87">
        <v>3</v>
      </c>
      <c r="E42327" s="88">
        <v>32</v>
      </c>
      <c r="F42327" s="89">
        <f>+D42327*E42327</f>
        <v>96</v>
      </c>
    </row>
    <row r="42328" spans="1:6" ht="409.6" hidden="1" customHeight="1" x14ac:dyDescent="0.2"/>
    <row r="42329" spans="1:6" ht="25.5" customHeight="1" x14ac:dyDescent="0.2">
      <c r="A42329" s="84" t="s">
        <v>7647</v>
      </c>
      <c r="B42329" s="85" t="s">
        <v>7648</v>
      </c>
      <c r="C42329" s="86" t="s">
        <v>9</v>
      </c>
      <c r="D42329" s="87">
        <v>0.03</v>
      </c>
      <c r="E42329" s="88">
        <v>47400</v>
      </c>
      <c r="F42329" s="89">
        <f>+D42329*E42329</f>
        <v>1422</v>
      </c>
    </row>
    <row r="42330" spans="1:6" ht="409.6" hidden="1" customHeight="1" x14ac:dyDescent="0.2"/>
    <row r="42331" spans="1:6" ht="25.5" customHeight="1" x14ac:dyDescent="0.2">
      <c r="A42331" s="84" t="s">
        <v>7649</v>
      </c>
      <c r="B42331" s="85" t="s">
        <v>7650</v>
      </c>
      <c r="C42331" s="86" t="s">
        <v>263</v>
      </c>
      <c r="D42331" s="87">
        <v>2.44</v>
      </c>
      <c r="E42331" s="88">
        <v>3250</v>
      </c>
      <c r="F42331" s="89">
        <f>+D42331*E42331</f>
        <v>7930</v>
      </c>
    </row>
    <row r="42332" spans="1:6" ht="409.6" hidden="1" customHeight="1" x14ac:dyDescent="0.2"/>
    <row r="42333" spans="1:6" ht="25.5" customHeight="1" x14ac:dyDescent="0.2">
      <c r="A42333" s="84" t="s">
        <v>5674</v>
      </c>
      <c r="B42333" s="85" t="s">
        <v>5675</v>
      </c>
      <c r="C42333" s="86" t="s">
        <v>9</v>
      </c>
      <c r="D42333" s="87">
        <v>0.2</v>
      </c>
      <c r="E42333" s="88">
        <v>1310</v>
      </c>
      <c r="F42333" s="89">
        <f>+D42333*E42333</f>
        <v>262</v>
      </c>
    </row>
    <row r="42334" spans="1:6" ht="409.6" hidden="1" customHeight="1" x14ac:dyDescent="0.2"/>
    <row r="42335" spans="1:6" ht="25.5" customHeight="1" thickBot="1" x14ac:dyDescent="0.25">
      <c r="A42335" s="84" t="s">
        <v>5450</v>
      </c>
      <c r="B42335" s="85" t="s">
        <v>5451</v>
      </c>
      <c r="C42335" s="86" t="s">
        <v>7</v>
      </c>
      <c r="D42335" s="87">
        <v>0.05</v>
      </c>
      <c r="E42335" s="88">
        <v>15900</v>
      </c>
      <c r="F42335" s="89">
        <f>+D42335*E42335</f>
        <v>795</v>
      </c>
    </row>
    <row r="42336" spans="1:6" ht="409.6" hidden="1" customHeight="1" thickBot="1" x14ac:dyDescent="0.25"/>
    <row r="42337" spans="1:6" ht="13.5" customHeight="1" thickBot="1" x14ac:dyDescent="0.25">
      <c r="A42337" s="90" t="s">
        <v>4883</v>
      </c>
      <c r="B42337" s="91"/>
      <c r="C42337" s="92">
        <v>54.630854723471799</v>
      </c>
      <c r="D42337" s="91"/>
      <c r="E42337" s="93" t="s">
        <v>4884</v>
      </c>
      <c r="F42337" s="94">
        <v>66064</v>
      </c>
    </row>
    <row r="42338" spans="1:6" ht="0.2" customHeight="1" x14ac:dyDescent="0.2"/>
    <row r="42339" spans="1:6" ht="12.75" customHeight="1" x14ac:dyDescent="0.2">
      <c r="A42339" s="80" t="s">
        <v>4871</v>
      </c>
      <c r="B42339" s="81" t="s">
        <v>4885</v>
      </c>
      <c r="C42339" s="82" t="s">
        <v>4870</v>
      </c>
      <c r="D42339" s="82" t="s">
        <v>4873</v>
      </c>
      <c r="E42339" s="82" t="s">
        <v>4874</v>
      </c>
      <c r="F42339" s="83" t="s">
        <v>4875</v>
      </c>
    </row>
    <row r="42340" spans="1:6" ht="409.6" hidden="1" customHeight="1" x14ac:dyDescent="0.2"/>
    <row r="42341" spans="1:6" ht="25.5" customHeight="1" thickBot="1" x14ac:dyDescent="0.25">
      <c r="A42341" s="84" t="s">
        <v>4947</v>
      </c>
      <c r="B42341" s="85" t="s">
        <v>4948</v>
      </c>
      <c r="C42341" s="86" t="s">
        <v>4888</v>
      </c>
      <c r="D42341" s="87">
        <v>0.25</v>
      </c>
      <c r="E42341" s="88">
        <v>198902</v>
      </c>
      <c r="F42341" s="89">
        <f>+D42341*E42341</f>
        <v>49725.5</v>
      </c>
    </row>
    <row r="42342" spans="1:6" ht="409.6" hidden="1" customHeight="1" thickBot="1" x14ac:dyDescent="0.25"/>
    <row r="42343" spans="1:6" ht="13.5" customHeight="1" thickBot="1" x14ac:dyDescent="0.25">
      <c r="A42343" s="90" t="s">
        <v>4893</v>
      </c>
      <c r="B42343" s="91"/>
      <c r="C42343" s="92">
        <v>41.120336067742798</v>
      </c>
      <c r="D42343" s="91"/>
      <c r="E42343" s="93" t="s">
        <v>4884</v>
      </c>
      <c r="F42343" s="94">
        <v>49726</v>
      </c>
    </row>
    <row r="42344" spans="1:6" ht="0.2" customHeight="1" x14ac:dyDescent="0.2"/>
    <row r="42345" spans="1:6" ht="12.75" customHeight="1" x14ac:dyDescent="0.2">
      <c r="A42345" s="80" t="s">
        <v>4871</v>
      </c>
      <c r="B42345" s="81" t="s">
        <v>4894</v>
      </c>
      <c r="C42345" s="82" t="s">
        <v>4870</v>
      </c>
      <c r="D42345" s="82" t="s">
        <v>4873</v>
      </c>
      <c r="E42345" s="82" t="s">
        <v>4874</v>
      </c>
      <c r="F42345" s="83" t="s">
        <v>4875</v>
      </c>
    </row>
    <row r="42346" spans="1:6" ht="409.6" hidden="1" customHeight="1" x14ac:dyDescent="0.2"/>
    <row r="42347" spans="1:6" ht="25.5" customHeight="1" thickBot="1" x14ac:dyDescent="0.25">
      <c r="A42347" s="84" t="s">
        <v>4895</v>
      </c>
      <c r="B42347" s="85" t="s">
        <v>4896</v>
      </c>
      <c r="C42347" s="86" t="s">
        <v>4897</v>
      </c>
      <c r="D42347" s="87">
        <v>0.05</v>
      </c>
      <c r="E42347" s="88">
        <v>49726</v>
      </c>
      <c r="F42347" s="89">
        <f>+D42347*E42347</f>
        <v>2486.3000000000002</v>
      </c>
    </row>
    <row r="42348" spans="1:6" ht="409.6" hidden="1" customHeight="1" thickBot="1" x14ac:dyDescent="0.25"/>
    <row r="42349" spans="1:6" ht="13.5" customHeight="1" thickBot="1" x14ac:dyDescent="0.25">
      <c r="A42349" s="90" t="s">
        <v>4898</v>
      </c>
      <c r="B42349" s="91"/>
      <c r="C42349" s="92">
        <v>2.0557687218841001</v>
      </c>
      <c r="D42349" s="91"/>
      <c r="E42349" s="93" t="s">
        <v>4884</v>
      </c>
      <c r="F42349" s="94">
        <v>2486</v>
      </c>
    </row>
    <row r="42350" spans="1:6" ht="0.2" customHeight="1" x14ac:dyDescent="0.2"/>
    <row r="42351" spans="1:6" ht="12.75" customHeight="1" x14ac:dyDescent="0.2">
      <c r="A42351" s="80" t="s">
        <v>4871</v>
      </c>
      <c r="B42351" s="81" t="s">
        <v>4899</v>
      </c>
      <c r="C42351" s="82" t="s">
        <v>4870</v>
      </c>
      <c r="D42351" s="82" t="s">
        <v>4873</v>
      </c>
      <c r="E42351" s="82" t="s">
        <v>4874</v>
      </c>
      <c r="F42351" s="83" t="s">
        <v>4875</v>
      </c>
    </row>
    <row r="42352" spans="1:6" ht="409.6" hidden="1" customHeight="1" x14ac:dyDescent="0.2"/>
    <row r="42353" spans="1:6" ht="25.5" customHeight="1" thickBot="1" x14ac:dyDescent="0.25">
      <c r="A42353" s="84" t="s">
        <v>5012</v>
      </c>
      <c r="B42353" s="85" t="s">
        <v>5013</v>
      </c>
      <c r="C42353" s="86" t="s">
        <v>109</v>
      </c>
      <c r="D42353" s="87">
        <v>0.11429</v>
      </c>
      <c r="E42353" s="88">
        <v>23200</v>
      </c>
      <c r="F42353" s="89">
        <f>+D42353*E42353</f>
        <v>2651.5280000000002</v>
      </c>
    </row>
    <row r="42354" spans="1:6" ht="409.6" hidden="1" customHeight="1" thickBot="1" x14ac:dyDescent="0.25"/>
    <row r="42355" spans="1:6" ht="13.5" customHeight="1" thickBot="1" x14ac:dyDescent="0.25">
      <c r="A42355" s="90" t="s">
        <v>4904</v>
      </c>
      <c r="B42355" s="91"/>
      <c r="C42355" s="92">
        <v>2.1930404869013</v>
      </c>
      <c r="D42355" s="91"/>
      <c r="E42355" s="93" t="s">
        <v>4884</v>
      </c>
      <c r="F42355" s="94">
        <v>2652</v>
      </c>
    </row>
    <row r="42356" spans="1:6" ht="0.2" customHeight="1" thickBot="1" x14ac:dyDescent="0.25"/>
    <row r="42357" spans="1:6" ht="12.75" customHeight="1" thickBot="1" x14ac:dyDescent="0.3">
      <c r="A42357" s="157" t="s">
        <v>4909</v>
      </c>
      <c r="B42357" s="158"/>
      <c r="C42357" s="158"/>
      <c r="D42357" s="158"/>
      <c r="E42357" s="159">
        <v>120928</v>
      </c>
      <c r="F42357" s="160"/>
    </row>
    <row r="42358" spans="1:6" ht="12.75" customHeight="1" x14ac:dyDescent="0.2"/>
    <row r="42359" spans="1:6" ht="12.75" customHeight="1" x14ac:dyDescent="0.2"/>
    <row r="42360" spans="1:6" ht="409.6" hidden="1" customHeight="1" x14ac:dyDescent="0.2"/>
    <row r="42361" spans="1:6" ht="12.75" customHeight="1" x14ac:dyDescent="0.25">
      <c r="A42361" s="144" t="s">
        <v>4868</v>
      </c>
      <c r="B42361" s="145"/>
      <c r="C42361" s="145"/>
      <c r="D42361" s="145"/>
      <c r="E42361" s="146"/>
      <c r="F42361" s="147"/>
    </row>
    <row r="42362" spans="1:6" ht="12.75" customHeight="1" x14ac:dyDescent="0.2">
      <c r="A42362" s="138" t="s">
        <v>4521</v>
      </c>
      <c r="B42362" s="139"/>
      <c r="C42362" s="139"/>
      <c r="D42362" s="140"/>
      <c r="E42362" s="76" t="s">
        <v>4869</v>
      </c>
      <c r="F42362" s="77" t="s">
        <v>4870</v>
      </c>
    </row>
    <row r="42363" spans="1:6" ht="12.75" customHeight="1" x14ac:dyDescent="0.2">
      <c r="A42363" s="141"/>
      <c r="B42363" s="142"/>
      <c r="C42363" s="142"/>
      <c r="D42363" s="143"/>
      <c r="E42363" s="78" t="s">
        <v>4520</v>
      </c>
      <c r="F42363" s="79" t="s">
        <v>263</v>
      </c>
    </row>
    <row r="42364" spans="1:6" ht="409.6" hidden="1" customHeight="1" x14ac:dyDescent="0.2"/>
    <row r="42365" spans="1:6" ht="12.75" customHeight="1" x14ac:dyDescent="0.2">
      <c r="A42365" s="80" t="s">
        <v>4871</v>
      </c>
      <c r="B42365" s="81" t="s">
        <v>4872</v>
      </c>
      <c r="C42365" s="82" t="s">
        <v>4870</v>
      </c>
      <c r="D42365" s="82" t="s">
        <v>4873</v>
      </c>
      <c r="E42365" s="82" t="s">
        <v>4874</v>
      </c>
      <c r="F42365" s="83" t="s">
        <v>4875</v>
      </c>
    </row>
    <row r="42366" spans="1:6" ht="409.6" hidden="1" customHeight="1" x14ac:dyDescent="0.2"/>
    <row r="42367" spans="1:6" ht="25.5" customHeight="1" x14ac:dyDescent="0.2">
      <c r="A42367" s="84" t="s">
        <v>7647</v>
      </c>
      <c r="B42367" s="85" t="s">
        <v>7648</v>
      </c>
      <c r="C42367" s="86" t="s">
        <v>9</v>
      </c>
      <c r="D42367" s="87">
        <v>0.05</v>
      </c>
      <c r="E42367" s="88">
        <v>47400</v>
      </c>
      <c r="F42367" s="89">
        <f>+D42367*E42367</f>
        <v>2370</v>
      </c>
    </row>
    <row r="42368" spans="1:6" ht="409.6" hidden="1" customHeight="1" x14ac:dyDescent="0.2"/>
    <row r="42369" spans="1:6" ht="25.5" customHeight="1" x14ac:dyDescent="0.2">
      <c r="A42369" s="84" t="s">
        <v>7665</v>
      </c>
      <c r="B42369" s="85" t="s">
        <v>7666</v>
      </c>
      <c r="C42369" s="86" t="s">
        <v>9</v>
      </c>
      <c r="D42369" s="87">
        <v>1.05</v>
      </c>
      <c r="E42369" s="88">
        <v>8633</v>
      </c>
      <c r="F42369" s="89">
        <f>+D42369*E42369</f>
        <v>9064.65</v>
      </c>
    </row>
    <row r="42370" spans="1:6" ht="409.6" hidden="1" customHeight="1" x14ac:dyDescent="0.2"/>
    <row r="42371" spans="1:6" ht="25.5" customHeight="1" x14ac:dyDescent="0.2">
      <c r="A42371" s="84" t="s">
        <v>7643</v>
      </c>
      <c r="B42371" s="85" t="s">
        <v>7644</v>
      </c>
      <c r="C42371" s="86" t="s">
        <v>9</v>
      </c>
      <c r="D42371" s="87">
        <v>24</v>
      </c>
      <c r="E42371" s="88">
        <v>32</v>
      </c>
      <c r="F42371" s="89">
        <f>+D42371*E42371</f>
        <v>768</v>
      </c>
    </row>
    <row r="42372" spans="1:6" ht="409.6" hidden="1" customHeight="1" x14ac:dyDescent="0.2"/>
    <row r="42373" spans="1:6" ht="25.5" customHeight="1" thickBot="1" x14ac:dyDescent="0.25">
      <c r="A42373" s="84" t="s">
        <v>5680</v>
      </c>
      <c r="B42373" s="85" t="s">
        <v>5681</v>
      </c>
      <c r="C42373" s="86" t="s">
        <v>9</v>
      </c>
      <c r="D42373" s="87">
        <v>0.2</v>
      </c>
      <c r="E42373" s="88">
        <v>1310</v>
      </c>
      <c r="F42373" s="89">
        <f>+D42373*E42373</f>
        <v>262</v>
      </c>
    </row>
    <row r="42374" spans="1:6" ht="409.6" hidden="1" customHeight="1" thickBot="1" x14ac:dyDescent="0.25"/>
    <row r="42375" spans="1:6" ht="13.5" customHeight="1" thickBot="1" x14ac:dyDescent="0.25">
      <c r="A42375" s="90" t="s">
        <v>4883</v>
      </c>
      <c r="B42375" s="91"/>
      <c r="C42375" s="92">
        <v>45.759911894273102</v>
      </c>
      <c r="D42375" s="91"/>
      <c r="E42375" s="93" t="s">
        <v>4884</v>
      </c>
      <c r="F42375" s="94">
        <v>12465</v>
      </c>
    </row>
    <row r="42376" spans="1:6" ht="0.2" customHeight="1" x14ac:dyDescent="0.2"/>
    <row r="42377" spans="1:6" ht="12.75" customHeight="1" x14ac:dyDescent="0.2">
      <c r="A42377" s="80" t="s">
        <v>4871</v>
      </c>
      <c r="B42377" s="81" t="s">
        <v>4885</v>
      </c>
      <c r="C42377" s="82" t="s">
        <v>4870</v>
      </c>
      <c r="D42377" s="82" t="s">
        <v>4873</v>
      </c>
      <c r="E42377" s="82" t="s">
        <v>4874</v>
      </c>
      <c r="F42377" s="83" t="s">
        <v>4875</v>
      </c>
    </row>
    <row r="42378" spans="1:6" ht="409.6" hidden="1" customHeight="1" x14ac:dyDescent="0.2"/>
    <row r="42379" spans="1:6" ht="25.5" customHeight="1" thickBot="1" x14ac:dyDescent="0.25">
      <c r="A42379" s="84" t="s">
        <v>4947</v>
      </c>
      <c r="B42379" s="85" t="s">
        <v>4948</v>
      </c>
      <c r="C42379" s="86" t="s">
        <v>4888</v>
      </c>
      <c r="D42379" s="87">
        <v>4.2900000000000001E-2</v>
      </c>
      <c r="E42379" s="88">
        <v>198902</v>
      </c>
      <c r="F42379" s="89">
        <f>+D42379*E42379</f>
        <v>8532.8958000000002</v>
      </c>
    </row>
    <row r="42380" spans="1:6" ht="409.6" hidden="1" customHeight="1" thickBot="1" x14ac:dyDescent="0.25"/>
    <row r="42381" spans="1:6" ht="13.5" customHeight="1" thickBot="1" x14ac:dyDescent="0.25">
      <c r="A42381" s="90" t="s">
        <v>4893</v>
      </c>
      <c r="B42381" s="91"/>
      <c r="C42381" s="92">
        <v>31.325256975036702</v>
      </c>
      <c r="D42381" s="91"/>
      <c r="E42381" s="93" t="s">
        <v>4884</v>
      </c>
      <c r="F42381" s="94">
        <v>8533</v>
      </c>
    </row>
    <row r="42382" spans="1:6" ht="0.2" customHeight="1" x14ac:dyDescent="0.2"/>
    <row r="42383" spans="1:6" ht="12.75" customHeight="1" x14ac:dyDescent="0.2">
      <c r="A42383" s="80" t="s">
        <v>4871</v>
      </c>
      <c r="B42383" s="81" t="s">
        <v>4894</v>
      </c>
      <c r="C42383" s="82" t="s">
        <v>4870</v>
      </c>
      <c r="D42383" s="82" t="s">
        <v>4873</v>
      </c>
      <c r="E42383" s="82" t="s">
        <v>4874</v>
      </c>
      <c r="F42383" s="83" t="s">
        <v>4875</v>
      </c>
    </row>
    <row r="42384" spans="1:6" ht="409.6" hidden="1" customHeight="1" x14ac:dyDescent="0.2"/>
    <row r="42385" spans="1:6" ht="25.5" customHeight="1" thickBot="1" x14ac:dyDescent="0.25">
      <c r="A42385" s="84" t="s">
        <v>4895</v>
      </c>
      <c r="B42385" s="85" t="s">
        <v>4896</v>
      </c>
      <c r="C42385" s="86" t="s">
        <v>4897</v>
      </c>
      <c r="D42385" s="87">
        <v>0.05</v>
      </c>
      <c r="E42385" s="88">
        <v>8533</v>
      </c>
      <c r="F42385" s="89">
        <f>+D42385*E42385</f>
        <v>426.65000000000003</v>
      </c>
    </row>
    <row r="42386" spans="1:6" ht="409.6" hidden="1" customHeight="1" thickBot="1" x14ac:dyDescent="0.25"/>
    <row r="42387" spans="1:6" ht="13.5" customHeight="1" thickBot="1" x14ac:dyDescent="0.25">
      <c r="A42387" s="90" t="s">
        <v>4898</v>
      </c>
      <c r="B42387" s="91"/>
      <c r="C42387" s="92">
        <v>1.5675477239353901</v>
      </c>
      <c r="D42387" s="91"/>
      <c r="E42387" s="93" t="s">
        <v>4884</v>
      </c>
      <c r="F42387" s="94">
        <v>427</v>
      </c>
    </row>
    <row r="42388" spans="1:6" ht="0.2" customHeight="1" x14ac:dyDescent="0.2"/>
    <row r="42389" spans="1:6" ht="12.75" customHeight="1" x14ac:dyDescent="0.2">
      <c r="A42389" s="80" t="s">
        <v>4871</v>
      </c>
      <c r="B42389" s="81" t="s">
        <v>4899</v>
      </c>
      <c r="C42389" s="82" t="s">
        <v>4870</v>
      </c>
      <c r="D42389" s="82" t="s">
        <v>4873</v>
      </c>
      <c r="E42389" s="82" t="s">
        <v>4874</v>
      </c>
      <c r="F42389" s="83" t="s">
        <v>4875</v>
      </c>
    </row>
    <row r="42390" spans="1:6" ht="409.6" hidden="1" customHeight="1" x14ac:dyDescent="0.2"/>
    <row r="42391" spans="1:6" ht="25.5" customHeight="1" thickBot="1" x14ac:dyDescent="0.25">
      <c r="A42391" s="84" t="s">
        <v>5012</v>
      </c>
      <c r="B42391" s="85" t="s">
        <v>5013</v>
      </c>
      <c r="C42391" s="86" t="s">
        <v>109</v>
      </c>
      <c r="D42391" s="87">
        <v>0.25063000000000002</v>
      </c>
      <c r="E42391" s="88">
        <v>23200</v>
      </c>
      <c r="F42391" s="89">
        <f>+D42391*E42391</f>
        <v>5814.6160000000009</v>
      </c>
    </row>
    <row r="42392" spans="1:6" ht="409.6" hidden="1" customHeight="1" thickBot="1" x14ac:dyDescent="0.25"/>
    <row r="42393" spans="1:6" ht="13.5" customHeight="1" thickBot="1" x14ac:dyDescent="0.25">
      <c r="A42393" s="90" t="s">
        <v>4904</v>
      </c>
      <c r="B42393" s="91"/>
      <c r="C42393" s="92">
        <v>21.347283406754801</v>
      </c>
      <c r="D42393" s="91"/>
      <c r="E42393" s="93" t="s">
        <v>4884</v>
      </c>
      <c r="F42393" s="94">
        <v>5815</v>
      </c>
    </row>
    <row r="42394" spans="1:6" ht="0.2" customHeight="1" thickBot="1" x14ac:dyDescent="0.25"/>
    <row r="42395" spans="1:6" ht="12.75" customHeight="1" thickBot="1" x14ac:dyDescent="0.3">
      <c r="A42395" s="157" t="s">
        <v>4909</v>
      </c>
      <c r="B42395" s="158"/>
      <c r="C42395" s="158"/>
      <c r="D42395" s="158"/>
      <c r="E42395" s="159">
        <v>27240</v>
      </c>
      <c r="F42395" s="160"/>
    </row>
    <row r="42396" spans="1:6" ht="12.75" customHeight="1" x14ac:dyDescent="0.2"/>
    <row r="42397" spans="1:6" ht="12.75" customHeight="1" x14ac:dyDescent="0.2"/>
    <row r="42398" spans="1:6" ht="409.6" hidden="1" customHeight="1" x14ac:dyDescent="0.2"/>
    <row r="42399" spans="1:6" ht="12.75" customHeight="1" x14ac:dyDescent="0.25">
      <c r="A42399" s="144" t="s">
        <v>4868</v>
      </c>
      <c r="B42399" s="145"/>
      <c r="C42399" s="145"/>
      <c r="D42399" s="145"/>
      <c r="E42399" s="146"/>
      <c r="F42399" s="147"/>
    </row>
    <row r="42400" spans="1:6" ht="12.75" customHeight="1" x14ac:dyDescent="0.2">
      <c r="A42400" s="138" t="s">
        <v>4523</v>
      </c>
      <c r="B42400" s="139"/>
      <c r="C42400" s="139"/>
      <c r="D42400" s="140"/>
      <c r="E42400" s="76" t="s">
        <v>4869</v>
      </c>
      <c r="F42400" s="77" t="s">
        <v>4870</v>
      </c>
    </row>
    <row r="42401" spans="1:6" ht="12.75" customHeight="1" x14ac:dyDescent="0.2">
      <c r="A42401" s="141"/>
      <c r="B42401" s="142"/>
      <c r="C42401" s="142"/>
      <c r="D42401" s="143"/>
      <c r="E42401" s="78" t="s">
        <v>4522</v>
      </c>
      <c r="F42401" s="79" t="s">
        <v>117</v>
      </c>
    </row>
    <row r="42402" spans="1:6" ht="409.6" hidden="1" customHeight="1" x14ac:dyDescent="0.2"/>
    <row r="42403" spans="1:6" ht="12.75" customHeight="1" x14ac:dyDescent="0.2">
      <c r="A42403" s="80" t="s">
        <v>4871</v>
      </c>
      <c r="B42403" s="81" t="s">
        <v>4872</v>
      </c>
      <c r="C42403" s="82" t="s">
        <v>4870</v>
      </c>
      <c r="D42403" s="82" t="s">
        <v>4873</v>
      </c>
      <c r="E42403" s="82" t="s">
        <v>4874</v>
      </c>
      <c r="F42403" s="83" t="s">
        <v>4875</v>
      </c>
    </row>
    <row r="42404" spans="1:6" ht="409.6" hidden="1" customHeight="1" x14ac:dyDescent="0.2"/>
    <row r="42405" spans="1:6" ht="25.5" customHeight="1" x14ac:dyDescent="0.2">
      <c r="A42405" s="84" t="s">
        <v>7667</v>
      </c>
      <c r="B42405" s="85" t="s">
        <v>7668</v>
      </c>
      <c r="C42405" s="86" t="s">
        <v>263</v>
      </c>
      <c r="D42405" s="87">
        <v>0.84775</v>
      </c>
      <c r="E42405" s="88">
        <v>1042</v>
      </c>
      <c r="F42405" s="89">
        <f>+D42405*E42405</f>
        <v>883.35550000000001</v>
      </c>
    </row>
    <row r="42406" spans="1:6" ht="409.6" hidden="1" customHeight="1" x14ac:dyDescent="0.2"/>
    <row r="42407" spans="1:6" ht="25.5" customHeight="1" x14ac:dyDescent="0.2">
      <c r="A42407" s="84" t="s">
        <v>7661</v>
      </c>
      <c r="B42407" s="85" t="s">
        <v>7662</v>
      </c>
      <c r="C42407" s="86" t="s">
        <v>9</v>
      </c>
      <c r="D42407" s="87">
        <v>10</v>
      </c>
      <c r="E42407" s="88">
        <v>32</v>
      </c>
      <c r="F42407" s="89">
        <f>+D42407*E42407</f>
        <v>320</v>
      </c>
    </row>
    <row r="42408" spans="1:6" ht="409.6" hidden="1" customHeight="1" x14ac:dyDescent="0.2"/>
    <row r="42409" spans="1:6" ht="25.5" customHeight="1" x14ac:dyDescent="0.2">
      <c r="A42409" s="84" t="s">
        <v>7669</v>
      </c>
      <c r="B42409" s="85" t="s">
        <v>7670</v>
      </c>
      <c r="C42409" s="86" t="s">
        <v>263</v>
      </c>
      <c r="D42409" s="87">
        <v>1.29098</v>
      </c>
      <c r="E42409" s="88">
        <v>2081</v>
      </c>
      <c r="F42409" s="89">
        <f>+D42409*E42409</f>
        <v>2686.5293799999999</v>
      </c>
    </row>
    <row r="42410" spans="1:6" ht="409.6" hidden="1" customHeight="1" x14ac:dyDescent="0.2"/>
    <row r="42411" spans="1:6" ht="25.5" customHeight="1" x14ac:dyDescent="0.2">
      <c r="A42411" s="84" t="s">
        <v>7671</v>
      </c>
      <c r="B42411" s="85" t="s">
        <v>7672</v>
      </c>
      <c r="C42411" s="86" t="s">
        <v>263</v>
      </c>
      <c r="D42411" s="87">
        <v>2.5819700000000001</v>
      </c>
      <c r="E42411" s="88">
        <v>1903</v>
      </c>
      <c r="F42411" s="89">
        <f>+D42411*E42411</f>
        <v>4913.48891</v>
      </c>
    </row>
    <row r="42412" spans="1:6" ht="409.6" hidden="1" customHeight="1" x14ac:dyDescent="0.2"/>
    <row r="42413" spans="1:6" ht="25.5" customHeight="1" x14ac:dyDescent="0.2">
      <c r="A42413" s="84" t="s">
        <v>7635</v>
      </c>
      <c r="B42413" s="85" t="s">
        <v>7636</v>
      </c>
      <c r="C42413" s="86" t="s">
        <v>9</v>
      </c>
      <c r="D42413" s="87">
        <v>0.36952000000000002</v>
      </c>
      <c r="E42413" s="88">
        <v>26567</v>
      </c>
      <c r="F42413" s="89">
        <f>+D42413*E42413</f>
        <v>9817.0378400000009</v>
      </c>
    </row>
    <row r="42414" spans="1:6" ht="409.6" hidden="1" customHeight="1" x14ac:dyDescent="0.2"/>
    <row r="42415" spans="1:6" ht="25.5" customHeight="1" x14ac:dyDescent="0.2">
      <c r="A42415" s="84" t="s">
        <v>7643</v>
      </c>
      <c r="B42415" s="85" t="s">
        <v>7644</v>
      </c>
      <c r="C42415" s="86" t="s">
        <v>9</v>
      </c>
      <c r="D42415" s="87">
        <v>10.5</v>
      </c>
      <c r="E42415" s="88">
        <v>32</v>
      </c>
      <c r="F42415" s="89">
        <f>+D42415*E42415</f>
        <v>336</v>
      </c>
    </row>
    <row r="42416" spans="1:6" ht="409.6" hidden="1" customHeight="1" x14ac:dyDescent="0.2"/>
    <row r="42417" spans="1:6" ht="25.5" customHeight="1" x14ac:dyDescent="0.2">
      <c r="A42417" s="84" t="s">
        <v>7645</v>
      </c>
      <c r="B42417" s="85" t="s">
        <v>7646</v>
      </c>
      <c r="C42417" s="86" t="s">
        <v>9</v>
      </c>
      <c r="D42417" s="87">
        <v>10</v>
      </c>
      <c r="E42417" s="88">
        <v>46</v>
      </c>
      <c r="F42417" s="89">
        <f>+D42417*E42417</f>
        <v>460</v>
      </c>
    </row>
    <row r="42418" spans="1:6" ht="409.6" hidden="1" customHeight="1" x14ac:dyDescent="0.2"/>
    <row r="42419" spans="1:6" ht="25.5" customHeight="1" x14ac:dyDescent="0.2">
      <c r="A42419" s="84" t="s">
        <v>7673</v>
      </c>
      <c r="B42419" s="85" t="s">
        <v>7674</v>
      </c>
      <c r="C42419" s="86" t="s">
        <v>263</v>
      </c>
      <c r="D42419" s="87">
        <v>4</v>
      </c>
      <c r="E42419" s="88">
        <v>265</v>
      </c>
      <c r="F42419" s="89">
        <f>+D42419*E42419</f>
        <v>1060</v>
      </c>
    </row>
    <row r="42420" spans="1:6" ht="409.6" hidden="1" customHeight="1" x14ac:dyDescent="0.2"/>
    <row r="42421" spans="1:6" ht="25.5" customHeight="1" x14ac:dyDescent="0.2">
      <c r="A42421" s="84" t="s">
        <v>7647</v>
      </c>
      <c r="B42421" s="85" t="s">
        <v>7648</v>
      </c>
      <c r="C42421" s="86" t="s">
        <v>9</v>
      </c>
      <c r="D42421" s="87">
        <v>5.5E-2</v>
      </c>
      <c r="E42421" s="88">
        <v>47400</v>
      </c>
      <c r="F42421" s="89">
        <f>+D42421*E42421</f>
        <v>2607</v>
      </c>
    </row>
    <row r="42422" spans="1:6" ht="409.6" hidden="1" customHeight="1" x14ac:dyDescent="0.2"/>
    <row r="42423" spans="1:6" ht="25.5" customHeight="1" x14ac:dyDescent="0.2">
      <c r="A42423" s="84" t="s">
        <v>7675</v>
      </c>
      <c r="B42423" s="85" t="s">
        <v>7676</v>
      </c>
      <c r="C42423" s="86" t="s">
        <v>263</v>
      </c>
      <c r="D42423" s="87">
        <v>0.3</v>
      </c>
      <c r="E42423" s="88">
        <v>1042</v>
      </c>
      <c r="F42423" s="89">
        <f>+D42423*E42423</f>
        <v>312.59999999999997</v>
      </c>
    </row>
    <row r="42424" spans="1:6" ht="409.6" hidden="1" customHeight="1" x14ac:dyDescent="0.2"/>
    <row r="42425" spans="1:6" ht="25.5" customHeight="1" x14ac:dyDescent="0.2">
      <c r="A42425" s="84" t="s">
        <v>5674</v>
      </c>
      <c r="B42425" s="85" t="s">
        <v>5675</v>
      </c>
      <c r="C42425" s="86" t="s">
        <v>9</v>
      </c>
      <c r="D42425" s="87">
        <v>1</v>
      </c>
      <c r="E42425" s="88">
        <v>1310</v>
      </c>
      <c r="F42425" s="89">
        <f>+D42425*E42425</f>
        <v>1310</v>
      </c>
    </row>
    <row r="42426" spans="1:6" ht="409.6" hidden="1" customHeight="1" x14ac:dyDescent="0.2"/>
    <row r="42427" spans="1:6" ht="25.5" customHeight="1" thickBot="1" x14ac:dyDescent="0.25">
      <c r="A42427" s="84" t="s">
        <v>5678</v>
      </c>
      <c r="B42427" s="85" t="s">
        <v>5679</v>
      </c>
      <c r="C42427" s="86" t="s">
        <v>4880</v>
      </c>
      <c r="D42427" s="87">
        <v>0.04</v>
      </c>
      <c r="E42427" s="88">
        <v>50400</v>
      </c>
      <c r="F42427" s="89">
        <f>+D42427*E42427</f>
        <v>2016</v>
      </c>
    </row>
    <row r="42428" spans="1:6" ht="409.6" hidden="1" customHeight="1" thickBot="1" x14ac:dyDescent="0.25"/>
    <row r="42429" spans="1:6" ht="13.5" customHeight="1" thickBot="1" x14ac:dyDescent="0.25">
      <c r="A42429" s="90" t="s">
        <v>4883</v>
      </c>
      <c r="B42429" s="91"/>
      <c r="C42429" s="92">
        <v>46.745386162861898</v>
      </c>
      <c r="D42429" s="91"/>
      <c r="E42429" s="93" t="s">
        <v>4884</v>
      </c>
      <c r="F42429" s="94">
        <v>26722</v>
      </c>
    </row>
    <row r="42430" spans="1:6" ht="0.2" customHeight="1" x14ac:dyDescent="0.2"/>
    <row r="42431" spans="1:6" ht="12.75" customHeight="1" x14ac:dyDescent="0.2">
      <c r="A42431" s="80" t="s">
        <v>4871</v>
      </c>
      <c r="B42431" s="81" t="s">
        <v>4885</v>
      </c>
      <c r="C42431" s="82" t="s">
        <v>4870</v>
      </c>
      <c r="D42431" s="82" t="s">
        <v>4873</v>
      </c>
      <c r="E42431" s="82" t="s">
        <v>4874</v>
      </c>
      <c r="F42431" s="83" t="s">
        <v>4875</v>
      </c>
    </row>
    <row r="42432" spans="1:6" ht="409.6" hidden="1" customHeight="1" x14ac:dyDescent="0.2"/>
    <row r="42433" spans="1:6" ht="25.5" customHeight="1" thickBot="1" x14ac:dyDescent="0.25">
      <c r="A42433" s="84" t="s">
        <v>4947</v>
      </c>
      <c r="B42433" s="85" t="s">
        <v>4948</v>
      </c>
      <c r="C42433" s="86" t="s">
        <v>4888</v>
      </c>
      <c r="D42433" s="87">
        <v>0.11111</v>
      </c>
      <c r="E42433" s="88">
        <v>198902</v>
      </c>
      <c r="F42433" s="89">
        <f>+D42433*E42433</f>
        <v>22100.001219999998</v>
      </c>
    </row>
    <row r="42434" spans="1:6" ht="409.6" hidden="1" customHeight="1" thickBot="1" x14ac:dyDescent="0.25"/>
    <row r="42435" spans="1:6" ht="13.5" customHeight="1" thickBot="1" x14ac:dyDescent="0.25">
      <c r="A42435" s="90" t="s">
        <v>4893</v>
      </c>
      <c r="B42435" s="91"/>
      <c r="C42435" s="92">
        <v>38.660019242543498</v>
      </c>
      <c r="D42435" s="91"/>
      <c r="E42435" s="93" t="s">
        <v>4884</v>
      </c>
      <c r="F42435" s="94">
        <v>22100</v>
      </c>
    </row>
    <row r="42436" spans="1:6" ht="0.2" customHeight="1" x14ac:dyDescent="0.2"/>
    <row r="42437" spans="1:6" ht="12.75" customHeight="1" x14ac:dyDescent="0.2">
      <c r="A42437" s="80" t="s">
        <v>4871</v>
      </c>
      <c r="B42437" s="81" t="s">
        <v>4894</v>
      </c>
      <c r="C42437" s="82" t="s">
        <v>4870</v>
      </c>
      <c r="D42437" s="82" t="s">
        <v>4873</v>
      </c>
      <c r="E42437" s="82" t="s">
        <v>4874</v>
      </c>
      <c r="F42437" s="83" t="s">
        <v>4875</v>
      </c>
    </row>
    <row r="42438" spans="1:6" ht="409.6" hidden="1" customHeight="1" x14ac:dyDescent="0.2"/>
    <row r="42439" spans="1:6" ht="25.5" customHeight="1" thickBot="1" x14ac:dyDescent="0.25">
      <c r="A42439" s="84" t="s">
        <v>4895</v>
      </c>
      <c r="B42439" s="85" t="s">
        <v>4896</v>
      </c>
      <c r="C42439" s="86" t="s">
        <v>4897</v>
      </c>
      <c r="D42439" s="87">
        <v>0.05</v>
      </c>
      <c r="E42439" s="88">
        <v>22100</v>
      </c>
      <c r="F42439" s="89">
        <f>+D42439*E42439</f>
        <v>1105</v>
      </c>
    </row>
    <row r="42440" spans="1:6" ht="409.6" hidden="1" customHeight="1" thickBot="1" x14ac:dyDescent="0.25"/>
    <row r="42441" spans="1:6" ht="13.5" customHeight="1" thickBot="1" x14ac:dyDescent="0.25">
      <c r="A42441" s="90" t="s">
        <v>4898</v>
      </c>
      <c r="B42441" s="91"/>
      <c r="C42441" s="92">
        <v>1.93300096212718</v>
      </c>
      <c r="D42441" s="91"/>
      <c r="E42441" s="93" t="s">
        <v>4884</v>
      </c>
      <c r="F42441" s="94">
        <v>1105</v>
      </c>
    </row>
    <row r="42442" spans="1:6" ht="0.2" customHeight="1" x14ac:dyDescent="0.2"/>
    <row r="42443" spans="1:6" ht="12.75" customHeight="1" x14ac:dyDescent="0.2">
      <c r="A42443" s="80" t="s">
        <v>4871</v>
      </c>
      <c r="B42443" s="81" t="s">
        <v>4899</v>
      </c>
      <c r="C42443" s="82" t="s">
        <v>4870</v>
      </c>
      <c r="D42443" s="82" t="s">
        <v>4873</v>
      </c>
      <c r="E42443" s="82" t="s">
        <v>4874</v>
      </c>
      <c r="F42443" s="83" t="s">
        <v>4875</v>
      </c>
    </row>
    <row r="42444" spans="1:6" ht="409.6" hidden="1" customHeight="1" x14ac:dyDescent="0.2"/>
    <row r="42445" spans="1:6" ht="25.5" customHeight="1" thickBot="1" x14ac:dyDescent="0.25">
      <c r="A42445" s="84" t="s">
        <v>5012</v>
      </c>
      <c r="B42445" s="85" t="s">
        <v>5013</v>
      </c>
      <c r="C42445" s="86" t="s">
        <v>109</v>
      </c>
      <c r="D42445" s="87">
        <v>0.25063000000000002</v>
      </c>
      <c r="E42445" s="88">
        <v>23200</v>
      </c>
      <c r="F42445" s="89">
        <f>+D42445*E42445</f>
        <v>5814.6160000000009</v>
      </c>
    </row>
    <row r="42446" spans="1:6" ht="409.6" hidden="1" customHeight="1" thickBot="1" x14ac:dyDescent="0.25"/>
    <row r="42447" spans="1:6" ht="13.5" customHeight="1" thickBot="1" x14ac:dyDescent="0.25">
      <c r="A42447" s="90" t="s">
        <v>4904</v>
      </c>
      <c r="B42447" s="91"/>
      <c r="C42447" s="92">
        <v>10.1723082305607</v>
      </c>
      <c r="D42447" s="91"/>
      <c r="E42447" s="93" t="s">
        <v>4884</v>
      </c>
      <c r="F42447" s="94">
        <v>5815</v>
      </c>
    </row>
    <row r="42448" spans="1:6" ht="0.2" customHeight="1" x14ac:dyDescent="0.2"/>
    <row r="42449" spans="1:6" ht="12.75" customHeight="1" x14ac:dyDescent="0.2">
      <c r="A42449" s="80" t="s">
        <v>4871</v>
      </c>
      <c r="B42449" s="81" t="s">
        <v>4905</v>
      </c>
      <c r="C42449" s="82" t="s">
        <v>4870</v>
      </c>
      <c r="D42449" s="82" t="s">
        <v>4873</v>
      </c>
      <c r="E42449" s="82" t="s">
        <v>4874</v>
      </c>
      <c r="F42449" s="83" t="s">
        <v>4875</v>
      </c>
    </row>
    <row r="42450" spans="1:6" ht="409.6" hidden="1" customHeight="1" x14ac:dyDescent="0.2"/>
    <row r="42451" spans="1:6" ht="25.5" customHeight="1" thickBot="1" x14ac:dyDescent="0.25">
      <c r="A42451" s="84" t="s">
        <v>4949</v>
      </c>
      <c r="B42451" s="85" t="s">
        <v>4950</v>
      </c>
      <c r="C42451" s="86" t="s">
        <v>9</v>
      </c>
      <c r="D42451" s="87">
        <v>0.66500000000000004</v>
      </c>
      <c r="E42451" s="88">
        <v>2140</v>
      </c>
      <c r="F42451" s="89">
        <f>+D42451*E42451</f>
        <v>1423.1000000000001</v>
      </c>
    </row>
    <row r="42452" spans="1:6" ht="409.6" hidden="1" customHeight="1" thickBot="1" x14ac:dyDescent="0.25"/>
    <row r="42453" spans="1:6" ht="13.5" customHeight="1" thickBot="1" x14ac:dyDescent="0.25">
      <c r="A42453" s="90" t="s">
        <v>4908</v>
      </c>
      <c r="B42453" s="91"/>
      <c r="C42453" s="92">
        <v>2.4892854019067601</v>
      </c>
      <c r="D42453" s="91"/>
      <c r="E42453" s="93" t="s">
        <v>4884</v>
      </c>
      <c r="F42453" s="94">
        <v>1423</v>
      </c>
    </row>
    <row r="42454" spans="1:6" ht="0.2" customHeight="1" thickBot="1" x14ac:dyDescent="0.25"/>
    <row r="42455" spans="1:6" ht="12.75" customHeight="1" thickBot="1" x14ac:dyDescent="0.3">
      <c r="A42455" s="157" t="s">
        <v>4909</v>
      </c>
      <c r="B42455" s="158"/>
      <c r="C42455" s="158"/>
      <c r="D42455" s="158"/>
      <c r="E42455" s="159">
        <v>57165</v>
      </c>
      <c r="F42455" s="160"/>
    </row>
    <row r="42456" spans="1:6" ht="12.75" customHeight="1" x14ac:dyDescent="0.2"/>
    <row r="42457" spans="1:6" ht="12.75" customHeight="1" x14ac:dyDescent="0.2"/>
    <row r="42458" spans="1:6" ht="409.6" hidden="1" customHeight="1" x14ac:dyDescent="0.2"/>
    <row r="42459" spans="1:6" ht="12.75" customHeight="1" x14ac:dyDescent="0.25">
      <c r="A42459" s="144" t="s">
        <v>4868</v>
      </c>
      <c r="B42459" s="145"/>
      <c r="C42459" s="145"/>
      <c r="D42459" s="145"/>
      <c r="E42459" s="146"/>
      <c r="F42459" s="147"/>
    </row>
    <row r="42460" spans="1:6" ht="12.75" customHeight="1" x14ac:dyDescent="0.2">
      <c r="A42460" s="138" t="s">
        <v>4525</v>
      </c>
      <c r="B42460" s="139"/>
      <c r="C42460" s="139"/>
      <c r="D42460" s="140"/>
      <c r="E42460" s="76" t="s">
        <v>4869</v>
      </c>
      <c r="F42460" s="77" t="s">
        <v>4870</v>
      </c>
    </row>
    <row r="42461" spans="1:6" ht="12.75" customHeight="1" x14ac:dyDescent="0.2">
      <c r="A42461" s="141"/>
      <c r="B42461" s="142"/>
      <c r="C42461" s="142"/>
      <c r="D42461" s="143"/>
      <c r="E42461" s="78" t="s">
        <v>4524</v>
      </c>
      <c r="F42461" s="79" t="s">
        <v>117</v>
      </c>
    </row>
    <row r="42462" spans="1:6" ht="409.6" hidden="1" customHeight="1" x14ac:dyDescent="0.2"/>
    <row r="42463" spans="1:6" ht="12.75" customHeight="1" x14ac:dyDescent="0.2">
      <c r="A42463" s="80" t="s">
        <v>4871</v>
      </c>
      <c r="B42463" s="81" t="s">
        <v>4872</v>
      </c>
      <c r="C42463" s="82" t="s">
        <v>4870</v>
      </c>
      <c r="D42463" s="82" t="s">
        <v>4873</v>
      </c>
      <c r="E42463" s="82" t="s">
        <v>4874</v>
      </c>
      <c r="F42463" s="83" t="s">
        <v>4875</v>
      </c>
    </row>
    <row r="42464" spans="1:6" ht="409.6" hidden="1" customHeight="1" x14ac:dyDescent="0.2"/>
    <row r="42465" spans="1:6" ht="25.5" customHeight="1" x14ac:dyDescent="0.2">
      <c r="A42465" s="84" t="s">
        <v>7663</v>
      </c>
      <c r="B42465" s="85" t="s">
        <v>7664</v>
      </c>
      <c r="C42465" s="86" t="s">
        <v>9</v>
      </c>
      <c r="D42465" s="87">
        <v>0.36952000000000002</v>
      </c>
      <c r="E42465" s="88">
        <v>71300</v>
      </c>
      <c r="F42465" s="89">
        <f>+D42465*E42465</f>
        <v>26346.776000000002</v>
      </c>
    </row>
    <row r="42466" spans="1:6" ht="409.6" hidden="1" customHeight="1" x14ac:dyDescent="0.2"/>
    <row r="42467" spans="1:6" ht="25.5" customHeight="1" x14ac:dyDescent="0.2">
      <c r="A42467" s="84" t="s">
        <v>7667</v>
      </c>
      <c r="B42467" s="85" t="s">
        <v>7668</v>
      </c>
      <c r="C42467" s="86" t="s">
        <v>263</v>
      </c>
      <c r="D42467" s="87">
        <v>1.03</v>
      </c>
      <c r="E42467" s="88">
        <v>1042</v>
      </c>
      <c r="F42467" s="89">
        <f>+D42467*E42467</f>
        <v>1073.26</v>
      </c>
    </row>
    <row r="42468" spans="1:6" ht="409.6" hidden="1" customHeight="1" x14ac:dyDescent="0.2"/>
    <row r="42469" spans="1:6" ht="25.5" customHeight="1" x14ac:dyDescent="0.2">
      <c r="A42469" s="84" t="s">
        <v>7661</v>
      </c>
      <c r="B42469" s="85" t="s">
        <v>7662</v>
      </c>
      <c r="C42469" s="86" t="s">
        <v>9</v>
      </c>
      <c r="D42469" s="87">
        <v>11</v>
      </c>
      <c r="E42469" s="88">
        <v>32</v>
      </c>
      <c r="F42469" s="89">
        <f>+D42469*E42469</f>
        <v>352</v>
      </c>
    </row>
    <row r="42470" spans="1:6" ht="409.6" hidden="1" customHeight="1" x14ac:dyDescent="0.2"/>
    <row r="42471" spans="1:6" ht="25.5" customHeight="1" x14ac:dyDescent="0.2">
      <c r="A42471" s="84" t="s">
        <v>7677</v>
      </c>
      <c r="B42471" s="85" t="s">
        <v>7678</v>
      </c>
      <c r="C42471" s="86" t="s">
        <v>263</v>
      </c>
      <c r="D42471" s="87">
        <v>1.29098</v>
      </c>
      <c r="E42471" s="88">
        <v>4550</v>
      </c>
      <c r="F42471" s="89">
        <f>+D42471*E42471</f>
        <v>5873.9589999999998</v>
      </c>
    </row>
    <row r="42472" spans="1:6" ht="409.6" hidden="1" customHeight="1" x14ac:dyDescent="0.2"/>
    <row r="42473" spans="1:6" ht="25.5" customHeight="1" x14ac:dyDescent="0.2">
      <c r="A42473" s="84" t="s">
        <v>7679</v>
      </c>
      <c r="B42473" s="85" t="s">
        <v>7680</v>
      </c>
      <c r="C42473" s="86" t="s">
        <v>263</v>
      </c>
      <c r="D42473" s="87">
        <v>2.5819700000000001</v>
      </c>
      <c r="E42473" s="88">
        <v>6390</v>
      </c>
      <c r="F42473" s="89">
        <f>+D42473*E42473</f>
        <v>16498.7883</v>
      </c>
    </row>
    <row r="42474" spans="1:6" ht="409.6" hidden="1" customHeight="1" x14ac:dyDescent="0.2"/>
    <row r="42475" spans="1:6" ht="25.5" customHeight="1" x14ac:dyDescent="0.2">
      <c r="A42475" s="84" t="s">
        <v>7641</v>
      </c>
      <c r="B42475" s="85" t="s">
        <v>7642</v>
      </c>
      <c r="C42475" s="86" t="s">
        <v>263</v>
      </c>
      <c r="D42475" s="87">
        <v>3.15</v>
      </c>
      <c r="E42475" s="88">
        <v>95</v>
      </c>
      <c r="F42475" s="89">
        <f>+D42475*E42475</f>
        <v>299.25</v>
      </c>
    </row>
    <row r="42476" spans="1:6" ht="409.6" hidden="1" customHeight="1" x14ac:dyDescent="0.2"/>
    <row r="42477" spans="1:6" ht="25.5" customHeight="1" x14ac:dyDescent="0.2">
      <c r="A42477" s="84" t="s">
        <v>7643</v>
      </c>
      <c r="B42477" s="85" t="s">
        <v>7644</v>
      </c>
      <c r="C42477" s="86" t="s">
        <v>9</v>
      </c>
      <c r="D42477" s="87">
        <v>30</v>
      </c>
      <c r="E42477" s="88">
        <v>32</v>
      </c>
      <c r="F42477" s="89">
        <f>+D42477*E42477</f>
        <v>960</v>
      </c>
    </row>
    <row r="42478" spans="1:6" ht="409.6" hidden="1" customHeight="1" x14ac:dyDescent="0.2"/>
    <row r="42479" spans="1:6" ht="25.5" customHeight="1" x14ac:dyDescent="0.2">
      <c r="A42479" s="84" t="s">
        <v>7645</v>
      </c>
      <c r="B42479" s="85" t="s">
        <v>7646</v>
      </c>
      <c r="C42479" s="86" t="s">
        <v>9</v>
      </c>
      <c r="D42479" s="87">
        <v>10</v>
      </c>
      <c r="E42479" s="88">
        <v>46</v>
      </c>
      <c r="F42479" s="89">
        <f>+D42479*E42479</f>
        <v>460</v>
      </c>
    </row>
    <row r="42480" spans="1:6" ht="409.6" hidden="1" customHeight="1" x14ac:dyDescent="0.2"/>
    <row r="42481" spans="1:6" ht="25.5" customHeight="1" x14ac:dyDescent="0.2">
      <c r="A42481" s="84" t="s">
        <v>7641</v>
      </c>
      <c r="B42481" s="85" t="s">
        <v>7642</v>
      </c>
      <c r="C42481" s="86" t="s">
        <v>263</v>
      </c>
      <c r="D42481" s="87">
        <v>3.15</v>
      </c>
      <c r="E42481" s="88">
        <v>95</v>
      </c>
      <c r="F42481" s="89">
        <f>+D42481*E42481</f>
        <v>299.25</v>
      </c>
    </row>
    <row r="42482" spans="1:6" ht="409.6" hidden="1" customHeight="1" x14ac:dyDescent="0.2"/>
    <row r="42483" spans="1:6" ht="25.5" customHeight="1" x14ac:dyDescent="0.2">
      <c r="A42483" s="84" t="s">
        <v>7647</v>
      </c>
      <c r="B42483" s="85" t="s">
        <v>7648</v>
      </c>
      <c r="C42483" s="86" t="s">
        <v>9</v>
      </c>
      <c r="D42483" s="87">
        <v>5.1869999999999999E-2</v>
      </c>
      <c r="E42483" s="88">
        <v>47400</v>
      </c>
      <c r="F42483" s="89">
        <f>+D42483*E42483</f>
        <v>2458.6379999999999</v>
      </c>
    </row>
    <row r="42484" spans="1:6" ht="409.6" hidden="1" customHeight="1" x14ac:dyDescent="0.2"/>
    <row r="42485" spans="1:6" ht="25.5" customHeight="1" x14ac:dyDescent="0.2">
      <c r="A42485" s="84" t="s">
        <v>7675</v>
      </c>
      <c r="B42485" s="85" t="s">
        <v>7676</v>
      </c>
      <c r="C42485" s="86" t="s">
        <v>263</v>
      </c>
      <c r="D42485" s="87">
        <v>0.3</v>
      </c>
      <c r="E42485" s="88">
        <v>1042</v>
      </c>
      <c r="F42485" s="89">
        <f>+D42485*E42485</f>
        <v>312.59999999999997</v>
      </c>
    </row>
    <row r="42486" spans="1:6" ht="409.6" hidden="1" customHeight="1" x14ac:dyDescent="0.2"/>
    <row r="42487" spans="1:6" ht="25.5" customHeight="1" x14ac:dyDescent="0.2">
      <c r="A42487" s="84" t="s">
        <v>7645</v>
      </c>
      <c r="B42487" s="85" t="s">
        <v>7646</v>
      </c>
      <c r="C42487" s="86" t="s">
        <v>9</v>
      </c>
      <c r="D42487" s="87">
        <v>10</v>
      </c>
      <c r="E42487" s="88">
        <v>46</v>
      </c>
      <c r="F42487" s="89">
        <f>+D42487*E42487</f>
        <v>460</v>
      </c>
    </row>
    <row r="42488" spans="1:6" ht="409.6" hidden="1" customHeight="1" x14ac:dyDescent="0.2"/>
    <row r="42489" spans="1:6" ht="25.5" customHeight="1" x14ac:dyDescent="0.2">
      <c r="A42489" s="84" t="s">
        <v>7681</v>
      </c>
      <c r="B42489" s="85" t="s">
        <v>7682</v>
      </c>
      <c r="C42489" s="86" t="s">
        <v>263</v>
      </c>
      <c r="D42489" s="87">
        <v>0.28999999999999998</v>
      </c>
      <c r="E42489" s="88">
        <v>1904</v>
      </c>
      <c r="F42489" s="89">
        <f>+D42489*E42489</f>
        <v>552.16</v>
      </c>
    </row>
    <row r="42490" spans="1:6" ht="409.6" hidden="1" customHeight="1" x14ac:dyDescent="0.2"/>
    <row r="42491" spans="1:6" ht="25.5" customHeight="1" x14ac:dyDescent="0.2">
      <c r="A42491" s="84" t="s">
        <v>5674</v>
      </c>
      <c r="B42491" s="85" t="s">
        <v>5675</v>
      </c>
      <c r="C42491" s="86" t="s">
        <v>9</v>
      </c>
      <c r="D42491" s="87">
        <v>0.2</v>
      </c>
      <c r="E42491" s="88">
        <v>1310</v>
      </c>
      <c r="F42491" s="89">
        <f>+D42491*E42491</f>
        <v>262</v>
      </c>
    </row>
    <row r="42492" spans="1:6" ht="409.6" hidden="1" customHeight="1" x14ac:dyDescent="0.2"/>
    <row r="42493" spans="1:6" ht="25.5" customHeight="1" thickBot="1" x14ac:dyDescent="0.25">
      <c r="A42493" s="84" t="s">
        <v>5450</v>
      </c>
      <c r="B42493" s="85" t="s">
        <v>5451</v>
      </c>
      <c r="C42493" s="86" t="s">
        <v>7</v>
      </c>
      <c r="D42493" s="87">
        <v>0.05</v>
      </c>
      <c r="E42493" s="88">
        <v>15900</v>
      </c>
      <c r="F42493" s="89">
        <f>+D42493*E42493</f>
        <v>795</v>
      </c>
    </row>
    <row r="42494" spans="1:6" ht="409.6" hidden="1" customHeight="1" thickBot="1" x14ac:dyDescent="0.25"/>
    <row r="42495" spans="1:6" ht="13.5" customHeight="1" thickBot="1" x14ac:dyDescent="0.25">
      <c r="A42495" s="90" t="s">
        <v>4883</v>
      </c>
      <c r="B42495" s="91"/>
      <c r="C42495" s="92">
        <v>65.668271778448499</v>
      </c>
      <c r="D42495" s="91"/>
      <c r="E42495" s="93" t="s">
        <v>4884</v>
      </c>
      <c r="F42495" s="94">
        <v>57004</v>
      </c>
    </row>
    <row r="42496" spans="1:6" ht="0.2" customHeight="1" x14ac:dyDescent="0.2"/>
    <row r="42497" spans="1:6" ht="12.75" customHeight="1" x14ac:dyDescent="0.2">
      <c r="A42497" s="80" t="s">
        <v>4871</v>
      </c>
      <c r="B42497" s="81" t="s">
        <v>4885</v>
      </c>
      <c r="C42497" s="82" t="s">
        <v>4870</v>
      </c>
      <c r="D42497" s="82" t="s">
        <v>4873</v>
      </c>
      <c r="E42497" s="82" t="s">
        <v>4874</v>
      </c>
      <c r="F42497" s="83" t="s">
        <v>4875</v>
      </c>
    </row>
    <row r="42498" spans="1:6" ht="409.6" hidden="1" customHeight="1" x14ac:dyDescent="0.2"/>
    <row r="42499" spans="1:6" ht="25.5" customHeight="1" thickBot="1" x14ac:dyDescent="0.25">
      <c r="A42499" s="84" t="s">
        <v>4947</v>
      </c>
      <c r="B42499" s="85" t="s">
        <v>4948</v>
      </c>
      <c r="C42499" s="86" t="s">
        <v>4888</v>
      </c>
      <c r="D42499" s="87">
        <v>0.13</v>
      </c>
      <c r="E42499" s="88">
        <v>198902</v>
      </c>
      <c r="F42499" s="89">
        <f>+D42499*E42499</f>
        <v>25857.260000000002</v>
      </c>
    </row>
    <row r="42500" spans="1:6" ht="409.6" hidden="1" customHeight="1" thickBot="1" x14ac:dyDescent="0.25"/>
    <row r="42501" spans="1:6" ht="13.5" customHeight="1" thickBot="1" x14ac:dyDescent="0.25">
      <c r="A42501" s="90" t="s">
        <v>4893</v>
      </c>
      <c r="B42501" s="91"/>
      <c r="C42501" s="92">
        <v>29.787111489989201</v>
      </c>
      <c r="D42501" s="91"/>
      <c r="E42501" s="93" t="s">
        <v>4884</v>
      </c>
      <c r="F42501" s="94">
        <v>25857</v>
      </c>
    </row>
    <row r="42502" spans="1:6" ht="0.2" customHeight="1" x14ac:dyDescent="0.2"/>
    <row r="42503" spans="1:6" ht="12.75" customHeight="1" x14ac:dyDescent="0.2">
      <c r="A42503" s="80" t="s">
        <v>4871</v>
      </c>
      <c r="B42503" s="81" t="s">
        <v>4894</v>
      </c>
      <c r="C42503" s="82" t="s">
        <v>4870</v>
      </c>
      <c r="D42503" s="82" t="s">
        <v>4873</v>
      </c>
      <c r="E42503" s="82" t="s">
        <v>4874</v>
      </c>
      <c r="F42503" s="83" t="s">
        <v>4875</v>
      </c>
    </row>
    <row r="42504" spans="1:6" ht="409.6" hidden="1" customHeight="1" x14ac:dyDescent="0.2"/>
    <row r="42505" spans="1:6" ht="25.5" customHeight="1" thickBot="1" x14ac:dyDescent="0.25">
      <c r="A42505" s="84" t="s">
        <v>4895</v>
      </c>
      <c r="B42505" s="85" t="s">
        <v>4896</v>
      </c>
      <c r="C42505" s="86" t="s">
        <v>4897</v>
      </c>
      <c r="D42505" s="87">
        <v>0.05</v>
      </c>
      <c r="E42505" s="88">
        <v>25857</v>
      </c>
      <c r="F42505" s="89">
        <f>+D42505*E42505</f>
        <v>1292.8500000000001</v>
      </c>
    </row>
    <row r="42506" spans="1:6" ht="409.6" hidden="1" customHeight="1" thickBot="1" x14ac:dyDescent="0.25"/>
    <row r="42507" spans="1:6" ht="13.5" customHeight="1" thickBot="1" x14ac:dyDescent="0.25">
      <c r="A42507" s="90" t="s">
        <v>4898</v>
      </c>
      <c r="B42507" s="91"/>
      <c r="C42507" s="92">
        <v>1.48952837361473</v>
      </c>
      <c r="D42507" s="91"/>
      <c r="E42507" s="93" t="s">
        <v>4884</v>
      </c>
      <c r="F42507" s="94">
        <v>1293</v>
      </c>
    </row>
    <row r="42508" spans="1:6" ht="0.2" customHeight="1" x14ac:dyDescent="0.2"/>
    <row r="42509" spans="1:6" ht="12.75" customHeight="1" x14ac:dyDescent="0.2">
      <c r="A42509" s="80" t="s">
        <v>4871</v>
      </c>
      <c r="B42509" s="81" t="s">
        <v>4899</v>
      </c>
      <c r="C42509" s="82" t="s">
        <v>4870</v>
      </c>
      <c r="D42509" s="82" t="s">
        <v>4873</v>
      </c>
      <c r="E42509" s="82" t="s">
        <v>4874</v>
      </c>
      <c r="F42509" s="83" t="s">
        <v>4875</v>
      </c>
    </row>
    <row r="42510" spans="1:6" ht="409.6" hidden="1" customHeight="1" x14ac:dyDescent="0.2"/>
    <row r="42511" spans="1:6" ht="25.5" customHeight="1" thickBot="1" x14ac:dyDescent="0.25">
      <c r="A42511" s="84" t="s">
        <v>5012</v>
      </c>
      <c r="B42511" s="85" t="s">
        <v>5013</v>
      </c>
      <c r="C42511" s="86" t="s">
        <v>109</v>
      </c>
      <c r="D42511" s="87">
        <v>0.11429</v>
      </c>
      <c r="E42511" s="88">
        <v>23200</v>
      </c>
      <c r="F42511" s="89">
        <f>+D42511*E42511</f>
        <v>2651.5280000000002</v>
      </c>
    </row>
    <row r="42512" spans="1:6" ht="409.6" hidden="1" customHeight="1" thickBot="1" x14ac:dyDescent="0.25"/>
    <row r="42513" spans="1:6" ht="13.5" customHeight="1" thickBot="1" x14ac:dyDescent="0.25">
      <c r="A42513" s="90" t="s">
        <v>4904</v>
      </c>
      <c r="B42513" s="91"/>
      <c r="C42513" s="92">
        <v>3.0550883579476098</v>
      </c>
      <c r="D42513" s="91"/>
      <c r="E42513" s="93" t="s">
        <v>4884</v>
      </c>
      <c r="F42513" s="94">
        <v>2652</v>
      </c>
    </row>
    <row r="42514" spans="1:6" ht="0.2" customHeight="1" thickBot="1" x14ac:dyDescent="0.25"/>
    <row r="42515" spans="1:6" ht="12.75" customHeight="1" thickBot="1" x14ac:dyDescent="0.3">
      <c r="A42515" s="157" t="s">
        <v>4909</v>
      </c>
      <c r="B42515" s="158"/>
      <c r="C42515" s="158"/>
      <c r="D42515" s="158"/>
      <c r="E42515" s="159">
        <v>86806</v>
      </c>
      <c r="F42515" s="160"/>
    </row>
    <row r="42516" spans="1:6" ht="12.75" customHeight="1" x14ac:dyDescent="0.2"/>
    <row r="42517" spans="1:6" ht="12.75" customHeight="1" x14ac:dyDescent="0.2"/>
    <row r="42518" spans="1:6" ht="409.6" hidden="1" customHeight="1" x14ac:dyDescent="0.2"/>
    <row r="42519" spans="1:6" ht="12.75" customHeight="1" x14ac:dyDescent="0.25">
      <c r="A42519" s="144" t="s">
        <v>4868</v>
      </c>
      <c r="B42519" s="145"/>
      <c r="C42519" s="145"/>
      <c r="D42519" s="145"/>
      <c r="E42519" s="146"/>
      <c r="F42519" s="147"/>
    </row>
    <row r="42520" spans="1:6" ht="12.75" customHeight="1" x14ac:dyDescent="0.2">
      <c r="A42520" s="138" t="s">
        <v>4527</v>
      </c>
      <c r="B42520" s="139"/>
      <c r="C42520" s="139"/>
      <c r="D42520" s="140"/>
      <c r="E42520" s="76" t="s">
        <v>4869</v>
      </c>
      <c r="F42520" s="77" t="s">
        <v>4870</v>
      </c>
    </row>
    <row r="42521" spans="1:6" ht="12.75" customHeight="1" x14ac:dyDescent="0.2">
      <c r="A42521" s="141"/>
      <c r="B42521" s="142"/>
      <c r="C42521" s="142"/>
      <c r="D42521" s="143"/>
      <c r="E42521" s="78" t="s">
        <v>4526</v>
      </c>
      <c r="F42521" s="79" t="s">
        <v>117</v>
      </c>
    </row>
    <row r="42522" spans="1:6" ht="409.6" hidden="1" customHeight="1" x14ac:dyDescent="0.2"/>
    <row r="42523" spans="1:6" ht="12.75" customHeight="1" x14ac:dyDescent="0.2">
      <c r="A42523" s="80" t="s">
        <v>4871</v>
      </c>
      <c r="B42523" s="81" t="s">
        <v>4872</v>
      </c>
      <c r="C42523" s="82" t="s">
        <v>4870</v>
      </c>
      <c r="D42523" s="82" t="s">
        <v>4873</v>
      </c>
      <c r="E42523" s="82" t="s">
        <v>4874</v>
      </c>
      <c r="F42523" s="83" t="s">
        <v>4875</v>
      </c>
    </row>
    <row r="42524" spans="1:6" ht="409.6" hidden="1" customHeight="1" x14ac:dyDescent="0.2"/>
    <row r="42525" spans="1:6" ht="25.5" customHeight="1" x14ac:dyDescent="0.2">
      <c r="A42525" s="84" t="s">
        <v>7635</v>
      </c>
      <c r="B42525" s="85" t="s">
        <v>7636</v>
      </c>
      <c r="C42525" s="86" t="s">
        <v>9</v>
      </c>
      <c r="D42525" s="87">
        <v>0.36952000000000002</v>
      </c>
      <c r="E42525" s="88">
        <v>26567</v>
      </c>
      <c r="F42525" s="89">
        <f>+D42525*E42525</f>
        <v>9817.0378400000009</v>
      </c>
    </row>
    <row r="42526" spans="1:6" ht="409.6" hidden="1" customHeight="1" x14ac:dyDescent="0.2"/>
    <row r="42527" spans="1:6" ht="25.5" customHeight="1" x14ac:dyDescent="0.2">
      <c r="A42527" s="84" t="s">
        <v>7643</v>
      </c>
      <c r="B42527" s="85" t="s">
        <v>7644</v>
      </c>
      <c r="C42527" s="86" t="s">
        <v>9</v>
      </c>
      <c r="D42527" s="87">
        <v>13</v>
      </c>
      <c r="E42527" s="88">
        <v>32</v>
      </c>
      <c r="F42527" s="89">
        <f>+D42527*E42527</f>
        <v>416</v>
      </c>
    </row>
    <row r="42528" spans="1:6" ht="409.6" hidden="1" customHeight="1" x14ac:dyDescent="0.2"/>
    <row r="42529" spans="1:6" ht="25.5" customHeight="1" x14ac:dyDescent="0.2">
      <c r="A42529" s="84" t="s">
        <v>7661</v>
      </c>
      <c r="B42529" s="85" t="s">
        <v>7662</v>
      </c>
      <c r="C42529" s="86" t="s">
        <v>9</v>
      </c>
      <c r="D42529" s="87">
        <v>8</v>
      </c>
      <c r="E42529" s="88">
        <v>32</v>
      </c>
      <c r="F42529" s="89">
        <f>+D42529*E42529</f>
        <v>256</v>
      </c>
    </row>
    <row r="42530" spans="1:6" ht="409.6" hidden="1" customHeight="1" x14ac:dyDescent="0.2"/>
    <row r="42531" spans="1:6" ht="25.5" customHeight="1" x14ac:dyDescent="0.2">
      <c r="A42531" s="84" t="s">
        <v>7637</v>
      </c>
      <c r="B42531" s="85" t="s">
        <v>7638</v>
      </c>
      <c r="C42531" s="86" t="s">
        <v>263</v>
      </c>
      <c r="D42531" s="87">
        <v>0.84</v>
      </c>
      <c r="E42531" s="88">
        <v>2210</v>
      </c>
      <c r="F42531" s="89">
        <f>+D42531*E42531</f>
        <v>1856.3999999999999</v>
      </c>
    </row>
    <row r="42532" spans="1:6" ht="409.6" hidden="1" customHeight="1" x14ac:dyDescent="0.2"/>
    <row r="42533" spans="1:6" ht="25.5" customHeight="1" x14ac:dyDescent="0.2">
      <c r="A42533" s="84" t="s">
        <v>7639</v>
      </c>
      <c r="B42533" s="85" t="s">
        <v>7640</v>
      </c>
      <c r="C42533" s="86" t="s">
        <v>263</v>
      </c>
      <c r="D42533" s="87">
        <v>0.38</v>
      </c>
      <c r="E42533" s="88">
        <v>1882</v>
      </c>
      <c r="F42533" s="89">
        <f>+D42533*E42533</f>
        <v>715.16</v>
      </c>
    </row>
    <row r="42534" spans="1:6" ht="409.6" hidden="1" customHeight="1" x14ac:dyDescent="0.2"/>
    <row r="42535" spans="1:6" ht="25.5" customHeight="1" x14ac:dyDescent="0.2">
      <c r="A42535" s="84" t="s">
        <v>7673</v>
      </c>
      <c r="B42535" s="85" t="s">
        <v>7674</v>
      </c>
      <c r="C42535" s="86" t="s">
        <v>263</v>
      </c>
      <c r="D42535" s="87">
        <v>1.25</v>
      </c>
      <c r="E42535" s="88">
        <v>265</v>
      </c>
      <c r="F42535" s="89">
        <f>+D42535*E42535</f>
        <v>331.25</v>
      </c>
    </row>
    <row r="42536" spans="1:6" ht="409.6" hidden="1" customHeight="1" x14ac:dyDescent="0.2"/>
    <row r="42537" spans="1:6" ht="25.5" customHeight="1" x14ac:dyDescent="0.2">
      <c r="A42537" s="84" t="s">
        <v>7647</v>
      </c>
      <c r="B42537" s="85" t="s">
        <v>7648</v>
      </c>
      <c r="C42537" s="86" t="s">
        <v>9</v>
      </c>
      <c r="D42537" s="87">
        <v>5.5E-2</v>
      </c>
      <c r="E42537" s="88">
        <v>47400</v>
      </c>
      <c r="F42537" s="89">
        <f>+D42537*E42537</f>
        <v>2607</v>
      </c>
    </row>
    <row r="42538" spans="1:6" ht="409.6" hidden="1" customHeight="1" x14ac:dyDescent="0.2"/>
    <row r="42539" spans="1:6" ht="25.5" customHeight="1" x14ac:dyDescent="0.2">
      <c r="A42539" s="84" t="s">
        <v>7683</v>
      </c>
      <c r="B42539" s="85" t="s">
        <v>7684</v>
      </c>
      <c r="C42539" s="86" t="s">
        <v>9</v>
      </c>
      <c r="D42539" s="87">
        <v>4</v>
      </c>
      <c r="E42539" s="88">
        <v>530</v>
      </c>
      <c r="F42539" s="89">
        <f>+D42539*E42539</f>
        <v>2120</v>
      </c>
    </row>
    <row r="42540" spans="1:6" ht="409.6" hidden="1" customHeight="1" x14ac:dyDescent="0.2"/>
    <row r="42541" spans="1:6" ht="25.5" customHeight="1" x14ac:dyDescent="0.2">
      <c r="A42541" s="84" t="s">
        <v>5680</v>
      </c>
      <c r="B42541" s="85" t="s">
        <v>5681</v>
      </c>
      <c r="C42541" s="86" t="s">
        <v>9</v>
      </c>
      <c r="D42541" s="87">
        <v>0.1</v>
      </c>
      <c r="E42541" s="88">
        <v>1310</v>
      </c>
      <c r="F42541" s="89">
        <f>+D42541*E42541</f>
        <v>131</v>
      </c>
    </row>
    <row r="42542" spans="1:6" ht="409.6" hidden="1" customHeight="1" x14ac:dyDescent="0.2"/>
    <row r="42543" spans="1:6" ht="25.5" customHeight="1" x14ac:dyDescent="0.2">
      <c r="A42543" s="84" t="s">
        <v>7685</v>
      </c>
      <c r="B42543" s="85" t="s">
        <v>7686</v>
      </c>
      <c r="C42543" s="86" t="s">
        <v>4880</v>
      </c>
      <c r="D42543" s="87">
        <v>7.1429999999999993E-2</v>
      </c>
      <c r="E42543" s="88">
        <v>32200</v>
      </c>
      <c r="F42543" s="89">
        <f>+D42543*E42543</f>
        <v>2300.0459999999998</v>
      </c>
    </row>
    <row r="42544" spans="1:6" ht="409.6" hidden="1" customHeight="1" x14ac:dyDescent="0.2"/>
    <row r="42545" spans="1:6" ht="25.5" customHeight="1" thickBot="1" x14ac:dyDescent="0.25">
      <c r="A42545" s="84" t="s">
        <v>5678</v>
      </c>
      <c r="B42545" s="85" t="s">
        <v>5679</v>
      </c>
      <c r="C42545" s="86" t="s">
        <v>4880</v>
      </c>
      <c r="D42545" s="87">
        <v>7.4999999999999997E-2</v>
      </c>
      <c r="E42545" s="88">
        <v>50400</v>
      </c>
      <c r="F42545" s="89">
        <f>+D42545*E42545</f>
        <v>3780</v>
      </c>
    </row>
    <row r="42546" spans="1:6" ht="409.6" hidden="1" customHeight="1" thickBot="1" x14ac:dyDescent="0.25"/>
    <row r="42547" spans="1:6" ht="13.5" customHeight="1" thickBot="1" x14ac:dyDescent="0.25">
      <c r="A42547" s="90" t="s">
        <v>4883</v>
      </c>
      <c r="B42547" s="91"/>
      <c r="C42547" s="92">
        <v>35.748501234277697</v>
      </c>
      <c r="D42547" s="91"/>
      <c r="E42547" s="93" t="s">
        <v>4884</v>
      </c>
      <c r="F42547" s="94">
        <v>24329</v>
      </c>
    </row>
    <row r="42548" spans="1:6" ht="0.2" customHeight="1" x14ac:dyDescent="0.2"/>
    <row r="42549" spans="1:6" ht="12.75" customHeight="1" x14ac:dyDescent="0.2">
      <c r="A42549" s="80" t="s">
        <v>4871</v>
      </c>
      <c r="B42549" s="81" t="s">
        <v>4885</v>
      </c>
      <c r="C42549" s="82" t="s">
        <v>4870</v>
      </c>
      <c r="D42549" s="82" t="s">
        <v>4873</v>
      </c>
      <c r="E42549" s="82" t="s">
        <v>4874</v>
      </c>
      <c r="F42549" s="83" t="s">
        <v>4875</v>
      </c>
    </row>
    <row r="42550" spans="1:6" ht="409.6" hidden="1" customHeight="1" x14ac:dyDescent="0.2"/>
    <row r="42551" spans="1:6" ht="25.5" customHeight="1" thickBot="1" x14ac:dyDescent="0.25">
      <c r="A42551" s="84" t="s">
        <v>4947</v>
      </c>
      <c r="B42551" s="85" t="s">
        <v>4948</v>
      </c>
      <c r="C42551" s="86" t="s">
        <v>4888</v>
      </c>
      <c r="D42551" s="87">
        <v>0.2</v>
      </c>
      <c r="E42551" s="88">
        <v>198902</v>
      </c>
      <c r="F42551" s="89">
        <f>+D42551*E42551</f>
        <v>39780.400000000001</v>
      </c>
    </row>
    <row r="42552" spans="1:6" ht="409.6" hidden="1" customHeight="1" thickBot="1" x14ac:dyDescent="0.25"/>
    <row r="42553" spans="1:6" ht="13.5" customHeight="1" thickBot="1" x14ac:dyDescent="0.25">
      <c r="A42553" s="90" t="s">
        <v>4893</v>
      </c>
      <c r="B42553" s="91"/>
      <c r="C42553" s="92">
        <v>58.451863171505799</v>
      </c>
      <c r="D42553" s="91"/>
      <c r="E42553" s="93" t="s">
        <v>4884</v>
      </c>
      <c r="F42553" s="94">
        <v>39780</v>
      </c>
    </row>
    <row r="42554" spans="1:6" ht="0.2" customHeight="1" x14ac:dyDescent="0.2"/>
    <row r="42555" spans="1:6" ht="12.75" customHeight="1" x14ac:dyDescent="0.2">
      <c r="A42555" s="80" t="s">
        <v>4871</v>
      </c>
      <c r="B42555" s="81" t="s">
        <v>4894</v>
      </c>
      <c r="C42555" s="82" t="s">
        <v>4870</v>
      </c>
      <c r="D42555" s="82" t="s">
        <v>4873</v>
      </c>
      <c r="E42555" s="82" t="s">
        <v>4874</v>
      </c>
      <c r="F42555" s="83" t="s">
        <v>4875</v>
      </c>
    </row>
    <row r="42556" spans="1:6" ht="409.6" hidden="1" customHeight="1" x14ac:dyDescent="0.2"/>
    <row r="42557" spans="1:6" ht="25.5" customHeight="1" thickBot="1" x14ac:dyDescent="0.25">
      <c r="A42557" s="84" t="s">
        <v>4895</v>
      </c>
      <c r="B42557" s="85" t="s">
        <v>4896</v>
      </c>
      <c r="C42557" s="86" t="s">
        <v>4897</v>
      </c>
      <c r="D42557" s="87">
        <v>0.05</v>
      </c>
      <c r="E42557" s="88">
        <v>39780</v>
      </c>
      <c r="F42557" s="89">
        <f>+D42557*E42557</f>
        <v>1989</v>
      </c>
    </row>
    <row r="42558" spans="1:6" ht="409.6" hidden="1" customHeight="1" thickBot="1" x14ac:dyDescent="0.25"/>
    <row r="42559" spans="1:6" ht="13.5" customHeight="1" thickBot="1" x14ac:dyDescent="0.25">
      <c r="A42559" s="90" t="s">
        <v>4898</v>
      </c>
      <c r="B42559" s="91"/>
      <c r="C42559" s="92">
        <v>2.9225931585752898</v>
      </c>
      <c r="D42559" s="91"/>
      <c r="E42559" s="93" t="s">
        <v>4884</v>
      </c>
      <c r="F42559" s="94">
        <v>1989</v>
      </c>
    </row>
    <row r="42560" spans="1:6" ht="0.2" customHeight="1" x14ac:dyDescent="0.2"/>
    <row r="42561" spans="1:6" ht="12.75" customHeight="1" x14ac:dyDescent="0.2">
      <c r="A42561" s="80" t="s">
        <v>4871</v>
      </c>
      <c r="B42561" s="81" t="s">
        <v>4899</v>
      </c>
      <c r="C42561" s="82" t="s">
        <v>4870</v>
      </c>
      <c r="D42561" s="82" t="s">
        <v>4873</v>
      </c>
      <c r="E42561" s="82" t="s">
        <v>4874</v>
      </c>
      <c r="F42561" s="83" t="s">
        <v>4875</v>
      </c>
    </row>
    <row r="42562" spans="1:6" ht="409.6" hidden="1" customHeight="1" x14ac:dyDescent="0.2"/>
    <row r="42563" spans="1:6" ht="25.5" customHeight="1" thickBot="1" x14ac:dyDescent="0.25">
      <c r="A42563" s="84" t="s">
        <v>5012</v>
      </c>
      <c r="B42563" s="85" t="s">
        <v>5013</v>
      </c>
      <c r="C42563" s="86" t="s">
        <v>109</v>
      </c>
      <c r="D42563" s="87">
        <v>8.4390000000000007E-2</v>
      </c>
      <c r="E42563" s="88">
        <v>23200</v>
      </c>
      <c r="F42563" s="89">
        <f>+D42563*E42563</f>
        <v>1957.8480000000002</v>
      </c>
    </row>
    <row r="42564" spans="1:6" ht="409.6" hidden="1" customHeight="1" thickBot="1" x14ac:dyDescent="0.25"/>
    <row r="42565" spans="1:6" ht="13.5" customHeight="1" thickBot="1" x14ac:dyDescent="0.25">
      <c r="A42565" s="90" t="s">
        <v>4904</v>
      </c>
      <c r="B42565" s="91"/>
      <c r="C42565" s="92">
        <v>2.8770424356412398</v>
      </c>
      <c r="D42565" s="91"/>
      <c r="E42565" s="93" t="s">
        <v>4884</v>
      </c>
      <c r="F42565" s="94">
        <v>1958</v>
      </c>
    </row>
    <row r="42566" spans="1:6" ht="0.2" customHeight="1" thickBot="1" x14ac:dyDescent="0.25"/>
    <row r="42567" spans="1:6" ht="12.75" customHeight="1" thickBot="1" x14ac:dyDescent="0.3">
      <c r="A42567" s="157" t="s">
        <v>4909</v>
      </c>
      <c r="B42567" s="158"/>
      <c r="C42567" s="158"/>
      <c r="D42567" s="158"/>
      <c r="E42567" s="159">
        <v>68056</v>
      </c>
      <c r="F42567" s="160"/>
    </row>
    <row r="42568" spans="1:6" ht="12.75" customHeight="1" x14ac:dyDescent="0.2"/>
    <row r="42569" spans="1:6" ht="12.75" customHeight="1" x14ac:dyDescent="0.2"/>
    <row r="42570" spans="1:6" ht="409.6" hidden="1" customHeight="1" x14ac:dyDescent="0.2"/>
    <row r="42571" spans="1:6" ht="12.75" customHeight="1" x14ac:dyDescent="0.25">
      <c r="A42571" s="144" t="s">
        <v>4868</v>
      </c>
      <c r="B42571" s="145"/>
      <c r="C42571" s="145"/>
      <c r="D42571" s="145"/>
      <c r="E42571" s="146"/>
      <c r="F42571" s="147"/>
    </row>
    <row r="42572" spans="1:6" ht="12.75" customHeight="1" x14ac:dyDescent="0.2">
      <c r="A42572" s="138" t="s">
        <v>4531</v>
      </c>
      <c r="B42572" s="139"/>
      <c r="C42572" s="139"/>
      <c r="D42572" s="140"/>
      <c r="E42572" s="76" t="s">
        <v>4869</v>
      </c>
      <c r="F42572" s="77" t="s">
        <v>4870</v>
      </c>
    </row>
    <row r="42573" spans="1:6" ht="12.75" customHeight="1" x14ac:dyDescent="0.2">
      <c r="A42573" s="141"/>
      <c r="B42573" s="142"/>
      <c r="C42573" s="142"/>
      <c r="D42573" s="143"/>
      <c r="E42573" s="78" t="s">
        <v>4530</v>
      </c>
      <c r="F42573" s="79" t="s">
        <v>263</v>
      </c>
    </row>
    <row r="42574" spans="1:6" ht="409.6" hidden="1" customHeight="1" x14ac:dyDescent="0.2"/>
    <row r="42575" spans="1:6" ht="12.75" customHeight="1" x14ac:dyDescent="0.2">
      <c r="A42575" s="80" t="s">
        <v>4871</v>
      </c>
      <c r="B42575" s="81" t="s">
        <v>4872</v>
      </c>
      <c r="C42575" s="82" t="s">
        <v>4870</v>
      </c>
      <c r="D42575" s="82" t="s">
        <v>4873</v>
      </c>
      <c r="E42575" s="82" t="s">
        <v>4874</v>
      </c>
      <c r="F42575" s="83" t="s">
        <v>4875</v>
      </c>
    </row>
    <row r="42576" spans="1:6" ht="409.6" hidden="1" customHeight="1" x14ac:dyDescent="0.2"/>
    <row r="42577" spans="1:6" ht="25.5" customHeight="1" x14ac:dyDescent="0.2">
      <c r="A42577" s="84" t="s">
        <v>7687</v>
      </c>
      <c r="B42577" s="85" t="s">
        <v>7688</v>
      </c>
      <c r="C42577" s="86" t="s">
        <v>9</v>
      </c>
      <c r="D42577" s="87">
        <v>47.819279999999999</v>
      </c>
      <c r="E42577" s="88">
        <v>2066</v>
      </c>
      <c r="F42577" s="89">
        <f>+D42577*E42577</f>
        <v>98794.63248</v>
      </c>
    </row>
    <row r="42578" spans="1:6" ht="409.6" hidden="1" customHeight="1" x14ac:dyDescent="0.2"/>
    <row r="42579" spans="1:6" ht="25.5" customHeight="1" x14ac:dyDescent="0.2">
      <c r="A42579" s="84" t="s">
        <v>5048</v>
      </c>
      <c r="B42579" s="85" t="s">
        <v>5049</v>
      </c>
      <c r="C42579" s="86" t="s">
        <v>106</v>
      </c>
      <c r="D42579" s="87">
        <v>4.0219999999999999E-2</v>
      </c>
      <c r="E42579" s="88">
        <v>331600</v>
      </c>
      <c r="F42579" s="89">
        <f>+D42579*E42579</f>
        <v>13336.951999999999</v>
      </c>
    </row>
    <row r="42580" spans="1:6" ht="409.6" hidden="1" customHeight="1" x14ac:dyDescent="0.2"/>
    <row r="42581" spans="1:6" ht="25.5" customHeight="1" x14ac:dyDescent="0.2">
      <c r="A42581" s="84" t="s">
        <v>7689</v>
      </c>
      <c r="B42581" s="85" t="s">
        <v>7690</v>
      </c>
      <c r="C42581" s="86" t="s">
        <v>7</v>
      </c>
      <c r="D42581" s="87">
        <v>0.5</v>
      </c>
      <c r="E42581" s="88">
        <v>2946</v>
      </c>
      <c r="F42581" s="89">
        <f>+D42581*E42581</f>
        <v>1473</v>
      </c>
    </row>
    <row r="42582" spans="1:6" ht="409.6" hidden="1" customHeight="1" x14ac:dyDescent="0.2"/>
    <row r="42583" spans="1:6" ht="25.5" customHeight="1" x14ac:dyDescent="0.2">
      <c r="A42583" s="84" t="s">
        <v>7607</v>
      </c>
      <c r="B42583" s="85" t="s">
        <v>7608</v>
      </c>
      <c r="C42583" s="86" t="s">
        <v>263</v>
      </c>
      <c r="D42583" s="87">
        <v>12.90361</v>
      </c>
      <c r="E42583" s="88">
        <v>10345</v>
      </c>
      <c r="F42583" s="89">
        <f>+D42583*E42583</f>
        <v>133487.84544999999</v>
      </c>
    </row>
    <row r="42584" spans="1:6" ht="409.6" hidden="1" customHeight="1" x14ac:dyDescent="0.2"/>
    <row r="42585" spans="1:6" ht="25.5" customHeight="1" x14ac:dyDescent="0.2">
      <c r="A42585" s="84" t="s">
        <v>6946</v>
      </c>
      <c r="B42585" s="85" t="s">
        <v>6947</v>
      </c>
      <c r="C42585" s="86" t="s">
        <v>7</v>
      </c>
      <c r="D42585" s="87">
        <v>0.5</v>
      </c>
      <c r="E42585" s="88">
        <v>8800</v>
      </c>
      <c r="F42585" s="89">
        <f>+D42585*E42585</f>
        <v>4400</v>
      </c>
    </row>
    <row r="42586" spans="1:6" ht="409.6" hidden="1" customHeight="1" x14ac:dyDescent="0.2"/>
    <row r="42587" spans="1:6" ht="25.5" customHeight="1" x14ac:dyDescent="0.2">
      <c r="A42587" s="84" t="s">
        <v>5400</v>
      </c>
      <c r="B42587" s="85" t="s">
        <v>5401</v>
      </c>
      <c r="C42587" s="86" t="s">
        <v>4880</v>
      </c>
      <c r="D42587" s="87">
        <v>0.11</v>
      </c>
      <c r="E42587" s="88">
        <v>40500</v>
      </c>
      <c r="F42587" s="89">
        <f>+D42587*E42587</f>
        <v>4455</v>
      </c>
    </row>
    <row r="42588" spans="1:6" ht="409.6" hidden="1" customHeight="1" x14ac:dyDescent="0.2"/>
    <row r="42589" spans="1:6" ht="25.5" customHeight="1" x14ac:dyDescent="0.2">
      <c r="A42589" s="84" t="s">
        <v>5517</v>
      </c>
      <c r="B42589" s="85" t="s">
        <v>5518</v>
      </c>
      <c r="C42589" s="86" t="s">
        <v>4880</v>
      </c>
      <c r="D42589" s="87">
        <v>5.5E-2</v>
      </c>
      <c r="E42589" s="88">
        <v>31900</v>
      </c>
      <c r="F42589" s="89">
        <f>+D42589*E42589</f>
        <v>1754.5</v>
      </c>
    </row>
    <row r="42590" spans="1:6" ht="409.6" hidden="1" customHeight="1" x14ac:dyDescent="0.2"/>
    <row r="42591" spans="1:6" ht="25.5" customHeight="1" thickBot="1" x14ac:dyDescent="0.25">
      <c r="A42591" s="84" t="s">
        <v>5448</v>
      </c>
      <c r="B42591" s="85" t="s">
        <v>5449</v>
      </c>
      <c r="C42591" s="86" t="s">
        <v>4880</v>
      </c>
      <c r="D42591" s="87">
        <v>0.11</v>
      </c>
      <c r="E42591" s="88">
        <v>72000</v>
      </c>
      <c r="F42591" s="89">
        <f>+D42591*E42591</f>
        <v>7920</v>
      </c>
    </row>
    <row r="42592" spans="1:6" ht="409.6" hidden="1" customHeight="1" thickBot="1" x14ac:dyDescent="0.25"/>
    <row r="42593" spans="1:6" ht="13.5" customHeight="1" thickBot="1" x14ac:dyDescent="0.25">
      <c r="A42593" s="90" t="s">
        <v>4883</v>
      </c>
      <c r="B42593" s="91"/>
      <c r="C42593" s="92">
        <v>50.635268909853799</v>
      </c>
      <c r="D42593" s="91"/>
      <c r="E42593" s="93" t="s">
        <v>4884</v>
      </c>
      <c r="F42593" s="94">
        <v>265623</v>
      </c>
    </row>
    <row r="42594" spans="1:6" ht="0.2" customHeight="1" x14ac:dyDescent="0.2"/>
    <row r="42595" spans="1:6" ht="12.75" customHeight="1" x14ac:dyDescent="0.2">
      <c r="A42595" s="80" t="s">
        <v>4871</v>
      </c>
      <c r="B42595" s="81" t="s">
        <v>4885</v>
      </c>
      <c r="C42595" s="82" t="s">
        <v>4870</v>
      </c>
      <c r="D42595" s="82" t="s">
        <v>4873</v>
      </c>
      <c r="E42595" s="82" t="s">
        <v>4874</v>
      </c>
      <c r="F42595" s="83" t="s">
        <v>4875</v>
      </c>
    </row>
    <row r="42596" spans="1:6" ht="409.6" hidden="1" customHeight="1" x14ac:dyDescent="0.2"/>
    <row r="42597" spans="1:6" ht="25.5" customHeight="1" x14ac:dyDescent="0.2">
      <c r="A42597" s="84" t="s">
        <v>4912</v>
      </c>
      <c r="B42597" s="85" t="s">
        <v>4913</v>
      </c>
      <c r="C42597" s="86" t="s">
        <v>4888</v>
      </c>
      <c r="D42597" s="87">
        <v>0.33333000000000002</v>
      </c>
      <c r="E42597" s="88">
        <v>184277</v>
      </c>
      <c r="F42597" s="89">
        <f>+D42597*E42597</f>
        <v>61425.052410000004</v>
      </c>
    </row>
    <row r="42598" spans="1:6" ht="409.6" hidden="1" customHeight="1" x14ac:dyDescent="0.2"/>
    <row r="42599" spans="1:6" ht="25.5" customHeight="1" thickBot="1" x14ac:dyDescent="0.25">
      <c r="A42599" s="84" t="s">
        <v>5541</v>
      </c>
      <c r="B42599" s="85" t="s">
        <v>5542</v>
      </c>
      <c r="C42599" s="86" t="s">
        <v>4888</v>
      </c>
      <c r="D42599" s="87">
        <v>0.66666999999999998</v>
      </c>
      <c r="E42599" s="88">
        <v>198902</v>
      </c>
      <c r="F42599" s="89">
        <f>+D42599*E42599</f>
        <v>132601.99633999998</v>
      </c>
    </row>
    <row r="42600" spans="1:6" ht="409.6" hidden="1" customHeight="1" thickBot="1" x14ac:dyDescent="0.25"/>
    <row r="42601" spans="1:6" ht="13.5" customHeight="1" thickBot="1" x14ac:dyDescent="0.25">
      <c r="A42601" s="90" t="s">
        <v>4893</v>
      </c>
      <c r="B42601" s="91"/>
      <c r="C42601" s="92">
        <v>36.987042992407297</v>
      </c>
      <c r="D42601" s="91"/>
      <c r="E42601" s="93" t="s">
        <v>4884</v>
      </c>
      <c r="F42601" s="94">
        <v>194027</v>
      </c>
    </row>
    <row r="42602" spans="1:6" ht="0.2" customHeight="1" x14ac:dyDescent="0.2"/>
    <row r="42603" spans="1:6" ht="12.75" customHeight="1" x14ac:dyDescent="0.2">
      <c r="A42603" s="80" t="s">
        <v>4871</v>
      </c>
      <c r="B42603" s="81" t="s">
        <v>4894</v>
      </c>
      <c r="C42603" s="82" t="s">
        <v>4870</v>
      </c>
      <c r="D42603" s="82" t="s">
        <v>4873</v>
      </c>
      <c r="E42603" s="82" t="s">
        <v>4874</v>
      </c>
      <c r="F42603" s="83" t="s">
        <v>4875</v>
      </c>
    </row>
    <row r="42604" spans="1:6" ht="409.6" hidden="1" customHeight="1" x14ac:dyDescent="0.2"/>
    <row r="42605" spans="1:6" ht="25.5" customHeight="1" thickBot="1" x14ac:dyDescent="0.25">
      <c r="A42605" s="84" t="s">
        <v>4895</v>
      </c>
      <c r="B42605" s="85" t="s">
        <v>4896</v>
      </c>
      <c r="C42605" s="86" t="s">
        <v>4897</v>
      </c>
      <c r="D42605" s="87">
        <v>0.05</v>
      </c>
      <c r="E42605" s="88">
        <v>194027</v>
      </c>
      <c r="F42605" s="89">
        <f>+D42605*E42605</f>
        <v>9701.35</v>
      </c>
    </row>
    <row r="42606" spans="1:6" ht="409.6" hidden="1" customHeight="1" thickBot="1" x14ac:dyDescent="0.25"/>
    <row r="42607" spans="1:6" ht="13.5" customHeight="1" thickBot="1" x14ac:dyDescent="0.25">
      <c r="A42607" s="90" t="s">
        <v>4898</v>
      </c>
      <c r="B42607" s="91"/>
      <c r="C42607" s="92">
        <v>1.84928542970485</v>
      </c>
      <c r="D42607" s="91"/>
      <c r="E42607" s="93" t="s">
        <v>4884</v>
      </c>
      <c r="F42607" s="94">
        <v>9701</v>
      </c>
    </row>
    <row r="42608" spans="1:6" ht="0.2" customHeight="1" x14ac:dyDescent="0.2"/>
    <row r="42609" spans="1:6" ht="12.75" customHeight="1" x14ac:dyDescent="0.2">
      <c r="A42609" s="80" t="s">
        <v>4871</v>
      </c>
      <c r="B42609" s="81" t="s">
        <v>4899</v>
      </c>
      <c r="C42609" s="82" t="s">
        <v>4870</v>
      </c>
      <c r="D42609" s="82" t="s">
        <v>4873</v>
      </c>
      <c r="E42609" s="82" t="s">
        <v>4874</v>
      </c>
      <c r="F42609" s="83" t="s">
        <v>4875</v>
      </c>
    </row>
    <row r="42610" spans="1:6" ht="409.6" hidden="1" customHeight="1" x14ac:dyDescent="0.2"/>
    <row r="42611" spans="1:6" ht="25.5" customHeight="1" x14ac:dyDescent="0.2">
      <c r="A42611" s="84" t="s">
        <v>5012</v>
      </c>
      <c r="B42611" s="85" t="s">
        <v>5013</v>
      </c>
      <c r="C42611" s="86" t="s">
        <v>109</v>
      </c>
      <c r="D42611" s="87">
        <v>0.11111</v>
      </c>
      <c r="E42611" s="88">
        <v>23200</v>
      </c>
      <c r="F42611" s="89">
        <f>+D42611*E42611</f>
        <v>2577.752</v>
      </c>
    </row>
    <row r="42612" spans="1:6" ht="409.6" hidden="1" customHeight="1" x14ac:dyDescent="0.2"/>
    <row r="42613" spans="1:6" ht="25.5" customHeight="1" x14ac:dyDescent="0.2">
      <c r="A42613" s="84" t="s">
        <v>5480</v>
      </c>
      <c r="B42613" s="85" t="s">
        <v>5481</v>
      </c>
      <c r="C42613" s="86" t="s">
        <v>109</v>
      </c>
      <c r="D42613" s="87">
        <v>4.1739999999999999E-2</v>
      </c>
      <c r="E42613" s="88">
        <v>107956</v>
      </c>
      <c r="F42613" s="89">
        <f>+D42613*E42613</f>
        <v>4506.0834400000003</v>
      </c>
    </row>
    <row r="42614" spans="1:6" ht="409.6" hidden="1" customHeight="1" x14ac:dyDescent="0.2"/>
    <row r="42615" spans="1:6" ht="25.5" customHeight="1" x14ac:dyDescent="0.2">
      <c r="A42615" s="84" t="s">
        <v>5075</v>
      </c>
      <c r="B42615" s="85" t="s">
        <v>5076</v>
      </c>
      <c r="C42615" s="86" t="s">
        <v>109</v>
      </c>
      <c r="D42615" s="87">
        <v>0.33333000000000002</v>
      </c>
      <c r="E42615" s="88">
        <v>30495</v>
      </c>
      <c r="F42615" s="89">
        <f>+D42615*E42615</f>
        <v>10164.898350000001</v>
      </c>
    </row>
    <row r="42616" spans="1:6" ht="409.6" hidden="1" customHeight="1" x14ac:dyDescent="0.2"/>
    <row r="42617" spans="1:6" ht="25.5" customHeight="1" thickBot="1" x14ac:dyDescent="0.25">
      <c r="A42617" s="84" t="s">
        <v>5476</v>
      </c>
      <c r="B42617" s="85" t="s">
        <v>5477</v>
      </c>
      <c r="C42617" s="86" t="s">
        <v>109</v>
      </c>
      <c r="D42617" s="87">
        <v>0.33333000000000002</v>
      </c>
      <c r="E42617" s="88">
        <v>23072</v>
      </c>
      <c r="F42617" s="89">
        <f>+D42617*E42617</f>
        <v>7690.5897600000008</v>
      </c>
    </row>
    <row r="42618" spans="1:6" ht="409.6" hidden="1" customHeight="1" x14ac:dyDescent="0.2"/>
    <row r="42619" spans="1:6" ht="13.5" customHeight="1" thickBot="1" x14ac:dyDescent="0.25">
      <c r="A42619" s="90" t="s">
        <v>4904</v>
      </c>
      <c r="B42619" s="91"/>
      <c r="C42619" s="92">
        <v>4.7542705511636898</v>
      </c>
      <c r="D42619" s="91"/>
      <c r="E42619" s="93" t="s">
        <v>4884</v>
      </c>
      <c r="F42619" s="94">
        <v>24940</v>
      </c>
    </row>
    <row r="42620" spans="1:6" ht="0.2" customHeight="1" x14ac:dyDescent="0.2"/>
    <row r="42621" spans="1:6" ht="12.75" customHeight="1" x14ac:dyDescent="0.2">
      <c r="A42621" s="80" t="s">
        <v>4871</v>
      </c>
      <c r="B42621" s="81" t="s">
        <v>4937</v>
      </c>
      <c r="C42621" s="82" t="s">
        <v>4870</v>
      </c>
      <c r="D42621" s="82" t="s">
        <v>4873</v>
      </c>
      <c r="E42621" s="82" t="s">
        <v>4874</v>
      </c>
      <c r="F42621" s="83" t="s">
        <v>4875</v>
      </c>
    </row>
    <row r="42622" spans="1:6" ht="409.6" hidden="1" customHeight="1" x14ac:dyDescent="0.2"/>
    <row r="42623" spans="1:6" ht="25.5" customHeight="1" thickBot="1" x14ac:dyDescent="0.25">
      <c r="A42623" s="84" t="s">
        <v>7691</v>
      </c>
      <c r="B42623" s="85" t="s">
        <v>7692</v>
      </c>
      <c r="C42623" s="86" t="s">
        <v>263</v>
      </c>
      <c r="D42623" s="87">
        <v>1</v>
      </c>
      <c r="E42623" s="88">
        <v>30290</v>
      </c>
      <c r="F42623" s="89">
        <f>+D42623*E42623</f>
        <v>30290</v>
      </c>
    </row>
    <row r="42624" spans="1:6" ht="409.6" hidden="1" customHeight="1" thickBot="1" x14ac:dyDescent="0.25"/>
    <row r="42625" spans="1:6" ht="13.5" customHeight="1" thickBot="1" x14ac:dyDescent="0.25">
      <c r="A42625" s="90" t="s">
        <v>4938</v>
      </c>
      <c r="B42625" s="91"/>
      <c r="C42625" s="92">
        <v>5.7741321168704198</v>
      </c>
      <c r="D42625" s="91"/>
      <c r="E42625" s="93" t="s">
        <v>4884</v>
      </c>
      <c r="F42625" s="94">
        <v>30290</v>
      </c>
    </row>
    <row r="42626" spans="1:6" ht="0.2" customHeight="1" thickBot="1" x14ac:dyDescent="0.25"/>
    <row r="42627" spans="1:6" ht="12.75" customHeight="1" thickBot="1" x14ac:dyDescent="0.3">
      <c r="A42627" s="157" t="s">
        <v>4909</v>
      </c>
      <c r="B42627" s="158"/>
      <c r="C42627" s="158"/>
      <c r="D42627" s="158"/>
      <c r="E42627" s="159">
        <v>524581</v>
      </c>
      <c r="F42627" s="160"/>
    </row>
    <row r="42628" spans="1:6" ht="12.75" customHeight="1" x14ac:dyDescent="0.2"/>
    <row r="42629" spans="1:6" ht="12.75" customHeight="1" x14ac:dyDescent="0.2"/>
    <row r="42630" spans="1:6" ht="409.6" hidden="1" customHeight="1" x14ac:dyDescent="0.2"/>
    <row r="42631" spans="1:6" ht="12.75" customHeight="1" x14ac:dyDescent="0.25">
      <c r="A42631" s="144" t="s">
        <v>4868</v>
      </c>
      <c r="B42631" s="145"/>
      <c r="C42631" s="145"/>
      <c r="D42631" s="145"/>
      <c r="E42631" s="146"/>
      <c r="F42631" s="147"/>
    </row>
    <row r="42632" spans="1:6" ht="12.75" customHeight="1" x14ac:dyDescent="0.2">
      <c r="A42632" s="138" t="s">
        <v>4533</v>
      </c>
      <c r="B42632" s="139"/>
      <c r="C42632" s="139"/>
      <c r="D42632" s="140"/>
      <c r="E42632" s="76" t="s">
        <v>4869</v>
      </c>
      <c r="F42632" s="77" t="s">
        <v>4870</v>
      </c>
    </row>
    <row r="42633" spans="1:6" ht="12.75" customHeight="1" x14ac:dyDescent="0.2">
      <c r="A42633" s="141"/>
      <c r="B42633" s="142"/>
      <c r="C42633" s="142"/>
      <c r="D42633" s="143"/>
      <c r="E42633" s="78" t="s">
        <v>4532</v>
      </c>
      <c r="F42633" s="79" t="s">
        <v>263</v>
      </c>
    </row>
    <row r="42634" spans="1:6" ht="409.6" hidden="1" customHeight="1" x14ac:dyDescent="0.2"/>
    <row r="42635" spans="1:6" ht="12.75" customHeight="1" x14ac:dyDescent="0.2">
      <c r="A42635" s="80" t="s">
        <v>4871</v>
      </c>
      <c r="B42635" s="81" t="s">
        <v>4872</v>
      </c>
      <c r="C42635" s="82" t="s">
        <v>4870</v>
      </c>
      <c r="D42635" s="82" t="s">
        <v>4873</v>
      </c>
      <c r="E42635" s="82" t="s">
        <v>4874</v>
      </c>
      <c r="F42635" s="83" t="s">
        <v>4875</v>
      </c>
    </row>
    <row r="42636" spans="1:6" ht="409.6" hidden="1" customHeight="1" x14ac:dyDescent="0.2"/>
    <row r="42637" spans="1:6" ht="25.5" customHeight="1" x14ac:dyDescent="0.2">
      <c r="A42637" s="84" t="s">
        <v>7693</v>
      </c>
      <c r="B42637" s="85" t="s">
        <v>7694</v>
      </c>
      <c r="C42637" s="86" t="s">
        <v>263</v>
      </c>
      <c r="D42637" s="87">
        <v>10.5</v>
      </c>
      <c r="E42637" s="88">
        <v>102450</v>
      </c>
      <c r="F42637" s="89">
        <f>+D42637*E42637</f>
        <v>1075725</v>
      </c>
    </row>
    <row r="42638" spans="1:6" ht="409.6" hidden="1" customHeight="1" x14ac:dyDescent="0.2"/>
    <row r="42639" spans="1:6" ht="25.5" customHeight="1" x14ac:dyDescent="0.2">
      <c r="A42639" s="84" t="s">
        <v>4951</v>
      </c>
      <c r="B42639" s="85" t="s">
        <v>4952</v>
      </c>
      <c r="C42639" s="86" t="s">
        <v>9</v>
      </c>
      <c r="D42639" s="87">
        <v>0.13125000000000001</v>
      </c>
      <c r="E42639" s="88">
        <v>325813</v>
      </c>
      <c r="F42639" s="89">
        <f>+D42639*E42639</f>
        <v>42762.956250000003</v>
      </c>
    </row>
    <row r="42640" spans="1:6" ht="409.6" hidden="1" customHeight="1" x14ac:dyDescent="0.2"/>
    <row r="42641" spans="1:6" ht="25.5" customHeight="1" x14ac:dyDescent="0.2">
      <c r="A42641" s="84" t="s">
        <v>5531</v>
      </c>
      <c r="B42641" s="85" t="s">
        <v>5532</v>
      </c>
      <c r="C42641" s="86" t="s">
        <v>7</v>
      </c>
      <c r="D42641" s="87">
        <v>2</v>
      </c>
      <c r="E42641" s="88">
        <v>8300</v>
      </c>
      <c r="F42641" s="89">
        <f>+D42641*E42641</f>
        <v>16600</v>
      </c>
    </row>
    <row r="42642" spans="1:6" ht="409.6" hidden="1" customHeight="1" x14ac:dyDescent="0.2"/>
    <row r="42643" spans="1:6" ht="25.5" customHeight="1" x14ac:dyDescent="0.2">
      <c r="A42643" s="84" t="s">
        <v>6508</v>
      </c>
      <c r="B42643" s="85" t="s">
        <v>6509</v>
      </c>
      <c r="C42643" s="86" t="s">
        <v>9</v>
      </c>
      <c r="D42643" s="87">
        <v>0.14000000000000001</v>
      </c>
      <c r="E42643" s="88">
        <v>12450</v>
      </c>
      <c r="F42643" s="89">
        <f>+D42643*E42643</f>
        <v>1743.0000000000002</v>
      </c>
    </row>
    <row r="42644" spans="1:6" ht="409.6" hidden="1" customHeight="1" x14ac:dyDescent="0.2"/>
    <row r="42645" spans="1:6" ht="25.5" customHeight="1" x14ac:dyDescent="0.2">
      <c r="A42645" s="84" t="s">
        <v>5400</v>
      </c>
      <c r="B42645" s="85" t="s">
        <v>5401</v>
      </c>
      <c r="C42645" s="86" t="s">
        <v>4880</v>
      </c>
      <c r="D42645" s="87">
        <v>0.1</v>
      </c>
      <c r="E42645" s="88">
        <v>40500</v>
      </c>
      <c r="F42645" s="89">
        <f>+D42645*E42645</f>
        <v>4050</v>
      </c>
    </row>
    <row r="42646" spans="1:6" ht="409.6" hidden="1" customHeight="1" x14ac:dyDescent="0.2"/>
    <row r="42647" spans="1:6" ht="25.5" customHeight="1" x14ac:dyDescent="0.2">
      <c r="A42647" s="84" t="s">
        <v>7524</v>
      </c>
      <c r="B42647" s="85" t="s">
        <v>4879</v>
      </c>
      <c r="C42647" s="86" t="s">
        <v>4880</v>
      </c>
      <c r="D42647" s="87">
        <v>0.125</v>
      </c>
      <c r="E42647" s="88">
        <v>40900</v>
      </c>
      <c r="F42647" s="89">
        <f>+D42647*E42647</f>
        <v>5112.5</v>
      </c>
    </row>
    <row r="42648" spans="1:6" ht="409.6" hidden="1" customHeight="1" x14ac:dyDescent="0.2"/>
    <row r="42649" spans="1:6" ht="25.5" customHeight="1" x14ac:dyDescent="0.2">
      <c r="A42649" s="84" t="s">
        <v>5154</v>
      </c>
      <c r="B42649" s="85" t="s">
        <v>5155</v>
      </c>
      <c r="C42649" s="86" t="s">
        <v>106</v>
      </c>
      <c r="D42649" s="87">
        <v>0.1575</v>
      </c>
      <c r="E42649" s="88">
        <v>405694</v>
      </c>
      <c r="F42649" s="89">
        <f>+D42649*E42649</f>
        <v>63896.805</v>
      </c>
    </row>
    <row r="42650" spans="1:6" ht="409.6" hidden="1" customHeight="1" x14ac:dyDescent="0.2"/>
    <row r="42651" spans="1:6" ht="25.5" customHeight="1" x14ac:dyDescent="0.2">
      <c r="A42651" s="84" t="s">
        <v>5160</v>
      </c>
      <c r="B42651" s="85" t="s">
        <v>5161</v>
      </c>
      <c r="C42651" s="86" t="s">
        <v>9</v>
      </c>
      <c r="D42651" s="87">
        <v>0.19689999999999999</v>
      </c>
      <c r="E42651" s="88">
        <v>155918</v>
      </c>
      <c r="F42651" s="89">
        <f>+D42651*E42651</f>
        <v>30700.254199999999</v>
      </c>
    </row>
    <row r="42652" spans="1:6" ht="409.6" hidden="1" customHeight="1" x14ac:dyDescent="0.2"/>
    <row r="42653" spans="1:6" ht="25.5" customHeight="1" thickBot="1" x14ac:dyDescent="0.25">
      <c r="A42653" s="84" t="s">
        <v>4876</v>
      </c>
      <c r="B42653" s="85" t="s">
        <v>4877</v>
      </c>
      <c r="C42653" s="86" t="s">
        <v>1212</v>
      </c>
      <c r="D42653" s="87">
        <v>1</v>
      </c>
      <c r="E42653" s="88">
        <v>3690</v>
      </c>
      <c r="F42653" s="89">
        <f>+D42653*E42653</f>
        <v>3690</v>
      </c>
    </row>
    <row r="42654" spans="1:6" ht="409.6" hidden="1" customHeight="1" thickBot="1" x14ac:dyDescent="0.25"/>
    <row r="42655" spans="1:6" ht="13.5" customHeight="1" thickBot="1" x14ac:dyDescent="0.25">
      <c r="A42655" s="90" t="s">
        <v>4883</v>
      </c>
      <c r="B42655" s="91"/>
      <c r="C42655" s="92">
        <v>81.9236517582613</v>
      </c>
      <c r="D42655" s="91"/>
      <c r="E42655" s="93" t="s">
        <v>4884</v>
      </c>
      <c r="F42655" s="94">
        <v>1244281</v>
      </c>
    </row>
    <row r="42656" spans="1:6" ht="0.2" customHeight="1" x14ac:dyDescent="0.2"/>
    <row r="42657" spans="1:6" ht="12.75" customHeight="1" x14ac:dyDescent="0.2">
      <c r="A42657" s="80" t="s">
        <v>4871</v>
      </c>
      <c r="B42657" s="81" t="s">
        <v>4885</v>
      </c>
      <c r="C42657" s="82" t="s">
        <v>4870</v>
      </c>
      <c r="D42657" s="82" t="s">
        <v>4873</v>
      </c>
      <c r="E42657" s="82" t="s">
        <v>4874</v>
      </c>
      <c r="F42657" s="83" t="s">
        <v>4875</v>
      </c>
    </row>
    <row r="42658" spans="1:6" ht="409.6" hidden="1" customHeight="1" x14ac:dyDescent="0.2"/>
    <row r="42659" spans="1:6" ht="25.5" customHeight="1" x14ac:dyDescent="0.2">
      <c r="A42659" s="84" t="s">
        <v>4912</v>
      </c>
      <c r="B42659" s="85" t="s">
        <v>4913</v>
      </c>
      <c r="C42659" s="86" t="s">
        <v>4888</v>
      </c>
      <c r="D42659" s="87">
        <v>0.28571000000000002</v>
      </c>
      <c r="E42659" s="88">
        <v>184277</v>
      </c>
      <c r="F42659" s="89">
        <f>+D42659*E42659</f>
        <v>52649.781670000004</v>
      </c>
    </row>
    <row r="42660" spans="1:6" ht="409.6" hidden="1" customHeight="1" x14ac:dyDescent="0.2"/>
    <row r="42661" spans="1:6" ht="25.5" customHeight="1" x14ac:dyDescent="0.2">
      <c r="A42661" s="84" t="s">
        <v>4947</v>
      </c>
      <c r="B42661" s="85" t="s">
        <v>4948</v>
      </c>
      <c r="C42661" s="86" t="s">
        <v>4888</v>
      </c>
      <c r="D42661" s="87">
        <v>0.66666999999999998</v>
      </c>
      <c r="E42661" s="88">
        <v>198902</v>
      </c>
      <c r="F42661" s="89">
        <f>+D42661*E42661</f>
        <v>132601.99633999998</v>
      </c>
    </row>
    <row r="42662" spans="1:6" ht="409.6" hidden="1" customHeight="1" x14ac:dyDescent="0.2"/>
    <row r="42663" spans="1:6" ht="25.5" customHeight="1" thickBot="1" x14ac:dyDescent="0.25">
      <c r="A42663" s="84" t="s">
        <v>5543</v>
      </c>
      <c r="B42663" s="85" t="s">
        <v>5544</v>
      </c>
      <c r="C42663" s="86" t="s">
        <v>4888</v>
      </c>
      <c r="D42663" s="87">
        <v>0.2</v>
      </c>
      <c r="E42663" s="88">
        <v>117001</v>
      </c>
      <c r="F42663" s="89">
        <f>+D42663*E42663</f>
        <v>23400.2</v>
      </c>
    </row>
    <row r="42664" spans="1:6" ht="409.6" hidden="1" customHeight="1" thickBot="1" x14ac:dyDescent="0.25"/>
    <row r="42665" spans="1:6" ht="13.5" customHeight="1" thickBot="1" x14ac:dyDescent="0.25">
      <c r="A42665" s="90" t="s">
        <v>4893</v>
      </c>
      <c r="B42665" s="91"/>
      <c r="C42665" s="92">
        <v>13.7376796613183</v>
      </c>
      <c r="D42665" s="91"/>
      <c r="E42665" s="93" t="s">
        <v>4884</v>
      </c>
      <c r="F42665" s="94">
        <v>208652</v>
      </c>
    </row>
    <row r="42666" spans="1:6" ht="0.2" customHeight="1" x14ac:dyDescent="0.2"/>
    <row r="42667" spans="1:6" ht="12.75" customHeight="1" x14ac:dyDescent="0.2">
      <c r="A42667" s="80" t="s">
        <v>4871</v>
      </c>
      <c r="B42667" s="81" t="s">
        <v>4894</v>
      </c>
      <c r="C42667" s="82" t="s">
        <v>4870</v>
      </c>
      <c r="D42667" s="82" t="s">
        <v>4873</v>
      </c>
      <c r="E42667" s="82" t="s">
        <v>4874</v>
      </c>
      <c r="F42667" s="83" t="s">
        <v>4875</v>
      </c>
    </row>
    <row r="42668" spans="1:6" ht="409.6" hidden="1" customHeight="1" x14ac:dyDescent="0.2"/>
    <row r="42669" spans="1:6" ht="25.5" customHeight="1" thickBot="1" x14ac:dyDescent="0.25">
      <c r="A42669" s="84" t="s">
        <v>4895</v>
      </c>
      <c r="B42669" s="85" t="s">
        <v>4896</v>
      </c>
      <c r="C42669" s="86" t="s">
        <v>4897</v>
      </c>
      <c r="D42669" s="87">
        <v>0.05</v>
      </c>
      <c r="E42669" s="88">
        <v>208652</v>
      </c>
      <c r="F42669" s="89">
        <f>+D42669*E42669</f>
        <v>10432.6</v>
      </c>
    </row>
    <row r="42670" spans="1:6" ht="409.6" hidden="1" customHeight="1" thickBot="1" x14ac:dyDescent="0.25"/>
    <row r="42671" spans="1:6" ht="13.5" customHeight="1" thickBot="1" x14ac:dyDescent="0.25">
      <c r="A42671" s="90" t="s">
        <v>4898</v>
      </c>
      <c r="B42671" s="91"/>
      <c r="C42671" s="92">
        <v>0.686910319127223</v>
      </c>
      <c r="D42671" s="91"/>
      <c r="E42671" s="93" t="s">
        <v>4884</v>
      </c>
      <c r="F42671" s="94">
        <v>10433</v>
      </c>
    </row>
    <row r="42672" spans="1:6" ht="0.2" customHeight="1" x14ac:dyDescent="0.2"/>
    <row r="42673" spans="1:6" ht="12.75" customHeight="1" x14ac:dyDescent="0.2">
      <c r="A42673" s="80" t="s">
        <v>4871</v>
      </c>
      <c r="B42673" s="81" t="s">
        <v>4899</v>
      </c>
      <c r="C42673" s="82" t="s">
        <v>4870</v>
      </c>
      <c r="D42673" s="82" t="s">
        <v>4873</v>
      </c>
      <c r="E42673" s="82" t="s">
        <v>4874</v>
      </c>
      <c r="F42673" s="83" t="s">
        <v>4875</v>
      </c>
    </row>
    <row r="42674" spans="1:6" ht="409.6" hidden="1" customHeight="1" x14ac:dyDescent="0.2"/>
    <row r="42675" spans="1:6" ht="25.5" customHeight="1" x14ac:dyDescent="0.2">
      <c r="A42675" s="84" t="s">
        <v>7695</v>
      </c>
      <c r="B42675" s="85" t="s">
        <v>7696</v>
      </c>
      <c r="C42675" s="86" t="s">
        <v>109</v>
      </c>
      <c r="D42675" s="87">
        <v>0.73</v>
      </c>
      <c r="E42675" s="88">
        <v>8232</v>
      </c>
      <c r="F42675" s="89">
        <f>+D42675*E42675</f>
        <v>6009.36</v>
      </c>
    </row>
    <row r="42676" spans="1:6" ht="409.6" hidden="1" customHeight="1" x14ac:dyDescent="0.2"/>
    <row r="42677" spans="1:6" ht="25.5" customHeight="1" x14ac:dyDescent="0.2">
      <c r="A42677" s="84" t="s">
        <v>5521</v>
      </c>
      <c r="B42677" s="85" t="s">
        <v>5522</v>
      </c>
      <c r="C42677" s="86" t="s">
        <v>109</v>
      </c>
      <c r="D42677" s="87">
        <v>0.33333000000000002</v>
      </c>
      <c r="E42677" s="88">
        <v>62164</v>
      </c>
      <c r="F42677" s="89">
        <f>+D42677*E42677</f>
        <v>20721.126120000001</v>
      </c>
    </row>
    <row r="42678" spans="1:6" ht="409.6" hidden="1" customHeight="1" x14ac:dyDescent="0.2"/>
    <row r="42679" spans="1:6" ht="25.5" customHeight="1" x14ac:dyDescent="0.2">
      <c r="A42679" s="84" t="s">
        <v>5075</v>
      </c>
      <c r="B42679" s="85" t="s">
        <v>5076</v>
      </c>
      <c r="C42679" s="86" t="s">
        <v>109</v>
      </c>
      <c r="D42679" s="87">
        <v>0.5</v>
      </c>
      <c r="E42679" s="88">
        <v>30495</v>
      </c>
      <c r="F42679" s="89">
        <f>+D42679*E42679</f>
        <v>15247.5</v>
      </c>
    </row>
    <row r="42680" spans="1:6" ht="409.6" hidden="1" customHeight="1" x14ac:dyDescent="0.2"/>
    <row r="42681" spans="1:6" ht="25.5" customHeight="1" x14ac:dyDescent="0.2">
      <c r="A42681" s="84" t="s">
        <v>5166</v>
      </c>
      <c r="B42681" s="85" t="s">
        <v>5167</v>
      </c>
      <c r="C42681" s="86" t="s">
        <v>109</v>
      </c>
      <c r="D42681" s="87">
        <v>0.05</v>
      </c>
      <c r="E42681" s="88">
        <v>26925</v>
      </c>
      <c r="F42681" s="89">
        <f>+D42681*E42681</f>
        <v>1346.25</v>
      </c>
    </row>
    <row r="42682" spans="1:6" ht="409.6" hidden="1" customHeight="1" x14ac:dyDescent="0.2"/>
    <row r="42683" spans="1:6" ht="25.5" customHeight="1" thickBot="1" x14ac:dyDescent="0.25">
      <c r="A42683" s="84" t="s">
        <v>5141</v>
      </c>
      <c r="B42683" s="85" t="s">
        <v>5142</v>
      </c>
      <c r="C42683" s="86" t="s">
        <v>109</v>
      </c>
      <c r="D42683" s="87">
        <v>6</v>
      </c>
      <c r="E42683" s="88">
        <v>240</v>
      </c>
      <c r="F42683" s="89">
        <f>+D42683*E42683</f>
        <v>1440</v>
      </c>
    </row>
    <row r="42684" spans="1:6" ht="409.6" hidden="1" customHeight="1" thickBot="1" x14ac:dyDescent="0.25"/>
    <row r="42685" spans="1:6" ht="13.5" customHeight="1" thickBot="1" x14ac:dyDescent="0.25">
      <c r="A42685" s="90" t="s">
        <v>4904</v>
      </c>
      <c r="B42685" s="91"/>
      <c r="C42685" s="92">
        <v>2.9472686212413501</v>
      </c>
      <c r="D42685" s="91"/>
      <c r="E42685" s="93" t="s">
        <v>4884</v>
      </c>
      <c r="F42685" s="94">
        <v>44764</v>
      </c>
    </row>
    <row r="42686" spans="1:6" ht="0.2" customHeight="1" x14ac:dyDescent="0.2"/>
    <row r="42687" spans="1:6" ht="12.75" customHeight="1" x14ac:dyDescent="0.2">
      <c r="A42687" s="80" t="s">
        <v>4871</v>
      </c>
      <c r="B42687" s="81" t="s">
        <v>4905</v>
      </c>
      <c r="C42687" s="82" t="s">
        <v>4870</v>
      </c>
      <c r="D42687" s="82" t="s">
        <v>4873</v>
      </c>
      <c r="E42687" s="82" t="s">
        <v>4874</v>
      </c>
      <c r="F42687" s="83" t="s">
        <v>4875</v>
      </c>
    </row>
    <row r="42688" spans="1:6" ht="409.6" hidden="1" customHeight="1" x14ac:dyDescent="0.2"/>
    <row r="42689" spans="1:6" ht="25.5" customHeight="1" thickBot="1" x14ac:dyDescent="0.25">
      <c r="A42689" s="84" t="s">
        <v>4949</v>
      </c>
      <c r="B42689" s="85" t="s">
        <v>4950</v>
      </c>
      <c r="C42689" s="86" t="s">
        <v>9</v>
      </c>
      <c r="D42689" s="87">
        <v>5</v>
      </c>
      <c r="E42689" s="88">
        <v>2140</v>
      </c>
      <c r="F42689" s="89">
        <f>+D42689*E42689</f>
        <v>10700</v>
      </c>
    </row>
    <row r="42690" spans="1:6" ht="409.6" hidden="1" customHeight="1" thickBot="1" x14ac:dyDescent="0.25"/>
    <row r="42691" spans="1:6" ht="13.5" customHeight="1" thickBot="1" x14ac:dyDescent="0.25">
      <c r="A42691" s="90" t="s">
        <v>4908</v>
      </c>
      <c r="B42691" s="91"/>
      <c r="C42691" s="92">
        <v>0.70448964005188197</v>
      </c>
      <c r="D42691" s="91"/>
      <c r="E42691" s="93" t="s">
        <v>4884</v>
      </c>
      <c r="F42691" s="94">
        <v>10700</v>
      </c>
    </row>
    <row r="42692" spans="1:6" ht="0.2" customHeight="1" thickBot="1" x14ac:dyDescent="0.25"/>
    <row r="42693" spans="1:6" ht="12.75" customHeight="1" thickBot="1" x14ac:dyDescent="0.3">
      <c r="A42693" s="157" t="s">
        <v>4909</v>
      </c>
      <c r="B42693" s="158"/>
      <c r="C42693" s="158"/>
      <c r="D42693" s="158"/>
      <c r="E42693" s="159">
        <v>1518830</v>
      </c>
      <c r="F42693" s="160"/>
    </row>
    <row r="42694" spans="1:6" ht="12.75" customHeight="1" x14ac:dyDescent="0.2"/>
    <row r="42695" spans="1:6" ht="12.75" customHeight="1" x14ac:dyDescent="0.2"/>
    <row r="42696" spans="1:6" ht="409.6" hidden="1" customHeight="1" x14ac:dyDescent="0.2"/>
    <row r="42697" spans="1:6" ht="12.75" customHeight="1" x14ac:dyDescent="0.25">
      <c r="A42697" s="144" t="s">
        <v>4868</v>
      </c>
      <c r="B42697" s="145"/>
      <c r="C42697" s="145"/>
      <c r="D42697" s="145"/>
      <c r="E42697" s="146"/>
      <c r="F42697" s="147"/>
    </row>
    <row r="42698" spans="1:6" ht="12.75" customHeight="1" x14ac:dyDescent="0.2">
      <c r="A42698" s="138" t="s">
        <v>4535</v>
      </c>
      <c r="B42698" s="139"/>
      <c r="C42698" s="139"/>
      <c r="D42698" s="140"/>
      <c r="E42698" s="76" t="s">
        <v>4869</v>
      </c>
      <c r="F42698" s="77" t="s">
        <v>4870</v>
      </c>
    </row>
    <row r="42699" spans="1:6" ht="12.75" customHeight="1" x14ac:dyDescent="0.2">
      <c r="A42699" s="141"/>
      <c r="B42699" s="142"/>
      <c r="C42699" s="142"/>
      <c r="D42699" s="143"/>
      <c r="E42699" s="78" t="s">
        <v>4534</v>
      </c>
      <c r="F42699" s="79" t="s">
        <v>263</v>
      </c>
    </row>
    <row r="42700" spans="1:6" ht="409.6" hidden="1" customHeight="1" x14ac:dyDescent="0.2"/>
    <row r="42701" spans="1:6" ht="12.75" customHeight="1" x14ac:dyDescent="0.2">
      <c r="A42701" s="80" t="s">
        <v>4871</v>
      </c>
      <c r="B42701" s="81" t="s">
        <v>4872</v>
      </c>
      <c r="C42701" s="82" t="s">
        <v>4870</v>
      </c>
      <c r="D42701" s="82" t="s">
        <v>4873</v>
      </c>
      <c r="E42701" s="82" t="s">
        <v>4874</v>
      </c>
      <c r="F42701" s="83" t="s">
        <v>4875</v>
      </c>
    </row>
    <row r="42702" spans="1:6" ht="409.6" hidden="1" customHeight="1" x14ac:dyDescent="0.2"/>
    <row r="42703" spans="1:6" ht="25.5" customHeight="1" x14ac:dyDescent="0.2">
      <c r="A42703" s="84" t="s">
        <v>7559</v>
      </c>
      <c r="B42703" s="85" t="s">
        <v>7560</v>
      </c>
      <c r="C42703" s="86" t="s">
        <v>263</v>
      </c>
      <c r="D42703" s="87">
        <v>1.05</v>
      </c>
      <c r="E42703" s="88">
        <v>6127</v>
      </c>
      <c r="F42703" s="89">
        <f>+D42703*E42703</f>
        <v>6433.35</v>
      </c>
    </row>
    <row r="42704" spans="1:6" ht="409.6" hidden="1" customHeight="1" x14ac:dyDescent="0.2"/>
    <row r="42705" spans="1:6" ht="25.5" customHeight="1" x14ac:dyDescent="0.2">
      <c r="A42705" s="84" t="s">
        <v>7697</v>
      </c>
      <c r="B42705" s="85" t="s">
        <v>7698</v>
      </c>
      <c r="C42705" s="86" t="s">
        <v>263</v>
      </c>
      <c r="D42705" s="87">
        <v>13.125</v>
      </c>
      <c r="E42705" s="88">
        <v>14313</v>
      </c>
      <c r="F42705" s="89">
        <f>+D42705*E42705</f>
        <v>187858.125</v>
      </c>
    </row>
    <row r="42706" spans="1:6" ht="409.6" hidden="1" customHeight="1" x14ac:dyDescent="0.2"/>
    <row r="42707" spans="1:6" ht="25.5" customHeight="1" x14ac:dyDescent="0.2">
      <c r="A42707" s="84" t="s">
        <v>6946</v>
      </c>
      <c r="B42707" s="85" t="s">
        <v>6947</v>
      </c>
      <c r="C42707" s="86" t="s">
        <v>7</v>
      </c>
      <c r="D42707" s="87">
        <v>2.1</v>
      </c>
      <c r="E42707" s="88">
        <v>8800</v>
      </c>
      <c r="F42707" s="89">
        <f>+D42707*E42707</f>
        <v>18480</v>
      </c>
    </row>
    <row r="42708" spans="1:6" ht="409.6" hidden="1" customHeight="1" x14ac:dyDescent="0.2"/>
    <row r="42709" spans="1:6" ht="25.5" customHeight="1" x14ac:dyDescent="0.2">
      <c r="A42709" s="84" t="s">
        <v>5446</v>
      </c>
      <c r="B42709" s="85" t="s">
        <v>5447</v>
      </c>
      <c r="C42709" s="86" t="s">
        <v>4880</v>
      </c>
      <c r="D42709" s="87">
        <v>8.7150000000000005E-2</v>
      </c>
      <c r="E42709" s="88">
        <v>14600</v>
      </c>
      <c r="F42709" s="89">
        <f>+D42709*E42709</f>
        <v>1272.3900000000001</v>
      </c>
    </row>
    <row r="42710" spans="1:6" ht="409.6" hidden="1" customHeight="1" x14ac:dyDescent="0.2"/>
    <row r="42711" spans="1:6" ht="25.5" customHeight="1" x14ac:dyDescent="0.2">
      <c r="A42711" s="84" t="s">
        <v>5450</v>
      </c>
      <c r="B42711" s="85" t="s">
        <v>5451</v>
      </c>
      <c r="C42711" s="86" t="s">
        <v>7</v>
      </c>
      <c r="D42711" s="87">
        <v>0.42</v>
      </c>
      <c r="E42711" s="88">
        <v>15900</v>
      </c>
      <c r="F42711" s="89">
        <f>+D42711*E42711</f>
        <v>6678</v>
      </c>
    </row>
    <row r="42712" spans="1:6" ht="409.6" hidden="1" customHeight="1" x14ac:dyDescent="0.2"/>
    <row r="42713" spans="1:6" ht="25.5" customHeight="1" x14ac:dyDescent="0.2">
      <c r="A42713" s="84" t="s">
        <v>5680</v>
      </c>
      <c r="B42713" s="85" t="s">
        <v>5681</v>
      </c>
      <c r="C42713" s="86" t="s">
        <v>9</v>
      </c>
      <c r="D42713" s="87">
        <v>2.1</v>
      </c>
      <c r="E42713" s="88">
        <v>1310</v>
      </c>
      <c r="F42713" s="89">
        <f>+D42713*E42713</f>
        <v>2751</v>
      </c>
    </row>
    <row r="42714" spans="1:6" ht="409.6" hidden="1" customHeight="1" x14ac:dyDescent="0.2"/>
    <row r="42715" spans="1:6" ht="25.5" customHeight="1" x14ac:dyDescent="0.2">
      <c r="A42715" s="84" t="s">
        <v>5154</v>
      </c>
      <c r="B42715" s="85" t="s">
        <v>5155</v>
      </c>
      <c r="C42715" s="86" t="s">
        <v>106</v>
      </c>
      <c r="D42715" s="87">
        <v>0.16800000000000001</v>
      </c>
      <c r="E42715" s="88">
        <v>405694</v>
      </c>
      <c r="F42715" s="89">
        <f>+D42715*E42715</f>
        <v>68156.592000000004</v>
      </c>
    </row>
    <row r="42716" spans="1:6" ht="409.6" hidden="1" customHeight="1" x14ac:dyDescent="0.2"/>
    <row r="42717" spans="1:6" ht="25.5" customHeight="1" x14ac:dyDescent="0.2">
      <c r="A42717" s="84" t="s">
        <v>5258</v>
      </c>
      <c r="B42717" s="85" t="s">
        <v>5259</v>
      </c>
      <c r="C42717" s="86" t="s">
        <v>7</v>
      </c>
      <c r="D42717" s="87">
        <v>10.29</v>
      </c>
      <c r="E42717" s="88">
        <v>5242</v>
      </c>
      <c r="F42717" s="89">
        <f>+D42717*E42717</f>
        <v>53940.179999999993</v>
      </c>
    </row>
    <row r="42718" spans="1:6" ht="409.6" hidden="1" customHeight="1" x14ac:dyDescent="0.2"/>
    <row r="42719" spans="1:6" ht="25.5" customHeight="1" x14ac:dyDescent="0.2">
      <c r="A42719" s="84" t="s">
        <v>5539</v>
      </c>
      <c r="B42719" s="85" t="s">
        <v>5540</v>
      </c>
      <c r="C42719" s="86" t="s">
        <v>4880</v>
      </c>
      <c r="D42719" s="87">
        <v>0.18375</v>
      </c>
      <c r="E42719" s="88">
        <v>171600</v>
      </c>
      <c r="F42719" s="89">
        <f>+D42719*E42719</f>
        <v>31531.5</v>
      </c>
    </row>
    <row r="42720" spans="1:6" ht="409.6" hidden="1" customHeight="1" x14ac:dyDescent="0.2"/>
    <row r="42721" spans="1:6" ht="25.5" customHeight="1" x14ac:dyDescent="0.2">
      <c r="A42721" s="84" t="s">
        <v>5537</v>
      </c>
      <c r="B42721" s="85" t="s">
        <v>5538</v>
      </c>
      <c r="C42721" s="86" t="s">
        <v>4880</v>
      </c>
      <c r="D42721" s="87">
        <v>9.1880000000000003E-2</v>
      </c>
      <c r="E42721" s="88">
        <v>219700</v>
      </c>
      <c r="F42721" s="89">
        <f>+D42721*E42721</f>
        <v>20186.036</v>
      </c>
    </row>
    <row r="42722" spans="1:6" ht="409.6" hidden="1" customHeight="1" x14ac:dyDescent="0.2"/>
    <row r="42723" spans="1:6" ht="25.5" customHeight="1" x14ac:dyDescent="0.2">
      <c r="A42723" s="84" t="s">
        <v>5535</v>
      </c>
      <c r="B42723" s="85" t="s">
        <v>5536</v>
      </c>
      <c r="C42723" s="86" t="s">
        <v>4880</v>
      </c>
      <c r="D42723" s="87">
        <v>9.1880000000000003E-2</v>
      </c>
      <c r="E42723" s="88">
        <v>106400</v>
      </c>
      <c r="F42723" s="89">
        <f>+D42723*E42723</f>
        <v>9776.0320000000011</v>
      </c>
    </row>
    <row r="42724" spans="1:6" ht="409.6" hidden="1" customHeight="1" x14ac:dyDescent="0.2"/>
    <row r="42725" spans="1:6" ht="25.5" customHeight="1" x14ac:dyDescent="0.2">
      <c r="A42725" s="84" t="s">
        <v>4941</v>
      </c>
      <c r="B42725" s="85" t="s">
        <v>4942</v>
      </c>
      <c r="C42725" s="86" t="s">
        <v>7</v>
      </c>
      <c r="D42725" s="87">
        <v>0.10780000000000001</v>
      </c>
      <c r="E42725" s="88">
        <v>8600</v>
      </c>
      <c r="F42725" s="89">
        <f>+D42725*E42725</f>
        <v>927.08</v>
      </c>
    </row>
    <row r="42726" spans="1:6" ht="409.6" hidden="1" customHeight="1" x14ac:dyDescent="0.2"/>
    <row r="42727" spans="1:6" ht="25.5" customHeight="1" x14ac:dyDescent="0.2">
      <c r="A42727" s="84" t="s">
        <v>4876</v>
      </c>
      <c r="B42727" s="85" t="s">
        <v>4877</v>
      </c>
      <c r="C42727" s="86" t="s">
        <v>1212</v>
      </c>
      <c r="D42727" s="87">
        <v>0.21</v>
      </c>
      <c r="E42727" s="88">
        <v>3690</v>
      </c>
      <c r="F42727" s="89">
        <f>+D42727*E42727</f>
        <v>774.9</v>
      </c>
    </row>
    <row r="42728" spans="1:6" ht="409.6" hidden="1" customHeight="1" x14ac:dyDescent="0.2"/>
    <row r="42729" spans="1:6" ht="25.5" customHeight="1" thickBot="1" x14ac:dyDescent="0.25">
      <c r="A42729" s="84" t="s">
        <v>5172</v>
      </c>
      <c r="B42729" s="85" t="s">
        <v>5173</v>
      </c>
      <c r="C42729" s="86" t="s">
        <v>9</v>
      </c>
      <c r="D42729" s="87">
        <v>0.11111</v>
      </c>
      <c r="E42729" s="88">
        <v>8900</v>
      </c>
      <c r="F42729" s="89">
        <f>+D42729*E42729</f>
        <v>988.87900000000002</v>
      </c>
    </row>
    <row r="42730" spans="1:6" ht="409.6" hidden="1" customHeight="1" thickBot="1" x14ac:dyDescent="0.25"/>
    <row r="42731" spans="1:6" ht="13.5" customHeight="1" thickBot="1" x14ac:dyDescent="0.25">
      <c r="A42731" s="90" t="s">
        <v>4883</v>
      </c>
      <c r="B42731" s="91"/>
      <c r="C42731" s="92">
        <v>76.056568086437295</v>
      </c>
      <c r="D42731" s="91"/>
      <c r="E42731" s="93" t="s">
        <v>4884</v>
      </c>
      <c r="F42731" s="94">
        <v>409754</v>
      </c>
    </row>
    <row r="42732" spans="1:6" ht="0.2" customHeight="1" x14ac:dyDescent="0.2"/>
    <row r="42733" spans="1:6" ht="12.75" customHeight="1" x14ac:dyDescent="0.2">
      <c r="A42733" s="80" t="s">
        <v>4871</v>
      </c>
      <c r="B42733" s="81" t="s">
        <v>4885</v>
      </c>
      <c r="C42733" s="82" t="s">
        <v>4870</v>
      </c>
      <c r="D42733" s="82" t="s">
        <v>4873</v>
      </c>
      <c r="E42733" s="82" t="s">
        <v>4874</v>
      </c>
      <c r="F42733" s="83" t="s">
        <v>4875</v>
      </c>
    </row>
    <row r="42734" spans="1:6" ht="409.6" hidden="1" customHeight="1" x14ac:dyDescent="0.2"/>
    <row r="42735" spans="1:6" ht="25.5" customHeight="1" thickBot="1" x14ac:dyDescent="0.25">
      <c r="A42735" s="84" t="s">
        <v>4912</v>
      </c>
      <c r="B42735" s="85" t="s">
        <v>4913</v>
      </c>
      <c r="C42735" s="86" t="s">
        <v>4888</v>
      </c>
      <c r="D42735" s="87">
        <v>0.66666999999999998</v>
      </c>
      <c r="E42735" s="88">
        <v>184277</v>
      </c>
      <c r="F42735" s="89">
        <f>+D42735*E42735</f>
        <v>122851.94759</v>
      </c>
    </row>
    <row r="42736" spans="1:6" ht="409.6" hidden="1" customHeight="1" thickBot="1" x14ac:dyDescent="0.25"/>
    <row r="42737" spans="1:6" ht="13.5" customHeight="1" thickBot="1" x14ac:dyDescent="0.25">
      <c r="A42737" s="90" t="s">
        <v>4893</v>
      </c>
      <c r="B42737" s="91"/>
      <c r="C42737" s="92">
        <v>22.803197778557401</v>
      </c>
      <c r="D42737" s="91"/>
      <c r="E42737" s="93" t="s">
        <v>4884</v>
      </c>
      <c r="F42737" s="94">
        <v>122852</v>
      </c>
    </row>
    <row r="42738" spans="1:6" ht="0.2" customHeight="1" x14ac:dyDescent="0.2"/>
    <row r="42739" spans="1:6" ht="12.75" customHeight="1" x14ac:dyDescent="0.2">
      <c r="A42739" s="80" t="s">
        <v>4871</v>
      </c>
      <c r="B42739" s="81" t="s">
        <v>4894</v>
      </c>
      <c r="C42739" s="82" t="s">
        <v>4870</v>
      </c>
      <c r="D42739" s="82" t="s">
        <v>4873</v>
      </c>
      <c r="E42739" s="82" t="s">
        <v>4874</v>
      </c>
      <c r="F42739" s="83" t="s">
        <v>4875</v>
      </c>
    </row>
    <row r="42740" spans="1:6" ht="409.6" hidden="1" customHeight="1" x14ac:dyDescent="0.2"/>
    <row r="42741" spans="1:6" ht="25.5" customHeight="1" thickBot="1" x14ac:dyDescent="0.25">
      <c r="A42741" s="84" t="s">
        <v>4895</v>
      </c>
      <c r="B42741" s="85" t="s">
        <v>4896</v>
      </c>
      <c r="C42741" s="86" t="s">
        <v>4897</v>
      </c>
      <c r="D42741" s="87">
        <v>0.05</v>
      </c>
      <c r="E42741" s="88">
        <v>122852</v>
      </c>
      <c r="F42741" s="89">
        <f>+D42741*E42741</f>
        <v>6142.6</v>
      </c>
    </row>
    <row r="42742" spans="1:6" ht="409.6" hidden="1" customHeight="1" thickBot="1" x14ac:dyDescent="0.25"/>
    <row r="42743" spans="1:6" ht="13.5" customHeight="1" thickBot="1" x14ac:dyDescent="0.25">
      <c r="A42743" s="90" t="s">
        <v>4898</v>
      </c>
      <c r="B42743" s="91"/>
      <c r="C42743" s="92">
        <v>1.14023413500536</v>
      </c>
      <c r="D42743" s="91"/>
      <c r="E42743" s="93" t="s">
        <v>4884</v>
      </c>
      <c r="F42743" s="94">
        <v>6143</v>
      </c>
    </row>
    <row r="42744" spans="1:6" ht="0.2" customHeight="1" thickBot="1" x14ac:dyDescent="0.25"/>
    <row r="42745" spans="1:6" ht="12.75" customHeight="1" thickBot="1" x14ac:dyDescent="0.3">
      <c r="A42745" s="157" t="s">
        <v>4909</v>
      </c>
      <c r="B42745" s="158"/>
      <c r="C42745" s="158"/>
      <c r="D42745" s="158"/>
      <c r="E42745" s="159">
        <v>538749</v>
      </c>
      <c r="F42745" s="160"/>
    </row>
    <row r="42746" spans="1:6" ht="12.75" customHeight="1" x14ac:dyDescent="0.2"/>
    <row r="42747" spans="1:6" ht="12.75" customHeight="1" x14ac:dyDescent="0.2"/>
    <row r="42748" spans="1:6" ht="409.6" hidden="1" customHeight="1" x14ac:dyDescent="0.2"/>
    <row r="42749" spans="1:6" ht="12.75" customHeight="1" x14ac:dyDescent="0.25">
      <c r="A42749" s="144" t="s">
        <v>4868</v>
      </c>
      <c r="B42749" s="145"/>
      <c r="C42749" s="145"/>
      <c r="D42749" s="145"/>
      <c r="E42749" s="146"/>
      <c r="F42749" s="147"/>
    </row>
    <row r="42750" spans="1:6" ht="12.75" customHeight="1" x14ac:dyDescent="0.2">
      <c r="A42750" s="138" t="s">
        <v>4537</v>
      </c>
      <c r="B42750" s="139"/>
      <c r="C42750" s="139"/>
      <c r="D42750" s="140"/>
      <c r="E42750" s="76" t="s">
        <v>4869</v>
      </c>
      <c r="F42750" s="77" t="s">
        <v>4870</v>
      </c>
    </row>
    <row r="42751" spans="1:6" ht="12.75" customHeight="1" x14ac:dyDescent="0.2">
      <c r="A42751" s="141"/>
      <c r="B42751" s="142"/>
      <c r="C42751" s="142"/>
      <c r="D42751" s="143"/>
      <c r="E42751" s="78" t="s">
        <v>4536</v>
      </c>
      <c r="F42751" s="79" t="s">
        <v>263</v>
      </c>
    </row>
    <row r="42752" spans="1:6" ht="409.6" hidden="1" customHeight="1" x14ac:dyDescent="0.2"/>
    <row r="42753" spans="1:6" ht="12.75" customHeight="1" x14ac:dyDescent="0.2">
      <c r="A42753" s="80" t="s">
        <v>4871</v>
      </c>
      <c r="B42753" s="81" t="s">
        <v>4872</v>
      </c>
      <c r="C42753" s="82" t="s">
        <v>4870</v>
      </c>
      <c r="D42753" s="82" t="s">
        <v>4873</v>
      </c>
      <c r="E42753" s="82" t="s">
        <v>4874</v>
      </c>
      <c r="F42753" s="83" t="s">
        <v>4875</v>
      </c>
    </row>
    <row r="42754" spans="1:6" ht="409.6" hidden="1" customHeight="1" x14ac:dyDescent="0.2"/>
    <row r="42755" spans="1:6" ht="25.5" customHeight="1" x14ac:dyDescent="0.2">
      <c r="A42755" s="84" t="s">
        <v>7559</v>
      </c>
      <c r="B42755" s="85" t="s">
        <v>7560</v>
      </c>
      <c r="C42755" s="86" t="s">
        <v>263</v>
      </c>
      <c r="D42755" s="87">
        <v>1.05</v>
      </c>
      <c r="E42755" s="88">
        <v>6127</v>
      </c>
      <c r="F42755" s="89">
        <f>+D42755*E42755</f>
        <v>6433.35</v>
      </c>
    </row>
    <row r="42756" spans="1:6" ht="409.6" hidden="1" customHeight="1" x14ac:dyDescent="0.2"/>
    <row r="42757" spans="1:6" ht="25.5" customHeight="1" x14ac:dyDescent="0.2">
      <c r="A42757" s="84" t="s">
        <v>7699</v>
      </c>
      <c r="B42757" s="85" t="s">
        <v>7700</v>
      </c>
      <c r="C42757" s="86" t="s">
        <v>263</v>
      </c>
      <c r="D42757" s="87">
        <v>13.64</v>
      </c>
      <c r="E42757" s="88">
        <v>10395</v>
      </c>
      <c r="F42757" s="89">
        <f>+D42757*E42757</f>
        <v>141787.80000000002</v>
      </c>
    </row>
    <row r="42758" spans="1:6" ht="409.6" hidden="1" customHeight="1" x14ac:dyDescent="0.2"/>
    <row r="42759" spans="1:6" ht="25.5" customHeight="1" x14ac:dyDescent="0.2">
      <c r="A42759" s="84" t="s">
        <v>6946</v>
      </c>
      <c r="B42759" s="85" t="s">
        <v>6947</v>
      </c>
      <c r="C42759" s="86" t="s">
        <v>7</v>
      </c>
      <c r="D42759" s="87">
        <v>2.1</v>
      </c>
      <c r="E42759" s="88">
        <v>8800</v>
      </c>
      <c r="F42759" s="89">
        <f>+D42759*E42759</f>
        <v>18480</v>
      </c>
    </row>
    <row r="42760" spans="1:6" ht="409.6" hidden="1" customHeight="1" x14ac:dyDescent="0.2"/>
    <row r="42761" spans="1:6" ht="25.5" customHeight="1" x14ac:dyDescent="0.2">
      <c r="A42761" s="84" t="s">
        <v>5446</v>
      </c>
      <c r="B42761" s="85" t="s">
        <v>5447</v>
      </c>
      <c r="C42761" s="86" t="s">
        <v>4880</v>
      </c>
      <c r="D42761" s="87">
        <v>8.7150000000000005E-2</v>
      </c>
      <c r="E42761" s="88">
        <v>14600</v>
      </c>
      <c r="F42761" s="89">
        <f>+D42761*E42761</f>
        <v>1272.3900000000001</v>
      </c>
    </row>
    <row r="42762" spans="1:6" ht="409.6" hidden="1" customHeight="1" x14ac:dyDescent="0.2"/>
    <row r="42763" spans="1:6" ht="25.5" customHeight="1" x14ac:dyDescent="0.2">
      <c r="A42763" s="84" t="s">
        <v>5450</v>
      </c>
      <c r="B42763" s="85" t="s">
        <v>5451</v>
      </c>
      <c r="C42763" s="86" t="s">
        <v>7</v>
      </c>
      <c r="D42763" s="87">
        <v>0.42</v>
      </c>
      <c r="E42763" s="88">
        <v>15900</v>
      </c>
      <c r="F42763" s="89">
        <f>+D42763*E42763</f>
        <v>6678</v>
      </c>
    </row>
    <row r="42764" spans="1:6" ht="409.6" hidden="1" customHeight="1" x14ac:dyDescent="0.2"/>
    <row r="42765" spans="1:6" ht="25.5" customHeight="1" x14ac:dyDescent="0.2">
      <c r="A42765" s="84" t="s">
        <v>5680</v>
      </c>
      <c r="B42765" s="85" t="s">
        <v>5681</v>
      </c>
      <c r="C42765" s="86" t="s">
        <v>9</v>
      </c>
      <c r="D42765" s="87">
        <v>2.1</v>
      </c>
      <c r="E42765" s="88">
        <v>1310</v>
      </c>
      <c r="F42765" s="89">
        <f>+D42765*E42765</f>
        <v>2751</v>
      </c>
    </row>
    <row r="42766" spans="1:6" ht="409.6" hidden="1" customHeight="1" x14ac:dyDescent="0.2"/>
    <row r="42767" spans="1:6" ht="25.5" customHeight="1" x14ac:dyDescent="0.2">
      <c r="A42767" s="84" t="s">
        <v>5154</v>
      </c>
      <c r="B42767" s="85" t="s">
        <v>5155</v>
      </c>
      <c r="C42767" s="86" t="s">
        <v>106</v>
      </c>
      <c r="D42767" s="87">
        <v>0.16800000000000001</v>
      </c>
      <c r="E42767" s="88">
        <v>405694</v>
      </c>
      <c r="F42767" s="89">
        <f>+D42767*E42767</f>
        <v>68156.592000000004</v>
      </c>
    </row>
    <row r="42768" spans="1:6" ht="409.6" hidden="1" customHeight="1" x14ac:dyDescent="0.2"/>
    <row r="42769" spans="1:6" ht="25.5" customHeight="1" x14ac:dyDescent="0.2">
      <c r="A42769" s="84" t="s">
        <v>5258</v>
      </c>
      <c r="B42769" s="85" t="s">
        <v>5259</v>
      </c>
      <c r="C42769" s="86" t="s">
        <v>7</v>
      </c>
      <c r="D42769" s="87">
        <v>10.29</v>
      </c>
      <c r="E42769" s="88">
        <v>5242</v>
      </c>
      <c r="F42769" s="89">
        <f>+D42769*E42769</f>
        <v>53940.179999999993</v>
      </c>
    </row>
    <row r="42770" spans="1:6" ht="409.6" hidden="1" customHeight="1" x14ac:dyDescent="0.2"/>
    <row r="42771" spans="1:6" ht="25.5" customHeight="1" x14ac:dyDescent="0.2">
      <c r="A42771" s="84" t="s">
        <v>5539</v>
      </c>
      <c r="B42771" s="85" t="s">
        <v>5540</v>
      </c>
      <c r="C42771" s="86" t="s">
        <v>4880</v>
      </c>
      <c r="D42771" s="87">
        <v>0.14699999999999999</v>
      </c>
      <c r="E42771" s="88">
        <v>171600</v>
      </c>
      <c r="F42771" s="89">
        <f>+D42771*E42771</f>
        <v>25225.199999999997</v>
      </c>
    </row>
    <row r="42772" spans="1:6" ht="409.6" hidden="1" customHeight="1" x14ac:dyDescent="0.2"/>
    <row r="42773" spans="1:6" ht="25.5" customHeight="1" x14ac:dyDescent="0.2">
      <c r="A42773" s="84" t="s">
        <v>5537</v>
      </c>
      <c r="B42773" s="85" t="s">
        <v>5538</v>
      </c>
      <c r="C42773" s="86" t="s">
        <v>4880</v>
      </c>
      <c r="D42773" s="87">
        <v>9.5549999999999996E-2</v>
      </c>
      <c r="E42773" s="88">
        <v>219700</v>
      </c>
      <c r="F42773" s="89">
        <f>+D42773*E42773</f>
        <v>20992.334999999999</v>
      </c>
    </row>
    <row r="42774" spans="1:6" ht="409.6" hidden="1" customHeight="1" x14ac:dyDescent="0.2"/>
    <row r="42775" spans="1:6" ht="25.5" customHeight="1" x14ac:dyDescent="0.2">
      <c r="A42775" s="84" t="s">
        <v>5535</v>
      </c>
      <c r="B42775" s="85" t="s">
        <v>5536</v>
      </c>
      <c r="C42775" s="86" t="s">
        <v>4880</v>
      </c>
      <c r="D42775" s="87">
        <v>9.5549999999999996E-2</v>
      </c>
      <c r="E42775" s="88">
        <v>106400</v>
      </c>
      <c r="F42775" s="89">
        <f>+D42775*E42775</f>
        <v>10166.52</v>
      </c>
    </row>
    <row r="42776" spans="1:6" ht="409.6" hidden="1" customHeight="1" x14ac:dyDescent="0.2"/>
    <row r="42777" spans="1:6" ht="25.5" customHeight="1" x14ac:dyDescent="0.2">
      <c r="A42777" s="84" t="s">
        <v>4941</v>
      </c>
      <c r="B42777" s="85" t="s">
        <v>4942</v>
      </c>
      <c r="C42777" s="86" t="s">
        <v>7</v>
      </c>
      <c r="D42777" s="87">
        <v>0.21</v>
      </c>
      <c r="E42777" s="88">
        <v>8600</v>
      </c>
      <c r="F42777" s="89">
        <f>+D42777*E42777</f>
        <v>1806</v>
      </c>
    </row>
    <row r="42778" spans="1:6" ht="409.6" hidden="1" customHeight="1" x14ac:dyDescent="0.2"/>
    <row r="42779" spans="1:6" ht="25.5" customHeight="1" x14ac:dyDescent="0.2">
      <c r="A42779" s="84" t="s">
        <v>4876</v>
      </c>
      <c r="B42779" s="85" t="s">
        <v>4877</v>
      </c>
      <c r="C42779" s="86" t="s">
        <v>1212</v>
      </c>
      <c r="D42779" s="87">
        <v>0.21</v>
      </c>
      <c r="E42779" s="88">
        <v>3690</v>
      </c>
      <c r="F42779" s="89">
        <f>+D42779*E42779</f>
        <v>774.9</v>
      </c>
    </row>
    <row r="42780" spans="1:6" ht="409.6" hidden="1" customHeight="1" x14ac:dyDescent="0.2"/>
    <row r="42781" spans="1:6" ht="25.5" customHeight="1" thickBot="1" x14ac:dyDescent="0.25">
      <c r="A42781" s="84" t="s">
        <v>5172</v>
      </c>
      <c r="B42781" s="85" t="s">
        <v>5173</v>
      </c>
      <c r="C42781" s="86" t="s">
        <v>9</v>
      </c>
      <c r="D42781" s="87">
        <v>0.11111</v>
      </c>
      <c r="E42781" s="88">
        <v>8900</v>
      </c>
      <c r="F42781" s="89">
        <f>+D42781*E42781</f>
        <v>988.87900000000002</v>
      </c>
    </row>
    <row r="42782" spans="1:6" ht="409.6" hidden="1" customHeight="1" thickBot="1" x14ac:dyDescent="0.25"/>
    <row r="42783" spans="1:6" ht="13.5" customHeight="1" thickBot="1" x14ac:dyDescent="0.25">
      <c r="A42783" s="90" t="s">
        <v>4883</v>
      </c>
      <c r="B42783" s="91"/>
      <c r="C42783" s="92">
        <v>73.590842832809201</v>
      </c>
      <c r="D42783" s="91"/>
      <c r="E42783" s="93" t="s">
        <v>4884</v>
      </c>
      <c r="F42783" s="94">
        <v>359453</v>
      </c>
    </row>
    <row r="42784" spans="1:6" ht="0.2" customHeight="1" x14ac:dyDescent="0.2"/>
    <row r="42785" spans="1:6" ht="12.75" customHeight="1" x14ac:dyDescent="0.2">
      <c r="A42785" s="80" t="s">
        <v>4871</v>
      </c>
      <c r="B42785" s="81" t="s">
        <v>4885</v>
      </c>
      <c r="C42785" s="82" t="s">
        <v>4870</v>
      </c>
      <c r="D42785" s="82" t="s">
        <v>4873</v>
      </c>
      <c r="E42785" s="82" t="s">
        <v>4874</v>
      </c>
      <c r="F42785" s="83" t="s">
        <v>4875</v>
      </c>
    </row>
    <row r="42786" spans="1:6" ht="409.6" hidden="1" customHeight="1" x14ac:dyDescent="0.2"/>
    <row r="42787" spans="1:6" ht="25.5" customHeight="1" thickBot="1" x14ac:dyDescent="0.25">
      <c r="A42787" s="84" t="s">
        <v>4912</v>
      </c>
      <c r="B42787" s="85" t="s">
        <v>4913</v>
      </c>
      <c r="C42787" s="86" t="s">
        <v>4888</v>
      </c>
      <c r="D42787" s="87">
        <v>0.66666999999999998</v>
      </c>
      <c r="E42787" s="88">
        <v>184277</v>
      </c>
      <c r="F42787" s="89">
        <f>+D42787*E42787</f>
        <v>122851.94759</v>
      </c>
    </row>
    <row r="42788" spans="1:6" ht="409.6" hidden="1" customHeight="1" thickBot="1" x14ac:dyDescent="0.25"/>
    <row r="42789" spans="1:6" ht="13.5" customHeight="1" thickBot="1" x14ac:dyDescent="0.25">
      <c r="A42789" s="90" t="s">
        <v>4893</v>
      </c>
      <c r="B42789" s="91"/>
      <c r="C42789" s="92">
        <v>25.151500262054501</v>
      </c>
      <c r="D42789" s="91"/>
      <c r="E42789" s="93" t="s">
        <v>4884</v>
      </c>
      <c r="F42789" s="94">
        <v>122852</v>
      </c>
    </row>
    <row r="42790" spans="1:6" ht="0.2" customHeight="1" x14ac:dyDescent="0.2"/>
    <row r="42791" spans="1:6" ht="12.75" customHeight="1" x14ac:dyDescent="0.2">
      <c r="A42791" s="80" t="s">
        <v>4871</v>
      </c>
      <c r="B42791" s="81" t="s">
        <v>4894</v>
      </c>
      <c r="C42791" s="82" t="s">
        <v>4870</v>
      </c>
      <c r="D42791" s="82" t="s">
        <v>4873</v>
      </c>
      <c r="E42791" s="82" t="s">
        <v>4874</v>
      </c>
      <c r="F42791" s="83" t="s">
        <v>4875</v>
      </c>
    </row>
    <row r="42792" spans="1:6" ht="409.6" hidden="1" customHeight="1" x14ac:dyDescent="0.2"/>
    <row r="42793" spans="1:6" ht="25.5" customHeight="1" thickBot="1" x14ac:dyDescent="0.25">
      <c r="A42793" s="84" t="s">
        <v>4895</v>
      </c>
      <c r="B42793" s="85" t="s">
        <v>4896</v>
      </c>
      <c r="C42793" s="86" t="s">
        <v>4897</v>
      </c>
      <c r="D42793" s="87">
        <v>0.05</v>
      </c>
      <c r="E42793" s="88">
        <v>122852</v>
      </c>
      <c r="F42793" s="89">
        <f>+D42793*E42793</f>
        <v>6142.6</v>
      </c>
    </row>
    <row r="42794" spans="1:6" ht="409.6" hidden="1" customHeight="1" thickBot="1" x14ac:dyDescent="0.25"/>
    <row r="42795" spans="1:6" ht="13.5" customHeight="1" thickBot="1" x14ac:dyDescent="0.25">
      <c r="A42795" s="90" t="s">
        <v>4898</v>
      </c>
      <c r="B42795" s="91"/>
      <c r="C42795" s="92">
        <v>1.25765690513627</v>
      </c>
      <c r="D42795" s="91"/>
      <c r="E42795" s="93" t="s">
        <v>4884</v>
      </c>
      <c r="F42795" s="94">
        <v>6143</v>
      </c>
    </row>
    <row r="42796" spans="1:6" ht="0.2" customHeight="1" thickBot="1" x14ac:dyDescent="0.25"/>
    <row r="42797" spans="1:6" ht="12.75" customHeight="1" thickBot="1" x14ac:dyDescent="0.3">
      <c r="A42797" s="157" t="s">
        <v>4909</v>
      </c>
      <c r="B42797" s="158"/>
      <c r="C42797" s="158"/>
      <c r="D42797" s="158"/>
      <c r="E42797" s="159">
        <v>488448</v>
      </c>
      <c r="F42797" s="160"/>
    </row>
    <row r="42798" spans="1:6" ht="12.75" customHeight="1" x14ac:dyDescent="0.2"/>
    <row r="42799" spans="1:6" ht="12.75" customHeight="1" x14ac:dyDescent="0.2"/>
    <row r="42800" spans="1:6" ht="409.6" hidden="1" customHeight="1" x14ac:dyDescent="0.2"/>
    <row r="42801" spans="1:6" ht="12.75" customHeight="1" x14ac:dyDescent="0.25">
      <c r="A42801" s="144" t="s">
        <v>4868</v>
      </c>
      <c r="B42801" s="145"/>
      <c r="C42801" s="145"/>
      <c r="D42801" s="145"/>
      <c r="E42801" s="146"/>
      <c r="F42801" s="147"/>
    </row>
    <row r="42802" spans="1:6" ht="12.75" customHeight="1" x14ac:dyDescent="0.2">
      <c r="A42802" s="138" t="s">
        <v>4539</v>
      </c>
      <c r="B42802" s="139"/>
      <c r="C42802" s="139"/>
      <c r="D42802" s="140"/>
      <c r="E42802" s="76" t="s">
        <v>4869</v>
      </c>
      <c r="F42802" s="77" t="s">
        <v>4870</v>
      </c>
    </row>
    <row r="42803" spans="1:6" ht="12.75" customHeight="1" x14ac:dyDescent="0.2">
      <c r="A42803" s="141"/>
      <c r="B42803" s="142"/>
      <c r="C42803" s="142"/>
      <c r="D42803" s="143"/>
      <c r="E42803" s="78" t="s">
        <v>4538</v>
      </c>
      <c r="F42803" s="79" t="s">
        <v>263</v>
      </c>
    </row>
    <row r="42804" spans="1:6" ht="409.6" hidden="1" customHeight="1" x14ac:dyDescent="0.2"/>
    <row r="42805" spans="1:6" ht="12.75" customHeight="1" x14ac:dyDescent="0.2">
      <c r="A42805" s="80" t="s">
        <v>4871</v>
      </c>
      <c r="B42805" s="81" t="s">
        <v>4872</v>
      </c>
      <c r="C42805" s="82" t="s">
        <v>4870</v>
      </c>
      <c r="D42805" s="82" t="s">
        <v>4873</v>
      </c>
      <c r="E42805" s="82" t="s">
        <v>4874</v>
      </c>
      <c r="F42805" s="83" t="s">
        <v>4875</v>
      </c>
    </row>
    <row r="42806" spans="1:6" ht="409.6" hidden="1" customHeight="1" x14ac:dyDescent="0.2"/>
    <row r="42807" spans="1:6" ht="25.5" customHeight="1" x14ac:dyDescent="0.2">
      <c r="A42807" s="84" t="s">
        <v>5154</v>
      </c>
      <c r="B42807" s="85" t="s">
        <v>5155</v>
      </c>
      <c r="C42807" s="86" t="s">
        <v>106</v>
      </c>
      <c r="D42807" s="87">
        <v>0.13209000000000001</v>
      </c>
      <c r="E42807" s="88">
        <v>405694</v>
      </c>
      <c r="F42807" s="89">
        <f>+D42807*E42807</f>
        <v>53588.120460000006</v>
      </c>
    </row>
    <row r="42808" spans="1:6" ht="409.6" hidden="1" customHeight="1" x14ac:dyDescent="0.2"/>
    <row r="42809" spans="1:6" ht="25.5" customHeight="1" x14ac:dyDescent="0.2">
      <c r="A42809" s="84" t="s">
        <v>5286</v>
      </c>
      <c r="B42809" s="85" t="s">
        <v>5287</v>
      </c>
      <c r="C42809" s="86" t="s">
        <v>106</v>
      </c>
      <c r="D42809" s="87">
        <v>4.8000000000000001E-2</v>
      </c>
      <c r="E42809" s="88">
        <v>78107</v>
      </c>
      <c r="F42809" s="89">
        <f>+D42809*E42809</f>
        <v>3749.136</v>
      </c>
    </row>
    <row r="42810" spans="1:6" ht="409.6" hidden="1" customHeight="1" x14ac:dyDescent="0.2"/>
    <row r="42811" spans="1:6" ht="25.5" customHeight="1" x14ac:dyDescent="0.2">
      <c r="A42811" s="84" t="s">
        <v>5262</v>
      </c>
      <c r="B42811" s="85" t="s">
        <v>5263</v>
      </c>
      <c r="C42811" s="86" t="s">
        <v>7</v>
      </c>
      <c r="D42811" s="87">
        <v>7.7270599999999998</v>
      </c>
      <c r="E42811" s="88">
        <v>6637</v>
      </c>
      <c r="F42811" s="89">
        <f>+D42811*E42811</f>
        <v>51284.497219999997</v>
      </c>
    </row>
    <row r="42812" spans="1:6" ht="409.6" hidden="1" customHeight="1" x14ac:dyDescent="0.2"/>
    <row r="42813" spans="1:6" ht="25.5" customHeight="1" x14ac:dyDescent="0.2">
      <c r="A42813" s="84" t="s">
        <v>5581</v>
      </c>
      <c r="B42813" s="85" t="s">
        <v>5582</v>
      </c>
      <c r="C42813" s="86" t="s">
        <v>9</v>
      </c>
      <c r="D42813" s="87">
        <v>5.5</v>
      </c>
      <c r="E42813" s="88">
        <v>3530</v>
      </c>
      <c r="F42813" s="89">
        <f>+D42813*E42813</f>
        <v>19415</v>
      </c>
    </row>
    <row r="42814" spans="1:6" ht="409.6" hidden="1" customHeight="1" x14ac:dyDescent="0.2"/>
    <row r="42815" spans="1:6" ht="25.5" customHeight="1" x14ac:dyDescent="0.2">
      <c r="A42815" s="84" t="s">
        <v>7701</v>
      </c>
      <c r="B42815" s="85" t="s">
        <v>7702</v>
      </c>
      <c r="C42815" s="86" t="s">
        <v>117</v>
      </c>
      <c r="D42815" s="87">
        <v>2.6779999999999999</v>
      </c>
      <c r="E42815" s="88">
        <v>14252</v>
      </c>
      <c r="F42815" s="89">
        <f>+D42815*E42815</f>
        <v>38166.856</v>
      </c>
    </row>
    <row r="42816" spans="1:6" ht="409.6" hidden="1" customHeight="1" x14ac:dyDescent="0.2"/>
    <row r="42817" spans="1:6" ht="25.5" customHeight="1" x14ac:dyDescent="0.2">
      <c r="A42817" s="84" t="s">
        <v>5048</v>
      </c>
      <c r="B42817" s="85" t="s">
        <v>5049</v>
      </c>
      <c r="C42817" s="86" t="s">
        <v>106</v>
      </c>
      <c r="D42817" s="87">
        <v>3.066E-2</v>
      </c>
      <c r="E42817" s="88">
        <v>331600</v>
      </c>
      <c r="F42817" s="89">
        <f>+D42817*E42817</f>
        <v>10166.856</v>
      </c>
    </row>
    <row r="42818" spans="1:6" ht="409.6" hidden="1" customHeight="1" x14ac:dyDescent="0.2"/>
    <row r="42819" spans="1:6" ht="25.5" customHeight="1" x14ac:dyDescent="0.2">
      <c r="A42819" s="84" t="s">
        <v>6946</v>
      </c>
      <c r="B42819" s="85" t="s">
        <v>6947</v>
      </c>
      <c r="C42819" s="86" t="s">
        <v>7</v>
      </c>
      <c r="D42819" s="87">
        <v>0.26250000000000001</v>
      </c>
      <c r="E42819" s="88">
        <v>8800</v>
      </c>
      <c r="F42819" s="89">
        <f>+D42819*E42819</f>
        <v>2310</v>
      </c>
    </row>
    <row r="42820" spans="1:6" ht="409.6" hidden="1" customHeight="1" x14ac:dyDescent="0.2"/>
    <row r="42821" spans="1:6" ht="25.5" customHeight="1" x14ac:dyDescent="0.2">
      <c r="A42821" s="84" t="s">
        <v>7703</v>
      </c>
      <c r="B42821" s="85" t="s">
        <v>7704</v>
      </c>
      <c r="C42821" s="86" t="s">
        <v>263</v>
      </c>
      <c r="D42821" s="87">
        <v>3.2</v>
      </c>
      <c r="E42821" s="88">
        <v>10959</v>
      </c>
      <c r="F42821" s="89">
        <f>+D42821*E42821</f>
        <v>35068.800000000003</v>
      </c>
    </row>
    <row r="42822" spans="1:6" ht="409.6" hidden="1" customHeight="1" x14ac:dyDescent="0.2"/>
    <row r="42823" spans="1:6" ht="25.5" customHeight="1" x14ac:dyDescent="0.2">
      <c r="A42823" s="84" t="s">
        <v>7705</v>
      </c>
      <c r="B42823" s="85" t="s">
        <v>7706</v>
      </c>
      <c r="C42823" s="86" t="s">
        <v>263</v>
      </c>
      <c r="D42823" s="87">
        <v>2.06</v>
      </c>
      <c r="E42823" s="88">
        <v>8071</v>
      </c>
      <c r="F42823" s="89">
        <f>+D42823*E42823</f>
        <v>16626.260000000002</v>
      </c>
    </row>
    <row r="42824" spans="1:6" ht="409.6" hidden="1" customHeight="1" x14ac:dyDescent="0.2"/>
    <row r="42825" spans="1:6" ht="25.5" customHeight="1" x14ac:dyDescent="0.2">
      <c r="A42825" s="84" t="s">
        <v>5172</v>
      </c>
      <c r="B42825" s="85" t="s">
        <v>5173</v>
      </c>
      <c r="C42825" s="86" t="s">
        <v>9</v>
      </c>
      <c r="D42825" s="87">
        <v>0.11111</v>
      </c>
      <c r="E42825" s="88">
        <v>8900</v>
      </c>
      <c r="F42825" s="89">
        <f>+D42825*E42825</f>
        <v>988.87900000000002</v>
      </c>
    </row>
    <row r="42826" spans="1:6" ht="409.6" hidden="1" customHeight="1" x14ac:dyDescent="0.2"/>
    <row r="42827" spans="1:6" ht="25.5" customHeight="1" thickBot="1" x14ac:dyDescent="0.25">
      <c r="A42827" s="84" t="s">
        <v>5258</v>
      </c>
      <c r="B42827" s="85" t="s">
        <v>5259</v>
      </c>
      <c r="C42827" s="86" t="s">
        <v>7</v>
      </c>
      <c r="D42827" s="87">
        <v>1.05</v>
      </c>
      <c r="E42827" s="88">
        <v>5242</v>
      </c>
      <c r="F42827" s="89">
        <f>+D42827*E42827</f>
        <v>5504.1</v>
      </c>
    </row>
    <row r="42828" spans="1:6" ht="409.6" hidden="1" customHeight="1" thickBot="1" x14ac:dyDescent="0.25"/>
    <row r="42829" spans="1:6" ht="13.5" customHeight="1" thickBot="1" x14ac:dyDescent="0.25">
      <c r="A42829" s="90" t="s">
        <v>4883</v>
      </c>
      <c r="B42829" s="91"/>
      <c r="C42829" s="92">
        <v>71.228642052528102</v>
      </c>
      <c r="D42829" s="91"/>
      <c r="E42829" s="93" t="s">
        <v>4884</v>
      </c>
      <c r="F42829" s="94">
        <v>236868</v>
      </c>
    </row>
    <row r="42830" spans="1:6" ht="0.2" customHeight="1" x14ac:dyDescent="0.2"/>
    <row r="42831" spans="1:6" ht="12.75" customHeight="1" x14ac:dyDescent="0.2">
      <c r="A42831" s="80" t="s">
        <v>4871</v>
      </c>
      <c r="B42831" s="81" t="s">
        <v>4885</v>
      </c>
      <c r="C42831" s="82" t="s">
        <v>4870</v>
      </c>
      <c r="D42831" s="82" t="s">
        <v>4873</v>
      </c>
      <c r="E42831" s="82" t="s">
        <v>4874</v>
      </c>
      <c r="F42831" s="83" t="s">
        <v>4875</v>
      </c>
    </row>
    <row r="42832" spans="1:6" ht="409.6" hidden="1" customHeight="1" x14ac:dyDescent="0.2"/>
    <row r="42833" spans="1:6" ht="25.5" customHeight="1" x14ac:dyDescent="0.2">
      <c r="A42833" s="84" t="s">
        <v>4912</v>
      </c>
      <c r="B42833" s="85" t="s">
        <v>4913</v>
      </c>
      <c r="C42833" s="86" t="s">
        <v>4888</v>
      </c>
      <c r="D42833" s="87">
        <v>0.33333000000000002</v>
      </c>
      <c r="E42833" s="88">
        <v>184277</v>
      </c>
      <c r="F42833" s="89">
        <f>+D42833*E42833</f>
        <v>61425.052410000004</v>
      </c>
    </row>
    <row r="42834" spans="1:6" ht="409.6" hidden="1" customHeight="1" x14ac:dyDescent="0.2"/>
    <row r="42835" spans="1:6" ht="25.5" customHeight="1" thickBot="1" x14ac:dyDescent="0.25">
      <c r="A42835" s="84" t="s">
        <v>5541</v>
      </c>
      <c r="B42835" s="85" t="s">
        <v>5542</v>
      </c>
      <c r="C42835" s="86" t="s">
        <v>4888</v>
      </c>
      <c r="D42835" s="87">
        <v>0.14285999999999999</v>
      </c>
      <c r="E42835" s="88">
        <v>198902</v>
      </c>
      <c r="F42835" s="89">
        <f>+D42835*E42835</f>
        <v>28415.139719999999</v>
      </c>
    </row>
    <row r="42836" spans="1:6" ht="409.6" hidden="1" customHeight="1" thickBot="1" x14ac:dyDescent="0.25"/>
    <row r="42837" spans="1:6" ht="13.5" customHeight="1" thickBot="1" x14ac:dyDescent="0.25">
      <c r="A42837" s="90" t="s">
        <v>4893</v>
      </c>
      <c r="B42837" s="91"/>
      <c r="C42837" s="92">
        <v>27.015811346400199</v>
      </c>
      <c r="D42837" s="91"/>
      <c r="E42837" s="93" t="s">
        <v>4884</v>
      </c>
      <c r="F42837" s="94">
        <v>89840</v>
      </c>
    </row>
    <row r="42838" spans="1:6" ht="0.2" customHeight="1" x14ac:dyDescent="0.2"/>
    <row r="42839" spans="1:6" ht="12.75" customHeight="1" x14ac:dyDescent="0.2">
      <c r="A42839" s="80" t="s">
        <v>4871</v>
      </c>
      <c r="B42839" s="81" t="s">
        <v>4894</v>
      </c>
      <c r="C42839" s="82" t="s">
        <v>4870</v>
      </c>
      <c r="D42839" s="82" t="s">
        <v>4873</v>
      </c>
      <c r="E42839" s="82" t="s">
        <v>4874</v>
      </c>
      <c r="F42839" s="83" t="s">
        <v>4875</v>
      </c>
    </row>
    <row r="42840" spans="1:6" ht="409.6" hidden="1" customHeight="1" x14ac:dyDescent="0.2"/>
    <row r="42841" spans="1:6" ht="25.5" customHeight="1" thickBot="1" x14ac:dyDescent="0.25">
      <c r="A42841" s="84" t="s">
        <v>4895</v>
      </c>
      <c r="B42841" s="85" t="s">
        <v>4896</v>
      </c>
      <c r="C42841" s="86" t="s">
        <v>4897</v>
      </c>
      <c r="D42841" s="87">
        <v>0.05</v>
      </c>
      <c r="E42841" s="88">
        <v>89840</v>
      </c>
      <c r="F42841" s="89">
        <f>+D42841*E42841</f>
        <v>4492</v>
      </c>
    </row>
    <row r="42842" spans="1:6" ht="409.6" hidden="1" customHeight="1" thickBot="1" x14ac:dyDescent="0.25"/>
    <row r="42843" spans="1:6" ht="13.5" customHeight="1" thickBot="1" x14ac:dyDescent="0.25">
      <c r="A42843" s="90" t="s">
        <v>4898</v>
      </c>
      <c r="B42843" s="91"/>
      <c r="C42843" s="92">
        <v>1.35079056732001</v>
      </c>
      <c r="D42843" s="91"/>
      <c r="E42843" s="93" t="s">
        <v>4884</v>
      </c>
      <c r="F42843" s="94">
        <v>4492</v>
      </c>
    </row>
    <row r="42844" spans="1:6" ht="0.2" customHeight="1" x14ac:dyDescent="0.2"/>
    <row r="42845" spans="1:6" ht="12.75" customHeight="1" x14ac:dyDescent="0.2">
      <c r="A42845" s="80" t="s">
        <v>4871</v>
      </c>
      <c r="B42845" s="81" t="s">
        <v>4899</v>
      </c>
      <c r="C42845" s="82" t="s">
        <v>4870</v>
      </c>
      <c r="D42845" s="82" t="s">
        <v>4873</v>
      </c>
      <c r="E42845" s="82" t="s">
        <v>4874</v>
      </c>
      <c r="F42845" s="83" t="s">
        <v>4875</v>
      </c>
    </row>
    <row r="42846" spans="1:6" ht="409.6" hidden="1" customHeight="1" x14ac:dyDescent="0.2"/>
    <row r="42847" spans="1:6" ht="25.5" customHeight="1" thickBot="1" x14ac:dyDescent="0.25">
      <c r="A42847" s="84" t="s">
        <v>5166</v>
      </c>
      <c r="B42847" s="85" t="s">
        <v>5167</v>
      </c>
      <c r="C42847" s="86" t="s">
        <v>109</v>
      </c>
      <c r="D42847" s="87">
        <v>0.05</v>
      </c>
      <c r="E42847" s="88">
        <v>26925</v>
      </c>
      <c r="F42847" s="89">
        <f>+D42847*E42847</f>
        <v>1346.25</v>
      </c>
    </row>
    <row r="42848" spans="1:6" ht="409.6" hidden="1" customHeight="1" thickBot="1" x14ac:dyDescent="0.25"/>
    <row r="42849" spans="1:6" ht="13.5" customHeight="1" thickBot="1" x14ac:dyDescent="0.25">
      <c r="A42849" s="90" t="s">
        <v>4904</v>
      </c>
      <c r="B42849" s="91"/>
      <c r="C42849" s="92">
        <v>0.40475603375172198</v>
      </c>
      <c r="D42849" s="91"/>
      <c r="E42849" s="93" t="s">
        <v>4884</v>
      </c>
      <c r="F42849" s="94">
        <v>1346</v>
      </c>
    </row>
    <row r="42850" spans="1:6" ht="0.2" customHeight="1" thickBot="1" x14ac:dyDescent="0.25"/>
    <row r="42851" spans="1:6" ht="12.75" customHeight="1" thickBot="1" x14ac:dyDescent="0.3">
      <c r="A42851" s="157" t="s">
        <v>4909</v>
      </c>
      <c r="B42851" s="158"/>
      <c r="C42851" s="158"/>
      <c r="D42851" s="158"/>
      <c r="E42851" s="159">
        <v>332546</v>
      </c>
      <c r="F42851" s="160"/>
    </row>
    <row r="42852" spans="1:6" ht="12.75" customHeight="1" x14ac:dyDescent="0.2"/>
    <row r="42853" spans="1:6" ht="12.75" customHeight="1" x14ac:dyDescent="0.2"/>
    <row r="42854" spans="1:6" ht="409.6" hidden="1" customHeight="1" x14ac:dyDescent="0.2"/>
    <row r="42855" spans="1:6" ht="12.75" customHeight="1" x14ac:dyDescent="0.25">
      <c r="A42855" s="144" t="s">
        <v>4868</v>
      </c>
      <c r="B42855" s="145"/>
      <c r="C42855" s="145"/>
      <c r="D42855" s="145"/>
      <c r="E42855" s="146"/>
      <c r="F42855" s="147"/>
    </row>
    <row r="42856" spans="1:6" ht="12.75" customHeight="1" x14ac:dyDescent="0.2">
      <c r="A42856" s="138" t="s">
        <v>4541</v>
      </c>
      <c r="B42856" s="139"/>
      <c r="C42856" s="139"/>
      <c r="D42856" s="140"/>
      <c r="E42856" s="76" t="s">
        <v>4869</v>
      </c>
      <c r="F42856" s="77" t="s">
        <v>4870</v>
      </c>
    </row>
    <row r="42857" spans="1:6" ht="12.75" customHeight="1" x14ac:dyDescent="0.2">
      <c r="A42857" s="141"/>
      <c r="B42857" s="142"/>
      <c r="C42857" s="142"/>
      <c r="D42857" s="143"/>
      <c r="E42857" s="78" t="s">
        <v>4540</v>
      </c>
      <c r="F42857" s="79" t="s">
        <v>117</v>
      </c>
    </row>
    <row r="42858" spans="1:6" ht="409.6" hidden="1" customHeight="1" x14ac:dyDescent="0.2"/>
    <row r="42859" spans="1:6" ht="12.75" customHeight="1" x14ac:dyDescent="0.2">
      <c r="A42859" s="80" t="s">
        <v>4871</v>
      </c>
      <c r="B42859" s="81" t="s">
        <v>4872</v>
      </c>
      <c r="C42859" s="82" t="s">
        <v>4870</v>
      </c>
      <c r="D42859" s="82" t="s">
        <v>4873</v>
      </c>
      <c r="E42859" s="82" t="s">
        <v>4874</v>
      </c>
      <c r="F42859" s="83" t="s">
        <v>4875</v>
      </c>
    </row>
    <row r="42860" spans="1:6" ht="409.6" hidden="1" customHeight="1" x14ac:dyDescent="0.2"/>
    <row r="42861" spans="1:6" ht="25.5" customHeight="1" x14ac:dyDescent="0.2">
      <c r="A42861" s="84" t="s">
        <v>7701</v>
      </c>
      <c r="B42861" s="85" t="s">
        <v>7702</v>
      </c>
      <c r="C42861" s="86" t="s">
        <v>117</v>
      </c>
      <c r="D42861" s="87">
        <v>1.03</v>
      </c>
      <c r="E42861" s="88">
        <v>14252</v>
      </c>
      <c r="F42861" s="89">
        <f>+D42861*E42861</f>
        <v>14679.56</v>
      </c>
    </row>
    <row r="42862" spans="1:6" ht="409.6" hidden="1" customHeight="1" x14ac:dyDescent="0.2"/>
    <row r="42863" spans="1:6" ht="25.5" customHeight="1" x14ac:dyDescent="0.2">
      <c r="A42863" s="84" t="s">
        <v>7707</v>
      </c>
      <c r="B42863" s="85" t="s">
        <v>7708</v>
      </c>
      <c r="C42863" s="86" t="s">
        <v>9</v>
      </c>
      <c r="D42863" s="87">
        <v>11</v>
      </c>
      <c r="E42863" s="88">
        <v>100</v>
      </c>
      <c r="F42863" s="89">
        <f>+D42863*E42863</f>
        <v>1100</v>
      </c>
    </row>
    <row r="42864" spans="1:6" ht="409.6" hidden="1" customHeight="1" x14ac:dyDescent="0.2"/>
    <row r="42865" spans="1:6" ht="25.5" customHeight="1" thickBot="1" x14ac:dyDescent="0.25">
      <c r="A42865" s="84" t="s">
        <v>7709</v>
      </c>
      <c r="B42865" s="85" t="s">
        <v>7710</v>
      </c>
      <c r="C42865" s="86" t="s">
        <v>7</v>
      </c>
      <c r="D42865" s="87">
        <v>0.20832999999999999</v>
      </c>
      <c r="E42865" s="88">
        <v>6950</v>
      </c>
      <c r="F42865" s="89">
        <f>+D42865*E42865</f>
        <v>1447.8934999999999</v>
      </c>
    </row>
    <row r="42866" spans="1:6" ht="409.6" hidden="1" customHeight="1" thickBot="1" x14ac:dyDescent="0.25"/>
    <row r="42867" spans="1:6" ht="13.5" customHeight="1" thickBot="1" x14ac:dyDescent="0.25">
      <c r="A42867" s="90" t="s">
        <v>4883</v>
      </c>
      <c r="B42867" s="91"/>
      <c r="C42867" s="92">
        <v>78.078404713346899</v>
      </c>
      <c r="D42867" s="91"/>
      <c r="E42867" s="93" t="s">
        <v>4884</v>
      </c>
      <c r="F42867" s="94">
        <v>17228</v>
      </c>
    </row>
    <row r="42868" spans="1:6" ht="0.2" customHeight="1" x14ac:dyDescent="0.2"/>
    <row r="42869" spans="1:6" ht="12.75" customHeight="1" x14ac:dyDescent="0.2">
      <c r="A42869" s="80" t="s">
        <v>4871</v>
      </c>
      <c r="B42869" s="81" t="s">
        <v>4885</v>
      </c>
      <c r="C42869" s="82" t="s">
        <v>4870</v>
      </c>
      <c r="D42869" s="82" t="s">
        <v>4873</v>
      </c>
      <c r="E42869" s="82" t="s">
        <v>4874</v>
      </c>
      <c r="F42869" s="83" t="s">
        <v>4875</v>
      </c>
    </row>
    <row r="42870" spans="1:6" ht="409.6" hidden="1" customHeight="1" x14ac:dyDescent="0.2"/>
    <row r="42871" spans="1:6" ht="25.5" customHeight="1" thickBot="1" x14ac:dyDescent="0.25">
      <c r="A42871" s="84" t="s">
        <v>4912</v>
      </c>
      <c r="B42871" s="85" t="s">
        <v>4913</v>
      </c>
      <c r="C42871" s="86" t="s">
        <v>4888</v>
      </c>
      <c r="D42871" s="87">
        <v>2.5000000000000001E-2</v>
      </c>
      <c r="E42871" s="88">
        <v>184277</v>
      </c>
      <c r="F42871" s="89">
        <f>+D42871*E42871</f>
        <v>4606.9250000000002</v>
      </c>
    </row>
    <row r="42872" spans="1:6" ht="409.6" hidden="1" customHeight="1" thickBot="1" x14ac:dyDescent="0.25"/>
    <row r="42873" spans="1:6" ht="13.5" customHeight="1" thickBot="1" x14ac:dyDescent="0.25">
      <c r="A42873" s="90" t="s">
        <v>4893</v>
      </c>
      <c r="B42873" s="91"/>
      <c r="C42873" s="92">
        <v>20.879220484930901</v>
      </c>
      <c r="D42873" s="91"/>
      <c r="E42873" s="93" t="s">
        <v>4884</v>
      </c>
      <c r="F42873" s="94">
        <v>4607</v>
      </c>
    </row>
    <row r="42874" spans="1:6" ht="0.2" customHeight="1" x14ac:dyDescent="0.2"/>
    <row r="42875" spans="1:6" ht="12.75" customHeight="1" x14ac:dyDescent="0.2">
      <c r="A42875" s="80" t="s">
        <v>4871</v>
      </c>
      <c r="B42875" s="81" t="s">
        <v>4894</v>
      </c>
      <c r="C42875" s="82" t="s">
        <v>4870</v>
      </c>
      <c r="D42875" s="82" t="s">
        <v>4873</v>
      </c>
      <c r="E42875" s="82" t="s">
        <v>4874</v>
      </c>
      <c r="F42875" s="83" t="s">
        <v>4875</v>
      </c>
    </row>
    <row r="42876" spans="1:6" ht="409.6" hidden="1" customHeight="1" x14ac:dyDescent="0.2"/>
    <row r="42877" spans="1:6" ht="25.5" customHeight="1" thickBot="1" x14ac:dyDescent="0.25">
      <c r="A42877" s="84" t="s">
        <v>4895</v>
      </c>
      <c r="B42877" s="85" t="s">
        <v>4896</v>
      </c>
      <c r="C42877" s="86" t="s">
        <v>4897</v>
      </c>
      <c r="D42877" s="87">
        <v>0.05</v>
      </c>
      <c r="E42877" s="88">
        <v>4607</v>
      </c>
      <c r="F42877" s="89">
        <f>+D42877*E42877</f>
        <v>230.35000000000002</v>
      </c>
    </row>
    <row r="42878" spans="1:6" ht="409.6" hidden="1" customHeight="1" thickBot="1" x14ac:dyDescent="0.25"/>
    <row r="42879" spans="1:6" ht="13.5" customHeight="1" thickBot="1" x14ac:dyDescent="0.25">
      <c r="A42879" s="90" t="s">
        <v>4898</v>
      </c>
      <c r="B42879" s="91"/>
      <c r="C42879" s="92">
        <v>1.0423748017221799</v>
      </c>
      <c r="D42879" s="91"/>
      <c r="E42879" s="93" t="s">
        <v>4884</v>
      </c>
      <c r="F42879" s="94">
        <v>230</v>
      </c>
    </row>
    <row r="42880" spans="1:6" ht="0.2" customHeight="1" thickBot="1" x14ac:dyDescent="0.25"/>
    <row r="42881" spans="1:6" ht="12.75" customHeight="1" thickBot="1" x14ac:dyDescent="0.3">
      <c r="A42881" s="157" t="s">
        <v>4909</v>
      </c>
      <c r="B42881" s="158"/>
      <c r="C42881" s="158"/>
      <c r="D42881" s="158"/>
      <c r="E42881" s="159">
        <v>22065</v>
      </c>
      <c r="F42881" s="160"/>
    </row>
    <row r="42882" spans="1:6" ht="12.75" customHeight="1" x14ac:dyDescent="0.2"/>
    <row r="42883" spans="1:6" ht="12.75" customHeight="1" x14ac:dyDescent="0.2"/>
    <row r="42884" spans="1:6" ht="409.6" hidden="1" customHeight="1" x14ac:dyDescent="0.2"/>
    <row r="42885" spans="1:6" ht="12.75" customHeight="1" x14ac:dyDescent="0.25">
      <c r="A42885" s="144" t="s">
        <v>4868</v>
      </c>
      <c r="B42885" s="145"/>
      <c r="C42885" s="145"/>
      <c r="D42885" s="145"/>
      <c r="E42885" s="146"/>
      <c r="F42885" s="147"/>
    </row>
    <row r="42886" spans="1:6" ht="12.75" customHeight="1" x14ac:dyDescent="0.2">
      <c r="A42886" s="138" t="s">
        <v>4543</v>
      </c>
      <c r="B42886" s="139"/>
      <c r="C42886" s="139"/>
      <c r="D42886" s="140"/>
      <c r="E42886" s="76" t="s">
        <v>4869</v>
      </c>
      <c r="F42886" s="77" t="s">
        <v>4870</v>
      </c>
    </row>
    <row r="42887" spans="1:6" ht="12.75" customHeight="1" x14ac:dyDescent="0.2">
      <c r="A42887" s="141"/>
      <c r="B42887" s="142"/>
      <c r="C42887" s="142"/>
      <c r="D42887" s="143"/>
      <c r="E42887" s="78" t="s">
        <v>4542</v>
      </c>
      <c r="F42887" s="79" t="s">
        <v>117</v>
      </c>
    </row>
    <row r="42888" spans="1:6" ht="409.6" hidden="1" customHeight="1" x14ac:dyDescent="0.2"/>
    <row r="42889" spans="1:6" ht="12.75" customHeight="1" x14ac:dyDescent="0.2">
      <c r="A42889" s="80" t="s">
        <v>4871</v>
      </c>
      <c r="B42889" s="81" t="s">
        <v>4872</v>
      </c>
      <c r="C42889" s="82" t="s">
        <v>4870</v>
      </c>
      <c r="D42889" s="82" t="s">
        <v>4873</v>
      </c>
      <c r="E42889" s="82" t="s">
        <v>4874</v>
      </c>
      <c r="F42889" s="83" t="s">
        <v>4875</v>
      </c>
    </row>
    <row r="42890" spans="1:6" ht="409.6" hidden="1" customHeight="1" x14ac:dyDescent="0.2"/>
    <row r="42891" spans="1:6" ht="25.5" customHeight="1" x14ac:dyDescent="0.2">
      <c r="A42891" s="84" t="s">
        <v>7701</v>
      </c>
      <c r="B42891" s="85" t="s">
        <v>7702</v>
      </c>
      <c r="C42891" s="86" t="s">
        <v>117</v>
      </c>
      <c r="D42891" s="87">
        <v>1.03</v>
      </c>
      <c r="E42891" s="88">
        <v>14252</v>
      </c>
      <c r="F42891" s="89">
        <f>+D42891*E42891</f>
        <v>14679.56</v>
      </c>
    </row>
    <row r="42892" spans="1:6" ht="409.6" hidden="1" customHeight="1" x14ac:dyDescent="0.2"/>
    <row r="42893" spans="1:6" ht="25.5" customHeight="1" x14ac:dyDescent="0.2">
      <c r="A42893" s="84" t="s">
        <v>7709</v>
      </c>
      <c r="B42893" s="85" t="s">
        <v>7710</v>
      </c>
      <c r="C42893" s="86" t="s">
        <v>7</v>
      </c>
      <c r="D42893" s="87">
        <v>0.22727</v>
      </c>
      <c r="E42893" s="88">
        <v>6950</v>
      </c>
      <c r="F42893" s="89">
        <f>+D42893*E42893</f>
        <v>1579.5264999999999</v>
      </c>
    </row>
    <row r="42894" spans="1:6" ht="409.6" hidden="1" customHeight="1" x14ac:dyDescent="0.2"/>
    <row r="42895" spans="1:6" ht="25.5" customHeight="1" x14ac:dyDescent="0.2">
      <c r="A42895" s="84" t="s">
        <v>5154</v>
      </c>
      <c r="B42895" s="85" t="s">
        <v>5155</v>
      </c>
      <c r="C42895" s="86" t="s">
        <v>106</v>
      </c>
      <c r="D42895" s="87">
        <v>4.0570000000000002E-2</v>
      </c>
      <c r="E42895" s="88">
        <v>405694</v>
      </c>
      <c r="F42895" s="89">
        <f>+D42895*E42895</f>
        <v>16459.005580000001</v>
      </c>
    </row>
    <row r="42896" spans="1:6" ht="409.6" hidden="1" customHeight="1" x14ac:dyDescent="0.2"/>
    <row r="42897" spans="1:6" ht="25.5" customHeight="1" x14ac:dyDescent="0.2">
      <c r="A42897" s="84" t="s">
        <v>5172</v>
      </c>
      <c r="B42897" s="85" t="s">
        <v>5173</v>
      </c>
      <c r="C42897" s="86" t="s">
        <v>9</v>
      </c>
      <c r="D42897" s="87">
        <v>0.45455000000000001</v>
      </c>
      <c r="E42897" s="88">
        <v>8900</v>
      </c>
      <c r="F42897" s="89">
        <f>+D42897*E42897</f>
        <v>4045.4949999999999</v>
      </c>
    </row>
    <row r="42898" spans="1:6" ht="409.6" hidden="1" customHeight="1" x14ac:dyDescent="0.2"/>
    <row r="42899" spans="1:6" ht="25.5" customHeight="1" x14ac:dyDescent="0.2">
      <c r="A42899" s="84" t="s">
        <v>4881</v>
      </c>
      <c r="B42899" s="85" t="s">
        <v>4882</v>
      </c>
      <c r="C42899" s="86" t="s">
        <v>9</v>
      </c>
      <c r="D42899" s="87">
        <v>0.68181999999999998</v>
      </c>
      <c r="E42899" s="88">
        <v>8900</v>
      </c>
      <c r="F42899" s="89">
        <f>+D42899*E42899</f>
        <v>6068.1979999999994</v>
      </c>
    </row>
    <row r="42900" spans="1:6" ht="409.6" hidden="1" customHeight="1" x14ac:dyDescent="0.2"/>
    <row r="42901" spans="1:6" ht="25.5" customHeight="1" x14ac:dyDescent="0.2">
      <c r="A42901" s="84" t="s">
        <v>4876</v>
      </c>
      <c r="B42901" s="85" t="s">
        <v>4877</v>
      </c>
      <c r="C42901" s="86" t="s">
        <v>1212</v>
      </c>
      <c r="D42901" s="87">
        <v>0.1</v>
      </c>
      <c r="E42901" s="88">
        <v>3690</v>
      </c>
      <c r="F42901" s="89">
        <f>+D42901*E42901</f>
        <v>369</v>
      </c>
    </row>
    <row r="42902" spans="1:6" ht="409.6" hidden="1" customHeight="1" x14ac:dyDescent="0.2"/>
    <row r="42903" spans="1:6" ht="25.5" customHeight="1" thickBot="1" x14ac:dyDescent="0.25">
      <c r="A42903" s="84" t="s">
        <v>5262</v>
      </c>
      <c r="B42903" s="85" t="s">
        <v>5263</v>
      </c>
      <c r="C42903" s="86" t="s">
        <v>7</v>
      </c>
      <c r="D42903" s="87">
        <v>0.56000000000000005</v>
      </c>
      <c r="E42903" s="88">
        <v>6637</v>
      </c>
      <c r="F42903" s="89">
        <f>+D42903*E42903</f>
        <v>3716.7200000000003</v>
      </c>
    </row>
    <row r="42904" spans="1:6" ht="409.6" hidden="1" customHeight="1" thickBot="1" x14ac:dyDescent="0.25"/>
    <row r="42905" spans="1:6" ht="13.5" customHeight="1" thickBot="1" x14ac:dyDescent="0.25">
      <c r="A42905" s="90" t="s">
        <v>4883</v>
      </c>
      <c r="B42905" s="91"/>
      <c r="C42905" s="92">
        <v>78.434584907552903</v>
      </c>
      <c r="D42905" s="91"/>
      <c r="E42905" s="93" t="s">
        <v>4884</v>
      </c>
      <c r="F42905" s="94">
        <v>46918</v>
      </c>
    </row>
    <row r="42906" spans="1:6" ht="0.2" customHeight="1" x14ac:dyDescent="0.2"/>
    <row r="42907" spans="1:6" ht="12.75" customHeight="1" x14ac:dyDescent="0.2">
      <c r="A42907" s="80" t="s">
        <v>4871</v>
      </c>
      <c r="B42907" s="81" t="s">
        <v>4885</v>
      </c>
      <c r="C42907" s="82" t="s">
        <v>4870</v>
      </c>
      <c r="D42907" s="82" t="s">
        <v>4873</v>
      </c>
      <c r="E42907" s="82" t="s">
        <v>4874</v>
      </c>
      <c r="F42907" s="83" t="s">
        <v>4875</v>
      </c>
    </row>
    <row r="42908" spans="1:6" ht="409.6" hidden="1" customHeight="1" x14ac:dyDescent="0.2"/>
    <row r="42909" spans="1:6" ht="25.5" customHeight="1" thickBot="1" x14ac:dyDescent="0.25">
      <c r="A42909" s="84" t="s">
        <v>4912</v>
      </c>
      <c r="B42909" s="85" t="s">
        <v>4913</v>
      </c>
      <c r="C42909" s="86" t="s">
        <v>4888</v>
      </c>
      <c r="D42909" s="87">
        <v>6.6669999999999993E-2</v>
      </c>
      <c r="E42909" s="88">
        <v>184277</v>
      </c>
      <c r="F42909" s="89">
        <f>+D42909*E42909</f>
        <v>12285.747589999999</v>
      </c>
    </row>
    <row r="42910" spans="1:6" ht="409.6" hidden="1" customHeight="1" thickBot="1" x14ac:dyDescent="0.25"/>
    <row r="42911" spans="1:6" ht="13.5" customHeight="1" thickBot="1" x14ac:dyDescent="0.25">
      <c r="A42911" s="90" t="s">
        <v>4893</v>
      </c>
      <c r="B42911" s="91"/>
      <c r="C42911" s="92">
        <v>20.538968203550802</v>
      </c>
      <c r="D42911" s="91"/>
      <c r="E42911" s="93" t="s">
        <v>4884</v>
      </c>
      <c r="F42911" s="94">
        <v>12286</v>
      </c>
    </row>
    <row r="42912" spans="1:6" ht="0.2" customHeight="1" x14ac:dyDescent="0.2"/>
    <row r="42913" spans="1:6" ht="12.75" customHeight="1" x14ac:dyDescent="0.2">
      <c r="A42913" s="80" t="s">
        <v>4871</v>
      </c>
      <c r="B42913" s="81" t="s">
        <v>4894</v>
      </c>
      <c r="C42913" s="82" t="s">
        <v>4870</v>
      </c>
      <c r="D42913" s="82" t="s">
        <v>4873</v>
      </c>
      <c r="E42913" s="82" t="s">
        <v>4874</v>
      </c>
      <c r="F42913" s="83" t="s">
        <v>4875</v>
      </c>
    </row>
    <row r="42914" spans="1:6" ht="409.6" hidden="1" customHeight="1" x14ac:dyDescent="0.2"/>
    <row r="42915" spans="1:6" ht="25.5" customHeight="1" thickBot="1" x14ac:dyDescent="0.25">
      <c r="A42915" s="84" t="s">
        <v>4895</v>
      </c>
      <c r="B42915" s="85" t="s">
        <v>4896</v>
      </c>
      <c r="C42915" s="86" t="s">
        <v>4897</v>
      </c>
      <c r="D42915" s="87">
        <v>0.05</v>
      </c>
      <c r="E42915" s="88">
        <v>12286</v>
      </c>
      <c r="F42915" s="89">
        <f>+D42915*E42915</f>
        <v>614.30000000000007</v>
      </c>
    </row>
    <row r="42916" spans="1:6" ht="409.6" hidden="1" customHeight="1" thickBot="1" x14ac:dyDescent="0.25"/>
    <row r="42917" spans="1:6" ht="13.5" customHeight="1" thickBot="1" x14ac:dyDescent="0.25">
      <c r="A42917" s="90" t="s">
        <v>4898</v>
      </c>
      <c r="B42917" s="91"/>
      <c r="C42917" s="92">
        <v>1.0264468888963201</v>
      </c>
      <c r="D42917" s="91"/>
      <c r="E42917" s="93" t="s">
        <v>4884</v>
      </c>
      <c r="F42917" s="94">
        <v>614</v>
      </c>
    </row>
    <row r="42918" spans="1:6" ht="0.2" customHeight="1" thickBot="1" x14ac:dyDescent="0.25"/>
    <row r="42919" spans="1:6" ht="12.75" customHeight="1" thickBot="1" x14ac:dyDescent="0.3">
      <c r="A42919" s="157" t="s">
        <v>4909</v>
      </c>
      <c r="B42919" s="158"/>
      <c r="C42919" s="158"/>
      <c r="D42919" s="158"/>
      <c r="E42919" s="159">
        <v>59818</v>
      </c>
      <c r="F42919" s="160"/>
    </row>
    <row r="42920" spans="1:6" ht="12.75" customHeight="1" x14ac:dyDescent="0.2"/>
    <row r="42921" spans="1:6" ht="12.75" customHeight="1" x14ac:dyDescent="0.2"/>
    <row r="42922" spans="1:6" ht="409.6" hidden="1" customHeight="1" x14ac:dyDescent="0.2"/>
    <row r="42923" spans="1:6" ht="12.75" customHeight="1" x14ac:dyDescent="0.25">
      <c r="A42923" s="144" t="s">
        <v>4868</v>
      </c>
      <c r="B42923" s="145"/>
      <c r="C42923" s="145"/>
      <c r="D42923" s="145"/>
      <c r="E42923" s="146"/>
      <c r="F42923" s="147"/>
    </row>
    <row r="42924" spans="1:6" ht="12.75" customHeight="1" x14ac:dyDescent="0.2">
      <c r="A42924" s="138" t="s">
        <v>4545</v>
      </c>
      <c r="B42924" s="139"/>
      <c r="C42924" s="139"/>
      <c r="D42924" s="140"/>
      <c r="E42924" s="76" t="s">
        <v>4869</v>
      </c>
      <c r="F42924" s="77" t="s">
        <v>4870</v>
      </c>
    </row>
    <row r="42925" spans="1:6" ht="12.75" customHeight="1" x14ac:dyDescent="0.2">
      <c r="A42925" s="141"/>
      <c r="B42925" s="142"/>
      <c r="C42925" s="142"/>
      <c r="D42925" s="143"/>
      <c r="E42925" s="78" t="s">
        <v>4544</v>
      </c>
      <c r="F42925" s="79" t="s">
        <v>9</v>
      </c>
    </row>
    <row r="42926" spans="1:6" ht="409.6" hidden="1" customHeight="1" x14ac:dyDescent="0.2"/>
    <row r="42927" spans="1:6" ht="12.75" customHeight="1" x14ac:dyDescent="0.2">
      <c r="A42927" s="80" t="s">
        <v>4871</v>
      </c>
      <c r="B42927" s="81" t="s">
        <v>4872</v>
      </c>
      <c r="C42927" s="82" t="s">
        <v>4870</v>
      </c>
      <c r="D42927" s="82" t="s">
        <v>4873</v>
      </c>
      <c r="E42927" s="82" t="s">
        <v>4874</v>
      </c>
      <c r="F42927" s="83" t="s">
        <v>4875</v>
      </c>
    </row>
    <row r="42928" spans="1:6" ht="409.6" hidden="1" customHeight="1" x14ac:dyDescent="0.2"/>
    <row r="42929" spans="1:6" ht="25.5" customHeight="1" x14ac:dyDescent="0.2">
      <c r="A42929" s="84" t="s">
        <v>7711</v>
      </c>
      <c r="B42929" s="85" t="s">
        <v>7712</v>
      </c>
      <c r="C42929" s="86" t="s">
        <v>9</v>
      </c>
      <c r="D42929" s="87">
        <v>1</v>
      </c>
      <c r="E42929" s="88">
        <v>20550</v>
      </c>
      <c r="F42929" s="89">
        <f>+D42929*E42929</f>
        <v>20550</v>
      </c>
    </row>
    <row r="42930" spans="1:6" ht="409.6" hidden="1" customHeight="1" x14ac:dyDescent="0.2"/>
    <row r="42931" spans="1:6" ht="25.5" customHeight="1" thickBot="1" x14ac:dyDescent="0.25">
      <c r="A42931" s="84" t="s">
        <v>7713</v>
      </c>
      <c r="B42931" s="85" t="s">
        <v>7714</v>
      </c>
      <c r="C42931" s="86" t="s">
        <v>4880</v>
      </c>
      <c r="D42931" s="87">
        <v>1.6799999999999999E-2</v>
      </c>
      <c r="E42931" s="88">
        <v>61500</v>
      </c>
      <c r="F42931" s="89">
        <f>+D42931*E42931</f>
        <v>1033.2</v>
      </c>
    </row>
    <row r="42932" spans="1:6" ht="409.6" hidden="1" customHeight="1" thickBot="1" x14ac:dyDescent="0.25"/>
    <row r="42933" spans="1:6" ht="13.5" customHeight="1" thickBot="1" x14ac:dyDescent="0.25">
      <c r="A42933" s="90" t="s">
        <v>4883</v>
      </c>
      <c r="B42933" s="91"/>
      <c r="C42933" s="92">
        <v>73.604337891757297</v>
      </c>
      <c r="D42933" s="91"/>
      <c r="E42933" s="93" t="s">
        <v>4884</v>
      </c>
      <c r="F42933" s="94">
        <v>21583</v>
      </c>
    </row>
    <row r="42934" spans="1:6" ht="0.2" customHeight="1" x14ac:dyDescent="0.2"/>
    <row r="42935" spans="1:6" ht="12.75" customHeight="1" x14ac:dyDescent="0.2">
      <c r="A42935" s="80" t="s">
        <v>4871</v>
      </c>
      <c r="B42935" s="81" t="s">
        <v>4885</v>
      </c>
      <c r="C42935" s="82" t="s">
        <v>4870</v>
      </c>
      <c r="D42935" s="82" t="s">
        <v>4873</v>
      </c>
      <c r="E42935" s="82" t="s">
        <v>4874</v>
      </c>
      <c r="F42935" s="83" t="s">
        <v>4875</v>
      </c>
    </row>
    <row r="42936" spans="1:6" ht="409.6" hidden="1" customHeight="1" x14ac:dyDescent="0.2"/>
    <row r="42937" spans="1:6" ht="25.5" customHeight="1" thickBot="1" x14ac:dyDescent="0.25">
      <c r="A42937" s="84" t="s">
        <v>4912</v>
      </c>
      <c r="B42937" s="85" t="s">
        <v>4913</v>
      </c>
      <c r="C42937" s="86" t="s">
        <v>4888</v>
      </c>
      <c r="D42937" s="87">
        <v>0.04</v>
      </c>
      <c r="E42937" s="88">
        <v>184277</v>
      </c>
      <c r="F42937" s="89">
        <f>+D42937*E42937</f>
        <v>7371.08</v>
      </c>
    </row>
    <row r="42938" spans="1:6" ht="409.6" hidden="1" customHeight="1" thickBot="1" x14ac:dyDescent="0.25"/>
    <row r="42939" spans="1:6" ht="13.5" customHeight="1" thickBot="1" x14ac:dyDescent="0.25">
      <c r="A42939" s="90" t="s">
        <v>4893</v>
      </c>
      <c r="B42939" s="91"/>
      <c r="C42939" s="92">
        <v>25.137264263547401</v>
      </c>
      <c r="D42939" s="91"/>
      <c r="E42939" s="93" t="s">
        <v>4884</v>
      </c>
      <c r="F42939" s="94">
        <v>7371</v>
      </c>
    </row>
    <row r="42940" spans="1:6" ht="0.2" customHeight="1" x14ac:dyDescent="0.2"/>
    <row r="42941" spans="1:6" ht="12.75" customHeight="1" x14ac:dyDescent="0.2">
      <c r="A42941" s="80" t="s">
        <v>4871</v>
      </c>
      <c r="B42941" s="81" t="s">
        <v>4894</v>
      </c>
      <c r="C42941" s="82" t="s">
        <v>4870</v>
      </c>
      <c r="D42941" s="82" t="s">
        <v>4873</v>
      </c>
      <c r="E42941" s="82" t="s">
        <v>4874</v>
      </c>
      <c r="F42941" s="83" t="s">
        <v>4875</v>
      </c>
    </row>
    <row r="42942" spans="1:6" ht="409.6" hidden="1" customHeight="1" x14ac:dyDescent="0.2"/>
    <row r="42943" spans="1:6" ht="25.5" customHeight="1" thickBot="1" x14ac:dyDescent="0.25">
      <c r="A42943" s="84" t="s">
        <v>4895</v>
      </c>
      <c r="B42943" s="85" t="s">
        <v>4896</v>
      </c>
      <c r="C42943" s="86" t="s">
        <v>4897</v>
      </c>
      <c r="D42943" s="87">
        <v>0.05</v>
      </c>
      <c r="E42943" s="88">
        <v>7371</v>
      </c>
      <c r="F42943" s="89">
        <f>+D42943*E42943</f>
        <v>368.55</v>
      </c>
    </row>
    <row r="42944" spans="1:6" ht="409.6" hidden="1" customHeight="1" thickBot="1" x14ac:dyDescent="0.25"/>
    <row r="42945" spans="1:6" ht="13.5" customHeight="1" thickBot="1" x14ac:dyDescent="0.25">
      <c r="A42945" s="90" t="s">
        <v>4898</v>
      </c>
      <c r="B42945" s="91"/>
      <c r="C42945" s="92">
        <v>1.2583978446952899</v>
      </c>
      <c r="D42945" s="91"/>
      <c r="E42945" s="93" t="s">
        <v>4884</v>
      </c>
      <c r="F42945" s="94">
        <v>369</v>
      </c>
    </row>
    <row r="42946" spans="1:6" ht="0.2" customHeight="1" thickBot="1" x14ac:dyDescent="0.25"/>
    <row r="42947" spans="1:6" ht="12.75" customHeight="1" thickBot="1" x14ac:dyDescent="0.3">
      <c r="A42947" s="157" t="s">
        <v>4909</v>
      </c>
      <c r="B42947" s="158"/>
      <c r="C42947" s="158"/>
      <c r="D42947" s="158"/>
      <c r="E42947" s="159">
        <v>29323</v>
      </c>
      <c r="F42947" s="160"/>
    </row>
    <row r="42948" spans="1:6" ht="12.75" customHeight="1" x14ac:dyDescent="0.2"/>
    <row r="42949" spans="1:6" ht="12.75" customHeight="1" x14ac:dyDescent="0.2"/>
    <row r="42950" spans="1:6" ht="409.6" hidden="1" customHeight="1" x14ac:dyDescent="0.2"/>
    <row r="42951" spans="1:6" ht="12.75" customHeight="1" x14ac:dyDescent="0.25">
      <c r="A42951" s="144" t="s">
        <v>4868</v>
      </c>
      <c r="B42951" s="145"/>
      <c r="C42951" s="145"/>
      <c r="D42951" s="145"/>
      <c r="E42951" s="146"/>
      <c r="F42951" s="147"/>
    </row>
    <row r="42952" spans="1:6" ht="12.75" customHeight="1" x14ac:dyDescent="0.2">
      <c r="A42952" s="138" t="s">
        <v>4547</v>
      </c>
      <c r="B42952" s="139"/>
      <c r="C42952" s="139"/>
      <c r="D42952" s="140"/>
      <c r="E42952" s="76" t="s">
        <v>4869</v>
      </c>
      <c r="F42952" s="77" t="s">
        <v>4870</v>
      </c>
    </row>
    <row r="42953" spans="1:6" ht="12.75" customHeight="1" x14ac:dyDescent="0.2">
      <c r="A42953" s="141"/>
      <c r="B42953" s="142"/>
      <c r="C42953" s="142"/>
      <c r="D42953" s="143"/>
      <c r="E42953" s="78" t="s">
        <v>4546</v>
      </c>
      <c r="F42953" s="79" t="s">
        <v>9</v>
      </c>
    </row>
    <row r="42954" spans="1:6" ht="409.6" hidden="1" customHeight="1" x14ac:dyDescent="0.2"/>
    <row r="42955" spans="1:6" ht="12.75" customHeight="1" x14ac:dyDescent="0.2">
      <c r="A42955" s="80" t="s">
        <v>4871</v>
      </c>
      <c r="B42955" s="81" t="s">
        <v>4872</v>
      </c>
      <c r="C42955" s="82" t="s">
        <v>4870</v>
      </c>
      <c r="D42955" s="82" t="s">
        <v>4873</v>
      </c>
      <c r="E42955" s="82" t="s">
        <v>4874</v>
      </c>
      <c r="F42955" s="83" t="s">
        <v>4875</v>
      </c>
    </row>
    <row r="42956" spans="1:6" ht="409.6" hidden="1" customHeight="1" x14ac:dyDescent="0.2"/>
    <row r="42957" spans="1:6" ht="25.5" customHeight="1" x14ac:dyDescent="0.2">
      <c r="A42957" s="84" t="s">
        <v>7713</v>
      </c>
      <c r="B42957" s="85" t="s">
        <v>7714</v>
      </c>
      <c r="C42957" s="86" t="s">
        <v>4880</v>
      </c>
      <c r="D42957" s="87">
        <v>1.6799999999999999E-2</v>
      </c>
      <c r="E42957" s="88">
        <v>61500</v>
      </c>
      <c r="F42957" s="89">
        <f>+D42957*E42957</f>
        <v>1033.2</v>
      </c>
    </row>
    <row r="42958" spans="1:6" ht="409.6" hidden="1" customHeight="1" x14ac:dyDescent="0.2"/>
    <row r="42959" spans="1:6" ht="25.5" customHeight="1" thickBot="1" x14ac:dyDescent="0.25">
      <c r="A42959" s="84" t="s">
        <v>7715</v>
      </c>
      <c r="B42959" s="85" t="s">
        <v>7716</v>
      </c>
      <c r="C42959" s="86" t="s">
        <v>9</v>
      </c>
      <c r="D42959" s="87">
        <v>1</v>
      </c>
      <c r="E42959" s="88">
        <v>32633</v>
      </c>
      <c r="F42959" s="89">
        <f>+D42959*E42959</f>
        <v>32633</v>
      </c>
    </row>
    <row r="42960" spans="1:6" ht="409.6" hidden="1" customHeight="1" thickBot="1" x14ac:dyDescent="0.25"/>
    <row r="42961" spans="1:6" ht="13.5" customHeight="1" thickBot="1" x14ac:dyDescent="0.25">
      <c r="A42961" s="90" t="s">
        <v>4883</v>
      </c>
      <c r="B42961" s="91"/>
      <c r="C42961" s="92">
        <v>81.307056948268396</v>
      </c>
      <c r="D42961" s="91"/>
      <c r="E42961" s="93" t="s">
        <v>4884</v>
      </c>
      <c r="F42961" s="94">
        <v>33666</v>
      </c>
    </row>
    <row r="42962" spans="1:6" ht="0.2" customHeight="1" x14ac:dyDescent="0.2"/>
    <row r="42963" spans="1:6" ht="12.75" customHeight="1" x14ac:dyDescent="0.2">
      <c r="A42963" s="80" t="s">
        <v>4871</v>
      </c>
      <c r="B42963" s="81" t="s">
        <v>4885</v>
      </c>
      <c r="C42963" s="82" t="s">
        <v>4870</v>
      </c>
      <c r="D42963" s="82" t="s">
        <v>4873</v>
      </c>
      <c r="E42963" s="82" t="s">
        <v>4874</v>
      </c>
      <c r="F42963" s="83" t="s">
        <v>4875</v>
      </c>
    </row>
    <row r="42964" spans="1:6" ht="409.6" hidden="1" customHeight="1" x14ac:dyDescent="0.2"/>
    <row r="42965" spans="1:6" ht="25.5" customHeight="1" thickBot="1" x14ac:dyDescent="0.25">
      <c r="A42965" s="84" t="s">
        <v>4912</v>
      </c>
      <c r="B42965" s="85" t="s">
        <v>4913</v>
      </c>
      <c r="C42965" s="86" t="s">
        <v>4888</v>
      </c>
      <c r="D42965" s="87">
        <v>0.04</v>
      </c>
      <c r="E42965" s="88">
        <v>184277</v>
      </c>
      <c r="F42965" s="89">
        <f>+D42965*E42965</f>
        <v>7371.08</v>
      </c>
    </row>
    <row r="42966" spans="1:6" ht="409.6" hidden="1" customHeight="1" thickBot="1" x14ac:dyDescent="0.25"/>
    <row r="42967" spans="1:6" ht="13.5" customHeight="1" thickBot="1" x14ac:dyDescent="0.25">
      <c r="A42967" s="90" t="s">
        <v>4893</v>
      </c>
      <c r="B42967" s="91"/>
      <c r="C42967" s="92">
        <v>17.8017678597305</v>
      </c>
      <c r="D42967" s="91"/>
      <c r="E42967" s="93" t="s">
        <v>4884</v>
      </c>
      <c r="F42967" s="94">
        <v>7371</v>
      </c>
    </row>
    <row r="42968" spans="1:6" ht="0.2" customHeight="1" x14ac:dyDescent="0.2"/>
    <row r="42969" spans="1:6" ht="12.75" customHeight="1" x14ac:dyDescent="0.2">
      <c r="A42969" s="80" t="s">
        <v>4871</v>
      </c>
      <c r="B42969" s="81" t="s">
        <v>4894</v>
      </c>
      <c r="C42969" s="82" t="s">
        <v>4870</v>
      </c>
      <c r="D42969" s="82" t="s">
        <v>4873</v>
      </c>
      <c r="E42969" s="82" t="s">
        <v>4874</v>
      </c>
      <c r="F42969" s="83" t="s">
        <v>4875</v>
      </c>
    </row>
    <row r="42970" spans="1:6" ht="409.6" hidden="1" customHeight="1" x14ac:dyDescent="0.2"/>
    <row r="42971" spans="1:6" ht="25.5" customHeight="1" thickBot="1" x14ac:dyDescent="0.25">
      <c r="A42971" s="84" t="s">
        <v>4895</v>
      </c>
      <c r="B42971" s="85" t="s">
        <v>4896</v>
      </c>
      <c r="C42971" s="86" t="s">
        <v>4897</v>
      </c>
      <c r="D42971" s="87">
        <v>0.05</v>
      </c>
      <c r="E42971" s="88">
        <v>7371</v>
      </c>
      <c r="F42971" s="89">
        <f>+D42971*E42971</f>
        <v>368.55</v>
      </c>
    </row>
    <row r="42972" spans="1:6" ht="409.6" hidden="1" customHeight="1" thickBot="1" x14ac:dyDescent="0.25"/>
    <row r="42973" spans="1:6" ht="13.5" customHeight="1" thickBot="1" x14ac:dyDescent="0.25">
      <c r="A42973" s="90" t="s">
        <v>4898</v>
      </c>
      <c r="B42973" s="91"/>
      <c r="C42973" s="92">
        <v>0.89117519200115902</v>
      </c>
      <c r="D42973" s="91"/>
      <c r="E42973" s="93" t="s">
        <v>4884</v>
      </c>
      <c r="F42973" s="94">
        <v>369</v>
      </c>
    </row>
    <row r="42974" spans="1:6" ht="0.2" customHeight="1" thickBot="1" x14ac:dyDescent="0.25"/>
    <row r="42975" spans="1:6" ht="12.75" customHeight="1" thickBot="1" x14ac:dyDescent="0.3">
      <c r="A42975" s="157" t="s">
        <v>4909</v>
      </c>
      <c r="B42975" s="158"/>
      <c r="C42975" s="158"/>
      <c r="D42975" s="158"/>
      <c r="E42975" s="159">
        <v>41406</v>
      </c>
      <c r="F42975" s="160"/>
    </row>
    <row r="42976" spans="1:6" ht="12.75" customHeight="1" x14ac:dyDescent="0.2"/>
    <row r="42977" spans="1:6" ht="12.75" customHeight="1" x14ac:dyDescent="0.2"/>
    <row r="42978" spans="1:6" ht="409.6" hidden="1" customHeight="1" x14ac:dyDescent="0.2"/>
    <row r="42979" spans="1:6" ht="12.75" customHeight="1" x14ac:dyDescent="0.25">
      <c r="A42979" s="144" t="s">
        <v>4868</v>
      </c>
      <c r="B42979" s="145"/>
      <c r="C42979" s="145"/>
      <c r="D42979" s="145"/>
      <c r="E42979" s="146"/>
      <c r="F42979" s="147"/>
    </row>
    <row r="42980" spans="1:6" ht="12.75" customHeight="1" x14ac:dyDescent="0.2">
      <c r="A42980" s="138" t="s">
        <v>4549</v>
      </c>
      <c r="B42980" s="139"/>
      <c r="C42980" s="139"/>
      <c r="D42980" s="140"/>
      <c r="E42980" s="76" t="s">
        <v>4869</v>
      </c>
      <c r="F42980" s="77" t="s">
        <v>4870</v>
      </c>
    </row>
    <row r="42981" spans="1:6" ht="12.75" customHeight="1" x14ac:dyDescent="0.2">
      <c r="A42981" s="141"/>
      <c r="B42981" s="142"/>
      <c r="C42981" s="142"/>
      <c r="D42981" s="143"/>
      <c r="E42981" s="78" t="s">
        <v>4548</v>
      </c>
      <c r="F42981" s="79" t="s">
        <v>117</v>
      </c>
    </row>
    <row r="42982" spans="1:6" ht="409.6" hidden="1" customHeight="1" x14ac:dyDescent="0.2"/>
    <row r="42983" spans="1:6" ht="12.75" customHeight="1" x14ac:dyDescent="0.2">
      <c r="A42983" s="80" t="s">
        <v>4871</v>
      </c>
      <c r="B42983" s="81" t="s">
        <v>4872</v>
      </c>
      <c r="C42983" s="82" t="s">
        <v>4870</v>
      </c>
      <c r="D42983" s="82" t="s">
        <v>4873</v>
      </c>
      <c r="E42983" s="82" t="s">
        <v>4874</v>
      </c>
      <c r="F42983" s="83" t="s">
        <v>4875</v>
      </c>
    </row>
    <row r="42984" spans="1:6" ht="409.6" hidden="1" customHeight="1" x14ac:dyDescent="0.2"/>
    <row r="42985" spans="1:6" ht="25.5" customHeight="1" x14ac:dyDescent="0.2">
      <c r="A42985" s="84" t="s">
        <v>7717</v>
      </c>
      <c r="B42985" s="85" t="s">
        <v>7718</v>
      </c>
      <c r="C42985" s="86" t="s">
        <v>117</v>
      </c>
      <c r="D42985" s="87">
        <v>1.05</v>
      </c>
      <c r="E42985" s="88">
        <v>500</v>
      </c>
      <c r="F42985" s="89">
        <f>+D42985*E42985</f>
        <v>525</v>
      </c>
    </row>
    <row r="42986" spans="1:6" ht="409.6" hidden="1" customHeight="1" x14ac:dyDescent="0.2"/>
    <row r="42987" spans="1:6" ht="25.5" customHeight="1" x14ac:dyDescent="0.2">
      <c r="A42987" s="84" t="s">
        <v>7719</v>
      </c>
      <c r="B42987" s="85" t="s">
        <v>7720</v>
      </c>
      <c r="C42987" s="86" t="s">
        <v>263</v>
      </c>
      <c r="D42987" s="87">
        <v>0.5</v>
      </c>
      <c r="E42987" s="88">
        <v>60</v>
      </c>
      <c r="F42987" s="89">
        <f>+D42987*E42987</f>
        <v>30</v>
      </c>
    </row>
    <row r="42988" spans="1:6" ht="409.6" hidden="1" customHeight="1" x14ac:dyDescent="0.2"/>
    <row r="42989" spans="1:6" ht="25.5" customHeight="1" x14ac:dyDescent="0.2">
      <c r="A42989" s="84" t="s">
        <v>7707</v>
      </c>
      <c r="B42989" s="85" t="s">
        <v>7708</v>
      </c>
      <c r="C42989" s="86" t="s">
        <v>9</v>
      </c>
      <c r="D42989" s="87">
        <v>0.5</v>
      </c>
      <c r="E42989" s="88">
        <v>100</v>
      </c>
      <c r="F42989" s="89">
        <f>+D42989*E42989</f>
        <v>50</v>
      </c>
    </row>
    <row r="42990" spans="1:6" ht="409.6" hidden="1" customHeight="1" x14ac:dyDescent="0.2"/>
    <row r="42991" spans="1:6" ht="25.5" customHeight="1" thickBot="1" x14ac:dyDescent="0.25">
      <c r="A42991" s="84" t="s">
        <v>7721</v>
      </c>
      <c r="B42991" s="85" t="s">
        <v>7722</v>
      </c>
      <c r="C42991" s="86" t="s">
        <v>263</v>
      </c>
      <c r="D42991" s="87">
        <v>0.5</v>
      </c>
      <c r="E42991" s="88">
        <v>3625</v>
      </c>
      <c r="F42991" s="89">
        <f>+D42991*E42991</f>
        <v>1812.5</v>
      </c>
    </row>
    <row r="42992" spans="1:6" ht="409.6" hidden="1" customHeight="1" thickBot="1" x14ac:dyDescent="0.25"/>
    <row r="42993" spans="1:6" ht="13.5" customHeight="1" thickBot="1" x14ac:dyDescent="0.25">
      <c r="A42993" s="90" t="s">
        <v>4883</v>
      </c>
      <c r="B42993" s="91"/>
      <c r="C42993" s="92">
        <v>53.661784287616499</v>
      </c>
      <c r="D42993" s="91"/>
      <c r="E42993" s="93" t="s">
        <v>4884</v>
      </c>
      <c r="F42993" s="94">
        <v>2418</v>
      </c>
    </row>
    <row r="42994" spans="1:6" ht="0.2" customHeight="1" x14ac:dyDescent="0.2"/>
    <row r="42995" spans="1:6" ht="12.75" customHeight="1" x14ac:dyDescent="0.2">
      <c r="A42995" s="80" t="s">
        <v>4871</v>
      </c>
      <c r="B42995" s="81" t="s">
        <v>4885</v>
      </c>
      <c r="C42995" s="82" t="s">
        <v>4870</v>
      </c>
      <c r="D42995" s="82" t="s">
        <v>4873</v>
      </c>
      <c r="E42995" s="82" t="s">
        <v>4874</v>
      </c>
      <c r="F42995" s="83" t="s">
        <v>4875</v>
      </c>
    </row>
    <row r="42996" spans="1:6" ht="409.6" hidden="1" customHeight="1" x14ac:dyDescent="0.2"/>
    <row r="42997" spans="1:6" ht="25.5" customHeight="1" thickBot="1" x14ac:dyDescent="0.25">
      <c r="A42997" s="84" t="s">
        <v>4947</v>
      </c>
      <c r="B42997" s="85" t="s">
        <v>4948</v>
      </c>
      <c r="C42997" s="86" t="s">
        <v>4888</v>
      </c>
      <c r="D42997" s="87">
        <v>0.01</v>
      </c>
      <c r="E42997" s="88">
        <v>198902</v>
      </c>
      <c r="F42997" s="89">
        <f>+D42997*E42997</f>
        <v>1989.02</v>
      </c>
    </row>
    <row r="42998" spans="1:6" ht="409.6" hidden="1" customHeight="1" thickBot="1" x14ac:dyDescent="0.25"/>
    <row r="42999" spans="1:6" ht="13.5" customHeight="1" thickBot="1" x14ac:dyDescent="0.25">
      <c r="A42999" s="90" t="s">
        <v>4893</v>
      </c>
      <c r="B42999" s="91"/>
      <c r="C42999" s="92">
        <v>44.141145139813602</v>
      </c>
      <c r="D42999" s="91"/>
      <c r="E42999" s="93" t="s">
        <v>4884</v>
      </c>
      <c r="F42999" s="94">
        <v>1989</v>
      </c>
    </row>
    <row r="43000" spans="1:6" ht="0.2" customHeight="1" x14ac:dyDescent="0.2"/>
    <row r="43001" spans="1:6" ht="12.75" customHeight="1" x14ac:dyDescent="0.2">
      <c r="A43001" s="80" t="s">
        <v>4871</v>
      </c>
      <c r="B43001" s="81" t="s">
        <v>4894</v>
      </c>
      <c r="C43001" s="82" t="s">
        <v>4870</v>
      </c>
      <c r="D43001" s="82" t="s">
        <v>4873</v>
      </c>
      <c r="E43001" s="82" t="s">
        <v>4874</v>
      </c>
      <c r="F43001" s="83" t="s">
        <v>4875</v>
      </c>
    </row>
    <row r="43002" spans="1:6" ht="409.6" hidden="1" customHeight="1" x14ac:dyDescent="0.2"/>
    <row r="43003" spans="1:6" ht="25.5" customHeight="1" thickBot="1" x14ac:dyDescent="0.25">
      <c r="A43003" s="84" t="s">
        <v>4895</v>
      </c>
      <c r="B43003" s="85" t="s">
        <v>4896</v>
      </c>
      <c r="C43003" s="86" t="s">
        <v>4897</v>
      </c>
      <c r="D43003" s="87">
        <v>0.05</v>
      </c>
      <c r="E43003" s="88">
        <v>1989</v>
      </c>
      <c r="F43003" s="89">
        <f>+D43003*E43003</f>
        <v>99.45</v>
      </c>
    </row>
    <row r="43004" spans="1:6" ht="409.6" hidden="1" customHeight="1" thickBot="1" x14ac:dyDescent="0.25"/>
    <row r="43005" spans="1:6" ht="13.5" customHeight="1" thickBot="1" x14ac:dyDescent="0.25">
      <c r="A43005" s="90" t="s">
        <v>4898</v>
      </c>
      <c r="B43005" s="91"/>
      <c r="C43005" s="92">
        <v>2.1970705725699098</v>
      </c>
      <c r="D43005" s="91"/>
      <c r="E43005" s="93" t="s">
        <v>4884</v>
      </c>
      <c r="F43005" s="94">
        <v>99</v>
      </c>
    </row>
    <row r="43006" spans="1:6" ht="0.2" customHeight="1" thickBot="1" x14ac:dyDescent="0.25"/>
    <row r="43007" spans="1:6" ht="12.75" customHeight="1" thickBot="1" x14ac:dyDescent="0.3">
      <c r="A43007" s="157" t="s">
        <v>4909</v>
      </c>
      <c r="B43007" s="158"/>
      <c r="C43007" s="158"/>
      <c r="D43007" s="158"/>
      <c r="E43007" s="159">
        <v>4506</v>
      </c>
      <c r="F43007" s="160"/>
    </row>
    <row r="43008" spans="1:6" ht="12.75" customHeight="1" x14ac:dyDescent="0.2"/>
    <row r="43009" spans="1:6" ht="12.75" customHeight="1" x14ac:dyDescent="0.2"/>
    <row r="43010" spans="1:6" ht="409.6" hidden="1" customHeight="1" x14ac:dyDescent="0.2"/>
    <row r="43011" spans="1:6" ht="12.75" customHeight="1" x14ac:dyDescent="0.25">
      <c r="A43011" s="144" t="s">
        <v>4868</v>
      </c>
      <c r="B43011" s="145"/>
      <c r="C43011" s="145"/>
      <c r="D43011" s="145"/>
      <c r="E43011" s="146"/>
      <c r="F43011" s="147"/>
    </row>
    <row r="43012" spans="1:6" ht="12.75" customHeight="1" x14ac:dyDescent="0.2">
      <c r="A43012" s="138" t="s">
        <v>4551</v>
      </c>
      <c r="B43012" s="139"/>
      <c r="C43012" s="139"/>
      <c r="D43012" s="140"/>
      <c r="E43012" s="76" t="s">
        <v>4869</v>
      </c>
      <c r="F43012" s="77" t="s">
        <v>4870</v>
      </c>
    </row>
    <row r="43013" spans="1:6" ht="12.75" customHeight="1" x14ac:dyDescent="0.2">
      <c r="A43013" s="141"/>
      <c r="B43013" s="142"/>
      <c r="C43013" s="142"/>
      <c r="D43013" s="143"/>
      <c r="E43013" s="78" t="s">
        <v>4550</v>
      </c>
      <c r="F43013" s="79" t="s">
        <v>117</v>
      </c>
    </row>
    <row r="43014" spans="1:6" ht="409.6" hidden="1" customHeight="1" x14ac:dyDescent="0.2"/>
    <row r="43015" spans="1:6" ht="12.75" customHeight="1" x14ac:dyDescent="0.2">
      <c r="A43015" s="80" t="s">
        <v>4871</v>
      </c>
      <c r="B43015" s="81" t="s">
        <v>4872</v>
      </c>
      <c r="C43015" s="82" t="s">
        <v>4870</v>
      </c>
      <c r="D43015" s="82" t="s">
        <v>4873</v>
      </c>
      <c r="E43015" s="82" t="s">
        <v>4874</v>
      </c>
      <c r="F43015" s="83" t="s">
        <v>4875</v>
      </c>
    </row>
    <row r="43016" spans="1:6" ht="409.6" hidden="1" customHeight="1" x14ac:dyDescent="0.2"/>
    <row r="43017" spans="1:6" ht="25.5" customHeight="1" x14ac:dyDescent="0.2">
      <c r="A43017" s="84" t="s">
        <v>7701</v>
      </c>
      <c r="B43017" s="85" t="s">
        <v>7702</v>
      </c>
      <c r="C43017" s="86" t="s">
        <v>117</v>
      </c>
      <c r="D43017" s="87">
        <v>0.85319999999999996</v>
      </c>
      <c r="E43017" s="88">
        <v>14252</v>
      </c>
      <c r="F43017" s="89">
        <f>+D43017*E43017</f>
        <v>12159.806399999999</v>
      </c>
    </row>
    <row r="43018" spans="1:6" ht="409.6" hidden="1" customHeight="1" x14ac:dyDescent="0.2"/>
    <row r="43019" spans="1:6" ht="25.5" customHeight="1" x14ac:dyDescent="0.2">
      <c r="A43019" s="84" t="s">
        <v>7723</v>
      </c>
      <c r="B43019" s="85" t="s">
        <v>7724</v>
      </c>
      <c r="C43019" s="86" t="s">
        <v>263</v>
      </c>
      <c r="D43019" s="87">
        <v>1.0303199999999999</v>
      </c>
      <c r="E43019" s="88">
        <v>15444</v>
      </c>
      <c r="F43019" s="89">
        <f>+D43019*E43019</f>
        <v>15912.262079999999</v>
      </c>
    </row>
    <row r="43020" spans="1:6" ht="409.6" hidden="1" customHeight="1" x14ac:dyDescent="0.2"/>
    <row r="43021" spans="1:6" ht="25.5" customHeight="1" x14ac:dyDescent="0.2">
      <c r="A43021" s="84" t="s">
        <v>7725</v>
      </c>
      <c r="B43021" s="85" t="s">
        <v>7726</v>
      </c>
      <c r="C43021" s="86" t="s">
        <v>263</v>
      </c>
      <c r="D43021" s="87">
        <v>0.33076</v>
      </c>
      <c r="E43021" s="88">
        <v>10105</v>
      </c>
      <c r="F43021" s="89">
        <f>+D43021*E43021</f>
        <v>3342.3298</v>
      </c>
    </row>
    <row r="43022" spans="1:6" ht="409.6" hidden="1" customHeight="1" x14ac:dyDescent="0.2"/>
    <row r="43023" spans="1:6" ht="25.5" customHeight="1" x14ac:dyDescent="0.2">
      <c r="A43023" s="84" t="s">
        <v>7559</v>
      </c>
      <c r="B43023" s="85" t="s">
        <v>7560</v>
      </c>
      <c r="C43023" s="86" t="s">
        <v>263</v>
      </c>
      <c r="D43023" s="87">
        <v>1.80017</v>
      </c>
      <c r="E43023" s="88">
        <v>6127</v>
      </c>
      <c r="F43023" s="89">
        <f>+D43023*E43023</f>
        <v>11029.641590000001</v>
      </c>
    </row>
    <row r="43024" spans="1:6" ht="409.6" hidden="1" customHeight="1" x14ac:dyDescent="0.2"/>
    <row r="43025" spans="1:6" ht="25.5" customHeight="1" x14ac:dyDescent="0.2">
      <c r="A43025" s="84" t="s">
        <v>4951</v>
      </c>
      <c r="B43025" s="85" t="s">
        <v>4952</v>
      </c>
      <c r="C43025" s="86" t="s">
        <v>9</v>
      </c>
      <c r="D43025" s="87">
        <v>1.4999999999999999E-2</v>
      </c>
      <c r="E43025" s="88">
        <v>325813</v>
      </c>
      <c r="F43025" s="89">
        <f>+D43025*E43025</f>
        <v>4887.1949999999997</v>
      </c>
    </row>
    <row r="43026" spans="1:6" ht="409.6" hidden="1" customHeight="1" x14ac:dyDescent="0.2"/>
    <row r="43027" spans="1:6" ht="25.5" customHeight="1" x14ac:dyDescent="0.2">
      <c r="A43027" s="84" t="s">
        <v>5977</v>
      </c>
      <c r="B43027" s="85" t="s">
        <v>5978</v>
      </c>
      <c r="C43027" s="86" t="s">
        <v>9</v>
      </c>
      <c r="D43027" s="87">
        <v>0.66152</v>
      </c>
      <c r="E43027" s="88">
        <v>2310</v>
      </c>
      <c r="F43027" s="89">
        <f>+D43027*E43027</f>
        <v>1528.1112000000001</v>
      </c>
    </row>
    <row r="43028" spans="1:6" ht="409.6" hidden="1" customHeight="1" x14ac:dyDescent="0.2"/>
    <row r="43029" spans="1:6" ht="25.5" customHeight="1" x14ac:dyDescent="0.2">
      <c r="A43029" s="84" t="s">
        <v>6946</v>
      </c>
      <c r="B43029" s="85" t="s">
        <v>6947</v>
      </c>
      <c r="C43029" s="86" t="s">
        <v>7</v>
      </c>
      <c r="D43029" s="87">
        <v>0.52500000000000002</v>
      </c>
      <c r="E43029" s="88">
        <v>8800</v>
      </c>
      <c r="F43029" s="89">
        <f>+D43029*E43029</f>
        <v>4620</v>
      </c>
    </row>
    <row r="43030" spans="1:6" ht="409.6" hidden="1" customHeight="1" x14ac:dyDescent="0.2"/>
    <row r="43031" spans="1:6" ht="25.5" customHeight="1" x14ac:dyDescent="0.2">
      <c r="A43031" s="84" t="s">
        <v>6508</v>
      </c>
      <c r="B43031" s="85" t="s">
        <v>6509</v>
      </c>
      <c r="C43031" s="86" t="s">
        <v>9</v>
      </c>
      <c r="D43031" s="87">
        <v>6.6669999999999993E-2</v>
      </c>
      <c r="E43031" s="88">
        <v>12450</v>
      </c>
      <c r="F43031" s="89">
        <f>+D43031*E43031</f>
        <v>830.04149999999993</v>
      </c>
    </row>
    <row r="43032" spans="1:6" ht="409.6" hidden="1" customHeight="1" x14ac:dyDescent="0.2"/>
    <row r="43033" spans="1:6" ht="25.5" customHeight="1" x14ac:dyDescent="0.2">
      <c r="A43033" s="84" t="s">
        <v>5400</v>
      </c>
      <c r="B43033" s="85" t="s">
        <v>5401</v>
      </c>
      <c r="C43033" s="86" t="s">
        <v>4880</v>
      </c>
      <c r="D43033" s="87">
        <v>3.3329999999999999E-2</v>
      </c>
      <c r="E43033" s="88">
        <v>40500</v>
      </c>
      <c r="F43033" s="89">
        <f>+D43033*E43033</f>
        <v>1349.865</v>
      </c>
    </row>
    <row r="43034" spans="1:6" ht="409.6" hidden="1" customHeight="1" x14ac:dyDescent="0.2"/>
    <row r="43035" spans="1:6" ht="25.5" customHeight="1" x14ac:dyDescent="0.2">
      <c r="A43035" s="84" t="s">
        <v>5517</v>
      </c>
      <c r="B43035" s="85" t="s">
        <v>5518</v>
      </c>
      <c r="C43035" s="86" t="s">
        <v>4880</v>
      </c>
      <c r="D43035" s="87">
        <v>2.5000000000000001E-2</v>
      </c>
      <c r="E43035" s="88">
        <v>31900</v>
      </c>
      <c r="F43035" s="89">
        <f>+D43035*E43035</f>
        <v>797.5</v>
      </c>
    </row>
    <row r="43036" spans="1:6" ht="409.6" hidden="1" customHeight="1" x14ac:dyDescent="0.2"/>
    <row r="43037" spans="1:6" ht="25.5" customHeight="1" thickBot="1" x14ac:dyDescent="0.25">
      <c r="A43037" s="84" t="s">
        <v>5448</v>
      </c>
      <c r="B43037" s="85" t="s">
        <v>5449</v>
      </c>
      <c r="C43037" s="86" t="s">
        <v>4880</v>
      </c>
      <c r="D43037" s="87">
        <v>5.5559999999999998E-2</v>
      </c>
      <c r="E43037" s="88">
        <v>72000</v>
      </c>
      <c r="F43037" s="89">
        <f>+D43037*E43037</f>
        <v>4000.3199999999997</v>
      </c>
    </row>
    <row r="43038" spans="1:6" ht="409.6" hidden="1" customHeight="1" thickBot="1" x14ac:dyDescent="0.25"/>
    <row r="43039" spans="1:6" ht="13.5" customHeight="1" thickBot="1" x14ac:dyDescent="0.25">
      <c r="A43039" s="90" t="s">
        <v>4883</v>
      </c>
      <c r="B43039" s="91"/>
      <c r="C43039" s="92">
        <v>36.078869003216603</v>
      </c>
      <c r="D43039" s="91"/>
      <c r="E43039" s="93" t="s">
        <v>4884</v>
      </c>
      <c r="F43039" s="94">
        <v>60457</v>
      </c>
    </row>
    <row r="43040" spans="1:6" ht="0.2" customHeight="1" x14ac:dyDescent="0.2"/>
    <row r="43041" spans="1:6" ht="12.75" customHeight="1" x14ac:dyDescent="0.2">
      <c r="A43041" s="80" t="s">
        <v>4871</v>
      </c>
      <c r="B43041" s="81" t="s">
        <v>4885</v>
      </c>
      <c r="C43041" s="82" t="s">
        <v>4870</v>
      </c>
      <c r="D43041" s="82" t="s">
        <v>4873</v>
      </c>
      <c r="E43041" s="82" t="s">
        <v>4874</v>
      </c>
      <c r="F43041" s="83" t="s">
        <v>4875</v>
      </c>
    </row>
    <row r="43042" spans="1:6" ht="409.6" hidden="1" customHeight="1" x14ac:dyDescent="0.2"/>
    <row r="43043" spans="1:6" ht="25.5" customHeight="1" x14ac:dyDescent="0.2">
      <c r="A43043" s="84" t="s">
        <v>5543</v>
      </c>
      <c r="B43043" s="85" t="s">
        <v>5544</v>
      </c>
      <c r="C43043" s="86" t="s">
        <v>4888</v>
      </c>
      <c r="D43043" s="87">
        <v>6.8000000000000005E-2</v>
      </c>
      <c r="E43043" s="88">
        <v>117001</v>
      </c>
      <c r="F43043" s="89">
        <f>+D43043*E43043</f>
        <v>7956.0680000000002</v>
      </c>
    </row>
    <row r="43044" spans="1:6" ht="409.6" hidden="1" customHeight="1" x14ac:dyDescent="0.2"/>
    <row r="43045" spans="1:6" ht="25.5" customHeight="1" x14ac:dyDescent="0.2">
      <c r="A43045" s="84" t="s">
        <v>5541</v>
      </c>
      <c r="B43045" s="85" t="s">
        <v>5542</v>
      </c>
      <c r="C43045" s="86" t="s">
        <v>4888</v>
      </c>
      <c r="D43045" s="87">
        <v>0.31014000000000003</v>
      </c>
      <c r="E43045" s="88">
        <v>198902</v>
      </c>
      <c r="F43045" s="89">
        <f>+D43045*E43045</f>
        <v>61687.466280000008</v>
      </c>
    </row>
    <row r="43046" spans="1:6" ht="409.6" hidden="1" customHeight="1" x14ac:dyDescent="0.2"/>
    <row r="43047" spans="1:6" ht="25.5" customHeight="1" thickBot="1" x14ac:dyDescent="0.25">
      <c r="A43047" s="84" t="s">
        <v>4947</v>
      </c>
      <c r="B43047" s="85" t="s">
        <v>4948</v>
      </c>
      <c r="C43047" s="86" t="s">
        <v>4888</v>
      </c>
      <c r="D43047" s="87">
        <v>0.1462</v>
      </c>
      <c r="E43047" s="88">
        <v>198902</v>
      </c>
      <c r="F43047" s="89">
        <f>+D43047*E43047</f>
        <v>29079.472399999999</v>
      </c>
    </row>
    <row r="43048" spans="1:6" ht="409.6" hidden="1" customHeight="1" thickBot="1" x14ac:dyDescent="0.25"/>
    <row r="43049" spans="1:6" ht="13.5" customHeight="1" thickBot="1" x14ac:dyDescent="0.25">
      <c r="A43049" s="90" t="s">
        <v>4893</v>
      </c>
      <c r="B43049" s="91"/>
      <c r="C43049" s="92">
        <v>58.914238313769303</v>
      </c>
      <c r="D43049" s="91"/>
      <c r="E43049" s="93" t="s">
        <v>4884</v>
      </c>
      <c r="F43049" s="94">
        <v>98722</v>
      </c>
    </row>
    <row r="43050" spans="1:6" ht="0.2" customHeight="1" x14ac:dyDescent="0.2"/>
    <row r="43051" spans="1:6" ht="12.75" customHeight="1" x14ac:dyDescent="0.2">
      <c r="A43051" s="80" t="s">
        <v>4871</v>
      </c>
      <c r="B43051" s="81" t="s">
        <v>4894</v>
      </c>
      <c r="C43051" s="82" t="s">
        <v>4870</v>
      </c>
      <c r="D43051" s="82" t="s">
        <v>4873</v>
      </c>
      <c r="E43051" s="82" t="s">
        <v>4874</v>
      </c>
      <c r="F43051" s="83" t="s">
        <v>4875</v>
      </c>
    </row>
    <row r="43052" spans="1:6" ht="409.6" hidden="1" customHeight="1" x14ac:dyDescent="0.2"/>
    <row r="43053" spans="1:6" ht="25.5" customHeight="1" thickBot="1" x14ac:dyDescent="0.25">
      <c r="A43053" s="84" t="s">
        <v>4895</v>
      </c>
      <c r="B43053" s="85" t="s">
        <v>4896</v>
      </c>
      <c r="C43053" s="86" t="s">
        <v>4897</v>
      </c>
      <c r="D43053" s="87">
        <v>0.05</v>
      </c>
      <c r="E43053" s="88">
        <v>98722</v>
      </c>
      <c r="F43053" s="89">
        <f>+D43053*E43053</f>
        <v>4936.1000000000004</v>
      </c>
    </row>
    <row r="43054" spans="1:6" ht="409.6" hidden="1" customHeight="1" thickBot="1" x14ac:dyDescent="0.25"/>
    <row r="43055" spans="1:6" ht="13.5" customHeight="1" thickBot="1" x14ac:dyDescent="0.25">
      <c r="A43055" s="90" t="s">
        <v>4898</v>
      </c>
      <c r="B43055" s="91"/>
      <c r="C43055" s="92">
        <v>2.9456522387792501</v>
      </c>
      <c r="D43055" s="91"/>
      <c r="E43055" s="93" t="s">
        <v>4884</v>
      </c>
      <c r="F43055" s="94">
        <v>4936</v>
      </c>
    </row>
    <row r="43056" spans="1:6" ht="0.2" customHeight="1" x14ac:dyDescent="0.2"/>
    <row r="43057" spans="1:6" ht="12.75" customHeight="1" x14ac:dyDescent="0.2">
      <c r="A43057" s="80" t="s">
        <v>4871</v>
      </c>
      <c r="B43057" s="81" t="s">
        <v>4899</v>
      </c>
      <c r="C43057" s="82" t="s">
        <v>4870</v>
      </c>
      <c r="D43057" s="82" t="s">
        <v>4873</v>
      </c>
      <c r="E43057" s="82" t="s">
        <v>4874</v>
      </c>
      <c r="F43057" s="83" t="s">
        <v>4875</v>
      </c>
    </row>
    <row r="43058" spans="1:6" ht="409.6" hidden="1" customHeight="1" x14ac:dyDescent="0.2"/>
    <row r="43059" spans="1:6" ht="25.5" customHeight="1" thickBot="1" x14ac:dyDescent="0.25">
      <c r="A43059" s="84" t="s">
        <v>5521</v>
      </c>
      <c r="B43059" s="85" t="s">
        <v>5522</v>
      </c>
      <c r="C43059" s="86" t="s">
        <v>109</v>
      </c>
      <c r="D43059" s="87">
        <v>5.5559999999999998E-2</v>
      </c>
      <c r="E43059" s="88">
        <v>62164</v>
      </c>
      <c r="F43059" s="89">
        <f>+D43059*E43059</f>
        <v>3453.8318399999998</v>
      </c>
    </row>
    <row r="43060" spans="1:6" ht="409.6" hidden="1" customHeight="1" thickBot="1" x14ac:dyDescent="0.25"/>
    <row r="43061" spans="1:6" ht="13.5" customHeight="1" thickBot="1" x14ac:dyDescent="0.25">
      <c r="A43061" s="90" t="s">
        <v>4904</v>
      </c>
      <c r="B43061" s="91"/>
      <c r="C43061" s="92">
        <v>2.0612404442349099</v>
      </c>
      <c r="D43061" s="91"/>
      <c r="E43061" s="93" t="s">
        <v>4884</v>
      </c>
      <c r="F43061" s="94">
        <v>3454</v>
      </c>
    </row>
    <row r="43062" spans="1:6" ht="0.2" customHeight="1" thickBot="1" x14ac:dyDescent="0.25"/>
    <row r="43063" spans="1:6" ht="12.75" customHeight="1" thickBot="1" x14ac:dyDescent="0.3">
      <c r="A43063" s="157" t="s">
        <v>4909</v>
      </c>
      <c r="B43063" s="158"/>
      <c r="C43063" s="158"/>
      <c r="D43063" s="158"/>
      <c r="E43063" s="159">
        <v>167569</v>
      </c>
      <c r="F43063" s="160"/>
    </row>
    <row r="43064" spans="1:6" ht="12.75" customHeight="1" x14ac:dyDescent="0.2"/>
    <row r="43065" spans="1:6" ht="12.75" customHeight="1" x14ac:dyDescent="0.2"/>
    <row r="43066" spans="1:6" ht="409.6" hidden="1" customHeight="1" x14ac:dyDescent="0.2"/>
    <row r="43067" spans="1:6" ht="12.75" customHeight="1" x14ac:dyDescent="0.25">
      <c r="A43067" s="144" t="s">
        <v>4868</v>
      </c>
      <c r="B43067" s="145"/>
      <c r="C43067" s="145"/>
      <c r="D43067" s="145"/>
      <c r="E43067" s="146"/>
      <c r="F43067" s="147"/>
    </row>
    <row r="43068" spans="1:6" ht="12.75" customHeight="1" x14ac:dyDescent="0.2">
      <c r="A43068" s="138" t="s">
        <v>4555</v>
      </c>
      <c r="B43068" s="139"/>
      <c r="C43068" s="139"/>
      <c r="D43068" s="140"/>
      <c r="E43068" s="76" t="s">
        <v>4869</v>
      </c>
      <c r="F43068" s="77" t="s">
        <v>4870</v>
      </c>
    </row>
    <row r="43069" spans="1:6" ht="12.75" customHeight="1" x14ac:dyDescent="0.2">
      <c r="A43069" s="141"/>
      <c r="B43069" s="142"/>
      <c r="C43069" s="142"/>
      <c r="D43069" s="143"/>
      <c r="E43069" s="78" t="s">
        <v>4554</v>
      </c>
      <c r="F43069" s="79" t="s">
        <v>9</v>
      </c>
    </row>
    <row r="43070" spans="1:6" ht="409.6" hidden="1" customHeight="1" x14ac:dyDescent="0.2"/>
    <row r="43071" spans="1:6" ht="12.75" customHeight="1" x14ac:dyDescent="0.2">
      <c r="A43071" s="80" t="s">
        <v>4871</v>
      </c>
      <c r="B43071" s="81" t="s">
        <v>4872</v>
      </c>
      <c r="C43071" s="82" t="s">
        <v>4870</v>
      </c>
      <c r="D43071" s="82" t="s">
        <v>4873</v>
      </c>
      <c r="E43071" s="82" t="s">
        <v>4874</v>
      </c>
      <c r="F43071" s="83" t="s">
        <v>4875</v>
      </c>
    </row>
    <row r="43072" spans="1:6" ht="409.6" hidden="1" customHeight="1" x14ac:dyDescent="0.2"/>
    <row r="43073" spans="1:6" ht="25.5" customHeight="1" x14ac:dyDescent="0.2">
      <c r="A43073" s="84" t="s">
        <v>7727</v>
      </c>
      <c r="B43073" s="85" t="s">
        <v>7728</v>
      </c>
      <c r="C43073" s="86" t="s">
        <v>9</v>
      </c>
      <c r="D43073" s="87">
        <v>1</v>
      </c>
      <c r="E43073" s="88">
        <v>1924455</v>
      </c>
      <c r="F43073" s="89">
        <f>+D43073*E43073</f>
        <v>1924455</v>
      </c>
    </row>
    <row r="43074" spans="1:6" ht="409.6" hidden="1" customHeight="1" x14ac:dyDescent="0.2"/>
    <row r="43075" spans="1:6" ht="25.5" customHeight="1" x14ac:dyDescent="0.2">
      <c r="A43075" s="84" t="s">
        <v>5032</v>
      </c>
      <c r="B43075" s="85" t="s">
        <v>5033</v>
      </c>
      <c r="C43075" s="86" t="s">
        <v>9</v>
      </c>
      <c r="D43075" s="87">
        <v>3.8062999999999998</v>
      </c>
      <c r="E43075" s="88">
        <v>16353</v>
      </c>
      <c r="F43075" s="89">
        <f>+D43075*E43075</f>
        <v>62244.423899999994</v>
      </c>
    </row>
    <row r="43076" spans="1:6" ht="409.6" hidden="1" customHeight="1" x14ac:dyDescent="0.2"/>
    <row r="43077" spans="1:6" ht="25.5" customHeight="1" x14ac:dyDescent="0.2">
      <c r="A43077" s="84" t="s">
        <v>7518</v>
      </c>
      <c r="B43077" s="85" t="s">
        <v>7519</v>
      </c>
      <c r="C43077" s="86" t="s">
        <v>9</v>
      </c>
      <c r="D43077" s="87">
        <v>2</v>
      </c>
      <c r="E43077" s="88">
        <v>70500</v>
      </c>
      <c r="F43077" s="89">
        <f>+D43077*E43077</f>
        <v>141000</v>
      </c>
    </row>
    <row r="43078" spans="1:6" ht="409.6" hidden="1" customHeight="1" x14ac:dyDescent="0.2"/>
    <row r="43079" spans="1:6" ht="25.5" customHeight="1" x14ac:dyDescent="0.2">
      <c r="A43079" s="84" t="s">
        <v>7729</v>
      </c>
      <c r="B43079" s="85" t="s">
        <v>7730</v>
      </c>
      <c r="C43079" s="86" t="s">
        <v>9</v>
      </c>
      <c r="D43079" s="87">
        <v>4</v>
      </c>
      <c r="E43079" s="88">
        <v>19750</v>
      </c>
      <c r="F43079" s="89">
        <f>+D43079*E43079</f>
        <v>79000</v>
      </c>
    </row>
    <row r="43080" spans="1:6" ht="409.6" hidden="1" customHeight="1" x14ac:dyDescent="0.2"/>
    <row r="43081" spans="1:6" ht="25.5" customHeight="1" x14ac:dyDescent="0.2">
      <c r="A43081" s="84" t="s">
        <v>7731</v>
      </c>
      <c r="B43081" s="85" t="s">
        <v>7732</v>
      </c>
      <c r="C43081" s="86" t="s">
        <v>9</v>
      </c>
      <c r="D43081" s="87">
        <v>4</v>
      </c>
      <c r="E43081" s="88">
        <v>30715</v>
      </c>
      <c r="F43081" s="89">
        <f>+D43081*E43081</f>
        <v>122860</v>
      </c>
    </row>
    <row r="43082" spans="1:6" ht="409.6" hidden="1" customHeight="1" x14ac:dyDescent="0.2"/>
    <row r="43083" spans="1:6" ht="25.5" customHeight="1" x14ac:dyDescent="0.2">
      <c r="A43083" s="84" t="s">
        <v>7733</v>
      </c>
      <c r="B43083" s="85" t="s">
        <v>7734</v>
      </c>
      <c r="C43083" s="86" t="s">
        <v>117</v>
      </c>
      <c r="D43083" s="87">
        <v>8.0850000000000009</v>
      </c>
      <c r="E43083" s="88">
        <v>342800</v>
      </c>
      <c r="F43083" s="89">
        <f>+D43083*E43083</f>
        <v>2771538.0000000005</v>
      </c>
    </row>
    <row r="43084" spans="1:6" ht="409.6" hidden="1" customHeight="1" x14ac:dyDescent="0.2"/>
    <row r="43085" spans="1:6" ht="25.5" customHeight="1" thickBot="1" x14ac:dyDescent="0.25">
      <c r="A43085" s="84" t="s">
        <v>7735</v>
      </c>
      <c r="B43085" s="85" t="s">
        <v>7736</v>
      </c>
      <c r="C43085" s="86" t="s">
        <v>117</v>
      </c>
      <c r="D43085" s="87">
        <v>2.31</v>
      </c>
      <c r="E43085" s="88">
        <v>162600</v>
      </c>
      <c r="F43085" s="89">
        <f>+D43085*E43085</f>
        <v>375606</v>
      </c>
    </row>
    <row r="43086" spans="1:6" ht="409.6" hidden="1" customHeight="1" thickBot="1" x14ac:dyDescent="0.25"/>
    <row r="43087" spans="1:6" ht="13.5" customHeight="1" thickBot="1" x14ac:dyDescent="0.25">
      <c r="A43087" s="90" t="s">
        <v>4883</v>
      </c>
      <c r="B43087" s="91"/>
      <c r="C43087" s="92">
        <v>98.8689122457873</v>
      </c>
      <c r="D43087" s="91"/>
      <c r="E43087" s="93" t="s">
        <v>4884</v>
      </c>
      <c r="F43087" s="94">
        <v>5476703</v>
      </c>
    </row>
    <row r="43088" spans="1:6" ht="0.2" customHeight="1" x14ac:dyDescent="0.2"/>
    <row r="43089" spans="1:6" ht="12.75" customHeight="1" x14ac:dyDescent="0.2">
      <c r="A43089" s="80" t="s">
        <v>4871</v>
      </c>
      <c r="B43089" s="81" t="s">
        <v>4885</v>
      </c>
      <c r="C43089" s="82" t="s">
        <v>4870</v>
      </c>
      <c r="D43089" s="82" t="s">
        <v>4873</v>
      </c>
      <c r="E43089" s="82" t="s">
        <v>4874</v>
      </c>
      <c r="F43089" s="83" t="s">
        <v>4875</v>
      </c>
    </row>
    <row r="43090" spans="1:6" ht="409.6" hidden="1" customHeight="1" x14ac:dyDescent="0.2"/>
    <row r="43091" spans="1:6" ht="25.5" customHeight="1" thickBot="1" x14ac:dyDescent="0.25">
      <c r="A43091" s="84" t="s">
        <v>4947</v>
      </c>
      <c r="B43091" s="85" t="s">
        <v>4948</v>
      </c>
      <c r="C43091" s="86" t="s">
        <v>4888</v>
      </c>
      <c r="D43091" s="87">
        <v>0.3</v>
      </c>
      <c r="E43091" s="88">
        <v>198902</v>
      </c>
      <c r="F43091" s="89">
        <f>+D43091*E43091</f>
        <v>59670.6</v>
      </c>
    </row>
    <row r="43092" spans="1:6" ht="409.6" hidden="1" customHeight="1" thickBot="1" x14ac:dyDescent="0.25"/>
    <row r="43093" spans="1:6" ht="13.5" customHeight="1" thickBot="1" x14ac:dyDescent="0.25">
      <c r="A43093" s="90" t="s">
        <v>4893</v>
      </c>
      <c r="B43093" s="91"/>
      <c r="C43093" s="92">
        <v>1.0772186957405501</v>
      </c>
      <c r="D43093" s="91"/>
      <c r="E43093" s="93" t="s">
        <v>4884</v>
      </c>
      <c r="F43093" s="94">
        <v>59671</v>
      </c>
    </row>
    <row r="43094" spans="1:6" ht="0.2" customHeight="1" x14ac:dyDescent="0.2"/>
    <row r="43095" spans="1:6" ht="12.75" customHeight="1" x14ac:dyDescent="0.2">
      <c r="A43095" s="80" t="s">
        <v>4871</v>
      </c>
      <c r="B43095" s="81" t="s">
        <v>4894</v>
      </c>
      <c r="C43095" s="82" t="s">
        <v>4870</v>
      </c>
      <c r="D43095" s="82" t="s">
        <v>4873</v>
      </c>
      <c r="E43095" s="82" t="s">
        <v>4874</v>
      </c>
      <c r="F43095" s="83" t="s">
        <v>4875</v>
      </c>
    </row>
    <row r="43096" spans="1:6" ht="409.6" hidden="1" customHeight="1" x14ac:dyDescent="0.2"/>
    <row r="43097" spans="1:6" ht="25.5" customHeight="1" thickBot="1" x14ac:dyDescent="0.25">
      <c r="A43097" s="84" t="s">
        <v>4895</v>
      </c>
      <c r="B43097" s="85" t="s">
        <v>4896</v>
      </c>
      <c r="C43097" s="86" t="s">
        <v>4897</v>
      </c>
      <c r="D43097" s="87">
        <v>0.05</v>
      </c>
      <c r="E43097" s="88">
        <v>59671</v>
      </c>
      <c r="F43097" s="89">
        <f>+D43097*E43097</f>
        <v>2983.55</v>
      </c>
    </row>
    <row r="43098" spans="1:6" ht="409.6" hidden="1" customHeight="1" thickBot="1" x14ac:dyDescent="0.25"/>
    <row r="43099" spans="1:6" ht="13.5" customHeight="1" thickBot="1" x14ac:dyDescent="0.25">
      <c r="A43099" s="90" t="s">
        <v>4898</v>
      </c>
      <c r="B43099" s="91"/>
      <c r="C43099" s="92">
        <v>5.3869058472119001E-2</v>
      </c>
      <c r="D43099" s="91"/>
      <c r="E43099" s="93" t="s">
        <v>4884</v>
      </c>
      <c r="F43099" s="94">
        <v>2984</v>
      </c>
    </row>
    <row r="43100" spans="1:6" ht="0.2" customHeight="1" thickBot="1" x14ac:dyDescent="0.25"/>
    <row r="43101" spans="1:6" ht="12.75" customHeight="1" thickBot="1" x14ac:dyDescent="0.3">
      <c r="A43101" s="157" t="s">
        <v>4909</v>
      </c>
      <c r="B43101" s="158"/>
      <c r="C43101" s="158"/>
      <c r="D43101" s="158"/>
      <c r="E43101" s="159">
        <v>5539358</v>
      </c>
      <c r="F43101" s="160"/>
    </row>
    <row r="43102" spans="1:6" ht="12.75" customHeight="1" x14ac:dyDescent="0.2"/>
    <row r="43103" spans="1:6" ht="12.75" customHeight="1" x14ac:dyDescent="0.2"/>
    <row r="43104" spans="1:6" ht="409.6" hidden="1" customHeight="1" x14ac:dyDescent="0.2"/>
    <row r="43105" spans="1:6" ht="12.75" customHeight="1" x14ac:dyDescent="0.25">
      <c r="A43105" s="144" t="s">
        <v>4868</v>
      </c>
      <c r="B43105" s="145"/>
      <c r="C43105" s="145"/>
      <c r="D43105" s="145"/>
      <c r="E43105" s="146"/>
      <c r="F43105" s="147"/>
    </row>
    <row r="43106" spans="1:6" ht="12.75" customHeight="1" x14ac:dyDescent="0.2">
      <c r="A43106" s="138" t="s">
        <v>4557</v>
      </c>
      <c r="B43106" s="139"/>
      <c r="C43106" s="139"/>
      <c r="D43106" s="140"/>
      <c r="E43106" s="76" t="s">
        <v>4869</v>
      </c>
      <c r="F43106" s="77" t="s">
        <v>4870</v>
      </c>
    </row>
    <row r="43107" spans="1:6" ht="12.75" customHeight="1" x14ac:dyDescent="0.2">
      <c r="A43107" s="141"/>
      <c r="B43107" s="142"/>
      <c r="C43107" s="142"/>
      <c r="D43107" s="143"/>
      <c r="E43107" s="78" t="s">
        <v>4556</v>
      </c>
      <c r="F43107" s="79" t="s">
        <v>9</v>
      </c>
    </row>
    <row r="43108" spans="1:6" ht="409.6" hidden="1" customHeight="1" x14ac:dyDescent="0.2"/>
    <row r="43109" spans="1:6" ht="12.75" customHeight="1" x14ac:dyDescent="0.2">
      <c r="A43109" s="80" t="s">
        <v>4871</v>
      </c>
      <c r="B43109" s="81" t="s">
        <v>4872</v>
      </c>
      <c r="C43109" s="82" t="s">
        <v>4870</v>
      </c>
      <c r="D43109" s="82" t="s">
        <v>4873</v>
      </c>
      <c r="E43109" s="82" t="s">
        <v>4874</v>
      </c>
      <c r="F43109" s="83" t="s">
        <v>4875</v>
      </c>
    </row>
    <row r="43110" spans="1:6" ht="409.6" hidden="1" customHeight="1" x14ac:dyDescent="0.2"/>
    <row r="43111" spans="1:6" ht="25.5" customHeight="1" x14ac:dyDescent="0.2">
      <c r="A43111" s="84" t="s">
        <v>7737</v>
      </c>
      <c r="B43111" s="85" t="s">
        <v>7738</v>
      </c>
      <c r="C43111" s="86" t="s">
        <v>9</v>
      </c>
      <c r="D43111" s="87">
        <v>1</v>
      </c>
      <c r="E43111" s="88">
        <v>967563</v>
      </c>
      <c r="F43111" s="89">
        <f>+D43111*E43111</f>
        <v>967563</v>
      </c>
    </row>
    <row r="43112" spans="1:6" ht="409.6" hidden="1" customHeight="1" x14ac:dyDescent="0.2"/>
    <row r="43113" spans="1:6" ht="25.5" customHeight="1" x14ac:dyDescent="0.2">
      <c r="A43113" s="84" t="s">
        <v>5032</v>
      </c>
      <c r="B43113" s="85" t="s">
        <v>5033</v>
      </c>
      <c r="C43113" s="86" t="s">
        <v>9</v>
      </c>
      <c r="D43113" s="87">
        <v>2.468</v>
      </c>
      <c r="E43113" s="88">
        <v>16353</v>
      </c>
      <c r="F43113" s="89">
        <f>+D43113*E43113</f>
        <v>40359.203999999998</v>
      </c>
    </row>
    <row r="43114" spans="1:6" ht="409.6" hidden="1" customHeight="1" x14ac:dyDescent="0.2"/>
    <row r="43115" spans="1:6" ht="25.5" customHeight="1" x14ac:dyDescent="0.2">
      <c r="A43115" s="84" t="s">
        <v>7518</v>
      </c>
      <c r="B43115" s="85" t="s">
        <v>7519</v>
      </c>
      <c r="C43115" s="86" t="s">
        <v>9</v>
      </c>
      <c r="D43115" s="87">
        <v>1</v>
      </c>
      <c r="E43115" s="88">
        <v>70500</v>
      </c>
      <c r="F43115" s="89">
        <f>+D43115*E43115</f>
        <v>70500</v>
      </c>
    </row>
    <row r="43116" spans="1:6" ht="409.6" hidden="1" customHeight="1" x14ac:dyDescent="0.2"/>
    <row r="43117" spans="1:6" ht="25.5" customHeight="1" x14ac:dyDescent="0.2">
      <c r="A43117" s="84" t="s">
        <v>7731</v>
      </c>
      <c r="B43117" s="85" t="s">
        <v>7732</v>
      </c>
      <c r="C43117" s="86" t="s">
        <v>9</v>
      </c>
      <c r="D43117" s="87">
        <v>4</v>
      </c>
      <c r="E43117" s="88">
        <v>30715</v>
      </c>
      <c r="F43117" s="89">
        <f>+D43117*E43117</f>
        <v>122860</v>
      </c>
    </row>
    <row r="43118" spans="1:6" ht="409.6" hidden="1" customHeight="1" x14ac:dyDescent="0.2"/>
    <row r="43119" spans="1:6" ht="25.5" customHeight="1" thickBot="1" x14ac:dyDescent="0.25">
      <c r="A43119" s="84" t="s">
        <v>7735</v>
      </c>
      <c r="B43119" s="85" t="s">
        <v>7736</v>
      </c>
      <c r="C43119" s="86" t="s">
        <v>117</v>
      </c>
      <c r="D43119" s="87">
        <v>5.61</v>
      </c>
      <c r="E43119" s="88">
        <v>162600</v>
      </c>
      <c r="F43119" s="89">
        <f>+D43119*E43119</f>
        <v>912186</v>
      </c>
    </row>
    <row r="43120" spans="1:6" ht="409.6" hidden="1" customHeight="1" thickBot="1" x14ac:dyDescent="0.25"/>
    <row r="43121" spans="1:6" ht="13.5" customHeight="1" thickBot="1" x14ac:dyDescent="0.25">
      <c r="A43121" s="90" t="s">
        <v>4883</v>
      </c>
      <c r="B43121" s="91"/>
      <c r="C43121" s="92">
        <v>98.061976478688905</v>
      </c>
      <c r="D43121" s="91"/>
      <c r="E43121" s="93" t="s">
        <v>4884</v>
      </c>
      <c r="F43121" s="94">
        <v>2113468</v>
      </c>
    </row>
    <row r="43122" spans="1:6" ht="0.2" customHeight="1" x14ac:dyDescent="0.2"/>
    <row r="43123" spans="1:6" ht="12.75" customHeight="1" x14ac:dyDescent="0.2">
      <c r="A43123" s="80" t="s">
        <v>4871</v>
      </c>
      <c r="B43123" s="81" t="s">
        <v>4885</v>
      </c>
      <c r="C43123" s="82" t="s">
        <v>4870</v>
      </c>
      <c r="D43123" s="82" t="s">
        <v>4873</v>
      </c>
      <c r="E43123" s="82" t="s">
        <v>4874</v>
      </c>
      <c r="F43123" s="83" t="s">
        <v>4875</v>
      </c>
    </row>
    <row r="43124" spans="1:6" ht="409.6" hidden="1" customHeight="1" x14ac:dyDescent="0.2"/>
    <row r="43125" spans="1:6" ht="25.5" customHeight="1" thickBot="1" x14ac:dyDescent="0.25">
      <c r="A43125" s="84" t="s">
        <v>4947</v>
      </c>
      <c r="B43125" s="85" t="s">
        <v>4948</v>
      </c>
      <c r="C43125" s="86" t="s">
        <v>4888</v>
      </c>
      <c r="D43125" s="87">
        <v>0.2</v>
      </c>
      <c r="E43125" s="88">
        <v>198902</v>
      </c>
      <c r="F43125" s="89">
        <f>+D43125*E43125</f>
        <v>39780.400000000001</v>
      </c>
    </row>
    <row r="43126" spans="1:6" ht="409.6" hidden="1" customHeight="1" thickBot="1" x14ac:dyDescent="0.25"/>
    <row r="43127" spans="1:6" ht="13.5" customHeight="1" thickBot="1" x14ac:dyDescent="0.25">
      <c r="A43127" s="90" t="s">
        <v>4893</v>
      </c>
      <c r="B43127" s="91"/>
      <c r="C43127" s="92">
        <v>1.8457366869629701</v>
      </c>
      <c r="D43127" s="91"/>
      <c r="E43127" s="93" t="s">
        <v>4884</v>
      </c>
      <c r="F43127" s="94">
        <v>39780</v>
      </c>
    </row>
    <row r="43128" spans="1:6" ht="0.2" customHeight="1" x14ac:dyDescent="0.2"/>
    <row r="43129" spans="1:6" ht="12.75" customHeight="1" x14ac:dyDescent="0.2">
      <c r="A43129" s="80" t="s">
        <v>4871</v>
      </c>
      <c r="B43129" s="81" t="s">
        <v>4894</v>
      </c>
      <c r="C43129" s="82" t="s">
        <v>4870</v>
      </c>
      <c r="D43129" s="82" t="s">
        <v>4873</v>
      </c>
      <c r="E43129" s="82" t="s">
        <v>4874</v>
      </c>
      <c r="F43129" s="83" t="s">
        <v>4875</v>
      </c>
    </row>
    <row r="43130" spans="1:6" ht="409.6" hidden="1" customHeight="1" x14ac:dyDescent="0.2"/>
    <row r="43131" spans="1:6" ht="25.5" customHeight="1" thickBot="1" x14ac:dyDescent="0.25">
      <c r="A43131" s="84" t="s">
        <v>4895</v>
      </c>
      <c r="B43131" s="85" t="s">
        <v>4896</v>
      </c>
      <c r="C43131" s="86" t="s">
        <v>4897</v>
      </c>
      <c r="D43131" s="87">
        <v>0.05</v>
      </c>
      <c r="E43131" s="88">
        <v>39780</v>
      </c>
      <c r="F43131" s="89">
        <f>+D43131*E43131</f>
        <v>1989</v>
      </c>
    </row>
    <row r="43132" spans="1:6" ht="409.6" hidden="1" customHeight="1" thickBot="1" x14ac:dyDescent="0.25"/>
    <row r="43133" spans="1:6" ht="13.5" customHeight="1" thickBot="1" x14ac:dyDescent="0.25">
      <c r="A43133" s="90" t="s">
        <v>4898</v>
      </c>
      <c r="B43133" s="91"/>
      <c r="C43133" s="92">
        <v>9.22868343481483E-2</v>
      </c>
      <c r="D43133" s="91"/>
      <c r="E43133" s="93" t="s">
        <v>4884</v>
      </c>
      <c r="F43133" s="94">
        <v>1989</v>
      </c>
    </row>
    <row r="43134" spans="1:6" ht="0.2" customHeight="1" thickBot="1" x14ac:dyDescent="0.25"/>
    <row r="43135" spans="1:6" ht="12.75" customHeight="1" thickBot="1" x14ac:dyDescent="0.3">
      <c r="A43135" s="157" t="s">
        <v>4909</v>
      </c>
      <c r="B43135" s="158"/>
      <c r="C43135" s="158"/>
      <c r="D43135" s="158"/>
      <c r="E43135" s="159">
        <v>2155237</v>
      </c>
      <c r="F43135" s="160"/>
    </row>
    <row r="43136" spans="1:6" ht="12.75" customHeight="1" x14ac:dyDescent="0.2"/>
    <row r="43137" spans="1:6" ht="12.75" customHeight="1" x14ac:dyDescent="0.2"/>
    <row r="43138" spans="1:6" ht="409.6" hidden="1" customHeight="1" x14ac:dyDescent="0.2"/>
    <row r="43139" spans="1:6" ht="12.75" customHeight="1" x14ac:dyDescent="0.25">
      <c r="A43139" s="144" t="s">
        <v>4868</v>
      </c>
      <c r="B43139" s="145"/>
      <c r="C43139" s="145"/>
      <c r="D43139" s="145"/>
      <c r="E43139" s="146"/>
      <c r="F43139" s="147"/>
    </row>
    <row r="43140" spans="1:6" ht="12.75" customHeight="1" x14ac:dyDescent="0.2">
      <c r="A43140" s="138" t="s">
        <v>4559</v>
      </c>
      <c r="B43140" s="139"/>
      <c r="C43140" s="139"/>
      <c r="D43140" s="140"/>
      <c r="E43140" s="76" t="s">
        <v>4869</v>
      </c>
      <c r="F43140" s="77" t="s">
        <v>4870</v>
      </c>
    </row>
    <row r="43141" spans="1:6" ht="12.75" customHeight="1" x14ac:dyDescent="0.2">
      <c r="A43141" s="141"/>
      <c r="B43141" s="142"/>
      <c r="C43141" s="142"/>
      <c r="D43141" s="143"/>
      <c r="E43141" s="78" t="s">
        <v>4558</v>
      </c>
      <c r="F43141" s="79" t="s">
        <v>9</v>
      </c>
    </row>
    <row r="43142" spans="1:6" ht="409.6" hidden="1" customHeight="1" x14ac:dyDescent="0.2"/>
    <row r="43143" spans="1:6" ht="12.75" customHeight="1" x14ac:dyDescent="0.2">
      <c r="A43143" s="80" t="s">
        <v>4871</v>
      </c>
      <c r="B43143" s="81" t="s">
        <v>4872</v>
      </c>
      <c r="C43143" s="82" t="s">
        <v>4870</v>
      </c>
      <c r="D43143" s="82" t="s">
        <v>4873</v>
      </c>
      <c r="E43143" s="82" t="s">
        <v>4874</v>
      </c>
      <c r="F43143" s="83" t="s">
        <v>4875</v>
      </c>
    </row>
    <row r="43144" spans="1:6" ht="409.6" hidden="1" customHeight="1" x14ac:dyDescent="0.2"/>
    <row r="43145" spans="1:6" ht="25.5" customHeight="1" x14ac:dyDescent="0.2">
      <c r="A43145" s="84" t="s">
        <v>7739</v>
      </c>
      <c r="B43145" s="85" t="s">
        <v>7740</v>
      </c>
      <c r="C43145" s="86" t="s">
        <v>9</v>
      </c>
      <c r="D43145" s="87">
        <v>1</v>
      </c>
      <c r="E43145" s="88">
        <v>1161072</v>
      </c>
      <c r="F43145" s="89">
        <f>+D43145*E43145</f>
        <v>1161072</v>
      </c>
    </row>
    <row r="43146" spans="1:6" ht="409.6" hidden="1" customHeight="1" x14ac:dyDescent="0.2"/>
    <row r="43147" spans="1:6" ht="25.5" customHeight="1" x14ac:dyDescent="0.2">
      <c r="A43147" s="84" t="s">
        <v>5032</v>
      </c>
      <c r="B43147" s="85" t="s">
        <v>5033</v>
      </c>
      <c r="C43147" s="86" t="s">
        <v>9</v>
      </c>
      <c r="D43147" s="87">
        <v>3.4649999999999999</v>
      </c>
      <c r="E43147" s="88">
        <v>16353</v>
      </c>
      <c r="F43147" s="89">
        <f>+D43147*E43147</f>
        <v>56663.144999999997</v>
      </c>
    </row>
    <row r="43148" spans="1:6" ht="409.6" hidden="1" customHeight="1" x14ac:dyDescent="0.2"/>
    <row r="43149" spans="1:6" ht="25.5" customHeight="1" x14ac:dyDescent="0.2">
      <c r="A43149" s="84" t="s">
        <v>7518</v>
      </c>
      <c r="B43149" s="85" t="s">
        <v>7519</v>
      </c>
      <c r="C43149" s="86" t="s">
        <v>9</v>
      </c>
      <c r="D43149" s="87">
        <v>1</v>
      </c>
      <c r="E43149" s="88">
        <v>70500</v>
      </c>
      <c r="F43149" s="89">
        <f>+D43149*E43149</f>
        <v>70500</v>
      </c>
    </row>
    <row r="43150" spans="1:6" ht="409.6" hidden="1" customHeight="1" x14ac:dyDescent="0.2"/>
    <row r="43151" spans="1:6" ht="25.5" customHeight="1" x14ac:dyDescent="0.2">
      <c r="A43151" s="84" t="s">
        <v>7731</v>
      </c>
      <c r="B43151" s="85" t="s">
        <v>7732</v>
      </c>
      <c r="C43151" s="86" t="s">
        <v>9</v>
      </c>
      <c r="D43151" s="87">
        <v>4</v>
      </c>
      <c r="E43151" s="88">
        <v>30715</v>
      </c>
      <c r="F43151" s="89">
        <f>+D43151*E43151</f>
        <v>122860</v>
      </c>
    </row>
    <row r="43152" spans="1:6" ht="409.6" hidden="1" customHeight="1" x14ac:dyDescent="0.2"/>
    <row r="43153" spans="1:6" ht="25.5" customHeight="1" thickBot="1" x14ac:dyDescent="0.25">
      <c r="A43153" s="84" t="s">
        <v>7735</v>
      </c>
      <c r="B43153" s="85" t="s">
        <v>7736</v>
      </c>
      <c r="C43153" s="86" t="s">
        <v>117</v>
      </c>
      <c r="D43153" s="87">
        <v>6.7320000000000002</v>
      </c>
      <c r="E43153" s="88">
        <v>162600</v>
      </c>
      <c r="F43153" s="89">
        <f>+D43153*E43153</f>
        <v>1094623.2</v>
      </c>
    </row>
    <row r="43154" spans="1:6" ht="409.6" hidden="1" customHeight="1" thickBot="1" x14ac:dyDescent="0.25"/>
    <row r="43155" spans="1:6" ht="13.5" customHeight="1" thickBot="1" x14ac:dyDescent="0.25">
      <c r="A43155" s="90" t="s">
        <v>4883</v>
      </c>
      <c r="B43155" s="91"/>
      <c r="C43155" s="92">
        <v>98.360384174678799</v>
      </c>
      <c r="D43155" s="91"/>
      <c r="E43155" s="93" t="s">
        <v>4884</v>
      </c>
      <c r="F43155" s="94">
        <v>2505718</v>
      </c>
    </row>
    <row r="43156" spans="1:6" ht="0.2" customHeight="1" x14ac:dyDescent="0.2"/>
    <row r="43157" spans="1:6" ht="12.75" customHeight="1" x14ac:dyDescent="0.2">
      <c r="A43157" s="80" t="s">
        <v>4871</v>
      </c>
      <c r="B43157" s="81" t="s">
        <v>4885</v>
      </c>
      <c r="C43157" s="82" t="s">
        <v>4870</v>
      </c>
      <c r="D43157" s="82" t="s">
        <v>4873</v>
      </c>
      <c r="E43157" s="82" t="s">
        <v>4874</v>
      </c>
      <c r="F43157" s="83" t="s">
        <v>4875</v>
      </c>
    </row>
    <row r="43158" spans="1:6" ht="409.6" hidden="1" customHeight="1" x14ac:dyDescent="0.2"/>
    <row r="43159" spans="1:6" ht="25.5" customHeight="1" thickBot="1" x14ac:dyDescent="0.25">
      <c r="A43159" s="84" t="s">
        <v>4947</v>
      </c>
      <c r="B43159" s="85" t="s">
        <v>4948</v>
      </c>
      <c r="C43159" s="86" t="s">
        <v>4888</v>
      </c>
      <c r="D43159" s="87">
        <v>0.2</v>
      </c>
      <c r="E43159" s="88">
        <v>198902</v>
      </c>
      <c r="F43159" s="89">
        <f>+D43159*E43159</f>
        <v>39780.400000000001</v>
      </c>
    </row>
    <row r="43160" spans="1:6" ht="409.6" hidden="1" customHeight="1" x14ac:dyDescent="0.2"/>
    <row r="43161" spans="1:6" ht="13.5" customHeight="1" thickBot="1" x14ac:dyDescent="0.25">
      <c r="A43161" s="90" t="s">
        <v>4893</v>
      </c>
      <c r="B43161" s="91"/>
      <c r="C43161" s="92">
        <v>1.56153888125828</v>
      </c>
      <c r="D43161" s="91"/>
      <c r="E43161" s="93" t="s">
        <v>4884</v>
      </c>
      <c r="F43161" s="94">
        <v>39780</v>
      </c>
    </row>
    <row r="43162" spans="1:6" ht="0.2" customHeight="1" x14ac:dyDescent="0.2"/>
    <row r="43163" spans="1:6" ht="12.75" customHeight="1" x14ac:dyDescent="0.2">
      <c r="A43163" s="80" t="s">
        <v>4871</v>
      </c>
      <c r="B43163" s="81" t="s">
        <v>4894</v>
      </c>
      <c r="C43163" s="82" t="s">
        <v>4870</v>
      </c>
      <c r="D43163" s="82" t="s">
        <v>4873</v>
      </c>
      <c r="E43163" s="82" t="s">
        <v>4874</v>
      </c>
      <c r="F43163" s="83" t="s">
        <v>4875</v>
      </c>
    </row>
    <row r="43164" spans="1:6" ht="409.6" hidden="1" customHeight="1" x14ac:dyDescent="0.2"/>
    <row r="43165" spans="1:6" ht="25.5" customHeight="1" thickBot="1" x14ac:dyDescent="0.25">
      <c r="A43165" s="84" t="s">
        <v>4895</v>
      </c>
      <c r="B43165" s="85" t="s">
        <v>4896</v>
      </c>
      <c r="C43165" s="86" t="s">
        <v>4897</v>
      </c>
      <c r="D43165" s="87">
        <v>0.05</v>
      </c>
      <c r="E43165" s="88">
        <v>39780</v>
      </c>
      <c r="F43165" s="89">
        <f>+D43165*E43165</f>
        <v>1989</v>
      </c>
    </row>
    <row r="43166" spans="1:6" ht="409.6" hidden="1" customHeight="1" thickBot="1" x14ac:dyDescent="0.25"/>
    <row r="43167" spans="1:6" ht="13.5" customHeight="1" thickBot="1" x14ac:dyDescent="0.25">
      <c r="A43167" s="90" t="s">
        <v>4898</v>
      </c>
      <c r="B43167" s="91"/>
      <c r="C43167" s="92">
        <v>7.8076944062913795E-2</v>
      </c>
      <c r="D43167" s="91"/>
      <c r="E43167" s="93" t="s">
        <v>4884</v>
      </c>
      <c r="F43167" s="94">
        <v>1989</v>
      </c>
    </row>
    <row r="43168" spans="1:6" ht="0.2" customHeight="1" thickBot="1" x14ac:dyDescent="0.25"/>
    <row r="43169" spans="1:6" ht="12.75" customHeight="1" thickBot="1" x14ac:dyDescent="0.3">
      <c r="A43169" s="157" t="s">
        <v>4909</v>
      </c>
      <c r="B43169" s="158"/>
      <c r="C43169" s="158"/>
      <c r="D43169" s="158"/>
      <c r="E43169" s="159">
        <v>2547487</v>
      </c>
      <c r="F43169" s="160"/>
    </row>
    <row r="43170" spans="1:6" ht="12.75" customHeight="1" x14ac:dyDescent="0.2"/>
    <row r="43171" spans="1:6" ht="12.75" customHeight="1" x14ac:dyDescent="0.2"/>
    <row r="43172" spans="1:6" ht="409.6" hidden="1" customHeight="1" x14ac:dyDescent="0.2"/>
    <row r="43173" spans="1:6" ht="12.75" customHeight="1" x14ac:dyDescent="0.25">
      <c r="A43173" s="144" t="s">
        <v>4868</v>
      </c>
      <c r="B43173" s="145"/>
      <c r="C43173" s="145"/>
      <c r="D43173" s="145"/>
      <c r="E43173" s="146"/>
      <c r="F43173" s="147"/>
    </row>
    <row r="43174" spans="1:6" ht="12.75" customHeight="1" x14ac:dyDescent="0.2">
      <c r="A43174" s="138" t="s">
        <v>4561</v>
      </c>
      <c r="B43174" s="139"/>
      <c r="C43174" s="139"/>
      <c r="D43174" s="140"/>
      <c r="E43174" s="76" t="s">
        <v>4869</v>
      </c>
      <c r="F43174" s="77" t="s">
        <v>4870</v>
      </c>
    </row>
    <row r="43175" spans="1:6" ht="12.75" customHeight="1" x14ac:dyDescent="0.2">
      <c r="A43175" s="141"/>
      <c r="B43175" s="142"/>
      <c r="C43175" s="142"/>
      <c r="D43175" s="143"/>
      <c r="E43175" s="78" t="s">
        <v>4560</v>
      </c>
      <c r="F43175" s="79" t="s">
        <v>9</v>
      </c>
    </row>
    <row r="43176" spans="1:6" ht="409.6" hidden="1" customHeight="1" x14ac:dyDescent="0.2"/>
    <row r="43177" spans="1:6" ht="12.75" customHeight="1" x14ac:dyDescent="0.2">
      <c r="A43177" s="80" t="s">
        <v>4871</v>
      </c>
      <c r="B43177" s="81" t="s">
        <v>4872</v>
      </c>
      <c r="C43177" s="82" t="s">
        <v>4870</v>
      </c>
      <c r="D43177" s="82" t="s">
        <v>4873</v>
      </c>
      <c r="E43177" s="82" t="s">
        <v>4874</v>
      </c>
      <c r="F43177" s="83" t="s">
        <v>4875</v>
      </c>
    </row>
    <row r="43178" spans="1:6" ht="409.6" hidden="1" customHeight="1" x14ac:dyDescent="0.2"/>
    <row r="43179" spans="1:6" ht="25.5" customHeight="1" x14ac:dyDescent="0.2">
      <c r="A43179" s="84" t="s">
        <v>7741</v>
      </c>
      <c r="B43179" s="85" t="s">
        <v>7742</v>
      </c>
      <c r="C43179" s="86" t="s">
        <v>9</v>
      </c>
      <c r="D43179" s="87">
        <v>1.018</v>
      </c>
      <c r="E43179" s="88">
        <v>280550</v>
      </c>
      <c r="F43179" s="89">
        <f>+D43179*E43179</f>
        <v>285599.90000000002</v>
      </c>
    </row>
    <row r="43180" spans="1:6" ht="409.6" hidden="1" customHeight="1" x14ac:dyDescent="0.2"/>
    <row r="43181" spans="1:6" ht="25.5" customHeight="1" x14ac:dyDescent="0.2">
      <c r="A43181" s="84" t="s">
        <v>5032</v>
      </c>
      <c r="B43181" s="85" t="s">
        <v>5033</v>
      </c>
      <c r="C43181" s="86" t="s">
        <v>9</v>
      </c>
      <c r="D43181" s="87">
        <v>3.4649999999999999</v>
      </c>
      <c r="E43181" s="88">
        <v>16353</v>
      </c>
      <c r="F43181" s="89">
        <f>+D43181*E43181</f>
        <v>56663.144999999997</v>
      </c>
    </row>
    <row r="43182" spans="1:6" ht="409.6" hidden="1" customHeight="1" x14ac:dyDescent="0.2"/>
    <row r="43183" spans="1:6" ht="25.5" customHeight="1" thickBot="1" x14ac:dyDescent="0.25">
      <c r="A43183" s="84" t="s">
        <v>7743</v>
      </c>
      <c r="B43183" s="85" t="s">
        <v>7744</v>
      </c>
      <c r="C43183" s="86" t="s">
        <v>117</v>
      </c>
      <c r="D43183" s="87">
        <v>1.21</v>
      </c>
      <c r="E43183" s="88">
        <v>144400</v>
      </c>
      <c r="F43183" s="89">
        <f>+D43183*E43183</f>
        <v>174724</v>
      </c>
    </row>
    <row r="43184" spans="1:6" ht="409.6" hidden="1" customHeight="1" x14ac:dyDescent="0.2"/>
    <row r="43185" spans="1:6" ht="13.5" customHeight="1" thickBot="1" x14ac:dyDescent="0.25">
      <c r="A43185" s="90" t="s">
        <v>4883</v>
      </c>
      <c r="B43185" s="91"/>
      <c r="C43185" s="92">
        <v>92.5246440306681</v>
      </c>
      <c r="D43185" s="91"/>
      <c r="E43185" s="93" t="s">
        <v>4884</v>
      </c>
      <c r="F43185" s="94">
        <v>516987</v>
      </c>
    </row>
    <row r="43186" spans="1:6" ht="0.2" customHeight="1" x14ac:dyDescent="0.2"/>
    <row r="43187" spans="1:6" ht="12.75" customHeight="1" x14ac:dyDescent="0.2">
      <c r="A43187" s="80" t="s">
        <v>4871</v>
      </c>
      <c r="B43187" s="81" t="s">
        <v>4885</v>
      </c>
      <c r="C43187" s="82" t="s">
        <v>4870</v>
      </c>
      <c r="D43187" s="82" t="s">
        <v>4873</v>
      </c>
      <c r="E43187" s="82" t="s">
        <v>4874</v>
      </c>
      <c r="F43187" s="83" t="s">
        <v>4875</v>
      </c>
    </row>
    <row r="43188" spans="1:6" ht="409.6" hidden="1" customHeight="1" x14ac:dyDescent="0.2"/>
    <row r="43189" spans="1:6" ht="25.5" customHeight="1" thickBot="1" x14ac:dyDescent="0.25">
      <c r="A43189" s="84" t="s">
        <v>4947</v>
      </c>
      <c r="B43189" s="85" t="s">
        <v>4948</v>
      </c>
      <c r="C43189" s="86" t="s">
        <v>4888</v>
      </c>
      <c r="D43189" s="87">
        <v>0.2</v>
      </c>
      <c r="E43189" s="88">
        <v>198902</v>
      </c>
      <c r="F43189" s="89">
        <f>+D43189*E43189</f>
        <v>39780.400000000001</v>
      </c>
    </row>
    <row r="43190" spans="1:6" ht="409.6" hidden="1" customHeight="1" thickBot="1" x14ac:dyDescent="0.25"/>
    <row r="43191" spans="1:6" ht="13.5" customHeight="1" thickBot="1" x14ac:dyDescent="0.25">
      <c r="A43191" s="90" t="s">
        <v>4893</v>
      </c>
      <c r="B43191" s="91"/>
      <c r="C43191" s="92">
        <v>7.1193866374589296</v>
      </c>
      <c r="D43191" s="91"/>
      <c r="E43191" s="93" t="s">
        <v>4884</v>
      </c>
      <c r="F43191" s="94">
        <v>39780</v>
      </c>
    </row>
    <row r="43192" spans="1:6" ht="0.2" customHeight="1" x14ac:dyDescent="0.2"/>
    <row r="43193" spans="1:6" ht="12.75" customHeight="1" x14ac:dyDescent="0.2">
      <c r="A43193" s="80" t="s">
        <v>4871</v>
      </c>
      <c r="B43193" s="81" t="s">
        <v>4894</v>
      </c>
      <c r="C43193" s="82" t="s">
        <v>4870</v>
      </c>
      <c r="D43193" s="82" t="s">
        <v>4873</v>
      </c>
      <c r="E43193" s="82" t="s">
        <v>4874</v>
      </c>
      <c r="F43193" s="83" t="s">
        <v>4875</v>
      </c>
    </row>
    <row r="43194" spans="1:6" ht="409.6" hidden="1" customHeight="1" x14ac:dyDescent="0.2"/>
    <row r="43195" spans="1:6" ht="25.5" customHeight="1" thickBot="1" x14ac:dyDescent="0.25">
      <c r="A43195" s="84" t="s">
        <v>4895</v>
      </c>
      <c r="B43195" s="85" t="s">
        <v>4896</v>
      </c>
      <c r="C43195" s="86" t="s">
        <v>4897</v>
      </c>
      <c r="D43195" s="87">
        <v>0.05</v>
      </c>
      <c r="E43195" s="88">
        <v>39780</v>
      </c>
      <c r="F43195" s="89">
        <f>+D43195*E43195</f>
        <v>1989</v>
      </c>
    </row>
    <row r="43196" spans="1:6" ht="409.6" hidden="1" customHeight="1" thickBot="1" x14ac:dyDescent="0.25"/>
    <row r="43197" spans="1:6" ht="13.5" customHeight="1" thickBot="1" x14ac:dyDescent="0.25">
      <c r="A43197" s="90" t="s">
        <v>4898</v>
      </c>
      <c r="B43197" s="91"/>
      <c r="C43197" s="92">
        <v>0.35596933187294599</v>
      </c>
      <c r="D43197" s="91"/>
      <c r="E43197" s="93" t="s">
        <v>4884</v>
      </c>
      <c r="F43197" s="94">
        <v>1989</v>
      </c>
    </row>
    <row r="43198" spans="1:6" ht="0.2" customHeight="1" thickBot="1" x14ac:dyDescent="0.25"/>
    <row r="43199" spans="1:6" ht="12.75" customHeight="1" thickBot="1" x14ac:dyDescent="0.3">
      <c r="A43199" s="157" t="s">
        <v>4909</v>
      </c>
      <c r="B43199" s="158"/>
      <c r="C43199" s="158"/>
      <c r="D43199" s="158"/>
      <c r="E43199" s="159">
        <v>558756</v>
      </c>
      <c r="F43199" s="160"/>
    </row>
    <row r="43200" spans="1:6" ht="12.75" customHeight="1" x14ac:dyDescent="0.2"/>
    <row r="43201" spans="1:6" ht="12.75" customHeight="1" x14ac:dyDescent="0.2"/>
    <row r="43202" spans="1:6" ht="409.6" hidden="1" customHeight="1" x14ac:dyDescent="0.2"/>
    <row r="43203" spans="1:6" ht="12.75" customHeight="1" x14ac:dyDescent="0.25">
      <c r="A43203" s="144" t="s">
        <v>4868</v>
      </c>
      <c r="B43203" s="145"/>
      <c r="C43203" s="145"/>
      <c r="D43203" s="145"/>
      <c r="E43203" s="146"/>
      <c r="F43203" s="147"/>
    </row>
    <row r="43204" spans="1:6" ht="12.75" customHeight="1" x14ac:dyDescent="0.2">
      <c r="A43204" s="138" t="s">
        <v>4563</v>
      </c>
      <c r="B43204" s="139"/>
      <c r="C43204" s="139"/>
      <c r="D43204" s="140"/>
      <c r="E43204" s="76" t="s">
        <v>4869</v>
      </c>
      <c r="F43204" s="77" t="s">
        <v>4870</v>
      </c>
    </row>
    <row r="43205" spans="1:6" ht="12.75" customHeight="1" x14ac:dyDescent="0.2">
      <c r="A43205" s="141"/>
      <c r="B43205" s="142"/>
      <c r="C43205" s="142"/>
      <c r="D43205" s="143"/>
      <c r="E43205" s="78" t="s">
        <v>4562</v>
      </c>
      <c r="F43205" s="79" t="s">
        <v>9</v>
      </c>
    </row>
    <row r="43206" spans="1:6" ht="409.6" hidden="1" customHeight="1" x14ac:dyDescent="0.2"/>
    <row r="43207" spans="1:6" ht="12.75" customHeight="1" x14ac:dyDescent="0.2">
      <c r="A43207" s="80" t="s">
        <v>4871</v>
      </c>
      <c r="B43207" s="81" t="s">
        <v>4872</v>
      </c>
      <c r="C43207" s="82" t="s">
        <v>4870</v>
      </c>
      <c r="D43207" s="82" t="s">
        <v>4873</v>
      </c>
      <c r="E43207" s="82" t="s">
        <v>4874</v>
      </c>
      <c r="F43207" s="83" t="s">
        <v>4875</v>
      </c>
    </row>
    <row r="43208" spans="1:6" ht="409.6" hidden="1" customHeight="1" x14ac:dyDescent="0.2"/>
    <row r="43209" spans="1:6" ht="25.5" customHeight="1" x14ac:dyDescent="0.2">
      <c r="A43209" s="84" t="s">
        <v>7745</v>
      </c>
      <c r="B43209" s="85" t="s">
        <v>7746</v>
      </c>
      <c r="C43209" s="86" t="s">
        <v>9</v>
      </c>
      <c r="D43209" s="87">
        <v>1</v>
      </c>
      <c r="E43209" s="88">
        <v>559103</v>
      </c>
      <c r="F43209" s="89">
        <f>+D43209*E43209</f>
        <v>559103</v>
      </c>
    </row>
    <row r="43210" spans="1:6" ht="409.6" hidden="1" customHeight="1" x14ac:dyDescent="0.2"/>
    <row r="43211" spans="1:6" ht="25.5" customHeight="1" x14ac:dyDescent="0.2">
      <c r="A43211" s="84" t="s">
        <v>5032</v>
      </c>
      <c r="B43211" s="85" t="s">
        <v>5033</v>
      </c>
      <c r="C43211" s="86" t="s">
        <v>9</v>
      </c>
      <c r="D43211" s="87">
        <v>1.7050000000000001</v>
      </c>
      <c r="E43211" s="88">
        <v>16353</v>
      </c>
      <c r="F43211" s="89">
        <f>+D43211*E43211</f>
        <v>27881.865000000002</v>
      </c>
    </row>
    <row r="43212" spans="1:6" ht="409.6" hidden="1" customHeight="1" x14ac:dyDescent="0.2"/>
    <row r="43213" spans="1:6" ht="25.5" customHeight="1" x14ac:dyDescent="0.2">
      <c r="A43213" s="84" t="s">
        <v>7518</v>
      </c>
      <c r="B43213" s="85" t="s">
        <v>7519</v>
      </c>
      <c r="C43213" s="86" t="s">
        <v>9</v>
      </c>
      <c r="D43213" s="87">
        <v>1</v>
      </c>
      <c r="E43213" s="88">
        <v>70500</v>
      </c>
      <c r="F43213" s="89">
        <f>+D43213*E43213</f>
        <v>70500</v>
      </c>
    </row>
    <row r="43214" spans="1:6" ht="409.6" hidden="1" customHeight="1" x14ac:dyDescent="0.2"/>
    <row r="43215" spans="1:6" ht="25.5" customHeight="1" x14ac:dyDescent="0.2">
      <c r="A43215" s="84" t="s">
        <v>7731</v>
      </c>
      <c r="B43215" s="85" t="s">
        <v>7732</v>
      </c>
      <c r="C43215" s="86" t="s">
        <v>9</v>
      </c>
      <c r="D43215" s="87">
        <v>1</v>
      </c>
      <c r="E43215" s="88">
        <v>30715</v>
      </c>
      <c r="F43215" s="89">
        <f>+D43215*E43215</f>
        <v>30715</v>
      </c>
    </row>
    <row r="43216" spans="1:6" ht="409.6" hidden="1" customHeight="1" x14ac:dyDescent="0.2"/>
    <row r="43217" spans="1:6" ht="25.5" customHeight="1" thickBot="1" x14ac:dyDescent="0.25">
      <c r="A43217" s="84" t="s">
        <v>7735</v>
      </c>
      <c r="B43217" s="85" t="s">
        <v>7736</v>
      </c>
      <c r="C43217" s="86" t="s">
        <v>117</v>
      </c>
      <c r="D43217" s="87">
        <v>2.2999999999999998</v>
      </c>
      <c r="E43217" s="88">
        <v>162600</v>
      </c>
      <c r="F43217" s="89">
        <f>+D43217*E43217</f>
        <v>373980</v>
      </c>
    </row>
    <row r="43218" spans="1:6" ht="409.6" hidden="1" customHeight="1" thickBot="1" x14ac:dyDescent="0.25"/>
    <row r="43219" spans="1:6" ht="13.5" customHeight="1" thickBot="1" x14ac:dyDescent="0.25">
      <c r="A43219" s="90" t="s">
        <v>4883</v>
      </c>
      <c r="B43219" s="91"/>
      <c r="C43219" s="92">
        <v>96.216401301147101</v>
      </c>
      <c r="D43219" s="91"/>
      <c r="E43219" s="93" t="s">
        <v>4884</v>
      </c>
      <c r="F43219" s="94">
        <v>1062180</v>
      </c>
    </row>
    <row r="43220" spans="1:6" ht="0.2" customHeight="1" x14ac:dyDescent="0.2"/>
    <row r="43221" spans="1:6" ht="12.75" customHeight="1" x14ac:dyDescent="0.2">
      <c r="A43221" s="80" t="s">
        <v>4871</v>
      </c>
      <c r="B43221" s="81" t="s">
        <v>4885</v>
      </c>
      <c r="C43221" s="82" t="s">
        <v>4870</v>
      </c>
      <c r="D43221" s="82" t="s">
        <v>4873</v>
      </c>
      <c r="E43221" s="82" t="s">
        <v>4874</v>
      </c>
      <c r="F43221" s="83" t="s">
        <v>4875</v>
      </c>
    </row>
    <row r="43222" spans="1:6" ht="409.6" hidden="1" customHeight="1" x14ac:dyDescent="0.2"/>
    <row r="43223" spans="1:6" ht="25.5" customHeight="1" thickBot="1" x14ac:dyDescent="0.25">
      <c r="A43223" s="84" t="s">
        <v>4947</v>
      </c>
      <c r="B43223" s="85" t="s">
        <v>4948</v>
      </c>
      <c r="C43223" s="86" t="s">
        <v>4888</v>
      </c>
      <c r="D43223" s="87">
        <v>0.2</v>
      </c>
      <c r="E43223" s="88">
        <v>198902</v>
      </c>
      <c r="F43223" s="89">
        <f>+D43223*E43223</f>
        <v>39780.400000000001</v>
      </c>
    </row>
    <row r="43224" spans="1:6" ht="409.6" hidden="1" customHeight="1" thickBot="1" x14ac:dyDescent="0.25"/>
    <row r="43225" spans="1:6" ht="13.5" customHeight="1" thickBot="1" x14ac:dyDescent="0.25">
      <c r="A43225" s="90" t="s">
        <v>4893</v>
      </c>
      <c r="B43225" s="91"/>
      <c r="C43225" s="92">
        <v>3.6034273322408898</v>
      </c>
      <c r="D43225" s="91"/>
      <c r="E43225" s="93" t="s">
        <v>4884</v>
      </c>
      <c r="F43225" s="94">
        <v>39780</v>
      </c>
    </row>
    <row r="43226" spans="1:6" ht="0.2" customHeight="1" x14ac:dyDescent="0.2"/>
    <row r="43227" spans="1:6" ht="12.75" customHeight="1" x14ac:dyDescent="0.2">
      <c r="A43227" s="80" t="s">
        <v>4871</v>
      </c>
      <c r="B43227" s="81" t="s">
        <v>4894</v>
      </c>
      <c r="C43227" s="82" t="s">
        <v>4870</v>
      </c>
      <c r="D43227" s="82" t="s">
        <v>4873</v>
      </c>
      <c r="E43227" s="82" t="s">
        <v>4874</v>
      </c>
      <c r="F43227" s="83" t="s">
        <v>4875</v>
      </c>
    </row>
    <row r="43228" spans="1:6" ht="409.6" hidden="1" customHeight="1" x14ac:dyDescent="0.2"/>
    <row r="43229" spans="1:6" ht="25.5" customHeight="1" thickBot="1" x14ac:dyDescent="0.25">
      <c r="A43229" s="84" t="s">
        <v>4895</v>
      </c>
      <c r="B43229" s="85" t="s">
        <v>4896</v>
      </c>
      <c r="C43229" s="86" t="s">
        <v>4897</v>
      </c>
      <c r="D43229" s="87">
        <v>0.05</v>
      </c>
      <c r="E43229" s="88">
        <v>39780</v>
      </c>
      <c r="F43229" s="89">
        <f>+D43229*E43229</f>
        <v>1989</v>
      </c>
    </row>
    <row r="43230" spans="1:6" ht="409.6" hidden="1" customHeight="1" thickBot="1" x14ac:dyDescent="0.25"/>
    <row r="43231" spans="1:6" ht="13.5" customHeight="1" thickBot="1" x14ac:dyDescent="0.25">
      <c r="A43231" s="90" t="s">
        <v>4898</v>
      </c>
      <c r="B43231" s="91"/>
      <c r="C43231" s="92">
        <v>0.180171366612045</v>
      </c>
      <c r="D43231" s="91"/>
      <c r="E43231" s="93" t="s">
        <v>4884</v>
      </c>
      <c r="F43231" s="94">
        <v>1989</v>
      </c>
    </row>
    <row r="43232" spans="1:6" ht="0.2" customHeight="1" x14ac:dyDescent="0.2"/>
    <row r="43233" spans="1:6" ht="12.75" customHeight="1" thickBot="1" x14ac:dyDescent="0.3">
      <c r="A43233" s="157" t="s">
        <v>4909</v>
      </c>
      <c r="B43233" s="158"/>
      <c r="C43233" s="158"/>
      <c r="D43233" s="158"/>
      <c r="E43233" s="159">
        <v>1103949</v>
      </c>
      <c r="F43233" s="160"/>
    </row>
    <row r="43234" spans="1:6" ht="12.75" customHeight="1" x14ac:dyDescent="0.2"/>
    <row r="43235" spans="1:6" ht="12.75" customHeight="1" x14ac:dyDescent="0.2"/>
    <row r="43236" spans="1:6" ht="409.6" hidden="1" customHeight="1" x14ac:dyDescent="0.2"/>
    <row r="43237" spans="1:6" ht="12.75" customHeight="1" x14ac:dyDescent="0.25">
      <c r="A43237" s="144" t="s">
        <v>4868</v>
      </c>
      <c r="B43237" s="145"/>
      <c r="C43237" s="145"/>
      <c r="D43237" s="145"/>
      <c r="E43237" s="146"/>
      <c r="F43237" s="147"/>
    </row>
    <row r="43238" spans="1:6" ht="12.75" customHeight="1" x14ac:dyDescent="0.2">
      <c r="A43238" s="138" t="s">
        <v>4565</v>
      </c>
      <c r="B43238" s="139"/>
      <c r="C43238" s="139"/>
      <c r="D43238" s="140"/>
      <c r="E43238" s="76" t="s">
        <v>4869</v>
      </c>
      <c r="F43238" s="77" t="s">
        <v>4870</v>
      </c>
    </row>
    <row r="43239" spans="1:6" ht="12.75" customHeight="1" x14ac:dyDescent="0.2">
      <c r="A43239" s="141"/>
      <c r="B43239" s="142"/>
      <c r="C43239" s="142"/>
      <c r="D43239" s="143"/>
      <c r="E43239" s="78" t="s">
        <v>4564</v>
      </c>
      <c r="F43239" s="79" t="s">
        <v>9</v>
      </c>
    </row>
    <row r="43240" spans="1:6" ht="409.6" hidden="1" customHeight="1" x14ac:dyDescent="0.2"/>
    <row r="43241" spans="1:6" ht="12.75" customHeight="1" x14ac:dyDescent="0.2">
      <c r="A43241" s="80" t="s">
        <v>4871</v>
      </c>
      <c r="B43241" s="81" t="s">
        <v>4872</v>
      </c>
      <c r="C43241" s="82" t="s">
        <v>4870</v>
      </c>
      <c r="D43241" s="82" t="s">
        <v>4873</v>
      </c>
      <c r="E43241" s="82" t="s">
        <v>4874</v>
      </c>
      <c r="F43241" s="83" t="s">
        <v>4875</v>
      </c>
    </row>
    <row r="43242" spans="1:6" ht="409.6" hidden="1" customHeight="1" x14ac:dyDescent="0.2"/>
    <row r="43243" spans="1:6" ht="25.5" customHeight="1" x14ac:dyDescent="0.2">
      <c r="A43243" s="84" t="s">
        <v>7747</v>
      </c>
      <c r="B43243" s="85" t="s">
        <v>7748</v>
      </c>
      <c r="C43243" s="86" t="s">
        <v>9</v>
      </c>
      <c r="D43243" s="87">
        <v>1</v>
      </c>
      <c r="E43243" s="88">
        <v>704120</v>
      </c>
      <c r="F43243" s="89">
        <f>+D43243*E43243</f>
        <v>704120</v>
      </c>
    </row>
    <row r="43244" spans="1:6" ht="409.6" hidden="1" customHeight="1" x14ac:dyDescent="0.2"/>
    <row r="43245" spans="1:6" ht="25.5" customHeight="1" thickBot="1" x14ac:dyDescent="0.25">
      <c r="A43245" s="84" t="s">
        <v>5032</v>
      </c>
      <c r="B43245" s="85" t="s">
        <v>5033</v>
      </c>
      <c r="C43245" s="86" t="s">
        <v>9</v>
      </c>
      <c r="D43245" s="87">
        <v>2</v>
      </c>
      <c r="E43245" s="88">
        <v>16353</v>
      </c>
      <c r="F43245" s="89">
        <f>+D43245*E43245</f>
        <v>32706</v>
      </c>
    </row>
    <row r="43246" spans="1:6" ht="409.6" hidden="1" customHeight="1" thickBot="1" x14ac:dyDescent="0.25"/>
    <row r="43247" spans="1:6" ht="13.5" customHeight="1" thickBot="1" x14ac:dyDescent="0.25">
      <c r="A43247" s="90" t="s">
        <v>4883</v>
      </c>
      <c r="B43247" s="91"/>
      <c r="C43247" s="92">
        <v>91.182760037422199</v>
      </c>
      <c r="D43247" s="91"/>
      <c r="E43247" s="93" t="s">
        <v>4884</v>
      </c>
      <c r="F43247" s="94">
        <v>736826</v>
      </c>
    </row>
    <row r="43248" spans="1:6" ht="0.2" customHeight="1" x14ac:dyDescent="0.2"/>
    <row r="43249" spans="1:6" ht="12.75" customHeight="1" x14ac:dyDescent="0.2">
      <c r="A43249" s="80" t="s">
        <v>4871</v>
      </c>
      <c r="B43249" s="81" t="s">
        <v>4885</v>
      </c>
      <c r="C43249" s="82" t="s">
        <v>4870</v>
      </c>
      <c r="D43249" s="82" t="s">
        <v>4873</v>
      </c>
      <c r="E43249" s="82" t="s">
        <v>4874</v>
      </c>
      <c r="F43249" s="83" t="s">
        <v>4875</v>
      </c>
    </row>
    <row r="43250" spans="1:6" ht="409.6" hidden="1" customHeight="1" x14ac:dyDescent="0.2"/>
    <row r="43251" spans="1:6" ht="25.5" customHeight="1" thickBot="1" x14ac:dyDescent="0.25">
      <c r="A43251" s="84" t="s">
        <v>4935</v>
      </c>
      <c r="B43251" s="85" t="s">
        <v>4936</v>
      </c>
      <c r="C43251" s="86" t="s">
        <v>4888</v>
      </c>
      <c r="D43251" s="87">
        <v>0.34116000000000002</v>
      </c>
      <c r="E43251" s="88">
        <v>198902</v>
      </c>
      <c r="F43251" s="89">
        <f>+D43251*E43251</f>
        <v>67857.406320000009</v>
      </c>
    </row>
    <row r="43252" spans="1:6" ht="409.6" hidden="1" customHeight="1" thickBot="1" x14ac:dyDescent="0.25"/>
    <row r="43253" spans="1:6" ht="13.5" customHeight="1" thickBot="1" x14ac:dyDescent="0.25">
      <c r="A43253" s="90" t="s">
        <v>4893</v>
      </c>
      <c r="B43253" s="91"/>
      <c r="C43253" s="92">
        <v>8.3973537142545993</v>
      </c>
      <c r="D43253" s="91"/>
      <c r="E43253" s="93" t="s">
        <v>4884</v>
      </c>
      <c r="F43253" s="94">
        <v>67857</v>
      </c>
    </row>
    <row r="43254" spans="1:6" ht="0.2" customHeight="1" x14ac:dyDescent="0.2"/>
    <row r="43255" spans="1:6" ht="12.75" customHeight="1" x14ac:dyDescent="0.2">
      <c r="A43255" s="80" t="s">
        <v>4871</v>
      </c>
      <c r="B43255" s="81" t="s">
        <v>4894</v>
      </c>
      <c r="C43255" s="82" t="s">
        <v>4870</v>
      </c>
      <c r="D43255" s="82" t="s">
        <v>4873</v>
      </c>
      <c r="E43255" s="82" t="s">
        <v>4874</v>
      </c>
      <c r="F43255" s="83" t="s">
        <v>4875</v>
      </c>
    </row>
    <row r="43256" spans="1:6" ht="409.6" hidden="1" customHeight="1" x14ac:dyDescent="0.2"/>
    <row r="43257" spans="1:6" ht="25.5" customHeight="1" thickBot="1" x14ac:dyDescent="0.25">
      <c r="A43257" s="84" t="s">
        <v>4895</v>
      </c>
      <c r="B43257" s="85" t="s">
        <v>4896</v>
      </c>
      <c r="C43257" s="86" t="s">
        <v>4897</v>
      </c>
      <c r="D43257" s="87">
        <v>0.05</v>
      </c>
      <c r="E43257" s="88">
        <v>67857</v>
      </c>
      <c r="F43257" s="89">
        <f>+D43257*E43257</f>
        <v>3392.8500000000004</v>
      </c>
    </row>
    <row r="43258" spans="1:6" ht="409.6" hidden="1" customHeight="1" thickBot="1" x14ac:dyDescent="0.25"/>
    <row r="43259" spans="1:6" ht="13.5" customHeight="1" thickBot="1" x14ac:dyDescent="0.25">
      <c r="A43259" s="90" t="s">
        <v>4898</v>
      </c>
      <c r="B43259" s="91"/>
      <c r="C43259" s="92">
        <v>0.419886248323178</v>
      </c>
      <c r="D43259" s="91"/>
      <c r="E43259" s="93" t="s">
        <v>4884</v>
      </c>
      <c r="F43259" s="94">
        <v>3393</v>
      </c>
    </row>
    <row r="43260" spans="1:6" ht="0.2" customHeight="1" thickBot="1" x14ac:dyDescent="0.25"/>
    <row r="43261" spans="1:6" ht="12.75" customHeight="1" thickBot="1" x14ac:dyDescent="0.3">
      <c r="A43261" s="157" t="s">
        <v>4909</v>
      </c>
      <c r="B43261" s="158"/>
      <c r="C43261" s="158"/>
      <c r="D43261" s="158"/>
      <c r="E43261" s="159">
        <v>808076</v>
      </c>
      <c r="F43261" s="160"/>
    </row>
    <row r="43262" spans="1:6" ht="12.75" customHeight="1" x14ac:dyDescent="0.2"/>
    <row r="43263" spans="1:6" ht="12.75" customHeight="1" x14ac:dyDescent="0.2"/>
    <row r="43264" spans="1:6" ht="409.6" hidden="1" customHeight="1" x14ac:dyDescent="0.2"/>
    <row r="43265" spans="1:6" ht="12.75" customHeight="1" x14ac:dyDescent="0.25">
      <c r="A43265" s="144" t="s">
        <v>4868</v>
      </c>
      <c r="B43265" s="145"/>
      <c r="C43265" s="145"/>
      <c r="D43265" s="145"/>
      <c r="E43265" s="146"/>
      <c r="F43265" s="147"/>
    </row>
    <row r="43266" spans="1:6" ht="12.75" customHeight="1" x14ac:dyDescent="0.2">
      <c r="A43266" s="138" t="s">
        <v>4567</v>
      </c>
      <c r="B43266" s="139"/>
      <c r="C43266" s="139"/>
      <c r="D43266" s="140"/>
      <c r="E43266" s="76" t="s">
        <v>4869</v>
      </c>
      <c r="F43266" s="77" t="s">
        <v>4870</v>
      </c>
    </row>
    <row r="43267" spans="1:6" ht="12.75" customHeight="1" x14ac:dyDescent="0.2">
      <c r="A43267" s="141"/>
      <c r="B43267" s="142"/>
      <c r="C43267" s="142"/>
      <c r="D43267" s="143"/>
      <c r="E43267" s="78" t="s">
        <v>4566</v>
      </c>
      <c r="F43267" s="79" t="s">
        <v>9</v>
      </c>
    </row>
    <row r="43268" spans="1:6" ht="409.6" hidden="1" customHeight="1" x14ac:dyDescent="0.2"/>
    <row r="43269" spans="1:6" ht="12.75" customHeight="1" x14ac:dyDescent="0.2">
      <c r="A43269" s="80" t="s">
        <v>4871</v>
      </c>
      <c r="B43269" s="81" t="s">
        <v>4872</v>
      </c>
      <c r="C43269" s="82" t="s">
        <v>4870</v>
      </c>
      <c r="D43269" s="82" t="s">
        <v>4873</v>
      </c>
      <c r="E43269" s="82" t="s">
        <v>4874</v>
      </c>
      <c r="F43269" s="83" t="s">
        <v>4875</v>
      </c>
    </row>
    <row r="43270" spans="1:6" ht="409.6" hidden="1" customHeight="1" x14ac:dyDescent="0.2"/>
    <row r="43271" spans="1:6" ht="25.5" customHeight="1" x14ac:dyDescent="0.2">
      <c r="A43271" s="84" t="s">
        <v>7749</v>
      </c>
      <c r="B43271" s="85" t="s">
        <v>7750</v>
      </c>
      <c r="C43271" s="86" t="s">
        <v>9</v>
      </c>
      <c r="D43271" s="87">
        <v>1</v>
      </c>
      <c r="E43271" s="88">
        <v>216920</v>
      </c>
      <c r="F43271" s="89">
        <f>+D43271*E43271</f>
        <v>216920</v>
      </c>
    </row>
    <row r="43272" spans="1:6" ht="409.6" hidden="1" customHeight="1" x14ac:dyDescent="0.2"/>
    <row r="43273" spans="1:6" ht="25.5" customHeight="1" thickBot="1" x14ac:dyDescent="0.25">
      <c r="A43273" s="84" t="s">
        <v>5032</v>
      </c>
      <c r="B43273" s="85" t="s">
        <v>5033</v>
      </c>
      <c r="C43273" s="86" t="s">
        <v>9</v>
      </c>
      <c r="D43273" s="87">
        <v>1</v>
      </c>
      <c r="E43273" s="88">
        <v>16353</v>
      </c>
      <c r="F43273" s="89">
        <f>+D43273*E43273</f>
        <v>16353</v>
      </c>
    </row>
    <row r="43274" spans="1:6" ht="409.6" hidden="1" customHeight="1" thickBot="1" x14ac:dyDescent="0.25"/>
    <row r="43275" spans="1:6" ht="13.5" customHeight="1" thickBot="1" x14ac:dyDescent="0.25">
      <c r="A43275" s="90" t="s">
        <v>4883</v>
      </c>
      <c r="B43275" s="91"/>
      <c r="C43275" s="92">
        <v>90.520446096654297</v>
      </c>
      <c r="D43275" s="91"/>
      <c r="E43275" s="93" t="s">
        <v>4884</v>
      </c>
      <c r="F43275" s="94">
        <v>233273</v>
      </c>
    </row>
    <row r="43276" spans="1:6" ht="0.2" customHeight="1" x14ac:dyDescent="0.2"/>
    <row r="43277" spans="1:6" ht="12.75" customHeight="1" x14ac:dyDescent="0.2">
      <c r="A43277" s="80" t="s">
        <v>4871</v>
      </c>
      <c r="B43277" s="81" t="s">
        <v>4885</v>
      </c>
      <c r="C43277" s="82" t="s">
        <v>4870</v>
      </c>
      <c r="D43277" s="82" t="s">
        <v>4873</v>
      </c>
      <c r="E43277" s="82" t="s">
        <v>4874</v>
      </c>
      <c r="F43277" s="83" t="s">
        <v>4875</v>
      </c>
    </row>
    <row r="43278" spans="1:6" ht="409.6" hidden="1" customHeight="1" x14ac:dyDescent="0.2"/>
    <row r="43279" spans="1:6" ht="25.5" customHeight="1" thickBot="1" x14ac:dyDescent="0.25">
      <c r="A43279" s="84" t="s">
        <v>4935</v>
      </c>
      <c r="B43279" s="85" t="s">
        <v>4936</v>
      </c>
      <c r="C43279" s="86" t="s">
        <v>4888</v>
      </c>
      <c r="D43279" s="87">
        <v>0.11697</v>
      </c>
      <c r="E43279" s="88">
        <v>198902</v>
      </c>
      <c r="F43279" s="89">
        <f>+D43279*E43279</f>
        <v>23265.566940000001</v>
      </c>
    </row>
    <row r="43280" spans="1:6" ht="409.6" hidden="1" customHeight="1" thickBot="1" x14ac:dyDescent="0.25"/>
    <row r="43281" spans="1:6" ht="13.5" customHeight="1" thickBot="1" x14ac:dyDescent="0.25">
      <c r="A43281" s="90" t="s">
        <v>4893</v>
      </c>
      <c r="B43281" s="91"/>
      <c r="C43281" s="92">
        <v>9.0282574446453694</v>
      </c>
      <c r="D43281" s="91"/>
      <c r="E43281" s="93" t="s">
        <v>4884</v>
      </c>
      <c r="F43281" s="94">
        <v>23266</v>
      </c>
    </row>
    <row r="43282" spans="1:6" ht="0.2" customHeight="1" x14ac:dyDescent="0.2"/>
    <row r="43283" spans="1:6" ht="12.75" customHeight="1" x14ac:dyDescent="0.2">
      <c r="A43283" s="80" t="s">
        <v>4871</v>
      </c>
      <c r="B43283" s="81" t="s">
        <v>4894</v>
      </c>
      <c r="C43283" s="82" t="s">
        <v>4870</v>
      </c>
      <c r="D43283" s="82" t="s">
        <v>4873</v>
      </c>
      <c r="E43283" s="82" t="s">
        <v>4874</v>
      </c>
      <c r="F43283" s="83" t="s">
        <v>4875</v>
      </c>
    </row>
    <row r="43284" spans="1:6" ht="409.6" hidden="1" customHeight="1" x14ac:dyDescent="0.2"/>
    <row r="43285" spans="1:6" ht="25.5" customHeight="1" thickBot="1" x14ac:dyDescent="0.25">
      <c r="A43285" s="84" t="s">
        <v>4895</v>
      </c>
      <c r="B43285" s="85" t="s">
        <v>4896</v>
      </c>
      <c r="C43285" s="86" t="s">
        <v>4897</v>
      </c>
      <c r="D43285" s="87">
        <v>0.05</v>
      </c>
      <c r="E43285" s="88">
        <v>23266</v>
      </c>
      <c r="F43285" s="89">
        <f>+D43285*E43285</f>
        <v>1163.3</v>
      </c>
    </row>
    <row r="43286" spans="1:6" ht="409.6" hidden="1" customHeight="1" thickBot="1" x14ac:dyDescent="0.25"/>
    <row r="43287" spans="1:6" ht="13.5" customHeight="1" thickBot="1" x14ac:dyDescent="0.25">
      <c r="A43287" s="90" t="s">
        <v>4898</v>
      </c>
      <c r="B43287" s="91"/>
      <c r="C43287" s="92">
        <v>0.451296458700359</v>
      </c>
      <c r="D43287" s="91"/>
      <c r="E43287" s="93" t="s">
        <v>4884</v>
      </c>
      <c r="F43287" s="94">
        <v>1163</v>
      </c>
    </row>
    <row r="43288" spans="1:6" ht="0.2" customHeight="1" thickBot="1" x14ac:dyDescent="0.25"/>
    <row r="43289" spans="1:6" ht="12.75" customHeight="1" thickBot="1" x14ac:dyDescent="0.3">
      <c r="A43289" s="157" t="s">
        <v>4909</v>
      </c>
      <c r="B43289" s="158"/>
      <c r="C43289" s="158"/>
      <c r="D43289" s="158"/>
      <c r="E43289" s="159">
        <v>257702</v>
      </c>
      <c r="F43289" s="160"/>
    </row>
    <row r="43290" spans="1:6" ht="12.75" customHeight="1" x14ac:dyDescent="0.2"/>
    <row r="43291" spans="1:6" ht="12.75" customHeight="1" x14ac:dyDescent="0.2"/>
    <row r="43292" spans="1:6" ht="409.6" hidden="1" customHeight="1" x14ac:dyDescent="0.2"/>
    <row r="43293" spans="1:6" ht="12.75" customHeight="1" x14ac:dyDescent="0.25">
      <c r="A43293" s="144" t="s">
        <v>4868</v>
      </c>
      <c r="B43293" s="145"/>
      <c r="C43293" s="145"/>
      <c r="D43293" s="145"/>
      <c r="E43293" s="146"/>
      <c r="F43293" s="147"/>
    </row>
    <row r="43294" spans="1:6" ht="12.75" customHeight="1" x14ac:dyDescent="0.2">
      <c r="A43294" s="138" t="s">
        <v>4569</v>
      </c>
      <c r="B43294" s="139"/>
      <c r="C43294" s="139"/>
      <c r="D43294" s="140"/>
      <c r="E43294" s="76" t="s">
        <v>4869</v>
      </c>
      <c r="F43294" s="77" t="s">
        <v>4870</v>
      </c>
    </row>
    <row r="43295" spans="1:6" ht="12.75" customHeight="1" x14ac:dyDescent="0.2">
      <c r="A43295" s="141"/>
      <c r="B43295" s="142"/>
      <c r="C43295" s="142"/>
      <c r="D43295" s="143"/>
      <c r="E43295" s="78" t="s">
        <v>4568</v>
      </c>
      <c r="F43295" s="79" t="s">
        <v>9</v>
      </c>
    </row>
    <row r="43296" spans="1:6" ht="409.6" hidden="1" customHeight="1" x14ac:dyDescent="0.2"/>
    <row r="43297" spans="1:6" ht="12.75" customHeight="1" x14ac:dyDescent="0.2">
      <c r="A43297" s="80" t="s">
        <v>4871</v>
      </c>
      <c r="B43297" s="81" t="s">
        <v>4872</v>
      </c>
      <c r="C43297" s="82" t="s">
        <v>4870</v>
      </c>
      <c r="D43297" s="82" t="s">
        <v>4873</v>
      </c>
      <c r="E43297" s="82" t="s">
        <v>4874</v>
      </c>
      <c r="F43297" s="83" t="s">
        <v>4875</v>
      </c>
    </row>
    <row r="43298" spans="1:6" ht="409.6" hidden="1" customHeight="1" x14ac:dyDescent="0.2"/>
    <row r="43299" spans="1:6" ht="25.5" customHeight="1" x14ac:dyDescent="0.2">
      <c r="A43299" s="84" t="s">
        <v>7751</v>
      </c>
      <c r="B43299" s="85" t="s">
        <v>7752</v>
      </c>
      <c r="C43299" s="86" t="s">
        <v>9</v>
      </c>
      <c r="D43299" s="87">
        <v>1</v>
      </c>
      <c r="E43299" s="88">
        <v>488673</v>
      </c>
      <c r="F43299" s="89">
        <f>+D43299*E43299</f>
        <v>488673</v>
      </c>
    </row>
    <row r="43300" spans="1:6" ht="409.6" hidden="1" customHeight="1" x14ac:dyDescent="0.2"/>
    <row r="43301" spans="1:6" ht="25.5" customHeight="1" thickBot="1" x14ac:dyDescent="0.25">
      <c r="A43301" s="84" t="s">
        <v>5032</v>
      </c>
      <c r="B43301" s="85" t="s">
        <v>5033</v>
      </c>
      <c r="C43301" s="86" t="s">
        <v>9</v>
      </c>
      <c r="D43301" s="87">
        <v>1</v>
      </c>
      <c r="E43301" s="88">
        <v>16353</v>
      </c>
      <c r="F43301" s="89">
        <f>+D43301*E43301</f>
        <v>16353</v>
      </c>
    </row>
    <row r="43302" spans="1:6" ht="409.6" hidden="1" customHeight="1" thickBot="1" x14ac:dyDescent="0.25"/>
    <row r="43303" spans="1:6" ht="13.5" customHeight="1" thickBot="1" x14ac:dyDescent="0.25">
      <c r="A43303" s="90" t="s">
        <v>4883</v>
      </c>
      <c r="B43303" s="91"/>
      <c r="C43303" s="92">
        <v>95.386010142505</v>
      </c>
      <c r="D43303" s="91"/>
      <c r="E43303" s="93" t="s">
        <v>4884</v>
      </c>
      <c r="F43303" s="94">
        <v>505026</v>
      </c>
    </row>
    <row r="43304" spans="1:6" ht="0.2" customHeight="1" x14ac:dyDescent="0.2"/>
    <row r="43305" spans="1:6" ht="12.75" customHeight="1" x14ac:dyDescent="0.2">
      <c r="A43305" s="80" t="s">
        <v>4871</v>
      </c>
      <c r="B43305" s="81" t="s">
        <v>4885</v>
      </c>
      <c r="C43305" s="82" t="s">
        <v>4870</v>
      </c>
      <c r="D43305" s="82" t="s">
        <v>4873</v>
      </c>
      <c r="E43305" s="82" t="s">
        <v>4874</v>
      </c>
      <c r="F43305" s="83" t="s">
        <v>4875</v>
      </c>
    </row>
    <row r="43306" spans="1:6" ht="409.6" hidden="1" customHeight="1" x14ac:dyDescent="0.2"/>
    <row r="43307" spans="1:6" ht="25.5" customHeight="1" thickBot="1" x14ac:dyDescent="0.25">
      <c r="A43307" s="84" t="s">
        <v>4935</v>
      </c>
      <c r="B43307" s="85" t="s">
        <v>4936</v>
      </c>
      <c r="C43307" s="86" t="s">
        <v>4888</v>
      </c>
      <c r="D43307" s="87">
        <v>0.11697</v>
      </c>
      <c r="E43307" s="88">
        <v>198902</v>
      </c>
      <c r="F43307" s="89">
        <f>+D43307*E43307</f>
        <v>23265.566940000001</v>
      </c>
    </row>
    <row r="43308" spans="1:6" ht="409.6" hidden="1" customHeight="1" thickBot="1" x14ac:dyDescent="0.25"/>
    <row r="43309" spans="1:6" ht="13.5" customHeight="1" thickBot="1" x14ac:dyDescent="0.25">
      <c r="A43309" s="90" t="s">
        <v>4893</v>
      </c>
      <c r="B43309" s="91"/>
      <c r="C43309" s="92">
        <v>4.3943300186040402</v>
      </c>
      <c r="D43309" s="91"/>
      <c r="E43309" s="93" t="s">
        <v>4884</v>
      </c>
      <c r="F43309" s="94">
        <v>23266</v>
      </c>
    </row>
    <row r="43310" spans="1:6" ht="0.2" customHeight="1" x14ac:dyDescent="0.2"/>
    <row r="43311" spans="1:6" ht="12.75" customHeight="1" x14ac:dyDescent="0.2">
      <c r="A43311" s="80" t="s">
        <v>4871</v>
      </c>
      <c r="B43311" s="81" t="s">
        <v>4894</v>
      </c>
      <c r="C43311" s="82" t="s">
        <v>4870</v>
      </c>
      <c r="D43311" s="82" t="s">
        <v>4873</v>
      </c>
      <c r="E43311" s="82" t="s">
        <v>4874</v>
      </c>
      <c r="F43311" s="83" t="s">
        <v>4875</v>
      </c>
    </row>
    <row r="43312" spans="1:6" ht="409.6" hidden="1" customHeight="1" x14ac:dyDescent="0.2"/>
    <row r="43313" spans="1:6" ht="25.5" customHeight="1" thickBot="1" x14ac:dyDescent="0.25">
      <c r="A43313" s="84" t="s">
        <v>4895</v>
      </c>
      <c r="B43313" s="85" t="s">
        <v>4896</v>
      </c>
      <c r="C43313" s="86" t="s">
        <v>4897</v>
      </c>
      <c r="D43313" s="87">
        <v>0.05</v>
      </c>
      <c r="E43313" s="88">
        <v>23266</v>
      </c>
      <c r="F43313" s="89">
        <f>+D43313*E43313</f>
        <v>1163.3</v>
      </c>
    </row>
    <row r="43314" spans="1:6" ht="409.6" hidden="1" customHeight="1" thickBot="1" x14ac:dyDescent="0.25"/>
    <row r="43315" spans="1:6" ht="13.5" customHeight="1" thickBot="1" x14ac:dyDescent="0.25">
      <c r="A43315" s="90" t="s">
        <v>4898</v>
      </c>
      <c r="B43315" s="91"/>
      <c r="C43315" s="92">
        <v>0.21965983889093499</v>
      </c>
      <c r="D43315" s="91"/>
      <c r="E43315" s="93" t="s">
        <v>4884</v>
      </c>
      <c r="F43315" s="94">
        <v>1163</v>
      </c>
    </row>
    <row r="43316" spans="1:6" ht="0.2" customHeight="1" thickBot="1" x14ac:dyDescent="0.25"/>
    <row r="43317" spans="1:6" ht="12.75" customHeight="1" thickBot="1" x14ac:dyDescent="0.3">
      <c r="A43317" s="157" t="s">
        <v>4909</v>
      </c>
      <c r="B43317" s="158"/>
      <c r="C43317" s="158"/>
      <c r="D43317" s="158"/>
      <c r="E43317" s="159">
        <v>529455</v>
      </c>
      <c r="F43317" s="160"/>
    </row>
    <row r="43318" spans="1:6" ht="12.75" customHeight="1" x14ac:dyDescent="0.2"/>
    <row r="43319" spans="1:6" ht="12.75" customHeight="1" x14ac:dyDescent="0.2"/>
    <row r="43320" spans="1:6" ht="409.6" hidden="1" customHeight="1" x14ac:dyDescent="0.2"/>
    <row r="43321" spans="1:6" ht="12.75" customHeight="1" x14ac:dyDescent="0.25">
      <c r="A43321" s="144" t="s">
        <v>4868</v>
      </c>
      <c r="B43321" s="145"/>
      <c r="C43321" s="145"/>
      <c r="D43321" s="145"/>
      <c r="E43321" s="146"/>
      <c r="F43321" s="147"/>
    </row>
    <row r="43322" spans="1:6" ht="12.75" customHeight="1" x14ac:dyDescent="0.2">
      <c r="A43322" s="138" t="s">
        <v>4571</v>
      </c>
      <c r="B43322" s="139"/>
      <c r="C43322" s="139"/>
      <c r="D43322" s="140"/>
      <c r="E43322" s="76" t="s">
        <v>4869</v>
      </c>
      <c r="F43322" s="77" t="s">
        <v>4870</v>
      </c>
    </row>
    <row r="43323" spans="1:6" ht="12.75" customHeight="1" x14ac:dyDescent="0.2">
      <c r="A43323" s="141"/>
      <c r="B43323" s="142"/>
      <c r="C43323" s="142"/>
      <c r="D43323" s="143"/>
      <c r="E43323" s="78" t="s">
        <v>4570</v>
      </c>
      <c r="F43323" s="79" t="s">
        <v>9</v>
      </c>
    </row>
    <row r="43324" spans="1:6" ht="409.6" hidden="1" customHeight="1" x14ac:dyDescent="0.2"/>
    <row r="43325" spans="1:6" ht="12.75" customHeight="1" x14ac:dyDescent="0.2">
      <c r="A43325" s="80" t="s">
        <v>4871</v>
      </c>
      <c r="B43325" s="81" t="s">
        <v>4872</v>
      </c>
      <c r="C43325" s="82" t="s">
        <v>4870</v>
      </c>
      <c r="D43325" s="82" t="s">
        <v>4873</v>
      </c>
      <c r="E43325" s="82" t="s">
        <v>4874</v>
      </c>
      <c r="F43325" s="83" t="s">
        <v>4875</v>
      </c>
    </row>
    <row r="43326" spans="1:6" ht="409.6" hidden="1" customHeight="1" x14ac:dyDescent="0.2"/>
    <row r="43327" spans="1:6" ht="25.5" customHeight="1" x14ac:dyDescent="0.2">
      <c r="A43327" s="84" t="s">
        <v>7753</v>
      </c>
      <c r="B43327" s="85" t="s">
        <v>7754</v>
      </c>
      <c r="C43327" s="86" t="s">
        <v>263</v>
      </c>
      <c r="D43327" s="87">
        <v>74.25</v>
      </c>
      <c r="E43327" s="88">
        <v>23549</v>
      </c>
      <c r="F43327" s="89">
        <f>+D43327*E43327</f>
        <v>1748513.25</v>
      </c>
    </row>
    <row r="43328" spans="1:6" ht="409.6" hidden="1" customHeight="1" x14ac:dyDescent="0.2"/>
    <row r="43329" spans="1:6" ht="25.5" customHeight="1" x14ac:dyDescent="0.2">
      <c r="A43329" s="84" t="s">
        <v>6946</v>
      </c>
      <c r="B43329" s="85" t="s">
        <v>6947</v>
      </c>
      <c r="C43329" s="86" t="s">
        <v>7</v>
      </c>
      <c r="D43329" s="87">
        <v>4</v>
      </c>
      <c r="E43329" s="88">
        <v>8800</v>
      </c>
      <c r="F43329" s="89">
        <f>+D43329*E43329</f>
        <v>35200</v>
      </c>
    </row>
    <row r="43330" spans="1:6" ht="409.6" hidden="1" customHeight="1" x14ac:dyDescent="0.2"/>
    <row r="43331" spans="1:6" ht="25.5" customHeight="1" x14ac:dyDescent="0.2">
      <c r="A43331" s="84" t="s">
        <v>7755</v>
      </c>
      <c r="B43331" s="85" t="s">
        <v>7756</v>
      </c>
      <c r="C43331" s="86" t="s">
        <v>9</v>
      </c>
      <c r="D43331" s="87">
        <v>18</v>
      </c>
      <c r="E43331" s="88">
        <v>37300</v>
      </c>
      <c r="F43331" s="89">
        <f>+D43331*E43331</f>
        <v>671400</v>
      </c>
    </row>
    <row r="43332" spans="1:6" ht="409.6" hidden="1" customHeight="1" x14ac:dyDescent="0.2"/>
    <row r="43333" spans="1:6" ht="25.5" customHeight="1" x14ac:dyDescent="0.2">
      <c r="A43333" s="84" t="s">
        <v>7757</v>
      </c>
      <c r="B43333" s="85" t="s">
        <v>7758</v>
      </c>
      <c r="C43333" s="86" t="s">
        <v>9</v>
      </c>
      <c r="D43333" s="87">
        <v>12</v>
      </c>
      <c r="E43333" s="88">
        <v>42800</v>
      </c>
      <c r="F43333" s="89">
        <f>+D43333*E43333</f>
        <v>513600</v>
      </c>
    </row>
    <row r="43334" spans="1:6" ht="409.6" hidden="1" customHeight="1" x14ac:dyDescent="0.2"/>
    <row r="43335" spans="1:6" ht="25.5" customHeight="1" x14ac:dyDescent="0.2">
      <c r="A43335" s="84" t="s">
        <v>7759</v>
      </c>
      <c r="B43335" s="85" t="s">
        <v>7760</v>
      </c>
      <c r="C43335" s="86" t="s">
        <v>9</v>
      </c>
      <c r="D43335" s="87">
        <v>18</v>
      </c>
      <c r="E43335" s="88">
        <v>75800</v>
      </c>
      <c r="F43335" s="89">
        <f>+D43335*E43335</f>
        <v>1364400</v>
      </c>
    </row>
    <row r="43336" spans="1:6" ht="409.6" hidden="1" customHeight="1" x14ac:dyDescent="0.2"/>
    <row r="43337" spans="1:6" ht="25.5" customHeight="1" x14ac:dyDescent="0.2">
      <c r="A43337" s="84" t="s">
        <v>7761</v>
      </c>
      <c r="B43337" s="85" t="s">
        <v>7762</v>
      </c>
      <c r="C43337" s="86" t="s">
        <v>117</v>
      </c>
      <c r="D43337" s="87">
        <v>60.3</v>
      </c>
      <c r="E43337" s="88">
        <v>240800</v>
      </c>
      <c r="F43337" s="89">
        <f>+D43337*E43337</f>
        <v>14520240</v>
      </c>
    </row>
    <row r="43338" spans="1:6" ht="409.6" hidden="1" customHeight="1" x14ac:dyDescent="0.2"/>
    <row r="43339" spans="1:6" ht="25.5" customHeight="1" x14ac:dyDescent="0.2">
      <c r="A43339" s="84" t="s">
        <v>5533</v>
      </c>
      <c r="B43339" s="85" t="s">
        <v>5534</v>
      </c>
      <c r="C43339" s="86" t="s">
        <v>9</v>
      </c>
      <c r="D43339" s="87">
        <v>24</v>
      </c>
      <c r="E43339" s="88">
        <v>1502</v>
      </c>
      <c r="F43339" s="89">
        <f>+D43339*E43339</f>
        <v>36048</v>
      </c>
    </row>
    <row r="43340" spans="1:6" ht="409.6" hidden="1" customHeight="1" x14ac:dyDescent="0.2"/>
    <row r="43341" spans="1:6" ht="25.5" customHeight="1" x14ac:dyDescent="0.2">
      <c r="A43341" s="84" t="s">
        <v>5032</v>
      </c>
      <c r="B43341" s="85" t="s">
        <v>5033</v>
      </c>
      <c r="C43341" s="86" t="s">
        <v>9</v>
      </c>
      <c r="D43341" s="87">
        <v>4</v>
      </c>
      <c r="E43341" s="88">
        <v>16353</v>
      </c>
      <c r="F43341" s="89">
        <f>+D43341*E43341</f>
        <v>65412</v>
      </c>
    </row>
    <row r="43342" spans="1:6" ht="409.6" hidden="1" customHeight="1" x14ac:dyDescent="0.2"/>
    <row r="43343" spans="1:6" ht="25.5" customHeight="1" x14ac:dyDescent="0.2">
      <c r="A43343" s="84" t="s">
        <v>5400</v>
      </c>
      <c r="B43343" s="85" t="s">
        <v>5401</v>
      </c>
      <c r="C43343" s="86" t="s">
        <v>4880</v>
      </c>
      <c r="D43343" s="87">
        <v>0.54054000000000002</v>
      </c>
      <c r="E43343" s="88">
        <v>40500</v>
      </c>
      <c r="F43343" s="89">
        <f>+D43343*E43343</f>
        <v>21891.870000000003</v>
      </c>
    </row>
    <row r="43344" spans="1:6" ht="409.6" hidden="1" customHeight="1" x14ac:dyDescent="0.2"/>
    <row r="43345" spans="1:6" ht="25.5" customHeight="1" x14ac:dyDescent="0.2">
      <c r="A43345" s="84" t="s">
        <v>7524</v>
      </c>
      <c r="B43345" s="85" t="s">
        <v>4879</v>
      </c>
      <c r="C43345" s="86" t="s">
        <v>4880</v>
      </c>
      <c r="D43345" s="87">
        <v>1.08108</v>
      </c>
      <c r="E43345" s="88">
        <v>40900</v>
      </c>
      <c r="F43345" s="89">
        <f>+D43345*E43345</f>
        <v>44216.171999999999</v>
      </c>
    </row>
    <row r="43346" spans="1:6" ht="409.6" hidden="1" customHeight="1" x14ac:dyDescent="0.2"/>
    <row r="43347" spans="1:6" ht="25.5" customHeight="1" thickBot="1" x14ac:dyDescent="0.25">
      <c r="A43347" s="84" t="s">
        <v>5446</v>
      </c>
      <c r="B43347" s="85" t="s">
        <v>5447</v>
      </c>
      <c r="C43347" s="86" t="s">
        <v>4880</v>
      </c>
      <c r="D43347" s="87">
        <v>8.1081000000000003</v>
      </c>
      <c r="E43347" s="88">
        <v>14600</v>
      </c>
      <c r="F43347" s="89">
        <f>+D43347*E43347</f>
        <v>118378.26000000001</v>
      </c>
    </row>
    <row r="43348" spans="1:6" ht="409.6" hidden="1" customHeight="1" thickBot="1" x14ac:dyDescent="0.25"/>
    <row r="43349" spans="1:6" ht="13.5" customHeight="1" thickBot="1" x14ac:dyDescent="0.25">
      <c r="A43349" s="90" t="s">
        <v>4883</v>
      </c>
      <c r="B43349" s="91"/>
      <c r="C43349" s="92">
        <v>82.704084448024901</v>
      </c>
      <c r="D43349" s="91"/>
      <c r="E43349" s="93" t="s">
        <v>4884</v>
      </c>
      <c r="F43349" s="94">
        <v>19139299</v>
      </c>
    </row>
    <row r="43350" spans="1:6" ht="0.2" customHeight="1" x14ac:dyDescent="0.2"/>
    <row r="43351" spans="1:6" ht="12.75" customHeight="1" x14ac:dyDescent="0.2">
      <c r="A43351" s="80" t="s">
        <v>4871</v>
      </c>
      <c r="B43351" s="81" t="s">
        <v>4885</v>
      </c>
      <c r="C43351" s="82" t="s">
        <v>4870</v>
      </c>
      <c r="D43351" s="82" t="s">
        <v>4873</v>
      </c>
      <c r="E43351" s="82" t="s">
        <v>4874</v>
      </c>
      <c r="F43351" s="83" t="s">
        <v>4875</v>
      </c>
    </row>
    <row r="43352" spans="1:6" ht="409.6" hidden="1" customHeight="1" x14ac:dyDescent="0.2"/>
    <row r="43353" spans="1:6" ht="25.5" customHeight="1" x14ac:dyDescent="0.2">
      <c r="A43353" s="84" t="s">
        <v>5541</v>
      </c>
      <c r="B43353" s="85" t="s">
        <v>5542</v>
      </c>
      <c r="C43353" s="86" t="s">
        <v>4888</v>
      </c>
      <c r="D43353" s="87">
        <v>5</v>
      </c>
      <c r="E43353" s="88">
        <v>198902</v>
      </c>
      <c r="F43353" s="89">
        <f>+D43353*E43353</f>
        <v>994510</v>
      </c>
    </row>
    <row r="43354" spans="1:6" ht="409.6" hidden="1" customHeight="1" x14ac:dyDescent="0.2"/>
    <row r="43355" spans="1:6" ht="25.5" customHeight="1" x14ac:dyDescent="0.2">
      <c r="A43355" s="84" t="s">
        <v>4947</v>
      </c>
      <c r="B43355" s="85" t="s">
        <v>4948</v>
      </c>
      <c r="C43355" s="86" t="s">
        <v>4888</v>
      </c>
      <c r="D43355" s="87">
        <v>6</v>
      </c>
      <c r="E43355" s="88">
        <v>198902</v>
      </c>
      <c r="F43355" s="89">
        <f>+D43355*E43355</f>
        <v>1193412</v>
      </c>
    </row>
    <row r="43356" spans="1:6" ht="409.6" hidden="1" customHeight="1" x14ac:dyDescent="0.2"/>
    <row r="43357" spans="1:6" ht="25.5" customHeight="1" thickBot="1" x14ac:dyDescent="0.25">
      <c r="A43357" s="84" t="s">
        <v>5543</v>
      </c>
      <c r="B43357" s="85" t="s">
        <v>5544</v>
      </c>
      <c r="C43357" s="86" t="s">
        <v>4888</v>
      </c>
      <c r="D43357" s="87">
        <v>1</v>
      </c>
      <c r="E43357" s="88">
        <v>117001</v>
      </c>
      <c r="F43357" s="89">
        <f>+D43357*E43357</f>
        <v>117001</v>
      </c>
    </row>
    <row r="43358" spans="1:6" ht="409.6" hidden="1" customHeight="1" thickBot="1" x14ac:dyDescent="0.25"/>
    <row r="43359" spans="1:6" ht="13.5" customHeight="1" thickBot="1" x14ac:dyDescent="0.25">
      <c r="A43359" s="90" t="s">
        <v>4893</v>
      </c>
      <c r="B43359" s="91"/>
      <c r="C43359" s="92">
        <v>9.9599544600977694</v>
      </c>
      <c r="D43359" s="91"/>
      <c r="E43359" s="93" t="s">
        <v>4884</v>
      </c>
      <c r="F43359" s="94">
        <v>2304923</v>
      </c>
    </row>
    <row r="43360" spans="1:6" ht="0.2" customHeight="1" x14ac:dyDescent="0.2"/>
    <row r="43361" spans="1:6" ht="12.75" customHeight="1" x14ac:dyDescent="0.2">
      <c r="A43361" s="80" t="s">
        <v>4871</v>
      </c>
      <c r="B43361" s="81" t="s">
        <v>4894</v>
      </c>
      <c r="C43361" s="82" t="s">
        <v>4870</v>
      </c>
      <c r="D43361" s="82" t="s">
        <v>4873</v>
      </c>
      <c r="E43361" s="82" t="s">
        <v>4874</v>
      </c>
      <c r="F43361" s="83" t="s">
        <v>4875</v>
      </c>
    </row>
    <row r="43362" spans="1:6" ht="409.6" hidden="1" customHeight="1" x14ac:dyDescent="0.2"/>
    <row r="43363" spans="1:6" ht="25.5" customHeight="1" thickBot="1" x14ac:dyDescent="0.25">
      <c r="A43363" s="84" t="s">
        <v>4895</v>
      </c>
      <c r="B43363" s="85" t="s">
        <v>4896</v>
      </c>
      <c r="C43363" s="86" t="s">
        <v>4897</v>
      </c>
      <c r="D43363" s="87">
        <v>0.05</v>
      </c>
      <c r="E43363" s="88">
        <v>2304923</v>
      </c>
      <c r="F43363" s="89">
        <f>+D43363*E43363</f>
        <v>115246.15000000001</v>
      </c>
    </row>
    <row r="43364" spans="1:6" ht="409.6" hidden="1" customHeight="1" thickBot="1" x14ac:dyDescent="0.25"/>
    <row r="43365" spans="1:6" ht="13.5" customHeight="1" thickBot="1" x14ac:dyDescent="0.25">
      <c r="A43365" s="90" t="s">
        <v>4898</v>
      </c>
      <c r="B43365" s="91"/>
      <c r="C43365" s="92">
        <v>0.49799707483001698</v>
      </c>
      <c r="D43365" s="91"/>
      <c r="E43365" s="93" t="s">
        <v>4884</v>
      </c>
      <c r="F43365" s="94">
        <v>115246</v>
      </c>
    </row>
    <row r="43366" spans="1:6" ht="0.2" customHeight="1" x14ac:dyDescent="0.2"/>
    <row r="43367" spans="1:6" ht="12.75" customHeight="1" x14ac:dyDescent="0.2">
      <c r="A43367" s="80" t="s">
        <v>4871</v>
      </c>
      <c r="B43367" s="81" t="s">
        <v>4899</v>
      </c>
      <c r="C43367" s="82" t="s">
        <v>4870</v>
      </c>
      <c r="D43367" s="82" t="s">
        <v>4873</v>
      </c>
      <c r="E43367" s="82" t="s">
        <v>4874</v>
      </c>
      <c r="F43367" s="83" t="s">
        <v>4875</v>
      </c>
    </row>
    <row r="43368" spans="1:6" ht="409.6" hidden="1" customHeight="1" x14ac:dyDescent="0.2"/>
    <row r="43369" spans="1:6" ht="25.5" customHeight="1" x14ac:dyDescent="0.2">
      <c r="A43369" s="84" t="s">
        <v>5521</v>
      </c>
      <c r="B43369" s="85" t="s">
        <v>5522</v>
      </c>
      <c r="C43369" s="86" t="s">
        <v>109</v>
      </c>
      <c r="D43369" s="87">
        <v>1</v>
      </c>
      <c r="E43369" s="88">
        <v>62164</v>
      </c>
      <c r="F43369" s="89">
        <f>+D43369*E43369</f>
        <v>62164</v>
      </c>
    </row>
    <row r="43370" spans="1:6" ht="409.6" hidden="1" customHeight="1" x14ac:dyDescent="0.2"/>
    <row r="43371" spans="1:6" ht="25.5" customHeight="1" thickBot="1" x14ac:dyDescent="0.25">
      <c r="A43371" s="84" t="s">
        <v>7763</v>
      </c>
      <c r="B43371" s="85" t="s">
        <v>7764</v>
      </c>
      <c r="C43371" s="86" t="s">
        <v>117</v>
      </c>
      <c r="D43371" s="87">
        <v>60.3</v>
      </c>
      <c r="E43371" s="88">
        <v>15200</v>
      </c>
      <c r="F43371" s="89">
        <f>+D43371*E43371</f>
        <v>916560</v>
      </c>
    </row>
    <row r="43372" spans="1:6" ht="409.6" hidden="1" customHeight="1" thickBot="1" x14ac:dyDescent="0.25"/>
    <row r="43373" spans="1:6" ht="13.5" customHeight="1" thickBot="1" x14ac:dyDescent="0.25">
      <c r="A43373" s="90" t="s">
        <v>4904</v>
      </c>
      <c r="B43373" s="91"/>
      <c r="C43373" s="92">
        <v>4.2292286852987004</v>
      </c>
      <c r="D43373" s="91"/>
      <c r="E43373" s="93" t="s">
        <v>4884</v>
      </c>
      <c r="F43373" s="94">
        <v>978724</v>
      </c>
    </row>
    <row r="43374" spans="1:6" ht="0.2" customHeight="1" x14ac:dyDescent="0.2"/>
    <row r="43375" spans="1:6" ht="12.75" customHeight="1" x14ac:dyDescent="0.2">
      <c r="A43375" s="80" t="s">
        <v>4871</v>
      </c>
      <c r="B43375" s="81" t="s">
        <v>4905</v>
      </c>
      <c r="C43375" s="82" t="s">
        <v>4870</v>
      </c>
      <c r="D43375" s="82" t="s">
        <v>4873</v>
      </c>
      <c r="E43375" s="82" t="s">
        <v>4874</v>
      </c>
      <c r="F43375" s="83" t="s">
        <v>4875</v>
      </c>
    </row>
    <row r="43376" spans="1:6" ht="409.6" hidden="1" customHeight="1" x14ac:dyDescent="0.2"/>
    <row r="43377" spans="1:6" ht="25.5" customHeight="1" thickBot="1" x14ac:dyDescent="0.25">
      <c r="A43377" s="84" t="s">
        <v>4906</v>
      </c>
      <c r="B43377" s="85" t="s">
        <v>4907</v>
      </c>
      <c r="C43377" s="86" t="s">
        <v>9</v>
      </c>
      <c r="D43377" s="87">
        <v>3.2160000000000002</v>
      </c>
      <c r="E43377" s="88">
        <v>187721</v>
      </c>
      <c r="F43377" s="89">
        <f>+D43377*E43377</f>
        <v>603710.73600000003</v>
      </c>
    </row>
    <row r="43378" spans="1:6" ht="409.6" hidden="1" customHeight="1" thickBot="1" x14ac:dyDescent="0.25"/>
    <row r="43379" spans="1:6" ht="13.5" customHeight="1" thickBot="1" x14ac:dyDescent="0.25">
      <c r="A43379" s="90" t="s">
        <v>4908</v>
      </c>
      <c r="B43379" s="91"/>
      <c r="C43379" s="92">
        <v>2.6087353317486501</v>
      </c>
      <c r="D43379" s="91"/>
      <c r="E43379" s="93" t="s">
        <v>4884</v>
      </c>
      <c r="F43379" s="94">
        <v>603711</v>
      </c>
    </row>
    <row r="43380" spans="1:6" ht="0.2" customHeight="1" thickBot="1" x14ac:dyDescent="0.25"/>
    <row r="43381" spans="1:6" ht="12.75" customHeight="1" thickBot="1" x14ac:dyDescent="0.3">
      <c r="A43381" s="157" t="s">
        <v>4909</v>
      </c>
      <c r="B43381" s="158"/>
      <c r="C43381" s="158"/>
      <c r="D43381" s="158"/>
      <c r="E43381" s="159">
        <v>23141903</v>
      </c>
      <c r="F43381" s="160"/>
    </row>
    <row r="43382" spans="1:6" ht="12.75" customHeight="1" x14ac:dyDescent="0.2"/>
    <row r="43383" spans="1:6" ht="12.75" customHeight="1" x14ac:dyDescent="0.2"/>
    <row r="43384" spans="1:6" ht="409.6" hidden="1" customHeight="1" x14ac:dyDescent="0.2"/>
    <row r="43385" spans="1:6" ht="12.75" customHeight="1" x14ac:dyDescent="0.25">
      <c r="A43385" s="144" t="s">
        <v>4868</v>
      </c>
      <c r="B43385" s="145"/>
      <c r="C43385" s="145"/>
      <c r="D43385" s="145"/>
      <c r="E43385" s="146"/>
      <c r="F43385" s="147"/>
    </row>
    <row r="43386" spans="1:6" ht="12.75" customHeight="1" x14ac:dyDescent="0.2">
      <c r="A43386" s="138" t="s">
        <v>4574</v>
      </c>
      <c r="B43386" s="139"/>
      <c r="C43386" s="139"/>
      <c r="D43386" s="140"/>
      <c r="E43386" s="76" t="s">
        <v>4869</v>
      </c>
      <c r="F43386" s="77" t="s">
        <v>4870</v>
      </c>
    </row>
    <row r="43387" spans="1:6" ht="12.75" customHeight="1" x14ac:dyDescent="0.2">
      <c r="A43387" s="141"/>
      <c r="B43387" s="142"/>
      <c r="C43387" s="142"/>
      <c r="D43387" s="143"/>
      <c r="E43387" s="78" t="s">
        <v>4572</v>
      </c>
      <c r="F43387" s="79" t="s">
        <v>117</v>
      </c>
    </row>
    <row r="43388" spans="1:6" ht="409.6" hidden="1" customHeight="1" x14ac:dyDescent="0.2"/>
    <row r="43389" spans="1:6" ht="12.75" customHeight="1" x14ac:dyDescent="0.2">
      <c r="A43389" s="80" t="s">
        <v>4871</v>
      </c>
      <c r="B43389" s="81" t="s">
        <v>4872</v>
      </c>
      <c r="C43389" s="82" t="s">
        <v>4870</v>
      </c>
      <c r="D43389" s="82" t="s">
        <v>4873</v>
      </c>
      <c r="E43389" s="82" t="s">
        <v>4874</v>
      </c>
      <c r="F43389" s="83" t="s">
        <v>4875</v>
      </c>
    </row>
    <row r="43390" spans="1:6" ht="409.6" hidden="1" customHeight="1" x14ac:dyDescent="0.2"/>
    <row r="43391" spans="1:6" ht="25.5" customHeight="1" x14ac:dyDescent="0.2">
      <c r="A43391" s="84" t="s">
        <v>7735</v>
      </c>
      <c r="B43391" s="85" t="s">
        <v>7736</v>
      </c>
      <c r="C43391" s="86" t="s">
        <v>117</v>
      </c>
      <c r="D43391" s="87">
        <v>0.82848999999999995</v>
      </c>
      <c r="E43391" s="88">
        <v>162600</v>
      </c>
      <c r="F43391" s="89">
        <f>+D43391*E43391</f>
        <v>134712.47399999999</v>
      </c>
    </row>
    <row r="43392" spans="1:6" ht="409.6" hidden="1" customHeight="1" x14ac:dyDescent="0.2"/>
    <row r="43393" spans="1:6" ht="25.5" customHeight="1" x14ac:dyDescent="0.2">
      <c r="A43393" s="84" t="s">
        <v>7765</v>
      </c>
      <c r="B43393" s="85" t="s">
        <v>7766</v>
      </c>
      <c r="C43393" s="86" t="s">
        <v>263</v>
      </c>
      <c r="D43393" s="87">
        <v>1.1017399999999999</v>
      </c>
      <c r="E43393" s="88">
        <v>14078</v>
      </c>
      <c r="F43393" s="89">
        <f>+D43393*E43393</f>
        <v>15510.29572</v>
      </c>
    </row>
    <row r="43394" spans="1:6" ht="409.6" hidden="1" customHeight="1" x14ac:dyDescent="0.2"/>
    <row r="43395" spans="1:6" ht="25.5" customHeight="1" x14ac:dyDescent="0.2">
      <c r="A43395" s="84" t="s">
        <v>7783</v>
      </c>
      <c r="B43395" s="85" t="s">
        <v>7784</v>
      </c>
      <c r="C43395" s="86" t="s">
        <v>263</v>
      </c>
      <c r="D43395" s="87">
        <v>0.93894999999999995</v>
      </c>
      <c r="E43395" s="88">
        <v>14078</v>
      </c>
      <c r="F43395" s="89">
        <f>+D43395*E43395</f>
        <v>13218.5381</v>
      </c>
    </row>
    <row r="43396" spans="1:6" ht="409.6" hidden="1" customHeight="1" x14ac:dyDescent="0.2"/>
    <row r="43397" spans="1:6" ht="25.5" customHeight="1" x14ac:dyDescent="0.2">
      <c r="A43397" s="84" t="s">
        <v>7767</v>
      </c>
      <c r="B43397" s="85" t="s">
        <v>7768</v>
      </c>
      <c r="C43397" s="86" t="s">
        <v>263</v>
      </c>
      <c r="D43397" s="87">
        <v>0.75290999999999997</v>
      </c>
      <c r="E43397" s="88">
        <v>3561</v>
      </c>
      <c r="F43397" s="89">
        <f>+D43397*E43397</f>
        <v>2681.1125099999999</v>
      </c>
    </row>
    <row r="43398" spans="1:6" ht="409.6" hidden="1" customHeight="1" x14ac:dyDescent="0.2"/>
    <row r="43399" spans="1:6" ht="25.5" customHeight="1" x14ac:dyDescent="0.2">
      <c r="A43399" s="84" t="s">
        <v>7769</v>
      </c>
      <c r="B43399" s="85" t="s">
        <v>7770</v>
      </c>
      <c r="C43399" s="86" t="s">
        <v>263</v>
      </c>
      <c r="D43399" s="87">
        <v>1.7790699999999999</v>
      </c>
      <c r="E43399" s="88">
        <v>4472</v>
      </c>
      <c r="F43399" s="89">
        <f>+D43399*E43399</f>
        <v>7956.0010400000001</v>
      </c>
    </row>
    <row r="43400" spans="1:6" ht="409.6" hidden="1" customHeight="1" x14ac:dyDescent="0.2"/>
    <row r="43401" spans="1:6" ht="25.5" customHeight="1" x14ac:dyDescent="0.2">
      <c r="A43401" s="84" t="s">
        <v>7771</v>
      </c>
      <c r="B43401" s="85" t="s">
        <v>7772</v>
      </c>
      <c r="C43401" s="86" t="s">
        <v>263</v>
      </c>
      <c r="D43401" s="87">
        <v>3.5465100000000001</v>
      </c>
      <c r="E43401" s="88">
        <v>2079</v>
      </c>
      <c r="F43401" s="89">
        <f>+D43401*E43401</f>
        <v>7373.1942900000004</v>
      </c>
    </row>
    <row r="43402" spans="1:6" ht="409.6" hidden="1" customHeight="1" x14ac:dyDescent="0.2"/>
    <row r="43403" spans="1:6" ht="25.5" customHeight="1" x14ac:dyDescent="0.2">
      <c r="A43403" s="84" t="s">
        <v>7773</v>
      </c>
      <c r="B43403" s="85" t="s">
        <v>7774</v>
      </c>
      <c r="C43403" s="86" t="s">
        <v>263</v>
      </c>
      <c r="D43403" s="87">
        <v>0.75290999999999997</v>
      </c>
      <c r="E43403" s="88">
        <v>7004</v>
      </c>
      <c r="F43403" s="89">
        <f>+D43403*E43403</f>
        <v>5273.3816399999996</v>
      </c>
    </row>
    <row r="43404" spans="1:6" ht="409.6" hidden="1" customHeight="1" x14ac:dyDescent="0.2"/>
    <row r="43405" spans="1:6" ht="25.5" customHeight="1" x14ac:dyDescent="0.2">
      <c r="A43405" s="84" t="s">
        <v>7775</v>
      </c>
      <c r="B43405" s="85" t="s">
        <v>7776</v>
      </c>
      <c r="C43405" s="86" t="s">
        <v>263</v>
      </c>
      <c r="D43405" s="87">
        <v>3.7587199999999998</v>
      </c>
      <c r="E43405" s="88">
        <v>4293</v>
      </c>
      <c r="F43405" s="89">
        <f>+D43405*E43405</f>
        <v>16136.184959999999</v>
      </c>
    </row>
    <row r="43406" spans="1:6" ht="409.6" hidden="1" customHeight="1" x14ac:dyDescent="0.2"/>
    <row r="43407" spans="1:6" ht="25.5" customHeight="1" x14ac:dyDescent="0.2">
      <c r="A43407" s="84" t="s">
        <v>7777</v>
      </c>
      <c r="B43407" s="85" t="s">
        <v>7778</v>
      </c>
      <c r="C43407" s="86" t="s">
        <v>263</v>
      </c>
      <c r="D43407" s="87">
        <v>7.0930200000000001</v>
      </c>
      <c r="E43407" s="88">
        <v>800</v>
      </c>
      <c r="F43407" s="89">
        <f>+D43407*E43407</f>
        <v>5674.4160000000002</v>
      </c>
    </row>
    <row r="43408" spans="1:6" ht="409.6" hidden="1" customHeight="1" x14ac:dyDescent="0.2"/>
    <row r="43409" spans="1:6" ht="25.5" customHeight="1" x14ac:dyDescent="0.2">
      <c r="A43409" s="84" t="s">
        <v>7593</v>
      </c>
      <c r="B43409" s="85" t="s">
        <v>7594</v>
      </c>
      <c r="C43409" s="86" t="s">
        <v>9</v>
      </c>
      <c r="D43409" s="87">
        <v>20</v>
      </c>
      <c r="E43409" s="88">
        <v>36</v>
      </c>
      <c r="F43409" s="89">
        <f>+D43409*E43409</f>
        <v>720</v>
      </c>
    </row>
    <row r="43410" spans="1:6" ht="409.6" hidden="1" customHeight="1" x14ac:dyDescent="0.2"/>
    <row r="43411" spans="1:6" ht="25.5" customHeight="1" x14ac:dyDescent="0.2">
      <c r="A43411" s="84" t="s">
        <v>5621</v>
      </c>
      <c r="B43411" s="85" t="s">
        <v>5622</v>
      </c>
      <c r="C43411" s="86" t="s">
        <v>9</v>
      </c>
      <c r="D43411" s="87">
        <v>0.10465000000000001</v>
      </c>
      <c r="E43411" s="88">
        <v>41756</v>
      </c>
      <c r="F43411" s="89">
        <f>+D43411*E43411</f>
        <v>4369.7654000000002</v>
      </c>
    </row>
    <row r="43412" spans="1:6" ht="409.6" hidden="1" customHeight="1" x14ac:dyDescent="0.2"/>
    <row r="43413" spans="1:6" ht="25.5" customHeight="1" thickBot="1" x14ac:dyDescent="0.25">
      <c r="A43413" s="84" t="s">
        <v>5716</v>
      </c>
      <c r="B43413" s="85" t="s">
        <v>5717</v>
      </c>
      <c r="C43413" s="86" t="s">
        <v>263</v>
      </c>
      <c r="D43413" s="87">
        <v>0.89534999999999998</v>
      </c>
      <c r="E43413" s="88">
        <v>8110</v>
      </c>
      <c r="F43413" s="89">
        <f>+D43413*E43413</f>
        <v>7261.2884999999997</v>
      </c>
    </row>
    <row r="43414" spans="1:6" ht="409.6" hidden="1" customHeight="1" thickBot="1" x14ac:dyDescent="0.25"/>
    <row r="43415" spans="1:6" ht="13.5" customHeight="1" thickBot="1" x14ac:dyDescent="0.25">
      <c r="A43415" s="90" t="s">
        <v>4883</v>
      </c>
      <c r="B43415" s="91"/>
      <c r="C43415" s="92">
        <v>59.110736459002403</v>
      </c>
      <c r="D43415" s="91"/>
      <c r="E43415" s="93" t="s">
        <v>4884</v>
      </c>
      <c r="F43415" s="94">
        <v>220885</v>
      </c>
    </row>
    <row r="43416" spans="1:6" ht="0.2" customHeight="1" x14ac:dyDescent="0.2"/>
    <row r="43417" spans="1:6" ht="12.75" customHeight="1" x14ac:dyDescent="0.2">
      <c r="A43417" s="80" t="s">
        <v>4871</v>
      </c>
      <c r="B43417" s="81" t="s">
        <v>4885</v>
      </c>
      <c r="C43417" s="82" t="s">
        <v>4870</v>
      </c>
      <c r="D43417" s="82" t="s">
        <v>4873</v>
      </c>
      <c r="E43417" s="82" t="s">
        <v>4874</v>
      </c>
      <c r="F43417" s="83" t="s">
        <v>4875</v>
      </c>
    </row>
    <row r="43418" spans="1:6" ht="409.6" hidden="1" customHeight="1" x14ac:dyDescent="0.2"/>
    <row r="43419" spans="1:6" ht="25.5" customHeight="1" x14ac:dyDescent="0.2">
      <c r="A43419" s="84" t="s">
        <v>5541</v>
      </c>
      <c r="B43419" s="85" t="s">
        <v>5542</v>
      </c>
      <c r="C43419" s="86" t="s">
        <v>4888</v>
      </c>
      <c r="D43419" s="87">
        <v>0.58484999999999998</v>
      </c>
      <c r="E43419" s="88">
        <v>198902</v>
      </c>
      <c r="F43419" s="89">
        <f>+D43419*E43419</f>
        <v>116327.83469999999</v>
      </c>
    </row>
    <row r="43420" spans="1:6" ht="409.6" hidden="1" customHeight="1" x14ac:dyDescent="0.2"/>
    <row r="43421" spans="1:6" ht="25.5" customHeight="1" thickBot="1" x14ac:dyDescent="0.25">
      <c r="A43421" s="84" t="s">
        <v>4947</v>
      </c>
      <c r="B43421" s="85" t="s">
        <v>4948</v>
      </c>
      <c r="C43421" s="86" t="s">
        <v>4888</v>
      </c>
      <c r="D43421" s="87">
        <v>0.11697</v>
      </c>
      <c r="E43421" s="88">
        <v>198902</v>
      </c>
      <c r="F43421" s="89">
        <f>+D43421*E43421</f>
        <v>23265.566940000001</v>
      </c>
    </row>
    <row r="43422" spans="1:6" ht="409.6" hidden="1" customHeight="1" thickBot="1" x14ac:dyDescent="0.25"/>
    <row r="43423" spans="1:6" ht="13.5" customHeight="1" thickBot="1" x14ac:dyDescent="0.25">
      <c r="A43423" s="90" t="s">
        <v>4893</v>
      </c>
      <c r="B43423" s="91"/>
      <c r="C43423" s="92">
        <v>37.356561764076197</v>
      </c>
      <c r="D43423" s="91"/>
      <c r="E43423" s="93" t="s">
        <v>4884</v>
      </c>
      <c r="F43423" s="94">
        <v>139594</v>
      </c>
    </row>
    <row r="43424" spans="1:6" ht="0.2" customHeight="1" x14ac:dyDescent="0.2"/>
    <row r="43425" spans="1:6" ht="12.75" customHeight="1" x14ac:dyDescent="0.2">
      <c r="A43425" s="80" t="s">
        <v>4871</v>
      </c>
      <c r="B43425" s="81" t="s">
        <v>4894</v>
      </c>
      <c r="C43425" s="82" t="s">
        <v>4870</v>
      </c>
      <c r="D43425" s="82" t="s">
        <v>4873</v>
      </c>
      <c r="E43425" s="82" t="s">
        <v>4874</v>
      </c>
      <c r="F43425" s="83" t="s">
        <v>4875</v>
      </c>
    </row>
    <row r="43426" spans="1:6" ht="409.6" hidden="1" customHeight="1" x14ac:dyDescent="0.2"/>
    <row r="43427" spans="1:6" ht="25.5" customHeight="1" thickBot="1" x14ac:dyDescent="0.25">
      <c r="A43427" s="84" t="s">
        <v>4895</v>
      </c>
      <c r="B43427" s="85" t="s">
        <v>4896</v>
      </c>
      <c r="C43427" s="86" t="s">
        <v>4897</v>
      </c>
      <c r="D43427" s="87">
        <v>0.05</v>
      </c>
      <c r="E43427" s="88">
        <v>139594</v>
      </c>
      <c r="F43427" s="89">
        <f>+D43427*E43427</f>
        <v>6979.7000000000007</v>
      </c>
    </row>
    <row r="43428" spans="1:6" ht="409.6" hidden="1" customHeight="1" thickBot="1" x14ac:dyDescent="0.25"/>
    <row r="43429" spans="1:6" ht="13.5" customHeight="1" thickBot="1" x14ac:dyDescent="0.25">
      <c r="A43429" s="90" t="s">
        <v>4898</v>
      </c>
      <c r="B43429" s="91"/>
      <c r="C43429" s="92">
        <v>1.86790837079854</v>
      </c>
      <c r="D43429" s="91"/>
      <c r="E43429" s="93" t="s">
        <v>4884</v>
      </c>
      <c r="F43429" s="94">
        <v>6980</v>
      </c>
    </row>
    <row r="43430" spans="1:6" ht="0.2" customHeight="1" x14ac:dyDescent="0.2"/>
    <row r="43431" spans="1:6" ht="12.75" customHeight="1" x14ac:dyDescent="0.2">
      <c r="A43431" s="80" t="s">
        <v>4871</v>
      </c>
      <c r="B43431" s="81" t="s">
        <v>4905</v>
      </c>
      <c r="C43431" s="82" t="s">
        <v>4870</v>
      </c>
      <c r="D43431" s="82" t="s">
        <v>4873</v>
      </c>
      <c r="E43431" s="82" t="s">
        <v>4874</v>
      </c>
      <c r="F43431" s="83" t="s">
        <v>4875</v>
      </c>
    </row>
    <row r="43432" spans="1:6" ht="409.6" hidden="1" customHeight="1" x14ac:dyDescent="0.2"/>
    <row r="43433" spans="1:6" ht="25.5" customHeight="1" thickBot="1" x14ac:dyDescent="0.25">
      <c r="A43433" s="84" t="s">
        <v>4949</v>
      </c>
      <c r="B43433" s="85" t="s">
        <v>4950</v>
      </c>
      <c r="C43433" s="86" t="s">
        <v>9</v>
      </c>
      <c r="D43433" s="87">
        <v>2.9069799999999999</v>
      </c>
      <c r="E43433" s="88">
        <v>2140</v>
      </c>
      <c r="F43433" s="89">
        <f>+D43433*E43433</f>
        <v>6220.9371999999994</v>
      </c>
    </row>
    <row r="43434" spans="1:6" ht="409.6" hidden="1" customHeight="1" thickBot="1" x14ac:dyDescent="0.25"/>
    <row r="43435" spans="1:6" ht="13.5" customHeight="1" thickBot="1" x14ac:dyDescent="0.25">
      <c r="A43435" s="90" t="s">
        <v>4908</v>
      </c>
      <c r="B43435" s="91"/>
      <c r="C43435" s="92">
        <v>1.66479340612289</v>
      </c>
      <c r="D43435" s="91"/>
      <c r="E43435" s="93" t="s">
        <v>4884</v>
      </c>
      <c r="F43435" s="94">
        <v>6221</v>
      </c>
    </row>
    <row r="43436" spans="1:6" ht="0.2" customHeight="1" thickBot="1" x14ac:dyDescent="0.25"/>
    <row r="43437" spans="1:6" ht="12.75" customHeight="1" thickBot="1" x14ac:dyDescent="0.3">
      <c r="A43437" s="157" t="s">
        <v>4909</v>
      </c>
      <c r="B43437" s="158"/>
      <c r="C43437" s="158"/>
      <c r="D43437" s="158"/>
      <c r="E43437" s="159">
        <v>373680</v>
      </c>
      <c r="F43437" s="160"/>
    </row>
    <row r="43438" spans="1:6" ht="12.75" customHeight="1" x14ac:dyDescent="0.2"/>
    <row r="43439" spans="1:6" ht="12.75" customHeight="1" x14ac:dyDescent="0.2"/>
    <row r="43440" spans="1:6" ht="409.6" hidden="1" customHeight="1" x14ac:dyDescent="0.2"/>
    <row r="43441" spans="1:6" ht="12.75" customHeight="1" x14ac:dyDescent="0.25">
      <c r="A43441" s="144" t="s">
        <v>4868</v>
      </c>
      <c r="B43441" s="145"/>
      <c r="C43441" s="145"/>
      <c r="D43441" s="145"/>
      <c r="E43441" s="146"/>
      <c r="F43441" s="147"/>
    </row>
    <row r="43442" spans="1:6" ht="12.75" customHeight="1" x14ac:dyDescent="0.2">
      <c r="A43442" s="138" t="s">
        <v>4576</v>
      </c>
      <c r="B43442" s="139"/>
      <c r="C43442" s="139"/>
      <c r="D43442" s="140"/>
      <c r="E43442" s="76" t="s">
        <v>4869</v>
      </c>
      <c r="F43442" s="77" t="s">
        <v>4870</v>
      </c>
    </row>
    <row r="43443" spans="1:6" ht="12.75" customHeight="1" x14ac:dyDescent="0.2">
      <c r="A43443" s="141"/>
      <c r="B43443" s="142"/>
      <c r="C43443" s="142"/>
      <c r="D43443" s="143"/>
      <c r="E43443" s="78" t="s">
        <v>4573</v>
      </c>
      <c r="F43443" s="79" t="s">
        <v>117</v>
      </c>
    </row>
    <row r="43444" spans="1:6" ht="409.6" hidden="1" customHeight="1" x14ac:dyDescent="0.2"/>
    <row r="43445" spans="1:6" ht="12.75" customHeight="1" x14ac:dyDescent="0.2">
      <c r="A43445" s="80" t="s">
        <v>4871</v>
      </c>
      <c r="B43445" s="81" t="s">
        <v>4872</v>
      </c>
      <c r="C43445" s="82" t="s">
        <v>4870</v>
      </c>
      <c r="D43445" s="82" t="s">
        <v>4873</v>
      </c>
      <c r="E43445" s="82" t="s">
        <v>4874</v>
      </c>
      <c r="F43445" s="83" t="s">
        <v>4875</v>
      </c>
    </row>
    <row r="43446" spans="1:6" ht="409.6" hidden="1" customHeight="1" x14ac:dyDescent="0.2"/>
    <row r="43447" spans="1:6" ht="25.5" customHeight="1" x14ac:dyDescent="0.2">
      <c r="A43447" s="84" t="s">
        <v>7735</v>
      </c>
      <c r="B43447" s="85" t="s">
        <v>7736</v>
      </c>
      <c r="C43447" s="86" t="s">
        <v>117</v>
      </c>
      <c r="D43447" s="87">
        <v>1.05</v>
      </c>
      <c r="E43447" s="88">
        <v>162600</v>
      </c>
      <c r="F43447" s="89">
        <f>+D43447*E43447</f>
        <v>170730</v>
      </c>
    </row>
    <row r="43448" spans="1:6" ht="409.6" hidden="1" customHeight="1" x14ac:dyDescent="0.2"/>
    <row r="43449" spans="1:6" ht="25.5" customHeight="1" x14ac:dyDescent="0.2">
      <c r="A43449" s="84" t="s">
        <v>7785</v>
      </c>
      <c r="B43449" s="85" t="s">
        <v>7786</v>
      </c>
      <c r="C43449" s="86" t="s">
        <v>263</v>
      </c>
      <c r="D43449" s="87">
        <v>1.1000000000000001</v>
      </c>
      <c r="E43449" s="88">
        <v>4236</v>
      </c>
      <c r="F43449" s="89">
        <f>+D43449*E43449</f>
        <v>4659.6000000000004</v>
      </c>
    </row>
    <row r="43450" spans="1:6" ht="409.6" hidden="1" customHeight="1" x14ac:dyDescent="0.2"/>
    <row r="43451" spans="1:6" ht="25.5" customHeight="1" x14ac:dyDescent="0.2">
      <c r="A43451" s="84" t="s">
        <v>7787</v>
      </c>
      <c r="B43451" s="85" t="s">
        <v>7788</v>
      </c>
      <c r="C43451" s="86" t="s">
        <v>263</v>
      </c>
      <c r="D43451" s="87">
        <v>1.1000000000000001</v>
      </c>
      <c r="E43451" s="88">
        <v>4621</v>
      </c>
      <c r="F43451" s="89">
        <f>+D43451*E43451</f>
        <v>5083.1000000000004</v>
      </c>
    </row>
    <row r="43452" spans="1:6" ht="409.6" hidden="1" customHeight="1" x14ac:dyDescent="0.2"/>
    <row r="43453" spans="1:6" ht="25.5" customHeight="1" x14ac:dyDescent="0.2">
      <c r="A43453" s="84" t="s">
        <v>7789</v>
      </c>
      <c r="B43453" s="85" t="s">
        <v>7790</v>
      </c>
      <c r="C43453" s="86" t="s">
        <v>263</v>
      </c>
      <c r="D43453" s="87">
        <v>1.1000000000000001</v>
      </c>
      <c r="E43453" s="88">
        <v>4468</v>
      </c>
      <c r="F43453" s="89">
        <f>+D43453*E43453</f>
        <v>4914.8</v>
      </c>
    </row>
    <row r="43454" spans="1:6" ht="409.6" hidden="1" customHeight="1" x14ac:dyDescent="0.2"/>
    <row r="43455" spans="1:6" ht="25.5" customHeight="1" x14ac:dyDescent="0.2">
      <c r="A43455" s="84" t="s">
        <v>7791</v>
      </c>
      <c r="B43455" s="85" t="s">
        <v>7792</v>
      </c>
      <c r="C43455" s="86" t="s">
        <v>263</v>
      </c>
      <c r="D43455" s="87">
        <v>1.1000000000000001</v>
      </c>
      <c r="E43455" s="88">
        <v>4863</v>
      </c>
      <c r="F43455" s="89">
        <f>+D43455*E43455</f>
        <v>5349.3</v>
      </c>
    </row>
    <row r="43456" spans="1:6" ht="409.6" hidden="1" customHeight="1" x14ac:dyDescent="0.2"/>
    <row r="43457" spans="1:6" ht="25.5" customHeight="1" x14ac:dyDescent="0.2">
      <c r="A43457" s="84" t="s">
        <v>7793</v>
      </c>
      <c r="B43457" s="85" t="s">
        <v>7794</v>
      </c>
      <c r="C43457" s="86" t="s">
        <v>263</v>
      </c>
      <c r="D43457" s="87">
        <v>1.1000000000000001</v>
      </c>
      <c r="E43457" s="88">
        <v>4655</v>
      </c>
      <c r="F43457" s="89">
        <f>+D43457*E43457</f>
        <v>5120.5</v>
      </c>
    </row>
    <row r="43458" spans="1:6" ht="409.6" hidden="1" customHeight="1" x14ac:dyDescent="0.2"/>
    <row r="43459" spans="1:6" ht="25.5" customHeight="1" x14ac:dyDescent="0.2">
      <c r="A43459" s="84" t="s">
        <v>7795</v>
      </c>
      <c r="B43459" s="85" t="s">
        <v>7796</v>
      </c>
      <c r="C43459" s="86" t="s">
        <v>263</v>
      </c>
      <c r="D43459" s="87">
        <v>1.1000000000000001</v>
      </c>
      <c r="E43459" s="88">
        <v>3410</v>
      </c>
      <c r="F43459" s="89">
        <f>+D43459*E43459</f>
        <v>3751.0000000000005</v>
      </c>
    </row>
    <row r="43460" spans="1:6" ht="409.6" hidden="1" customHeight="1" x14ac:dyDescent="0.2"/>
    <row r="43461" spans="1:6" ht="25.5" customHeight="1" x14ac:dyDescent="0.2">
      <c r="A43461" s="84" t="s">
        <v>7797</v>
      </c>
      <c r="B43461" s="85" t="s">
        <v>7798</v>
      </c>
      <c r="C43461" s="86" t="s">
        <v>263</v>
      </c>
      <c r="D43461" s="87">
        <v>1.1000000000000001</v>
      </c>
      <c r="E43461" s="88">
        <v>4648</v>
      </c>
      <c r="F43461" s="89">
        <f>+D43461*E43461</f>
        <v>5112.8</v>
      </c>
    </row>
    <row r="43462" spans="1:6" ht="409.6" hidden="1" customHeight="1" x14ac:dyDescent="0.2"/>
    <row r="43463" spans="1:6" ht="25.5" customHeight="1" x14ac:dyDescent="0.2">
      <c r="A43463" s="84" t="s">
        <v>7799</v>
      </c>
      <c r="B43463" s="85" t="s">
        <v>7800</v>
      </c>
      <c r="C43463" s="86" t="s">
        <v>263</v>
      </c>
      <c r="D43463" s="87">
        <v>4</v>
      </c>
      <c r="E43463" s="88">
        <v>1480</v>
      </c>
      <c r="F43463" s="89">
        <f>+D43463*E43463</f>
        <v>5920</v>
      </c>
    </row>
    <row r="43464" spans="1:6" ht="409.6" hidden="1" customHeight="1" x14ac:dyDescent="0.2"/>
    <row r="43465" spans="1:6" ht="25.5" customHeight="1" x14ac:dyDescent="0.2">
      <c r="A43465" s="84" t="s">
        <v>7801</v>
      </c>
      <c r="B43465" s="85" t="s">
        <v>7802</v>
      </c>
      <c r="C43465" s="86" t="s">
        <v>9</v>
      </c>
      <c r="D43465" s="87">
        <v>1</v>
      </c>
      <c r="E43465" s="88">
        <v>2580</v>
      </c>
      <c r="F43465" s="89">
        <f>+D43465*E43465</f>
        <v>2580</v>
      </c>
    </row>
    <row r="43466" spans="1:6" ht="409.6" hidden="1" customHeight="1" x14ac:dyDescent="0.2"/>
    <row r="43467" spans="1:6" ht="25.5" customHeight="1" x14ac:dyDescent="0.2">
      <c r="A43467" s="84" t="s">
        <v>7803</v>
      </c>
      <c r="B43467" s="85" t="s">
        <v>7804</v>
      </c>
      <c r="C43467" s="86" t="s">
        <v>9</v>
      </c>
      <c r="D43467" s="87">
        <v>0.5</v>
      </c>
      <c r="E43467" s="88">
        <v>3000</v>
      </c>
      <c r="F43467" s="89">
        <f>+D43467*E43467</f>
        <v>1500</v>
      </c>
    </row>
    <row r="43468" spans="1:6" ht="409.6" hidden="1" customHeight="1" x14ac:dyDescent="0.2"/>
    <row r="43469" spans="1:6" ht="25.5" customHeight="1" x14ac:dyDescent="0.2">
      <c r="A43469" s="84" t="s">
        <v>7593</v>
      </c>
      <c r="B43469" s="85" t="s">
        <v>7594</v>
      </c>
      <c r="C43469" s="86" t="s">
        <v>9</v>
      </c>
      <c r="D43469" s="87">
        <v>12</v>
      </c>
      <c r="E43469" s="88">
        <v>36</v>
      </c>
      <c r="F43469" s="89">
        <f>+D43469*E43469</f>
        <v>432</v>
      </c>
    </row>
    <row r="43470" spans="1:6" ht="409.6" hidden="1" customHeight="1" x14ac:dyDescent="0.2"/>
    <row r="43471" spans="1:6" ht="25.5" customHeight="1" x14ac:dyDescent="0.2">
      <c r="A43471" s="84" t="s">
        <v>5621</v>
      </c>
      <c r="B43471" s="85" t="s">
        <v>5622</v>
      </c>
      <c r="C43471" s="86" t="s">
        <v>9</v>
      </c>
      <c r="D43471" s="87">
        <v>0.24787000000000001</v>
      </c>
      <c r="E43471" s="88">
        <v>41756</v>
      </c>
      <c r="F43471" s="89">
        <f>+D43471*E43471</f>
        <v>10350.059720000001</v>
      </c>
    </row>
    <row r="43472" spans="1:6" ht="409.6" hidden="1" customHeight="1" x14ac:dyDescent="0.2"/>
    <row r="43473" spans="1:6" ht="25.5" customHeight="1" thickBot="1" x14ac:dyDescent="0.25">
      <c r="A43473" s="84" t="s">
        <v>5716</v>
      </c>
      <c r="B43473" s="85" t="s">
        <v>5717</v>
      </c>
      <c r="C43473" s="86" t="s">
        <v>263</v>
      </c>
      <c r="D43473" s="87">
        <v>2.2000000000000002</v>
      </c>
      <c r="E43473" s="88">
        <v>8110</v>
      </c>
      <c r="F43473" s="89">
        <f>+D43473*E43473</f>
        <v>17842</v>
      </c>
    </row>
    <row r="43474" spans="1:6" ht="409.6" hidden="1" customHeight="1" thickBot="1" x14ac:dyDescent="0.25"/>
    <row r="43475" spans="1:6" ht="13.5" customHeight="1" thickBot="1" x14ac:dyDescent="0.25">
      <c r="A43475" s="90" t="s">
        <v>4883</v>
      </c>
      <c r="B43475" s="91"/>
      <c r="C43475" s="92">
        <v>55.952542450823699</v>
      </c>
      <c r="D43475" s="91"/>
      <c r="E43475" s="93" t="s">
        <v>4884</v>
      </c>
      <c r="F43475" s="94">
        <v>243346</v>
      </c>
    </row>
    <row r="43476" spans="1:6" ht="0.2" customHeight="1" x14ac:dyDescent="0.2"/>
    <row r="43477" spans="1:6" ht="12.75" customHeight="1" x14ac:dyDescent="0.2">
      <c r="A43477" s="80" t="s">
        <v>4871</v>
      </c>
      <c r="B43477" s="81" t="s">
        <v>4885</v>
      </c>
      <c r="C43477" s="82" t="s">
        <v>4870</v>
      </c>
      <c r="D43477" s="82" t="s">
        <v>4873</v>
      </c>
      <c r="E43477" s="82" t="s">
        <v>4874</v>
      </c>
      <c r="F43477" s="83" t="s">
        <v>4875</v>
      </c>
    </row>
    <row r="43478" spans="1:6" ht="409.6" hidden="1" customHeight="1" x14ac:dyDescent="0.2"/>
    <row r="43479" spans="1:6" ht="25.5" customHeight="1" x14ac:dyDescent="0.2">
      <c r="A43479" s="84" t="s">
        <v>5541</v>
      </c>
      <c r="B43479" s="85" t="s">
        <v>5542</v>
      </c>
      <c r="C43479" s="86" t="s">
        <v>4888</v>
      </c>
      <c r="D43479" s="87">
        <v>0.77980000000000005</v>
      </c>
      <c r="E43479" s="88">
        <v>198902</v>
      </c>
      <c r="F43479" s="89">
        <f>+D43479*E43479</f>
        <v>155103.77960000001</v>
      </c>
    </row>
    <row r="43480" spans="1:6" ht="409.6" hidden="1" customHeight="1" x14ac:dyDescent="0.2"/>
    <row r="43481" spans="1:6" ht="25.5" customHeight="1" thickBot="1" x14ac:dyDescent="0.25">
      <c r="A43481" s="84" t="s">
        <v>4947</v>
      </c>
      <c r="B43481" s="85" t="s">
        <v>4948</v>
      </c>
      <c r="C43481" s="86" t="s">
        <v>4888</v>
      </c>
      <c r="D43481" s="87">
        <v>0.11697</v>
      </c>
      <c r="E43481" s="88">
        <v>198902</v>
      </c>
      <c r="F43481" s="89">
        <f>+D43481*E43481</f>
        <v>23265.566940000001</v>
      </c>
    </row>
    <row r="43482" spans="1:6" ht="409.6" hidden="1" customHeight="1" thickBot="1" x14ac:dyDescent="0.25"/>
    <row r="43483" spans="1:6" ht="13.5" customHeight="1" thickBot="1" x14ac:dyDescent="0.25">
      <c r="A43483" s="90" t="s">
        <v>4893</v>
      </c>
      <c r="B43483" s="91"/>
      <c r="C43483" s="92">
        <v>41.012611659749602</v>
      </c>
      <c r="D43483" s="91"/>
      <c r="E43483" s="93" t="s">
        <v>4884</v>
      </c>
      <c r="F43483" s="94">
        <v>178370</v>
      </c>
    </row>
    <row r="43484" spans="1:6" ht="0.2" customHeight="1" x14ac:dyDescent="0.2"/>
    <row r="43485" spans="1:6" ht="12.75" customHeight="1" x14ac:dyDescent="0.2">
      <c r="A43485" s="80" t="s">
        <v>4871</v>
      </c>
      <c r="B43485" s="81" t="s">
        <v>4894</v>
      </c>
      <c r="C43485" s="82" t="s">
        <v>4870</v>
      </c>
      <c r="D43485" s="82" t="s">
        <v>4873</v>
      </c>
      <c r="E43485" s="82" t="s">
        <v>4874</v>
      </c>
      <c r="F43485" s="83" t="s">
        <v>4875</v>
      </c>
    </row>
    <row r="43486" spans="1:6" ht="409.6" hidden="1" customHeight="1" x14ac:dyDescent="0.2"/>
    <row r="43487" spans="1:6" ht="25.5" customHeight="1" thickBot="1" x14ac:dyDescent="0.25">
      <c r="A43487" s="84" t="s">
        <v>4895</v>
      </c>
      <c r="B43487" s="85" t="s">
        <v>4896</v>
      </c>
      <c r="C43487" s="86" t="s">
        <v>4897</v>
      </c>
      <c r="D43487" s="87">
        <v>0.05</v>
      </c>
      <c r="E43487" s="88">
        <v>178370</v>
      </c>
      <c r="F43487" s="89">
        <f>+D43487*E43487</f>
        <v>8918.5</v>
      </c>
    </row>
    <row r="43488" spans="1:6" ht="409.6" hidden="1" customHeight="1" thickBot="1" x14ac:dyDescent="0.25"/>
    <row r="43489" spans="1:6" ht="13.5" customHeight="1" thickBot="1" x14ac:dyDescent="0.25">
      <c r="A43489" s="90" t="s">
        <v>4898</v>
      </c>
      <c r="B43489" s="91"/>
      <c r="C43489" s="92">
        <v>2.05074554798064</v>
      </c>
      <c r="D43489" s="91"/>
      <c r="E43489" s="93" t="s">
        <v>4884</v>
      </c>
      <c r="F43489" s="94">
        <v>8919</v>
      </c>
    </row>
    <row r="43490" spans="1:6" ht="0.2" customHeight="1" x14ac:dyDescent="0.2"/>
    <row r="43491" spans="1:6" ht="12.75" customHeight="1" x14ac:dyDescent="0.2">
      <c r="A43491" s="80" t="s">
        <v>4871</v>
      </c>
      <c r="B43491" s="81" t="s">
        <v>4905</v>
      </c>
      <c r="C43491" s="82" t="s">
        <v>4870</v>
      </c>
      <c r="D43491" s="82" t="s">
        <v>4873</v>
      </c>
      <c r="E43491" s="82" t="s">
        <v>4874</v>
      </c>
      <c r="F43491" s="83" t="s">
        <v>4875</v>
      </c>
    </row>
    <row r="43492" spans="1:6" ht="409.6" hidden="1" customHeight="1" x14ac:dyDescent="0.2"/>
    <row r="43493" spans="1:6" ht="25.5" customHeight="1" thickBot="1" x14ac:dyDescent="0.25">
      <c r="A43493" s="84" t="s">
        <v>4949</v>
      </c>
      <c r="B43493" s="85" t="s">
        <v>4950</v>
      </c>
      <c r="C43493" s="86" t="s">
        <v>9</v>
      </c>
      <c r="D43493" s="87">
        <v>2</v>
      </c>
      <c r="E43493" s="88">
        <v>2140</v>
      </c>
      <c r="F43493" s="89">
        <f>+D43493*E43493</f>
        <v>4280</v>
      </c>
    </row>
    <row r="43494" spans="1:6" ht="409.6" hidden="1" customHeight="1" thickBot="1" x14ac:dyDescent="0.25"/>
    <row r="43495" spans="1:6" ht="13.5" customHeight="1" thickBot="1" x14ac:dyDescent="0.25">
      <c r="A43495" s="90" t="s">
        <v>4908</v>
      </c>
      <c r="B43495" s="91"/>
      <c r="C43495" s="92">
        <v>0.98410034144602998</v>
      </c>
      <c r="D43495" s="91"/>
      <c r="E43495" s="93" t="s">
        <v>4884</v>
      </c>
      <c r="F43495" s="94">
        <v>4280</v>
      </c>
    </row>
    <row r="43496" spans="1:6" ht="0.2" customHeight="1" thickBot="1" x14ac:dyDescent="0.25"/>
    <row r="43497" spans="1:6" ht="12.75" customHeight="1" thickBot="1" x14ac:dyDescent="0.3">
      <c r="A43497" s="157" t="s">
        <v>4909</v>
      </c>
      <c r="B43497" s="158"/>
      <c r="C43497" s="158"/>
      <c r="D43497" s="158"/>
      <c r="E43497" s="159">
        <v>434915</v>
      </c>
      <c r="F43497" s="160"/>
    </row>
    <row r="43498" spans="1:6" ht="12.75" customHeight="1" x14ac:dyDescent="0.2"/>
    <row r="43499" spans="1:6" ht="12.75" customHeight="1" x14ac:dyDescent="0.2"/>
    <row r="43500" spans="1:6" ht="409.6" hidden="1" customHeight="1" x14ac:dyDescent="0.2"/>
    <row r="43501" spans="1:6" ht="12.75" customHeight="1" x14ac:dyDescent="0.25">
      <c r="A43501" s="144" t="s">
        <v>4868</v>
      </c>
      <c r="B43501" s="145"/>
      <c r="C43501" s="145"/>
      <c r="D43501" s="145"/>
      <c r="E43501" s="146"/>
      <c r="F43501" s="147"/>
    </row>
    <row r="43502" spans="1:6" ht="12.75" customHeight="1" x14ac:dyDescent="0.2">
      <c r="A43502" s="138" t="s">
        <v>4578</v>
      </c>
      <c r="B43502" s="139"/>
      <c r="C43502" s="139"/>
      <c r="D43502" s="140"/>
      <c r="E43502" s="76" t="s">
        <v>4869</v>
      </c>
      <c r="F43502" s="77" t="s">
        <v>4870</v>
      </c>
    </row>
    <row r="43503" spans="1:6" ht="12.75" customHeight="1" x14ac:dyDescent="0.2">
      <c r="A43503" s="141"/>
      <c r="B43503" s="142"/>
      <c r="C43503" s="142"/>
      <c r="D43503" s="143"/>
      <c r="E43503" s="78" t="s">
        <v>4575</v>
      </c>
      <c r="F43503" s="79" t="s">
        <v>117</v>
      </c>
    </row>
    <row r="43504" spans="1:6" ht="409.6" hidden="1" customHeight="1" x14ac:dyDescent="0.2"/>
    <row r="43505" spans="1:6" ht="12.75" customHeight="1" x14ac:dyDescent="0.2">
      <c r="A43505" s="80" t="s">
        <v>4871</v>
      </c>
      <c r="B43505" s="81" t="s">
        <v>4872</v>
      </c>
      <c r="C43505" s="82" t="s">
        <v>4870</v>
      </c>
      <c r="D43505" s="82" t="s">
        <v>4873</v>
      </c>
      <c r="E43505" s="82" t="s">
        <v>4874</v>
      </c>
      <c r="F43505" s="83" t="s">
        <v>4875</v>
      </c>
    </row>
    <row r="43506" spans="1:6" ht="409.6" hidden="1" customHeight="1" x14ac:dyDescent="0.2"/>
    <row r="43507" spans="1:6" ht="25.5" customHeight="1" x14ac:dyDescent="0.2">
      <c r="A43507" s="84" t="s">
        <v>7735</v>
      </c>
      <c r="B43507" s="85" t="s">
        <v>7736</v>
      </c>
      <c r="C43507" s="86" t="s">
        <v>117</v>
      </c>
      <c r="D43507" s="87">
        <v>0.77700000000000002</v>
      </c>
      <c r="E43507" s="88">
        <v>162600</v>
      </c>
      <c r="F43507" s="89">
        <f>+D43507*E43507</f>
        <v>126340.2</v>
      </c>
    </row>
    <row r="43508" spans="1:6" ht="409.6" hidden="1" customHeight="1" x14ac:dyDescent="0.2"/>
    <row r="43509" spans="1:6" ht="25.5" customHeight="1" x14ac:dyDescent="0.2">
      <c r="A43509" s="84" t="s">
        <v>7765</v>
      </c>
      <c r="B43509" s="85" t="s">
        <v>7766</v>
      </c>
      <c r="C43509" s="86" t="s">
        <v>263</v>
      </c>
      <c r="D43509" s="87">
        <v>0.81899999999999995</v>
      </c>
      <c r="E43509" s="88">
        <v>14078</v>
      </c>
      <c r="F43509" s="89">
        <f>+D43509*E43509</f>
        <v>11529.882</v>
      </c>
    </row>
    <row r="43510" spans="1:6" ht="409.6" hidden="1" customHeight="1" x14ac:dyDescent="0.2"/>
    <row r="43511" spans="1:6" ht="25.5" customHeight="1" x14ac:dyDescent="0.2">
      <c r="A43511" s="84" t="s">
        <v>7783</v>
      </c>
      <c r="B43511" s="85" t="s">
        <v>7784</v>
      </c>
      <c r="C43511" s="86" t="s">
        <v>263</v>
      </c>
      <c r="D43511" s="87">
        <v>1.232</v>
      </c>
      <c r="E43511" s="88">
        <v>14078</v>
      </c>
      <c r="F43511" s="89">
        <f>+D43511*E43511</f>
        <v>17344.096000000001</v>
      </c>
    </row>
    <row r="43512" spans="1:6" ht="409.6" hidden="1" customHeight="1" x14ac:dyDescent="0.2"/>
    <row r="43513" spans="1:6" ht="25.5" customHeight="1" x14ac:dyDescent="0.2">
      <c r="A43513" s="84" t="s">
        <v>7767</v>
      </c>
      <c r="B43513" s="85" t="s">
        <v>7768</v>
      </c>
      <c r="C43513" s="86" t="s">
        <v>263</v>
      </c>
      <c r="D43513" s="87">
        <v>1.8919999999999999</v>
      </c>
      <c r="E43513" s="88">
        <v>3561</v>
      </c>
      <c r="F43513" s="89">
        <f>+D43513*E43513</f>
        <v>6737.4119999999994</v>
      </c>
    </row>
    <row r="43514" spans="1:6" ht="409.6" hidden="1" customHeight="1" x14ac:dyDescent="0.2"/>
    <row r="43515" spans="1:6" ht="25.5" customHeight="1" x14ac:dyDescent="0.2">
      <c r="A43515" s="84" t="s">
        <v>7769</v>
      </c>
      <c r="B43515" s="85" t="s">
        <v>7770</v>
      </c>
      <c r="C43515" s="86" t="s">
        <v>263</v>
      </c>
      <c r="D43515" s="87">
        <v>2.0129999999999999</v>
      </c>
      <c r="E43515" s="88">
        <v>4472</v>
      </c>
      <c r="F43515" s="89">
        <f>+D43515*E43515</f>
        <v>9002.1360000000004</v>
      </c>
    </row>
    <row r="43516" spans="1:6" ht="409.6" hidden="1" customHeight="1" x14ac:dyDescent="0.2"/>
    <row r="43517" spans="1:6" ht="25.5" customHeight="1" x14ac:dyDescent="0.2">
      <c r="A43517" s="84" t="s">
        <v>7771</v>
      </c>
      <c r="B43517" s="85" t="s">
        <v>7772</v>
      </c>
      <c r="C43517" s="86" t="s">
        <v>263</v>
      </c>
      <c r="D43517" s="87">
        <v>3.9049999999999998</v>
      </c>
      <c r="E43517" s="88">
        <v>2079</v>
      </c>
      <c r="F43517" s="89">
        <f>+D43517*E43517</f>
        <v>8118.4949999999999</v>
      </c>
    </row>
    <row r="43518" spans="1:6" ht="409.6" hidden="1" customHeight="1" x14ac:dyDescent="0.2"/>
    <row r="43519" spans="1:6" ht="25.5" customHeight="1" x14ac:dyDescent="0.2">
      <c r="A43519" s="84" t="s">
        <v>7773</v>
      </c>
      <c r="B43519" s="85" t="s">
        <v>7774</v>
      </c>
      <c r="C43519" s="86" t="s">
        <v>263</v>
      </c>
      <c r="D43519" s="87">
        <v>0.47299999999999998</v>
      </c>
      <c r="E43519" s="88">
        <v>7004</v>
      </c>
      <c r="F43519" s="89">
        <f>+D43519*E43519</f>
        <v>3312.8919999999998</v>
      </c>
    </row>
    <row r="43520" spans="1:6" ht="409.6" hidden="1" customHeight="1" x14ac:dyDescent="0.2"/>
    <row r="43521" spans="1:6" ht="25.5" customHeight="1" x14ac:dyDescent="0.2">
      <c r="A43521" s="84" t="s">
        <v>7775</v>
      </c>
      <c r="B43521" s="85" t="s">
        <v>7776</v>
      </c>
      <c r="C43521" s="86" t="s">
        <v>263</v>
      </c>
      <c r="D43521" s="87">
        <v>4.5149999999999997</v>
      </c>
      <c r="E43521" s="88">
        <v>4293</v>
      </c>
      <c r="F43521" s="89">
        <f>+D43521*E43521</f>
        <v>19382.895</v>
      </c>
    </row>
    <row r="43522" spans="1:6" ht="409.6" hidden="1" customHeight="1" x14ac:dyDescent="0.2"/>
    <row r="43523" spans="1:6" ht="25.5" customHeight="1" x14ac:dyDescent="0.2">
      <c r="A43523" s="84" t="s">
        <v>7777</v>
      </c>
      <c r="B43523" s="85" t="s">
        <v>7778</v>
      </c>
      <c r="C43523" s="86" t="s">
        <v>263</v>
      </c>
      <c r="D43523" s="87">
        <v>8.58</v>
      </c>
      <c r="E43523" s="88">
        <v>800</v>
      </c>
      <c r="F43523" s="89">
        <f>+D43523*E43523</f>
        <v>6864</v>
      </c>
    </row>
    <row r="43524" spans="1:6" ht="409.6" hidden="1" customHeight="1" x14ac:dyDescent="0.2"/>
    <row r="43525" spans="1:6" ht="25.5" customHeight="1" x14ac:dyDescent="0.2">
      <c r="A43525" s="84" t="s">
        <v>7805</v>
      </c>
      <c r="B43525" s="85" t="s">
        <v>7806</v>
      </c>
      <c r="C43525" s="86" t="s">
        <v>4851</v>
      </c>
      <c r="D43525" s="87">
        <v>0.4</v>
      </c>
      <c r="E43525" s="88">
        <v>8000</v>
      </c>
      <c r="F43525" s="89">
        <f>+D43525*E43525</f>
        <v>3200</v>
      </c>
    </row>
    <row r="43526" spans="1:6" ht="409.6" hidden="1" customHeight="1" x14ac:dyDescent="0.2"/>
    <row r="43527" spans="1:6" ht="25.5" customHeight="1" x14ac:dyDescent="0.2">
      <c r="A43527" s="84" t="s">
        <v>7807</v>
      </c>
      <c r="B43527" s="85" t="s">
        <v>7808</v>
      </c>
      <c r="C43527" s="86" t="s">
        <v>9</v>
      </c>
      <c r="D43527" s="87">
        <v>0.4</v>
      </c>
      <c r="E43527" s="88">
        <v>2500</v>
      </c>
      <c r="F43527" s="89">
        <f>+D43527*E43527</f>
        <v>1000</v>
      </c>
    </row>
    <row r="43528" spans="1:6" ht="409.6" hidden="1" customHeight="1" x14ac:dyDescent="0.2"/>
    <row r="43529" spans="1:6" ht="25.5" customHeight="1" x14ac:dyDescent="0.2">
      <c r="A43529" s="84" t="s">
        <v>7593</v>
      </c>
      <c r="B43529" s="85" t="s">
        <v>7594</v>
      </c>
      <c r="C43529" s="86" t="s">
        <v>9</v>
      </c>
      <c r="D43529" s="87">
        <v>20</v>
      </c>
      <c r="E43529" s="88">
        <v>36</v>
      </c>
      <c r="F43529" s="89">
        <f>+D43529*E43529</f>
        <v>720</v>
      </c>
    </row>
    <row r="43530" spans="1:6" ht="409.6" hidden="1" customHeight="1" x14ac:dyDescent="0.2"/>
    <row r="43531" spans="1:6" ht="25.5" customHeight="1" x14ac:dyDescent="0.2">
      <c r="A43531" s="84" t="s">
        <v>5621</v>
      </c>
      <c r="B43531" s="85" t="s">
        <v>5622</v>
      </c>
      <c r="C43531" s="86" t="s">
        <v>9</v>
      </c>
      <c r="D43531" s="87">
        <v>0.29082999999999998</v>
      </c>
      <c r="E43531" s="88">
        <v>41756</v>
      </c>
      <c r="F43531" s="89">
        <f>+D43531*E43531</f>
        <v>12143.89748</v>
      </c>
    </row>
    <row r="43532" spans="1:6" ht="409.6" hidden="1" customHeight="1" x14ac:dyDescent="0.2"/>
    <row r="43533" spans="1:6" ht="25.5" customHeight="1" thickBot="1" x14ac:dyDescent="0.25">
      <c r="A43533" s="84" t="s">
        <v>5716</v>
      </c>
      <c r="B43533" s="85" t="s">
        <v>5717</v>
      </c>
      <c r="C43533" s="86" t="s">
        <v>263</v>
      </c>
      <c r="D43533" s="87">
        <v>2.464</v>
      </c>
      <c r="E43533" s="88">
        <v>8110</v>
      </c>
      <c r="F43533" s="89">
        <f>+D43533*E43533</f>
        <v>19983.04</v>
      </c>
    </row>
    <row r="43534" spans="1:6" ht="409.6" hidden="1" customHeight="1" thickBot="1" x14ac:dyDescent="0.25"/>
    <row r="43535" spans="1:6" ht="13.5" customHeight="1" thickBot="1" x14ac:dyDescent="0.25">
      <c r="A43535" s="90" t="s">
        <v>4883</v>
      </c>
      <c r="B43535" s="91"/>
      <c r="C43535" s="92">
        <v>56.057207658415201</v>
      </c>
      <c r="D43535" s="91"/>
      <c r="E43535" s="93" t="s">
        <v>4884</v>
      </c>
      <c r="F43535" s="94">
        <v>245678</v>
      </c>
    </row>
    <row r="43536" spans="1:6" ht="0.2" customHeight="1" x14ac:dyDescent="0.2"/>
    <row r="43537" spans="1:6" ht="12.75" customHeight="1" x14ac:dyDescent="0.2">
      <c r="A43537" s="80" t="s">
        <v>4871</v>
      </c>
      <c r="B43537" s="81" t="s">
        <v>4885</v>
      </c>
      <c r="C43537" s="82" t="s">
        <v>4870</v>
      </c>
      <c r="D43537" s="82" t="s">
        <v>4873</v>
      </c>
      <c r="E43537" s="82" t="s">
        <v>4874</v>
      </c>
      <c r="F43537" s="83" t="s">
        <v>4875</v>
      </c>
    </row>
    <row r="43538" spans="1:6" ht="409.6" hidden="1" customHeight="1" x14ac:dyDescent="0.2"/>
    <row r="43539" spans="1:6" ht="25.5" customHeight="1" x14ac:dyDescent="0.2">
      <c r="A43539" s="84" t="s">
        <v>5541</v>
      </c>
      <c r="B43539" s="85" t="s">
        <v>5542</v>
      </c>
      <c r="C43539" s="86" t="s">
        <v>4888</v>
      </c>
      <c r="D43539" s="87">
        <v>0.77980000000000005</v>
      </c>
      <c r="E43539" s="88">
        <v>198902</v>
      </c>
      <c r="F43539" s="89">
        <f>+D43539*E43539</f>
        <v>155103.77960000001</v>
      </c>
    </row>
    <row r="43540" spans="1:6" ht="409.6" hidden="1" customHeight="1" x14ac:dyDescent="0.2"/>
    <row r="43541" spans="1:6" ht="25.5" customHeight="1" thickBot="1" x14ac:dyDescent="0.25">
      <c r="A43541" s="84" t="s">
        <v>4947</v>
      </c>
      <c r="B43541" s="85" t="s">
        <v>4948</v>
      </c>
      <c r="C43541" s="86" t="s">
        <v>4888</v>
      </c>
      <c r="D43541" s="87">
        <v>0.12184</v>
      </c>
      <c r="E43541" s="88">
        <v>198902</v>
      </c>
      <c r="F43541" s="89">
        <f>+D43541*E43541</f>
        <v>24234.219680000002</v>
      </c>
    </row>
    <row r="43542" spans="1:6" ht="409.6" hidden="1" customHeight="1" thickBot="1" x14ac:dyDescent="0.25"/>
    <row r="43543" spans="1:6" ht="13.5" customHeight="1" thickBot="1" x14ac:dyDescent="0.25">
      <c r="A43543" s="90" t="s">
        <v>4893</v>
      </c>
      <c r="B43543" s="91"/>
      <c r="C43543" s="92">
        <v>40.920178066594701</v>
      </c>
      <c r="D43543" s="91"/>
      <c r="E43543" s="93" t="s">
        <v>4884</v>
      </c>
      <c r="F43543" s="94">
        <v>179338</v>
      </c>
    </row>
    <row r="43544" spans="1:6" ht="0.2" customHeight="1" x14ac:dyDescent="0.2"/>
    <row r="43545" spans="1:6" ht="12.75" customHeight="1" x14ac:dyDescent="0.2">
      <c r="A43545" s="80" t="s">
        <v>4871</v>
      </c>
      <c r="B43545" s="81" t="s">
        <v>4894</v>
      </c>
      <c r="C43545" s="82" t="s">
        <v>4870</v>
      </c>
      <c r="D43545" s="82" t="s">
        <v>4873</v>
      </c>
      <c r="E43545" s="82" t="s">
        <v>4874</v>
      </c>
      <c r="F43545" s="83" t="s">
        <v>4875</v>
      </c>
    </row>
    <row r="43546" spans="1:6" ht="409.6" hidden="1" customHeight="1" x14ac:dyDescent="0.2"/>
    <row r="43547" spans="1:6" ht="25.5" customHeight="1" thickBot="1" x14ac:dyDescent="0.25">
      <c r="A43547" s="84" t="s">
        <v>4895</v>
      </c>
      <c r="B43547" s="85" t="s">
        <v>4896</v>
      </c>
      <c r="C43547" s="86" t="s">
        <v>4897</v>
      </c>
      <c r="D43547" s="87">
        <v>0.05</v>
      </c>
      <c r="E43547" s="88">
        <v>179338</v>
      </c>
      <c r="F43547" s="89">
        <f>+D43547*E43547</f>
        <v>8966.9</v>
      </c>
    </row>
    <row r="43548" spans="1:6" ht="409.6" hidden="1" customHeight="1" thickBot="1" x14ac:dyDescent="0.25"/>
    <row r="43549" spans="1:6" ht="13.5" customHeight="1" thickBot="1" x14ac:dyDescent="0.25">
      <c r="A43549" s="90" t="s">
        <v>4898</v>
      </c>
      <c r="B43549" s="91"/>
      <c r="C43549" s="92">
        <v>2.0460317206791401</v>
      </c>
      <c r="D43549" s="91"/>
      <c r="E43549" s="93" t="s">
        <v>4884</v>
      </c>
      <c r="F43549" s="94">
        <v>8967</v>
      </c>
    </row>
    <row r="43550" spans="1:6" ht="0.2" customHeight="1" x14ac:dyDescent="0.2"/>
    <row r="43551" spans="1:6" ht="12.75" customHeight="1" x14ac:dyDescent="0.2">
      <c r="A43551" s="80" t="s">
        <v>4871</v>
      </c>
      <c r="B43551" s="81" t="s">
        <v>4905</v>
      </c>
      <c r="C43551" s="82" t="s">
        <v>4870</v>
      </c>
      <c r="D43551" s="82" t="s">
        <v>4873</v>
      </c>
      <c r="E43551" s="82" t="s">
        <v>4874</v>
      </c>
      <c r="F43551" s="83" t="s">
        <v>4875</v>
      </c>
    </row>
    <row r="43552" spans="1:6" ht="409.6" hidden="1" customHeight="1" x14ac:dyDescent="0.2"/>
    <row r="43553" spans="1:6" ht="25.5" customHeight="1" thickBot="1" x14ac:dyDescent="0.25">
      <c r="A43553" s="84" t="s">
        <v>4949</v>
      </c>
      <c r="B43553" s="85" t="s">
        <v>4950</v>
      </c>
      <c r="C43553" s="86" t="s">
        <v>9</v>
      </c>
      <c r="D43553" s="87">
        <v>2</v>
      </c>
      <c r="E43553" s="88">
        <v>2140</v>
      </c>
      <c r="F43553" s="89">
        <f>+D43553*E43553</f>
        <v>4280</v>
      </c>
    </row>
    <row r="43554" spans="1:6" ht="409.6" hidden="1" customHeight="1" thickBot="1" x14ac:dyDescent="0.25"/>
    <row r="43555" spans="1:6" ht="13.5" customHeight="1" thickBot="1" x14ac:dyDescent="0.25">
      <c r="A43555" s="90" t="s">
        <v>4908</v>
      </c>
      <c r="B43555" s="91"/>
      <c r="C43555" s="92">
        <v>0.97658255431099605</v>
      </c>
      <c r="D43555" s="91"/>
      <c r="E43555" s="93" t="s">
        <v>4884</v>
      </c>
      <c r="F43555" s="94">
        <v>4280</v>
      </c>
    </row>
    <row r="43556" spans="1:6" ht="0.2" customHeight="1" thickBot="1" x14ac:dyDescent="0.25"/>
    <row r="43557" spans="1:6" ht="12.75" customHeight="1" thickBot="1" x14ac:dyDescent="0.3">
      <c r="A43557" s="157" t="s">
        <v>4909</v>
      </c>
      <c r="B43557" s="158"/>
      <c r="C43557" s="158"/>
      <c r="D43557" s="158"/>
      <c r="E43557" s="159">
        <v>438263</v>
      </c>
      <c r="F43557" s="160"/>
    </row>
    <row r="43558" spans="1:6" ht="12.75" customHeight="1" x14ac:dyDescent="0.2"/>
    <row r="43559" spans="1:6" ht="12.75" customHeight="1" x14ac:dyDescent="0.2"/>
    <row r="43560" spans="1:6" ht="409.6" hidden="1" customHeight="1" x14ac:dyDescent="0.2"/>
    <row r="43561" spans="1:6" ht="12.75" customHeight="1" x14ac:dyDescent="0.25">
      <c r="A43561" s="144" t="s">
        <v>4868</v>
      </c>
      <c r="B43561" s="145"/>
      <c r="C43561" s="145"/>
      <c r="D43561" s="145"/>
      <c r="E43561" s="146"/>
      <c r="F43561" s="147"/>
    </row>
    <row r="43562" spans="1:6" ht="12.75" customHeight="1" x14ac:dyDescent="0.2">
      <c r="A43562" s="138" t="s">
        <v>4580</v>
      </c>
      <c r="B43562" s="139"/>
      <c r="C43562" s="139"/>
      <c r="D43562" s="140"/>
      <c r="E43562" s="76" t="s">
        <v>4869</v>
      </c>
      <c r="F43562" s="77" t="s">
        <v>4870</v>
      </c>
    </row>
    <row r="43563" spans="1:6" ht="12.75" customHeight="1" x14ac:dyDescent="0.2">
      <c r="A43563" s="141"/>
      <c r="B43563" s="142"/>
      <c r="C43563" s="142"/>
      <c r="D43563" s="143"/>
      <c r="E43563" s="78" t="s">
        <v>4577</v>
      </c>
      <c r="F43563" s="79" t="s">
        <v>117</v>
      </c>
    </row>
    <row r="43564" spans="1:6" ht="409.6" hidden="1" customHeight="1" x14ac:dyDescent="0.2"/>
    <row r="43565" spans="1:6" ht="12.75" customHeight="1" x14ac:dyDescent="0.2">
      <c r="A43565" s="80" t="s">
        <v>4871</v>
      </c>
      <c r="B43565" s="81" t="s">
        <v>4872</v>
      </c>
      <c r="C43565" s="82" t="s">
        <v>4870</v>
      </c>
      <c r="D43565" s="82" t="s">
        <v>4873</v>
      </c>
      <c r="E43565" s="82" t="s">
        <v>4874</v>
      </c>
      <c r="F43565" s="83" t="s">
        <v>4875</v>
      </c>
    </row>
    <row r="43566" spans="1:6" ht="409.6" hidden="1" customHeight="1" x14ac:dyDescent="0.2"/>
    <row r="43567" spans="1:6" ht="25.5" customHeight="1" x14ac:dyDescent="0.2">
      <c r="A43567" s="84" t="s">
        <v>7767</v>
      </c>
      <c r="B43567" s="85" t="s">
        <v>7768</v>
      </c>
      <c r="C43567" s="86" t="s">
        <v>263</v>
      </c>
      <c r="D43567" s="87">
        <v>3.52</v>
      </c>
      <c r="E43567" s="88">
        <v>3561</v>
      </c>
      <c r="F43567" s="89">
        <f>+D43567*E43567</f>
        <v>12534.72</v>
      </c>
    </row>
    <row r="43568" spans="1:6" ht="409.6" hidden="1" customHeight="1" x14ac:dyDescent="0.2"/>
    <row r="43569" spans="1:6" ht="25.5" customHeight="1" x14ac:dyDescent="0.2">
      <c r="A43569" s="84" t="s">
        <v>7769</v>
      </c>
      <c r="B43569" s="85" t="s">
        <v>7770</v>
      </c>
      <c r="C43569" s="86" t="s">
        <v>263</v>
      </c>
      <c r="D43569" s="87">
        <v>1.254</v>
      </c>
      <c r="E43569" s="88">
        <v>4472</v>
      </c>
      <c r="F43569" s="89">
        <f>+D43569*E43569</f>
        <v>5607.8879999999999</v>
      </c>
    </row>
    <row r="43570" spans="1:6" ht="409.6" hidden="1" customHeight="1" x14ac:dyDescent="0.2"/>
    <row r="43571" spans="1:6" ht="25.5" customHeight="1" x14ac:dyDescent="0.2">
      <c r="A43571" s="84" t="s">
        <v>7809</v>
      </c>
      <c r="B43571" s="85" t="s">
        <v>7810</v>
      </c>
      <c r="C43571" s="86" t="s">
        <v>263</v>
      </c>
      <c r="D43571" s="87">
        <v>0.83599999999999997</v>
      </c>
      <c r="E43571" s="88">
        <v>3059</v>
      </c>
      <c r="F43571" s="89">
        <f>+D43571*E43571</f>
        <v>2557.3240000000001</v>
      </c>
    </row>
    <row r="43572" spans="1:6" ht="409.6" hidden="1" customHeight="1" x14ac:dyDescent="0.2"/>
    <row r="43573" spans="1:6" ht="25.5" customHeight="1" x14ac:dyDescent="0.2">
      <c r="A43573" s="84" t="s">
        <v>7775</v>
      </c>
      <c r="B43573" s="85" t="s">
        <v>7776</v>
      </c>
      <c r="C43573" s="86" t="s">
        <v>263</v>
      </c>
      <c r="D43573" s="87">
        <v>16.695</v>
      </c>
      <c r="E43573" s="88">
        <v>4293</v>
      </c>
      <c r="F43573" s="89">
        <f>+D43573*E43573</f>
        <v>71671.634999999995</v>
      </c>
    </row>
    <row r="43574" spans="1:6" ht="409.6" hidden="1" customHeight="1" x14ac:dyDescent="0.2"/>
    <row r="43575" spans="1:6" ht="25.5" customHeight="1" x14ac:dyDescent="0.2">
      <c r="A43575" s="84" t="s">
        <v>7593</v>
      </c>
      <c r="B43575" s="85" t="s">
        <v>7594</v>
      </c>
      <c r="C43575" s="86" t="s">
        <v>9</v>
      </c>
      <c r="D43575" s="87">
        <v>77</v>
      </c>
      <c r="E43575" s="88">
        <v>36</v>
      </c>
      <c r="F43575" s="89">
        <f>+D43575*E43575</f>
        <v>2772</v>
      </c>
    </row>
    <row r="43576" spans="1:6" ht="409.6" hidden="1" customHeight="1" x14ac:dyDescent="0.2"/>
    <row r="43577" spans="1:6" ht="25.5" customHeight="1" x14ac:dyDescent="0.2">
      <c r="A43577" s="84" t="s">
        <v>5621</v>
      </c>
      <c r="B43577" s="85" t="s">
        <v>5622</v>
      </c>
      <c r="C43577" s="86" t="s">
        <v>9</v>
      </c>
      <c r="D43577" s="87">
        <v>0.93481999999999998</v>
      </c>
      <c r="E43577" s="88">
        <v>41756</v>
      </c>
      <c r="F43577" s="89">
        <f>+D43577*E43577</f>
        <v>39034.343919999999</v>
      </c>
    </row>
    <row r="43578" spans="1:6" ht="409.6" hidden="1" customHeight="1" x14ac:dyDescent="0.2"/>
    <row r="43579" spans="1:6" ht="25.5" customHeight="1" x14ac:dyDescent="0.2">
      <c r="A43579" s="84" t="s">
        <v>5716</v>
      </c>
      <c r="B43579" s="85" t="s">
        <v>5717</v>
      </c>
      <c r="C43579" s="86" t="s">
        <v>263</v>
      </c>
      <c r="D43579" s="87">
        <v>7.92</v>
      </c>
      <c r="E43579" s="88">
        <v>8110</v>
      </c>
      <c r="F43579" s="89">
        <f>+D43579*E43579</f>
        <v>64231.199999999997</v>
      </c>
    </row>
    <row r="43580" spans="1:6" ht="409.6" hidden="1" customHeight="1" x14ac:dyDescent="0.2"/>
    <row r="43581" spans="1:6" ht="25.5" customHeight="1" thickBot="1" x14ac:dyDescent="0.25">
      <c r="A43581" s="84" t="s">
        <v>5621</v>
      </c>
      <c r="B43581" s="85" t="s">
        <v>5622</v>
      </c>
      <c r="C43581" s="86" t="s">
        <v>9</v>
      </c>
      <c r="D43581" s="87">
        <v>0.93481999999999998</v>
      </c>
      <c r="E43581" s="88">
        <v>41756</v>
      </c>
      <c r="F43581" s="89">
        <f>+D43581*E43581</f>
        <v>39034.343919999999</v>
      </c>
    </row>
    <row r="43582" spans="1:6" ht="409.6" hidden="1" customHeight="1" thickBot="1" x14ac:dyDescent="0.25"/>
    <row r="43583" spans="1:6" ht="13.5" customHeight="1" thickBot="1" x14ac:dyDescent="0.25">
      <c r="A43583" s="90" t="s">
        <v>4883</v>
      </c>
      <c r="B43583" s="91"/>
      <c r="C43583" s="92">
        <v>64.383290491220095</v>
      </c>
      <c r="D43583" s="91"/>
      <c r="E43583" s="93" t="s">
        <v>4884</v>
      </c>
      <c r="F43583" s="94">
        <v>237443</v>
      </c>
    </row>
    <row r="43584" spans="1:6" ht="0.2" customHeight="1" x14ac:dyDescent="0.2"/>
    <row r="43585" spans="1:6" ht="12.75" customHeight="1" x14ac:dyDescent="0.2">
      <c r="A43585" s="80" t="s">
        <v>4871</v>
      </c>
      <c r="B43585" s="81" t="s">
        <v>4885</v>
      </c>
      <c r="C43585" s="82" t="s">
        <v>4870</v>
      </c>
      <c r="D43585" s="82" t="s">
        <v>4873</v>
      </c>
      <c r="E43585" s="82" t="s">
        <v>4874</v>
      </c>
      <c r="F43585" s="83" t="s">
        <v>4875</v>
      </c>
    </row>
    <row r="43586" spans="1:6" ht="409.6" hidden="1" customHeight="1" x14ac:dyDescent="0.2"/>
    <row r="43587" spans="1:6" ht="25.5" customHeight="1" x14ac:dyDescent="0.2">
      <c r="A43587" s="84" t="s">
        <v>5541</v>
      </c>
      <c r="B43587" s="85" t="s">
        <v>5542</v>
      </c>
      <c r="C43587" s="86" t="s">
        <v>4888</v>
      </c>
      <c r="D43587" s="87">
        <v>0.48737999999999998</v>
      </c>
      <c r="E43587" s="88">
        <v>198902</v>
      </c>
      <c r="F43587" s="89">
        <f>+D43587*E43587</f>
        <v>96940.856759999995</v>
      </c>
    </row>
    <row r="43588" spans="1:6" ht="409.6" hidden="1" customHeight="1" x14ac:dyDescent="0.2"/>
    <row r="43589" spans="1:6" ht="25.5" customHeight="1" thickBot="1" x14ac:dyDescent="0.25">
      <c r="A43589" s="84" t="s">
        <v>4947</v>
      </c>
      <c r="B43589" s="85" t="s">
        <v>4948</v>
      </c>
      <c r="C43589" s="86" t="s">
        <v>4888</v>
      </c>
      <c r="D43589" s="87">
        <v>0.11697</v>
      </c>
      <c r="E43589" s="88">
        <v>198902</v>
      </c>
      <c r="F43589" s="89">
        <f>+D43589*E43589</f>
        <v>23265.566940000001</v>
      </c>
    </row>
    <row r="43590" spans="1:6" ht="409.6" hidden="1" customHeight="1" thickBot="1" x14ac:dyDescent="0.25"/>
    <row r="43591" spans="1:6" ht="13.5" customHeight="1" thickBot="1" x14ac:dyDescent="0.25">
      <c r="A43591" s="90" t="s">
        <v>4893</v>
      </c>
      <c r="B43591" s="91"/>
      <c r="C43591" s="92">
        <v>32.594442455991903</v>
      </c>
      <c r="D43591" s="91"/>
      <c r="E43591" s="93" t="s">
        <v>4884</v>
      </c>
      <c r="F43591" s="94">
        <v>120207</v>
      </c>
    </row>
    <row r="43592" spans="1:6" ht="0.2" customHeight="1" x14ac:dyDescent="0.2"/>
    <row r="43593" spans="1:6" ht="12.75" customHeight="1" x14ac:dyDescent="0.2">
      <c r="A43593" s="80" t="s">
        <v>4871</v>
      </c>
      <c r="B43593" s="81" t="s">
        <v>4894</v>
      </c>
      <c r="C43593" s="82" t="s">
        <v>4870</v>
      </c>
      <c r="D43593" s="82" t="s">
        <v>4873</v>
      </c>
      <c r="E43593" s="82" t="s">
        <v>4874</v>
      </c>
      <c r="F43593" s="83" t="s">
        <v>4875</v>
      </c>
    </row>
    <row r="43594" spans="1:6" ht="409.6" hidden="1" customHeight="1" x14ac:dyDescent="0.2"/>
    <row r="43595" spans="1:6" ht="25.5" customHeight="1" thickBot="1" x14ac:dyDescent="0.25">
      <c r="A43595" s="84" t="s">
        <v>4895</v>
      </c>
      <c r="B43595" s="85" t="s">
        <v>4896</v>
      </c>
      <c r="C43595" s="86" t="s">
        <v>4897</v>
      </c>
      <c r="D43595" s="87">
        <v>0.05</v>
      </c>
      <c r="E43595" s="88">
        <v>120207</v>
      </c>
      <c r="F43595" s="89">
        <f>+D43595*E43595</f>
        <v>6010.35</v>
      </c>
    </row>
    <row r="43596" spans="1:6" ht="409.6" hidden="1" customHeight="1" thickBot="1" x14ac:dyDescent="0.25"/>
    <row r="43597" spans="1:6" ht="13.5" customHeight="1" thickBot="1" x14ac:dyDescent="0.25">
      <c r="A43597" s="90" t="s">
        <v>4898</v>
      </c>
      <c r="B43597" s="91"/>
      <c r="C43597" s="92">
        <v>1.6296272193841601</v>
      </c>
      <c r="D43597" s="91"/>
      <c r="E43597" s="93" t="s">
        <v>4884</v>
      </c>
      <c r="F43597" s="94">
        <v>6010</v>
      </c>
    </row>
    <row r="43598" spans="1:6" ht="0.2" customHeight="1" x14ac:dyDescent="0.2"/>
    <row r="43599" spans="1:6" ht="12.75" customHeight="1" x14ac:dyDescent="0.2">
      <c r="A43599" s="80" t="s">
        <v>4871</v>
      </c>
      <c r="B43599" s="81" t="s">
        <v>4905</v>
      </c>
      <c r="C43599" s="82" t="s">
        <v>4870</v>
      </c>
      <c r="D43599" s="82" t="s">
        <v>4873</v>
      </c>
      <c r="E43599" s="82" t="s">
        <v>4874</v>
      </c>
      <c r="F43599" s="83" t="s">
        <v>4875</v>
      </c>
    </row>
    <row r="43600" spans="1:6" ht="409.6" hidden="1" customHeight="1" x14ac:dyDescent="0.2"/>
    <row r="43601" spans="1:6" ht="25.5" customHeight="1" x14ac:dyDescent="0.2">
      <c r="A43601" s="84" t="s">
        <v>4949</v>
      </c>
      <c r="B43601" s="85" t="s">
        <v>4950</v>
      </c>
      <c r="C43601" s="86" t="s">
        <v>9</v>
      </c>
      <c r="D43601" s="87">
        <v>1.2</v>
      </c>
      <c r="E43601" s="88">
        <v>2140</v>
      </c>
      <c r="F43601" s="89">
        <f>+D43601*E43601</f>
        <v>2568</v>
      </c>
    </row>
    <row r="43602" spans="1:6" ht="409.6" hidden="1" customHeight="1" x14ac:dyDescent="0.2"/>
    <row r="43603" spans="1:6" ht="25.5" customHeight="1" thickBot="1" x14ac:dyDescent="0.25">
      <c r="A43603" s="84" t="s">
        <v>4949</v>
      </c>
      <c r="B43603" s="85" t="s">
        <v>4950</v>
      </c>
      <c r="C43603" s="86" t="s">
        <v>9</v>
      </c>
      <c r="D43603" s="87">
        <v>1.2</v>
      </c>
      <c r="E43603" s="88">
        <v>2140</v>
      </c>
      <c r="F43603" s="89">
        <f>+D43603*E43603</f>
        <v>2568</v>
      </c>
    </row>
    <row r="43604" spans="1:6" ht="409.6" hidden="1" customHeight="1" thickBot="1" x14ac:dyDescent="0.25"/>
    <row r="43605" spans="1:6" ht="13.5" customHeight="1" thickBot="1" x14ac:dyDescent="0.25">
      <c r="A43605" s="90" t="s">
        <v>4908</v>
      </c>
      <c r="B43605" s="91"/>
      <c r="C43605" s="92">
        <v>1.3926398334038299</v>
      </c>
      <c r="D43605" s="91"/>
      <c r="E43605" s="93" t="s">
        <v>4884</v>
      </c>
      <c r="F43605" s="94">
        <v>5136</v>
      </c>
    </row>
    <row r="43606" spans="1:6" ht="0.2" customHeight="1" thickBot="1" x14ac:dyDescent="0.25"/>
    <row r="43607" spans="1:6" ht="12.75" customHeight="1" thickBot="1" x14ac:dyDescent="0.3">
      <c r="A43607" s="157" t="s">
        <v>4909</v>
      </c>
      <c r="B43607" s="158"/>
      <c r="C43607" s="158"/>
      <c r="D43607" s="158"/>
      <c r="E43607" s="159">
        <v>368796</v>
      </c>
      <c r="F43607" s="160"/>
    </row>
    <row r="43608" spans="1:6" ht="12.75" customHeight="1" x14ac:dyDescent="0.2"/>
    <row r="43609" spans="1:6" ht="12.75" customHeight="1" x14ac:dyDescent="0.2"/>
    <row r="43610" spans="1:6" ht="409.6" hidden="1" customHeight="1" x14ac:dyDescent="0.2"/>
    <row r="43611" spans="1:6" ht="12.75" customHeight="1" x14ac:dyDescent="0.25">
      <c r="A43611" s="144" t="s">
        <v>4868</v>
      </c>
      <c r="B43611" s="145"/>
      <c r="C43611" s="145"/>
      <c r="D43611" s="145"/>
      <c r="E43611" s="146"/>
      <c r="F43611" s="147"/>
    </row>
    <row r="43612" spans="1:6" ht="12.75" customHeight="1" x14ac:dyDescent="0.2">
      <c r="A43612" s="138" t="s">
        <v>4582</v>
      </c>
      <c r="B43612" s="139"/>
      <c r="C43612" s="139"/>
      <c r="D43612" s="140"/>
      <c r="E43612" s="76" t="s">
        <v>4869</v>
      </c>
      <c r="F43612" s="77" t="s">
        <v>4870</v>
      </c>
    </row>
    <row r="43613" spans="1:6" ht="12.75" customHeight="1" x14ac:dyDescent="0.2">
      <c r="A43613" s="141"/>
      <c r="B43613" s="142"/>
      <c r="C43613" s="142"/>
      <c r="D43613" s="143"/>
      <c r="E43613" s="78" t="s">
        <v>4579</v>
      </c>
      <c r="F43613" s="79" t="s">
        <v>117</v>
      </c>
    </row>
    <row r="43614" spans="1:6" ht="409.6" hidden="1" customHeight="1" x14ac:dyDescent="0.2"/>
    <row r="43615" spans="1:6" ht="12.75" customHeight="1" x14ac:dyDescent="0.2">
      <c r="A43615" s="80" t="s">
        <v>4871</v>
      </c>
      <c r="B43615" s="81" t="s">
        <v>4872</v>
      </c>
      <c r="C43615" s="82" t="s">
        <v>4870</v>
      </c>
      <c r="D43615" s="82" t="s">
        <v>4873</v>
      </c>
      <c r="E43615" s="82" t="s">
        <v>4874</v>
      </c>
      <c r="F43615" s="83" t="s">
        <v>4875</v>
      </c>
    </row>
    <row r="43616" spans="1:6" ht="409.6" hidden="1" customHeight="1" x14ac:dyDescent="0.2"/>
    <row r="43617" spans="1:6" ht="25.5" customHeight="1" x14ac:dyDescent="0.2">
      <c r="A43617" s="84" t="s">
        <v>7733</v>
      </c>
      <c r="B43617" s="85" t="s">
        <v>7734</v>
      </c>
      <c r="C43617" s="86" t="s">
        <v>117</v>
      </c>
      <c r="D43617" s="87">
        <v>0.92400000000000004</v>
      </c>
      <c r="E43617" s="88">
        <v>342800</v>
      </c>
      <c r="F43617" s="89">
        <f>+D43617*E43617</f>
        <v>316747.2</v>
      </c>
    </row>
    <row r="43618" spans="1:6" ht="409.6" hidden="1" customHeight="1" x14ac:dyDescent="0.2"/>
    <row r="43619" spans="1:6" ht="25.5" customHeight="1" x14ac:dyDescent="0.2">
      <c r="A43619" s="84" t="s">
        <v>7765</v>
      </c>
      <c r="B43619" s="85" t="s">
        <v>7766</v>
      </c>
      <c r="C43619" s="86" t="s">
        <v>263</v>
      </c>
      <c r="D43619" s="87">
        <v>2.09</v>
      </c>
      <c r="E43619" s="88">
        <v>14078</v>
      </c>
      <c r="F43619" s="89">
        <f>+D43619*E43619</f>
        <v>29423.019999999997</v>
      </c>
    </row>
    <row r="43620" spans="1:6" ht="409.6" hidden="1" customHeight="1" x14ac:dyDescent="0.2"/>
    <row r="43621" spans="1:6" ht="25.5" customHeight="1" x14ac:dyDescent="0.2">
      <c r="A43621" s="84" t="s">
        <v>7767</v>
      </c>
      <c r="B43621" s="85" t="s">
        <v>7768</v>
      </c>
      <c r="C43621" s="86" t="s">
        <v>263</v>
      </c>
      <c r="D43621" s="87">
        <v>0.99</v>
      </c>
      <c r="E43621" s="88">
        <v>3561</v>
      </c>
      <c r="F43621" s="89">
        <f>+D43621*E43621</f>
        <v>3525.39</v>
      </c>
    </row>
    <row r="43622" spans="1:6" ht="409.6" hidden="1" customHeight="1" x14ac:dyDescent="0.2"/>
    <row r="43623" spans="1:6" ht="25.5" customHeight="1" x14ac:dyDescent="0.2">
      <c r="A43623" s="84" t="s">
        <v>7769</v>
      </c>
      <c r="B43623" s="85" t="s">
        <v>7770</v>
      </c>
      <c r="C43623" s="86" t="s">
        <v>263</v>
      </c>
      <c r="D43623" s="87">
        <v>2.09</v>
      </c>
      <c r="E43623" s="88">
        <v>4472</v>
      </c>
      <c r="F43623" s="89">
        <f>+D43623*E43623</f>
        <v>9346.48</v>
      </c>
    </row>
    <row r="43624" spans="1:6" ht="409.6" hidden="1" customHeight="1" x14ac:dyDescent="0.2"/>
    <row r="43625" spans="1:6" ht="25.5" customHeight="1" x14ac:dyDescent="0.2">
      <c r="A43625" s="84" t="s">
        <v>7771</v>
      </c>
      <c r="B43625" s="85" t="s">
        <v>7772</v>
      </c>
      <c r="C43625" s="86" t="s">
        <v>263</v>
      </c>
      <c r="D43625" s="87">
        <v>5.17</v>
      </c>
      <c r="E43625" s="88">
        <v>2079</v>
      </c>
      <c r="F43625" s="89">
        <f>+D43625*E43625</f>
        <v>10748.43</v>
      </c>
    </row>
    <row r="43626" spans="1:6" ht="409.6" hidden="1" customHeight="1" x14ac:dyDescent="0.2"/>
    <row r="43627" spans="1:6" ht="25.5" customHeight="1" x14ac:dyDescent="0.2">
      <c r="A43627" s="84" t="s">
        <v>7773</v>
      </c>
      <c r="B43627" s="85" t="s">
        <v>7774</v>
      </c>
      <c r="C43627" s="86" t="s">
        <v>263</v>
      </c>
      <c r="D43627" s="87">
        <v>0.88</v>
      </c>
      <c r="E43627" s="88">
        <v>7004</v>
      </c>
      <c r="F43627" s="89">
        <f>+D43627*E43627</f>
        <v>6163.52</v>
      </c>
    </row>
    <row r="43628" spans="1:6" ht="409.6" hidden="1" customHeight="1" x14ac:dyDescent="0.2"/>
    <row r="43629" spans="1:6" ht="25.5" customHeight="1" x14ac:dyDescent="0.2">
      <c r="A43629" s="84" t="s">
        <v>7775</v>
      </c>
      <c r="B43629" s="85" t="s">
        <v>7776</v>
      </c>
      <c r="C43629" s="86" t="s">
        <v>263</v>
      </c>
      <c r="D43629" s="87">
        <v>2.42</v>
      </c>
      <c r="E43629" s="88">
        <v>4293</v>
      </c>
      <c r="F43629" s="89">
        <f>+D43629*E43629</f>
        <v>10389.06</v>
      </c>
    </row>
    <row r="43630" spans="1:6" ht="409.6" hidden="1" customHeight="1" x14ac:dyDescent="0.2"/>
    <row r="43631" spans="1:6" ht="25.5" customHeight="1" x14ac:dyDescent="0.2">
      <c r="A43631" s="84" t="s">
        <v>7777</v>
      </c>
      <c r="B43631" s="85" t="s">
        <v>7778</v>
      </c>
      <c r="C43631" s="86" t="s">
        <v>263</v>
      </c>
      <c r="D43631" s="87">
        <v>10.34</v>
      </c>
      <c r="E43631" s="88">
        <v>800</v>
      </c>
      <c r="F43631" s="89">
        <f>+D43631*E43631</f>
        <v>8272</v>
      </c>
    </row>
    <row r="43632" spans="1:6" ht="409.6" hidden="1" customHeight="1" x14ac:dyDescent="0.2"/>
    <row r="43633" spans="1:6" ht="25.5" customHeight="1" x14ac:dyDescent="0.2">
      <c r="A43633" s="84" t="s">
        <v>7593</v>
      </c>
      <c r="B43633" s="85" t="s">
        <v>7594</v>
      </c>
      <c r="C43633" s="86" t="s">
        <v>9</v>
      </c>
      <c r="D43633" s="87">
        <v>16</v>
      </c>
      <c r="E43633" s="88">
        <v>36</v>
      </c>
      <c r="F43633" s="89">
        <f>+D43633*E43633</f>
        <v>576</v>
      </c>
    </row>
    <row r="43634" spans="1:6" ht="409.6" hidden="1" customHeight="1" x14ac:dyDescent="0.2"/>
    <row r="43635" spans="1:6" ht="25.5" customHeight="1" x14ac:dyDescent="0.2">
      <c r="A43635" s="84" t="s">
        <v>7811</v>
      </c>
      <c r="B43635" s="85" t="s">
        <v>7812</v>
      </c>
      <c r="C43635" s="86" t="s">
        <v>263</v>
      </c>
      <c r="D43635" s="87">
        <v>0.26250000000000001</v>
      </c>
      <c r="E43635" s="88">
        <v>25445</v>
      </c>
      <c r="F43635" s="89">
        <f>+D43635*E43635</f>
        <v>6679.3125</v>
      </c>
    </row>
    <row r="43636" spans="1:6" ht="409.6" hidden="1" customHeight="1" x14ac:dyDescent="0.2"/>
    <row r="43637" spans="1:6" ht="25.5" customHeight="1" x14ac:dyDescent="0.2">
      <c r="A43637" s="84" t="s">
        <v>5533</v>
      </c>
      <c r="B43637" s="85" t="s">
        <v>5534</v>
      </c>
      <c r="C43637" s="86" t="s">
        <v>9</v>
      </c>
      <c r="D43637" s="87">
        <v>1.365</v>
      </c>
      <c r="E43637" s="88">
        <v>1502</v>
      </c>
      <c r="F43637" s="89">
        <f>+D43637*E43637</f>
        <v>2050.23</v>
      </c>
    </row>
    <row r="43638" spans="1:6" ht="409.6" hidden="1" customHeight="1" x14ac:dyDescent="0.2"/>
    <row r="43639" spans="1:6" ht="25.5" customHeight="1" x14ac:dyDescent="0.2">
      <c r="A43639" s="84" t="s">
        <v>6508</v>
      </c>
      <c r="B43639" s="85" t="s">
        <v>6509</v>
      </c>
      <c r="C43639" s="86" t="s">
        <v>9</v>
      </c>
      <c r="D43639" s="87">
        <v>2.2000000000000001E-3</v>
      </c>
      <c r="E43639" s="88">
        <v>12450</v>
      </c>
      <c r="F43639" s="89">
        <f>+D43639*E43639</f>
        <v>27.39</v>
      </c>
    </row>
    <row r="43640" spans="1:6" ht="409.6" hidden="1" customHeight="1" x14ac:dyDescent="0.2"/>
    <row r="43641" spans="1:6" ht="25.5" customHeight="1" x14ac:dyDescent="0.2">
      <c r="A43641" s="84" t="s">
        <v>5400</v>
      </c>
      <c r="B43641" s="85" t="s">
        <v>5401</v>
      </c>
      <c r="C43641" s="86" t="s">
        <v>4880</v>
      </c>
      <c r="D43641" s="87">
        <v>2.2000000000000001E-3</v>
      </c>
      <c r="E43641" s="88">
        <v>40500</v>
      </c>
      <c r="F43641" s="89">
        <f>+D43641*E43641</f>
        <v>89.100000000000009</v>
      </c>
    </row>
    <row r="43642" spans="1:6" ht="409.6" hidden="1" customHeight="1" x14ac:dyDescent="0.2"/>
    <row r="43643" spans="1:6" ht="25.5" customHeight="1" x14ac:dyDescent="0.2">
      <c r="A43643" s="84" t="s">
        <v>5448</v>
      </c>
      <c r="B43643" s="85" t="s">
        <v>5449</v>
      </c>
      <c r="C43643" s="86" t="s">
        <v>4880</v>
      </c>
      <c r="D43643" s="87">
        <v>2.4399999999999999E-3</v>
      </c>
      <c r="E43643" s="88">
        <v>72000</v>
      </c>
      <c r="F43643" s="89">
        <f>+D43643*E43643</f>
        <v>175.67999999999998</v>
      </c>
    </row>
    <row r="43644" spans="1:6" ht="409.6" hidden="1" customHeight="1" x14ac:dyDescent="0.2"/>
    <row r="43645" spans="1:6" ht="25.5" customHeight="1" x14ac:dyDescent="0.2">
      <c r="A43645" s="84" t="s">
        <v>5621</v>
      </c>
      <c r="B43645" s="85" t="s">
        <v>5622</v>
      </c>
      <c r="C43645" s="86" t="s">
        <v>9</v>
      </c>
      <c r="D43645" s="87">
        <v>0.14801</v>
      </c>
      <c r="E43645" s="88">
        <v>41756</v>
      </c>
      <c r="F43645" s="89">
        <f>+D43645*E43645</f>
        <v>6180.3055599999998</v>
      </c>
    </row>
    <row r="43646" spans="1:6" ht="409.6" hidden="1" customHeight="1" x14ac:dyDescent="0.2"/>
    <row r="43647" spans="1:6" ht="25.5" customHeight="1" thickBot="1" x14ac:dyDescent="0.25">
      <c r="A43647" s="84" t="s">
        <v>5716</v>
      </c>
      <c r="B43647" s="85" t="s">
        <v>5717</v>
      </c>
      <c r="C43647" s="86" t="s">
        <v>263</v>
      </c>
      <c r="D43647" s="87">
        <v>1.254</v>
      </c>
      <c r="E43647" s="88">
        <v>8110</v>
      </c>
      <c r="F43647" s="89">
        <f>+D43647*E43647</f>
        <v>10169.94</v>
      </c>
    </row>
    <row r="43648" spans="1:6" ht="409.6" hidden="1" customHeight="1" thickBot="1" x14ac:dyDescent="0.25"/>
    <row r="43649" spans="1:6" ht="13.5" customHeight="1" thickBot="1" x14ac:dyDescent="0.25">
      <c r="A43649" s="90" t="s">
        <v>4883</v>
      </c>
      <c r="B43649" s="91"/>
      <c r="C43649" s="92">
        <v>66.067770516526295</v>
      </c>
      <c r="D43649" s="91"/>
      <c r="E43649" s="93" t="s">
        <v>4884</v>
      </c>
      <c r="F43649" s="94">
        <v>420561</v>
      </c>
    </row>
    <row r="43650" spans="1:6" ht="0.2" customHeight="1" x14ac:dyDescent="0.2"/>
    <row r="43651" spans="1:6" ht="12.75" customHeight="1" x14ac:dyDescent="0.2">
      <c r="A43651" s="80" t="s">
        <v>4871</v>
      </c>
      <c r="B43651" s="81" t="s">
        <v>4885</v>
      </c>
      <c r="C43651" s="82" t="s">
        <v>4870</v>
      </c>
      <c r="D43651" s="82" t="s">
        <v>4873</v>
      </c>
      <c r="E43651" s="82" t="s">
        <v>4874</v>
      </c>
      <c r="F43651" s="83" t="s">
        <v>4875</v>
      </c>
    </row>
    <row r="43652" spans="1:6" ht="409.6" hidden="1" customHeight="1" x14ac:dyDescent="0.2"/>
    <row r="43653" spans="1:6" ht="25.5" customHeight="1" x14ac:dyDescent="0.2">
      <c r="A43653" s="84" t="s">
        <v>5541</v>
      </c>
      <c r="B43653" s="85" t="s">
        <v>5542</v>
      </c>
      <c r="C43653" s="86" t="s">
        <v>4888</v>
      </c>
      <c r="D43653" s="87">
        <v>0.87727999999999995</v>
      </c>
      <c r="E43653" s="88">
        <v>198902</v>
      </c>
      <c r="F43653" s="89">
        <f>+D43653*E43653</f>
        <v>174492.74656</v>
      </c>
    </row>
    <row r="43654" spans="1:6" ht="409.6" hidden="1" customHeight="1" x14ac:dyDescent="0.2"/>
    <row r="43655" spans="1:6" ht="25.5" customHeight="1" thickBot="1" x14ac:dyDescent="0.25">
      <c r="A43655" s="84" t="s">
        <v>4947</v>
      </c>
      <c r="B43655" s="85" t="s">
        <v>4948</v>
      </c>
      <c r="C43655" s="86" t="s">
        <v>4888</v>
      </c>
      <c r="D43655" s="87">
        <v>0.13647000000000001</v>
      </c>
      <c r="E43655" s="88">
        <v>198902</v>
      </c>
      <c r="F43655" s="89">
        <f>+D43655*E43655</f>
        <v>27144.155940000001</v>
      </c>
    </row>
    <row r="43656" spans="1:6" ht="409.6" hidden="1" customHeight="1" thickBot="1" x14ac:dyDescent="0.25"/>
    <row r="43657" spans="1:6" ht="13.5" customHeight="1" thickBot="1" x14ac:dyDescent="0.25">
      <c r="A43657" s="90" t="s">
        <v>4893</v>
      </c>
      <c r="B43657" s="91"/>
      <c r="C43657" s="92">
        <v>31.676039964810901</v>
      </c>
      <c r="D43657" s="91"/>
      <c r="E43657" s="93" t="s">
        <v>4884</v>
      </c>
      <c r="F43657" s="94">
        <v>201637</v>
      </c>
    </row>
    <row r="43658" spans="1:6" ht="0.2" customHeight="1" x14ac:dyDescent="0.2"/>
    <row r="43659" spans="1:6" ht="12.75" customHeight="1" x14ac:dyDescent="0.2">
      <c r="A43659" s="80" t="s">
        <v>4871</v>
      </c>
      <c r="B43659" s="81" t="s">
        <v>4894</v>
      </c>
      <c r="C43659" s="82" t="s">
        <v>4870</v>
      </c>
      <c r="D43659" s="82" t="s">
        <v>4873</v>
      </c>
      <c r="E43659" s="82" t="s">
        <v>4874</v>
      </c>
      <c r="F43659" s="83" t="s">
        <v>4875</v>
      </c>
    </row>
    <row r="43660" spans="1:6" ht="409.6" hidden="1" customHeight="1" x14ac:dyDescent="0.2"/>
    <row r="43661" spans="1:6" ht="25.5" customHeight="1" thickBot="1" x14ac:dyDescent="0.25">
      <c r="A43661" s="84" t="s">
        <v>4895</v>
      </c>
      <c r="B43661" s="85" t="s">
        <v>4896</v>
      </c>
      <c r="C43661" s="86" t="s">
        <v>4897</v>
      </c>
      <c r="D43661" s="87">
        <v>0.05</v>
      </c>
      <c r="E43661" s="88">
        <v>201637</v>
      </c>
      <c r="F43661" s="89">
        <f>+D43661*E43661</f>
        <v>10081.85</v>
      </c>
    </row>
    <row r="43662" spans="1:6" ht="409.6" hidden="1" customHeight="1" thickBot="1" x14ac:dyDescent="0.25"/>
    <row r="43663" spans="1:6" ht="13.5" customHeight="1" thickBot="1" x14ac:dyDescent="0.25">
      <c r="A43663" s="90" t="s">
        <v>4898</v>
      </c>
      <c r="B43663" s="91"/>
      <c r="C43663" s="92">
        <v>1.5838255623978901</v>
      </c>
      <c r="D43663" s="91"/>
      <c r="E43663" s="93" t="s">
        <v>4884</v>
      </c>
      <c r="F43663" s="94">
        <v>10082</v>
      </c>
    </row>
    <row r="43664" spans="1:6" ht="0.2" customHeight="1" x14ac:dyDescent="0.2"/>
    <row r="43665" spans="1:6" ht="12.75" customHeight="1" x14ac:dyDescent="0.2">
      <c r="A43665" s="80" t="s">
        <v>4871</v>
      </c>
      <c r="B43665" s="81" t="s">
        <v>4905</v>
      </c>
      <c r="C43665" s="82" t="s">
        <v>4870</v>
      </c>
      <c r="D43665" s="82" t="s">
        <v>4873</v>
      </c>
      <c r="E43665" s="82" t="s">
        <v>4874</v>
      </c>
      <c r="F43665" s="83" t="s">
        <v>4875</v>
      </c>
    </row>
    <row r="43666" spans="1:6" ht="409.6" hidden="1" customHeight="1" x14ac:dyDescent="0.2"/>
    <row r="43667" spans="1:6" ht="25.5" customHeight="1" thickBot="1" x14ac:dyDescent="0.25">
      <c r="A43667" s="84" t="s">
        <v>4949</v>
      </c>
      <c r="B43667" s="85" t="s">
        <v>4950</v>
      </c>
      <c r="C43667" s="86" t="s">
        <v>9</v>
      </c>
      <c r="D43667" s="87">
        <v>2</v>
      </c>
      <c r="E43667" s="88">
        <v>2140</v>
      </c>
      <c r="F43667" s="89">
        <f>+D43667*E43667</f>
        <v>4280</v>
      </c>
    </row>
    <row r="43668" spans="1:6" ht="409.6" hidden="1" customHeight="1" thickBot="1" x14ac:dyDescent="0.25"/>
    <row r="43669" spans="1:6" ht="13.5" customHeight="1" thickBot="1" x14ac:dyDescent="0.25">
      <c r="A43669" s="90" t="s">
        <v>4908</v>
      </c>
      <c r="B43669" s="91"/>
      <c r="C43669" s="92">
        <v>0.67236395626492396</v>
      </c>
      <c r="D43669" s="91"/>
      <c r="E43669" s="93" t="s">
        <v>4884</v>
      </c>
      <c r="F43669" s="94">
        <v>4280</v>
      </c>
    </row>
    <row r="43670" spans="1:6" ht="0.2" customHeight="1" thickBot="1" x14ac:dyDescent="0.25"/>
    <row r="43671" spans="1:6" ht="12.75" customHeight="1" thickBot="1" x14ac:dyDescent="0.3">
      <c r="A43671" s="157" t="s">
        <v>4909</v>
      </c>
      <c r="B43671" s="158"/>
      <c r="C43671" s="158"/>
      <c r="D43671" s="158"/>
      <c r="E43671" s="159">
        <v>636560</v>
      </c>
      <c r="F43671" s="160"/>
    </row>
    <row r="43672" spans="1:6" ht="12.75" customHeight="1" x14ac:dyDescent="0.2"/>
    <row r="43673" spans="1:6" ht="12.75" customHeight="1" x14ac:dyDescent="0.2"/>
    <row r="43674" spans="1:6" ht="409.6" hidden="1" customHeight="1" x14ac:dyDescent="0.2"/>
    <row r="43675" spans="1:6" ht="12.75" customHeight="1" x14ac:dyDescent="0.25">
      <c r="A43675" s="144" t="s">
        <v>4868</v>
      </c>
      <c r="B43675" s="145"/>
      <c r="C43675" s="145"/>
      <c r="D43675" s="145"/>
      <c r="E43675" s="146"/>
      <c r="F43675" s="147"/>
    </row>
    <row r="43676" spans="1:6" ht="12.75" customHeight="1" x14ac:dyDescent="0.2">
      <c r="A43676" s="138" t="s">
        <v>4583</v>
      </c>
      <c r="B43676" s="139"/>
      <c r="C43676" s="139"/>
      <c r="D43676" s="140"/>
      <c r="E43676" s="76" t="s">
        <v>4869</v>
      </c>
      <c r="F43676" s="77" t="s">
        <v>4870</v>
      </c>
    </row>
    <row r="43677" spans="1:6" ht="12.75" customHeight="1" x14ac:dyDescent="0.2">
      <c r="A43677" s="141"/>
      <c r="B43677" s="142"/>
      <c r="C43677" s="142"/>
      <c r="D43677" s="143"/>
      <c r="E43677" s="78" t="s">
        <v>4581</v>
      </c>
      <c r="F43677" s="79" t="s">
        <v>117</v>
      </c>
    </row>
    <row r="43678" spans="1:6" ht="409.6" hidden="1" customHeight="1" x14ac:dyDescent="0.2"/>
    <row r="43679" spans="1:6" ht="12.75" customHeight="1" x14ac:dyDescent="0.2">
      <c r="A43679" s="80" t="s">
        <v>4871</v>
      </c>
      <c r="B43679" s="81" t="s">
        <v>4872</v>
      </c>
      <c r="C43679" s="82" t="s">
        <v>4870</v>
      </c>
      <c r="D43679" s="82" t="s">
        <v>4873</v>
      </c>
      <c r="E43679" s="82" t="s">
        <v>4874</v>
      </c>
      <c r="F43679" s="83" t="s">
        <v>4875</v>
      </c>
    </row>
    <row r="43680" spans="1:6" ht="409.6" hidden="1" customHeight="1" x14ac:dyDescent="0.2"/>
    <row r="43681" spans="1:6" ht="25.5" customHeight="1" x14ac:dyDescent="0.2">
      <c r="A43681" s="84" t="s">
        <v>7733</v>
      </c>
      <c r="B43681" s="85" t="s">
        <v>7734</v>
      </c>
      <c r="C43681" s="86" t="s">
        <v>117</v>
      </c>
      <c r="D43681" s="87">
        <v>1.05</v>
      </c>
      <c r="E43681" s="88">
        <v>342800</v>
      </c>
      <c r="F43681" s="89">
        <f>+D43681*E43681</f>
        <v>359940</v>
      </c>
    </row>
    <row r="43682" spans="1:6" ht="409.6" hidden="1" customHeight="1" x14ac:dyDescent="0.2"/>
    <row r="43683" spans="1:6" ht="25.5" customHeight="1" x14ac:dyDescent="0.2">
      <c r="A43683" s="84" t="s">
        <v>7813</v>
      </c>
      <c r="B43683" s="85" t="s">
        <v>7814</v>
      </c>
      <c r="C43683" s="86" t="s">
        <v>263</v>
      </c>
      <c r="D43683" s="87">
        <v>1.6060000000000001</v>
      </c>
      <c r="E43683" s="88">
        <v>22520</v>
      </c>
      <c r="F43683" s="89">
        <f>+D43683*E43683</f>
        <v>36167.120000000003</v>
      </c>
    </row>
    <row r="43684" spans="1:6" ht="409.6" hidden="1" customHeight="1" x14ac:dyDescent="0.2"/>
    <row r="43685" spans="1:6" ht="25.5" customHeight="1" x14ac:dyDescent="0.2">
      <c r="A43685" s="84" t="s">
        <v>7765</v>
      </c>
      <c r="B43685" s="85" t="s">
        <v>7766</v>
      </c>
      <c r="C43685" s="86" t="s">
        <v>263</v>
      </c>
      <c r="D43685" s="87">
        <v>0.495</v>
      </c>
      <c r="E43685" s="88">
        <v>14078</v>
      </c>
      <c r="F43685" s="89">
        <f>+D43685*E43685</f>
        <v>6968.61</v>
      </c>
    </row>
    <row r="43686" spans="1:6" ht="409.6" hidden="1" customHeight="1" x14ac:dyDescent="0.2"/>
    <row r="43687" spans="1:6" ht="25.5" customHeight="1" x14ac:dyDescent="0.2">
      <c r="A43687" s="84" t="s">
        <v>7767</v>
      </c>
      <c r="B43687" s="85" t="s">
        <v>7768</v>
      </c>
      <c r="C43687" s="86" t="s">
        <v>263</v>
      </c>
      <c r="D43687" s="87">
        <v>0.99</v>
      </c>
      <c r="E43687" s="88">
        <v>3561</v>
      </c>
      <c r="F43687" s="89">
        <f>+D43687*E43687</f>
        <v>3525.39</v>
      </c>
    </row>
    <row r="43688" spans="1:6" ht="409.6" hidden="1" customHeight="1" x14ac:dyDescent="0.2"/>
    <row r="43689" spans="1:6" ht="25.5" customHeight="1" x14ac:dyDescent="0.2">
      <c r="A43689" s="84" t="s">
        <v>7769</v>
      </c>
      <c r="B43689" s="85" t="s">
        <v>7770</v>
      </c>
      <c r="C43689" s="86" t="s">
        <v>263</v>
      </c>
      <c r="D43689" s="87">
        <v>2.09</v>
      </c>
      <c r="E43689" s="88">
        <v>4472</v>
      </c>
      <c r="F43689" s="89">
        <f>+D43689*E43689</f>
        <v>9346.48</v>
      </c>
    </row>
    <row r="43690" spans="1:6" ht="409.6" hidden="1" customHeight="1" x14ac:dyDescent="0.2"/>
    <row r="43691" spans="1:6" ht="25.5" customHeight="1" x14ac:dyDescent="0.2">
      <c r="A43691" s="84" t="s">
        <v>7771</v>
      </c>
      <c r="B43691" s="85" t="s">
        <v>7772</v>
      </c>
      <c r="C43691" s="86" t="s">
        <v>263</v>
      </c>
      <c r="D43691" s="87">
        <v>5.17</v>
      </c>
      <c r="E43691" s="88">
        <v>2079</v>
      </c>
      <c r="F43691" s="89">
        <f>+D43691*E43691</f>
        <v>10748.43</v>
      </c>
    </row>
    <row r="43692" spans="1:6" ht="409.6" hidden="1" customHeight="1" x14ac:dyDescent="0.2"/>
    <row r="43693" spans="1:6" ht="25.5" customHeight="1" x14ac:dyDescent="0.2">
      <c r="A43693" s="84" t="s">
        <v>7773</v>
      </c>
      <c r="B43693" s="85" t="s">
        <v>7774</v>
      </c>
      <c r="C43693" s="86" t="s">
        <v>263</v>
      </c>
      <c r="D43693" s="87">
        <v>0.88</v>
      </c>
      <c r="E43693" s="88">
        <v>7004</v>
      </c>
      <c r="F43693" s="89">
        <f>+D43693*E43693</f>
        <v>6163.52</v>
      </c>
    </row>
    <row r="43694" spans="1:6" ht="409.6" hidden="1" customHeight="1" x14ac:dyDescent="0.2"/>
    <row r="43695" spans="1:6" ht="25.5" customHeight="1" x14ac:dyDescent="0.2">
      <c r="A43695" s="84" t="s">
        <v>7777</v>
      </c>
      <c r="B43695" s="85" t="s">
        <v>7778</v>
      </c>
      <c r="C43695" s="86" t="s">
        <v>263</v>
      </c>
      <c r="D43695" s="87">
        <v>10.34</v>
      </c>
      <c r="E43695" s="88">
        <v>800</v>
      </c>
      <c r="F43695" s="89">
        <f>+D43695*E43695</f>
        <v>8272</v>
      </c>
    </row>
    <row r="43696" spans="1:6" ht="409.6" hidden="1" customHeight="1" x14ac:dyDescent="0.2"/>
    <row r="43697" spans="1:6" ht="25.5" customHeight="1" x14ac:dyDescent="0.2">
      <c r="A43697" s="84" t="s">
        <v>7593</v>
      </c>
      <c r="B43697" s="85" t="s">
        <v>7594</v>
      </c>
      <c r="C43697" s="86" t="s">
        <v>9</v>
      </c>
      <c r="D43697" s="87">
        <v>12</v>
      </c>
      <c r="E43697" s="88">
        <v>36</v>
      </c>
      <c r="F43697" s="89">
        <f>+D43697*E43697</f>
        <v>432</v>
      </c>
    </row>
    <row r="43698" spans="1:6" ht="409.6" hidden="1" customHeight="1" x14ac:dyDescent="0.2"/>
    <row r="43699" spans="1:6" ht="25.5" customHeight="1" x14ac:dyDescent="0.2">
      <c r="A43699" s="84" t="s">
        <v>7512</v>
      </c>
      <c r="B43699" s="85" t="s">
        <v>7513</v>
      </c>
      <c r="C43699" s="86" t="s">
        <v>9</v>
      </c>
      <c r="D43699" s="87">
        <v>1.2E-2</v>
      </c>
      <c r="E43699" s="88">
        <v>108000</v>
      </c>
      <c r="F43699" s="89">
        <f>+D43699*E43699</f>
        <v>1296</v>
      </c>
    </row>
    <row r="43700" spans="1:6" ht="409.6" hidden="1" customHeight="1" x14ac:dyDescent="0.2"/>
    <row r="43701" spans="1:6" ht="25.5" customHeight="1" x14ac:dyDescent="0.2">
      <c r="A43701" s="84" t="s">
        <v>7779</v>
      </c>
      <c r="B43701" s="85" t="s">
        <v>7780</v>
      </c>
      <c r="C43701" s="86" t="s">
        <v>9</v>
      </c>
      <c r="D43701" s="87">
        <v>2.4E-2</v>
      </c>
      <c r="E43701" s="88">
        <v>8580</v>
      </c>
      <c r="F43701" s="89">
        <f>+D43701*E43701</f>
        <v>205.92000000000002</v>
      </c>
    </row>
    <row r="43702" spans="1:6" ht="409.6" hidden="1" customHeight="1" x14ac:dyDescent="0.2"/>
    <row r="43703" spans="1:6" ht="25.5" customHeight="1" x14ac:dyDescent="0.2">
      <c r="A43703" s="84" t="s">
        <v>7781</v>
      </c>
      <c r="B43703" s="85" t="s">
        <v>7782</v>
      </c>
      <c r="C43703" s="86" t="s">
        <v>9</v>
      </c>
      <c r="D43703" s="87">
        <v>4.8000000000000001E-2</v>
      </c>
      <c r="E43703" s="88">
        <v>5520</v>
      </c>
      <c r="F43703" s="89">
        <f>+D43703*E43703</f>
        <v>264.95999999999998</v>
      </c>
    </row>
    <row r="43704" spans="1:6" ht="409.6" hidden="1" customHeight="1" x14ac:dyDescent="0.2"/>
    <row r="43705" spans="1:6" ht="25.5" customHeight="1" x14ac:dyDescent="0.2">
      <c r="A43705" s="84" t="s">
        <v>7811</v>
      </c>
      <c r="B43705" s="85" t="s">
        <v>7812</v>
      </c>
      <c r="C43705" s="86" t="s">
        <v>263</v>
      </c>
      <c r="D43705" s="87">
        <v>0.26250000000000001</v>
      </c>
      <c r="E43705" s="88">
        <v>25445</v>
      </c>
      <c r="F43705" s="89">
        <f>+D43705*E43705</f>
        <v>6679.3125</v>
      </c>
    </row>
    <row r="43706" spans="1:6" ht="409.6" hidden="1" customHeight="1" x14ac:dyDescent="0.2"/>
    <row r="43707" spans="1:6" ht="25.5" customHeight="1" x14ac:dyDescent="0.2">
      <c r="A43707" s="84" t="s">
        <v>5533</v>
      </c>
      <c r="B43707" s="85" t="s">
        <v>5534</v>
      </c>
      <c r="C43707" s="86" t="s">
        <v>9</v>
      </c>
      <c r="D43707" s="87">
        <v>1.365</v>
      </c>
      <c r="E43707" s="88">
        <v>1502</v>
      </c>
      <c r="F43707" s="89">
        <f>+D43707*E43707</f>
        <v>2050.23</v>
      </c>
    </row>
    <row r="43708" spans="1:6" ht="409.6" hidden="1" customHeight="1" x14ac:dyDescent="0.2"/>
    <row r="43709" spans="1:6" ht="25.5" customHeight="1" x14ac:dyDescent="0.2">
      <c r="A43709" s="84" t="s">
        <v>6508</v>
      </c>
      <c r="B43709" s="85" t="s">
        <v>6509</v>
      </c>
      <c r="C43709" s="86" t="s">
        <v>9</v>
      </c>
      <c r="D43709" s="87">
        <v>2.2000000000000001E-3</v>
      </c>
      <c r="E43709" s="88">
        <v>12450</v>
      </c>
      <c r="F43709" s="89">
        <f>+D43709*E43709</f>
        <v>27.39</v>
      </c>
    </row>
    <row r="43710" spans="1:6" ht="409.6" hidden="1" customHeight="1" x14ac:dyDescent="0.2"/>
    <row r="43711" spans="1:6" ht="25.5" customHeight="1" x14ac:dyDescent="0.2">
      <c r="A43711" s="84" t="s">
        <v>5400</v>
      </c>
      <c r="B43711" s="85" t="s">
        <v>5401</v>
      </c>
      <c r="C43711" s="86" t="s">
        <v>4880</v>
      </c>
      <c r="D43711" s="87">
        <v>2.2000000000000001E-3</v>
      </c>
      <c r="E43711" s="88">
        <v>40500</v>
      </c>
      <c r="F43711" s="89">
        <f>+D43711*E43711</f>
        <v>89.100000000000009</v>
      </c>
    </row>
    <row r="43712" spans="1:6" ht="409.6" hidden="1" customHeight="1" x14ac:dyDescent="0.2"/>
    <row r="43713" spans="1:6" ht="25.5" customHeight="1" x14ac:dyDescent="0.2">
      <c r="A43713" s="84" t="s">
        <v>5448</v>
      </c>
      <c r="B43713" s="85" t="s">
        <v>5449</v>
      </c>
      <c r="C43713" s="86" t="s">
        <v>4880</v>
      </c>
      <c r="D43713" s="87">
        <v>2.4399999999999999E-3</v>
      </c>
      <c r="E43713" s="88">
        <v>72000</v>
      </c>
      <c r="F43713" s="89">
        <f>+D43713*E43713</f>
        <v>175.67999999999998</v>
      </c>
    </row>
    <row r="43714" spans="1:6" ht="409.6" hidden="1" customHeight="1" x14ac:dyDescent="0.2"/>
    <row r="43715" spans="1:6" ht="25.5" customHeight="1" x14ac:dyDescent="0.2">
      <c r="A43715" s="84" t="s">
        <v>5621</v>
      </c>
      <c r="B43715" s="85" t="s">
        <v>5622</v>
      </c>
      <c r="C43715" s="86" t="s">
        <v>9</v>
      </c>
      <c r="D43715" s="87">
        <v>0.14801</v>
      </c>
      <c r="E43715" s="88">
        <v>41756</v>
      </c>
      <c r="F43715" s="89">
        <f>+D43715*E43715</f>
        <v>6180.3055599999998</v>
      </c>
    </row>
    <row r="43716" spans="1:6" ht="409.6" hidden="1" customHeight="1" x14ac:dyDescent="0.2"/>
    <row r="43717" spans="1:6" ht="25.5" customHeight="1" thickBot="1" x14ac:dyDescent="0.25">
      <c r="A43717" s="84" t="s">
        <v>5716</v>
      </c>
      <c r="B43717" s="85" t="s">
        <v>5717</v>
      </c>
      <c r="C43717" s="86" t="s">
        <v>263</v>
      </c>
      <c r="D43717" s="87">
        <v>1.254</v>
      </c>
      <c r="E43717" s="88">
        <v>8110</v>
      </c>
      <c r="F43717" s="89">
        <f>+D43717*E43717</f>
        <v>10169.94</v>
      </c>
    </row>
    <row r="43718" spans="1:6" ht="409.6" hidden="1" customHeight="1" thickBot="1" x14ac:dyDescent="0.25"/>
    <row r="43719" spans="1:6" ht="13.5" customHeight="1" thickBot="1" x14ac:dyDescent="0.25">
      <c r="A43719" s="90" t="s">
        <v>4883</v>
      </c>
      <c r="B43719" s="91"/>
      <c r="C43719" s="92">
        <v>65.896632347627502</v>
      </c>
      <c r="D43719" s="91"/>
      <c r="E43719" s="93" t="s">
        <v>4884</v>
      </c>
      <c r="F43719" s="94">
        <v>468701</v>
      </c>
    </row>
    <row r="43720" spans="1:6" ht="0.2" customHeight="1" x14ac:dyDescent="0.2"/>
    <row r="43721" spans="1:6" ht="12.75" customHeight="1" x14ac:dyDescent="0.2">
      <c r="A43721" s="80" t="s">
        <v>4871</v>
      </c>
      <c r="B43721" s="81" t="s">
        <v>4885</v>
      </c>
      <c r="C43721" s="82" t="s">
        <v>4870</v>
      </c>
      <c r="D43721" s="82" t="s">
        <v>4873</v>
      </c>
      <c r="E43721" s="82" t="s">
        <v>4874</v>
      </c>
      <c r="F43721" s="83" t="s">
        <v>4875</v>
      </c>
    </row>
    <row r="43722" spans="1:6" ht="409.6" hidden="1" customHeight="1" x14ac:dyDescent="0.2"/>
    <row r="43723" spans="1:6" ht="25.5" customHeight="1" x14ac:dyDescent="0.2">
      <c r="A43723" s="84" t="s">
        <v>5541</v>
      </c>
      <c r="B43723" s="85" t="s">
        <v>5542</v>
      </c>
      <c r="C43723" s="86" t="s">
        <v>4888</v>
      </c>
      <c r="D43723" s="87">
        <v>0.97475000000000001</v>
      </c>
      <c r="E43723" s="88">
        <v>198902</v>
      </c>
      <c r="F43723" s="89">
        <f>+D43723*E43723</f>
        <v>193879.72450000001</v>
      </c>
    </row>
    <row r="43724" spans="1:6" ht="409.6" hidden="1" customHeight="1" x14ac:dyDescent="0.2"/>
    <row r="43725" spans="1:6" ht="25.5" customHeight="1" thickBot="1" x14ac:dyDescent="0.25">
      <c r="A43725" s="84" t="s">
        <v>4947</v>
      </c>
      <c r="B43725" s="85" t="s">
        <v>4948</v>
      </c>
      <c r="C43725" s="86" t="s">
        <v>4888</v>
      </c>
      <c r="D43725" s="87">
        <v>0.15595999999999999</v>
      </c>
      <c r="E43725" s="88">
        <v>198902</v>
      </c>
      <c r="F43725" s="89">
        <f>+D43725*E43725</f>
        <v>31020.755919999996</v>
      </c>
    </row>
    <row r="43726" spans="1:6" ht="409.6" hidden="1" customHeight="1" thickBot="1" x14ac:dyDescent="0.25"/>
    <row r="43727" spans="1:6" ht="13.5" customHeight="1" thickBot="1" x14ac:dyDescent="0.25">
      <c r="A43727" s="90" t="s">
        <v>4893</v>
      </c>
      <c r="B43727" s="91"/>
      <c r="C43727" s="92">
        <v>31.619771478221299</v>
      </c>
      <c r="D43727" s="91"/>
      <c r="E43727" s="93" t="s">
        <v>4884</v>
      </c>
      <c r="F43727" s="94">
        <v>224901</v>
      </c>
    </row>
    <row r="43728" spans="1:6" ht="0.2" customHeight="1" x14ac:dyDescent="0.2"/>
    <row r="43729" spans="1:6" ht="12.75" customHeight="1" x14ac:dyDescent="0.2">
      <c r="A43729" s="80" t="s">
        <v>4871</v>
      </c>
      <c r="B43729" s="81" t="s">
        <v>4894</v>
      </c>
      <c r="C43729" s="82" t="s">
        <v>4870</v>
      </c>
      <c r="D43729" s="82" t="s">
        <v>4873</v>
      </c>
      <c r="E43729" s="82" t="s">
        <v>4874</v>
      </c>
      <c r="F43729" s="83" t="s">
        <v>4875</v>
      </c>
    </row>
    <row r="43730" spans="1:6" ht="409.6" hidden="1" customHeight="1" x14ac:dyDescent="0.2"/>
    <row r="43731" spans="1:6" ht="25.5" customHeight="1" thickBot="1" x14ac:dyDescent="0.25">
      <c r="A43731" s="84" t="s">
        <v>4895</v>
      </c>
      <c r="B43731" s="85" t="s">
        <v>4896</v>
      </c>
      <c r="C43731" s="86" t="s">
        <v>4897</v>
      </c>
      <c r="D43731" s="87">
        <v>0.05</v>
      </c>
      <c r="E43731" s="88">
        <v>224901</v>
      </c>
      <c r="F43731" s="89">
        <f>+D43731*E43731</f>
        <v>11245.050000000001</v>
      </c>
    </row>
    <row r="43732" spans="1:6" ht="409.6" hidden="1" customHeight="1" thickBot="1" x14ac:dyDescent="0.25"/>
    <row r="43733" spans="1:6" ht="13.5" customHeight="1" thickBot="1" x14ac:dyDescent="0.25">
      <c r="A43733" s="90" t="s">
        <v>4898</v>
      </c>
      <c r="B43733" s="91"/>
      <c r="C43733" s="92">
        <v>1.58098154420211</v>
      </c>
      <c r="D43733" s="91"/>
      <c r="E43733" s="93" t="s">
        <v>4884</v>
      </c>
      <c r="F43733" s="94">
        <v>11245</v>
      </c>
    </row>
    <row r="43734" spans="1:6" ht="0.2" customHeight="1" x14ac:dyDescent="0.2"/>
    <row r="43735" spans="1:6" ht="12.75" customHeight="1" x14ac:dyDescent="0.2">
      <c r="A43735" s="80" t="s">
        <v>4871</v>
      </c>
      <c r="B43735" s="81" t="s">
        <v>4905</v>
      </c>
      <c r="C43735" s="82" t="s">
        <v>4870</v>
      </c>
      <c r="D43735" s="82" t="s">
        <v>4873</v>
      </c>
      <c r="E43735" s="82" t="s">
        <v>4874</v>
      </c>
      <c r="F43735" s="83" t="s">
        <v>4875</v>
      </c>
    </row>
    <row r="43736" spans="1:6" ht="409.6" hidden="1" customHeight="1" x14ac:dyDescent="0.2"/>
    <row r="43737" spans="1:6" ht="25.5" customHeight="1" thickBot="1" x14ac:dyDescent="0.25">
      <c r="A43737" s="84" t="s">
        <v>4949</v>
      </c>
      <c r="B43737" s="85" t="s">
        <v>4950</v>
      </c>
      <c r="C43737" s="86" t="s">
        <v>9</v>
      </c>
      <c r="D43737" s="87">
        <v>3</v>
      </c>
      <c r="E43737" s="88">
        <v>2140</v>
      </c>
      <c r="F43737" s="89">
        <f>+D43737*E43737</f>
        <v>6420</v>
      </c>
    </row>
    <row r="43738" spans="1:6" ht="409.6" hidden="1" customHeight="1" thickBot="1" x14ac:dyDescent="0.25"/>
    <row r="43739" spans="1:6" ht="13.5" customHeight="1" thickBot="1" x14ac:dyDescent="0.25">
      <c r="A43739" s="90" t="s">
        <v>4908</v>
      </c>
      <c r="B43739" s="91"/>
      <c r="C43739" s="92">
        <v>0.90261462994909103</v>
      </c>
      <c r="D43739" s="91"/>
      <c r="E43739" s="93" t="s">
        <v>4884</v>
      </c>
      <c r="F43739" s="94">
        <v>6420</v>
      </c>
    </row>
    <row r="43740" spans="1:6" ht="0.2" customHeight="1" thickBot="1" x14ac:dyDescent="0.25"/>
    <row r="43741" spans="1:6" ht="12.75" customHeight="1" thickBot="1" x14ac:dyDescent="0.3">
      <c r="A43741" s="157" t="s">
        <v>4909</v>
      </c>
      <c r="B43741" s="158"/>
      <c r="C43741" s="158"/>
      <c r="D43741" s="158"/>
      <c r="E43741" s="159">
        <v>711267</v>
      </c>
      <c r="F43741" s="160"/>
    </row>
    <row r="43742" spans="1:6" ht="12.75" customHeight="1" x14ac:dyDescent="0.2"/>
    <row r="43743" spans="1:6" ht="12.75" customHeight="1" x14ac:dyDescent="0.2"/>
    <row r="43744" spans="1:6" ht="409.6" hidden="1" customHeight="1" x14ac:dyDescent="0.2"/>
    <row r="43745" spans="1:6" ht="409.6" hidden="1" customHeight="1" x14ac:dyDescent="0.2"/>
    <row r="43746" spans="1:6" ht="12.75" customHeight="1" x14ac:dyDescent="0.25">
      <c r="A43746" s="144" t="s">
        <v>4868</v>
      </c>
      <c r="B43746" s="145"/>
      <c r="C43746" s="145"/>
      <c r="D43746" s="145"/>
      <c r="E43746" s="146"/>
      <c r="F43746" s="147"/>
    </row>
    <row r="43747" spans="1:6" ht="12.75" customHeight="1" x14ac:dyDescent="0.2">
      <c r="A43747" s="138" t="s">
        <v>4591</v>
      </c>
      <c r="B43747" s="139"/>
      <c r="C43747" s="139"/>
      <c r="D43747" s="140"/>
      <c r="E43747" s="76" t="s">
        <v>4869</v>
      </c>
      <c r="F43747" s="77" t="s">
        <v>4870</v>
      </c>
    </row>
    <row r="43748" spans="1:6" ht="12.75" customHeight="1" x14ac:dyDescent="0.2">
      <c r="A43748" s="141"/>
      <c r="B43748" s="142"/>
      <c r="C43748" s="142"/>
      <c r="D43748" s="143"/>
      <c r="E43748" s="78" t="s">
        <v>4586</v>
      </c>
      <c r="F43748" s="79" t="s">
        <v>9</v>
      </c>
    </row>
    <row r="43749" spans="1:6" ht="409.6" hidden="1" customHeight="1" x14ac:dyDescent="0.2"/>
    <row r="43750" spans="1:6" ht="12.75" customHeight="1" x14ac:dyDescent="0.2">
      <c r="A43750" s="80" t="s">
        <v>4871</v>
      </c>
      <c r="B43750" s="81" t="s">
        <v>4872</v>
      </c>
      <c r="C43750" s="82" t="s">
        <v>4870</v>
      </c>
      <c r="D43750" s="82" t="s">
        <v>4873</v>
      </c>
      <c r="E43750" s="82" t="s">
        <v>4874</v>
      </c>
      <c r="F43750" s="83" t="s">
        <v>4875</v>
      </c>
    </row>
    <row r="43751" spans="1:6" ht="409.6" hidden="1" customHeight="1" x14ac:dyDescent="0.2"/>
    <row r="43752" spans="1:6" ht="25.5" customHeight="1" x14ac:dyDescent="0.2">
      <c r="A43752" s="84" t="s">
        <v>7815</v>
      </c>
      <c r="B43752" s="85" t="s">
        <v>7816</v>
      </c>
      <c r="C43752" s="86" t="s">
        <v>9</v>
      </c>
      <c r="D43752" s="87">
        <v>1</v>
      </c>
      <c r="E43752" s="88">
        <v>106000</v>
      </c>
      <c r="F43752" s="89">
        <f>+D43752*E43752</f>
        <v>106000</v>
      </c>
    </row>
    <row r="43753" spans="1:6" ht="409.6" hidden="1" customHeight="1" x14ac:dyDescent="0.2"/>
    <row r="43754" spans="1:6" ht="25.5" customHeight="1" x14ac:dyDescent="0.2">
      <c r="A43754" s="84" t="s">
        <v>7817</v>
      </c>
      <c r="B43754" s="85" t="s">
        <v>7818</v>
      </c>
      <c r="C43754" s="86" t="s">
        <v>9</v>
      </c>
      <c r="D43754" s="87">
        <v>1</v>
      </c>
      <c r="E43754" s="88">
        <v>55000</v>
      </c>
      <c r="F43754" s="89">
        <f>+D43754*E43754</f>
        <v>55000</v>
      </c>
    </row>
    <row r="43755" spans="1:6" ht="409.6" hidden="1" customHeight="1" x14ac:dyDescent="0.2"/>
    <row r="43756" spans="1:6" ht="25.5" customHeight="1" x14ac:dyDescent="0.2">
      <c r="A43756" s="84" t="s">
        <v>7819</v>
      </c>
      <c r="B43756" s="85" t="s">
        <v>7820</v>
      </c>
      <c r="C43756" s="86" t="s">
        <v>9</v>
      </c>
      <c r="D43756" s="87">
        <v>3</v>
      </c>
      <c r="E43756" s="88">
        <v>3970</v>
      </c>
      <c r="F43756" s="89">
        <f>+D43756*E43756</f>
        <v>11910</v>
      </c>
    </row>
    <row r="43757" spans="1:6" ht="409.6" hidden="1" customHeight="1" x14ac:dyDescent="0.2"/>
    <row r="43758" spans="1:6" ht="25.5" customHeight="1" x14ac:dyDescent="0.2">
      <c r="A43758" s="84" t="s">
        <v>7512</v>
      </c>
      <c r="B43758" s="85" t="s">
        <v>7513</v>
      </c>
      <c r="C43758" s="86" t="s">
        <v>9</v>
      </c>
      <c r="D43758" s="87">
        <v>1</v>
      </c>
      <c r="E43758" s="88">
        <v>108000</v>
      </c>
      <c r="F43758" s="89">
        <f>+D43758*E43758</f>
        <v>108000</v>
      </c>
    </row>
    <row r="43759" spans="1:6" ht="409.6" hidden="1" customHeight="1" x14ac:dyDescent="0.2"/>
    <row r="43760" spans="1:6" ht="25.5" customHeight="1" x14ac:dyDescent="0.2">
      <c r="A43760" s="84" t="s">
        <v>7779</v>
      </c>
      <c r="B43760" s="85" t="s">
        <v>7780</v>
      </c>
      <c r="C43760" s="86" t="s">
        <v>9</v>
      </c>
      <c r="D43760" s="87">
        <v>2</v>
      </c>
      <c r="E43760" s="88">
        <v>8580</v>
      </c>
      <c r="F43760" s="89">
        <f>+D43760*E43760</f>
        <v>17160</v>
      </c>
    </row>
    <row r="43761" spans="1:6" ht="409.6" hidden="1" customHeight="1" x14ac:dyDescent="0.2"/>
    <row r="43762" spans="1:6" ht="25.5" customHeight="1" x14ac:dyDescent="0.2">
      <c r="A43762" s="84" t="s">
        <v>5575</v>
      </c>
      <c r="B43762" s="85" t="s">
        <v>5576</v>
      </c>
      <c r="C43762" s="86" t="s">
        <v>106</v>
      </c>
      <c r="D43762" s="87">
        <v>3.6630000000000003E-2</v>
      </c>
      <c r="E43762" s="88">
        <v>297759</v>
      </c>
      <c r="F43762" s="89">
        <f>+D43762*E43762</f>
        <v>10906.912170000001</v>
      </c>
    </row>
    <row r="43763" spans="1:6" ht="409.6" hidden="1" customHeight="1" x14ac:dyDescent="0.2"/>
    <row r="43764" spans="1:6" ht="25.5" customHeight="1" x14ac:dyDescent="0.2">
      <c r="A43764" s="84" t="s">
        <v>5625</v>
      </c>
      <c r="B43764" s="85" t="s">
        <v>5626</v>
      </c>
      <c r="C43764" s="86" t="s">
        <v>9</v>
      </c>
      <c r="D43764" s="87">
        <v>2</v>
      </c>
      <c r="E43764" s="88">
        <v>1110</v>
      </c>
      <c r="F43764" s="89">
        <f>+D43764*E43764</f>
        <v>2220</v>
      </c>
    </row>
    <row r="43765" spans="1:6" ht="409.6" hidden="1" customHeight="1" x14ac:dyDescent="0.2"/>
    <row r="43766" spans="1:6" ht="25.5" customHeight="1" x14ac:dyDescent="0.2">
      <c r="A43766" s="84" t="s">
        <v>5517</v>
      </c>
      <c r="B43766" s="85" t="s">
        <v>5518</v>
      </c>
      <c r="C43766" s="86" t="s">
        <v>4880</v>
      </c>
      <c r="D43766" s="87">
        <v>0.12622</v>
      </c>
      <c r="E43766" s="88">
        <v>31900</v>
      </c>
      <c r="F43766" s="89">
        <f>+D43766*E43766</f>
        <v>4026.4180000000001</v>
      </c>
    </row>
    <row r="43767" spans="1:6" ht="409.6" hidden="1" customHeight="1" x14ac:dyDescent="0.2"/>
    <row r="43768" spans="1:6" ht="25.5" customHeight="1" x14ac:dyDescent="0.2">
      <c r="A43768" s="84" t="s">
        <v>5448</v>
      </c>
      <c r="B43768" s="85" t="s">
        <v>5449</v>
      </c>
      <c r="C43768" s="86" t="s">
        <v>4880</v>
      </c>
      <c r="D43768" s="87">
        <v>0.28048000000000001</v>
      </c>
      <c r="E43768" s="88">
        <v>72000</v>
      </c>
      <c r="F43768" s="89">
        <f>+D43768*E43768</f>
        <v>20194.560000000001</v>
      </c>
    </row>
    <row r="43769" spans="1:6" ht="409.6" hidden="1" customHeight="1" x14ac:dyDescent="0.2"/>
    <row r="43770" spans="1:6" ht="25.5" customHeight="1" x14ac:dyDescent="0.2">
      <c r="A43770" s="84" t="s">
        <v>5400</v>
      </c>
      <c r="B43770" s="85" t="s">
        <v>5401</v>
      </c>
      <c r="C43770" s="86" t="s">
        <v>4880</v>
      </c>
      <c r="D43770" s="87">
        <v>7.2840000000000002E-2</v>
      </c>
      <c r="E43770" s="88">
        <v>40500</v>
      </c>
      <c r="F43770" s="89">
        <f>+D43770*E43770</f>
        <v>2950.02</v>
      </c>
    </row>
    <row r="43771" spans="1:6" ht="409.6" hidden="1" customHeight="1" x14ac:dyDescent="0.2"/>
    <row r="43772" spans="1:6" ht="25.5" customHeight="1" thickBot="1" x14ac:dyDescent="0.25">
      <c r="A43772" s="84" t="s">
        <v>6508</v>
      </c>
      <c r="B43772" s="85" t="s">
        <v>6509</v>
      </c>
      <c r="C43772" s="86" t="s">
        <v>9</v>
      </c>
      <c r="D43772" s="87">
        <v>9.7129999999999994E-2</v>
      </c>
      <c r="E43772" s="88">
        <v>12450</v>
      </c>
      <c r="F43772" s="89">
        <f>+D43772*E43772</f>
        <v>1209.2684999999999</v>
      </c>
    </row>
    <row r="43773" spans="1:6" ht="409.6" hidden="1" customHeight="1" thickBot="1" x14ac:dyDescent="0.25"/>
    <row r="43774" spans="1:6" ht="13.5" customHeight="1" thickBot="1" x14ac:dyDescent="0.25">
      <c r="A43774" s="90" t="s">
        <v>4883</v>
      </c>
      <c r="B43774" s="91"/>
      <c r="C43774" s="92">
        <v>70.289207102257393</v>
      </c>
      <c r="D43774" s="91"/>
      <c r="E43774" s="93" t="s">
        <v>4884</v>
      </c>
      <c r="F43774" s="94">
        <v>339577</v>
      </c>
    </row>
    <row r="43775" spans="1:6" ht="0.2" customHeight="1" x14ac:dyDescent="0.2"/>
    <row r="43776" spans="1:6" ht="12.75" customHeight="1" x14ac:dyDescent="0.2">
      <c r="A43776" s="80" t="s">
        <v>4871</v>
      </c>
      <c r="B43776" s="81" t="s">
        <v>4885</v>
      </c>
      <c r="C43776" s="82" t="s">
        <v>4870</v>
      </c>
      <c r="D43776" s="82" t="s">
        <v>4873</v>
      </c>
      <c r="E43776" s="82" t="s">
        <v>4874</v>
      </c>
      <c r="F43776" s="83" t="s">
        <v>4875</v>
      </c>
    </row>
    <row r="43777" spans="1:6" ht="409.6" hidden="1" customHeight="1" x14ac:dyDescent="0.2"/>
    <row r="43778" spans="1:6" ht="25.5" customHeight="1" x14ac:dyDescent="0.2">
      <c r="A43778" s="84" t="s">
        <v>5541</v>
      </c>
      <c r="B43778" s="85" t="s">
        <v>5542</v>
      </c>
      <c r="C43778" s="86" t="s">
        <v>4888</v>
      </c>
      <c r="D43778" s="87">
        <v>0.19500000000000001</v>
      </c>
      <c r="E43778" s="88">
        <v>198902</v>
      </c>
      <c r="F43778" s="89">
        <f>+D43778*E43778</f>
        <v>38785.89</v>
      </c>
    </row>
    <row r="43779" spans="1:6" ht="409.6" hidden="1" customHeight="1" x14ac:dyDescent="0.2"/>
    <row r="43780" spans="1:6" ht="25.5" customHeight="1" x14ac:dyDescent="0.2">
      <c r="A43780" s="84" t="s">
        <v>4947</v>
      </c>
      <c r="B43780" s="85" t="s">
        <v>4948</v>
      </c>
      <c r="C43780" s="86" t="s">
        <v>4888</v>
      </c>
      <c r="D43780" s="87">
        <v>0.29239999999999999</v>
      </c>
      <c r="E43780" s="88">
        <v>198902</v>
      </c>
      <c r="F43780" s="89">
        <f>+D43780*E43780</f>
        <v>58158.944799999997</v>
      </c>
    </row>
    <row r="43781" spans="1:6" ht="409.6" hidden="1" customHeight="1" x14ac:dyDescent="0.2"/>
    <row r="43782" spans="1:6" ht="25.5" customHeight="1" thickBot="1" x14ac:dyDescent="0.25">
      <c r="A43782" s="84" t="s">
        <v>5543</v>
      </c>
      <c r="B43782" s="85" t="s">
        <v>5544</v>
      </c>
      <c r="C43782" s="86" t="s">
        <v>4888</v>
      </c>
      <c r="D43782" s="87">
        <v>0.33979999999999999</v>
      </c>
      <c r="E43782" s="88">
        <v>117001</v>
      </c>
      <c r="F43782" s="89">
        <f>+D43782*E43782</f>
        <v>39756.9398</v>
      </c>
    </row>
    <row r="43783" spans="1:6" ht="409.6" hidden="1" customHeight="1" thickBot="1" x14ac:dyDescent="0.25"/>
    <row r="43784" spans="1:6" ht="13.5" customHeight="1" thickBot="1" x14ac:dyDescent="0.25">
      <c r="A43784" s="90" t="s">
        <v>4893</v>
      </c>
      <c r="B43784" s="91"/>
      <c r="C43784" s="92">
        <v>28.296012949324599</v>
      </c>
      <c r="D43784" s="91"/>
      <c r="E43784" s="93" t="s">
        <v>4884</v>
      </c>
      <c r="F43784" s="94">
        <v>136702</v>
      </c>
    </row>
    <row r="43785" spans="1:6" ht="0.2" customHeight="1" x14ac:dyDescent="0.2"/>
    <row r="43786" spans="1:6" ht="12.75" customHeight="1" x14ac:dyDescent="0.2">
      <c r="A43786" s="80" t="s">
        <v>4871</v>
      </c>
      <c r="B43786" s="81" t="s">
        <v>4894</v>
      </c>
      <c r="C43786" s="82" t="s">
        <v>4870</v>
      </c>
      <c r="D43786" s="82" t="s">
        <v>4873</v>
      </c>
      <c r="E43786" s="82" t="s">
        <v>4874</v>
      </c>
      <c r="F43786" s="83" t="s">
        <v>4875</v>
      </c>
    </row>
    <row r="43787" spans="1:6" ht="409.6" hidden="1" customHeight="1" x14ac:dyDescent="0.2"/>
    <row r="43788" spans="1:6" ht="25.5" customHeight="1" thickBot="1" x14ac:dyDescent="0.25">
      <c r="A43788" s="84" t="s">
        <v>4895</v>
      </c>
      <c r="B43788" s="85" t="s">
        <v>4896</v>
      </c>
      <c r="C43788" s="86" t="s">
        <v>4897</v>
      </c>
      <c r="D43788" s="87">
        <v>0.05</v>
      </c>
      <c r="E43788" s="88">
        <v>136702</v>
      </c>
      <c r="F43788" s="89">
        <f>+D43788*E43788</f>
        <v>6835.1</v>
      </c>
    </row>
    <row r="43789" spans="1:6" ht="409.6" hidden="1" customHeight="1" thickBot="1" x14ac:dyDescent="0.25"/>
    <row r="43790" spans="1:6" ht="13.5" customHeight="1" thickBot="1" x14ac:dyDescent="0.25">
      <c r="A43790" s="90" t="s">
        <v>4898</v>
      </c>
      <c r="B43790" s="91"/>
      <c r="C43790" s="92">
        <v>1.4147799484179699</v>
      </c>
      <c r="D43790" s="91"/>
      <c r="E43790" s="93" t="s">
        <v>4884</v>
      </c>
      <c r="F43790" s="94">
        <v>6835</v>
      </c>
    </row>
    <row r="43791" spans="1:6" ht="0.2" customHeight="1" thickBot="1" x14ac:dyDescent="0.25"/>
    <row r="43792" spans="1:6" ht="12.75" customHeight="1" thickBot="1" x14ac:dyDescent="0.3">
      <c r="A43792" s="157" t="s">
        <v>4909</v>
      </c>
      <c r="B43792" s="158"/>
      <c r="C43792" s="158"/>
      <c r="D43792" s="158"/>
      <c r="E43792" s="159">
        <v>483114</v>
      </c>
      <c r="F43792" s="160"/>
    </row>
    <row r="43793" spans="1:6" ht="12.75" customHeight="1" x14ac:dyDescent="0.2"/>
    <row r="43794" spans="1:6" ht="12.75" customHeight="1" x14ac:dyDescent="0.2"/>
    <row r="43795" spans="1:6" ht="409.6" hidden="1" customHeight="1" x14ac:dyDescent="0.2"/>
    <row r="43796" spans="1:6" ht="12.75" customHeight="1" x14ac:dyDescent="0.25">
      <c r="A43796" s="144" t="s">
        <v>4868</v>
      </c>
      <c r="B43796" s="145"/>
      <c r="C43796" s="145"/>
      <c r="D43796" s="145"/>
      <c r="E43796" s="146"/>
      <c r="F43796" s="147"/>
    </row>
    <row r="43797" spans="1:6" ht="12.75" customHeight="1" x14ac:dyDescent="0.2">
      <c r="A43797" s="138" t="s">
        <v>4592</v>
      </c>
      <c r="B43797" s="139"/>
      <c r="C43797" s="139"/>
      <c r="D43797" s="140"/>
      <c r="E43797" s="76" t="s">
        <v>4869</v>
      </c>
      <c r="F43797" s="77" t="s">
        <v>4870</v>
      </c>
    </row>
    <row r="43798" spans="1:6" ht="12.75" customHeight="1" x14ac:dyDescent="0.2">
      <c r="A43798" s="141"/>
      <c r="B43798" s="142"/>
      <c r="C43798" s="142"/>
      <c r="D43798" s="143"/>
      <c r="E43798" s="78" t="s">
        <v>4587</v>
      </c>
      <c r="F43798" s="79" t="s">
        <v>9</v>
      </c>
    </row>
    <row r="43799" spans="1:6" ht="409.6" hidden="1" customHeight="1" x14ac:dyDescent="0.2"/>
    <row r="43800" spans="1:6" ht="12.75" customHeight="1" x14ac:dyDescent="0.2">
      <c r="A43800" s="80" t="s">
        <v>4871</v>
      </c>
      <c r="B43800" s="81" t="s">
        <v>4872</v>
      </c>
      <c r="C43800" s="82" t="s">
        <v>4870</v>
      </c>
      <c r="D43800" s="82" t="s">
        <v>4873</v>
      </c>
      <c r="E43800" s="82" t="s">
        <v>4874</v>
      </c>
      <c r="F43800" s="83" t="s">
        <v>4875</v>
      </c>
    </row>
    <row r="43801" spans="1:6" ht="409.6" hidden="1" customHeight="1" x14ac:dyDescent="0.2"/>
    <row r="43802" spans="1:6" ht="25.5" customHeight="1" x14ac:dyDescent="0.2">
      <c r="A43802" s="84" t="s">
        <v>7821</v>
      </c>
      <c r="B43802" s="85" t="s">
        <v>7822</v>
      </c>
      <c r="C43802" s="86" t="s">
        <v>9</v>
      </c>
      <c r="D43802" s="87">
        <v>1</v>
      </c>
      <c r="E43802" s="88">
        <v>84800</v>
      </c>
      <c r="F43802" s="89">
        <f>+D43802*E43802</f>
        <v>84800</v>
      </c>
    </row>
    <row r="43803" spans="1:6" ht="409.6" hidden="1" customHeight="1" x14ac:dyDescent="0.2"/>
    <row r="43804" spans="1:6" ht="25.5" customHeight="1" x14ac:dyDescent="0.2">
      <c r="A43804" s="84" t="s">
        <v>7823</v>
      </c>
      <c r="B43804" s="85" t="s">
        <v>7824</v>
      </c>
      <c r="C43804" s="86" t="s">
        <v>9</v>
      </c>
      <c r="D43804" s="87">
        <v>1</v>
      </c>
      <c r="E43804" s="88">
        <v>45000</v>
      </c>
      <c r="F43804" s="89">
        <f>+D43804*E43804</f>
        <v>45000</v>
      </c>
    </row>
    <row r="43805" spans="1:6" ht="409.6" hidden="1" customHeight="1" x14ac:dyDescent="0.2"/>
    <row r="43806" spans="1:6" ht="25.5" customHeight="1" x14ac:dyDescent="0.2">
      <c r="A43806" s="84" t="s">
        <v>7819</v>
      </c>
      <c r="B43806" s="85" t="s">
        <v>7820</v>
      </c>
      <c r="C43806" s="86" t="s">
        <v>9</v>
      </c>
      <c r="D43806" s="87">
        <v>3</v>
      </c>
      <c r="E43806" s="88">
        <v>3970</v>
      </c>
      <c r="F43806" s="89">
        <f>+D43806*E43806</f>
        <v>11910</v>
      </c>
    </row>
    <row r="43807" spans="1:6" ht="409.6" hidden="1" customHeight="1" x14ac:dyDescent="0.2"/>
    <row r="43808" spans="1:6" ht="25.5" customHeight="1" x14ac:dyDescent="0.2">
      <c r="A43808" s="84" t="s">
        <v>7512</v>
      </c>
      <c r="B43808" s="85" t="s">
        <v>7513</v>
      </c>
      <c r="C43808" s="86" t="s">
        <v>9</v>
      </c>
      <c r="D43808" s="87">
        <v>1</v>
      </c>
      <c r="E43808" s="88">
        <v>108000</v>
      </c>
      <c r="F43808" s="89">
        <f>+D43808*E43808</f>
        <v>108000</v>
      </c>
    </row>
    <row r="43809" spans="1:6" ht="409.6" hidden="1" customHeight="1" x14ac:dyDescent="0.2"/>
    <row r="43810" spans="1:6" ht="25.5" customHeight="1" x14ac:dyDescent="0.2">
      <c r="A43810" s="84" t="s">
        <v>7779</v>
      </c>
      <c r="B43810" s="85" t="s">
        <v>7780</v>
      </c>
      <c r="C43810" s="86" t="s">
        <v>9</v>
      </c>
      <c r="D43810" s="87">
        <v>2</v>
      </c>
      <c r="E43810" s="88">
        <v>8580</v>
      </c>
      <c r="F43810" s="89">
        <f>+D43810*E43810</f>
        <v>17160</v>
      </c>
    </row>
    <row r="43811" spans="1:6" ht="409.6" hidden="1" customHeight="1" x14ac:dyDescent="0.2"/>
    <row r="43812" spans="1:6" ht="25.5" customHeight="1" x14ac:dyDescent="0.2">
      <c r="A43812" s="84" t="s">
        <v>5575</v>
      </c>
      <c r="B43812" s="85" t="s">
        <v>5576</v>
      </c>
      <c r="C43812" s="86" t="s">
        <v>106</v>
      </c>
      <c r="D43812" s="87">
        <v>3.5310000000000001E-2</v>
      </c>
      <c r="E43812" s="88">
        <v>297759</v>
      </c>
      <c r="F43812" s="89">
        <f>+D43812*E43812</f>
        <v>10513.870290000001</v>
      </c>
    </row>
    <row r="43813" spans="1:6" ht="409.6" hidden="1" customHeight="1" x14ac:dyDescent="0.2"/>
    <row r="43814" spans="1:6" ht="25.5" customHeight="1" x14ac:dyDescent="0.2">
      <c r="A43814" s="84" t="s">
        <v>5625</v>
      </c>
      <c r="B43814" s="85" t="s">
        <v>5626</v>
      </c>
      <c r="C43814" s="86" t="s">
        <v>9</v>
      </c>
      <c r="D43814" s="87">
        <v>2</v>
      </c>
      <c r="E43814" s="88">
        <v>1110</v>
      </c>
      <c r="F43814" s="89">
        <f>+D43814*E43814</f>
        <v>2220</v>
      </c>
    </row>
    <row r="43815" spans="1:6" ht="409.6" hidden="1" customHeight="1" x14ac:dyDescent="0.2"/>
    <row r="43816" spans="1:6" ht="25.5" customHeight="1" x14ac:dyDescent="0.2">
      <c r="A43816" s="84" t="s">
        <v>5517</v>
      </c>
      <c r="B43816" s="85" t="s">
        <v>5518</v>
      </c>
      <c r="C43816" s="86" t="s">
        <v>4880</v>
      </c>
      <c r="D43816" s="87">
        <v>0.10251</v>
      </c>
      <c r="E43816" s="88">
        <v>31900</v>
      </c>
      <c r="F43816" s="89">
        <f>+D43816*E43816</f>
        <v>3270.069</v>
      </c>
    </row>
    <row r="43817" spans="1:6" ht="409.6" hidden="1" customHeight="1" x14ac:dyDescent="0.2"/>
    <row r="43818" spans="1:6" ht="25.5" customHeight="1" x14ac:dyDescent="0.2">
      <c r="A43818" s="84" t="s">
        <v>5448</v>
      </c>
      <c r="B43818" s="85" t="s">
        <v>5449</v>
      </c>
      <c r="C43818" s="86" t="s">
        <v>4880</v>
      </c>
      <c r="D43818" s="87">
        <v>0.22781000000000001</v>
      </c>
      <c r="E43818" s="88">
        <v>72000</v>
      </c>
      <c r="F43818" s="89">
        <f>+D43818*E43818</f>
        <v>16402.32</v>
      </c>
    </row>
    <row r="43819" spans="1:6" ht="409.6" hidden="1" customHeight="1" x14ac:dyDescent="0.2"/>
    <row r="43820" spans="1:6" ht="25.5" customHeight="1" x14ac:dyDescent="0.2">
      <c r="A43820" s="84" t="s">
        <v>5400</v>
      </c>
      <c r="B43820" s="85" t="s">
        <v>5401</v>
      </c>
      <c r="C43820" s="86" t="s">
        <v>4880</v>
      </c>
      <c r="D43820" s="87">
        <v>7.0220000000000005E-2</v>
      </c>
      <c r="E43820" s="88">
        <v>40500</v>
      </c>
      <c r="F43820" s="89">
        <f>+D43820*E43820</f>
        <v>2843.9100000000003</v>
      </c>
    </row>
    <row r="43821" spans="1:6" ht="409.6" hidden="1" customHeight="1" x14ac:dyDescent="0.2"/>
    <row r="43822" spans="1:6" ht="25.5" customHeight="1" thickBot="1" x14ac:dyDescent="0.25">
      <c r="A43822" s="84" t="s">
        <v>6508</v>
      </c>
      <c r="B43822" s="85" t="s">
        <v>6509</v>
      </c>
      <c r="C43822" s="86" t="s">
        <v>9</v>
      </c>
      <c r="D43822" s="87">
        <v>9.3630000000000005E-2</v>
      </c>
      <c r="E43822" s="88">
        <v>12450</v>
      </c>
      <c r="F43822" s="89">
        <f>+D43822*E43822</f>
        <v>1165.6935000000001</v>
      </c>
    </row>
    <row r="43823" spans="1:6" ht="409.6" hidden="1" customHeight="1" thickBot="1" x14ac:dyDescent="0.25"/>
    <row r="43824" spans="1:6" ht="13.5" customHeight="1" thickBot="1" x14ac:dyDescent="0.25">
      <c r="A43824" s="90" t="s">
        <v>4883</v>
      </c>
      <c r="B43824" s="91"/>
      <c r="C43824" s="92">
        <v>67.876094113329003</v>
      </c>
      <c r="D43824" s="91"/>
      <c r="E43824" s="93" t="s">
        <v>4884</v>
      </c>
      <c r="F43824" s="94">
        <v>303286</v>
      </c>
    </row>
    <row r="43825" spans="1:6" ht="0.2" customHeight="1" x14ac:dyDescent="0.2"/>
    <row r="43826" spans="1:6" ht="12.75" customHeight="1" x14ac:dyDescent="0.2">
      <c r="A43826" s="80" t="s">
        <v>4871</v>
      </c>
      <c r="B43826" s="81" t="s">
        <v>4885</v>
      </c>
      <c r="C43826" s="82" t="s">
        <v>4870</v>
      </c>
      <c r="D43826" s="82" t="s">
        <v>4873</v>
      </c>
      <c r="E43826" s="82" t="s">
        <v>4874</v>
      </c>
      <c r="F43826" s="83" t="s">
        <v>4875</v>
      </c>
    </row>
    <row r="43827" spans="1:6" ht="409.6" hidden="1" customHeight="1" x14ac:dyDescent="0.2"/>
    <row r="43828" spans="1:6" ht="25.5" customHeight="1" x14ac:dyDescent="0.2">
      <c r="A43828" s="84" t="s">
        <v>5541</v>
      </c>
      <c r="B43828" s="85" t="s">
        <v>5542</v>
      </c>
      <c r="C43828" s="86" t="s">
        <v>4888</v>
      </c>
      <c r="D43828" s="87">
        <v>0.19500000000000001</v>
      </c>
      <c r="E43828" s="88">
        <v>198902</v>
      </c>
      <c r="F43828" s="89">
        <f>+D43828*E43828</f>
        <v>38785.89</v>
      </c>
    </row>
    <row r="43829" spans="1:6" ht="409.6" hidden="1" customHeight="1" x14ac:dyDescent="0.2"/>
    <row r="43830" spans="1:6" ht="25.5" customHeight="1" x14ac:dyDescent="0.2">
      <c r="A43830" s="84" t="s">
        <v>4947</v>
      </c>
      <c r="B43830" s="85" t="s">
        <v>4948</v>
      </c>
      <c r="C43830" s="86" t="s">
        <v>4888</v>
      </c>
      <c r="D43830" s="87">
        <v>0.29239999999999999</v>
      </c>
      <c r="E43830" s="88">
        <v>198902</v>
      </c>
      <c r="F43830" s="89">
        <f>+D43830*E43830</f>
        <v>58158.944799999997</v>
      </c>
    </row>
    <row r="43831" spans="1:6" ht="409.6" hidden="1" customHeight="1" x14ac:dyDescent="0.2"/>
    <row r="43832" spans="1:6" ht="25.5" customHeight="1" thickBot="1" x14ac:dyDescent="0.25">
      <c r="A43832" s="84" t="s">
        <v>5543</v>
      </c>
      <c r="B43832" s="85" t="s">
        <v>5544</v>
      </c>
      <c r="C43832" s="86" t="s">
        <v>4888</v>
      </c>
      <c r="D43832" s="87">
        <v>0.33979999999999999</v>
      </c>
      <c r="E43832" s="88">
        <v>117001</v>
      </c>
      <c r="F43832" s="89">
        <f>+D43832*E43832</f>
        <v>39756.9398</v>
      </c>
    </row>
    <row r="43833" spans="1:6" ht="409.6" hidden="1" customHeight="1" thickBot="1" x14ac:dyDescent="0.25"/>
    <row r="43834" spans="1:6" ht="13.5" customHeight="1" thickBot="1" x14ac:dyDescent="0.25">
      <c r="A43834" s="90" t="s">
        <v>4893</v>
      </c>
      <c r="B43834" s="91"/>
      <c r="C43834" s="92">
        <v>30.594217397045401</v>
      </c>
      <c r="D43834" s="91"/>
      <c r="E43834" s="93" t="s">
        <v>4884</v>
      </c>
      <c r="F43834" s="94">
        <v>136702</v>
      </c>
    </row>
    <row r="43835" spans="1:6" ht="0.2" customHeight="1" x14ac:dyDescent="0.2"/>
    <row r="43836" spans="1:6" ht="12.75" customHeight="1" x14ac:dyDescent="0.2">
      <c r="A43836" s="80" t="s">
        <v>4871</v>
      </c>
      <c r="B43836" s="81" t="s">
        <v>4894</v>
      </c>
      <c r="C43836" s="82" t="s">
        <v>4870</v>
      </c>
      <c r="D43836" s="82" t="s">
        <v>4873</v>
      </c>
      <c r="E43836" s="82" t="s">
        <v>4874</v>
      </c>
      <c r="F43836" s="83" t="s">
        <v>4875</v>
      </c>
    </row>
    <row r="43837" spans="1:6" ht="409.6" hidden="1" customHeight="1" x14ac:dyDescent="0.2"/>
    <row r="43838" spans="1:6" ht="25.5" customHeight="1" thickBot="1" x14ac:dyDescent="0.25">
      <c r="A43838" s="84" t="s">
        <v>4895</v>
      </c>
      <c r="B43838" s="85" t="s">
        <v>4896</v>
      </c>
      <c r="C43838" s="86" t="s">
        <v>4897</v>
      </c>
      <c r="D43838" s="87">
        <v>0.05</v>
      </c>
      <c r="E43838" s="88">
        <v>136702</v>
      </c>
      <c r="F43838" s="89">
        <f>+D43838*E43838</f>
        <v>6835.1</v>
      </c>
    </row>
    <row r="43839" spans="1:6" ht="409.6" hidden="1" customHeight="1" thickBot="1" x14ac:dyDescent="0.25"/>
    <row r="43840" spans="1:6" ht="13.5" customHeight="1" thickBot="1" x14ac:dyDescent="0.25">
      <c r="A43840" s="90" t="s">
        <v>4898</v>
      </c>
      <c r="B43840" s="91"/>
      <c r="C43840" s="92">
        <v>1.52968848962565</v>
      </c>
      <c r="D43840" s="91"/>
      <c r="E43840" s="93" t="s">
        <v>4884</v>
      </c>
      <c r="F43840" s="94">
        <v>6835</v>
      </c>
    </row>
    <row r="43841" spans="1:6" ht="0.2" customHeight="1" x14ac:dyDescent="0.2"/>
    <row r="43842" spans="1:6" ht="12.75" customHeight="1" thickBot="1" x14ac:dyDescent="0.3">
      <c r="A43842" s="157" t="s">
        <v>4909</v>
      </c>
      <c r="B43842" s="158"/>
      <c r="C43842" s="158"/>
      <c r="D43842" s="158"/>
      <c r="E43842" s="159">
        <v>446823</v>
      </c>
      <c r="F43842" s="160"/>
    </row>
    <row r="43843" spans="1:6" ht="12.75" customHeight="1" x14ac:dyDescent="0.2"/>
    <row r="43844" spans="1:6" ht="12.75" customHeight="1" x14ac:dyDescent="0.2"/>
    <row r="43845" spans="1:6" ht="409.6" hidden="1" customHeight="1" x14ac:dyDescent="0.2"/>
    <row r="43846" spans="1:6" ht="12.75" customHeight="1" x14ac:dyDescent="0.25">
      <c r="A43846" s="144" t="s">
        <v>4868</v>
      </c>
      <c r="B43846" s="145"/>
      <c r="C43846" s="145"/>
      <c r="D43846" s="145"/>
      <c r="E43846" s="146"/>
      <c r="F43846" s="147"/>
    </row>
    <row r="43847" spans="1:6" ht="12.75" customHeight="1" x14ac:dyDescent="0.2">
      <c r="A43847" s="138" t="s">
        <v>4593</v>
      </c>
      <c r="B43847" s="139"/>
      <c r="C43847" s="139"/>
      <c r="D43847" s="140"/>
      <c r="E43847" s="76" t="s">
        <v>4869</v>
      </c>
      <c r="F43847" s="77" t="s">
        <v>4870</v>
      </c>
    </row>
    <row r="43848" spans="1:6" ht="12.75" customHeight="1" x14ac:dyDescent="0.2">
      <c r="A43848" s="141"/>
      <c r="B43848" s="142"/>
      <c r="C43848" s="142"/>
      <c r="D43848" s="143"/>
      <c r="E43848" s="78" t="s">
        <v>4588</v>
      </c>
      <c r="F43848" s="79" t="s">
        <v>9</v>
      </c>
    </row>
    <row r="43849" spans="1:6" ht="409.6" hidden="1" customHeight="1" x14ac:dyDescent="0.2"/>
    <row r="43850" spans="1:6" ht="12.75" customHeight="1" x14ac:dyDescent="0.2">
      <c r="A43850" s="80" t="s">
        <v>4871</v>
      </c>
      <c r="B43850" s="81" t="s">
        <v>4872</v>
      </c>
      <c r="C43850" s="82" t="s">
        <v>4870</v>
      </c>
      <c r="D43850" s="82" t="s">
        <v>4873</v>
      </c>
      <c r="E43850" s="82" t="s">
        <v>4874</v>
      </c>
      <c r="F43850" s="83" t="s">
        <v>4875</v>
      </c>
    </row>
    <row r="43851" spans="1:6" ht="409.6" hidden="1" customHeight="1" x14ac:dyDescent="0.2"/>
    <row r="43852" spans="1:6" ht="25.5" customHeight="1" x14ac:dyDescent="0.2">
      <c r="A43852" s="84" t="s">
        <v>7819</v>
      </c>
      <c r="B43852" s="85" t="s">
        <v>7820</v>
      </c>
      <c r="C43852" s="86" t="s">
        <v>9</v>
      </c>
      <c r="D43852" s="87">
        <v>3</v>
      </c>
      <c r="E43852" s="88">
        <v>3970</v>
      </c>
      <c r="F43852" s="89">
        <f>+D43852*E43852</f>
        <v>11910</v>
      </c>
    </row>
    <row r="43853" spans="1:6" ht="409.6" hidden="1" customHeight="1" x14ac:dyDescent="0.2"/>
    <row r="43854" spans="1:6" ht="25.5" customHeight="1" x14ac:dyDescent="0.2">
      <c r="A43854" s="84" t="s">
        <v>7825</v>
      </c>
      <c r="B43854" s="85" t="s">
        <v>7826</v>
      </c>
      <c r="C43854" s="86" t="s">
        <v>9</v>
      </c>
      <c r="D43854" s="87">
        <v>1</v>
      </c>
      <c r="E43854" s="88">
        <v>50000</v>
      </c>
      <c r="F43854" s="89">
        <f>+D43854*E43854</f>
        <v>50000</v>
      </c>
    </row>
    <row r="43855" spans="1:6" ht="409.6" hidden="1" customHeight="1" x14ac:dyDescent="0.2"/>
    <row r="43856" spans="1:6" ht="25.5" customHeight="1" x14ac:dyDescent="0.2">
      <c r="A43856" s="84" t="s">
        <v>7827</v>
      </c>
      <c r="B43856" s="85" t="s">
        <v>7828</v>
      </c>
      <c r="C43856" s="86" t="s">
        <v>9</v>
      </c>
      <c r="D43856" s="87">
        <v>1</v>
      </c>
      <c r="E43856" s="88">
        <v>90100</v>
      </c>
      <c r="F43856" s="89">
        <f>+D43856*E43856</f>
        <v>90100</v>
      </c>
    </row>
    <row r="43857" spans="1:6" ht="409.6" hidden="1" customHeight="1" x14ac:dyDescent="0.2"/>
    <row r="43858" spans="1:6" ht="25.5" customHeight="1" x14ac:dyDescent="0.2">
      <c r="A43858" s="84" t="s">
        <v>7512</v>
      </c>
      <c r="B43858" s="85" t="s">
        <v>7513</v>
      </c>
      <c r="C43858" s="86" t="s">
        <v>9</v>
      </c>
      <c r="D43858" s="87">
        <v>1</v>
      </c>
      <c r="E43858" s="88">
        <v>108000</v>
      </c>
      <c r="F43858" s="89">
        <f>+D43858*E43858</f>
        <v>108000</v>
      </c>
    </row>
    <row r="43859" spans="1:6" ht="409.6" hidden="1" customHeight="1" x14ac:dyDescent="0.2"/>
    <row r="43860" spans="1:6" ht="25.5" customHeight="1" x14ac:dyDescent="0.2">
      <c r="A43860" s="84" t="s">
        <v>7779</v>
      </c>
      <c r="B43860" s="85" t="s">
        <v>7780</v>
      </c>
      <c r="C43860" s="86" t="s">
        <v>9</v>
      </c>
      <c r="D43860" s="87">
        <v>2</v>
      </c>
      <c r="E43860" s="88">
        <v>8580</v>
      </c>
      <c r="F43860" s="89">
        <f>+D43860*E43860</f>
        <v>17160</v>
      </c>
    </row>
    <row r="43861" spans="1:6" ht="409.6" hidden="1" customHeight="1" x14ac:dyDescent="0.2"/>
    <row r="43862" spans="1:6" ht="25.5" customHeight="1" x14ac:dyDescent="0.2">
      <c r="A43862" s="84" t="s">
        <v>5575</v>
      </c>
      <c r="B43862" s="85" t="s">
        <v>5576</v>
      </c>
      <c r="C43862" s="86" t="s">
        <v>106</v>
      </c>
      <c r="D43862" s="87">
        <v>3.5310000000000001E-2</v>
      </c>
      <c r="E43862" s="88">
        <v>297759</v>
      </c>
      <c r="F43862" s="89">
        <f>+D43862*E43862</f>
        <v>10513.870290000001</v>
      </c>
    </row>
    <row r="43863" spans="1:6" ht="409.6" hidden="1" customHeight="1" x14ac:dyDescent="0.2"/>
    <row r="43864" spans="1:6" ht="25.5" customHeight="1" x14ac:dyDescent="0.2">
      <c r="A43864" s="84" t="s">
        <v>5625</v>
      </c>
      <c r="B43864" s="85" t="s">
        <v>5626</v>
      </c>
      <c r="C43864" s="86" t="s">
        <v>9</v>
      </c>
      <c r="D43864" s="87">
        <v>2</v>
      </c>
      <c r="E43864" s="88">
        <v>1110</v>
      </c>
      <c r="F43864" s="89">
        <f>+D43864*E43864</f>
        <v>2220</v>
      </c>
    </row>
    <row r="43865" spans="1:6" ht="409.6" hidden="1" customHeight="1" x14ac:dyDescent="0.2"/>
    <row r="43866" spans="1:6" ht="25.5" customHeight="1" x14ac:dyDescent="0.2">
      <c r="A43866" s="84" t="s">
        <v>5517</v>
      </c>
      <c r="B43866" s="85" t="s">
        <v>5518</v>
      </c>
      <c r="C43866" s="86" t="s">
        <v>4880</v>
      </c>
      <c r="D43866" s="87">
        <v>0.10843999999999999</v>
      </c>
      <c r="E43866" s="88">
        <v>31900</v>
      </c>
      <c r="F43866" s="89">
        <f>+D43866*E43866</f>
        <v>3459.2359999999999</v>
      </c>
    </row>
    <row r="43867" spans="1:6" ht="409.6" hidden="1" customHeight="1" x14ac:dyDescent="0.2"/>
    <row r="43868" spans="1:6" ht="25.5" customHeight="1" x14ac:dyDescent="0.2">
      <c r="A43868" s="84" t="s">
        <v>5448</v>
      </c>
      <c r="B43868" s="85" t="s">
        <v>5449</v>
      </c>
      <c r="C43868" s="86" t="s">
        <v>4880</v>
      </c>
      <c r="D43868" s="87">
        <v>0.24098</v>
      </c>
      <c r="E43868" s="88">
        <v>72000</v>
      </c>
      <c r="F43868" s="89">
        <f>+D43868*E43868</f>
        <v>17350.560000000001</v>
      </c>
    </row>
    <row r="43869" spans="1:6" ht="409.6" hidden="1" customHeight="1" x14ac:dyDescent="0.2"/>
    <row r="43870" spans="1:6" ht="25.5" customHeight="1" x14ac:dyDescent="0.2">
      <c r="A43870" s="84" t="s">
        <v>5400</v>
      </c>
      <c r="B43870" s="85" t="s">
        <v>5401</v>
      </c>
      <c r="C43870" s="86" t="s">
        <v>4880</v>
      </c>
      <c r="D43870" s="87">
        <v>7.0870000000000002E-2</v>
      </c>
      <c r="E43870" s="88">
        <v>40500</v>
      </c>
      <c r="F43870" s="89">
        <f>+D43870*E43870</f>
        <v>2870.2350000000001</v>
      </c>
    </row>
    <row r="43871" spans="1:6" ht="409.6" hidden="1" customHeight="1" x14ac:dyDescent="0.2"/>
    <row r="43872" spans="1:6" ht="25.5" customHeight="1" thickBot="1" x14ac:dyDescent="0.25">
      <c r="A43872" s="84" t="s">
        <v>6508</v>
      </c>
      <c r="B43872" s="85" t="s">
        <v>6509</v>
      </c>
      <c r="C43872" s="86" t="s">
        <v>9</v>
      </c>
      <c r="D43872" s="87">
        <v>9.4500000000000001E-2</v>
      </c>
      <c r="E43872" s="88">
        <v>12450</v>
      </c>
      <c r="F43872" s="89">
        <f>+D43872*E43872</f>
        <v>1176.5250000000001</v>
      </c>
    </row>
    <row r="43873" spans="1:6" ht="409.6" hidden="1" customHeight="1" thickBot="1" x14ac:dyDescent="0.25"/>
    <row r="43874" spans="1:6" ht="13.5" customHeight="1" thickBot="1" x14ac:dyDescent="0.25">
      <c r="A43874" s="90" t="s">
        <v>4883</v>
      </c>
      <c r="B43874" s="91"/>
      <c r="C43874" s="92">
        <v>68.680272049469906</v>
      </c>
      <c r="D43874" s="91"/>
      <c r="E43874" s="93" t="s">
        <v>4884</v>
      </c>
      <c r="F43874" s="94">
        <v>314761</v>
      </c>
    </row>
    <row r="43875" spans="1:6" ht="0.2" customHeight="1" x14ac:dyDescent="0.2"/>
    <row r="43876" spans="1:6" ht="12.75" customHeight="1" x14ac:dyDescent="0.2">
      <c r="A43876" s="80" t="s">
        <v>4871</v>
      </c>
      <c r="B43876" s="81" t="s">
        <v>4885</v>
      </c>
      <c r="C43876" s="82" t="s">
        <v>4870</v>
      </c>
      <c r="D43876" s="82" t="s">
        <v>4873</v>
      </c>
      <c r="E43876" s="82" t="s">
        <v>4874</v>
      </c>
      <c r="F43876" s="83" t="s">
        <v>4875</v>
      </c>
    </row>
    <row r="43877" spans="1:6" ht="409.6" hidden="1" customHeight="1" x14ac:dyDescent="0.2"/>
    <row r="43878" spans="1:6" ht="25.5" customHeight="1" x14ac:dyDescent="0.2">
      <c r="A43878" s="84" t="s">
        <v>5541</v>
      </c>
      <c r="B43878" s="85" t="s">
        <v>5542</v>
      </c>
      <c r="C43878" s="86" t="s">
        <v>4888</v>
      </c>
      <c r="D43878" s="87">
        <v>0.19500000000000001</v>
      </c>
      <c r="E43878" s="88">
        <v>198902</v>
      </c>
      <c r="F43878" s="89">
        <f>+D43878*E43878</f>
        <v>38785.89</v>
      </c>
    </row>
    <row r="43879" spans="1:6" ht="409.6" hidden="1" customHeight="1" x14ac:dyDescent="0.2"/>
    <row r="43880" spans="1:6" ht="25.5" customHeight="1" x14ac:dyDescent="0.2">
      <c r="A43880" s="84" t="s">
        <v>4947</v>
      </c>
      <c r="B43880" s="85" t="s">
        <v>4948</v>
      </c>
      <c r="C43880" s="86" t="s">
        <v>4888</v>
      </c>
      <c r="D43880" s="87">
        <v>0.29239999999999999</v>
      </c>
      <c r="E43880" s="88">
        <v>198902</v>
      </c>
      <c r="F43880" s="89">
        <f>+D43880*E43880</f>
        <v>58158.944799999997</v>
      </c>
    </row>
    <row r="43881" spans="1:6" ht="409.6" hidden="1" customHeight="1" x14ac:dyDescent="0.2"/>
    <row r="43882" spans="1:6" ht="25.5" customHeight="1" thickBot="1" x14ac:dyDescent="0.25">
      <c r="A43882" s="84" t="s">
        <v>5543</v>
      </c>
      <c r="B43882" s="85" t="s">
        <v>5544</v>
      </c>
      <c r="C43882" s="86" t="s">
        <v>4888</v>
      </c>
      <c r="D43882" s="87">
        <v>0.33979999999999999</v>
      </c>
      <c r="E43882" s="88">
        <v>117001</v>
      </c>
      <c r="F43882" s="89">
        <f>+D43882*E43882</f>
        <v>39756.9398</v>
      </c>
    </row>
    <row r="43883" spans="1:6" ht="409.6" hidden="1" customHeight="1" thickBot="1" x14ac:dyDescent="0.25"/>
    <row r="43884" spans="1:6" ht="13.5" customHeight="1" thickBot="1" x14ac:dyDescent="0.25">
      <c r="A43884" s="90" t="s">
        <v>4893</v>
      </c>
      <c r="B43884" s="91"/>
      <c r="C43884" s="92">
        <v>29.828125306841201</v>
      </c>
      <c r="D43884" s="91"/>
      <c r="E43884" s="93" t="s">
        <v>4884</v>
      </c>
      <c r="F43884" s="94">
        <v>136702</v>
      </c>
    </row>
    <row r="43885" spans="1:6" ht="0.2" customHeight="1" x14ac:dyDescent="0.2"/>
    <row r="43886" spans="1:6" ht="12.75" customHeight="1" x14ac:dyDescent="0.2">
      <c r="A43886" s="80" t="s">
        <v>4871</v>
      </c>
      <c r="B43886" s="81" t="s">
        <v>4894</v>
      </c>
      <c r="C43886" s="82" t="s">
        <v>4870</v>
      </c>
      <c r="D43886" s="82" t="s">
        <v>4873</v>
      </c>
      <c r="E43886" s="82" t="s">
        <v>4874</v>
      </c>
      <c r="F43886" s="83" t="s">
        <v>4875</v>
      </c>
    </row>
    <row r="43887" spans="1:6" ht="409.6" hidden="1" customHeight="1" x14ac:dyDescent="0.2"/>
    <row r="43888" spans="1:6" ht="25.5" customHeight="1" thickBot="1" x14ac:dyDescent="0.25">
      <c r="A43888" s="84" t="s">
        <v>4895</v>
      </c>
      <c r="B43888" s="85" t="s">
        <v>4896</v>
      </c>
      <c r="C43888" s="86" t="s">
        <v>4897</v>
      </c>
      <c r="D43888" s="87">
        <v>0.05</v>
      </c>
      <c r="E43888" s="88">
        <v>136702</v>
      </c>
      <c r="F43888" s="89">
        <f>+D43888*E43888</f>
        <v>6835.1</v>
      </c>
    </row>
    <row r="43889" spans="1:6" ht="409.6" hidden="1" customHeight="1" thickBot="1" x14ac:dyDescent="0.25"/>
    <row r="43890" spans="1:6" ht="13.5" customHeight="1" thickBot="1" x14ac:dyDescent="0.25">
      <c r="A43890" s="90" t="s">
        <v>4898</v>
      </c>
      <c r="B43890" s="91"/>
      <c r="C43890" s="92">
        <v>1.4913844455257399</v>
      </c>
      <c r="D43890" s="91"/>
      <c r="E43890" s="93" t="s">
        <v>4884</v>
      </c>
      <c r="F43890" s="94">
        <v>6835</v>
      </c>
    </row>
    <row r="43891" spans="1:6" ht="0.2" customHeight="1" thickBot="1" x14ac:dyDescent="0.25"/>
    <row r="43892" spans="1:6" ht="12.75" customHeight="1" thickBot="1" x14ac:dyDescent="0.3">
      <c r="A43892" s="157" t="s">
        <v>4909</v>
      </c>
      <c r="B43892" s="158"/>
      <c r="C43892" s="158"/>
      <c r="D43892" s="158"/>
      <c r="E43892" s="159">
        <v>458299</v>
      </c>
      <c r="F43892" s="160"/>
    </row>
    <row r="43893" spans="1:6" ht="12.75" customHeight="1" x14ac:dyDescent="0.2"/>
    <row r="43894" spans="1:6" ht="12.75" customHeight="1" x14ac:dyDescent="0.2"/>
    <row r="43895" spans="1:6" ht="409.6" hidden="1" customHeight="1" x14ac:dyDescent="0.2"/>
    <row r="43896" spans="1:6" ht="12.75" customHeight="1" x14ac:dyDescent="0.25">
      <c r="A43896" s="144" t="s">
        <v>4868</v>
      </c>
      <c r="B43896" s="145"/>
      <c r="C43896" s="145"/>
      <c r="D43896" s="145"/>
      <c r="E43896" s="146"/>
      <c r="F43896" s="147"/>
    </row>
    <row r="43897" spans="1:6" ht="12.75" customHeight="1" x14ac:dyDescent="0.2">
      <c r="A43897" s="138" t="s">
        <v>4594</v>
      </c>
      <c r="B43897" s="139"/>
      <c r="C43897" s="139"/>
      <c r="D43897" s="140"/>
      <c r="E43897" s="76" t="s">
        <v>4869</v>
      </c>
      <c r="F43897" s="77" t="s">
        <v>4870</v>
      </c>
    </row>
    <row r="43898" spans="1:6" ht="12.75" customHeight="1" x14ac:dyDescent="0.2">
      <c r="A43898" s="141"/>
      <c r="B43898" s="142"/>
      <c r="C43898" s="142"/>
      <c r="D43898" s="143"/>
      <c r="E43898" s="78" t="s">
        <v>4589</v>
      </c>
      <c r="F43898" s="79" t="s">
        <v>9</v>
      </c>
    </row>
    <row r="43899" spans="1:6" ht="409.6" hidden="1" customHeight="1" x14ac:dyDescent="0.2"/>
    <row r="43900" spans="1:6" ht="12.75" customHeight="1" x14ac:dyDescent="0.2">
      <c r="A43900" s="80" t="s">
        <v>4871</v>
      </c>
      <c r="B43900" s="81" t="s">
        <v>4872</v>
      </c>
      <c r="C43900" s="82" t="s">
        <v>4870</v>
      </c>
      <c r="D43900" s="82" t="s">
        <v>4873</v>
      </c>
      <c r="E43900" s="82" t="s">
        <v>4874</v>
      </c>
      <c r="F43900" s="83" t="s">
        <v>4875</v>
      </c>
    </row>
    <row r="43901" spans="1:6" ht="409.6" hidden="1" customHeight="1" x14ac:dyDescent="0.2"/>
    <row r="43902" spans="1:6" ht="25.5" customHeight="1" x14ac:dyDescent="0.2">
      <c r="A43902" s="84" t="s">
        <v>7512</v>
      </c>
      <c r="B43902" s="85" t="s">
        <v>7513</v>
      </c>
      <c r="C43902" s="86" t="s">
        <v>9</v>
      </c>
      <c r="D43902" s="87">
        <v>1</v>
      </c>
      <c r="E43902" s="88">
        <v>108000</v>
      </c>
      <c r="F43902" s="89">
        <f>+D43902*E43902</f>
        <v>108000</v>
      </c>
    </row>
    <row r="43903" spans="1:6" ht="409.6" hidden="1" customHeight="1" x14ac:dyDescent="0.2"/>
    <row r="43904" spans="1:6" ht="25.5" customHeight="1" x14ac:dyDescent="0.2">
      <c r="A43904" s="84" t="s">
        <v>7829</v>
      </c>
      <c r="B43904" s="85" t="s">
        <v>7830</v>
      </c>
      <c r="C43904" s="86" t="s">
        <v>9</v>
      </c>
      <c r="D43904" s="87">
        <v>1</v>
      </c>
      <c r="E43904" s="88">
        <v>121900</v>
      </c>
      <c r="F43904" s="89">
        <f>+D43904*E43904</f>
        <v>121900</v>
      </c>
    </row>
    <row r="43905" spans="1:6" ht="409.6" hidden="1" customHeight="1" x14ac:dyDescent="0.2"/>
    <row r="43906" spans="1:6" ht="25.5" customHeight="1" x14ac:dyDescent="0.2">
      <c r="A43906" s="84" t="s">
        <v>7831</v>
      </c>
      <c r="B43906" s="85" t="s">
        <v>7832</v>
      </c>
      <c r="C43906" s="86" t="s">
        <v>9</v>
      </c>
      <c r="D43906" s="87">
        <v>1</v>
      </c>
      <c r="E43906" s="88">
        <v>60000</v>
      </c>
      <c r="F43906" s="89">
        <f>+D43906*E43906</f>
        <v>60000</v>
      </c>
    </row>
    <row r="43907" spans="1:6" ht="409.6" hidden="1" customHeight="1" x14ac:dyDescent="0.2"/>
    <row r="43908" spans="1:6" ht="25.5" customHeight="1" x14ac:dyDescent="0.2">
      <c r="A43908" s="84" t="s">
        <v>7779</v>
      </c>
      <c r="B43908" s="85" t="s">
        <v>7780</v>
      </c>
      <c r="C43908" s="86" t="s">
        <v>9</v>
      </c>
      <c r="D43908" s="87">
        <v>2</v>
      </c>
      <c r="E43908" s="88">
        <v>8580</v>
      </c>
      <c r="F43908" s="89">
        <f>+D43908*E43908</f>
        <v>17160</v>
      </c>
    </row>
    <row r="43909" spans="1:6" ht="409.6" hidden="1" customHeight="1" x14ac:dyDescent="0.2"/>
    <row r="43910" spans="1:6" ht="25.5" customHeight="1" x14ac:dyDescent="0.2">
      <c r="A43910" s="84" t="s">
        <v>5575</v>
      </c>
      <c r="B43910" s="85" t="s">
        <v>5576</v>
      </c>
      <c r="C43910" s="86" t="s">
        <v>106</v>
      </c>
      <c r="D43910" s="87">
        <v>3.7620000000000001E-2</v>
      </c>
      <c r="E43910" s="88">
        <v>297759</v>
      </c>
      <c r="F43910" s="89">
        <f>+D43910*E43910</f>
        <v>11201.693580000001</v>
      </c>
    </row>
    <row r="43911" spans="1:6" ht="409.6" hidden="1" customHeight="1" x14ac:dyDescent="0.2"/>
    <row r="43912" spans="1:6" ht="25.5" customHeight="1" x14ac:dyDescent="0.2">
      <c r="A43912" s="84" t="s">
        <v>5625</v>
      </c>
      <c r="B43912" s="85" t="s">
        <v>5626</v>
      </c>
      <c r="C43912" s="86" t="s">
        <v>9</v>
      </c>
      <c r="D43912" s="87">
        <v>2</v>
      </c>
      <c r="E43912" s="88">
        <v>1110</v>
      </c>
      <c r="F43912" s="89">
        <f>+D43912*E43912</f>
        <v>2220</v>
      </c>
    </row>
    <row r="43913" spans="1:6" ht="409.6" hidden="1" customHeight="1" x14ac:dyDescent="0.2"/>
    <row r="43914" spans="1:6" ht="25.5" customHeight="1" x14ac:dyDescent="0.2">
      <c r="A43914" s="84" t="s">
        <v>5517</v>
      </c>
      <c r="B43914" s="85" t="s">
        <v>5518</v>
      </c>
      <c r="C43914" s="86" t="s">
        <v>4880</v>
      </c>
      <c r="D43914" s="87">
        <v>0.14399000000000001</v>
      </c>
      <c r="E43914" s="88">
        <v>31900</v>
      </c>
      <c r="F43914" s="89">
        <f>+D43914*E43914</f>
        <v>4593.2809999999999</v>
      </c>
    </row>
    <row r="43915" spans="1:6" ht="409.6" hidden="1" customHeight="1" x14ac:dyDescent="0.2"/>
    <row r="43916" spans="1:6" ht="25.5" customHeight="1" x14ac:dyDescent="0.2">
      <c r="A43916" s="84" t="s">
        <v>5448</v>
      </c>
      <c r="B43916" s="85" t="s">
        <v>5449</v>
      </c>
      <c r="C43916" s="86" t="s">
        <v>4880</v>
      </c>
      <c r="D43916" s="87">
        <v>0.31999</v>
      </c>
      <c r="E43916" s="88">
        <v>72000</v>
      </c>
      <c r="F43916" s="89">
        <f>+D43916*E43916</f>
        <v>23039.279999999999</v>
      </c>
    </row>
    <row r="43917" spans="1:6" ht="409.6" hidden="1" customHeight="1" x14ac:dyDescent="0.2"/>
    <row r="43918" spans="1:6" ht="25.5" customHeight="1" x14ac:dyDescent="0.2">
      <c r="A43918" s="84" t="s">
        <v>5400</v>
      </c>
      <c r="B43918" s="85" t="s">
        <v>5401</v>
      </c>
      <c r="C43918" s="86" t="s">
        <v>4880</v>
      </c>
      <c r="D43918" s="87">
        <v>7.4810000000000001E-2</v>
      </c>
      <c r="E43918" s="88">
        <v>40500</v>
      </c>
      <c r="F43918" s="89">
        <f>+D43918*E43918</f>
        <v>3029.8049999999998</v>
      </c>
    </row>
    <row r="43919" spans="1:6" ht="409.6" hidden="1" customHeight="1" x14ac:dyDescent="0.2"/>
    <row r="43920" spans="1:6" ht="25.5" customHeight="1" x14ac:dyDescent="0.2">
      <c r="A43920" s="84" t="s">
        <v>6508</v>
      </c>
      <c r="B43920" s="85" t="s">
        <v>6509</v>
      </c>
      <c r="C43920" s="86" t="s">
        <v>9</v>
      </c>
      <c r="D43920" s="87">
        <v>9.9750000000000005E-2</v>
      </c>
      <c r="E43920" s="88">
        <v>12450</v>
      </c>
      <c r="F43920" s="89">
        <f>+D43920*E43920</f>
        <v>1241.8875</v>
      </c>
    </row>
    <row r="43921" spans="1:6" ht="409.6" hidden="1" customHeight="1" x14ac:dyDescent="0.2"/>
    <row r="43922" spans="1:6" ht="25.5" customHeight="1" thickBot="1" x14ac:dyDescent="0.25">
      <c r="A43922" s="84" t="s">
        <v>7508</v>
      </c>
      <c r="B43922" s="85" t="s">
        <v>7509</v>
      </c>
      <c r="C43922" s="86" t="s">
        <v>9</v>
      </c>
      <c r="D43922" s="87">
        <v>2</v>
      </c>
      <c r="E43922" s="88">
        <v>12500</v>
      </c>
      <c r="F43922" s="89">
        <f>+D43922*E43922</f>
        <v>25000</v>
      </c>
    </row>
    <row r="43923" spans="1:6" ht="409.6" hidden="1" customHeight="1" thickBot="1" x14ac:dyDescent="0.25"/>
    <row r="43924" spans="1:6" ht="13.5" customHeight="1" thickBot="1" x14ac:dyDescent="0.25">
      <c r="A43924" s="90" t="s">
        <v>4883</v>
      </c>
      <c r="B43924" s="91"/>
      <c r="C43924" s="92">
        <v>71.023594484269395</v>
      </c>
      <c r="D43924" s="91"/>
      <c r="E43924" s="93" t="s">
        <v>4884</v>
      </c>
      <c r="F43924" s="94">
        <v>377386</v>
      </c>
    </row>
    <row r="43925" spans="1:6" ht="0.2" customHeight="1" x14ac:dyDescent="0.2"/>
    <row r="43926" spans="1:6" ht="12.75" customHeight="1" x14ac:dyDescent="0.2">
      <c r="A43926" s="80" t="s">
        <v>4871</v>
      </c>
      <c r="B43926" s="81" t="s">
        <v>4885</v>
      </c>
      <c r="C43926" s="82" t="s">
        <v>4870</v>
      </c>
      <c r="D43926" s="82" t="s">
        <v>4873</v>
      </c>
      <c r="E43926" s="82" t="s">
        <v>4874</v>
      </c>
      <c r="F43926" s="83" t="s">
        <v>4875</v>
      </c>
    </row>
    <row r="43927" spans="1:6" ht="409.6" hidden="1" customHeight="1" x14ac:dyDescent="0.2"/>
    <row r="43928" spans="1:6" ht="25.5" customHeight="1" x14ac:dyDescent="0.2">
      <c r="A43928" s="84" t="s">
        <v>5541</v>
      </c>
      <c r="B43928" s="85" t="s">
        <v>5542</v>
      </c>
      <c r="C43928" s="86" t="s">
        <v>4888</v>
      </c>
      <c r="D43928" s="87">
        <v>0.19500000000000001</v>
      </c>
      <c r="E43928" s="88">
        <v>198902</v>
      </c>
      <c r="F43928" s="89">
        <f>+D43928*E43928</f>
        <v>38785.89</v>
      </c>
    </row>
    <row r="43929" spans="1:6" ht="409.6" hidden="1" customHeight="1" x14ac:dyDescent="0.2"/>
    <row r="43930" spans="1:6" ht="25.5" customHeight="1" x14ac:dyDescent="0.2">
      <c r="A43930" s="84" t="s">
        <v>4947</v>
      </c>
      <c r="B43930" s="85" t="s">
        <v>4948</v>
      </c>
      <c r="C43930" s="86" t="s">
        <v>4888</v>
      </c>
      <c r="D43930" s="87">
        <v>0.29239999999999999</v>
      </c>
      <c r="E43930" s="88">
        <v>198902</v>
      </c>
      <c r="F43930" s="89">
        <f>+D43930*E43930</f>
        <v>58158.944799999997</v>
      </c>
    </row>
    <row r="43931" spans="1:6" ht="409.6" hidden="1" customHeight="1" x14ac:dyDescent="0.2"/>
    <row r="43932" spans="1:6" ht="25.5" customHeight="1" thickBot="1" x14ac:dyDescent="0.25">
      <c r="A43932" s="84" t="s">
        <v>5543</v>
      </c>
      <c r="B43932" s="85" t="s">
        <v>5544</v>
      </c>
      <c r="C43932" s="86" t="s">
        <v>4888</v>
      </c>
      <c r="D43932" s="87">
        <v>0.42470000000000002</v>
      </c>
      <c r="E43932" s="88">
        <v>117001</v>
      </c>
      <c r="F43932" s="89">
        <f>+D43932*E43932</f>
        <v>49690.324700000005</v>
      </c>
    </row>
    <row r="43933" spans="1:6" ht="409.6" hidden="1" customHeight="1" thickBot="1" x14ac:dyDescent="0.25"/>
    <row r="43934" spans="1:6" ht="13.5" customHeight="1" thickBot="1" x14ac:dyDescent="0.25">
      <c r="A43934" s="90" t="s">
        <v>4893</v>
      </c>
      <c r="B43934" s="91"/>
      <c r="C43934" s="92">
        <v>27.596531872408701</v>
      </c>
      <c r="D43934" s="91"/>
      <c r="E43934" s="93" t="s">
        <v>4884</v>
      </c>
      <c r="F43934" s="94">
        <v>146635</v>
      </c>
    </row>
    <row r="43935" spans="1:6" ht="0.2" customHeight="1" x14ac:dyDescent="0.2"/>
    <row r="43936" spans="1:6" ht="12.75" customHeight="1" x14ac:dyDescent="0.2">
      <c r="A43936" s="80" t="s">
        <v>4871</v>
      </c>
      <c r="B43936" s="81" t="s">
        <v>4894</v>
      </c>
      <c r="C43936" s="82" t="s">
        <v>4870</v>
      </c>
      <c r="D43936" s="82" t="s">
        <v>4873</v>
      </c>
      <c r="E43936" s="82" t="s">
        <v>4874</v>
      </c>
      <c r="F43936" s="83" t="s">
        <v>4875</v>
      </c>
    </row>
    <row r="43937" spans="1:6" ht="409.6" hidden="1" customHeight="1" x14ac:dyDescent="0.2"/>
    <row r="43938" spans="1:6" ht="25.5" customHeight="1" thickBot="1" x14ac:dyDescent="0.25">
      <c r="A43938" s="84" t="s">
        <v>4895</v>
      </c>
      <c r="B43938" s="85" t="s">
        <v>4896</v>
      </c>
      <c r="C43938" s="86" t="s">
        <v>4897</v>
      </c>
      <c r="D43938" s="87">
        <v>0.05</v>
      </c>
      <c r="E43938" s="88">
        <v>146635</v>
      </c>
      <c r="F43938" s="89">
        <f>+D43938*E43938</f>
        <v>7331.75</v>
      </c>
    </row>
    <row r="43939" spans="1:6" ht="409.6" hidden="1" customHeight="1" thickBot="1" x14ac:dyDescent="0.25"/>
    <row r="43940" spans="1:6" ht="13.5" customHeight="1" thickBot="1" x14ac:dyDescent="0.25">
      <c r="A43940" s="90" t="s">
        <v>4898</v>
      </c>
      <c r="B43940" s="91"/>
      <c r="C43940" s="92">
        <v>1.3798736433218599</v>
      </c>
      <c r="D43940" s="91"/>
      <c r="E43940" s="93" t="s">
        <v>4884</v>
      </c>
      <c r="F43940" s="94">
        <v>7332</v>
      </c>
    </row>
    <row r="43941" spans="1:6" ht="0.2" customHeight="1" thickBot="1" x14ac:dyDescent="0.25"/>
    <row r="43942" spans="1:6" ht="12.75" customHeight="1" thickBot="1" x14ac:dyDescent="0.3">
      <c r="A43942" s="157" t="s">
        <v>4909</v>
      </c>
      <c r="B43942" s="158"/>
      <c r="C43942" s="158"/>
      <c r="D43942" s="158"/>
      <c r="E43942" s="159">
        <v>531353</v>
      </c>
      <c r="F43942" s="160"/>
    </row>
    <row r="43943" spans="1:6" ht="12.75" customHeight="1" x14ac:dyDescent="0.2"/>
    <row r="43944" spans="1:6" ht="12.75" customHeight="1" x14ac:dyDescent="0.2"/>
    <row r="43945" spans="1:6" ht="409.6" hidden="1" customHeight="1" x14ac:dyDescent="0.2"/>
    <row r="43946" spans="1:6" ht="12.75" customHeight="1" x14ac:dyDescent="0.25">
      <c r="A43946" s="144" t="s">
        <v>4868</v>
      </c>
      <c r="B43946" s="145"/>
      <c r="C43946" s="145"/>
      <c r="D43946" s="145"/>
      <c r="E43946" s="146"/>
      <c r="F43946" s="147"/>
    </row>
    <row r="43947" spans="1:6" ht="12.75" customHeight="1" x14ac:dyDescent="0.2">
      <c r="A43947" s="138" t="s">
        <v>4595</v>
      </c>
      <c r="B43947" s="139"/>
      <c r="C43947" s="139"/>
      <c r="D43947" s="140"/>
      <c r="E43947" s="76" t="s">
        <v>4869</v>
      </c>
      <c r="F43947" s="77" t="s">
        <v>4870</v>
      </c>
    </row>
    <row r="43948" spans="1:6" ht="12.75" customHeight="1" x14ac:dyDescent="0.2">
      <c r="A43948" s="141"/>
      <c r="B43948" s="142"/>
      <c r="C43948" s="142"/>
      <c r="D43948" s="143"/>
      <c r="E43948" s="78" t="s">
        <v>4590</v>
      </c>
      <c r="F43948" s="79" t="s">
        <v>9</v>
      </c>
    </row>
    <row r="43949" spans="1:6" ht="409.6" hidden="1" customHeight="1" x14ac:dyDescent="0.2"/>
    <row r="43950" spans="1:6" ht="12.75" customHeight="1" x14ac:dyDescent="0.2">
      <c r="A43950" s="80" t="s">
        <v>4871</v>
      </c>
      <c r="B43950" s="81" t="s">
        <v>4872</v>
      </c>
      <c r="C43950" s="82" t="s">
        <v>4870</v>
      </c>
      <c r="D43950" s="82" t="s">
        <v>4873</v>
      </c>
      <c r="E43950" s="82" t="s">
        <v>4874</v>
      </c>
      <c r="F43950" s="83" t="s">
        <v>4875</v>
      </c>
    </row>
    <row r="43951" spans="1:6" ht="409.6" hidden="1" customHeight="1" x14ac:dyDescent="0.2"/>
    <row r="43952" spans="1:6" ht="25.5" customHeight="1" x14ac:dyDescent="0.2">
      <c r="A43952" s="84" t="s">
        <v>7512</v>
      </c>
      <c r="B43952" s="85" t="s">
        <v>7513</v>
      </c>
      <c r="C43952" s="86" t="s">
        <v>9</v>
      </c>
      <c r="D43952" s="87">
        <v>1</v>
      </c>
      <c r="E43952" s="88">
        <v>108000</v>
      </c>
      <c r="F43952" s="89">
        <f>+D43952*E43952</f>
        <v>108000</v>
      </c>
    </row>
    <row r="43953" spans="1:6" ht="409.6" hidden="1" customHeight="1" x14ac:dyDescent="0.2"/>
    <row r="43954" spans="1:6" ht="25.5" customHeight="1" x14ac:dyDescent="0.2">
      <c r="A43954" s="84" t="s">
        <v>7833</v>
      </c>
      <c r="B43954" s="85" t="s">
        <v>7834</v>
      </c>
      <c r="C43954" s="86" t="s">
        <v>9</v>
      </c>
      <c r="D43954" s="87">
        <v>1</v>
      </c>
      <c r="E43954" s="88">
        <v>100000</v>
      </c>
      <c r="F43954" s="89">
        <f>+D43954*E43954</f>
        <v>100000</v>
      </c>
    </row>
    <row r="43955" spans="1:6" ht="409.6" hidden="1" customHeight="1" x14ac:dyDescent="0.2"/>
    <row r="43956" spans="1:6" ht="25.5" customHeight="1" x14ac:dyDescent="0.2">
      <c r="A43956" s="84" t="s">
        <v>7835</v>
      </c>
      <c r="B43956" s="85" t="s">
        <v>7836</v>
      </c>
      <c r="C43956" s="86" t="s">
        <v>9</v>
      </c>
      <c r="D43956" s="87">
        <v>0.95240000000000002</v>
      </c>
      <c r="E43956" s="88">
        <v>222600</v>
      </c>
      <c r="F43956" s="89">
        <f>+D43956*E43956</f>
        <v>212004.24000000002</v>
      </c>
    </row>
    <row r="43957" spans="1:6" ht="409.6" hidden="1" customHeight="1" x14ac:dyDescent="0.2"/>
    <row r="43958" spans="1:6" ht="25.5" customHeight="1" x14ac:dyDescent="0.2">
      <c r="A43958" s="84" t="s">
        <v>7779</v>
      </c>
      <c r="B43958" s="85" t="s">
        <v>7780</v>
      </c>
      <c r="C43958" s="86" t="s">
        <v>9</v>
      </c>
      <c r="D43958" s="87">
        <v>2</v>
      </c>
      <c r="E43958" s="88">
        <v>8580</v>
      </c>
      <c r="F43958" s="89">
        <f>+D43958*E43958</f>
        <v>17160</v>
      </c>
    </row>
    <row r="43959" spans="1:6" ht="409.6" hidden="1" customHeight="1" x14ac:dyDescent="0.2"/>
    <row r="43960" spans="1:6" ht="25.5" customHeight="1" x14ac:dyDescent="0.2">
      <c r="A43960" s="84" t="s">
        <v>5575</v>
      </c>
      <c r="B43960" s="85" t="s">
        <v>5576</v>
      </c>
      <c r="C43960" s="86" t="s">
        <v>106</v>
      </c>
      <c r="D43960" s="87">
        <v>4.3560000000000001E-2</v>
      </c>
      <c r="E43960" s="88">
        <v>297759</v>
      </c>
      <c r="F43960" s="89">
        <f>+D43960*E43960</f>
        <v>12970.38204</v>
      </c>
    </row>
    <row r="43961" spans="1:6" ht="409.6" hidden="1" customHeight="1" x14ac:dyDescent="0.2"/>
    <row r="43962" spans="1:6" ht="25.5" customHeight="1" x14ac:dyDescent="0.2">
      <c r="A43962" s="84" t="s">
        <v>5625</v>
      </c>
      <c r="B43962" s="85" t="s">
        <v>5626</v>
      </c>
      <c r="C43962" s="86" t="s">
        <v>9</v>
      </c>
      <c r="D43962" s="87">
        <v>3</v>
      </c>
      <c r="E43962" s="88">
        <v>1110</v>
      </c>
      <c r="F43962" s="89">
        <f>+D43962*E43962</f>
        <v>3330</v>
      </c>
    </row>
    <row r="43963" spans="1:6" ht="409.6" hidden="1" customHeight="1" x14ac:dyDescent="0.2"/>
    <row r="43964" spans="1:6" ht="25.5" customHeight="1" x14ac:dyDescent="0.2">
      <c r="A43964" s="84" t="s">
        <v>5517</v>
      </c>
      <c r="B43964" s="85" t="s">
        <v>5518</v>
      </c>
      <c r="C43964" s="86" t="s">
        <v>4880</v>
      </c>
      <c r="D43964" s="87">
        <v>0.25065999999999999</v>
      </c>
      <c r="E43964" s="88">
        <v>31900</v>
      </c>
      <c r="F43964" s="89">
        <f>+D43964*E43964</f>
        <v>7996.0540000000001</v>
      </c>
    </row>
    <row r="43965" spans="1:6" ht="409.6" hidden="1" customHeight="1" x14ac:dyDescent="0.2"/>
    <row r="43966" spans="1:6" ht="25.5" customHeight="1" x14ac:dyDescent="0.2">
      <c r="A43966" s="84" t="s">
        <v>5448</v>
      </c>
      <c r="B43966" s="85" t="s">
        <v>5449</v>
      </c>
      <c r="C43966" s="86" t="s">
        <v>4880</v>
      </c>
      <c r="D43966" s="87">
        <v>0.55703000000000003</v>
      </c>
      <c r="E43966" s="88">
        <v>72000</v>
      </c>
      <c r="F43966" s="89">
        <f>+D43966*E43966</f>
        <v>40106.160000000003</v>
      </c>
    </row>
    <row r="43967" spans="1:6" ht="409.6" hidden="1" customHeight="1" x14ac:dyDescent="0.2"/>
    <row r="43968" spans="1:6" ht="25.5" customHeight="1" x14ac:dyDescent="0.2">
      <c r="A43968" s="84" t="s">
        <v>5400</v>
      </c>
      <c r="B43968" s="85" t="s">
        <v>5401</v>
      </c>
      <c r="C43968" s="86" t="s">
        <v>4880</v>
      </c>
      <c r="D43968" s="87">
        <v>8.6629999999999999E-2</v>
      </c>
      <c r="E43968" s="88">
        <v>40500</v>
      </c>
      <c r="F43968" s="89">
        <f>+D43968*E43968</f>
        <v>3508.5149999999999</v>
      </c>
    </row>
    <row r="43969" spans="1:6" ht="409.6" hidden="1" customHeight="1" x14ac:dyDescent="0.2"/>
    <row r="43970" spans="1:6" ht="25.5" customHeight="1" x14ac:dyDescent="0.2">
      <c r="A43970" s="84" t="s">
        <v>6508</v>
      </c>
      <c r="B43970" s="85" t="s">
        <v>6509</v>
      </c>
      <c r="C43970" s="86" t="s">
        <v>9</v>
      </c>
      <c r="D43970" s="87">
        <v>0.11550000000000001</v>
      </c>
      <c r="E43970" s="88">
        <v>12450</v>
      </c>
      <c r="F43970" s="89">
        <f>+D43970*E43970</f>
        <v>1437.9750000000001</v>
      </c>
    </row>
    <row r="43971" spans="1:6" ht="409.6" hidden="1" customHeight="1" x14ac:dyDescent="0.2"/>
    <row r="43972" spans="1:6" ht="25.5" customHeight="1" thickBot="1" x14ac:dyDescent="0.25">
      <c r="A43972" s="84" t="s">
        <v>7508</v>
      </c>
      <c r="B43972" s="85" t="s">
        <v>7509</v>
      </c>
      <c r="C43972" s="86" t="s">
        <v>9</v>
      </c>
      <c r="D43972" s="87">
        <v>2</v>
      </c>
      <c r="E43972" s="88">
        <v>12500</v>
      </c>
      <c r="F43972" s="89">
        <f>+D43972*E43972</f>
        <v>25000</v>
      </c>
    </row>
    <row r="43973" spans="1:6" ht="409.6" hidden="1" customHeight="1" thickBot="1" x14ac:dyDescent="0.25"/>
    <row r="43974" spans="1:6" ht="13.5" customHeight="1" thickBot="1" x14ac:dyDescent="0.25">
      <c r="A43974" s="90" t="s">
        <v>4883</v>
      </c>
      <c r="B43974" s="91"/>
      <c r="C43974" s="92">
        <v>70.167936875484301</v>
      </c>
      <c r="D43974" s="91"/>
      <c r="E43974" s="93" t="s">
        <v>4884</v>
      </c>
      <c r="F43974" s="94">
        <v>531513</v>
      </c>
    </row>
    <row r="43975" spans="1:6" ht="0.2" customHeight="1" x14ac:dyDescent="0.2"/>
    <row r="43976" spans="1:6" ht="12.75" customHeight="1" x14ac:dyDescent="0.2">
      <c r="A43976" s="80" t="s">
        <v>4871</v>
      </c>
      <c r="B43976" s="81" t="s">
        <v>4885</v>
      </c>
      <c r="C43976" s="82" t="s">
        <v>4870</v>
      </c>
      <c r="D43976" s="82" t="s">
        <v>4873</v>
      </c>
      <c r="E43976" s="82" t="s">
        <v>4874</v>
      </c>
      <c r="F43976" s="83" t="s">
        <v>4875</v>
      </c>
    </row>
    <row r="43977" spans="1:6" ht="409.6" hidden="1" customHeight="1" x14ac:dyDescent="0.2"/>
    <row r="43978" spans="1:6" ht="25.5" customHeight="1" x14ac:dyDescent="0.2">
      <c r="A43978" s="84" t="s">
        <v>5541</v>
      </c>
      <c r="B43978" s="85" t="s">
        <v>5542</v>
      </c>
      <c r="C43978" s="86" t="s">
        <v>4888</v>
      </c>
      <c r="D43978" s="87">
        <v>0.29239999999999999</v>
      </c>
      <c r="E43978" s="88">
        <v>198902</v>
      </c>
      <c r="F43978" s="89">
        <f>+D43978*E43978</f>
        <v>58158.944799999997</v>
      </c>
    </row>
    <row r="43979" spans="1:6" ht="409.6" hidden="1" customHeight="1" x14ac:dyDescent="0.2"/>
    <row r="43980" spans="1:6" ht="25.5" customHeight="1" x14ac:dyDescent="0.2">
      <c r="A43980" s="84" t="s">
        <v>4947</v>
      </c>
      <c r="B43980" s="85" t="s">
        <v>4948</v>
      </c>
      <c r="C43980" s="86" t="s">
        <v>4888</v>
      </c>
      <c r="D43980" s="87">
        <v>0.38990000000000002</v>
      </c>
      <c r="E43980" s="88">
        <v>198902</v>
      </c>
      <c r="F43980" s="89">
        <f>+D43980*E43980</f>
        <v>77551.889800000004</v>
      </c>
    </row>
    <row r="43981" spans="1:6" ht="409.6" hidden="1" customHeight="1" x14ac:dyDescent="0.2"/>
    <row r="43982" spans="1:6" ht="25.5" customHeight="1" thickBot="1" x14ac:dyDescent="0.25">
      <c r="A43982" s="84" t="s">
        <v>5543</v>
      </c>
      <c r="B43982" s="85" t="s">
        <v>5544</v>
      </c>
      <c r="C43982" s="86" t="s">
        <v>4888</v>
      </c>
      <c r="D43982" s="87">
        <v>0.67949999999999999</v>
      </c>
      <c r="E43982" s="88">
        <v>117001</v>
      </c>
      <c r="F43982" s="89">
        <f>+D43982*E43982</f>
        <v>79502.179499999998</v>
      </c>
    </row>
    <row r="43983" spans="1:6" ht="409.6" hidden="1" customHeight="1" thickBot="1" x14ac:dyDescent="0.25"/>
    <row r="43984" spans="1:6" ht="13.5" customHeight="1" thickBot="1" x14ac:dyDescent="0.25">
      <c r="A43984" s="90" t="s">
        <v>4893</v>
      </c>
      <c r="B43984" s="91"/>
      <c r="C43984" s="92">
        <v>28.411444684859301</v>
      </c>
      <c r="D43984" s="91"/>
      <c r="E43984" s="93" t="s">
        <v>4884</v>
      </c>
      <c r="F43984" s="94">
        <v>215213</v>
      </c>
    </row>
    <row r="43985" spans="1:6" ht="0.2" customHeight="1" x14ac:dyDescent="0.2"/>
    <row r="43986" spans="1:6" ht="12.75" customHeight="1" x14ac:dyDescent="0.2">
      <c r="A43986" s="80" t="s">
        <v>4871</v>
      </c>
      <c r="B43986" s="81" t="s">
        <v>4894</v>
      </c>
      <c r="C43986" s="82" t="s">
        <v>4870</v>
      </c>
      <c r="D43986" s="82" t="s">
        <v>4873</v>
      </c>
      <c r="E43986" s="82" t="s">
        <v>4874</v>
      </c>
      <c r="F43986" s="83" t="s">
        <v>4875</v>
      </c>
    </row>
    <row r="43987" spans="1:6" ht="409.6" hidden="1" customHeight="1" x14ac:dyDescent="0.2"/>
    <row r="43988" spans="1:6" ht="25.5" customHeight="1" thickBot="1" x14ac:dyDescent="0.25">
      <c r="A43988" s="84" t="s">
        <v>4895</v>
      </c>
      <c r="B43988" s="85" t="s">
        <v>4896</v>
      </c>
      <c r="C43988" s="86" t="s">
        <v>4897</v>
      </c>
      <c r="D43988" s="87">
        <v>0.05</v>
      </c>
      <c r="E43988" s="88">
        <v>215213</v>
      </c>
      <c r="F43988" s="89">
        <f>+D43988*E43988</f>
        <v>10760.650000000001</v>
      </c>
    </row>
    <row r="43989" spans="1:6" ht="409.6" hidden="1" customHeight="1" thickBot="1" x14ac:dyDescent="0.25"/>
    <row r="43990" spans="1:6" ht="13.5" customHeight="1" thickBot="1" x14ac:dyDescent="0.25">
      <c r="A43990" s="90" t="s">
        <v>4898</v>
      </c>
      <c r="B43990" s="91"/>
      <c r="C43990" s="92">
        <v>1.4206184396563899</v>
      </c>
      <c r="D43990" s="91"/>
      <c r="E43990" s="93" t="s">
        <v>4884</v>
      </c>
      <c r="F43990" s="94">
        <v>10761</v>
      </c>
    </row>
    <row r="43991" spans="1:6" ht="0.2" customHeight="1" thickBot="1" x14ac:dyDescent="0.25"/>
    <row r="43992" spans="1:6" ht="12.75" customHeight="1" thickBot="1" x14ac:dyDescent="0.3">
      <c r="A43992" s="157" t="s">
        <v>4909</v>
      </c>
      <c r="B43992" s="158"/>
      <c r="C43992" s="158"/>
      <c r="D43992" s="158"/>
      <c r="E43992" s="159">
        <v>757487</v>
      </c>
      <c r="F43992" s="160"/>
    </row>
    <row r="43993" spans="1:6" ht="12.75" customHeight="1" x14ac:dyDescent="0.2"/>
    <row r="43994" spans="1:6" ht="12.75" customHeight="1" x14ac:dyDescent="0.2"/>
    <row r="43995" spans="1:6" ht="409.6" hidden="1" customHeight="1" x14ac:dyDescent="0.2"/>
    <row r="43996" spans="1:6" ht="12.75" customHeight="1" x14ac:dyDescent="0.25">
      <c r="A43996" s="144" t="s">
        <v>4868</v>
      </c>
      <c r="B43996" s="145"/>
      <c r="C43996" s="145"/>
      <c r="D43996" s="145"/>
      <c r="E43996" s="146"/>
      <c r="F43996" s="147"/>
    </row>
    <row r="43997" spans="1:6" ht="12.75" customHeight="1" x14ac:dyDescent="0.2">
      <c r="A43997" s="138" t="s">
        <v>4599</v>
      </c>
      <c r="B43997" s="139"/>
      <c r="C43997" s="139"/>
      <c r="D43997" s="140"/>
      <c r="E43997" s="76" t="s">
        <v>4869</v>
      </c>
      <c r="F43997" s="77" t="s">
        <v>4870</v>
      </c>
    </row>
    <row r="43998" spans="1:6" ht="12.75" customHeight="1" x14ac:dyDescent="0.2">
      <c r="A43998" s="141"/>
      <c r="B43998" s="142"/>
      <c r="C43998" s="142"/>
      <c r="D43998" s="143"/>
      <c r="E43998" s="78" t="s">
        <v>4598</v>
      </c>
      <c r="F43998" s="79" t="s">
        <v>9</v>
      </c>
    </row>
    <row r="43999" spans="1:6" ht="409.6" hidden="1" customHeight="1" x14ac:dyDescent="0.2"/>
    <row r="44000" spans="1:6" ht="12.75" customHeight="1" x14ac:dyDescent="0.2">
      <c r="A44000" s="80" t="s">
        <v>4871</v>
      </c>
      <c r="B44000" s="81" t="s">
        <v>4872</v>
      </c>
      <c r="C44000" s="82" t="s">
        <v>4870</v>
      </c>
      <c r="D44000" s="82" t="s">
        <v>4873</v>
      </c>
      <c r="E44000" s="82" t="s">
        <v>4874</v>
      </c>
      <c r="F44000" s="83" t="s">
        <v>4875</v>
      </c>
    </row>
    <row r="44001" spans="1:6" ht="409.6" hidden="1" customHeight="1" x14ac:dyDescent="0.2"/>
    <row r="44002" spans="1:6" ht="25.5" customHeight="1" x14ac:dyDescent="0.2">
      <c r="A44002" s="84" t="s">
        <v>7735</v>
      </c>
      <c r="B44002" s="85" t="s">
        <v>7736</v>
      </c>
      <c r="C44002" s="86" t="s">
        <v>117</v>
      </c>
      <c r="D44002" s="87">
        <v>0.33300000000000002</v>
      </c>
      <c r="E44002" s="88">
        <v>162600</v>
      </c>
      <c r="F44002" s="89">
        <f>+D44002*E44002</f>
        <v>54145.8</v>
      </c>
    </row>
    <row r="44003" spans="1:6" ht="409.6" hidden="1" customHeight="1" x14ac:dyDescent="0.2"/>
    <row r="44004" spans="1:6" ht="25.5" customHeight="1" x14ac:dyDescent="0.2">
      <c r="A44004" s="84" t="s">
        <v>7522</v>
      </c>
      <c r="B44004" s="85" t="s">
        <v>7523</v>
      </c>
      <c r="C44004" s="86" t="s">
        <v>263</v>
      </c>
      <c r="D44004" s="87">
        <v>2.1</v>
      </c>
      <c r="E44004" s="88">
        <v>1150</v>
      </c>
      <c r="F44004" s="89">
        <f>+D44004*E44004</f>
        <v>2415</v>
      </c>
    </row>
    <row r="44005" spans="1:6" ht="409.6" hidden="1" customHeight="1" x14ac:dyDescent="0.2"/>
    <row r="44006" spans="1:6" ht="25.5" customHeight="1" x14ac:dyDescent="0.2">
      <c r="A44006" s="84" t="s">
        <v>7520</v>
      </c>
      <c r="B44006" s="85" t="s">
        <v>7521</v>
      </c>
      <c r="C44006" s="86" t="s">
        <v>263</v>
      </c>
      <c r="D44006" s="87">
        <v>6.16</v>
      </c>
      <c r="E44006" s="88">
        <v>6468</v>
      </c>
      <c r="F44006" s="89">
        <f>+D44006*E44006</f>
        <v>39842.879999999997</v>
      </c>
    </row>
    <row r="44007" spans="1:6" ht="409.6" hidden="1" customHeight="1" x14ac:dyDescent="0.2"/>
    <row r="44008" spans="1:6" ht="25.5" customHeight="1" x14ac:dyDescent="0.2">
      <c r="A44008" s="84" t="s">
        <v>5458</v>
      </c>
      <c r="B44008" s="85" t="s">
        <v>5459</v>
      </c>
      <c r="C44008" s="86" t="s">
        <v>9</v>
      </c>
      <c r="D44008" s="87">
        <v>0.29349999999999998</v>
      </c>
      <c r="E44008" s="88">
        <v>76673</v>
      </c>
      <c r="F44008" s="89">
        <f>+D44008*E44008</f>
        <v>22503.5255</v>
      </c>
    </row>
    <row r="44009" spans="1:6" ht="409.6" hidden="1" customHeight="1" x14ac:dyDescent="0.2"/>
    <row r="44010" spans="1:6" ht="25.5" customHeight="1" x14ac:dyDescent="0.2">
      <c r="A44010" s="84" t="s">
        <v>5539</v>
      </c>
      <c r="B44010" s="85" t="s">
        <v>5540</v>
      </c>
      <c r="C44010" s="86" t="s">
        <v>4880</v>
      </c>
      <c r="D44010" s="87">
        <v>5.33E-2</v>
      </c>
      <c r="E44010" s="88">
        <v>171600</v>
      </c>
      <c r="F44010" s="89">
        <f>+D44010*E44010</f>
        <v>9146.2800000000007</v>
      </c>
    </row>
    <row r="44011" spans="1:6" ht="409.6" hidden="1" customHeight="1" x14ac:dyDescent="0.2"/>
    <row r="44012" spans="1:6" ht="25.5" customHeight="1" x14ac:dyDescent="0.2">
      <c r="A44012" s="84" t="s">
        <v>5537</v>
      </c>
      <c r="B44012" s="85" t="s">
        <v>5538</v>
      </c>
      <c r="C44012" s="86" t="s">
        <v>4880</v>
      </c>
      <c r="D44012" s="87">
        <v>5.33E-2</v>
      </c>
      <c r="E44012" s="88">
        <v>219700</v>
      </c>
      <c r="F44012" s="89">
        <f>+D44012*E44012</f>
        <v>11710.01</v>
      </c>
    </row>
    <row r="44013" spans="1:6" ht="409.6" hidden="1" customHeight="1" x14ac:dyDescent="0.2"/>
    <row r="44014" spans="1:6" ht="25.5" customHeight="1" thickBot="1" x14ac:dyDescent="0.25">
      <c r="A44014" s="84" t="s">
        <v>6946</v>
      </c>
      <c r="B44014" s="85" t="s">
        <v>6947</v>
      </c>
      <c r="C44014" s="86" t="s">
        <v>7</v>
      </c>
      <c r="D44014" s="87">
        <v>2.5</v>
      </c>
      <c r="E44014" s="88">
        <v>8800</v>
      </c>
      <c r="F44014" s="89">
        <f>+D44014*E44014</f>
        <v>22000</v>
      </c>
    </row>
    <row r="44015" spans="1:6" ht="409.6" hidden="1" customHeight="1" thickBot="1" x14ac:dyDescent="0.25"/>
    <row r="44016" spans="1:6" ht="13.5" customHeight="1" thickBot="1" x14ac:dyDescent="0.25">
      <c r="A44016" s="90" t="s">
        <v>4883</v>
      </c>
      <c r="B44016" s="91"/>
      <c r="C44016" s="92">
        <v>29.804129656549801</v>
      </c>
      <c r="D44016" s="91"/>
      <c r="E44016" s="93" t="s">
        <v>4884</v>
      </c>
      <c r="F44016" s="94">
        <v>161764</v>
      </c>
    </row>
    <row r="44017" spans="1:6" ht="0.2" customHeight="1" x14ac:dyDescent="0.2"/>
    <row r="44018" spans="1:6" ht="12.75" customHeight="1" x14ac:dyDescent="0.2">
      <c r="A44018" s="80" t="s">
        <v>4871</v>
      </c>
      <c r="B44018" s="81" t="s">
        <v>4885</v>
      </c>
      <c r="C44018" s="82" t="s">
        <v>4870</v>
      </c>
      <c r="D44018" s="82" t="s">
        <v>4873</v>
      </c>
      <c r="E44018" s="82" t="s">
        <v>4874</v>
      </c>
      <c r="F44018" s="83" t="s">
        <v>4875</v>
      </c>
    </row>
    <row r="44019" spans="1:6" ht="409.6" hidden="1" customHeight="1" x14ac:dyDescent="0.2"/>
    <row r="44020" spans="1:6" ht="25.5" customHeight="1" x14ac:dyDescent="0.2">
      <c r="A44020" s="84" t="s">
        <v>4947</v>
      </c>
      <c r="B44020" s="85" t="s">
        <v>4948</v>
      </c>
      <c r="C44020" s="86" t="s">
        <v>4888</v>
      </c>
      <c r="D44020" s="87">
        <v>0.5</v>
      </c>
      <c r="E44020" s="88">
        <v>198902</v>
      </c>
      <c r="F44020" s="89">
        <f>+D44020*E44020</f>
        <v>99451</v>
      </c>
    </row>
    <row r="44021" spans="1:6" ht="409.6" hidden="1" customHeight="1" x14ac:dyDescent="0.2"/>
    <row r="44022" spans="1:6" ht="25.5" customHeight="1" x14ac:dyDescent="0.2">
      <c r="A44022" s="84" t="s">
        <v>5541</v>
      </c>
      <c r="B44022" s="85" t="s">
        <v>5542</v>
      </c>
      <c r="C44022" s="86" t="s">
        <v>4888</v>
      </c>
      <c r="D44022" s="87">
        <v>1</v>
      </c>
      <c r="E44022" s="88">
        <v>198902</v>
      </c>
      <c r="F44022" s="89">
        <f>+D44022*E44022</f>
        <v>198902</v>
      </c>
    </row>
    <row r="44023" spans="1:6" ht="409.6" hidden="1" customHeight="1" x14ac:dyDescent="0.2"/>
    <row r="44024" spans="1:6" ht="25.5" customHeight="1" thickBot="1" x14ac:dyDescent="0.25">
      <c r="A44024" s="84" t="s">
        <v>5543</v>
      </c>
      <c r="B44024" s="85" t="s">
        <v>5544</v>
      </c>
      <c r="C44024" s="86" t="s">
        <v>4888</v>
      </c>
      <c r="D44024" s="87">
        <v>0.30303000000000002</v>
      </c>
      <c r="E44024" s="88">
        <v>117001</v>
      </c>
      <c r="F44024" s="89">
        <f>+D44024*E44024</f>
        <v>35454.813030000005</v>
      </c>
    </row>
    <row r="44025" spans="1:6" ht="409.6" hidden="1" customHeight="1" thickBot="1" x14ac:dyDescent="0.25"/>
    <row r="44026" spans="1:6" ht="13.5" customHeight="1" thickBot="1" x14ac:dyDescent="0.25">
      <c r="A44026" s="90" t="s">
        <v>4893</v>
      </c>
      <c r="B44026" s="91"/>
      <c r="C44026" s="92">
        <v>61.502292922983997</v>
      </c>
      <c r="D44026" s="91"/>
      <c r="E44026" s="93" t="s">
        <v>4884</v>
      </c>
      <c r="F44026" s="94">
        <v>333808</v>
      </c>
    </row>
    <row r="44027" spans="1:6" ht="0.2" customHeight="1" x14ac:dyDescent="0.2"/>
    <row r="44028" spans="1:6" ht="12.75" customHeight="1" x14ac:dyDescent="0.2">
      <c r="A44028" s="80" t="s">
        <v>4871</v>
      </c>
      <c r="B44028" s="81" t="s">
        <v>4894</v>
      </c>
      <c r="C44028" s="82" t="s">
        <v>4870</v>
      </c>
      <c r="D44028" s="82" t="s">
        <v>4873</v>
      </c>
      <c r="E44028" s="82" t="s">
        <v>4874</v>
      </c>
      <c r="F44028" s="83" t="s">
        <v>4875</v>
      </c>
    </row>
    <row r="44029" spans="1:6" ht="409.6" hidden="1" customHeight="1" x14ac:dyDescent="0.2"/>
    <row r="44030" spans="1:6" ht="25.5" customHeight="1" thickBot="1" x14ac:dyDescent="0.25">
      <c r="A44030" s="84" t="s">
        <v>4895</v>
      </c>
      <c r="B44030" s="85" t="s">
        <v>4896</v>
      </c>
      <c r="C44030" s="86" t="s">
        <v>4897</v>
      </c>
      <c r="D44030" s="87">
        <v>0.05</v>
      </c>
      <c r="E44030" s="88">
        <v>333808</v>
      </c>
      <c r="F44030" s="89">
        <f>+D44030*E44030</f>
        <v>16690.400000000001</v>
      </c>
    </row>
    <row r="44031" spans="1:6" ht="409.6" hidden="1" customHeight="1" thickBot="1" x14ac:dyDescent="0.25"/>
    <row r="44032" spans="1:6" ht="13.5" customHeight="1" thickBot="1" x14ac:dyDescent="0.25">
      <c r="A44032" s="90" t="s">
        <v>4898</v>
      </c>
      <c r="B44032" s="91"/>
      <c r="C44032" s="92">
        <v>3.0750409483433701</v>
      </c>
      <c r="D44032" s="91"/>
      <c r="E44032" s="93" t="s">
        <v>4884</v>
      </c>
      <c r="F44032" s="94">
        <v>16690</v>
      </c>
    </row>
    <row r="44033" spans="1:6" ht="0.2" customHeight="1" x14ac:dyDescent="0.2"/>
    <row r="44034" spans="1:6" ht="12.75" customHeight="1" x14ac:dyDescent="0.2">
      <c r="A44034" s="80" t="s">
        <v>4871</v>
      </c>
      <c r="B44034" s="81" t="s">
        <v>4899</v>
      </c>
      <c r="C44034" s="82" t="s">
        <v>4870</v>
      </c>
      <c r="D44034" s="82" t="s">
        <v>4873</v>
      </c>
      <c r="E44034" s="82" t="s">
        <v>4874</v>
      </c>
      <c r="F44034" s="83" t="s">
        <v>4875</v>
      </c>
    </row>
    <row r="44035" spans="1:6" ht="409.6" hidden="1" customHeight="1" x14ac:dyDescent="0.2"/>
    <row r="44036" spans="1:6" ht="25.5" customHeight="1" thickBot="1" x14ac:dyDescent="0.25">
      <c r="A44036" s="84" t="s">
        <v>5075</v>
      </c>
      <c r="B44036" s="85" t="s">
        <v>5076</v>
      </c>
      <c r="C44036" s="86" t="s">
        <v>109</v>
      </c>
      <c r="D44036" s="87">
        <v>1</v>
      </c>
      <c r="E44036" s="88">
        <v>30495</v>
      </c>
      <c r="F44036" s="89">
        <f>+D44036*E44036</f>
        <v>30495</v>
      </c>
    </row>
    <row r="44037" spans="1:6" ht="409.6" hidden="1" customHeight="1" thickBot="1" x14ac:dyDescent="0.25"/>
    <row r="44038" spans="1:6" ht="13.5" customHeight="1" thickBot="1" x14ac:dyDescent="0.25">
      <c r="A44038" s="90" t="s">
        <v>4904</v>
      </c>
      <c r="B44038" s="91"/>
      <c r="C44038" s="92">
        <v>5.6185364721228801</v>
      </c>
      <c r="D44038" s="91"/>
      <c r="E44038" s="93" t="s">
        <v>4884</v>
      </c>
      <c r="F44038" s="94">
        <v>30495</v>
      </c>
    </row>
    <row r="44039" spans="1:6" ht="0.2" customHeight="1" thickBot="1" x14ac:dyDescent="0.25"/>
    <row r="44040" spans="1:6" ht="12.75" customHeight="1" thickBot="1" x14ac:dyDescent="0.3">
      <c r="A44040" s="157" t="s">
        <v>4909</v>
      </c>
      <c r="B44040" s="158"/>
      <c r="C44040" s="158"/>
      <c r="D44040" s="158"/>
      <c r="E44040" s="159">
        <v>542757</v>
      </c>
      <c r="F44040" s="160"/>
    </row>
    <row r="44041" spans="1:6" ht="12.75" customHeight="1" x14ac:dyDescent="0.2"/>
    <row r="44042" spans="1:6" ht="12.75" customHeight="1" x14ac:dyDescent="0.2"/>
    <row r="44043" spans="1:6" ht="409.6" hidden="1" customHeight="1" x14ac:dyDescent="0.2"/>
    <row r="44044" spans="1:6" ht="12.75" customHeight="1" x14ac:dyDescent="0.25">
      <c r="A44044" s="144" t="s">
        <v>4868</v>
      </c>
      <c r="B44044" s="145"/>
      <c r="C44044" s="145"/>
      <c r="D44044" s="145"/>
      <c r="E44044" s="146"/>
      <c r="F44044" s="147"/>
    </row>
    <row r="44045" spans="1:6" ht="12.75" customHeight="1" x14ac:dyDescent="0.2">
      <c r="A44045" s="138" t="s">
        <v>4601</v>
      </c>
      <c r="B44045" s="139"/>
      <c r="C44045" s="139"/>
      <c r="D44045" s="140"/>
      <c r="E44045" s="76" t="s">
        <v>4869</v>
      </c>
      <c r="F44045" s="77" t="s">
        <v>4870</v>
      </c>
    </row>
    <row r="44046" spans="1:6" ht="12.75" customHeight="1" x14ac:dyDescent="0.2">
      <c r="A44046" s="141"/>
      <c r="B44046" s="142"/>
      <c r="C44046" s="142"/>
      <c r="D44046" s="143"/>
      <c r="E44046" s="78" t="s">
        <v>4600</v>
      </c>
      <c r="F44046" s="79" t="s">
        <v>9</v>
      </c>
    </row>
    <row r="44047" spans="1:6" ht="409.6" hidden="1" customHeight="1" x14ac:dyDescent="0.2"/>
    <row r="44048" spans="1:6" ht="12.75" customHeight="1" x14ac:dyDescent="0.2">
      <c r="A44048" s="80" t="s">
        <v>4871</v>
      </c>
      <c r="B44048" s="81" t="s">
        <v>4872</v>
      </c>
      <c r="C44048" s="82" t="s">
        <v>4870</v>
      </c>
      <c r="D44048" s="82" t="s">
        <v>4873</v>
      </c>
      <c r="E44048" s="82" t="s">
        <v>4874</v>
      </c>
      <c r="F44048" s="83" t="s">
        <v>4875</v>
      </c>
    </row>
    <row r="44049" spans="1:6" ht="409.6" hidden="1" customHeight="1" x14ac:dyDescent="0.2"/>
    <row r="44050" spans="1:6" ht="25.5" customHeight="1" x14ac:dyDescent="0.2">
      <c r="A44050" s="84" t="s">
        <v>5458</v>
      </c>
      <c r="B44050" s="85" t="s">
        <v>5459</v>
      </c>
      <c r="C44050" s="86" t="s">
        <v>9</v>
      </c>
      <c r="D44050" s="87">
        <v>0.21890000000000001</v>
      </c>
      <c r="E44050" s="88">
        <v>76673</v>
      </c>
      <c r="F44050" s="89">
        <f>+D44050*E44050</f>
        <v>16783.719700000001</v>
      </c>
    </row>
    <row r="44051" spans="1:6" ht="409.6" hidden="1" customHeight="1" x14ac:dyDescent="0.2"/>
    <row r="44052" spans="1:6" ht="25.5" customHeight="1" x14ac:dyDescent="0.2">
      <c r="A44052" s="84" t="s">
        <v>5539</v>
      </c>
      <c r="B44052" s="85" t="s">
        <v>5540</v>
      </c>
      <c r="C44052" s="86" t="s">
        <v>4880</v>
      </c>
      <c r="D44052" s="87">
        <v>7.7799999999999994E-2</v>
      </c>
      <c r="E44052" s="88">
        <v>171600</v>
      </c>
      <c r="F44052" s="89">
        <f>+D44052*E44052</f>
        <v>13350.48</v>
      </c>
    </row>
    <row r="44053" spans="1:6" ht="409.6" hidden="1" customHeight="1" x14ac:dyDescent="0.2"/>
    <row r="44054" spans="1:6" ht="25.5" customHeight="1" x14ac:dyDescent="0.2">
      <c r="A44054" s="84" t="s">
        <v>5537</v>
      </c>
      <c r="B44054" s="85" t="s">
        <v>5538</v>
      </c>
      <c r="C44054" s="86" t="s">
        <v>4880</v>
      </c>
      <c r="D44054" s="87">
        <v>7.7799999999999994E-2</v>
      </c>
      <c r="E44054" s="88">
        <v>219700</v>
      </c>
      <c r="F44054" s="89">
        <f>+D44054*E44054</f>
        <v>17092.66</v>
      </c>
    </row>
    <row r="44055" spans="1:6" ht="409.6" hidden="1" customHeight="1" x14ac:dyDescent="0.2"/>
    <row r="44056" spans="1:6" ht="25.5" customHeight="1" x14ac:dyDescent="0.2">
      <c r="A44056" s="84" t="s">
        <v>7520</v>
      </c>
      <c r="B44056" s="85" t="s">
        <v>7521</v>
      </c>
      <c r="C44056" s="86" t="s">
        <v>263</v>
      </c>
      <c r="D44056" s="87">
        <v>3.08</v>
      </c>
      <c r="E44056" s="88">
        <v>6468</v>
      </c>
      <c r="F44056" s="89">
        <f>+D44056*E44056</f>
        <v>19921.439999999999</v>
      </c>
    </row>
    <row r="44057" spans="1:6" ht="409.6" hidden="1" customHeight="1" x14ac:dyDescent="0.2"/>
    <row r="44058" spans="1:6" ht="25.5" customHeight="1" thickBot="1" x14ac:dyDescent="0.25">
      <c r="A44058" s="84" t="s">
        <v>6946</v>
      </c>
      <c r="B44058" s="85" t="s">
        <v>6947</v>
      </c>
      <c r="C44058" s="86" t="s">
        <v>7</v>
      </c>
      <c r="D44058" s="87">
        <v>2.5</v>
      </c>
      <c r="E44058" s="88">
        <v>8800</v>
      </c>
      <c r="F44058" s="89">
        <f>+D44058*E44058</f>
        <v>22000</v>
      </c>
    </row>
    <row r="44059" spans="1:6" ht="409.6" hidden="1" customHeight="1" thickBot="1" x14ac:dyDescent="0.25"/>
    <row r="44060" spans="1:6" ht="13.5" customHeight="1" thickBot="1" x14ac:dyDescent="0.25">
      <c r="A44060" s="90" t="s">
        <v>4883</v>
      </c>
      <c r="B44060" s="91"/>
      <c r="C44060" s="92">
        <v>24.9548618984036</v>
      </c>
      <c r="D44060" s="91"/>
      <c r="E44060" s="93" t="s">
        <v>4884</v>
      </c>
      <c r="F44060" s="94">
        <v>89148</v>
      </c>
    </row>
    <row r="44061" spans="1:6" ht="0.2" customHeight="1" x14ac:dyDescent="0.2"/>
    <row r="44062" spans="1:6" ht="12.75" customHeight="1" x14ac:dyDescent="0.2">
      <c r="A44062" s="80" t="s">
        <v>4871</v>
      </c>
      <c r="B44062" s="81" t="s">
        <v>4885</v>
      </c>
      <c r="C44062" s="82" t="s">
        <v>4870</v>
      </c>
      <c r="D44062" s="82" t="s">
        <v>4873</v>
      </c>
      <c r="E44062" s="82" t="s">
        <v>4874</v>
      </c>
      <c r="F44062" s="83" t="s">
        <v>4875</v>
      </c>
    </row>
    <row r="44063" spans="1:6" ht="409.6" hidden="1" customHeight="1" x14ac:dyDescent="0.2"/>
    <row r="44064" spans="1:6" ht="25.5" customHeight="1" x14ac:dyDescent="0.2">
      <c r="A44064" s="84" t="s">
        <v>4947</v>
      </c>
      <c r="B44064" s="85" t="s">
        <v>4948</v>
      </c>
      <c r="C44064" s="86" t="s">
        <v>4888</v>
      </c>
      <c r="D44064" s="87">
        <v>0.22</v>
      </c>
      <c r="E44064" s="88">
        <v>198902</v>
      </c>
      <c r="F44064" s="89">
        <f>+D44064*E44064</f>
        <v>43758.44</v>
      </c>
    </row>
    <row r="44065" spans="1:6" ht="409.6" hidden="1" customHeight="1" x14ac:dyDescent="0.2"/>
    <row r="44066" spans="1:6" ht="25.5" customHeight="1" x14ac:dyDescent="0.2">
      <c r="A44066" s="84" t="s">
        <v>5541</v>
      </c>
      <c r="B44066" s="85" t="s">
        <v>5542</v>
      </c>
      <c r="C44066" s="86" t="s">
        <v>4888</v>
      </c>
      <c r="D44066" s="87">
        <v>0.8</v>
      </c>
      <c r="E44066" s="88">
        <v>198902</v>
      </c>
      <c r="F44066" s="89">
        <f>+D44066*E44066</f>
        <v>159121.60000000001</v>
      </c>
    </row>
    <row r="44067" spans="1:6" ht="409.6" hidden="1" customHeight="1" x14ac:dyDescent="0.2"/>
    <row r="44068" spans="1:6" ht="25.5" customHeight="1" thickBot="1" x14ac:dyDescent="0.25">
      <c r="A44068" s="84" t="s">
        <v>5543</v>
      </c>
      <c r="B44068" s="85" t="s">
        <v>5544</v>
      </c>
      <c r="C44068" s="86" t="s">
        <v>4888</v>
      </c>
      <c r="D44068" s="87">
        <v>0.2</v>
      </c>
      <c r="E44068" s="88">
        <v>117001</v>
      </c>
      <c r="F44068" s="89">
        <f>+D44068*E44068</f>
        <v>23400.2</v>
      </c>
    </row>
    <row r="44069" spans="1:6" ht="409.6" hidden="1" customHeight="1" thickBot="1" x14ac:dyDescent="0.25"/>
    <row r="44070" spans="1:6" ht="13.5" customHeight="1" thickBot="1" x14ac:dyDescent="0.25">
      <c r="A44070" s="90" t="s">
        <v>4893</v>
      </c>
      <c r="B44070" s="91"/>
      <c r="C44070" s="92">
        <v>63.341703127055702</v>
      </c>
      <c r="D44070" s="91"/>
      <c r="E44070" s="93" t="s">
        <v>4884</v>
      </c>
      <c r="F44070" s="94">
        <v>226280</v>
      </c>
    </row>
    <row r="44071" spans="1:6" ht="0.2" customHeight="1" x14ac:dyDescent="0.2"/>
    <row r="44072" spans="1:6" ht="12.75" customHeight="1" x14ac:dyDescent="0.2">
      <c r="A44072" s="80" t="s">
        <v>4871</v>
      </c>
      <c r="B44072" s="81" t="s">
        <v>4894</v>
      </c>
      <c r="C44072" s="82" t="s">
        <v>4870</v>
      </c>
      <c r="D44072" s="82" t="s">
        <v>4873</v>
      </c>
      <c r="E44072" s="82" t="s">
        <v>4874</v>
      </c>
      <c r="F44072" s="83" t="s">
        <v>4875</v>
      </c>
    </row>
    <row r="44073" spans="1:6" ht="409.6" hidden="1" customHeight="1" x14ac:dyDescent="0.2"/>
    <row r="44074" spans="1:6" ht="25.5" customHeight="1" thickBot="1" x14ac:dyDescent="0.25">
      <c r="A44074" s="84" t="s">
        <v>4895</v>
      </c>
      <c r="B44074" s="85" t="s">
        <v>4896</v>
      </c>
      <c r="C44074" s="86" t="s">
        <v>4897</v>
      </c>
      <c r="D44074" s="87">
        <v>0.05</v>
      </c>
      <c r="E44074" s="88">
        <v>226280</v>
      </c>
      <c r="F44074" s="89">
        <f>+D44074*E44074</f>
        <v>11314</v>
      </c>
    </row>
    <row r="44075" spans="1:6" ht="409.6" hidden="1" customHeight="1" thickBot="1" x14ac:dyDescent="0.25"/>
    <row r="44076" spans="1:6" ht="13.5" customHeight="1" thickBot="1" x14ac:dyDescent="0.25">
      <c r="A44076" s="90" t="s">
        <v>4898</v>
      </c>
      <c r="B44076" s="91"/>
      <c r="C44076" s="92">
        <v>3.16708515635279</v>
      </c>
      <c r="D44076" s="91"/>
      <c r="E44076" s="93" t="s">
        <v>4884</v>
      </c>
      <c r="F44076" s="94">
        <v>11314</v>
      </c>
    </row>
    <row r="44077" spans="1:6" ht="0.2" customHeight="1" x14ac:dyDescent="0.2"/>
    <row r="44078" spans="1:6" ht="12.75" customHeight="1" x14ac:dyDescent="0.2">
      <c r="A44078" s="80" t="s">
        <v>4871</v>
      </c>
      <c r="B44078" s="81" t="s">
        <v>4899</v>
      </c>
      <c r="C44078" s="82" t="s">
        <v>4870</v>
      </c>
      <c r="D44078" s="82" t="s">
        <v>4873</v>
      </c>
      <c r="E44078" s="82" t="s">
        <v>4874</v>
      </c>
      <c r="F44078" s="83" t="s">
        <v>4875</v>
      </c>
    </row>
    <row r="44079" spans="1:6" ht="409.6" hidden="1" customHeight="1" x14ac:dyDescent="0.2"/>
    <row r="44080" spans="1:6" ht="25.5" customHeight="1" thickBot="1" x14ac:dyDescent="0.25">
      <c r="A44080" s="84" t="s">
        <v>5075</v>
      </c>
      <c r="B44080" s="85" t="s">
        <v>5076</v>
      </c>
      <c r="C44080" s="86" t="s">
        <v>109</v>
      </c>
      <c r="D44080" s="87">
        <v>1</v>
      </c>
      <c r="E44080" s="88">
        <v>30495</v>
      </c>
      <c r="F44080" s="89">
        <f>+D44080*E44080</f>
        <v>30495</v>
      </c>
    </row>
    <row r="44081" spans="1:6" ht="409.6" hidden="1" customHeight="1" thickBot="1" x14ac:dyDescent="0.25"/>
    <row r="44082" spans="1:6" ht="13.5" customHeight="1" thickBot="1" x14ac:dyDescent="0.25">
      <c r="A44082" s="90" t="s">
        <v>4904</v>
      </c>
      <c r="B44082" s="91"/>
      <c r="C44082" s="92">
        <v>8.5363498181879294</v>
      </c>
      <c r="D44082" s="91"/>
      <c r="E44082" s="93" t="s">
        <v>4884</v>
      </c>
      <c r="F44082" s="94">
        <v>30495</v>
      </c>
    </row>
    <row r="44083" spans="1:6" ht="0.2" customHeight="1" thickBot="1" x14ac:dyDescent="0.25"/>
    <row r="44084" spans="1:6" ht="12.75" customHeight="1" thickBot="1" x14ac:dyDescent="0.3">
      <c r="A44084" s="157" t="s">
        <v>4909</v>
      </c>
      <c r="B44084" s="158"/>
      <c r="C44084" s="158"/>
      <c r="D44084" s="158"/>
      <c r="E44084" s="159">
        <v>357237</v>
      </c>
      <c r="F44084" s="160"/>
    </row>
    <row r="44085" spans="1:6" ht="12.75" customHeight="1" x14ac:dyDescent="0.2"/>
    <row r="44086" spans="1:6" ht="12.75" customHeight="1" x14ac:dyDescent="0.2"/>
    <row r="44087" spans="1:6" ht="409.6" hidden="1" customHeight="1" x14ac:dyDescent="0.2"/>
    <row r="44088" spans="1:6" ht="12.75" customHeight="1" x14ac:dyDescent="0.25">
      <c r="A44088" s="144" t="s">
        <v>4868</v>
      </c>
      <c r="B44088" s="145"/>
      <c r="C44088" s="145"/>
      <c r="D44088" s="145"/>
      <c r="E44088" s="146"/>
      <c r="F44088" s="147"/>
    </row>
    <row r="44089" spans="1:6" ht="12.75" customHeight="1" x14ac:dyDescent="0.2">
      <c r="A44089" s="138" t="s">
        <v>4603</v>
      </c>
      <c r="B44089" s="139"/>
      <c r="C44089" s="139"/>
      <c r="D44089" s="140"/>
      <c r="E44089" s="76" t="s">
        <v>4869</v>
      </c>
      <c r="F44089" s="77" t="s">
        <v>4870</v>
      </c>
    </row>
    <row r="44090" spans="1:6" ht="12.75" customHeight="1" x14ac:dyDescent="0.2">
      <c r="A44090" s="141"/>
      <c r="B44090" s="142"/>
      <c r="C44090" s="142"/>
      <c r="D44090" s="143"/>
      <c r="E44090" s="78" t="s">
        <v>4602</v>
      </c>
      <c r="F44090" s="79" t="s">
        <v>9</v>
      </c>
    </row>
    <row r="44091" spans="1:6" ht="409.6" hidden="1" customHeight="1" x14ac:dyDescent="0.2"/>
    <row r="44092" spans="1:6" ht="12.75" customHeight="1" x14ac:dyDescent="0.2">
      <c r="A44092" s="80" t="s">
        <v>4871</v>
      </c>
      <c r="B44092" s="81" t="s">
        <v>4872</v>
      </c>
      <c r="C44092" s="82" t="s">
        <v>4870</v>
      </c>
      <c r="D44092" s="82" t="s">
        <v>4873</v>
      </c>
      <c r="E44092" s="82" t="s">
        <v>4874</v>
      </c>
      <c r="F44092" s="83" t="s">
        <v>4875</v>
      </c>
    </row>
    <row r="44093" spans="1:6" ht="409.6" hidden="1" customHeight="1" x14ac:dyDescent="0.2"/>
    <row r="44094" spans="1:6" ht="25.5" customHeight="1" x14ac:dyDescent="0.2">
      <c r="A44094" s="84" t="s">
        <v>7559</v>
      </c>
      <c r="B44094" s="85" t="s">
        <v>7560</v>
      </c>
      <c r="C44094" s="86" t="s">
        <v>263</v>
      </c>
      <c r="D44094" s="87">
        <v>1.68</v>
      </c>
      <c r="E44094" s="88">
        <v>6127</v>
      </c>
      <c r="F44094" s="89">
        <f>+D44094*E44094</f>
        <v>10293.359999999999</v>
      </c>
    </row>
    <row r="44095" spans="1:6" ht="409.6" hidden="1" customHeight="1" x14ac:dyDescent="0.2"/>
    <row r="44096" spans="1:6" ht="25.5" customHeight="1" x14ac:dyDescent="0.2">
      <c r="A44096" s="84" t="s">
        <v>7837</v>
      </c>
      <c r="B44096" s="85" t="s">
        <v>7838</v>
      </c>
      <c r="C44096" s="86" t="s">
        <v>263</v>
      </c>
      <c r="D44096" s="87">
        <v>1.68</v>
      </c>
      <c r="E44096" s="88">
        <v>6645</v>
      </c>
      <c r="F44096" s="89">
        <f>+D44096*E44096</f>
        <v>11163.6</v>
      </c>
    </row>
    <row r="44097" spans="1:6" ht="409.6" hidden="1" customHeight="1" x14ac:dyDescent="0.2"/>
    <row r="44098" spans="1:6" ht="25.5" customHeight="1" x14ac:dyDescent="0.2">
      <c r="A44098" s="84" t="s">
        <v>7839</v>
      </c>
      <c r="B44098" s="85" t="s">
        <v>7840</v>
      </c>
      <c r="C44098" s="86" t="s">
        <v>9</v>
      </c>
      <c r="D44098" s="87">
        <v>5.6000000000000001E-2</v>
      </c>
      <c r="E44098" s="88">
        <v>112555</v>
      </c>
      <c r="F44098" s="89">
        <f>+D44098*E44098</f>
        <v>6303.08</v>
      </c>
    </row>
    <row r="44099" spans="1:6" ht="409.6" hidden="1" customHeight="1" x14ac:dyDescent="0.2"/>
    <row r="44100" spans="1:6" ht="25.5" customHeight="1" thickBot="1" x14ac:dyDescent="0.25">
      <c r="A44100" s="84" t="s">
        <v>6946</v>
      </c>
      <c r="B44100" s="85" t="s">
        <v>6947</v>
      </c>
      <c r="C44100" s="86" t="s">
        <v>7</v>
      </c>
      <c r="D44100" s="87">
        <v>0.2</v>
      </c>
      <c r="E44100" s="88">
        <v>8800</v>
      </c>
      <c r="F44100" s="89">
        <f>+D44100*E44100</f>
        <v>1760</v>
      </c>
    </row>
    <row r="44101" spans="1:6" ht="409.6" hidden="1" customHeight="1" thickBot="1" x14ac:dyDescent="0.25"/>
    <row r="44102" spans="1:6" ht="13.5" customHeight="1" thickBot="1" x14ac:dyDescent="0.25">
      <c r="A44102" s="90" t="s">
        <v>4883</v>
      </c>
      <c r="B44102" s="91"/>
      <c r="C44102" s="92">
        <v>34.7081785260782</v>
      </c>
      <c r="D44102" s="91"/>
      <c r="E44102" s="93" t="s">
        <v>4884</v>
      </c>
      <c r="F44102" s="94">
        <v>29520</v>
      </c>
    </row>
    <row r="44103" spans="1:6" ht="0.2" customHeight="1" x14ac:dyDescent="0.2"/>
    <row r="44104" spans="1:6" ht="12.75" customHeight="1" x14ac:dyDescent="0.2">
      <c r="A44104" s="80" t="s">
        <v>4871</v>
      </c>
      <c r="B44104" s="81" t="s">
        <v>4885</v>
      </c>
      <c r="C44104" s="82" t="s">
        <v>4870</v>
      </c>
      <c r="D44104" s="82" t="s">
        <v>4873</v>
      </c>
      <c r="E44104" s="82" t="s">
        <v>4874</v>
      </c>
      <c r="F44104" s="83" t="s">
        <v>4875</v>
      </c>
    </row>
    <row r="44105" spans="1:6" ht="409.6" hidden="1" customHeight="1" x14ac:dyDescent="0.2"/>
    <row r="44106" spans="1:6" ht="25.5" customHeight="1" x14ac:dyDescent="0.2">
      <c r="A44106" s="84" t="s">
        <v>5541</v>
      </c>
      <c r="B44106" s="85" t="s">
        <v>5542</v>
      </c>
      <c r="C44106" s="86" t="s">
        <v>4888</v>
      </c>
      <c r="D44106" s="87">
        <v>0.16667000000000001</v>
      </c>
      <c r="E44106" s="88">
        <v>198902</v>
      </c>
      <c r="F44106" s="89">
        <f>+D44106*E44106</f>
        <v>33150.996340000005</v>
      </c>
    </row>
    <row r="44107" spans="1:6" ht="409.6" hidden="1" customHeight="1" x14ac:dyDescent="0.2"/>
    <row r="44108" spans="1:6" ht="25.5" customHeight="1" thickBot="1" x14ac:dyDescent="0.25">
      <c r="A44108" s="84" t="s">
        <v>4947</v>
      </c>
      <c r="B44108" s="85" t="s">
        <v>4948</v>
      </c>
      <c r="C44108" s="86" t="s">
        <v>4888</v>
      </c>
      <c r="D44108" s="87">
        <v>0.05</v>
      </c>
      <c r="E44108" s="88">
        <v>198902</v>
      </c>
      <c r="F44108" s="89">
        <f>+D44108*E44108</f>
        <v>9945.1</v>
      </c>
    </row>
    <row r="44109" spans="1:6" ht="409.6" hidden="1" customHeight="1" thickBot="1" x14ac:dyDescent="0.25"/>
    <row r="44110" spans="1:6" ht="13.5" customHeight="1" thickBot="1" x14ac:dyDescent="0.25">
      <c r="A44110" s="90" t="s">
        <v>4893</v>
      </c>
      <c r="B44110" s="91"/>
      <c r="C44110" s="92">
        <v>50.670178243897901</v>
      </c>
      <c r="D44110" s="91"/>
      <c r="E44110" s="93" t="s">
        <v>4884</v>
      </c>
      <c r="F44110" s="94">
        <v>43096</v>
      </c>
    </row>
    <row r="44111" spans="1:6" ht="0.2" customHeight="1" x14ac:dyDescent="0.2"/>
    <row r="44112" spans="1:6" ht="12.75" customHeight="1" x14ac:dyDescent="0.2">
      <c r="A44112" s="80" t="s">
        <v>4871</v>
      </c>
      <c r="B44112" s="81" t="s">
        <v>4894</v>
      </c>
      <c r="C44112" s="82" t="s">
        <v>4870</v>
      </c>
      <c r="D44112" s="82" t="s">
        <v>4873</v>
      </c>
      <c r="E44112" s="82" t="s">
        <v>4874</v>
      </c>
      <c r="F44112" s="83" t="s">
        <v>4875</v>
      </c>
    </row>
    <row r="44113" spans="1:6" ht="409.6" hidden="1" customHeight="1" x14ac:dyDescent="0.2"/>
    <row r="44114" spans="1:6" ht="25.5" customHeight="1" thickBot="1" x14ac:dyDescent="0.25">
      <c r="A44114" s="84" t="s">
        <v>4895</v>
      </c>
      <c r="B44114" s="85" t="s">
        <v>4896</v>
      </c>
      <c r="C44114" s="86" t="s">
        <v>4897</v>
      </c>
      <c r="D44114" s="87">
        <v>0.05</v>
      </c>
      <c r="E44114" s="88">
        <v>43096</v>
      </c>
      <c r="F44114" s="89">
        <f>+D44114*E44114</f>
        <v>2154.8000000000002</v>
      </c>
    </row>
    <row r="44115" spans="1:6" ht="409.6" hidden="1" customHeight="1" thickBot="1" x14ac:dyDescent="0.25"/>
    <row r="44116" spans="1:6" ht="13.5" customHeight="1" thickBot="1" x14ac:dyDescent="0.25">
      <c r="A44116" s="90" t="s">
        <v>4898</v>
      </c>
      <c r="B44116" s="91"/>
      <c r="C44116" s="92">
        <v>2.5337440624559102</v>
      </c>
      <c r="D44116" s="91"/>
      <c r="E44116" s="93" t="s">
        <v>4884</v>
      </c>
      <c r="F44116" s="94">
        <v>2155</v>
      </c>
    </row>
    <row r="44117" spans="1:6" ht="0.2" customHeight="1" x14ac:dyDescent="0.2"/>
    <row r="44118" spans="1:6" ht="12.75" customHeight="1" x14ac:dyDescent="0.2">
      <c r="A44118" s="80" t="s">
        <v>4871</v>
      </c>
      <c r="B44118" s="81" t="s">
        <v>4899</v>
      </c>
      <c r="C44118" s="82" t="s">
        <v>4870</v>
      </c>
      <c r="D44118" s="82" t="s">
        <v>4873</v>
      </c>
      <c r="E44118" s="82" t="s">
        <v>4874</v>
      </c>
      <c r="F44118" s="83" t="s">
        <v>4875</v>
      </c>
    </row>
    <row r="44119" spans="1:6" ht="409.6" hidden="1" customHeight="1" x14ac:dyDescent="0.2"/>
    <row r="44120" spans="1:6" ht="25.5" customHeight="1" x14ac:dyDescent="0.2">
      <c r="A44120" s="84" t="s">
        <v>5083</v>
      </c>
      <c r="B44120" s="85" t="s">
        <v>5084</v>
      </c>
      <c r="C44120" s="86" t="s">
        <v>109</v>
      </c>
      <c r="D44120" s="87">
        <v>0.16667000000000001</v>
      </c>
      <c r="E44120" s="88">
        <v>8120</v>
      </c>
      <c r="F44120" s="89">
        <f>+D44120*E44120</f>
        <v>1353.3604</v>
      </c>
    </row>
    <row r="44121" spans="1:6" ht="409.6" hidden="1" customHeight="1" x14ac:dyDescent="0.2"/>
    <row r="44122" spans="1:6" ht="25.5" customHeight="1" x14ac:dyDescent="0.2">
      <c r="A44122" s="84" t="s">
        <v>5476</v>
      </c>
      <c r="B44122" s="85" t="s">
        <v>5477</v>
      </c>
      <c r="C44122" s="86" t="s">
        <v>109</v>
      </c>
      <c r="D44122" s="87">
        <v>0.16667000000000001</v>
      </c>
      <c r="E44122" s="88">
        <v>23072</v>
      </c>
      <c r="F44122" s="89">
        <f>+D44122*E44122</f>
        <v>3845.4102400000002</v>
      </c>
    </row>
    <row r="44123" spans="1:6" ht="409.6" hidden="1" customHeight="1" x14ac:dyDescent="0.2"/>
    <row r="44124" spans="1:6" ht="25.5" customHeight="1" thickBot="1" x14ac:dyDescent="0.25">
      <c r="A44124" s="84" t="s">
        <v>5075</v>
      </c>
      <c r="B44124" s="85" t="s">
        <v>5076</v>
      </c>
      <c r="C44124" s="86" t="s">
        <v>109</v>
      </c>
      <c r="D44124" s="87">
        <v>0.16667000000000001</v>
      </c>
      <c r="E44124" s="88">
        <v>30495</v>
      </c>
      <c r="F44124" s="89">
        <f>+D44124*E44124</f>
        <v>5082.6016500000005</v>
      </c>
    </row>
    <row r="44125" spans="1:6" ht="409.6" hidden="1" customHeight="1" thickBot="1" x14ac:dyDescent="0.25"/>
    <row r="44126" spans="1:6" ht="13.5" customHeight="1" thickBot="1" x14ac:dyDescent="0.25">
      <c r="A44126" s="90" t="s">
        <v>4904</v>
      </c>
      <c r="B44126" s="91"/>
      <c r="C44126" s="92">
        <v>12.0878991675681</v>
      </c>
      <c r="D44126" s="91"/>
      <c r="E44126" s="93" t="s">
        <v>4884</v>
      </c>
      <c r="F44126" s="94">
        <v>10281</v>
      </c>
    </row>
    <row r="44127" spans="1:6" ht="0.2" customHeight="1" thickBot="1" x14ac:dyDescent="0.25"/>
    <row r="44128" spans="1:6" ht="12.75" customHeight="1" thickBot="1" x14ac:dyDescent="0.3">
      <c r="A44128" s="157" t="s">
        <v>4909</v>
      </c>
      <c r="B44128" s="158"/>
      <c r="C44128" s="158"/>
      <c r="D44128" s="158"/>
      <c r="E44128" s="159">
        <v>85052</v>
      </c>
      <c r="F44128" s="160"/>
    </row>
    <row r="44129" spans="1:6" ht="12.75" customHeight="1" x14ac:dyDescent="0.2"/>
    <row r="44130" spans="1:6" ht="12.75" customHeight="1" x14ac:dyDescent="0.2"/>
    <row r="44131" spans="1:6" ht="409.6" hidden="1" customHeight="1" x14ac:dyDescent="0.2"/>
    <row r="44132" spans="1:6" ht="12.75" customHeight="1" x14ac:dyDescent="0.25">
      <c r="A44132" s="144" t="s">
        <v>4868</v>
      </c>
      <c r="B44132" s="145"/>
      <c r="C44132" s="145"/>
      <c r="D44132" s="145"/>
      <c r="E44132" s="146"/>
      <c r="F44132" s="147"/>
    </row>
    <row r="44133" spans="1:6" ht="12.75" customHeight="1" x14ac:dyDescent="0.2">
      <c r="A44133" s="138" t="s">
        <v>4605</v>
      </c>
      <c r="B44133" s="139"/>
      <c r="C44133" s="139"/>
      <c r="D44133" s="140"/>
      <c r="E44133" s="76" t="s">
        <v>4869</v>
      </c>
      <c r="F44133" s="77" t="s">
        <v>4870</v>
      </c>
    </row>
    <row r="44134" spans="1:6" ht="12.75" customHeight="1" x14ac:dyDescent="0.2">
      <c r="A44134" s="141"/>
      <c r="B44134" s="142"/>
      <c r="C44134" s="142"/>
      <c r="D44134" s="143"/>
      <c r="E44134" s="78" t="s">
        <v>4604</v>
      </c>
      <c r="F44134" s="79" t="s">
        <v>9</v>
      </c>
    </row>
    <row r="44135" spans="1:6" ht="409.6" hidden="1" customHeight="1" x14ac:dyDescent="0.2"/>
    <row r="44136" spans="1:6" ht="12.75" customHeight="1" x14ac:dyDescent="0.2">
      <c r="A44136" s="80" t="s">
        <v>4871</v>
      </c>
      <c r="B44136" s="81" t="s">
        <v>4872</v>
      </c>
      <c r="C44136" s="82" t="s">
        <v>4870</v>
      </c>
      <c r="D44136" s="82" t="s">
        <v>4873</v>
      </c>
      <c r="E44136" s="82" t="s">
        <v>4874</v>
      </c>
      <c r="F44136" s="83" t="s">
        <v>4875</v>
      </c>
    </row>
    <row r="44137" spans="1:6" ht="409.6" hidden="1" customHeight="1" x14ac:dyDescent="0.2"/>
    <row r="44138" spans="1:6" ht="25.5" customHeight="1" x14ac:dyDescent="0.2">
      <c r="A44138" s="84" t="s">
        <v>7841</v>
      </c>
      <c r="B44138" s="85" t="s">
        <v>7842</v>
      </c>
      <c r="C44138" s="86" t="s">
        <v>9</v>
      </c>
      <c r="D44138" s="87">
        <v>1</v>
      </c>
      <c r="E44138" s="88">
        <v>210000</v>
      </c>
      <c r="F44138" s="89">
        <f>+D44138*E44138</f>
        <v>210000</v>
      </c>
    </row>
    <row r="44139" spans="1:6" ht="409.6" hidden="1" customHeight="1" x14ac:dyDescent="0.2"/>
    <row r="44140" spans="1:6" ht="25.5" customHeight="1" thickBot="1" x14ac:dyDescent="0.25">
      <c r="A44140" s="84" t="s">
        <v>5048</v>
      </c>
      <c r="B44140" s="85" t="s">
        <v>5049</v>
      </c>
      <c r="C44140" s="86" t="s">
        <v>106</v>
      </c>
      <c r="D44140" s="87">
        <v>4.2000000000000003E-2</v>
      </c>
      <c r="E44140" s="88">
        <v>331600</v>
      </c>
      <c r="F44140" s="89">
        <f>+D44140*E44140</f>
        <v>13927.2</v>
      </c>
    </row>
    <row r="44141" spans="1:6" ht="409.6" hidden="1" customHeight="1" thickBot="1" x14ac:dyDescent="0.25"/>
    <row r="44142" spans="1:6" ht="13.5" customHeight="1" thickBot="1" x14ac:dyDescent="0.25">
      <c r="A44142" s="90" t="s">
        <v>4883</v>
      </c>
      <c r="B44142" s="91"/>
      <c r="C44142" s="92">
        <v>68.7147683649453</v>
      </c>
      <c r="D44142" s="91"/>
      <c r="E44142" s="93" t="s">
        <v>4884</v>
      </c>
      <c r="F44142" s="94">
        <v>223927</v>
      </c>
    </row>
    <row r="44143" spans="1:6" ht="0.2" customHeight="1" x14ac:dyDescent="0.2"/>
    <row r="44144" spans="1:6" ht="12.75" customHeight="1" x14ac:dyDescent="0.2">
      <c r="A44144" s="80" t="s">
        <v>4871</v>
      </c>
      <c r="B44144" s="81" t="s">
        <v>4885</v>
      </c>
      <c r="C44144" s="82" t="s">
        <v>4870</v>
      </c>
      <c r="D44144" s="82" t="s">
        <v>4873</v>
      </c>
      <c r="E44144" s="82" t="s">
        <v>4874</v>
      </c>
      <c r="F44144" s="83" t="s">
        <v>4875</v>
      </c>
    </row>
    <row r="44145" spans="1:6" ht="409.6" hidden="1" customHeight="1" x14ac:dyDescent="0.2"/>
    <row r="44146" spans="1:6" ht="25.5" customHeight="1" thickBot="1" x14ac:dyDescent="0.25">
      <c r="A44146" s="84" t="s">
        <v>5284</v>
      </c>
      <c r="B44146" s="85" t="s">
        <v>5285</v>
      </c>
      <c r="C44146" s="86" t="s">
        <v>4888</v>
      </c>
      <c r="D44146" s="87">
        <v>0.33333000000000002</v>
      </c>
      <c r="E44146" s="88">
        <v>222303</v>
      </c>
      <c r="F44146" s="89">
        <f>+D44146*E44146</f>
        <v>74100.258990000002</v>
      </c>
    </row>
    <row r="44147" spans="1:6" ht="409.6" hidden="1" customHeight="1" thickBot="1" x14ac:dyDescent="0.25"/>
    <row r="44148" spans="1:6" ht="13.5" customHeight="1" thickBot="1" x14ac:dyDescent="0.25">
      <c r="A44148" s="90" t="s">
        <v>4893</v>
      </c>
      <c r="B44148" s="91"/>
      <c r="C44148" s="92">
        <v>22.738501100101601</v>
      </c>
      <c r="D44148" s="91"/>
      <c r="E44148" s="93" t="s">
        <v>4884</v>
      </c>
      <c r="F44148" s="94">
        <v>74100</v>
      </c>
    </row>
    <row r="44149" spans="1:6" ht="0.2" customHeight="1" x14ac:dyDescent="0.2"/>
    <row r="44150" spans="1:6" ht="12.75" customHeight="1" x14ac:dyDescent="0.2">
      <c r="A44150" s="80" t="s">
        <v>4871</v>
      </c>
      <c r="B44150" s="81" t="s">
        <v>4894</v>
      </c>
      <c r="C44150" s="82" t="s">
        <v>4870</v>
      </c>
      <c r="D44150" s="82" t="s">
        <v>4873</v>
      </c>
      <c r="E44150" s="82" t="s">
        <v>4874</v>
      </c>
      <c r="F44150" s="83" t="s">
        <v>4875</v>
      </c>
    </row>
    <row r="44151" spans="1:6" ht="409.6" hidden="1" customHeight="1" x14ac:dyDescent="0.2"/>
    <row r="44152" spans="1:6" ht="25.5" customHeight="1" thickBot="1" x14ac:dyDescent="0.25">
      <c r="A44152" s="84" t="s">
        <v>4895</v>
      </c>
      <c r="B44152" s="85" t="s">
        <v>4896</v>
      </c>
      <c r="C44152" s="86" t="s">
        <v>4897</v>
      </c>
      <c r="D44152" s="87">
        <v>0.05</v>
      </c>
      <c r="E44152" s="88">
        <v>74100</v>
      </c>
      <c r="F44152" s="89">
        <f>+D44152*E44152</f>
        <v>3705</v>
      </c>
    </row>
    <row r="44153" spans="1:6" ht="409.6" hidden="1" customHeight="1" x14ac:dyDescent="0.2"/>
    <row r="44154" spans="1:6" ht="13.5" customHeight="1" thickBot="1" x14ac:dyDescent="0.25">
      <c r="A44154" s="90" t="s">
        <v>4898</v>
      </c>
      <c r="B44154" s="91"/>
      <c r="C44154" s="92">
        <v>1.13692505500508</v>
      </c>
      <c r="D44154" s="91"/>
      <c r="E44154" s="93" t="s">
        <v>4884</v>
      </c>
      <c r="F44154" s="94">
        <v>3705</v>
      </c>
    </row>
    <row r="44155" spans="1:6" ht="0.2" customHeight="1" x14ac:dyDescent="0.2"/>
    <row r="44156" spans="1:6" ht="12.75" customHeight="1" x14ac:dyDescent="0.2">
      <c r="A44156" s="80" t="s">
        <v>4871</v>
      </c>
      <c r="B44156" s="81" t="s">
        <v>4937</v>
      </c>
      <c r="C44156" s="82" t="s">
        <v>4870</v>
      </c>
      <c r="D44156" s="82" t="s">
        <v>4873</v>
      </c>
      <c r="E44156" s="82" t="s">
        <v>4874</v>
      </c>
      <c r="F44156" s="83" t="s">
        <v>4875</v>
      </c>
    </row>
    <row r="44157" spans="1:6" ht="409.6" hidden="1" customHeight="1" x14ac:dyDescent="0.2"/>
    <row r="44158" spans="1:6" ht="25.5" customHeight="1" thickBot="1" x14ac:dyDescent="0.25">
      <c r="A44158" s="84" t="s">
        <v>3460</v>
      </c>
      <c r="B44158" s="85" t="s">
        <v>3461</v>
      </c>
      <c r="C44158" s="86" t="s">
        <v>117</v>
      </c>
      <c r="D44158" s="87">
        <v>1.9</v>
      </c>
      <c r="E44158" s="88">
        <v>12709</v>
      </c>
      <c r="F44158" s="89">
        <f>+D44158*E44158</f>
        <v>24147.1</v>
      </c>
    </row>
    <row r="44159" spans="1:6" ht="409.6" hidden="1" customHeight="1" thickBot="1" x14ac:dyDescent="0.25"/>
    <row r="44160" spans="1:6" ht="13.5" customHeight="1" thickBot="1" x14ac:dyDescent="0.25">
      <c r="A44160" s="90" t="s">
        <v>4938</v>
      </c>
      <c r="B44160" s="91"/>
      <c r="C44160" s="92">
        <v>7.4098054799480799</v>
      </c>
      <c r="D44160" s="91"/>
      <c r="E44160" s="93" t="s">
        <v>4884</v>
      </c>
      <c r="F44160" s="94">
        <v>24147</v>
      </c>
    </row>
    <row r="44161" spans="1:6" ht="0.2" customHeight="1" thickBot="1" x14ac:dyDescent="0.25"/>
    <row r="44162" spans="1:6" ht="12.75" customHeight="1" thickBot="1" x14ac:dyDescent="0.3">
      <c r="A44162" s="157" t="s">
        <v>4909</v>
      </c>
      <c r="B44162" s="158"/>
      <c r="C44162" s="158"/>
      <c r="D44162" s="158"/>
      <c r="E44162" s="159">
        <v>325879</v>
      </c>
      <c r="F44162" s="160"/>
    </row>
    <row r="44163" spans="1:6" ht="409.6" hidden="1" customHeight="1" x14ac:dyDescent="0.2"/>
    <row r="44164" spans="1:6" ht="409.6" hidden="1" customHeight="1" x14ac:dyDescent="0.2"/>
    <row r="44165" spans="1:6" ht="12.75" customHeight="1" x14ac:dyDescent="0.2"/>
    <row r="44166" spans="1:6" ht="12.75" customHeight="1" x14ac:dyDescent="0.2"/>
    <row r="44167" spans="1:6" ht="409.6" hidden="1" customHeight="1" x14ac:dyDescent="0.2"/>
    <row r="44168" spans="1:6" ht="12.75" customHeight="1" x14ac:dyDescent="0.25">
      <c r="A44168" s="144" t="s">
        <v>4868</v>
      </c>
      <c r="B44168" s="145"/>
      <c r="C44168" s="145"/>
      <c r="D44168" s="145"/>
      <c r="E44168" s="146"/>
      <c r="F44168" s="147"/>
    </row>
    <row r="44169" spans="1:6" ht="12.75" customHeight="1" x14ac:dyDescent="0.2">
      <c r="A44169" s="138" t="s">
        <v>4609</v>
      </c>
      <c r="B44169" s="139"/>
      <c r="C44169" s="139"/>
      <c r="D44169" s="140"/>
      <c r="E44169" s="76" t="s">
        <v>4869</v>
      </c>
      <c r="F44169" s="77" t="s">
        <v>4870</v>
      </c>
    </row>
    <row r="44170" spans="1:6" ht="12.75" customHeight="1" x14ac:dyDescent="0.2">
      <c r="A44170" s="141"/>
      <c r="B44170" s="142"/>
      <c r="C44170" s="142"/>
      <c r="D44170" s="143"/>
      <c r="E44170" s="78" t="s">
        <v>4606</v>
      </c>
      <c r="F44170" s="79" t="s">
        <v>9</v>
      </c>
    </row>
    <row r="44171" spans="1:6" ht="409.6" hidden="1" customHeight="1" x14ac:dyDescent="0.2"/>
    <row r="44172" spans="1:6" ht="12.75" customHeight="1" x14ac:dyDescent="0.2">
      <c r="A44172" s="80" t="s">
        <v>4871</v>
      </c>
      <c r="B44172" s="81" t="s">
        <v>4872</v>
      </c>
      <c r="C44172" s="82" t="s">
        <v>4870</v>
      </c>
      <c r="D44172" s="82" t="s">
        <v>4873</v>
      </c>
      <c r="E44172" s="82" t="s">
        <v>4874</v>
      </c>
      <c r="F44172" s="83" t="s">
        <v>4875</v>
      </c>
    </row>
    <row r="44173" spans="1:6" ht="409.6" hidden="1" customHeight="1" x14ac:dyDescent="0.2"/>
    <row r="44174" spans="1:6" ht="25.5" customHeight="1" x14ac:dyDescent="0.2">
      <c r="A44174" s="84" t="s">
        <v>7843</v>
      </c>
      <c r="B44174" s="85" t="s">
        <v>7844</v>
      </c>
      <c r="C44174" s="86" t="s">
        <v>9</v>
      </c>
      <c r="D44174" s="87">
        <v>1</v>
      </c>
      <c r="E44174" s="88">
        <v>90855</v>
      </c>
      <c r="F44174" s="89">
        <f>+D44174*E44174</f>
        <v>90855</v>
      </c>
    </row>
    <row r="44175" spans="1:6" ht="409.6" hidden="1" customHeight="1" x14ac:dyDescent="0.2"/>
    <row r="44176" spans="1:6" ht="25.5" customHeight="1" thickBot="1" x14ac:dyDescent="0.25">
      <c r="A44176" s="84" t="s">
        <v>5218</v>
      </c>
      <c r="B44176" s="85" t="s">
        <v>5219</v>
      </c>
      <c r="C44176" s="86" t="s">
        <v>9</v>
      </c>
      <c r="D44176" s="87">
        <v>4</v>
      </c>
      <c r="E44176" s="88">
        <v>1074</v>
      </c>
      <c r="F44176" s="89">
        <f>+D44176*E44176</f>
        <v>4296</v>
      </c>
    </row>
    <row r="44177" spans="1:6" ht="409.6" hidden="1" customHeight="1" thickBot="1" x14ac:dyDescent="0.25"/>
    <row r="44178" spans="1:6" ht="13.5" customHeight="1" thickBot="1" x14ac:dyDescent="0.25">
      <c r="A44178" s="90" t="s">
        <v>4883</v>
      </c>
      <c r="B44178" s="91"/>
      <c r="C44178" s="92">
        <v>78.470521289492595</v>
      </c>
      <c r="D44178" s="91"/>
      <c r="E44178" s="93" t="s">
        <v>4884</v>
      </c>
      <c r="F44178" s="94">
        <v>95151</v>
      </c>
    </row>
    <row r="44179" spans="1:6" ht="0.2" customHeight="1" x14ac:dyDescent="0.2"/>
    <row r="44180" spans="1:6" ht="12.75" customHeight="1" x14ac:dyDescent="0.2">
      <c r="A44180" s="80" t="s">
        <v>4871</v>
      </c>
      <c r="B44180" s="81" t="s">
        <v>4885</v>
      </c>
      <c r="C44180" s="82" t="s">
        <v>4870</v>
      </c>
      <c r="D44180" s="82" t="s">
        <v>4873</v>
      </c>
      <c r="E44180" s="82" t="s">
        <v>4874</v>
      </c>
      <c r="F44180" s="83" t="s">
        <v>4875</v>
      </c>
    </row>
    <row r="44181" spans="1:6" ht="409.6" hidden="1" customHeight="1" x14ac:dyDescent="0.2"/>
    <row r="44182" spans="1:6" ht="25.5" customHeight="1" thickBot="1" x14ac:dyDescent="0.25">
      <c r="A44182" s="84" t="s">
        <v>4935</v>
      </c>
      <c r="B44182" s="85" t="s">
        <v>4936</v>
      </c>
      <c r="C44182" s="86" t="s">
        <v>4888</v>
      </c>
      <c r="D44182" s="87">
        <v>0.125</v>
      </c>
      <c r="E44182" s="88">
        <v>198902</v>
      </c>
      <c r="F44182" s="89">
        <f>+D44182*E44182</f>
        <v>24862.75</v>
      </c>
    </row>
    <row r="44183" spans="1:6" ht="409.6" hidden="1" customHeight="1" thickBot="1" x14ac:dyDescent="0.25"/>
    <row r="44184" spans="1:6" ht="13.5" customHeight="1" thickBot="1" x14ac:dyDescent="0.25">
      <c r="A44184" s="90" t="s">
        <v>4893</v>
      </c>
      <c r="B44184" s="91"/>
      <c r="C44184" s="92">
        <v>20.504383252100901</v>
      </c>
      <c r="D44184" s="91"/>
      <c r="E44184" s="93" t="s">
        <v>4884</v>
      </c>
      <c r="F44184" s="94">
        <v>24863</v>
      </c>
    </row>
    <row r="44185" spans="1:6" ht="0.2" customHeight="1" x14ac:dyDescent="0.2"/>
    <row r="44186" spans="1:6" ht="12.75" customHeight="1" x14ac:dyDescent="0.2">
      <c r="A44186" s="80" t="s">
        <v>4871</v>
      </c>
      <c r="B44186" s="81" t="s">
        <v>4894</v>
      </c>
      <c r="C44186" s="82" t="s">
        <v>4870</v>
      </c>
      <c r="D44186" s="82" t="s">
        <v>4873</v>
      </c>
      <c r="E44186" s="82" t="s">
        <v>4874</v>
      </c>
      <c r="F44186" s="83" t="s">
        <v>4875</v>
      </c>
    </row>
    <row r="44187" spans="1:6" ht="409.6" hidden="1" customHeight="1" x14ac:dyDescent="0.2"/>
    <row r="44188" spans="1:6" ht="25.5" customHeight="1" thickBot="1" x14ac:dyDescent="0.25">
      <c r="A44188" s="84" t="s">
        <v>4895</v>
      </c>
      <c r="B44188" s="85" t="s">
        <v>4896</v>
      </c>
      <c r="C44188" s="86" t="s">
        <v>4897</v>
      </c>
      <c r="D44188" s="87">
        <v>0.05</v>
      </c>
      <c r="E44188" s="88">
        <v>24863</v>
      </c>
      <c r="F44188" s="89">
        <f>+D44188*E44188</f>
        <v>1243.1500000000001</v>
      </c>
    </row>
    <row r="44189" spans="1:6" ht="409.6" hidden="1" customHeight="1" thickBot="1" x14ac:dyDescent="0.25"/>
    <row r="44190" spans="1:6" ht="13.5" customHeight="1" thickBot="1" x14ac:dyDescent="0.25">
      <c r="A44190" s="90" t="s">
        <v>4898</v>
      </c>
      <c r="B44190" s="91"/>
      <c r="C44190" s="92">
        <v>1.0250954584065299</v>
      </c>
      <c r="D44190" s="91"/>
      <c r="E44190" s="93" t="s">
        <v>4884</v>
      </c>
      <c r="F44190" s="94">
        <v>1243</v>
      </c>
    </row>
    <row r="44191" spans="1:6" ht="0.2" customHeight="1" thickBot="1" x14ac:dyDescent="0.25"/>
    <row r="44192" spans="1:6" ht="12.75" customHeight="1" thickBot="1" x14ac:dyDescent="0.3">
      <c r="A44192" s="157" t="s">
        <v>4909</v>
      </c>
      <c r="B44192" s="158"/>
      <c r="C44192" s="158"/>
      <c r="D44192" s="158"/>
      <c r="E44192" s="159">
        <v>121257</v>
      </c>
      <c r="F44192" s="160"/>
    </row>
    <row r="44193" spans="1:6" ht="12.75" customHeight="1" x14ac:dyDescent="0.2"/>
    <row r="44194" spans="1:6" ht="12.75" customHeight="1" x14ac:dyDescent="0.2"/>
    <row r="44195" spans="1:6" ht="409.6" hidden="1" customHeight="1" x14ac:dyDescent="0.2"/>
    <row r="44196" spans="1:6" ht="12.75" customHeight="1" x14ac:dyDescent="0.25">
      <c r="A44196" s="144" t="s">
        <v>4868</v>
      </c>
      <c r="B44196" s="145"/>
      <c r="C44196" s="145"/>
      <c r="D44196" s="145"/>
      <c r="E44196" s="146"/>
      <c r="F44196" s="147"/>
    </row>
    <row r="44197" spans="1:6" ht="12.75" customHeight="1" x14ac:dyDescent="0.2">
      <c r="A44197" s="138" t="s">
        <v>4611</v>
      </c>
      <c r="B44197" s="139"/>
      <c r="C44197" s="139"/>
      <c r="D44197" s="140"/>
      <c r="E44197" s="76" t="s">
        <v>4869</v>
      </c>
      <c r="F44197" s="77" t="s">
        <v>4870</v>
      </c>
    </row>
    <row r="44198" spans="1:6" ht="12.75" customHeight="1" x14ac:dyDescent="0.2">
      <c r="A44198" s="141"/>
      <c r="B44198" s="142"/>
      <c r="C44198" s="142"/>
      <c r="D44198" s="143"/>
      <c r="E44198" s="78" t="s">
        <v>4607</v>
      </c>
      <c r="F44198" s="79" t="s">
        <v>263</v>
      </c>
    </row>
    <row r="44199" spans="1:6" ht="409.6" hidden="1" customHeight="1" x14ac:dyDescent="0.2"/>
    <row r="44200" spans="1:6" ht="12.75" customHeight="1" x14ac:dyDescent="0.2">
      <c r="A44200" s="80" t="s">
        <v>4871</v>
      </c>
      <c r="B44200" s="81" t="s">
        <v>4872</v>
      </c>
      <c r="C44200" s="82" t="s">
        <v>4870</v>
      </c>
      <c r="D44200" s="82" t="s">
        <v>4873</v>
      </c>
      <c r="E44200" s="82" t="s">
        <v>4874</v>
      </c>
      <c r="F44200" s="83" t="s">
        <v>4875</v>
      </c>
    </row>
    <row r="44201" spans="1:6" ht="409.6" hidden="1" customHeight="1" x14ac:dyDescent="0.2"/>
    <row r="44202" spans="1:6" ht="25.5" customHeight="1" x14ac:dyDescent="0.2">
      <c r="A44202" s="84" t="s">
        <v>6946</v>
      </c>
      <c r="B44202" s="85" t="s">
        <v>6947</v>
      </c>
      <c r="C44202" s="86" t="s">
        <v>7</v>
      </c>
      <c r="D44202" s="87">
        <v>0.05</v>
      </c>
      <c r="E44202" s="88">
        <v>8800</v>
      </c>
      <c r="F44202" s="89">
        <f>+D44202*E44202</f>
        <v>440</v>
      </c>
    </row>
    <row r="44203" spans="1:6" ht="409.6" hidden="1" customHeight="1" x14ac:dyDescent="0.2"/>
    <row r="44204" spans="1:6" ht="25.5" customHeight="1" x14ac:dyDescent="0.2">
      <c r="A44204" s="84" t="s">
        <v>5262</v>
      </c>
      <c r="B44204" s="85" t="s">
        <v>5263</v>
      </c>
      <c r="C44204" s="86" t="s">
        <v>7</v>
      </c>
      <c r="D44204" s="87">
        <v>3</v>
      </c>
      <c r="E44204" s="88">
        <v>6637</v>
      </c>
      <c r="F44204" s="89">
        <f>+D44204*E44204</f>
        <v>19911</v>
      </c>
    </row>
    <row r="44205" spans="1:6" ht="409.6" hidden="1" customHeight="1" x14ac:dyDescent="0.2"/>
    <row r="44206" spans="1:6" ht="25.5" customHeight="1" thickBot="1" x14ac:dyDescent="0.25">
      <c r="A44206" s="84" t="s">
        <v>7811</v>
      </c>
      <c r="B44206" s="85" t="s">
        <v>7812</v>
      </c>
      <c r="C44206" s="86" t="s">
        <v>263</v>
      </c>
      <c r="D44206" s="87">
        <v>1.05</v>
      </c>
      <c r="E44206" s="88">
        <v>25445</v>
      </c>
      <c r="F44206" s="89">
        <f>+D44206*E44206</f>
        <v>26717.25</v>
      </c>
    </row>
    <row r="44207" spans="1:6" ht="409.6" hidden="1" customHeight="1" thickBot="1" x14ac:dyDescent="0.25"/>
    <row r="44208" spans="1:6" ht="13.5" customHeight="1" thickBot="1" x14ac:dyDescent="0.25">
      <c r="A44208" s="90" t="s">
        <v>4883</v>
      </c>
      <c r="B44208" s="91"/>
      <c r="C44208" s="92">
        <v>85.334590351179401</v>
      </c>
      <c r="D44208" s="91"/>
      <c r="E44208" s="93" t="s">
        <v>4884</v>
      </c>
      <c r="F44208" s="94">
        <v>47068</v>
      </c>
    </row>
    <row r="44209" spans="1:6" ht="0.2" customHeight="1" x14ac:dyDescent="0.2"/>
    <row r="44210" spans="1:6" ht="12.75" customHeight="1" x14ac:dyDescent="0.2">
      <c r="A44210" s="80" t="s">
        <v>4871</v>
      </c>
      <c r="B44210" s="81" t="s">
        <v>4885</v>
      </c>
      <c r="C44210" s="82" t="s">
        <v>4870</v>
      </c>
      <c r="D44210" s="82" t="s">
        <v>4873</v>
      </c>
      <c r="E44210" s="82" t="s">
        <v>4874</v>
      </c>
      <c r="F44210" s="83" t="s">
        <v>4875</v>
      </c>
    </row>
    <row r="44211" spans="1:6" ht="409.6" hidden="1" customHeight="1" x14ac:dyDescent="0.2"/>
    <row r="44212" spans="1:6" ht="25.5" customHeight="1" thickBot="1" x14ac:dyDescent="0.25">
      <c r="A44212" s="84" t="s">
        <v>4912</v>
      </c>
      <c r="B44212" s="85" t="s">
        <v>4913</v>
      </c>
      <c r="C44212" s="86" t="s">
        <v>4888</v>
      </c>
      <c r="D44212" s="87">
        <v>3.3329999999999999E-2</v>
      </c>
      <c r="E44212" s="88">
        <v>184277</v>
      </c>
      <c r="F44212" s="89">
        <f>+D44212*E44212</f>
        <v>6141.9524099999999</v>
      </c>
    </row>
    <row r="44213" spans="1:6" ht="409.6" hidden="1" customHeight="1" thickBot="1" x14ac:dyDescent="0.25"/>
    <row r="44214" spans="1:6" ht="13.5" customHeight="1" thickBot="1" x14ac:dyDescent="0.25">
      <c r="A44214" s="90" t="s">
        <v>4893</v>
      </c>
      <c r="B44214" s="91"/>
      <c r="C44214" s="92">
        <v>11.135485976394699</v>
      </c>
      <c r="D44214" s="91"/>
      <c r="E44214" s="93" t="s">
        <v>4884</v>
      </c>
      <c r="F44214" s="94">
        <v>6142</v>
      </c>
    </row>
    <row r="44215" spans="1:6" ht="0.2" customHeight="1" x14ac:dyDescent="0.2"/>
    <row r="44216" spans="1:6" ht="12.75" customHeight="1" x14ac:dyDescent="0.2">
      <c r="A44216" s="80" t="s">
        <v>4871</v>
      </c>
      <c r="B44216" s="81" t="s">
        <v>4894</v>
      </c>
      <c r="C44216" s="82" t="s">
        <v>4870</v>
      </c>
      <c r="D44216" s="82" t="s">
        <v>4873</v>
      </c>
      <c r="E44216" s="82" t="s">
        <v>4874</v>
      </c>
      <c r="F44216" s="83" t="s">
        <v>4875</v>
      </c>
    </row>
    <row r="44217" spans="1:6" ht="409.6" hidden="1" customHeight="1" x14ac:dyDescent="0.2"/>
    <row r="44218" spans="1:6" ht="25.5" customHeight="1" thickBot="1" x14ac:dyDescent="0.25">
      <c r="A44218" s="84" t="s">
        <v>4895</v>
      </c>
      <c r="B44218" s="85" t="s">
        <v>4896</v>
      </c>
      <c r="C44218" s="86" t="s">
        <v>4897</v>
      </c>
      <c r="D44218" s="87">
        <v>0.05</v>
      </c>
      <c r="E44218" s="88">
        <v>6142</v>
      </c>
      <c r="F44218" s="89">
        <f>+D44218*E44218</f>
        <v>307.10000000000002</v>
      </c>
    </row>
    <row r="44219" spans="1:6" ht="409.6" hidden="1" customHeight="1" thickBot="1" x14ac:dyDescent="0.25"/>
    <row r="44220" spans="1:6" ht="13.5" customHeight="1" thickBot="1" x14ac:dyDescent="0.25">
      <c r="A44220" s="90" t="s">
        <v>4898</v>
      </c>
      <c r="B44220" s="91"/>
      <c r="C44220" s="92">
        <v>0.55659299816886298</v>
      </c>
      <c r="D44220" s="91"/>
      <c r="E44220" s="93" t="s">
        <v>4884</v>
      </c>
      <c r="F44220" s="94">
        <v>307</v>
      </c>
    </row>
    <row r="44221" spans="1:6" ht="0.2" customHeight="1" x14ac:dyDescent="0.2"/>
    <row r="44222" spans="1:6" ht="12.75" customHeight="1" x14ac:dyDescent="0.2">
      <c r="A44222" s="80" t="s">
        <v>4871</v>
      </c>
      <c r="B44222" s="81" t="s">
        <v>4899</v>
      </c>
      <c r="C44222" s="82" t="s">
        <v>4870</v>
      </c>
      <c r="D44222" s="82" t="s">
        <v>4873</v>
      </c>
      <c r="E44222" s="82" t="s">
        <v>4874</v>
      </c>
      <c r="F44222" s="83" t="s">
        <v>4875</v>
      </c>
    </row>
    <row r="44223" spans="1:6" ht="409.6" hidden="1" customHeight="1" x14ac:dyDescent="0.2"/>
    <row r="44224" spans="1:6" ht="25.5" customHeight="1" x14ac:dyDescent="0.2">
      <c r="A44224" s="84" t="s">
        <v>5075</v>
      </c>
      <c r="B44224" s="85" t="s">
        <v>5076</v>
      </c>
      <c r="C44224" s="86" t="s">
        <v>109</v>
      </c>
      <c r="D44224" s="87">
        <v>0.05</v>
      </c>
      <c r="E44224" s="88">
        <v>30495</v>
      </c>
      <c r="F44224" s="89">
        <f>+D44224*E44224</f>
        <v>1524.75</v>
      </c>
    </row>
    <row r="44225" spans="1:6" ht="409.6" hidden="1" customHeight="1" x14ac:dyDescent="0.2"/>
    <row r="44226" spans="1:6" ht="25.5" customHeight="1" thickBot="1" x14ac:dyDescent="0.25">
      <c r="A44226" s="84" t="s">
        <v>5476</v>
      </c>
      <c r="B44226" s="85" t="s">
        <v>5477</v>
      </c>
      <c r="C44226" s="86" t="s">
        <v>109</v>
      </c>
      <c r="D44226" s="87">
        <v>5.0000000000000001E-3</v>
      </c>
      <c r="E44226" s="88">
        <v>23072</v>
      </c>
      <c r="F44226" s="89">
        <f>+D44226*E44226</f>
        <v>115.36</v>
      </c>
    </row>
    <row r="44227" spans="1:6" ht="409.6" hidden="1" customHeight="1" thickBot="1" x14ac:dyDescent="0.25"/>
    <row r="44228" spans="1:6" ht="13.5" customHeight="1" thickBot="1" x14ac:dyDescent="0.25">
      <c r="A44228" s="90" t="s">
        <v>4904</v>
      </c>
      <c r="B44228" s="91"/>
      <c r="C44228" s="92">
        <v>2.9733306742571202</v>
      </c>
      <c r="D44228" s="91"/>
      <c r="E44228" s="93" t="s">
        <v>4884</v>
      </c>
      <c r="F44228" s="94">
        <v>1640</v>
      </c>
    </row>
    <row r="44229" spans="1:6" ht="0.2" customHeight="1" thickBot="1" x14ac:dyDescent="0.25"/>
    <row r="44230" spans="1:6" ht="12.75" customHeight="1" thickBot="1" x14ac:dyDescent="0.3">
      <c r="A44230" s="157" t="s">
        <v>4909</v>
      </c>
      <c r="B44230" s="158"/>
      <c r="C44230" s="158"/>
      <c r="D44230" s="158"/>
      <c r="E44230" s="159">
        <v>55157</v>
      </c>
      <c r="F44230" s="160"/>
    </row>
    <row r="44231" spans="1:6" ht="12.75" customHeight="1" x14ac:dyDescent="0.2"/>
    <row r="44232" spans="1:6" ht="12.75" customHeight="1" x14ac:dyDescent="0.2"/>
    <row r="44233" spans="1:6" ht="409.6" hidden="1" customHeight="1" x14ac:dyDescent="0.2"/>
    <row r="44234" spans="1:6" ht="12.75" customHeight="1" x14ac:dyDescent="0.25">
      <c r="A44234" s="144" t="s">
        <v>4868</v>
      </c>
      <c r="B44234" s="145"/>
      <c r="C44234" s="145"/>
      <c r="D44234" s="145"/>
      <c r="E44234" s="146"/>
      <c r="F44234" s="147"/>
    </row>
    <row r="44235" spans="1:6" ht="12.75" customHeight="1" x14ac:dyDescent="0.2">
      <c r="A44235" s="138" t="s">
        <v>4613</v>
      </c>
      <c r="B44235" s="139"/>
      <c r="C44235" s="139"/>
      <c r="D44235" s="140"/>
      <c r="E44235" s="76" t="s">
        <v>4869</v>
      </c>
      <c r="F44235" s="77" t="s">
        <v>4870</v>
      </c>
    </row>
    <row r="44236" spans="1:6" ht="12.75" customHeight="1" x14ac:dyDescent="0.2">
      <c r="A44236" s="141"/>
      <c r="B44236" s="142"/>
      <c r="C44236" s="142"/>
      <c r="D44236" s="143"/>
      <c r="E44236" s="78" t="s">
        <v>4608</v>
      </c>
      <c r="F44236" s="79" t="s">
        <v>9</v>
      </c>
    </row>
    <row r="44237" spans="1:6" ht="409.6" hidden="1" customHeight="1" x14ac:dyDescent="0.2"/>
    <row r="44238" spans="1:6" ht="12.75" customHeight="1" x14ac:dyDescent="0.2">
      <c r="A44238" s="80" t="s">
        <v>4871</v>
      </c>
      <c r="B44238" s="81" t="s">
        <v>4872</v>
      </c>
      <c r="C44238" s="82" t="s">
        <v>4870</v>
      </c>
      <c r="D44238" s="82" t="s">
        <v>4873</v>
      </c>
      <c r="E44238" s="82" t="s">
        <v>4874</v>
      </c>
      <c r="F44238" s="83" t="s">
        <v>4875</v>
      </c>
    </row>
    <row r="44239" spans="1:6" ht="409.6" hidden="1" customHeight="1" x14ac:dyDescent="0.2"/>
    <row r="44240" spans="1:6" ht="25.5" customHeight="1" x14ac:dyDescent="0.2">
      <c r="A44240" s="84" t="s">
        <v>7845</v>
      </c>
      <c r="B44240" s="85" t="s">
        <v>7846</v>
      </c>
      <c r="C44240" s="86" t="s">
        <v>117</v>
      </c>
      <c r="D44240" s="87">
        <v>1.4375</v>
      </c>
      <c r="E44240" s="88">
        <v>84973</v>
      </c>
      <c r="F44240" s="89">
        <f>+D44240*E44240</f>
        <v>122148.6875</v>
      </c>
    </row>
    <row r="44241" spans="1:6" ht="409.6" hidden="1" customHeight="1" x14ac:dyDescent="0.2"/>
    <row r="44242" spans="1:6" ht="25.5" customHeight="1" x14ac:dyDescent="0.2">
      <c r="A44242" s="84" t="s">
        <v>5533</v>
      </c>
      <c r="B44242" s="85" t="s">
        <v>5534</v>
      </c>
      <c r="C44242" s="86" t="s">
        <v>9</v>
      </c>
      <c r="D44242" s="87">
        <v>18</v>
      </c>
      <c r="E44242" s="88">
        <v>1502</v>
      </c>
      <c r="F44242" s="89">
        <f>+D44242*E44242</f>
        <v>27036</v>
      </c>
    </row>
    <row r="44243" spans="1:6" ht="409.6" hidden="1" customHeight="1" x14ac:dyDescent="0.2"/>
    <row r="44244" spans="1:6" ht="25.5" customHeight="1" x14ac:dyDescent="0.2">
      <c r="A44244" s="84" t="s">
        <v>7573</v>
      </c>
      <c r="B44244" s="85" t="s">
        <v>7574</v>
      </c>
      <c r="C44244" s="86" t="s">
        <v>263</v>
      </c>
      <c r="D44244" s="87">
        <v>1.47</v>
      </c>
      <c r="E44244" s="88">
        <v>11408</v>
      </c>
      <c r="F44244" s="89">
        <f>+D44244*E44244</f>
        <v>16769.759999999998</v>
      </c>
    </row>
    <row r="44245" spans="1:6" ht="409.6" hidden="1" customHeight="1" x14ac:dyDescent="0.2"/>
    <row r="44246" spans="1:6" ht="25.5" customHeight="1" thickBot="1" x14ac:dyDescent="0.25">
      <c r="A44246" s="84" t="s">
        <v>7613</v>
      </c>
      <c r="B44246" s="85" t="s">
        <v>7614</v>
      </c>
      <c r="C44246" s="86" t="s">
        <v>263</v>
      </c>
      <c r="D44246" s="87">
        <v>2.2050000000000001</v>
      </c>
      <c r="E44246" s="88">
        <v>17509</v>
      </c>
      <c r="F44246" s="89">
        <f>+D44246*E44246</f>
        <v>38607.345000000001</v>
      </c>
    </row>
    <row r="44247" spans="1:6" ht="409.6" hidden="1" customHeight="1" x14ac:dyDescent="0.2"/>
    <row r="44248" spans="1:6" ht="13.5" customHeight="1" thickBot="1" x14ac:dyDescent="0.25">
      <c r="A44248" s="90" t="s">
        <v>4883</v>
      </c>
      <c r="B44248" s="91"/>
      <c r="C44248" s="92">
        <v>56.6343113749246</v>
      </c>
      <c r="D44248" s="91"/>
      <c r="E44248" s="93" t="s">
        <v>4884</v>
      </c>
      <c r="F44248" s="94">
        <v>204562</v>
      </c>
    </row>
    <row r="44249" spans="1:6" ht="0.2" customHeight="1" x14ac:dyDescent="0.2"/>
    <row r="44250" spans="1:6" ht="12.75" customHeight="1" x14ac:dyDescent="0.2">
      <c r="A44250" s="80" t="s">
        <v>4871</v>
      </c>
      <c r="B44250" s="81" t="s">
        <v>4885</v>
      </c>
      <c r="C44250" s="82" t="s">
        <v>4870</v>
      </c>
      <c r="D44250" s="82" t="s">
        <v>4873</v>
      </c>
      <c r="E44250" s="82" t="s">
        <v>4874</v>
      </c>
      <c r="F44250" s="83" t="s">
        <v>4875</v>
      </c>
    </row>
    <row r="44251" spans="1:6" ht="409.6" hidden="1" customHeight="1" x14ac:dyDescent="0.2"/>
    <row r="44252" spans="1:6" ht="25.5" customHeight="1" x14ac:dyDescent="0.2">
      <c r="A44252" s="84" t="s">
        <v>5541</v>
      </c>
      <c r="B44252" s="85" t="s">
        <v>5542</v>
      </c>
      <c r="C44252" s="86" t="s">
        <v>4888</v>
      </c>
      <c r="D44252" s="87">
        <v>0.25</v>
      </c>
      <c r="E44252" s="88">
        <v>198902</v>
      </c>
      <c r="F44252" s="89">
        <f>+D44252*E44252</f>
        <v>49725.5</v>
      </c>
    </row>
    <row r="44253" spans="1:6" ht="409.6" hidden="1" customHeight="1" x14ac:dyDescent="0.2"/>
    <row r="44254" spans="1:6" ht="25.5" customHeight="1" thickBot="1" x14ac:dyDescent="0.25">
      <c r="A44254" s="84" t="s">
        <v>4947</v>
      </c>
      <c r="B44254" s="85" t="s">
        <v>4948</v>
      </c>
      <c r="C44254" s="86" t="s">
        <v>4888</v>
      </c>
      <c r="D44254" s="87">
        <v>0.5</v>
      </c>
      <c r="E44254" s="88">
        <v>198902</v>
      </c>
      <c r="F44254" s="89">
        <f>+D44254*E44254</f>
        <v>99451</v>
      </c>
    </row>
    <row r="44255" spans="1:6" ht="409.6" hidden="1" customHeight="1" thickBot="1" x14ac:dyDescent="0.25"/>
    <row r="44256" spans="1:6" ht="13.5" customHeight="1" thickBot="1" x14ac:dyDescent="0.25">
      <c r="A44256" s="90" t="s">
        <v>4893</v>
      </c>
      <c r="B44256" s="91"/>
      <c r="C44256" s="92">
        <v>41.300616282482203</v>
      </c>
      <c r="D44256" s="91"/>
      <c r="E44256" s="93" t="s">
        <v>4884</v>
      </c>
      <c r="F44256" s="94">
        <v>149177</v>
      </c>
    </row>
    <row r="44257" spans="1:6" ht="0.2" customHeight="1" x14ac:dyDescent="0.2"/>
    <row r="44258" spans="1:6" ht="12.75" customHeight="1" x14ac:dyDescent="0.2">
      <c r="A44258" s="80" t="s">
        <v>4871</v>
      </c>
      <c r="B44258" s="81" t="s">
        <v>4894</v>
      </c>
      <c r="C44258" s="82" t="s">
        <v>4870</v>
      </c>
      <c r="D44258" s="82" t="s">
        <v>4873</v>
      </c>
      <c r="E44258" s="82" t="s">
        <v>4874</v>
      </c>
      <c r="F44258" s="83" t="s">
        <v>4875</v>
      </c>
    </row>
    <row r="44259" spans="1:6" ht="409.6" hidden="1" customHeight="1" x14ac:dyDescent="0.2"/>
    <row r="44260" spans="1:6" ht="25.5" customHeight="1" thickBot="1" x14ac:dyDescent="0.25">
      <c r="A44260" s="84" t="s">
        <v>4895</v>
      </c>
      <c r="B44260" s="85" t="s">
        <v>4896</v>
      </c>
      <c r="C44260" s="86" t="s">
        <v>4897</v>
      </c>
      <c r="D44260" s="87">
        <v>0.05</v>
      </c>
      <c r="E44260" s="88">
        <v>149177</v>
      </c>
      <c r="F44260" s="89">
        <f>+D44260*E44260</f>
        <v>7458.85</v>
      </c>
    </row>
    <row r="44261" spans="1:6" ht="409.6" hidden="1" customHeight="1" thickBot="1" x14ac:dyDescent="0.25"/>
    <row r="44262" spans="1:6" ht="13.5" customHeight="1" thickBot="1" x14ac:dyDescent="0.25">
      <c r="A44262" s="90" t="s">
        <v>4898</v>
      </c>
      <c r="B44262" s="91"/>
      <c r="C44262" s="92">
        <v>2.0650723425932598</v>
      </c>
      <c r="D44262" s="91"/>
      <c r="E44262" s="93" t="s">
        <v>4884</v>
      </c>
      <c r="F44262" s="94">
        <v>7459</v>
      </c>
    </row>
    <row r="44263" spans="1:6" ht="0.2" customHeight="1" thickBot="1" x14ac:dyDescent="0.25"/>
    <row r="44264" spans="1:6" ht="12.75" customHeight="1" thickBot="1" x14ac:dyDescent="0.3">
      <c r="A44264" s="157" t="s">
        <v>4909</v>
      </c>
      <c r="B44264" s="158"/>
      <c r="C44264" s="158"/>
      <c r="D44264" s="158"/>
      <c r="E44264" s="159">
        <v>361198</v>
      </c>
      <c r="F44264" s="160"/>
    </row>
    <row r="44265" spans="1:6" ht="12.75" customHeight="1" x14ac:dyDescent="0.2"/>
    <row r="44266" spans="1:6" ht="12.75" customHeight="1" x14ac:dyDescent="0.2"/>
    <row r="44267" spans="1:6" ht="409.6" hidden="1" customHeight="1" x14ac:dyDescent="0.2"/>
    <row r="44268" spans="1:6" ht="12.75" customHeight="1" x14ac:dyDescent="0.25">
      <c r="A44268" s="144" t="s">
        <v>4868</v>
      </c>
      <c r="B44268" s="145"/>
      <c r="C44268" s="145"/>
      <c r="D44268" s="145"/>
      <c r="E44268" s="146"/>
      <c r="F44268" s="147"/>
    </row>
    <row r="44269" spans="1:6" ht="12.75" customHeight="1" x14ac:dyDescent="0.2">
      <c r="A44269" s="138" t="s">
        <v>4615</v>
      </c>
      <c r="B44269" s="139"/>
      <c r="C44269" s="139"/>
      <c r="D44269" s="140"/>
      <c r="E44269" s="76" t="s">
        <v>4869</v>
      </c>
      <c r="F44269" s="77" t="s">
        <v>4870</v>
      </c>
    </row>
    <row r="44270" spans="1:6" ht="12.75" customHeight="1" x14ac:dyDescent="0.2">
      <c r="A44270" s="141"/>
      <c r="B44270" s="142"/>
      <c r="C44270" s="142"/>
      <c r="D44270" s="143"/>
      <c r="E44270" s="78" t="s">
        <v>4610</v>
      </c>
      <c r="F44270" s="79" t="s">
        <v>117</v>
      </c>
    </row>
    <row r="44271" spans="1:6" ht="409.6" hidden="1" customHeight="1" x14ac:dyDescent="0.2"/>
    <row r="44272" spans="1:6" ht="12.75" customHeight="1" x14ac:dyDescent="0.2">
      <c r="A44272" s="80" t="s">
        <v>4871</v>
      </c>
      <c r="B44272" s="81" t="s">
        <v>4872</v>
      </c>
      <c r="C44272" s="82" t="s">
        <v>4870</v>
      </c>
      <c r="D44272" s="82" t="s">
        <v>4873</v>
      </c>
      <c r="E44272" s="82" t="s">
        <v>4874</v>
      </c>
      <c r="F44272" s="83" t="s">
        <v>4875</v>
      </c>
    </row>
    <row r="44273" spans="1:6" ht="409.6" hidden="1" customHeight="1" x14ac:dyDescent="0.2"/>
    <row r="44274" spans="1:6" ht="25.5" customHeight="1" thickBot="1" x14ac:dyDescent="0.25">
      <c r="A44274" s="84" t="s">
        <v>7847</v>
      </c>
      <c r="B44274" s="85" t="s">
        <v>7848</v>
      </c>
      <c r="C44274" s="86" t="s">
        <v>117</v>
      </c>
      <c r="D44274" s="87">
        <v>1</v>
      </c>
      <c r="E44274" s="88">
        <v>156312</v>
      </c>
      <c r="F44274" s="89">
        <f>+D44274*E44274</f>
        <v>156312</v>
      </c>
    </row>
    <row r="44275" spans="1:6" ht="409.6" hidden="1" customHeight="1" thickBot="1" x14ac:dyDescent="0.25"/>
    <row r="44276" spans="1:6" ht="13.5" customHeight="1" thickBot="1" x14ac:dyDescent="0.25">
      <c r="A44276" s="90" t="s">
        <v>4883</v>
      </c>
      <c r="B44276" s="91"/>
      <c r="C44276" s="92">
        <v>78.371128748414407</v>
      </c>
      <c r="D44276" s="91"/>
      <c r="E44276" s="93" t="s">
        <v>4884</v>
      </c>
      <c r="F44276" s="94">
        <v>156312</v>
      </c>
    </row>
    <row r="44277" spans="1:6" ht="0.2" customHeight="1" x14ac:dyDescent="0.2"/>
    <row r="44278" spans="1:6" ht="12.75" customHeight="1" x14ac:dyDescent="0.2">
      <c r="A44278" s="80" t="s">
        <v>4871</v>
      </c>
      <c r="B44278" s="81" t="s">
        <v>4885</v>
      </c>
      <c r="C44278" s="82" t="s">
        <v>4870</v>
      </c>
      <c r="D44278" s="82" t="s">
        <v>4873</v>
      </c>
      <c r="E44278" s="82" t="s">
        <v>4874</v>
      </c>
      <c r="F44278" s="83" t="s">
        <v>4875</v>
      </c>
    </row>
    <row r="44279" spans="1:6" ht="409.6" hidden="1" customHeight="1" x14ac:dyDescent="0.2"/>
    <row r="44280" spans="1:6" ht="25.5" customHeight="1" thickBot="1" x14ac:dyDescent="0.25">
      <c r="A44280" s="84" t="s">
        <v>7849</v>
      </c>
      <c r="B44280" s="85" t="s">
        <v>7850</v>
      </c>
      <c r="C44280" s="86" t="s">
        <v>4888</v>
      </c>
      <c r="D44280" s="87">
        <v>0.1075</v>
      </c>
      <c r="E44280" s="88">
        <v>240438</v>
      </c>
      <c r="F44280" s="89">
        <f>+D44280*E44280</f>
        <v>25847.084999999999</v>
      </c>
    </row>
    <row r="44281" spans="1:6" ht="409.6" hidden="1" customHeight="1" thickBot="1" x14ac:dyDescent="0.25"/>
    <row r="44282" spans="1:6" ht="13.5" customHeight="1" thickBot="1" x14ac:dyDescent="0.25">
      <c r="A44282" s="90" t="s">
        <v>4893</v>
      </c>
      <c r="B44282" s="91"/>
      <c r="C44282" s="92">
        <v>12.959072654436399</v>
      </c>
      <c r="D44282" s="91"/>
      <c r="E44282" s="93" t="s">
        <v>4884</v>
      </c>
      <c r="F44282" s="94">
        <v>25847</v>
      </c>
    </row>
    <row r="44283" spans="1:6" ht="0.2" customHeight="1" x14ac:dyDescent="0.2"/>
    <row r="44284" spans="1:6" ht="12.75" customHeight="1" x14ac:dyDescent="0.2">
      <c r="A44284" s="80" t="s">
        <v>4871</v>
      </c>
      <c r="B44284" s="81" t="s">
        <v>4894</v>
      </c>
      <c r="C44284" s="82" t="s">
        <v>4870</v>
      </c>
      <c r="D44284" s="82" t="s">
        <v>4873</v>
      </c>
      <c r="E44284" s="82" t="s">
        <v>4874</v>
      </c>
      <c r="F44284" s="83" t="s">
        <v>4875</v>
      </c>
    </row>
    <row r="44285" spans="1:6" ht="409.6" hidden="1" customHeight="1" x14ac:dyDescent="0.2"/>
    <row r="44286" spans="1:6" ht="25.5" customHeight="1" thickBot="1" x14ac:dyDescent="0.25">
      <c r="A44286" s="84" t="s">
        <v>4895</v>
      </c>
      <c r="B44286" s="85" t="s">
        <v>4896</v>
      </c>
      <c r="C44286" s="86" t="s">
        <v>4897</v>
      </c>
      <c r="D44286" s="87">
        <v>0.05</v>
      </c>
      <c r="E44286" s="88">
        <v>25847</v>
      </c>
      <c r="F44286" s="89">
        <f>+D44286*E44286</f>
        <v>1292.3500000000001</v>
      </c>
    </row>
    <row r="44287" spans="1:6" ht="409.6" hidden="1" customHeight="1" thickBot="1" x14ac:dyDescent="0.25"/>
    <row r="44288" spans="1:6" ht="13.5" customHeight="1" thickBot="1" x14ac:dyDescent="0.25">
      <c r="A44288" s="90" t="s">
        <v>4898</v>
      </c>
      <c r="B44288" s="91"/>
      <c r="C44288" s="92">
        <v>0.64777815102456204</v>
      </c>
      <c r="D44288" s="91"/>
      <c r="E44288" s="93" t="s">
        <v>4884</v>
      </c>
      <c r="F44288" s="94">
        <v>1292</v>
      </c>
    </row>
    <row r="44289" spans="1:6" ht="0.2" customHeight="1" x14ac:dyDescent="0.2"/>
    <row r="44290" spans="1:6" ht="12.75" customHeight="1" x14ac:dyDescent="0.2">
      <c r="A44290" s="80" t="s">
        <v>4871</v>
      </c>
      <c r="B44290" s="81" t="s">
        <v>4899</v>
      </c>
      <c r="C44290" s="82" t="s">
        <v>4870</v>
      </c>
      <c r="D44290" s="82" t="s">
        <v>4873</v>
      </c>
      <c r="E44290" s="82" t="s">
        <v>4874</v>
      </c>
      <c r="F44290" s="83" t="s">
        <v>4875</v>
      </c>
    </row>
    <row r="44291" spans="1:6" ht="409.6" hidden="1" customHeight="1" x14ac:dyDescent="0.2"/>
    <row r="44292" spans="1:6" ht="25.5" customHeight="1" thickBot="1" x14ac:dyDescent="0.25">
      <c r="A44292" s="84" t="s">
        <v>7851</v>
      </c>
      <c r="B44292" s="85" t="s">
        <v>7852</v>
      </c>
      <c r="C44292" s="86" t="s">
        <v>109</v>
      </c>
      <c r="D44292" s="87">
        <v>1</v>
      </c>
      <c r="E44292" s="88">
        <v>16000</v>
      </c>
      <c r="F44292" s="89">
        <f>+D44292*E44292</f>
        <v>16000</v>
      </c>
    </row>
    <row r="44293" spans="1:6" ht="409.6" hidden="1" customHeight="1" thickBot="1" x14ac:dyDescent="0.25"/>
    <row r="44294" spans="1:6" ht="13.5" customHeight="1" thickBot="1" x14ac:dyDescent="0.25">
      <c r="A44294" s="90" t="s">
        <v>4904</v>
      </c>
      <c r="B44294" s="91"/>
      <c r="C44294" s="92">
        <v>8.0220204461246105</v>
      </c>
      <c r="D44294" s="91"/>
      <c r="E44294" s="93" t="s">
        <v>4884</v>
      </c>
      <c r="F44294" s="94">
        <v>16000</v>
      </c>
    </row>
    <row r="44295" spans="1:6" ht="0.2" customHeight="1" thickBot="1" x14ac:dyDescent="0.25"/>
    <row r="44296" spans="1:6" ht="12.75" customHeight="1" thickBot="1" x14ac:dyDescent="0.3">
      <c r="A44296" s="157" t="s">
        <v>4909</v>
      </c>
      <c r="B44296" s="158"/>
      <c r="C44296" s="158"/>
      <c r="D44296" s="158"/>
      <c r="E44296" s="159">
        <v>199451</v>
      </c>
      <c r="F44296" s="160"/>
    </row>
    <row r="44297" spans="1:6" ht="12.75" customHeight="1" x14ac:dyDescent="0.2"/>
    <row r="44298" spans="1:6" ht="12.75" customHeight="1" x14ac:dyDescent="0.2"/>
    <row r="44299" spans="1:6" ht="409.6" hidden="1" customHeight="1" x14ac:dyDescent="0.2"/>
    <row r="44300" spans="1:6" ht="12.75" customHeight="1" x14ac:dyDescent="0.25">
      <c r="A44300" s="144" t="s">
        <v>4868</v>
      </c>
      <c r="B44300" s="145"/>
      <c r="C44300" s="145"/>
      <c r="D44300" s="145"/>
      <c r="E44300" s="146"/>
      <c r="F44300" s="147"/>
    </row>
    <row r="44301" spans="1:6" ht="12.75" customHeight="1" x14ac:dyDescent="0.2">
      <c r="A44301" s="138" t="s">
        <v>4617</v>
      </c>
      <c r="B44301" s="139"/>
      <c r="C44301" s="139"/>
      <c r="D44301" s="140"/>
      <c r="E44301" s="76" t="s">
        <v>4869</v>
      </c>
      <c r="F44301" s="77" t="s">
        <v>4870</v>
      </c>
    </row>
    <row r="44302" spans="1:6" ht="12.75" customHeight="1" x14ac:dyDescent="0.2">
      <c r="A44302" s="141"/>
      <c r="B44302" s="142"/>
      <c r="C44302" s="142"/>
      <c r="D44302" s="143"/>
      <c r="E44302" s="78" t="s">
        <v>4612</v>
      </c>
      <c r="F44302" s="79" t="s">
        <v>263</v>
      </c>
    </row>
    <row r="44303" spans="1:6" ht="409.6" hidden="1" customHeight="1" x14ac:dyDescent="0.2"/>
    <row r="44304" spans="1:6" ht="12.75" customHeight="1" x14ac:dyDescent="0.2">
      <c r="A44304" s="80" t="s">
        <v>4871</v>
      </c>
      <c r="B44304" s="81" t="s">
        <v>4872</v>
      </c>
      <c r="C44304" s="82" t="s">
        <v>4870</v>
      </c>
      <c r="D44304" s="82" t="s">
        <v>4873</v>
      </c>
      <c r="E44304" s="82" t="s">
        <v>4874</v>
      </c>
      <c r="F44304" s="83" t="s">
        <v>4875</v>
      </c>
    </row>
    <row r="44305" spans="1:6" ht="409.6" hidden="1" customHeight="1" x14ac:dyDescent="0.2"/>
    <row r="44306" spans="1:6" ht="25.5" customHeight="1" x14ac:dyDescent="0.2">
      <c r="A44306" s="84" t="s">
        <v>7853</v>
      </c>
      <c r="B44306" s="85" t="s">
        <v>7854</v>
      </c>
      <c r="C44306" s="86" t="s">
        <v>9</v>
      </c>
      <c r="D44306" s="87">
        <v>0.11458</v>
      </c>
      <c r="E44306" s="88">
        <v>56876</v>
      </c>
      <c r="F44306" s="89">
        <f>+D44306*E44306</f>
        <v>6516.8520799999997</v>
      </c>
    </row>
    <row r="44307" spans="1:6" ht="409.6" hidden="1" customHeight="1" x14ac:dyDescent="0.2"/>
    <row r="44308" spans="1:6" ht="25.5" customHeight="1" x14ac:dyDescent="0.2">
      <c r="A44308" s="84" t="s">
        <v>6946</v>
      </c>
      <c r="B44308" s="85" t="s">
        <v>6947</v>
      </c>
      <c r="C44308" s="86" t="s">
        <v>7</v>
      </c>
      <c r="D44308" s="87">
        <v>0.1</v>
      </c>
      <c r="E44308" s="88">
        <v>8800</v>
      </c>
      <c r="F44308" s="89">
        <f>+D44308*E44308</f>
        <v>880</v>
      </c>
    </row>
    <row r="44309" spans="1:6" ht="409.6" hidden="1" customHeight="1" x14ac:dyDescent="0.2"/>
    <row r="44310" spans="1:6" ht="25.5" customHeight="1" x14ac:dyDescent="0.2">
      <c r="A44310" s="84" t="s">
        <v>7855</v>
      </c>
      <c r="B44310" s="85" t="s">
        <v>7856</v>
      </c>
      <c r="C44310" s="86" t="s">
        <v>9</v>
      </c>
      <c r="D44310" s="87">
        <v>4</v>
      </c>
      <c r="E44310" s="88">
        <v>81</v>
      </c>
      <c r="F44310" s="89">
        <f>+D44310*E44310</f>
        <v>324</v>
      </c>
    </row>
    <row r="44311" spans="1:6" ht="409.6" hidden="1" customHeight="1" x14ac:dyDescent="0.2"/>
    <row r="44312" spans="1:6" ht="25.5" customHeight="1" x14ac:dyDescent="0.2">
      <c r="A44312" s="84" t="s">
        <v>5680</v>
      </c>
      <c r="B44312" s="85" t="s">
        <v>5681</v>
      </c>
      <c r="C44312" s="86" t="s">
        <v>9</v>
      </c>
      <c r="D44312" s="87">
        <v>1</v>
      </c>
      <c r="E44312" s="88">
        <v>1310</v>
      </c>
      <c r="F44312" s="89">
        <f>+D44312*E44312</f>
        <v>1310</v>
      </c>
    </row>
    <row r="44313" spans="1:6" ht="409.6" hidden="1" customHeight="1" x14ac:dyDescent="0.2"/>
    <row r="44314" spans="1:6" ht="25.5" customHeight="1" x14ac:dyDescent="0.2">
      <c r="A44314" s="84" t="s">
        <v>6508</v>
      </c>
      <c r="B44314" s="85" t="s">
        <v>6509</v>
      </c>
      <c r="C44314" s="86" t="s">
        <v>9</v>
      </c>
      <c r="D44314" s="87">
        <v>2.333E-2</v>
      </c>
      <c r="E44314" s="88">
        <v>12450</v>
      </c>
      <c r="F44314" s="89">
        <f>+D44314*E44314</f>
        <v>290.45850000000002</v>
      </c>
    </row>
    <row r="44315" spans="1:6" ht="409.6" hidden="1" customHeight="1" x14ac:dyDescent="0.2"/>
    <row r="44316" spans="1:6" ht="25.5" customHeight="1" x14ac:dyDescent="0.2">
      <c r="A44316" s="84" t="s">
        <v>5535</v>
      </c>
      <c r="B44316" s="85" t="s">
        <v>5536</v>
      </c>
      <c r="C44316" s="86" t="s">
        <v>4880</v>
      </c>
      <c r="D44316" s="87">
        <v>1.167E-2</v>
      </c>
      <c r="E44316" s="88">
        <v>106400</v>
      </c>
      <c r="F44316" s="89">
        <f>+D44316*E44316</f>
        <v>1241.6879999999999</v>
      </c>
    </row>
    <row r="44317" spans="1:6" ht="409.6" hidden="1" customHeight="1" x14ac:dyDescent="0.2"/>
    <row r="44318" spans="1:6" ht="25.5" customHeight="1" thickBot="1" x14ac:dyDescent="0.25">
      <c r="A44318" s="84" t="s">
        <v>5539</v>
      </c>
      <c r="B44318" s="85" t="s">
        <v>5540</v>
      </c>
      <c r="C44318" s="86" t="s">
        <v>4880</v>
      </c>
      <c r="D44318" s="87">
        <v>1.9439999999999999E-2</v>
      </c>
      <c r="E44318" s="88">
        <v>171600</v>
      </c>
      <c r="F44318" s="89">
        <f>+D44318*E44318</f>
        <v>3335.904</v>
      </c>
    </row>
    <row r="44319" spans="1:6" ht="409.6" hidden="1" customHeight="1" thickBot="1" x14ac:dyDescent="0.25"/>
    <row r="44320" spans="1:6" ht="13.5" customHeight="1" thickBot="1" x14ac:dyDescent="0.25">
      <c r="A44320" s="90" t="s">
        <v>4883</v>
      </c>
      <c r="B44320" s="91"/>
      <c r="C44320" s="92">
        <v>28.2672361195851</v>
      </c>
      <c r="D44320" s="91"/>
      <c r="E44320" s="93" t="s">
        <v>4884</v>
      </c>
      <c r="F44320" s="94">
        <v>13899</v>
      </c>
    </row>
    <row r="44321" spans="1:6" ht="0.2" customHeight="1" x14ac:dyDescent="0.2"/>
    <row r="44322" spans="1:6" ht="12.75" customHeight="1" x14ac:dyDescent="0.2">
      <c r="A44322" s="80" t="s">
        <v>4871</v>
      </c>
      <c r="B44322" s="81" t="s">
        <v>4885</v>
      </c>
      <c r="C44322" s="82" t="s">
        <v>4870</v>
      </c>
      <c r="D44322" s="82" t="s">
        <v>4873</v>
      </c>
      <c r="E44322" s="82" t="s">
        <v>4874</v>
      </c>
      <c r="F44322" s="83" t="s">
        <v>4875</v>
      </c>
    </row>
    <row r="44323" spans="1:6" ht="409.6" hidden="1" customHeight="1" x14ac:dyDescent="0.2"/>
    <row r="44324" spans="1:6" ht="25.5" customHeight="1" x14ac:dyDescent="0.2">
      <c r="A44324" s="84" t="s">
        <v>5541</v>
      </c>
      <c r="B44324" s="85" t="s">
        <v>5542</v>
      </c>
      <c r="C44324" s="86" t="s">
        <v>4888</v>
      </c>
      <c r="D44324" s="87">
        <v>4.87E-2</v>
      </c>
      <c r="E44324" s="88">
        <v>198902</v>
      </c>
      <c r="F44324" s="89">
        <f>+D44324*E44324</f>
        <v>9686.5274000000009</v>
      </c>
    </row>
    <row r="44325" spans="1:6" ht="409.6" hidden="1" customHeight="1" x14ac:dyDescent="0.2"/>
    <row r="44326" spans="1:6" ht="25.5" customHeight="1" x14ac:dyDescent="0.2">
      <c r="A44326" s="84" t="s">
        <v>4947</v>
      </c>
      <c r="B44326" s="85" t="s">
        <v>4948</v>
      </c>
      <c r="C44326" s="86" t="s">
        <v>4888</v>
      </c>
      <c r="D44326" s="87">
        <v>7.8E-2</v>
      </c>
      <c r="E44326" s="88">
        <v>198902</v>
      </c>
      <c r="F44326" s="89">
        <f>+D44326*E44326</f>
        <v>15514.356</v>
      </c>
    </row>
    <row r="44327" spans="1:6" ht="409.6" hidden="1" customHeight="1" x14ac:dyDescent="0.2"/>
    <row r="44328" spans="1:6" ht="25.5" customHeight="1" thickBot="1" x14ac:dyDescent="0.25">
      <c r="A44328" s="84" t="s">
        <v>5543</v>
      </c>
      <c r="B44328" s="85" t="s">
        <v>5544</v>
      </c>
      <c r="C44328" s="86" t="s">
        <v>4888</v>
      </c>
      <c r="D44328" s="87">
        <v>3.4000000000000002E-2</v>
      </c>
      <c r="E44328" s="88">
        <v>117001</v>
      </c>
      <c r="F44328" s="89">
        <f>+D44328*E44328</f>
        <v>3978.0340000000001</v>
      </c>
    </row>
    <row r="44329" spans="1:6" ht="409.6" hidden="1" customHeight="1" thickBot="1" x14ac:dyDescent="0.25"/>
    <row r="44330" spans="1:6" ht="13.5" customHeight="1" thickBot="1" x14ac:dyDescent="0.25">
      <c r="A44330" s="90" t="s">
        <v>4893</v>
      </c>
      <c r="B44330" s="91"/>
      <c r="C44330" s="92">
        <v>59.343095383363803</v>
      </c>
      <c r="D44330" s="91"/>
      <c r="E44330" s="93" t="s">
        <v>4884</v>
      </c>
      <c r="F44330" s="94">
        <v>29179</v>
      </c>
    </row>
    <row r="44331" spans="1:6" ht="0.2" customHeight="1" x14ac:dyDescent="0.2"/>
    <row r="44332" spans="1:6" ht="12.75" customHeight="1" x14ac:dyDescent="0.2">
      <c r="A44332" s="80" t="s">
        <v>4871</v>
      </c>
      <c r="B44332" s="81" t="s">
        <v>4894</v>
      </c>
      <c r="C44332" s="82" t="s">
        <v>4870</v>
      </c>
      <c r="D44332" s="82" t="s">
        <v>4873</v>
      </c>
      <c r="E44332" s="82" t="s">
        <v>4874</v>
      </c>
      <c r="F44332" s="83" t="s">
        <v>4875</v>
      </c>
    </row>
    <row r="44333" spans="1:6" ht="409.6" hidden="1" customHeight="1" x14ac:dyDescent="0.2"/>
    <row r="44334" spans="1:6" ht="25.5" customHeight="1" thickBot="1" x14ac:dyDescent="0.25">
      <c r="A44334" s="84" t="s">
        <v>4895</v>
      </c>
      <c r="B44334" s="85" t="s">
        <v>4896</v>
      </c>
      <c r="C44334" s="86" t="s">
        <v>4897</v>
      </c>
      <c r="D44334" s="87">
        <v>0.05</v>
      </c>
      <c r="E44334" s="88">
        <v>29179</v>
      </c>
      <c r="F44334" s="89">
        <f>+D44334*E44334</f>
        <v>1458.95</v>
      </c>
    </row>
    <row r="44335" spans="1:6" ht="409.6" hidden="1" customHeight="1" thickBot="1" x14ac:dyDescent="0.25"/>
    <row r="44336" spans="1:6" ht="13.5" customHeight="1" thickBot="1" x14ac:dyDescent="0.25">
      <c r="A44336" s="90" t="s">
        <v>4898</v>
      </c>
      <c r="B44336" s="91"/>
      <c r="C44336" s="92">
        <v>2.9672564571893401</v>
      </c>
      <c r="D44336" s="91"/>
      <c r="E44336" s="93" t="s">
        <v>4884</v>
      </c>
      <c r="F44336" s="94">
        <v>1459</v>
      </c>
    </row>
    <row r="44337" spans="1:6" ht="0.2" customHeight="1" x14ac:dyDescent="0.2"/>
    <row r="44338" spans="1:6" ht="12.75" customHeight="1" x14ac:dyDescent="0.2">
      <c r="A44338" s="80" t="s">
        <v>4871</v>
      </c>
      <c r="B44338" s="81" t="s">
        <v>4899</v>
      </c>
      <c r="C44338" s="82" t="s">
        <v>4870</v>
      </c>
      <c r="D44338" s="82" t="s">
        <v>4873</v>
      </c>
      <c r="E44338" s="82" t="s">
        <v>4874</v>
      </c>
      <c r="F44338" s="83" t="s">
        <v>4875</v>
      </c>
    </row>
    <row r="44339" spans="1:6" ht="409.6" hidden="1" customHeight="1" x14ac:dyDescent="0.2"/>
    <row r="44340" spans="1:6" ht="25.5" customHeight="1" x14ac:dyDescent="0.2">
      <c r="A44340" s="84" t="s">
        <v>5521</v>
      </c>
      <c r="B44340" s="85" t="s">
        <v>5522</v>
      </c>
      <c r="C44340" s="86" t="s">
        <v>109</v>
      </c>
      <c r="D44340" s="87">
        <v>0.05</v>
      </c>
      <c r="E44340" s="88">
        <v>62164</v>
      </c>
      <c r="F44340" s="89">
        <f>+D44340*E44340</f>
        <v>3108.2000000000003</v>
      </c>
    </row>
    <row r="44341" spans="1:6" ht="409.6" hidden="1" customHeight="1" x14ac:dyDescent="0.2"/>
    <row r="44342" spans="1:6" ht="25.5" customHeight="1" thickBot="1" x14ac:dyDescent="0.25">
      <c r="A44342" s="84" t="s">
        <v>5075</v>
      </c>
      <c r="B44342" s="85" t="s">
        <v>5076</v>
      </c>
      <c r="C44342" s="86" t="s">
        <v>109</v>
      </c>
      <c r="D44342" s="87">
        <v>0.05</v>
      </c>
      <c r="E44342" s="88">
        <v>30495</v>
      </c>
      <c r="F44342" s="89">
        <f>+D44342*E44342</f>
        <v>1524.75</v>
      </c>
    </row>
    <row r="44343" spans="1:6" ht="409.6" hidden="1" customHeight="1" x14ac:dyDescent="0.2"/>
    <row r="44344" spans="1:6" ht="13.5" customHeight="1" thickBot="1" x14ac:dyDescent="0.25">
      <c r="A44344" s="90" t="s">
        <v>4904</v>
      </c>
      <c r="B44344" s="91"/>
      <c r="C44344" s="92">
        <v>9.4224120398616993</v>
      </c>
      <c r="D44344" s="91"/>
      <c r="E44344" s="93" t="s">
        <v>4884</v>
      </c>
      <c r="F44344" s="94">
        <v>4633</v>
      </c>
    </row>
    <row r="44345" spans="1:6" ht="0.2" customHeight="1" thickBot="1" x14ac:dyDescent="0.25"/>
    <row r="44346" spans="1:6" ht="12.75" customHeight="1" thickBot="1" x14ac:dyDescent="0.3">
      <c r="A44346" s="157" t="s">
        <v>4909</v>
      </c>
      <c r="B44346" s="158"/>
      <c r="C44346" s="158"/>
      <c r="D44346" s="158"/>
      <c r="E44346" s="159">
        <v>49170</v>
      </c>
      <c r="F44346" s="160"/>
    </row>
    <row r="44347" spans="1:6" ht="12.75" customHeight="1" x14ac:dyDescent="0.2"/>
    <row r="44348" spans="1:6" ht="12.75" customHeight="1" x14ac:dyDescent="0.2"/>
    <row r="44349" spans="1:6" ht="409.6" hidden="1" customHeight="1" x14ac:dyDescent="0.2"/>
    <row r="44350" spans="1:6" ht="12.75" customHeight="1" x14ac:dyDescent="0.25">
      <c r="A44350" s="144" t="s">
        <v>4868</v>
      </c>
      <c r="B44350" s="145"/>
      <c r="C44350" s="145"/>
      <c r="D44350" s="145"/>
      <c r="E44350" s="146"/>
      <c r="F44350" s="147"/>
    </row>
    <row r="44351" spans="1:6" ht="12.75" customHeight="1" x14ac:dyDescent="0.2">
      <c r="A44351" s="138" t="s">
        <v>4619</v>
      </c>
      <c r="B44351" s="139"/>
      <c r="C44351" s="139"/>
      <c r="D44351" s="140"/>
      <c r="E44351" s="76" t="s">
        <v>4869</v>
      </c>
      <c r="F44351" s="77" t="s">
        <v>4870</v>
      </c>
    </row>
    <row r="44352" spans="1:6" ht="12.75" customHeight="1" x14ac:dyDescent="0.2">
      <c r="A44352" s="141"/>
      <c r="B44352" s="142"/>
      <c r="C44352" s="142"/>
      <c r="D44352" s="143"/>
      <c r="E44352" s="78" t="s">
        <v>4614</v>
      </c>
      <c r="F44352" s="79" t="s">
        <v>263</v>
      </c>
    </row>
    <row r="44353" spans="1:6" ht="409.6" hidden="1" customHeight="1" x14ac:dyDescent="0.2"/>
    <row r="44354" spans="1:6" ht="12.75" customHeight="1" x14ac:dyDescent="0.2">
      <c r="A44354" s="80" t="s">
        <v>4871</v>
      </c>
      <c r="B44354" s="81" t="s">
        <v>4872</v>
      </c>
      <c r="C44354" s="82" t="s">
        <v>4870</v>
      </c>
      <c r="D44354" s="82" t="s">
        <v>4873</v>
      </c>
      <c r="E44354" s="82" t="s">
        <v>4874</v>
      </c>
      <c r="F44354" s="83" t="s">
        <v>4875</v>
      </c>
    </row>
    <row r="44355" spans="1:6" ht="409.6" hidden="1" customHeight="1" x14ac:dyDescent="0.2"/>
    <row r="44356" spans="1:6" ht="25.5" customHeight="1" x14ac:dyDescent="0.2">
      <c r="A44356" s="84" t="s">
        <v>7853</v>
      </c>
      <c r="B44356" s="85" t="s">
        <v>7854</v>
      </c>
      <c r="C44356" s="86" t="s">
        <v>9</v>
      </c>
      <c r="D44356" s="87">
        <v>0.17360999999999999</v>
      </c>
      <c r="E44356" s="88">
        <v>56876</v>
      </c>
      <c r="F44356" s="89">
        <f>+D44356*E44356</f>
        <v>9874.2423599999984</v>
      </c>
    </row>
    <row r="44357" spans="1:6" ht="409.6" hidden="1" customHeight="1" x14ac:dyDescent="0.2"/>
    <row r="44358" spans="1:6" ht="25.5" customHeight="1" x14ac:dyDescent="0.2">
      <c r="A44358" s="84" t="s">
        <v>6946</v>
      </c>
      <c r="B44358" s="85" t="s">
        <v>6947</v>
      </c>
      <c r="C44358" s="86" t="s">
        <v>7</v>
      </c>
      <c r="D44358" s="87">
        <v>0.16667000000000001</v>
      </c>
      <c r="E44358" s="88">
        <v>8800</v>
      </c>
      <c r="F44358" s="89">
        <f>+D44358*E44358</f>
        <v>1466.6960000000001</v>
      </c>
    </row>
    <row r="44359" spans="1:6" ht="409.6" hidden="1" customHeight="1" x14ac:dyDescent="0.2"/>
    <row r="44360" spans="1:6" ht="25.5" customHeight="1" x14ac:dyDescent="0.2">
      <c r="A44360" s="84" t="s">
        <v>7855</v>
      </c>
      <c r="B44360" s="85" t="s">
        <v>7856</v>
      </c>
      <c r="C44360" s="86" t="s">
        <v>9</v>
      </c>
      <c r="D44360" s="87">
        <v>6</v>
      </c>
      <c r="E44360" s="88">
        <v>81</v>
      </c>
      <c r="F44360" s="89">
        <f>+D44360*E44360</f>
        <v>486</v>
      </c>
    </row>
    <row r="44361" spans="1:6" ht="409.6" hidden="1" customHeight="1" x14ac:dyDescent="0.2"/>
    <row r="44362" spans="1:6" ht="25.5" customHeight="1" x14ac:dyDescent="0.2">
      <c r="A44362" s="84" t="s">
        <v>5680</v>
      </c>
      <c r="B44362" s="85" t="s">
        <v>5681</v>
      </c>
      <c r="C44362" s="86" t="s">
        <v>9</v>
      </c>
      <c r="D44362" s="87">
        <v>1.3</v>
      </c>
      <c r="E44362" s="88">
        <v>1310</v>
      </c>
      <c r="F44362" s="89">
        <f>+D44362*E44362</f>
        <v>1703</v>
      </c>
    </row>
    <row r="44363" spans="1:6" ht="409.6" hidden="1" customHeight="1" x14ac:dyDescent="0.2"/>
    <row r="44364" spans="1:6" ht="25.5" customHeight="1" x14ac:dyDescent="0.2">
      <c r="A44364" s="84" t="s">
        <v>6508</v>
      </c>
      <c r="B44364" s="85" t="s">
        <v>6509</v>
      </c>
      <c r="C44364" s="86" t="s">
        <v>9</v>
      </c>
      <c r="D44364" s="87">
        <v>3.5000000000000003E-2</v>
      </c>
      <c r="E44364" s="88">
        <v>12450</v>
      </c>
      <c r="F44364" s="89">
        <f>+D44364*E44364</f>
        <v>435.75000000000006</v>
      </c>
    </row>
    <row r="44365" spans="1:6" ht="409.6" hidden="1" customHeight="1" x14ac:dyDescent="0.2"/>
    <row r="44366" spans="1:6" ht="25.5" customHeight="1" x14ac:dyDescent="0.2">
      <c r="A44366" s="84" t="s">
        <v>5535</v>
      </c>
      <c r="B44366" s="85" t="s">
        <v>5536</v>
      </c>
      <c r="C44366" s="86" t="s">
        <v>4880</v>
      </c>
      <c r="D44366" s="87">
        <v>1.7500000000000002E-2</v>
      </c>
      <c r="E44366" s="88">
        <v>106400</v>
      </c>
      <c r="F44366" s="89">
        <f>+D44366*E44366</f>
        <v>1862.0000000000002</v>
      </c>
    </row>
    <row r="44367" spans="1:6" ht="409.6" hidden="1" customHeight="1" x14ac:dyDescent="0.2"/>
    <row r="44368" spans="1:6" ht="25.5" customHeight="1" thickBot="1" x14ac:dyDescent="0.25">
      <c r="A44368" s="84" t="s">
        <v>5539</v>
      </c>
      <c r="B44368" s="85" t="s">
        <v>5540</v>
      </c>
      <c r="C44368" s="86" t="s">
        <v>4880</v>
      </c>
      <c r="D44368" s="87">
        <v>2.9170000000000001E-2</v>
      </c>
      <c r="E44368" s="88">
        <v>171600</v>
      </c>
      <c r="F44368" s="89">
        <f>+D44368*E44368</f>
        <v>5005.5720000000001</v>
      </c>
    </row>
    <row r="44369" spans="1:6" ht="409.6" hidden="1" customHeight="1" thickBot="1" x14ac:dyDescent="0.25"/>
    <row r="44370" spans="1:6" ht="13.5" customHeight="1" thickBot="1" x14ac:dyDescent="0.25">
      <c r="A44370" s="90" t="s">
        <v>4883</v>
      </c>
      <c r="B44370" s="91"/>
      <c r="C44370" s="92">
        <v>34.314985011694198</v>
      </c>
      <c r="D44370" s="91"/>
      <c r="E44370" s="93" t="s">
        <v>4884</v>
      </c>
      <c r="F44370" s="94">
        <v>20834</v>
      </c>
    </row>
    <row r="44371" spans="1:6" ht="0.2" customHeight="1" x14ac:dyDescent="0.2"/>
    <row r="44372" spans="1:6" ht="12.75" customHeight="1" x14ac:dyDescent="0.2">
      <c r="A44372" s="80" t="s">
        <v>4871</v>
      </c>
      <c r="B44372" s="81" t="s">
        <v>4885</v>
      </c>
      <c r="C44372" s="82" t="s">
        <v>4870</v>
      </c>
      <c r="D44372" s="82" t="s">
        <v>4873</v>
      </c>
      <c r="E44372" s="82" t="s">
        <v>4874</v>
      </c>
      <c r="F44372" s="83" t="s">
        <v>4875</v>
      </c>
    </row>
    <row r="44373" spans="1:6" ht="409.6" hidden="1" customHeight="1" x14ac:dyDescent="0.2"/>
    <row r="44374" spans="1:6" ht="25.5" customHeight="1" x14ac:dyDescent="0.2">
      <c r="A44374" s="84" t="s">
        <v>5541</v>
      </c>
      <c r="B44374" s="85" t="s">
        <v>5542</v>
      </c>
      <c r="C44374" s="86" t="s">
        <v>4888</v>
      </c>
      <c r="D44374" s="87">
        <v>5.3600000000000002E-2</v>
      </c>
      <c r="E44374" s="88">
        <v>198902</v>
      </c>
      <c r="F44374" s="89">
        <f>+D44374*E44374</f>
        <v>10661.147200000001</v>
      </c>
    </row>
    <row r="44375" spans="1:6" ht="409.6" hidden="1" customHeight="1" x14ac:dyDescent="0.2"/>
    <row r="44376" spans="1:6" ht="25.5" customHeight="1" x14ac:dyDescent="0.2">
      <c r="A44376" s="84" t="s">
        <v>4947</v>
      </c>
      <c r="B44376" s="85" t="s">
        <v>4948</v>
      </c>
      <c r="C44376" s="86" t="s">
        <v>4888</v>
      </c>
      <c r="D44376" s="87">
        <v>8.77E-2</v>
      </c>
      <c r="E44376" s="88">
        <v>198902</v>
      </c>
      <c r="F44376" s="89">
        <f>+D44376*E44376</f>
        <v>17443.705399999999</v>
      </c>
    </row>
    <row r="44377" spans="1:6" ht="409.6" hidden="1" customHeight="1" x14ac:dyDescent="0.2"/>
    <row r="44378" spans="1:6" ht="25.5" customHeight="1" thickBot="1" x14ac:dyDescent="0.25">
      <c r="A44378" s="84" t="s">
        <v>5543</v>
      </c>
      <c r="B44378" s="85" t="s">
        <v>5544</v>
      </c>
      <c r="C44378" s="86" t="s">
        <v>4888</v>
      </c>
      <c r="D44378" s="87">
        <v>4.2500000000000003E-2</v>
      </c>
      <c r="E44378" s="88">
        <v>117001</v>
      </c>
      <c r="F44378" s="89">
        <f>+D44378*E44378</f>
        <v>4972.5425000000005</v>
      </c>
    </row>
    <row r="44379" spans="1:6" ht="409.6" hidden="1" customHeight="1" thickBot="1" x14ac:dyDescent="0.25"/>
    <row r="44380" spans="1:6" ht="13.5" customHeight="1" thickBot="1" x14ac:dyDescent="0.25">
      <c r="A44380" s="90" t="s">
        <v>4893</v>
      </c>
      <c r="B44380" s="91"/>
      <c r="C44380" s="92">
        <v>54.481668149026603</v>
      </c>
      <c r="D44380" s="91"/>
      <c r="E44380" s="93" t="s">
        <v>4884</v>
      </c>
      <c r="F44380" s="94">
        <v>33078</v>
      </c>
    </row>
    <row r="44381" spans="1:6" ht="0.2" customHeight="1" x14ac:dyDescent="0.2"/>
    <row r="44382" spans="1:6" ht="12.75" customHeight="1" x14ac:dyDescent="0.2">
      <c r="A44382" s="80" t="s">
        <v>4871</v>
      </c>
      <c r="B44382" s="81" t="s">
        <v>4894</v>
      </c>
      <c r="C44382" s="82" t="s">
        <v>4870</v>
      </c>
      <c r="D44382" s="82" t="s">
        <v>4873</v>
      </c>
      <c r="E44382" s="82" t="s">
        <v>4874</v>
      </c>
      <c r="F44382" s="83" t="s">
        <v>4875</v>
      </c>
    </row>
    <row r="44383" spans="1:6" ht="409.6" hidden="1" customHeight="1" x14ac:dyDescent="0.2"/>
    <row r="44384" spans="1:6" ht="25.5" customHeight="1" thickBot="1" x14ac:dyDescent="0.25">
      <c r="A44384" s="84" t="s">
        <v>4895</v>
      </c>
      <c r="B44384" s="85" t="s">
        <v>4896</v>
      </c>
      <c r="C44384" s="86" t="s">
        <v>4897</v>
      </c>
      <c r="D44384" s="87">
        <v>0.05</v>
      </c>
      <c r="E44384" s="88">
        <v>33078</v>
      </c>
      <c r="F44384" s="89">
        <f>+D44384*E44384</f>
        <v>1653.9</v>
      </c>
    </row>
    <row r="44385" spans="1:6" ht="409.6" hidden="1" customHeight="1" thickBot="1" x14ac:dyDescent="0.25"/>
    <row r="44386" spans="1:6" ht="13.5" customHeight="1" thickBot="1" x14ac:dyDescent="0.25">
      <c r="A44386" s="90" t="s">
        <v>4898</v>
      </c>
      <c r="B44386" s="91"/>
      <c r="C44386" s="92">
        <v>2.7242481141087702</v>
      </c>
      <c r="D44386" s="91"/>
      <c r="E44386" s="93" t="s">
        <v>4884</v>
      </c>
      <c r="F44386" s="94">
        <v>1654</v>
      </c>
    </row>
    <row r="44387" spans="1:6" ht="0.2" customHeight="1" x14ac:dyDescent="0.2"/>
    <row r="44388" spans="1:6" ht="12.75" customHeight="1" x14ac:dyDescent="0.2">
      <c r="A44388" s="80" t="s">
        <v>4871</v>
      </c>
      <c r="B44388" s="81" t="s">
        <v>4899</v>
      </c>
      <c r="C44388" s="82" t="s">
        <v>4870</v>
      </c>
      <c r="D44388" s="82" t="s">
        <v>4873</v>
      </c>
      <c r="E44388" s="82" t="s">
        <v>4874</v>
      </c>
      <c r="F44388" s="83" t="s">
        <v>4875</v>
      </c>
    </row>
    <row r="44389" spans="1:6" ht="409.6" hidden="1" customHeight="1" x14ac:dyDescent="0.2"/>
    <row r="44390" spans="1:6" ht="25.5" customHeight="1" x14ac:dyDescent="0.2">
      <c r="A44390" s="84" t="s">
        <v>5521</v>
      </c>
      <c r="B44390" s="85" t="s">
        <v>5522</v>
      </c>
      <c r="C44390" s="86" t="s">
        <v>109</v>
      </c>
      <c r="D44390" s="87">
        <v>5.5559999999999998E-2</v>
      </c>
      <c r="E44390" s="88">
        <v>62164</v>
      </c>
      <c r="F44390" s="89">
        <f>+D44390*E44390</f>
        <v>3453.8318399999998</v>
      </c>
    </row>
    <row r="44391" spans="1:6" ht="409.6" hidden="1" customHeight="1" x14ac:dyDescent="0.2"/>
    <row r="44392" spans="1:6" ht="25.5" customHeight="1" thickBot="1" x14ac:dyDescent="0.25">
      <c r="A44392" s="84" t="s">
        <v>5075</v>
      </c>
      <c r="B44392" s="85" t="s">
        <v>5076</v>
      </c>
      <c r="C44392" s="86" t="s">
        <v>109</v>
      </c>
      <c r="D44392" s="87">
        <v>5.5559999999999998E-2</v>
      </c>
      <c r="E44392" s="88">
        <v>30495</v>
      </c>
      <c r="F44392" s="89">
        <f>+D44392*E44392</f>
        <v>1694.3021999999999</v>
      </c>
    </row>
    <row r="44393" spans="1:6" ht="409.6" hidden="1" customHeight="1" thickBot="1" x14ac:dyDescent="0.25"/>
    <row r="44394" spans="1:6" ht="13.5" customHeight="1" thickBot="1" x14ac:dyDescent="0.25">
      <c r="A44394" s="90" t="s">
        <v>4904</v>
      </c>
      <c r="B44394" s="91"/>
      <c r="C44394" s="92">
        <v>8.4790987251704699</v>
      </c>
      <c r="D44394" s="91"/>
      <c r="E44394" s="93" t="s">
        <v>4884</v>
      </c>
      <c r="F44394" s="94">
        <v>5148</v>
      </c>
    </row>
    <row r="44395" spans="1:6" ht="0.2" customHeight="1" thickBot="1" x14ac:dyDescent="0.25"/>
    <row r="44396" spans="1:6" ht="12.75" customHeight="1" thickBot="1" x14ac:dyDescent="0.3">
      <c r="A44396" s="157" t="s">
        <v>4909</v>
      </c>
      <c r="B44396" s="158"/>
      <c r="C44396" s="158"/>
      <c r="D44396" s="158"/>
      <c r="E44396" s="159">
        <v>60714</v>
      </c>
      <c r="F44396" s="160"/>
    </row>
    <row r="44397" spans="1:6" ht="12.75" customHeight="1" x14ac:dyDescent="0.2"/>
    <row r="44398" spans="1:6" ht="12.75" customHeight="1" x14ac:dyDescent="0.2"/>
    <row r="44399" spans="1:6" ht="409.6" hidden="1" customHeight="1" x14ac:dyDescent="0.2"/>
    <row r="44400" spans="1:6" ht="12.75" customHeight="1" x14ac:dyDescent="0.25">
      <c r="A44400" s="144" t="s">
        <v>4868</v>
      </c>
      <c r="B44400" s="145"/>
      <c r="C44400" s="145"/>
      <c r="D44400" s="145"/>
      <c r="E44400" s="146"/>
      <c r="F44400" s="147"/>
    </row>
    <row r="44401" spans="1:6" ht="12.75" customHeight="1" x14ac:dyDescent="0.2">
      <c r="A44401" s="138" t="s">
        <v>4620</v>
      </c>
      <c r="B44401" s="139"/>
      <c r="C44401" s="139"/>
      <c r="D44401" s="140"/>
      <c r="E44401" s="76" t="s">
        <v>4869</v>
      </c>
      <c r="F44401" s="77" t="s">
        <v>4870</v>
      </c>
    </row>
    <row r="44402" spans="1:6" ht="12.75" customHeight="1" x14ac:dyDescent="0.2">
      <c r="A44402" s="141"/>
      <c r="B44402" s="142"/>
      <c r="C44402" s="142"/>
      <c r="D44402" s="143"/>
      <c r="E44402" s="78" t="s">
        <v>4616</v>
      </c>
      <c r="F44402" s="79" t="s">
        <v>263</v>
      </c>
    </row>
    <row r="44403" spans="1:6" ht="409.6" hidden="1" customHeight="1" x14ac:dyDescent="0.2"/>
    <row r="44404" spans="1:6" ht="12.75" customHeight="1" x14ac:dyDescent="0.2">
      <c r="A44404" s="80" t="s">
        <v>4871</v>
      </c>
      <c r="B44404" s="81" t="s">
        <v>4872</v>
      </c>
      <c r="C44404" s="82" t="s">
        <v>4870</v>
      </c>
      <c r="D44404" s="82" t="s">
        <v>4873</v>
      </c>
      <c r="E44404" s="82" t="s">
        <v>4874</v>
      </c>
      <c r="F44404" s="83" t="s">
        <v>4875</v>
      </c>
    </row>
    <row r="44405" spans="1:6" ht="409.6" hidden="1" customHeight="1" x14ac:dyDescent="0.2"/>
    <row r="44406" spans="1:6" ht="25.5" customHeight="1" x14ac:dyDescent="0.2">
      <c r="A44406" s="84" t="s">
        <v>5710</v>
      </c>
      <c r="B44406" s="85" t="s">
        <v>5711</v>
      </c>
      <c r="C44406" s="86" t="s">
        <v>263</v>
      </c>
      <c r="D44406" s="87">
        <v>1.03</v>
      </c>
      <c r="E44406" s="88">
        <v>240</v>
      </c>
      <c r="F44406" s="89">
        <f>+D44406*E44406</f>
        <v>247.20000000000002</v>
      </c>
    </row>
    <row r="44407" spans="1:6" ht="409.6" hidden="1" customHeight="1" x14ac:dyDescent="0.2"/>
    <row r="44408" spans="1:6" ht="25.5" customHeight="1" x14ac:dyDescent="0.2">
      <c r="A44408" s="84" t="s">
        <v>5621</v>
      </c>
      <c r="B44408" s="85" t="s">
        <v>5622</v>
      </c>
      <c r="C44408" s="86" t="s">
        <v>9</v>
      </c>
      <c r="D44408" s="87">
        <v>0.35</v>
      </c>
      <c r="E44408" s="88">
        <v>41756</v>
      </c>
      <c r="F44408" s="89">
        <f>+D44408*E44408</f>
        <v>14614.599999999999</v>
      </c>
    </row>
    <row r="44409" spans="1:6" ht="409.6" hidden="1" customHeight="1" x14ac:dyDescent="0.2"/>
    <row r="44410" spans="1:6" ht="25.5" customHeight="1" thickBot="1" x14ac:dyDescent="0.25">
      <c r="A44410" s="84" t="s">
        <v>5716</v>
      </c>
      <c r="B44410" s="85" t="s">
        <v>5717</v>
      </c>
      <c r="C44410" s="86" t="s">
        <v>263</v>
      </c>
      <c r="D44410" s="87">
        <v>1</v>
      </c>
      <c r="E44410" s="88">
        <v>8110</v>
      </c>
      <c r="F44410" s="89">
        <f>+D44410*E44410</f>
        <v>8110</v>
      </c>
    </row>
    <row r="44411" spans="1:6" ht="409.6" hidden="1" customHeight="1" x14ac:dyDescent="0.2"/>
    <row r="44412" spans="1:6" ht="13.5" customHeight="1" thickBot="1" x14ac:dyDescent="0.25">
      <c r="A44412" s="90" t="s">
        <v>4883</v>
      </c>
      <c r="B44412" s="91"/>
      <c r="C44412" s="92">
        <v>76.387457187510407</v>
      </c>
      <c r="D44412" s="91"/>
      <c r="E44412" s="93" t="s">
        <v>4884</v>
      </c>
      <c r="F44412" s="94">
        <v>22972</v>
      </c>
    </row>
    <row r="44413" spans="1:6" ht="0.2" customHeight="1" x14ac:dyDescent="0.2"/>
    <row r="44414" spans="1:6" ht="12.75" customHeight="1" x14ac:dyDescent="0.2">
      <c r="A44414" s="80" t="s">
        <v>4871</v>
      </c>
      <c r="B44414" s="81" t="s">
        <v>4885</v>
      </c>
      <c r="C44414" s="82" t="s">
        <v>4870</v>
      </c>
      <c r="D44414" s="82" t="s">
        <v>4873</v>
      </c>
      <c r="E44414" s="82" t="s">
        <v>4874</v>
      </c>
      <c r="F44414" s="83" t="s">
        <v>4875</v>
      </c>
    </row>
    <row r="44415" spans="1:6" ht="409.6" hidden="1" customHeight="1" x14ac:dyDescent="0.2"/>
    <row r="44416" spans="1:6" ht="25.5" customHeight="1" thickBot="1" x14ac:dyDescent="0.25">
      <c r="A44416" s="84" t="s">
        <v>4947</v>
      </c>
      <c r="B44416" s="85" t="s">
        <v>4948</v>
      </c>
      <c r="C44416" s="86" t="s">
        <v>4888</v>
      </c>
      <c r="D44416" s="87">
        <v>3.4000000000000002E-2</v>
      </c>
      <c r="E44416" s="88">
        <v>198902</v>
      </c>
      <c r="F44416" s="89">
        <f>+D44416*E44416</f>
        <v>6762.6680000000006</v>
      </c>
    </row>
    <row r="44417" spans="1:6" ht="409.6" hidden="1" customHeight="1" thickBot="1" x14ac:dyDescent="0.25"/>
    <row r="44418" spans="1:6" ht="13.5" customHeight="1" thickBot="1" x14ac:dyDescent="0.25">
      <c r="A44418" s="90" t="s">
        <v>4893</v>
      </c>
      <c r="B44418" s="91"/>
      <c r="C44418" s="92">
        <v>22.488611046453599</v>
      </c>
      <c r="D44418" s="91"/>
      <c r="E44418" s="93" t="s">
        <v>4884</v>
      </c>
      <c r="F44418" s="94">
        <v>6763</v>
      </c>
    </row>
    <row r="44419" spans="1:6" ht="0.2" customHeight="1" x14ac:dyDescent="0.2"/>
    <row r="44420" spans="1:6" ht="12.75" customHeight="1" x14ac:dyDescent="0.2">
      <c r="A44420" s="80" t="s">
        <v>4871</v>
      </c>
      <c r="B44420" s="81" t="s">
        <v>4894</v>
      </c>
      <c r="C44420" s="82" t="s">
        <v>4870</v>
      </c>
      <c r="D44420" s="82" t="s">
        <v>4873</v>
      </c>
      <c r="E44420" s="82" t="s">
        <v>4874</v>
      </c>
      <c r="F44420" s="83" t="s">
        <v>4875</v>
      </c>
    </row>
    <row r="44421" spans="1:6" ht="409.6" hidden="1" customHeight="1" x14ac:dyDescent="0.2"/>
    <row r="44422" spans="1:6" ht="25.5" customHeight="1" thickBot="1" x14ac:dyDescent="0.25">
      <c r="A44422" s="84" t="s">
        <v>4895</v>
      </c>
      <c r="B44422" s="85" t="s">
        <v>4896</v>
      </c>
      <c r="C44422" s="86" t="s">
        <v>4897</v>
      </c>
      <c r="D44422" s="87">
        <v>0.05</v>
      </c>
      <c r="E44422" s="88">
        <v>6763</v>
      </c>
      <c r="F44422" s="89">
        <f>+D44422*E44422</f>
        <v>338.15000000000003</v>
      </c>
    </row>
    <row r="44423" spans="1:6" ht="409.6" hidden="1" customHeight="1" thickBot="1" x14ac:dyDescent="0.25"/>
    <row r="44424" spans="1:6" ht="13.5" customHeight="1" thickBot="1" x14ac:dyDescent="0.25">
      <c r="A44424" s="90" t="s">
        <v>4898</v>
      </c>
      <c r="B44424" s="91"/>
      <c r="C44424" s="92">
        <v>1.12393176603598</v>
      </c>
      <c r="D44424" s="91"/>
      <c r="E44424" s="93" t="s">
        <v>4884</v>
      </c>
      <c r="F44424" s="94">
        <v>338</v>
      </c>
    </row>
    <row r="44425" spans="1:6" ht="0.2" customHeight="1" thickBot="1" x14ac:dyDescent="0.25"/>
    <row r="44426" spans="1:6" ht="12.75" customHeight="1" thickBot="1" x14ac:dyDescent="0.3">
      <c r="A44426" s="157" t="s">
        <v>4909</v>
      </c>
      <c r="B44426" s="158"/>
      <c r="C44426" s="158"/>
      <c r="D44426" s="158"/>
      <c r="E44426" s="159">
        <v>30073</v>
      </c>
      <c r="F44426" s="160"/>
    </row>
    <row r="44427" spans="1:6" ht="12.75" customHeight="1" x14ac:dyDescent="0.2"/>
    <row r="44428" spans="1:6" ht="12.75" customHeight="1" x14ac:dyDescent="0.2"/>
    <row r="44429" spans="1:6" ht="409.6" hidden="1" customHeight="1" x14ac:dyDescent="0.2"/>
    <row r="44430" spans="1:6" ht="12.75" customHeight="1" x14ac:dyDescent="0.25">
      <c r="A44430" s="144" t="s">
        <v>4868</v>
      </c>
      <c r="B44430" s="145"/>
      <c r="C44430" s="145"/>
      <c r="D44430" s="145"/>
      <c r="E44430" s="146"/>
      <c r="F44430" s="147"/>
    </row>
    <row r="44431" spans="1:6" ht="12.75" customHeight="1" x14ac:dyDescent="0.2">
      <c r="A44431" s="138" t="s">
        <v>4621</v>
      </c>
      <c r="B44431" s="139"/>
      <c r="C44431" s="139"/>
      <c r="D44431" s="140"/>
      <c r="E44431" s="76" t="s">
        <v>4869</v>
      </c>
      <c r="F44431" s="77" t="s">
        <v>4870</v>
      </c>
    </row>
    <row r="44432" spans="1:6" ht="12.75" customHeight="1" x14ac:dyDescent="0.2">
      <c r="A44432" s="141"/>
      <c r="B44432" s="142"/>
      <c r="C44432" s="142"/>
      <c r="D44432" s="143"/>
      <c r="E44432" s="78" t="s">
        <v>4618</v>
      </c>
      <c r="F44432" s="79" t="s">
        <v>9</v>
      </c>
    </row>
    <row r="44433" spans="1:6" ht="409.6" hidden="1" customHeight="1" x14ac:dyDescent="0.2"/>
    <row r="44434" spans="1:6" ht="12.75" customHeight="1" x14ac:dyDescent="0.2">
      <c r="A44434" s="80" t="s">
        <v>4871</v>
      </c>
      <c r="B44434" s="81" t="s">
        <v>4872</v>
      </c>
      <c r="C44434" s="82" t="s">
        <v>4870</v>
      </c>
      <c r="D44434" s="82" t="s">
        <v>4873</v>
      </c>
      <c r="E44434" s="82" t="s">
        <v>4874</v>
      </c>
      <c r="F44434" s="83" t="s">
        <v>4875</v>
      </c>
    </row>
    <row r="44435" spans="1:6" ht="409.6" hidden="1" customHeight="1" x14ac:dyDescent="0.2"/>
    <row r="44436" spans="1:6" ht="25.5" customHeight="1" thickBot="1" x14ac:dyDescent="0.25">
      <c r="A44436" s="84" t="s">
        <v>7857</v>
      </c>
      <c r="B44436" s="85" t="s">
        <v>7858</v>
      </c>
      <c r="C44436" s="86" t="s">
        <v>9</v>
      </c>
      <c r="D44436" s="87">
        <v>1</v>
      </c>
      <c r="E44436" s="88">
        <v>214000</v>
      </c>
      <c r="F44436" s="89">
        <f>+D44436*E44436</f>
        <v>214000</v>
      </c>
    </row>
    <row r="44437" spans="1:6" ht="409.6" hidden="1" customHeight="1" thickBot="1" x14ac:dyDescent="0.25"/>
    <row r="44438" spans="1:6" ht="13.5" customHeight="1" thickBot="1" x14ac:dyDescent="0.25">
      <c r="A44438" s="90" t="s">
        <v>4883</v>
      </c>
      <c r="B44438" s="91"/>
      <c r="C44438" s="92">
        <v>94.8283120117339</v>
      </c>
      <c r="D44438" s="91"/>
      <c r="E44438" s="93" t="s">
        <v>4884</v>
      </c>
      <c r="F44438" s="94">
        <v>214000</v>
      </c>
    </row>
    <row r="44439" spans="1:6" ht="0.2" customHeight="1" x14ac:dyDescent="0.2"/>
    <row r="44440" spans="1:6" ht="12.75" customHeight="1" x14ac:dyDescent="0.2">
      <c r="A44440" s="80" t="s">
        <v>4871</v>
      </c>
      <c r="B44440" s="81" t="s">
        <v>4885</v>
      </c>
      <c r="C44440" s="82" t="s">
        <v>4870</v>
      </c>
      <c r="D44440" s="82" t="s">
        <v>4873</v>
      </c>
      <c r="E44440" s="82" t="s">
        <v>4874</v>
      </c>
      <c r="F44440" s="83" t="s">
        <v>4875</v>
      </c>
    </row>
    <row r="44441" spans="1:6" ht="409.6" hidden="1" customHeight="1" x14ac:dyDescent="0.2"/>
    <row r="44442" spans="1:6" ht="25.5" customHeight="1" thickBot="1" x14ac:dyDescent="0.25">
      <c r="A44442" s="84" t="s">
        <v>5284</v>
      </c>
      <c r="B44442" s="85" t="s">
        <v>5285</v>
      </c>
      <c r="C44442" s="86" t="s">
        <v>4888</v>
      </c>
      <c r="D44442" s="87">
        <v>0.05</v>
      </c>
      <c r="E44442" s="88">
        <v>222303</v>
      </c>
      <c r="F44442" s="89">
        <f>+D44442*E44442</f>
        <v>11115.150000000001</v>
      </c>
    </row>
    <row r="44443" spans="1:6" ht="409.6" hidden="1" customHeight="1" thickBot="1" x14ac:dyDescent="0.25"/>
    <row r="44444" spans="1:6" ht="13.5" customHeight="1" thickBot="1" x14ac:dyDescent="0.25">
      <c r="A44444" s="90" t="s">
        <v>4893</v>
      </c>
      <c r="B44444" s="91"/>
      <c r="C44444" s="92">
        <v>4.9253116262169296</v>
      </c>
      <c r="D44444" s="91"/>
      <c r="E44444" s="93" t="s">
        <v>4884</v>
      </c>
      <c r="F44444" s="94">
        <v>11115</v>
      </c>
    </row>
    <row r="44445" spans="1:6" ht="0.2" customHeight="1" x14ac:dyDescent="0.2"/>
    <row r="44446" spans="1:6" ht="12.75" customHeight="1" x14ac:dyDescent="0.2">
      <c r="A44446" s="80" t="s">
        <v>4871</v>
      </c>
      <c r="B44446" s="81" t="s">
        <v>4894</v>
      </c>
      <c r="C44446" s="82" t="s">
        <v>4870</v>
      </c>
      <c r="D44446" s="82" t="s">
        <v>4873</v>
      </c>
      <c r="E44446" s="82" t="s">
        <v>4874</v>
      </c>
      <c r="F44446" s="83" t="s">
        <v>4875</v>
      </c>
    </row>
    <row r="44447" spans="1:6" ht="409.6" hidden="1" customHeight="1" x14ac:dyDescent="0.2"/>
    <row r="44448" spans="1:6" ht="25.5" customHeight="1" thickBot="1" x14ac:dyDescent="0.25">
      <c r="A44448" s="84" t="s">
        <v>4895</v>
      </c>
      <c r="B44448" s="85" t="s">
        <v>4896</v>
      </c>
      <c r="C44448" s="86" t="s">
        <v>4897</v>
      </c>
      <c r="D44448" s="87">
        <v>0.05</v>
      </c>
      <c r="E44448" s="88">
        <v>11115</v>
      </c>
      <c r="F44448" s="89">
        <f>+D44448*E44448</f>
        <v>555.75</v>
      </c>
    </row>
    <row r="44449" spans="1:6" ht="409.6" hidden="1" customHeight="1" thickBot="1" x14ac:dyDescent="0.25"/>
    <row r="44450" spans="1:6" ht="13.5" customHeight="1" thickBot="1" x14ac:dyDescent="0.25">
      <c r="A44450" s="90" t="s">
        <v>4898</v>
      </c>
      <c r="B44450" s="91"/>
      <c r="C44450" s="92">
        <v>0.24637636204917801</v>
      </c>
      <c r="D44450" s="91"/>
      <c r="E44450" s="93" t="s">
        <v>4884</v>
      </c>
      <c r="F44450" s="94">
        <v>556</v>
      </c>
    </row>
    <row r="44451" spans="1:6" ht="0.2" customHeight="1" thickBot="1" x14ac:dyDescent="0.25"/>
    <row r="44452" spans="1:6" ht="12.75" customHeight="1" thickBot="1" x14ac:dyDescent="0.3">
      <c r="A44452" s="157" t="s">
        <v>4909</v>
      </c>
      <c r="B44452" s="158"/>
      <c r="C44452" s="158"/>
      <c r="D44452" s="158"/>
      <c r="E44452" s="159">
        <v>225671</v>
      </c>
      <c r="F44452" s="160"/>
    </row>
    <row r="44453" spans="1:6" ht="12.75" customHeight="1" x14ac:dyDescent="0.2"/>
    <row r="44454" spans="1:6" ht="12.75" customHeight="1" x14ac:dyDescent="0.2"/>
    <row r="44455" spans="1:6" ht="409.6" hidden="1" customHeight="1" x14ac:dyDescent="0.2"/>
    <row r="44456" spans="1:6" ht="12.75" customHeight="1" x14ac:dyDescent="0.25">
      <c r="A44456" s="144" t="s">
        <v>4868</v>
      </c>
      <c r="B44456" s="145"/>
      <c r="C44456" s="145"/>
      <c r="D44456" s="145"/>
      <c r="E44456" s="146"/>
      <c r="F44456" s="147"/>
    </row>
    <row r="44457" spans="1:6" ht="12.75" customHeight="1" x14ac:dyDescent="0.2">
      <c r="A44457" s="138" t="s">
        <v>4625</v>
      </c>
      <c r="B44457" s="139"/>
      <c r="C44457" s="139"/>
      <c r="D44457" s="140"/>
      <c r="E44457" s="76" t="s">
        <v>4869</v>
      </c>
      <c r="F44457" s="77" t="s">
        <v>4870</v>
      </c>
    </row>
    <row r="44458" spans="1:6" ht="12.75" customHeight="1" x14ac:dyDescent="0.2">
      <c r="A44458" s="141"/>
      <c r="B44458" s="142"/>
      <c r="C44458" s="142"/>
      <c r="D44458" s="143"/>
      <c r="E44458" s="78" t="s">
        <v>4624</v>
      </c>
      <c r="F44458" s="79" t="s">
        <v>117</v>
      </c>
    </row>
    <row r="44459" spans="1:6" ht="409.6" hidden="1" customHeight="1" x14ac:dyDescent="0.2"/>
    <row r="44460" spans="1:6" ht="12.75" customHeight="1" x14ac:dyDescent="0.2">
      <c r="A44460" s="80" t="s">
        <v>4871</v>
      </c>
      <c r="B44460" s="81" t="s">
        <v>4872</v>
      </c>
      <c r="C44460" s="82" t="s">
        <v>4870</v>
      </c>
      <c r="D44460" s="82" t="s">
        <v>4873</v>
      </c>
      <c r="E44460" s="82" t="s">
        <v>4874</v>
      </c>
      <c r="F44460" s="83" t="s">
        <v>4875</v>
      </c>
    </row>
    <row r="44461" spans="1:6" ht="409.6" hidden="1" customHeight="1" x14ac:dyDescent="0.2"/>
    <row r="44462" spans="1:6" ht="25.5" customHeight="1" x14ac:dyDescent="0.2">
      <c r="A44462" s="84" t="s">
        <v>7859</v>
      </c>
      <c r="B44462" s="85" t="s">
        <v>7860</v>
      </c>
      <c r="C44462" s="86" t="s">
        <v>117</v>
      </c>
      <c r="D44462" s="87">
        <v>1.03</v>
      </c>
      <c r="E44462" s="88">
        <v>93945</v>
      </c>
      <c r="F44462" s="89">
        <f>+D44462*E44462</f>
        <v>96763.35</v>
      </c>
    </row>
    <row r="44463" spans="1:6" ht="409.6" hidden="1" customHeight="1" x14ac:dyDescent="0.2"/>
    <row r="44464" spans="1:6" ht="25.5" customHeight="1" x14ac:dyDescent="0.2">
      <c r="A44464" s="84" t="s">
        <v>7861</v>
      </c>
      <c r="B44464" s="85" t="s">
        <v>7862</v>
      </c>
      <c r="C44464" s="86" t="s">
        <v>263</v>
      </c>
      <c r="D44464" s="87">
        <v>1.0623499999999999</v>
      </c>
      <c r="E44464" s="88">
        <v>27166</v>
      </c>
      <c r="F44464" s="89">
        <f>+D44464*E44464</f>
        <v>28859.800099999997</v>
      </c>
    </row>
    <row r="44465" spans="1:6" ht="409.6" hidden="1" customHeight="1" x14ac:dyDescent="0.2"/>
    <row r="44466" spans="1:6" ht="25.5" customHeight="1" x14ac:dyDescent="0.2">
      <c r="A44466" s="84" t="s">
        <v>7863</v>
      </c>
      <c r="B44466" s="85" t="s">
        <v>7864</v>
      </c>
      <c r="C44466" s="86" t="s">
        <v>263</v>
      </c>
      <c r="D44466" s="87">
        <v>0.17949999999999999</v>
      </c>
      <c r="E44466" s="88">
        <v>38900</v>
      </c>
      <c r="F44466" s="89">
        <f>+D44466*E44466</f>
        <v>6982.5499999999993</v>
      </c>
    </row>
    <row r="44467" spans="1:6" ht="409.6" hidden="1" customHeight="1" x14ac:dyDescent="0.2"/>
    <row r="44468" spans="1:6" ht="25.5" customHeight="1" x14ac:dyDescent="0.2">
      <c r="A44468" s="84" t="s">
        <v>7865</v>
      </c>
      <c r="B44468" s="85" t="s">
        <v>7866</v>
      </c>
      <c r="C44468" s="86" t="s">
        <v>263</v>
      </c>
      <c r="D44468" s="87">
        <v>0.54742000000000002</v>
      </c>
      <c r="E44468" s="88">
        <v>2000</v>
      </c>
      <c r="F44468" s="89">
        <f>+D44468*E44468</f>
        <v>1094.8400000000001</v>
      </c>
    </row>
    <row r="44469" spans="1:6" ht="409.6" hidden="1" customHeight="1" x14ac:dyDescent="0.2"/>
    <row r="44470" spans="1:6" ht="25.5" customHeight="1" x14ac:dyDescent="0.2">
      <c r="A44470" s="84" t="s">
        <v>7867</v>
      </c>
      <c r="B44470" s="85" t="s">
        <v>7868</v>
      </c>
      <c r="C44470" s="86" t="s">
        <v>263</v>
      </c>
      <c r="D44470" s="87">
        <v>0.22525999999999999</v>
      </c>
      <c r="E44470" s="88">
        <v>8500</v>
      </c>
      <c r="F44470" s="89">
        <f>+D44470*E44470</f>
        <v>1914.7099999999998</v>
      </c>
    </row>
    <row r="44471" spans="1:6" ht="409.6" hidden="1" customHeight="1" x14ac:dyDescent="0.2"/>
    <row r="44472" spans="1:6" ht="25.5" customHeight="1" thickBot="1" x14ac:dyDescent="0.25">
      <c r="A44472" s="84" t="s">
        <v>7869</v>
      </c>
      <c r="B44472" s="85" t="s">
        <v>7870</v>
      </c>
      <c r="C44472" s="86" t="s">
        <v>263</v>
      </c>
      <c r="D44472" s="87">
        <v>0.8</v>
      </c>
      <c r="E44472" s="88">
        <v>14100</v>
      </c>
      <c r="F44472" s="89">
        <f>+D44472*E44472</f>
        <v>11280</v>
      </c>
    </row>
    <row r="44473" spans="1:6" ht="409.6" hidden="1" customHeight="1" thickBot="1" x14ac:dyDescent="0.25"/>
    <row r="44474" spans="1:6" ht="13.5" customHeight="1" thickBot="1" x14ac:dyDescent="0.25">
      <c r="A44474" s="90" t="s">
        <v>4883</v>
      </c>
      <c r="B44474" s="91"/>
      <c r="C44474" s="92">
        <v>99.730469200844595</v>
      </c>
      <c r="D44474" s="91"/>
      <c r="E44474" s="93" t="s">
        <v>4884</v>
      </c>
      <c r="F44474" s="94">
        <f>SUM(F44462:F44472)</f>
        <v>146895.25009999998</v>
      </c>
    </row>
    <row r="44475" spans="1:6" ht="0.2" customHeight="1" x14ac:dyDescent="0.2"/>
    <row r="44476" spans="1:6" ht="12.75" customHeight="1" x14ac:dyDescent="0.2">
      <c r="A44476" s="80" t="s">
        <v>4871</v>
      </c>
      <c r="B44476" s="81" t="s">
        <v>4894</v>
      </c>
      <c r="C44476" s="82" t="s">
        <v>4870</v>
      </c>
      <c r="D44476" s="82" t="s">
        <v>4873</v>
      </c>
      <c r="E44476" s="82" t="s">
        <v>4874</v>
      </c>
      <c r="F44476" s="83" t="s">
        <v>4875</v>
      </c>
    </row>
    <row r="44477" spans="1:6" ht="409.6" hidden="1" customHeight="1" x14ac:dyDescent="0.2"/>
    <row r="44478" spans="1:6" ht="25.5" customHeight="1" thickBot="1" x14ac:dyDescent="0.25">
      <c r="A44478" s="84" t="s">
        <v>7871</v>
      </c>
      <c r="B44478" s="85" t="s">
        <v>7872</v>
      </c>
      <c r="C44478" s="86" t="s">
        <v>7873</v>
      </c>
      <c r="D44478" s="87">
        <v>0.05</v>
      </c>
      <c r="E44478" s="88">
        <v>378</v>
      </c>
      <c r="F44478" s="89">
        <f>+D44478*E44478</f>
        <v>18.900000000000002</v>
      </c>
    </row>
    <row r="44479" spans="1:6" ht="409.6" hidden="1" customHeight="1" thickBot="1" x14ac:dyDescent="0.25"/>
    <row r="44480" spans="1:6" ht="13.5" customHeight="1" thickBot="1" x14ac:dyDescent="0.25">
      <c r="A44480" s="90" t="s">
        <v>4898</v>
      </c>
      <c r="B44480" s="91"/>
      <c r="C44480" s="92">
        <v>1.2899458901645001E-2</v>
      </c>
      <c r="D44480" s="91"/>
      <c r="E44480" s="93" t="s">
        <v>4884</v>
      </c>
      <c r="F44480" s="94">
        <f>SUM(F44478)</f>
        <v>18.900000000000002</v>
      </c>
    </row>
    <row r="44481" spans="1:6" ht="0.2" customHeight="1" x14ac:dyDescent="0.2"/>
    <row r="44482" spans="1:6" ht="12.75" customHeight="1" x14ac:dyDescent="0.2">
      <c r="A44482" s="80" t="s">
        <v>4871</v>
      </c>
      <c r="B44482" s="81" t="s">
        <v>4899</v>
      </c>
      <c r="C44482" s="82" t="s">
        <v>4870</v>
      </c>
      <c r="D44482" s="82" t="s">
        <v>4873</v>
      </c>
      <c r="E44482" s="82" t="s">
        <v>4874</v>
      </c>
      <c r="F44482" s="83" t="s">
        <v>4875</v>
      </c>
    </row>
    <row r="44483" spans="1:6" ht="409.6" hidden="1" customHeight="1" x14ac:dyDescent="0.2"/>
    <row r="44484" spans="1:6" ht="25.5" customHeight="1" thickBot="1" x14ac:dyDescent="0.25">
      <c r="A44484" s="84" t="s">
        <v>5012</v>
      </c>
      <c r="B44484" s="85" t="s">
        <v>5013</v>
      </c>
      <c r="C44484" s="86" t="s">
        <v>109</v>
      </c>
      <c r="D44484" s="87">
        <v>1.6310000000000002E-2</v>
      </c>
      <c r="E44484" s="88">
        <v>23200</v>
      </c>
      <c r="F44484" s="89">
        <f>+D44484*E44484</f>
        <v>378.39200000000005</v>
      </c>
    </row>
    <row r="44485" spans="1:6" ht="409.6" hidden="1" customHeight="1" thickBot="1" x14ac:dyDescent="0.25"/>
    <row r="44486" spans="1:6" ht="13.5" customHeight="1" thickBot="1" x14ac:dyDescent="0.25">
      <c r="A44486" s="90" t="s">
        <v>4904</v>
      </c>
      <c r="B44486" s="91"/>
      <c r="C44486" s="92">
        <v>0.25663134025377998</v>
      </c>
      <c r="D44486" s="91"/>
      <c r="E44486" s="93" t="s">
        <v>4884</v>
      </c>
      <c r="F44486" s="94">
        <f>SUM(F44484)</f>
        <v>378.39200000000005</v>
      </c>
    </row>
    <row r="44487" spans="1:6" ht="0.2" customHeight="1" thickBot="1" x14ac:dyDescent="0.25"/>
    <row r="44488" spans="1:6" ht="12.75" customHeight="1" thickBot="1" x14ac:dyDescent="0.3">
      <c r="A44488" s="135" t="s">
        <v>4909</v>
      </c>
      <c r="B44488" s="136"/>
      <c r="C44488" s="136"/>
      <c r="D44488" s="136"/>
      <c r="E44488" s="137"/>
      <c r="F44488" s="165">
        <f>SUM(F44474,F44480,F44486)</f>
        <v>147292.54209999996</v>
      </c>
    </row>
    <row r="44489" spans="1:6" ht="12.75" customHeight="1" x14ac:dyDescent="0.2"/>
    <row r="44490" spans="1:6" ht="12.75" customHeight="1" x14ac:dyDescent="0.2"/>
    <row r="44491" spans="1:6" ht="409.6" hidden="1" customHeight="1" x14ac:dyDescent="0.2"/>
    <row r="44492" spans="1:6" ht="12.75" customHeight="1" x14ac:dyDescent="0.25">
      <c r="A44492" s="144" t="s">
        <v>4868</v>
      </c>
      <c r="B44492" s="145"/>
      <c r="C44492" s="145"/>
      <c r="D44492" s="145"/>
      <c r="E44492" s="146"/>
      <c r="F44492" s="147"/>
    </row>
    <row r="44493" spans="1:6" ht="12.75" customHeight="1" x14ac:dyDescent="0.2">
      <c r="A44493" s="138" t="s">
        <v>4627</v>
      </c>
      <c r="B44493" s="139"/>
      <c r="C44493" s="139"/>
      <c r="D44493" s="140"/>
      <c r="E44493" s="76" t="s">
        <v>4869</v>
      </c>
      <c r="F44493" s="77" t="s">
        <v>4870</v>
      </c>
    </row>
    <row r="44494" spans="1:6" ht="12.75" customHeight="1" x14ac:dyDescent="0.2">
      <c r="A44494" s="141"/>
      <c r="B44494" s="142"/>
      <c r="C44494" s="142"/>
      <c r="D44494" s="143"/>
      <c r="E44494" s="78" t="s">
        <v>4626</v>
      </c>
      <c r="F44494" s="79" t="s">
        <v>117</v>
      </c>
    </row>
    <row r="44495" spans="1:6" ht="409.6" hidden="1" customHeight="1" x14ac:dyDescent="0.2"/>
    <row r="44496" spans="1:6" ht="12.75" customHeight="1" x14ac:dyDescent="0.2">
      <c r="A44496" s="80" t="s">
        <v>4871</v>
      </c>
      <c r="B44496" s="81" t="s">
        <v>4872</v>
      </c>
      <c r="C44496" s="82" t="s">
        <v>4870</v>
      </c>
      <c r="D44496" s="82" t="s">
        <v>4873</v>
      </c>
      <c r="E44496" s="82" t="s">
        <v>4874</v>
      </c>
      <c r="F44496" s="83" t="s">
        <v>4875</v>
      </c>
    </row>
    <row r="44497" spans="1:6" ht="409.6" hidden="1" customHeight="1" x14ac:dyDescent="0.2"/>
    <row r="44498" spans="1:6" ht="25.5" customHeight="1" thickBot="1" x14ac:dyDescent="0.25">
      <c r="A44498" s="84" t="s">
        <v>7874</v>
      </c>
      <c r="B44498" s="85" t="s">
        <v>7875</v>
      </c>
      <c r="C44498" s="86" t="s">
        <v>117</v>
      </c>
      <c r="D44498" s="87">
        <v>1.05</v>
      </c>
      <c r="E44498" s="88">
        <v>104000</v>
      </c>
      <c r="F44498" s="89">
        <f>+D44498*E44498</f>
        <v>109200</v>
      </c>
    </row>
    <row r="44499" spans="1:6" ht="409.6" hidden="1" customHeight="1" thickBot="1" x14ac:dyDescent="0.25"/>
    <row r="44500" spans="1:6" ht="13.5" customHeight="1" thickBot="1" x14ac:dyDescent="0.25">
      <c r="A44500" s="90" t="s">
        <v>4883</v>
      </c>
      <c r="B44500" s="91"/>
      <c r="C44500" s="92">
        <v>99.251974587131798</v>
      </c>
      <c r="D44500" s="91"/>
      <c r="E44500" s="93" t="s">
        <v>4884</v>
      </c>
      <c r="F44500" s="94">
        <f>SUM(F44498)</f>
        <v>109200</v>
      </c>
    </row>
    <row r="44501" spans="1:6" ht="0.2" customHeight="1" x14ac:dyDescent="0.2"/>
    <row r="44502" spans="1:6" ht="12.75" customHeight="1" x14ac:dyDescent="0.2">
      <c r="A44502" s="80" t="s">
        <v>4871</v>
      </c>
      <c r="B44502" s="81" t="s">
        <v>4894</v>
      </c>
      <c r="C44502" s="82" t="s">
        <v>4870</v>
      </c>
      <c r="D44502" s="82" t="s">
        <v>4873</v>
      </c>
      <c r="E44502" s="82" t="s">
        <v>4874</v>
      </c>
      <c r="F44502" s="83" t="s">
        <v>4875</v>
      </c>
    </row>
    <row r="44503" spans="1:6" ht="409.6" hidden="1" customHeight="1" x14ac:dyDescent="0.2"/>
    <row r="44504" spans="1:6" ht="25.5" customHeight="1" thickBot="1" x14ac:dyDescent="0.25">
      <c r="A44504" s="84" t="s">
        <v>7871</v>
      </c>
      <c r="B44504" s="85" t="s">
        <v>7872</v>
      </c>
      <c r="C44504" s="86" t="s">
        <v>7873</v>
      </c>
      <c r="D44504" s="87">
        <v>0.05</v>
      </c>
      <c r="E44504" s="88">
        <v>784</v>
      </c>
      <c r="F44504" s="89">
        <f>+D44504*E44504</f>
        <v>39.200000000000003</v>
      </c>
    </row>
    <row r="44505" spans="1:6" ht="409.6" hidden="1" customHeight="1" thickBot="1" x14ac:dyDescent="0.25"/>
    <row r="44506" spans="1:6" ht="13.5" customHeight="1" thickBot="1" x14ac:dyDescent="0.25">
      <c r="A44506" s="90" t="s">
        <v>4898</v>
      </c>
      <c r="B44506" s="91"/>
      <c r="C44506" s="92">
        <v>3.5447133781118502E-2</v>
      </c>
      <c r="D44506" s="91"/>
      <c r="E44506" s="93" t="s">
        <v>4884</v>
      </c>
      <c r="F44506" s="94">
        <f>SUM(F44504)</f>
        <v>39.200000000000003</v>
      </c>
    </row>
    <row r="44507" spans="1:6" ht="0.2" customHeight="1" x14ac:dyDescent="0.2"/>
    <row r="44508" spans="1:6" ht="12.75" customHeight="1" x14ac:dyDescent="0.2">
      <c r="A44508" s="80" t="s">
        <v>4871</v>
      </c>
      <c r="B44508" s="81" t="s">
        <v>4899</v>
      </c>
      <c r="C44508" s="82" t="s">
        <v>4870</v>
      </c>
      <c r="D44508" s="82" t="s">
        <v>4873</v>
      </c>
      <c r="E44508" s="82" t="s">
        <v>4874</v>
      </c>
      <c r="F44508" s="83" t="s">
        <v>4875</v>
      </c>
    </row>
    <row r="44509" spans="1:6" ht="409.6" hidden="1" customHeight="1" x14ac:dyDescent="0.2"/>
    <row r="44510" spans="1:6" ht="25.5" customHeight="1" thickBot="1" x14ac:dyDescent="0.25">
      <c r="A44510" s="84" t="s">
        <v>5012</v>
      </c>
      <c r="B44510" s="85" t="s">
        <v>5013</v>
      </c>
      <c r="C44510" s="86" t="s">
        <v>109</v>
      </c>
      <c r="D44510" s="87">
        <v>3.3779999999999998E-2</v>
      </c>
      <c r="E44510" s="88">
        <v>23200</v>
      </c>
      <c r="F44510" s="89">
        <f>+D44510*E44510</f>
        <v>783.69599999999991</v>
      </c>
    </row>
    <row r="44511" spans="1:6" ht="409.6" hidden="1" customHeight="1" thickBot="1" x14ac:dyDescent="0.25"/>
    <row r="44512" spans="1:6" ht="13.5" customHeight="1" thickBot="1" x14ac:dyDescent="0.25">
      <c r="A44512" s="90" t="s">
        <v>4904</v>
      </c>
      <c r="B44512" s="91"/>
      <c r="C44512" s="92">
        <v>0.71257827908710003</v>
      </c>
      <c r="D44512" s="91"/>
      <c r="E44512" s="93" t="s">
        <v>4884</v>
      </c>
      <c r="F44512" s="94">
        <f>SUM(F44510)</f>
        <v>783.69599999999991</v>
      </c>
    </row>
    <row r="44513" spans="1:6" ht="0.2" customHeight="1" thickBot="1" x14ac:dyDescent="0.25"/>
    <row r="44514" spans="1:6" ht="12.75" customHeight="1" thickBot="1" x14ac:dyDescent="0.3">
      <c r="A44514" s="135" t="s">
        <v>4909</v>
      </c>
      <c r="B44514" s="136"/>
      <c r="C44514" s="136"/>
      <c r="D44514" s="136"/>
      <c r="E44514" s="137"/>
      <c r="F44514" s="165">
        <f>SUM(F44500,F44506,F44512)</f>
        <v>110022.89599999999</v>
      </c>
    </row>
    <row r="44515" spans="1:6" ht="12.75" customHeight="1" x14ac:dyDescent="0.2"/>
    <row r="44516" spans="1:6" ht="12.75" customHeight="1" x14ac:dyDescent="0.2"/>
    <row r="44517" spans="1:6" ht="409.6" hidden="1" customHeight="1" x14ac:dyDescent="0.2"/>
    <row r="44518" spans="1:6" ht="12.75" customHeight="1" x14ac:dyDescent="0.25">
      <c r="A44518" s="144" t="s">
        <v>4868</v>
      </c>
      <c r="B44518" s="145"/>
      <c r="C44518" s="145"/>
      <c r="D44518" s="145"/>
      <c r="E44518" s="146"/>
      <c r="F44518" s="147"/>
    </row>
    <row r="44519" spans="1:6" ht="12.75" customHeight="1" x14ac:dyDescent="0.2">
      <c r="A44519" s="138" t="s">
        <v>4629</v>
      </c>
      <c r="B44519" s="139"/>
      <c r="C44519" s="139"/>
      <c r="D44519" s="140"/>
      <c r="E44519" s="76" t="s">
        <v>4869</v>
      </c>
      <c r="F44519" s="77" t="s">
        <v>4870</v>
      </c>
    </row>
    <row r="44520" spans="1:6" ht="12.75" customHeight="1" x14ac:dyDescent="0.2">
      <c r="A44520" s="141"/>
      <c r="B44520" s="142"/>
      <c r="C44520" s="142"/>
      <c r="D44520" s="143"/>
      <c r="E44520" s="78" t="s">
        <v>4628</v>
      </c>
      <c r="F44520" s="79" t="s">
        <v>263</v>
      </c>
    </row>
    <row r="44521" spans="1:6" ht="409.6" hidden="1" customHeight="1" x14ac:dyDescent="0.2"/>
    <row r="44522" spans="1:6" ht="12.75" customHeight="1" x14ac:dyDescent="0.2">
      <c r="A44522" s="80" t="s">
        <v>4871</v>
      </c>
      <c r="B44522" s="81" t="s">
        <v>4872</v>
      </c>
      <c r="C44522" s="82" t="s">
        <v>4870</v>
      </c>
      <c r="D44522" s="82" t="s">
        <v>4873</v>
      </c>
      <c r="E44522" s="82" t="s">
        <v>4874</v>
      </c>
      <c r="F44522" s="83" t="s">
        <v>4875</v>
      </c>
    </row>
    <row r="44523" spans="1:6" ht="409.6" hidden="1" customHeight="1" x14ac:dyDescent="0.2"/>
    <row r="44524" spans="1:6" ht="25.5" customHeight="1" thickBot="1" x14ac:dyDescent="0.25">
      <c r="A44524" s="84" t="s">
        <v>7876</v>
      </c>
      <c r="B44524" s="85" t="s">
        <v>7877</v>
      </c>
      <c r="C44524" s="86" t="s">
        <v>263</v>
      </c>
      <c r="D44524" s="87">
        <v>1.05</v>
      </c>
      <c r="E44524" s="88">
        <v>35200</v>
      </c>
      <c r="F44524" s="89">
        <f>+D44524*E44524</f>
        <v>36960</v>
      </c>
    </row>
    <row r="44525" spans="1:6" ht="409.6" hidden="1" customHeight="1" thickBot="1" x14ac:dyDescent="0.25"/>
    <row r="44526" spans="1:6" ht="13.5" customHeight="1" thickBot="1" x14ac:dyDescent="0.25">
      <c r="A44526" s="90" t="s">
        <v>4883</v>
      </c>
      <c r="B44526" s="91"/>
      <c r="C44526" s="92">
        <v>98.096982243809194</v>
      </c>
      <c r="D44526" s="91"/>
      <c r="E44526" s="93" t="s">
        <v>4884</v>
      </c>
      <c r="F44526" s="94">
        <f>SUM(F44524)</f>
        <v>36960</v>
      </c>
    </row>
    <row r="44527" spans="1:6" ht="0.2" customHeight="1" x14ac:dyDescent="0.2"/>
    <row r="44528" spans="1:6" ht="12.75" customHeight="1" x14ac:dyDescent="0.2">
      <c r="A44528" s="80" t="s">
        <v>4871</v>
      </c>
      <c r="B44528" s="81" t="s">
        <v>4894</v>
      </c>
      <c r="C44528" s="82" t="s">
        <v>4870</v>
      </c>
      <c r="D44528" s="82" t="s">
        <v>4873</v>
      </c>
      <c r="E44528" s="82" t="s">
        <v>4874</v>
      </c>
      <c r="F44528" s="83" t="s">
        <v>4875</v>
      </c>
    </row>
    <row r="44529" spans="1:6" ht="409.6" hidden="1" customHeight="1" x14ac:dyDescent="0.2"/>
    <row r="44530" spans="1:6" ht="25.5" customHeight="1" thickBot="1" x14ac:dyDescent="0.25">
      <c r="A44530" s="84" t="s">
        <v>7871</v>
      </c>
      <c r="B44530" s="85" t="s">
        <v>7872</v>
      </c>
      <c r="C44530" s="86" t="s">
        <v>7873</v>
      </c>
      <c r="D44530" s="87">
        <v>0.05</v>
      </c>
      <c r="E44530" s="88">
        <v>683</v>
      </c>
      <c r="F44530" s="89">
        <f>+D44530*E44530</f>
        <v>34.15</v>
      </c>
    </row>
    <row r="44531" spans="1:6" ht="409.6" hidden="1" customHeight="1" thickBot="1" x14ac:dyDescent="0.25"/>
    <row r="44532" spans="1:6" ht="13.5" customHeight="1" thickBot="1" x14ac:dyDescent="0.25">
      <c r="A44532" s="90" t="s">
        <v>4898</v>
      </c>
      <c r="B44532" s="91"/>
      <c r="C44532" s="92">
        <v>9.0240730419088602E-2</v>
      </c>
      <c r="D44532" s="91"/>
      <c r="E44532" s="93" t="s">
        <v>4884</v>
      </c>
      <c r="F44532" s="94">
        <f>SUM(F44530)</f>
        <v>34.15</v>
      </c>
    </row>
    <row r="44533" spans="1:6" ht="0.2" customHeight="1" x14ac:dyDescent="0.2"/>
    <row r="44534" spans="1:6" ht="12.75" customHeight="1" x14ac:dyDescent="0.2">
      <c r="A44534" s="80" t="s">
        <v>4871</v>
      </c>
      <c r="B44534" s="81" t="s">
        <v>4899</v>
      </c>
      <c r="C44534" s="82" t="s">
        <v>4870</v>
      </c>
      <c r="D44534" s="82" t="s">
        <v>4873</v>
      </c>
      <c r="E44534" s="82" t="s">
        <v>4874</v>
      </c>
      <c r="F44534" s="83" t="s">
        <v>4875</v>
      </c>
    </row>
    <row r="44535" spans="1:6" ht="409.6" hidden="1" customHeight="1" x14ac:dyDescent="0.2"/>
    <row r="44536" spans="1:6" ht="25.5" customHeight="1" thickBot="1" x14ac:dyDescent="0.25">
      <c r="A44536" s="84" t="s">
        <v>5012</v>
      </c>
      <c r="B44536" s="85" t="s">
        <v>5013</v>
      </c>
      <c r="C44536" s="86" t="s">
        <v>109</v>
      </c>
      <c r="D44536" s="87">
        <v>2.946E-2</v>
      </c>
      <c r="E44536" s="88">
        <v>23200</v>
      </c>
      <c r="F44536" s="89">
        <f>+D44536*E44536</f>
        <v>683.47199999999998</v>
      </c>
    </row>
    <row r="44537" spans="1:6" ht="409.6" hidden="1" customHeight="1" thickBot="1" x14ac:dyDescent="0.25"/>
    <row r="44538" spans="1:6" ht="13.5" customHeight="1" thickBot="1" x14ac:dyDescent="0.25">
      <c r="A44538" s="90" t="s">
        <v>4904</v>
      </c>
      <c r="B44538" s="91"/>
      <c r="C44538" s="92">
        <v>1.81277702577169</v>
      </c>
      <c r="D44538" s="91"/>
      <c r="E44538" s="93" t="s">
        <v>4884</v>
      </c>
      <c r="F44538" s="94">
        <f>SUM(F44536)</f>
        <v>683.47199999999998</v>
      </c>
    </row>
    <row r="44539" spans="1:6" ht="0.2" customHeight="1" thickBot="1" x14ac:dyDescent="0.25"/>
    <row r="44540" spans="1:6" ht="12.75" customHeight="1" thickBot="1" x14ac:dyDescent="0.3">
      <c r="A44540" s="135" t="s">
        <v>4909</v>
      </c>
      <c r="B44540" s="136"/>
      <c r="C44540" s="136"/>
      <c r="D44540" s="136"/>
      <c r="E44540" s="137"/>
      <c r="F44540" s="165">
        <f>SUM(F44526,F44532,F44538)</f>
        <v>37677.622000000003</v>
      </c>
    </row>
    <row r="44541" spans="1:6" ht="12.75" customHeight="1" x14ac:dyDescent="0.2"/>
    <row r="44542" spans="1:6" ht="12.75" customHeight="1" x14ac:dyDescent="0.2"/>
    <row r="44543" spans="1:6" ht="409.6" hidden="1" customHeight="1" x14ac:dyDescent="0.2"/>
    <row r="44544" spans="1:6" ht="12.75" customHeight="1" x14ac:dyDescent="0.25">
      <c r="A44544" s="144" t="s">
        <v>4868</v>
      </c>
      <c r="B44544" s="145"/>
      <c r="C44544" s="145"/>
      <c r="D44544" s="145"/>
      <c r="E44544" s="146"/>
      <c r="F44544" s="147"/>
    </row>
    <row r="44545" spans="1:6" ht="12.75" customHeight="1" x14ac:dyDescent="0.2">
      <c r="A44545" s="138" t="s">
        <v>4631</v>
      </c>
      <c r="B44545" s="139"/>
      <c r="C44545" s="139"/>
      <c r="D44545" s="140"/>
      <c r="E44545" s="76" t="s">
        <v>4869</v>
      </c>
      <c r="F44545" s="77" t="s">
        <v>4870</v>
      </c>
    </row>
    <row r="44546" spans="1:6" ht="12.75" customHeight="1" x14ac:dyDescent="0.2">
      <c r="A44546" s="141"/>
      <c r="B44546" s="142"/>
      <c r="C44546" s="142"/>
      <c r="D44546" s="143"/>
      <c r="E44546" s="78" t="s">
        <v>4630</v>
      </c>
      <c r="F44546" s="79" t="s">
        <v>117</v>
      </c>
    </row>
    <row r="44547" spans="1:6" ht="409.6" hidden="1" customHeight="1" x14ac:dyDescent="0.2"/>
    <row r="44548" spans="1:6" ht="12.75" customHeight="1" x14ac:dyDescent="0.2">
      <c r="A44548" s="80" t="s">
        <v>4871</v>
      </c>
      <c r="B44548" s="81" t="s">
        <v>4872</v>
      </c>
      <c r="C44548" s="82" t="s">
        <v>4870</v>
      </c>
      <c r="D44548" s="82" t="s">
        <v>4873</v>
      </c>
      <c r="E44548" s="82" t="s">
        <v>4874</v>
      </c>
      <c r="F44548" s="83" t="s">
        <v>4875</v>
      </c>
    </row>
    <row r="44549" spans="1:6" ht="409.6" hidden="1" customHeight="1" x14ac:dyDescent="0.2"/>
    <row r="44550" spans="1:6" ht="25.5" customHeight="1" x14ac:dyDescent="0.2">
      <c r="A44550" s="84" t="s">
        <v>7878</v>
      </c>
      <c r="B44550" s="85" t="s">
        <v>7879</v>
      </c>
      <c r="C44550" s="86" t="s">
        <v>117</v>
      </c>
      <c r="D44550" s="87">
        <v>1.05</v>
      </c>
      <c r="E44550" s="88">
        <v>108500</v>
      </c>
      <c r="F44550" s="89">
        <f>+D44550*E44550</f>
        <v>113925</v>
      </c>
    </row>
    <row r="44551" spans="1:6" ht="409.6" hidden="1" customHeight="1" x14ac:dyDescent="0.2"/>
    <row r="44552" spans="1:6" ht="25.5" customHeight="1" thickBot="1" x14ac:dyDescent="0.25">
      <c r="A44552" s="84" t="s">
        <v>7865</v>
      </c>
      <c r="B44552" s="85" t="s">
        <v>7866</v>
      </c>
      <c r="C44552" s="86" t="s">
        <v>263</v>
      </c>
      <c r="D44552" s="87">
        <v>0.54742000000000002</v>
      </c>
      <c r="E44552" s="88">
        <v>2000</v>
      </c>
      <c r="F44552" s="89">
        <f>+D44552*E44552</f>
        <v>1094.8400000000001</v>
      </c>
    </row>
    <row r="44553" spans="1:6" ht="409.6" hidden="1" customHeight="1" thickBot="1" x14ac:dyDescent="0.25"/>
    <row r="44554" spans="1:6" ht="13.5" customHeight="1" thickBot="1" x14ac:dyDescent="0.25">
      <c r="A44554" s="90" t="s">
        <v>4883</v>
      </c>
      <c r="B44554" s="91"/>
      <c r="C44554" s="92">
        <v>99.350447431157804</v>
      </c>
      <c r="D44554" s="91"/>
      <c r="E44554" s="93" t="s">
        <v>4884</v>
      </c>
      <c r="F44554" s="94">
        <f>SUM(F44550:F44552)</f>
        <v>115019.84</v>
      </c>
    </row>
    <row r="44555" spans="1:6" ht="0.2" customHeight="1" x14ac:dyDescent="0.2"/>
    <row r="44556" spans="1:6" ht="12.75" customHeight="1" x14ac:dyDescent="0.2">
      <c r="A44556" s="80" t="s">
        <v>4871</v>
      </c>
      <c r="B44556" s="81" t="s">
        <v>4894</v>
      </c>
      <c r="C44556" s="82" t="s">
        <v>4870</v>
      </c>
      <c r="D44556" s="82" t="s">
        <v>4873</v>
      </c>
      <c r="E44556" s="82" t="s">
        <v>4874</v>
      </c>
      <c r="F44556" s="83" t="s">
        <v>4875</v>
      </c>
    </row>
    <row r="44557" spans="1:6" ht="409.6" hidden="1" customHeight="1" x14ac:dyDescent="0.2"/>
    <row r="44558" spans="1:6" ht="25.5" customHeight="1" thickBot="1" x14ac:dyDescent="0.25">
      <c r="A44558" s="84" t="s">
        <v>7871</v>
      </c>
      <c r="B44558" s="85" t="s">
        <v>7872</v>
      </c>
      <c r="C44558" s="86" t="s">
        <v>7873</v>
      </c>
      <c r="D44558" s="87">
        <v>0.05</v>
      </c>
      <c r="E44558" s="88">
        <v>716</v>
      </c>
      <c r="F44558" s="89">
        <f>+D44558*E44558</f>
        <v>35.800000000000004</v>
      </c>
    </row>
    <row r="44559" spans="1:6" ht="409.6" hidden="1" customHeight="1" thickBot="1" x14ac:dyDescent="0.25"/>
    <row r="44560" spans="1:6" ht="13.5" customHeight="1" thickBot="1" x14ac:dyDescent="0.25">
      <c r="A44560" s="90" t="s">
        <v>4898</v>
      </c>
      <c r="B44560" s="91"/>
      <c r="C44560" s="92">
        <v>3.1095601699892901E-2</v>
      </c>
      <c r="D44560" s="91"/>
      <c r="E44560" s="93" t="s">
        <v>4884</v>
      </c>
      <c r="F44560" s="94">
        <f>SUM(F44558)</f>
        <v>35.800000000000004</v>
      </c>
    </row>
    <row r="44561" spans="1:6" ht="0.2" customHeight="1" x14ac:dyDescent="0.2"/>
    <row r="44562" spans="1:6" ht="12.75" customHeight="1" x14ac:dyDescent="0.2">
      <c r="A44562" s="80" t="s">
        <v>4871</v>
      </c>
      <c r="B44562" s="81" t="s">
        <v>4899</v>
      </c>
      <c r="C44562" s="82" t="s">
        <v>4870</v>
      </c>
      <c r="D44562" s="82" t="s">
        <v>4873</v>
      </c>
      <c r="E44562" s="82" t="s">
        <v>4874</v>
      </c>
      <c r="F44562" s="83" t="s">
        <v>4875</v>
      </c>
    </row>
    <row r="44563" spans="1:6" ht="409.6" hidden="1" customHeight="1" x14ac:dyDescent="0.2"/>
    <row r="44564" spans="1:6" ht="25.5" customHeight="1" thickBot="1" x14ac:dyDescent="0.25">
      <c r="A44564" s="84" t="s">
        <v>5012</v>
      </c>
      <c r="B44564" s="85" t="s">
        <v>5013</v>
      </c>
      <c r="C44564" s="86" t="s">
        <v>109</v>
      </c>
      <c r="D44564" s="87">
        <v>3.0859999999999999E-2</v>
      </c>
      <c r="E44564" s="88">
        <v>23200</v>
      </c>
      <c r="F44564" s="89">
        <f>+D44564*E44564</f>
        <v>715.952</v>
      </c>
    </row>
    <row r="44565" spans="1:6" ht="409.6" hidden="1" customHeight="1" thickBot="1" x14ac:dyDescent="0.25"/>
    <row r="44566" spans="1:6" ht="13.5" customHeight="1" thickBot="1" x14ac:dyDescent="0.25">
      <c r="A44566" s="90" t="s">
        <v>4904</v>
      </c>
      <c r="B44566" s="91"/>
      <c r="C44566" s="92">
        <v>0.61845696714231402</v>
      </c>
      <c r="D44566" s="91"/>
      <c r="E44566" s="93" t="s">
        <v>4884</v>
      </c>
      <c r="F44566" s="94">
        <f>SUM(F44564)</f>
        <v>715.952</v>
      </c>
    </row>
    <row r="44567" spans="1:6" ht="0.2" customHeight="1" thickBot="1" x14ac:dyDescent="0.25"/>
    <row r="44568" spans="1:6" ht="12.75" customHeight="1" thickBot="1" x14ac:dyDescent="0.3">
      <c r="A44568" s="135" t="s">
        <v>4909</v>
      </c>
      <c r="B44568" s="136"/>
      <c r="C44568" s="136"/>
      <c r="D44568" s="136"/>
      <c r="E44568" s="137"/>
      <c r="F44568" s="165">
        <f>SUM(F44554,F44560,F44566)</f>
        <v>115771.592</v>
      </c>
    </row>
    <row r="44569" spans="1:6" ht="12.75" customHeight="1" x14ac:dyDescent="0.2"/>
    <row r="44570" spans="1:6" ht="12.75" customHeight="1" x14ac:dyDescent="0.2"/>
    <row r="44571" spans="1:6" ht="409.6" hidden="1" customHeight="1" x14ac:dyDescent="0.2"/>
    <row r="44572" spans="1:6" ht="12.75" customHeight="1" x14ac:dyDescent="0.25">
      <c r="A44572" s="144" t="s">
        <v>4868</v>
      </c>
      <c r="B44572" s="145"/>
      <c r="C44572" s="145"/>
      <c r="D44572" s="145"/>
      <c r="E44572" s="146"/>
      <c r="F44572" s="147"/>
    </row>
    <row r="44573" spans="1:6" ht="12.75" customHeight="1" x14ac:dyDescent="0.2">
      <c r="A44573" s="138" t="s">
        <v>4635</v>
      </c>
      <c r="B44573" s="139"/>
      <c r="C44573" s="139"/>
      <c r="D44573" s="140"/>
      <c r="E44573" s="76" t="s">
        <v>4869</v>
      </c>
      <c r="F44573" s="77" t="s">
        <v>4870</v>
      </c>
    </row>
    <row r="44574" spans="1:6" ht="12.75" customHeight="1" x14ac:dyDescent="0.2">
      <c r="A44574" s="141"/>
      <c r="B44574" s="142"/>
      <c r="C44574" s="142"/>
      <c r="D44574" s="143"/>
      <c r="E44574" s="78" t="s">
        <v>4634</v>
      </c>
      <c r="F44574" s="79" t="s">
        <v>9</v>
      </c>
    </row>
    <row r="44575" spans="1:6" ht="409.6" hidden="1" customHeight="1" x14ac:dyDescent="0.2"/>
    <row r="44576" spans="1:6" ht="12.75" customHeight="1" x14ac:dyDescent="0.2">
      <c r="A44576" s="80" t="s">
        <v>4871</v>
      </c>
      <c r="B44576" s="81" t="s">
        <v>4872</v>
      </c>
      <c r="C44576" s="82" t="s">
        <v>4870</v>
      </c>
      <c r="D44576" s="82" t="s">
        <v>4873</v>
      </c>
      <c r="E44576" s="82" t="s">
        <v>4874</v>
      </c>
      <c r="F44576" s="83" t="s">
        <v>4875</v>
      </c>
    </row>
    <row r="44577" spans="1:6" ht="409.6" hidden="1" customHeight="1" x14ac:dyDescent="0.2"/>
    <row r="44578" spans="1:6" ht="25.5" customHeight="1" thickBot="1" x14ac:dyDescent="0.25">
      <c r="A44578" s="84" t="s">
        <v>7880</v>
      </c>
      <c r="B44578" s="85" t="s">
        <v>7881</v>
      </c>
      <c r="C44578" s="86" t="s">
        <v>9</v>
      </c>
      <c r="D44578" s="87">
        <v>1</v>
      </c>
      <c r="E44578" s="88">
        <v>291354</v>
      </c>
      <c r="F44578" s="89">
        <f>+D44578*E44578</f>
        <v>291354</v>
      </c>
    </row>
    <row r="44579" spans="1:6" ht="409.6" hidden="1" customHeight="1" thickBot="1" x14ac:dyDescent="0.25"/>
    <row r="44580" spans="1:6" ht="13.5" customHeight="1" thickBot="1" x14ac:dyDescent="0.25">
      <c r="A44580" s="90" t="s">
        <v>4883</v>
      </c>
      <c r="B44580" s="91"/>
      <c r="C44580" s="92">
        <v>82.219080434469703</v>
      </c>
      <c r="D44580" s="91"/>
      <c r="E44580" s="93" t="s">
        <v>4884</v>
      </c>
      <c r="F44580" s="94">
        <f>SUM(F44578)</f>
        <v>291354</v>
      </c>
    </row>
    <row r="44581" spans="1:6" ht="0.2" customHeight="1" x14ac:dyDescent="0.2"/>
    <row r="44582" spans="1:6" ht="12.75" customHeight="1" x14ac:dyDescent="0.2">
      <c r="A44582" s="80" t="s">
        <v>4871</v>
      </c>
      <c r="B44582" s="81" t="s">
        <v>4885</v>
      </c>
      <c r="C44582" s="82" t="s">
        <v>4870</v>
      </c>
      <c r="D44582" s="82" t="s">
        <v>4873</v>
      </c>
      <c r="E44582" s="82" t="s">
        <v>4874</v>
      </c>
      <c r="F44582" s="83" t="s">
        <v>4875</v>
      </c>
    </row>
    <row r="44583" spans="1:6" ht="409.6" hidden="1" customHeight="1" x14ac:dyDescent="0.2"/>
    <row r="44584" spans="1:6" ht="25.5" customHeight="1" thickBot="1" x14ac:dyDescent="0.25">
      <c r="A44584" s="84" t="s">
        <v>4947</v>
      </c>
      <c r="B44584" s="85" t="s">
        <v>4948</v>
      </c>
      <c r="C44584" s="86" t="s">
        <v>4888</v>
      </c>
      <c r="D44584" s="87">
        <v>0.30170000000000002</v>
      </c>
      <c r="E44584" s="88">
        <v>198902</v>
      </c>
      <c r="F44584" s="89">
        <f>+D44584*E44584</f>
        <v>60008.733400000005</v>
      </c>
    </row>
    <row r="44585" spans="1:6" ht="409.6" hidden="1" customHeight="1" thickBot="1" x14ac:dyDescent="0.25"/>
    <row r="44586" spans="1:6" ht="13.5" customHeight="1" thickBot="1" x14ac:dyDescent="0.25">
      <c r="A44586" s="90" t="s">
        <v>4893</v>
      </c>
      <c r="B44586" s="91"/>
      <c r="C44586" s="92">
        <v>16.934330051387999</v>
      </c>
      <c r="D44586" s="91"/>
      <c r="E44586" s="93" t="s">
        <v>4884</v>
      </c>
      <c r="F44586" s="94">
        <f>SUM(F44584)</f>
        <v>60008.733400000005</v>
      </c>
    </row>
    <row r="44587" spans="1:6" ht="0.2" customHeight="1" x14ac:dyDescent="0.2"/>
    <row r="44588" spans="1:6" ht="12.75" customHeight="1" x14ac:dyDescent="0.2">
      <c r="A44588" s="80" t="s">
        <v>4871</v>
      </c>
      <c r="B44588" s="81" t="s">
        <v>4894</v>
      </c>
      <c r="C44588" s="82" t="s">
        <v>4870</v>
      </c>
      <c r="D44588" s="82" t="s">
        <v>4873</v>
      </c>
      <c r="E44588" s="82" t="s">
        <v>4874</v>
      </c>
      <c r="F44588" s="83" t="s">
        <v>4875</v>
      </c>
    </row>
    <row r="44589" spans="1:6" ht="409.6" hidden="1" customHeight="1" x14ac:dyDescent="0.2"/>
    <row r="44590" spans="1:6" ht="25.5" customHeight="1" thickBot="1" x14ac:dyDescent="0.25">
      <c r="A44590" s="84" t="s">
        <v>4895</v>
      </c>
      <c r="B44590" s="85" t="s">
        <v>4896</v>
      </c>
      <c r="C44590" s="86" t="s">
        <v>4897</v>
      </c>
      <c r="D44590" s="87">
        <v>0.05</v>
      </c>
      <c r="E44590" s="88">
        <v>60009</v>
      </c>
      <c r="F44590" s="89">
        <f>+D44590*E44590</f>
        <v>3000.4500000000003</v>
      </c>
    </row>
    <row r="44591" spans="1:6" ht="409.6" hidden="1" customHeight="1" thickBot="1" x14ac:dyDescent="0.25"/>
    <row r="44592" spans="1:6" ht="13.5" customHeight="1" thickBot="1" x14ac:dyDescent="0.25">
      <c r="A44592" s="90" t="s">
        <v>4898</v>
      </c>
      <c r="B44592" s="91"/>
      <c r="C44592" s="92">
        <v>0.84658951414227801</v>
      </c>
      <c r="D44592" s="91"/>
      <c r="E44592" s="93" t="s">
        <v>4884</v>
      </c>
      <c r="F44592" s="94">
        <f>SUM(F44590)</f>
        <v>3000.4500000000003</v>
      </c>
    </row>
    <row r="44593" spans="1:6" ht="0.2" customHeight="1" thickBot="1" x14ac:dyDescent="0.25"/>
    <row r="44594" spans="1:6" ht="12.75" customHeight="1" thickBot="1" x14ac:dyDescent="0.3">
      <c r="A44594" s="135" t="s">
        <v>4909</v>
      </c>
      <c r="B44594" s="136"/>
      <c r="C44594" s="136"/>
      <c r="D44594" s="136"/>
      <c r="E44594" s="137"/>
      <c r="F44594" s="165">
        <f>SUM(F44580,F44586,F44592)</f>
        <v>354363.18340000004</v>
      </c>
    </row>
    <row r="44595" spans="1:6" ht="12.75" customHeight="1" x14ac:dyDescent="0.2"/>
    <row r="44596" spans="1:6" ht="12.75" customHeight="1" x14ac:dyDescent="0.2"/>
    <row r="44597" spans="1:6" ht="409.6" hidden="1" customHeight="1" x14ac:dyDescent="0.2"/>
    <row r="44598" spans="1:6" ht="12.75" customHeight="1" x14ac:dyDescent="0.25">
      <c r="A44598" s="144" t="s">
        <v>4868</v>
      </c>
      <c r="B44598" s="145"/>
      <c r="C44598" s="145"/>
      <c r="D44598" s="145"/>
      <c r="E44598" s="146"/>
      <c r="F44598" s="147"/>
    </row>
    <row r="44599" spans="1:6" ht="12.75" customHeight="1" x14ac:dyDescent="0.2">
      <c r="A44599" s="138" t="s">
        <v>4637</v>
      </c>
      <c r="B44599" s="139"/>
      <c r="C44599" s="139"/>
      <c r="D44599" s="140"/>
      <c r="E44599" s="76" t="s">
        <v>4869</v>
      </c>
      <c r="F44599" s="77" t="s">
        <v>4870</v>
      </c>
    </row>
    <row r="44600" spans="1:6" ht="12.75" customHeight="1" x14ac:dyDescent="0.2">
      <c r="A44600" s="141"/>
      <c r="B44600" s="142"/>
      <c r="C44600" s="142"/>
      <c r="D44600" s="143"/>
      <c r="E44600" s="78" t="s">
        <v>4636</v>
      </c>
      <c r="F44600" s="79" t="s">
        <v>9</v>
      </c>
    </row>
    <row r="44601" spans="1:6" ht="409.6" hidden="1" customHeight="1" x14ac:dyDescent="0.2"/>
    <row r="44602" spans="1:6" ht="12.75" customHeight="1" x14ac:dyDescent="0.2">
      <c r="A44602" s="80" t="s">
        <v>4871</v>
      </c>
      <c r="B44602" s="81" t="s">
        <v>4872</v>
      </c>
      <c r="C44602" s="82" t="s">
        <v>4870</v>
      </c>
      <c r="D44602" s="82" t="s">
        <v>4873</v>
      </c>
      <c r="E44602" s="82" t="s">
        <v>4874</v>
      </c>
      <c r="F44602" s="83" t="s">
        <v>4875</v>
      </c>
    </row>
    <row r="44603" spans="1:6" ht="409.6" hidden="1" customHeight="1" x14ac:dyDescent="0.2"/>
    <row r="44604" spans="1:6" ht="25.5" customHeight="1" thickBot="1" x14ac:dyDescent="0.25">
      <c r="A44604" s="84" t="s">
        <v>7882</v>
      </c>
      <c r="B44604" s="85" t="s">
        <v>7883</v>
      </c>
      <c r="C44604" s="86" t="s">
        <v>9</v>
      </c>
      <c r="D44604" s="87">
        <v>1</v>
      </c>
      <c r="E44604" s="88">
        <v>335848</v>
      </c>
      <c r="F44604" s="89">
        <f>+D44604*E44604</f>
        <v>335848</v>
      </c>
    </row>
    <row r="44605" spans="1:6" ht="409.6" hidden="1" customHeight="1" thickBot="1" x14ac:dyDescent="0.25"/>
    <row r="44606" spans="1:6" ht="13.5" customHeight="1" thickBot="1" x14ac:dyDescent="0.25">
      <c r="A44606" s="90" t="s">
        <v>4883</v>
      </c>
      <c r="B44606" s="91"/>
      <c r="C44606" s="92">
        <v>79.576159944650598</v>
      </c>
      <c r="D44606" s="91"/>
      <c r="E44606" s="93" t="s">
        <v>4884</v>
      </c>
      <c r="F44606" s="94">
        <f>SUM(F44604)</f>
        <v>335848</v>
      </c>
    </row>
    <row r="44607" spans="1:6" ht="0.2" customHeight="1" x14ac:dyDescent="0.2"/>
    <row r="44608" spans="1:6" ht="12.75" customHeight="1" x14ac:dyDescent="0.2">
      <c r="A44608" s="80" t="s">
        <v>4871</v>
      </c>
      <c r="B44608" s="81" t="s">
        <v>4885</v>
      </c>
      <c r="C44608" s="82" t="s">
        <v>4870</v>
      </c>
      <c r="D44608" s="82" t="s">
        <v>4873</v>
      </c>
      <c r="E44608" s="82" t="s">
        <v>4874</v>
      </c>
      <c r="F44608" s="83" t="s">
        <v>4875</v>
      </c>
    </row>
    <row r="44609" spans="1:6" ht="409.6" hidden="1" customHeight="1" x14ac:dyDescent="0.2"/>
    <row r="44610" spans="1:6" ht="25.5" customHeight="1" thickBot="1" x14ac:dyDescent="0.25">
      <c r="A44610" s="84" t="s">
        <v>4947</v>
      </c>
      <c r="B44610" s="85" t="s">
        <v>4948</v>
      </c>
      <c r="C44610" s="86" t="s">
        <v>4888</v>
      </c>
      <c r="D44610" s="87">
        <v>0.41272999999999999</v>
      </c>
      <c r="E44610" s="88">
        <v>198902</v>
      </c>
      <c r="F44610" s="89">
        <f>+D44610*E44610</f>
        <v>82092.822459999996</v>
      </c>
    </row>
    <row r="44611" spans="1:6" ht="409.6" hidden="1" customHeight="1" thickBot="1" x14ac:dyDescent="0.25"/>
    <row r="44612" spans="1:6" ht="13.5" customHeight="1" thickBot="1" x14ac:dyDescent="0.25">
      <c r="A44612" s="90" t="s">
        <v>4893</v>
      </c>
      <c r="B44612" s="91"/>
      <c r="C44612" s="92">
        <v>19.451197262857601</v>
      </c>
      <c r="D44612" s="91"/>
      <c r="E44612" s="93" t="s">
        <v>4884</v>
      </c>
      <c r="F44612" s="94">
        <f>SUM(F44610)</f>
        <v>82092.822459999996</v>
      </c>
    </row>
    <row r="44613" spans="1:6" ht="0.2" customHeight="1" x14ac:dyDescent="0.2"/>
    <row r="44614" spans="1:6" ht="12.75" customHeight="1" x14ac:dyDescent="0.2">
      <c r="A44614" s="80" t="s">
        <v>4871</v>
      </c>
      <c r="B44614" s="81" t="s">
        <v>4894</v>
      </c>
      <c r="C44614" s="82" t="s">
        <v>4870</v>
      </c>
      <c r="D44614" s="82" t="s">
        <v>4873</v>
      </c>
      <c r="E44614" s="82" t="s">
        <v>4874</v>
      </c>
      <c r="F44614" s="83" t="s">
        <v>4875</v>
      </c>
    </row>
    <row r="44615" spans="1:6" ht="409.6" hidden="1" customHeight="1" x14ac:dyDescent="0.2"/>
    <row r="44616" spans="1:6" ht="25.5" customHeight="1" thickBot="1" x14ac:dyDescent="0.25">
      <c r="A44616" s="84" t="s">
        <v>4895</v>
      </c>
      <c r="B44616" s="85" t="s">
        <v>4896</v>
      </c>
      <c r="C44616" s="86" t="s">
        <v>4897</v>
      </c>
      <c r="D44616" s="87">
        <v>0.05</v>
      </c>
      <c r="E44616" s="88">
        <v>82093</v>
      </c>
      <c r="F44616" s="89">
        <f>+D44616*E44616</f>
        <v>4104.6500000000005</v>
      </c>
    </row>
    <row r="44617" spans="1:6" ht="409.6" hidden="1" customHeight="1" thickBot="1" x14ac:dyDescent="0.25"/>
    <row r="44618" spans="1:6" ht="13.5" customHeight="1" thickBot="1" x14ac:dyDescent="0.25">
      <c r="A44618" s="90" t="s">
        <v>4898</v>
      </c>
      <c r="B44618" s="91"/>
      <c r="C44618" s="92">
        <v>0.97264279249181396</v>
      </c>
      <c r="D44618" s="91"/>
      <c r="E44618" s="93" t="s">
        <v>4884</v>
      </c>
      <c r="F44618" s="94">
        <f>SUM(F44616)</f>
        <v>4104.6500000000005</v>
      </c>
    </row>
    <row r="44619" spans="1:6" ht="0.2" customHeight="1" thickBot="1" x14ac:dyDescent="0.25"/>
    <row r="44620" spans="1:6" ht="12.75" customHeight="1" thickBot="1" x14ac:dyDescent="0.3">
      <c r="A44620" s="135" t="s">
        <v>4909</v>
      </c>
      <c r="B44620" s="136"/>
      <c r="C44620" s="136"/>
      <c r="D44620" s="136"/>
      <c r="E44620" s="137"/>
      <c r="F44620" s="165">
        <f>SUM(F44606,F44612,F44618)</f>
        <v>422045.47246000002</v>
      </c>
    </row>
    <row r="44621" spans="1:6" ht="12.75" customHeight="1" x14ac:dyDescent="0.2"/>
    <row r="44622" spans="1:6" ht="12.75" customHeight="1" x14ac:dyDescent="0.2"/>
    <row r="44623" spans="1:6" ht="409.6" hidden="1" customHeight="1" x14ac:dyDescent="0.2"/>
    <row r="44624" spans="1:6" ht="12.75" customHeight="1" x14ac:dyDescent="0.25">
      <c r="A44624" s="144" t="s">
        <v>4868</v>
      </c>
      <c r="B44624" s="145"/>
      <c r="C44624" s="145"/>
      <c r="D44624" s="145"/>
      <c r="E44624" s="146"/>
      <c r="F44624" s="147"/>
    </row>
    <row r="44625" spans="1:6" ht="12.75" customHeight="1" x14ac:dyDescent="0.2">
      <c r="A44625" s="138" t="s">
        <v>4639</v>
      </c>
      <c r="B44625" s="139"/>
      <c r="C44625" s="139"/>
      <c r="D44625" s="140"/>
      <c r="E44625" s="76" t="s">
        <v>4869</v>
      </c>
      <c r="F44625" s="77" t="s">
        <v>4870</v>
      </c>
    </row>
    <row r="44626" spans="1:6" ht="12.75" customHeight="1" x14ac:dyDescent="0.2">
      <c r="A44626" s="141"/>
      <c r="B44626" s="142"/>
      <c r="C44626" s="142"/>
      <c r="D44626" s="143"/>
      <c r="E44626" s="78" t="s">
        <v>4638</v>
      </c>
      <c r="F44626" s="79" t="s">
        <v>9</v>
      </c>
    </row>
    <row r="44627" spans="1:6" ht="409.6" hidden="1" customHeight="1" x14ac:dyDescent="0.2"/>
    <row r="44628" spans="1:6" ht="12.75" customHeight="1" x14ac:dyDescent="0.2">
      <c r="A44628" s="80" t="s">
        <v>4871</v>
      </c>
      <c r="B44628" s="81" t="s">
        <v>4872</v>
      </c>
      <c r="C44628" s="82" t="s">
        <v>4870</v>
      </c>
      <c r="D44628" s="82" t="s">
        <v>4873</v>
      </c>
      <c r="E44628" s="82" t="s">
        <v>4874</v>
      </c>
      <c r="F44628" s="83" t="s">
        <v>4875</v>
      </c>
    </row>
    <row r="44629" spans="1:6" ht="409.6" hidden="1" customHeight="1" x14ac:dyDescent="0.2"/>
    <row r="44630" spans="1:6" ht="25.5" customHeight="1" thickBot="1" x14ac:dyDescent="0.25">
      <c r="A44630" s="84" t="s">
        <v>7884</v>
      </c>
      <c r="B44630" s="85" t="s">
        <v>7885</v>
      </c>
      <c r="C44630" s="86" t="s">
        <v>9</v>
      </c>
      <c r="D44630" s="87">
        <v>1</v>
      </c>
      <c r="E44630" s="88">
        <v>515686</v>
      </c>
      <c r="F44630" s="89">
        <f>+D44630*E44630</f>
        <v>515686</v>
      </c>
    </row>
    <row r="44631" spans="1:6" ht="409.6" hidden="1" customHeight="1" thickBot="1" x14ac:dyDescent="0.25"/>
    <row r="44632" spans="1:6" ht="13.5" customHeight="1" thickBot="1" x14ac:dyDescent="0.25">
      <c r="A44632" s="90" t="s">
        <v>4883</v>
      </c>
      <c r="B44632" s="91"/>
      <c r="C44632" s="92">
        <v>81.306040334062303</v>
      </c>
      <c r="D44632" s="91"/>
      <c r="E44632" s="93" t="s">
        <v>4884</v>
      </c>
      <c r="F44632" s="94">
        <f>SUM(F44630)</f>
        <v>515686</v>
      </c>
    </row>
    <row r="44633" spans="1:6" ht="0.2" customHeight="1" x14ac:dyDescent="0.2"/>
    <row r="44634" spans="1:6" ht="12.75" customHeight="1" x14ac:dyDescent="0.2">
      <c r="A44634" s="80" t="s">
        <v>4871</v>
      </c>
      <c r="B44634" s="81" t="s">
        <v>4885</v>
      </c>
      <c r="C44634" s="82" t="s">
        <v>4870</v>
      </c>
      <c r="D44634" s="82" t="s">
        <v>4873</v>
      </c>
      <c r="E44634" s="82" t="s">
        <v>4874</v>
      </c>
      <c r="F44634" s="83" t="s">
        <v>4875</v>
      </c>
    </row>
    <row r="44635" spans="1:6" ht="409.6" hidden="1" customHeight="1" x14ac:dyDescent="0.2"/>
    <row r="44636" spans="1:6" ht="25.5" customHeight="1" thickBot="1" x14ac:dyDescent="0.25">
      <c r="A44636" s="84" t="s">
        <v>4947</v>
      </c>
      <c r="B44636" s="85" t="s">
        <v>4948</v>
      </c>
      <c r="C44636" s="86" t="s">
        <v>4888</v>
      </c>
      <c r="D44636" s="87">
        <v>0.56772</v>
      </c>
      <c r="E44636" s="88">
        <v>198902</v>
      </c>
      <c r="F44636" s="89">
        <f>+D44636*E44636</f>
        <v>112920.64344</v>
      </c>
    </row>
    <row r="44637" spans="1:6" ht="409.6" hidden="1" customHeight="1" thickBot="1" x14ac:dyDescent="0.25"/>
    <row r="44638" spans="1:6" ht="13.5" customHeight="1" thickBot="1" x14ac:dyDescent="0.25">
      <c r="A44638" s="90" t="s">
        <v>4893</v>
      </c>
      <c r="B44638" s="91"/>
      <c r="C44638" s="92">
        <v>17.8037786183116</v>
      </c>
      <c r="D44638" s="91"/>
      <c r="E44638" s="93" t="s">
        <v>4884</v>
      </c>
      <c r="F44638" s="94">
        <f>SUM(F44636)</f>
        <v>112920.64344</v>
      </c>
    </row>
    <row r="44639" spans="1:6" ht="0.2" customHeight="1" x14ac:dyDescent="0.2"/>
    <row r="44640" spans="1:6" ht="12.75" customHeight="1" x14ac:dyDescent="0.2">
      <c r="A44640" s="80" t="s">
        <v>4871</v>
      </c>
      <c r="B44640" s="81" t="s">
        <v>4894</v>
      </c>
      <c r="C44640" s="82" t="s">
        <v>4870</v>
      </c>
      <c r="D44640" s="82" t="s">
        <v>4873</v>
      </c>
      <c r="E44640" s="82" t="s">
        <v>4874</v>
      </c>
      <c r="F44640" s="83" t="s">
        <v>4875</v>
      </c>
    </row>
    <row r="44641" spans="1:6" ht="409.6" hidden="1" customHeight="1" x14ac:dyDescent="0.2"/>
    <row r="44642" spans="1:6" ht="25.5" customHeight="1" thickBot="1" x14ac:dyDescent="0.25">
      <c r="A44642" s="84" t="s">
        <v>4895</v>
      </c>
      <c r="B44642" s="85" t="s">
        <v>4896</v>
      </c>
      <c r="C44642" s="86" t="s">
        <v>4897</v>
      </c>
      <c r="D44642" s="87">
        <v>0.05</v>
      </c>
      <c r="E44642" s="88">
        <v>112921</v>
      </c>
      <c r="F44642" s="89">
        <f>+D44642*E44642</f>
        <v>5646.05</v>
      </c>
    </row>
    <row r="44643" spans="1:6" ht="409.6" hidden="1" customHeight="1" thickBot="1" x14ac:dyDescent="0.25"/>
    <row r="44644" spans="1:6" ht="13.5" customHeight="1" thickBot="1" x14ac:dyDescent="0.25">
      <c r="A44644" s="90" t="s">
        <v>4898</v>
      </c>
      <c r="B44644" s="91"/>
      <c r="C44644" s="92">
        <v>0.89018104762610495</v>
      </c>
      <c r="D44644" s="91"/>
      <c r="E44644" s="93" t="s">
        <v>4884</v>
      </c>
      <c r="F44644" s="94">
        <f>SUM(F44642)</f>
        <v>5646.05</v>
      </c>
    </row>
    <row r="44645" spans="1:6" ht="0.2" customHeight="1" x14ac:dyDescent="0.2"/>
    <row r="44646" spans="1:6" ht="12.75" customHeight="1" thickBot="1" x14ac:dyDescent="0.3">
      <c r="A44646" s="135" t="s">
        <v>4909</v>
      </c>
      <c r="B44646" s="136"/>
      <c r="C44646" s="136"/>
      <c r="D44646" s="136"/>
      <c r="E44646" s="137"/>
      <c r="F44646" s="165">
        <f>SUM(F44632,F44638,F44644)</f>
        <v>634252.69344000006</v>
      </c>
    </row>
    <row r="44647" spans="1:6" ht="12.75" customHeight="1" x14ac:dyDescent="0.2"/>
    <row r="44648" spans="1:6" ht="12.75" customHeight="1" x14ac:dyDescent="0.2"/>
    <row r="44649" spans="1:6" ht="409.6" hidden="1" customHeight="1" x14ac:dyDescent="0.2"/>
    <row r="44650" spans="1:6" ht="12.75" customHeight="1" x14ac:dyDescent="0.25">
      <c r="A44650" s="144" t="s">
        <v>4868</v>
      </c>
      <c r="B44650" s="145"/>
      <c r="C44650" s="145"/>
      <c r="D44650" s="145"/>
      <c r="E44650" s="146"/>
      <c r="F44650" s="147"/>
    </row>
    <row r="44651" spans="1:6" ht="12.75" customHeight="1" x14ac:dyDescent="0.2">
      <c r="A44651" s="138" t="s">
        <v>4641</v>
      </c>
      <c r="B44651" s="139"/>
      <c r="C44651" s="139"/>
      <c r="D44651" s="140"/>
      <c r="E44651" s="76" t="s">
        <v>4869</v>
      </c>
      <c r="F44651" s="77" t="s">
        <v>4870</v>
      </c>
    </row>
    <row r="44652" spans="1:6" ht="12.75" customHeight="1" x14ac:dyDescent="0.2">
      <c r="A44652" s="141"/>
      <c r="B44652" s="142"/>
      <c r="C44652" s="142"/>
      <c r="D44652" s="143"/>
      <c r="E44652" s="78" t="s">
        <v>4640</v>
      </c>
      <c r="F44652" s="79" t="s">
        <v>9</v>
      </c>
    </row>
    <row r="44653" spans="1:6" ht="409.6" hidden="1" customHeight="1" x14ac:dyDescent="0.2"/>
    <row r="44654" spans="1:6" ht="12.75" customHeight="1" x14ac:dyDescent="0.2">
      <c r="A44654" s="80" t="s">
        <v>4871</v>
      </c>
      <c r="B44654" s="81" t="s">
        <v>4872</v>
      </c>
      <c r="C44654" s="82" t="s">
        <v>4870</v>
      </c>
      <c r="D44654" s="82" t="s">
        <v>4873</v>
      </c>
      <c r="E44654" s="82" t="s">
        <v>4874</v>
      </c>
      <c r="F44654" s="83" t="s">
        <v>4875</v>
      </c>
    </row>
    <row r="44655" spans="1:6" ht="409.6" hidden="1" customHeight="1" x14ac:dyDescent="0.2"/>
    <row r="44656" spans="1:6" ht="25.5" customHeight="1" thickBot="1" x14ac:dyDescent="0.25">
      <c r="A44656" s="84" t="s">
        <v>7886</v>
      </c>
      <c r="B44656" s="85" t="s">
        <v>7887</v>
      </c>
      <c r="C44656" s="86" t="s">
        <v>9</v>
      </c>
      <c r="D44656" s="87">
        <v>1</v>
      </c>
      <c r="E44656" s="88">
        <v>719751</v>
      </c>
      <c r="F44656" s="89">
        <f>+D44656*E44656</f>
        <v>719751</v>
      </c>
    </row>
    <row r="44657" spans="1:6" ht="409.6" hidden="1" customHeight="1" thickBot="1" x14ac:dyDescent="0.25"/>
    <row r="44658" spans="1:6" ht="13.5" customHeight="1" thickBot="1" x14ac:dyDescent="0.25">
      <c r="A44658" s="90" t="s">
        <v>4883</v>
      </c>
      <c r="B44658" s="91"/>
      <c r="C44658" s="92">
        <v>85.840484212409393</v>
      </c>
      <c r="D44658" s="91"/>
      <c r="E44658" s="93" t="s">
        <v>4884</v>
      </c>
      <c r="F44658" s="94">
        <f>SUM(F44656)</f>
        <v>719751</v>
      </c>
    </row>
    <row r="44659" spans="1:6" ht="0.2" customHeight="1" x14ac:dyDescent="0.2"/>
    <row r="44660" spans="1:6" ht="12.75" customHeight="1" x14ac:dyDescent="0.2">
      <c r="A44660" s="80" t="s">
        <v>4871</v>
      </c>
      <c r="B44660" s="81" t="s">
        <v>4885</v>
      </c>
      <c r="C44660" s="82" t="s">
        <v>4870</v>
      </c>
      <c r="D44660" s="82" t="s">
        <v>4873</v>
      </c>
      <c r="E44660" s="82" t="s">
        <v>4874</v>
      </c>
      <c r="F44660" s="83" t="s">
        <v>4875</v>
      </c>
    </row>
    <row r="44661" spans="1:6" ht="409.6" hidden="1" customHeight="1" x14ac:dyDescent="0.2"/>
    <row r="44662" spans="1:6" ht="25.5" customHeight="1" thickBot="1" x14ac:dyDescent="0.25">
      <c r="A44662" s="84" t="s">
        <v>4947</v>
      </c>
      <c r="B44662" s="85" t="s">
        <v>4948</v>
      </c>
      <c r="C44662" s="86" t="s">
        <v>4888</v>
      </c>
      <c r="D44662" s="87">
        <v>0.56847000000000003</v>
      </c>
      <c r="E44662" s="88">
        <v>198902</v>
      </c>
      <c r="F44662" s="89">
        <f>+D44662*E44662</f>
        <v>113069.81994</v>
      </c>
    </row>
    <row r="44663" spans="1:6" ht="409.6" hidden="1" customHeight="1" thickBot="1" x14ac:dyDescent="0.25"/>
    <row r="44664" spans="1:6" ht="13.5" customHeight="1" thickBot="1" x14ac:dyDescent="0.25">
      <c r="A44664" s="90" t="s">
        <v>4893</v>
      </c>
      <c r="B44664" s="91"/>
      <c r="C44664" s="92">
        <v>13.4851963385909</v>
      </c>
      <c r="D44664" s="91"/>
      <c r="E44664" s="93" t="s">
        <v>4884</v>
      </c>
      <c r="F44664" s="94">
        <f>SUM(F44662)</f>
        <v>113069.81994</v>
      </c>
    </row>
    <row r="44665" spans="1:6" ht="0.2" customHeight="1" x14ac:dyDescent="0.2"/>
    <row r="44666" spans="1:6" ht="12.75" customHeight="1" x14ac:dyDescent="0.2">
      <c r="A44666" s="80" t="s">
        <v>4871</v>
      </c>
      <c r="B44666" s="81" t="s">
        <v>4894</v>
      </c>
      <c r="C44666" s="82" t="s">
        <v>4870</v>
      </c>
      <c r="D44666" s="82" t="s">
        <v>4873</v>
      </c>
      <c r="E44666" s="82" t="s">
        <v>4874</v>
      </c>
      <c r="F44666" s="83" t="s">
        <v>4875</v>
      </c>
    </row>
    <row r="44667" spans="1:6" ht="409.6" hidden="1" customHeight="1" x14ac:dyDescent="0.2"/>
    <row r="44668" spans="1:6" ht="25.5" customHeight="1" thickBot="1" x14ac:dyDescent="0.25">
      <c r="A44668" s="84" t="s">
        <v>4895</v>
      </c>
      <c r="B44668" s="85" t="s">
        <v>4896</v>
      </c>
      <c r="C44668" s="86" t="s">
        <v>4897</v>
      </c>
      <c r="D44668" s="87">
        <v>0.05</v>
      </c>
      <c r="E44668" s="88">
        <v>113070</v>
      </c>
      <c r="F44668" s="89">
        <f>+D44668*E44668</f>
        <v>5653.5</v>
      </c>
    </row>
    <row r="44669" spans="1:6" ht="409.6" hidden="1" customHeight="1" thickBot="1" x14ac:dyDescent="0.25"/>
    <row r="44670" spans="1:6" ht="13.5" customHeight="1" thickBot="1" x14ac:dyDescent="0.25">
      <c r="A44670" s="90" t="s">
        <v>4898</v>
      </c>
      <c r="B44670" s="91"/>
      <c r="C44670" s="92">
        <v>0.674319448999672</v>
      </c>
      <c r="D44670" s="91"/>
      <c r="E44670" s="93" t="s">
        <v>4884</v>
      </c>
      <c r="F44670" s="94">
        <f>SUM(F44668)</f>
        <v>5653.5</v>
      </c>
    </row>
    <row r="44671" spans="1:6" ht="0.2" customHeight="1" thickBot="1" x14ac:dyDescent="0.25"/>
    <row r="44672" spans="1:6" ht="12.75" customHeight="1" thickBot="1" x14ac:dyDescent="0.3">
      <c r="A44672" s="135" t="s">
        <v>4909</v>
      </c>
      <c r="B44672" s="136"/>
      <c r="C44672" s="136"/>
      <c r="D44672" s="136"/>
      <c r="E44672" s="137"/>
      <c r="F44672" s="165">
        <f>SUM(F44658,F44664,F44670)</f>
        <v>838474.31993999996</v>
      </c>
    </row>
    <row r="44673" spans="1:6" ht="12.75" customHeight="1" x14ac:dyDescent="0.2"/>
    <row r="44674" spans="1:6" ht="12.75" customHeight="1" x14ac:dyDescent="0.2"/>
    <row r="44675" spans="1:6" ht="409.6" hidden="1" customHeight="1" x14ac:dyDescent="0.2"/>
    <row r="44676" spans="1:6" ht="12.75" customHeight="1" x14ac:dyDescent="0.25">
      <c r="A44676" s="144" t="s">
        <v>4868</v>
      </c>
      <c r="B44676" s="145"/>
      <c r="C44676" s="145"/>
      <c r="D44676" s="145"/>
      <c r="E44676" s="146"/>
      <c r="F44676" s="147"/>
    </row>
    <row r="44677" spans="1:6" ht="12.75" customHeight="1" x14ac:dyDescent="0.2">
      <c r="A44677" s="138" t="s">
        <v>4643</v>
      </c>
      <c r="B44677" s="139"/>
      <c r="C44677" s="139"/>
      <c r="D44677" s="140"/>
      <c r="E44677" s="76" t="s">
        <v>4869</v>
      </c>
      <c r="F44677" s="77" t="s">
        <v>4870</v>
      </c>
    </row>
    <row r="44678" spans="1:6" ht="12.75" customHeight="1" x14ac:dyDescent="0.2">
      <c r="A44678" s="141"/>
      <c r="B44678" s="142"/>
      <c r="C44678" s="142"/>
      <c r="D44678" s="143"/>
      <c r="E44678" s="78" t="s">
        <v>4642</v>
      </c>
      <c r="F44678" s="79" t="s">
        <v>9</v>
      </c>
    </row>
    <row r="44679" spans="1:6" ht="409.6" hidden="1" customHeight="1" x14ac:dyDescent="0.2"/>
    <row r="44680" spans="1:6" ht="12.75" customHeight="1" x14ac:dyDescent="0.2">
      <c r="A44680" s="80" t="s">
        <v>4871</v>
      </c>
      <c r="B44680" s="81" t="s">
        <v>4872</v>
      </c>
      <c r="C44680" s="82" t="s">
        <v>4870</v>
      </c>
      <c r="D44680" s="82" t="s">
        <v>4873</v>
      </c>
      <c r="E44680" s="82" t="s">
        <v>4874</v>
      </c>
      <c r="F44680" s="83" t="s">
        <v>4875</v>
      </c>
    </row>
    <row r="44681" spans="1:6" ht="409.6" hidden="1" customHeight="1" x14ac:dyDescent="0.2"/>
    <row r="44682" spans="1:6" ht="25.5" customHeight="1" thickBot="1" x14ac:dyDescent="0.25">
      <c r="A44682" s="84" t="s">
        <v>7888</v>
      </c>
      <c r="B44682" s="85" t="s">
        <v>7889</v>
      </c>
      <c r="C44682" s="86" t="s">
        <v>9</v>
      </c>
      <c r="D44682" s="87">
        <v>1</v>
      </c>
      <c r="E44682" s="88">
        <v>487747</v>
      </c>
      <c r="F44682" s="89">
        <f>+D44682*E44682</f>
        <v>487747</v>
      </c>
    </row>
    <row r="44683" spans="1:6" ht="409.6" hidden="1" customHeight="1" thickBot="1" x14ac:dyDescent="0.25"/>
    <row r="44684" spans="1:6" ht="13.5" customHeight="1" thickBot="1" x14ac:dyDescent="0.25">
      <c r="A44684" s="90" t="s">
        <v>4883</v>
      </c>
      <c r="B44684" s="91"/>
      <c r="C44684" s="92">
        <v>85.343563542195199</v>
      </c>
      <c r="D44684" s="91"/>
      <c r="E44684" s="93" t="s">
        <v>4884</v>
      </c>
      <c r="F44684" s="94">
        <f>SUM(F44682)</f>
        <v>487747</v>
      </c>
    </row>
    <row r="44685" spans="1:6" ht="0.2" customHeight="1" x14ac:dyDescent="0.2"/>
    <row r="44686" spans="1:6" ht="12.75" customHeight="1" x14ac:dyDescent="0.2">
      <c r="A44686" s="80" t="s">
        <v>4871</v>
      </c>
      <c r="B44686" s="81" t="s">
        <v>4885</v>
      </c>
      <c r="C44686" s="82" t="s">
        <v>4870</v>
      </c>
      <c r="D44686" s="82" t="s">
        <v>4873</v>
      </c>
      <c r="E44686" s="82" t="s">
        <v>4874</v>
      </c>
      <c r="F44686" s="83" t="s">
        <v>4875</v>
      </c>
    </row>
    <row r="44687" spans="1:6" ht="409.6" hidden="1" customHeight="1" x14ac:dyDescent="0.2"/>
    <row r="44688" spans="1:6" ht="25.5" customHeight="1" thickBot="1" x14ac:dyDescent="0.25">
      <c r="A44688" s="84" t="s">
        <v>4947</v>
      </c>
      <c r="B44688" s="85" t="s">
        <v>4948</v>
      </c>
      <c r="C44688" s="86" t="s">
        <v>4888</v>
      </c>
      <c r="D44688" s="87">
        <v>0.40106999999999998</v>
      </c>
      <c r="E44688" s="88">
        <v>198902</v>
      </c>
      <c r="F44688" s="89">
        <f>+D44688*E44688</f>
        <v>79773.625139999989</v>
      </c>
    </row>
    <row r="44689" spans="1:6" ht="409.6" hidden="1" customHeight="1" thickBot="1" x14ac:dyDescent="0.25"/>
    <row r="44690" spans="1:6" ht="13.5" customHeight="1" thickBot="1" x14ac:dyDescent="0.25">
      <c r="A44690" s="90" t="s">
        <v>4893</v>
      </c>
      <c r="B44690" s="91"/>
      <c r="C44690" s="92">
        <v>13.958460919319</v>
      </c>
      <c r="D44690" s="91"/>
      <c r="E44690" s="93" t="s">
        <v>4884</v>
      </c>
      <c r="F44690" s="94">
        <f>SUM(F44688)</f>
        <v>79773.625139999989</v>
      </c>
    </row>
    <row r="44691" spans="1:6" ht="0.2" customHeight="1" x14ac:dyDescent="0.2"/>
    <row r="44692" spans="1:6" ht="12.75" customHeight="1" x14ac:dyDescent="0.2">
      <c r="A44692" s="80" t="s">
        <v>4871</v>
      </c>
      <c r="B44692" s="81" t="s">
        <v>4894</v>
      </c>
      <c r="C44692" s="82" t="s">
        <v>4870</v>
      </c>
      <c r="D44692" s="82" t="s">
        <v>4873</v>
      </c>
      <c r="E44692" s="82" t="s">
        <v>4874</v>
      </c>
      <c r="F44692" s="83" t="s">
        <v>4875</v>
      </c>
    </row>
    <row r="44693" spans="1:6" ht="409.6" hidden="1" customHeight="1" x14ac:dyDescent="0.2"/>
    <row r="44694" spans="1:6" ht="25.5" customHeight="1" thickBot="1" x14ac:dyDescent="0.25">
      <c r="A44694" s="84" t="s">
        <v>4895</v>
      </c>
      <c r="B44694" s="85" t="s">
        <v>4896</v>
      </c>
      <c r="C44694" s="86" t="s">
        <v>4897</v>
      </c>
      <c r="D44694" s="87">
        <v>0.05</v>
      </c>
      <c r="E44694" s="88">
        <v>79774</v>
      </c>
      <c r="F44694" s="89">
        <f>+D44694*E44694</f>
        <v>3988.7000000000003</v>
      </c>
    </row>
    <row r="44695" spans="1:6" ht="409.6" hidden="1" customHeight="1" thickBot="1" x14ac:dyDescent="0.25"/>
    <row r="44696" spans="1:6" ht="13.5" customHeight="1" thickBot="1" x14ac:dyDescent="0.25">
      <c r="A44696" s="90" t="s">
        <v>4898</v>
      </c>
      <c r="B44696" s="91"/>
      <c r="C44696" s="92">
        <v>0.69797553848576599</v>
      </c>
      <c r="D44696" s="91"/>
      <c r="E44696" s="93" t="s">
        <v>4884</v>
      </c>
      <c r="F44696" s="94">
        <f>SUM(F44694)</f>
        <v>3988.7000000000003</v>
      </c>
    </row>
    <row r="44697" spans="1:6" ht="0.2" customHeight="1" thickBot="1" x14ac:dyDescent="0.25"/>
    <row r="44698" spans="1:6" ht="12.75" customHeight="1" thickBot="1" x14ac:dyDescent="0.3">
      <c r="A44698" s="135" t="s">
        <v>4909</v>
      </c>
      <c r="B44698" s="136"/>
      <c r="C44698" s="136"/>
      <c r="D44698" s="136"/>
      <c r="E44698" s="137"/>
      <c r="F44698" s="165">
        <f>SUM(F44684,F44690,F44696)</f>
        <v>571509.32513999997</v>
      </c>
    </row>
    <row r="44699" spans="1:6" ht="12.75" customHeight="1" x14ac:dyDescent="0.2"/>
    <row r="44700" spans="1:6" ht="12.75" customHeight="1" x14ac:dyDescent="0.2"/>
    <row r="44701" spans="1:6" ht="409.6" hidden="1" customHeight="1" x14ac:dyDescent="0.2"/>
    <row r="44702" spans="1:6" ht="12.75" customHeight="1" x14ac:dyDescent="0.25">
      <c r="A44702" s="144" t="s">
        <v>4868</v>
      </c>
      <c r="B44702" s="145"/>
      <c r="C44702" s="145"/>
      <c r="D44702" s="145"/>
      <c r="E44702" s="146"/>
      <c r="F44702" s="147"/>
    </row>
    <row r="44703" spans="1:6" ht="12.75" customHeight="1" x14ac:dyDescent="0.2">
      <c r="A44703" s="138" t="s">
        <v>4645</v>
      </c>
      <c r="B44703" s="139"/>
      <c r="C44703" s="139"/>
      <c r="D44703" s="140"/>
      <c r="E44703" s="76" t="s">
        <v>4869</v>
      </c>
      <c r="F44703" s="77" t="s">
        <v>4870</v>
      </c>
    </row>
    <row r="44704" spans="1:6" ht="12.75" customHeight="1" x14ac:dyDescent="0.2">
      <c r="A44704" s="141"/>
      <c r="B44704" s="142"/>
      <c r="C44704" s="142"/>
      <c r="D44704" s="143"/>
      <c r="E44704" s="78" t="s">
        <v>4644</v>
      </c>
      <c r="F44704" s="79" t="s">
        <v>9</v>
      </c>
    </row>
    <row r="44705" spans="1:6" ht="409.6" hidden="1" customHeight="1" x14ac:dyDescent="0.2"/>
    <row r="44706" spans="1:6" ht="12.75" customHeight="1" x14ac:dyDescent="0.2">
      <c r="A44706" s="80" t="s">
        <v>4871</v>
      </c>
      <c r="B44706" s="81" t="s">
        <v>4872</v>
      </c>
      <c r="C44706" s="82" t="s">
        <v>4870</v>
      </c>
      <c r="D44706" s="82" t="s">
        <v>4873</v>
      </c>
      <c r="E44706" s="82" t="s">
        <v>4874</v>
      </c>
      <c r="F44706" s="83" t="s">
        <v>4875</v>
      </c>
    </row>
    <row r="44707" spans="1:6" ht="409.6" hidden="1" customHeight="1" x14ac:dyDescent="0.2"/>
    <row r="44708" spans="1:6" ht="25.5" customHeight="1" thickBot="1" x14ac:dyDescent="0.25">
      <c r="A44708" s="84" t="s">
        <v>7890</v>
      </c>
      <c r="B44708" s="85" t="s">
        <v>7891</v>
      </c>
      <c r="C44708" s="86" t="s">
        <v>9</v>
      </c>
      <c r="D44708" s="87">
        <v>1</v>
      </c>
      <c r="E44708" s="88">
        <v>843522</v>
      </c>
      <c r="F44708" s="89">
        <f>+D44708*E44708</f>
        <v>843522</v>
      </c>
    </row>
    <row r="44709" spans="1:6" ht="409.6" hidden="1" customHeight="1" thickBot="1" x14ac:dyDescent="0.25"/>
    <row r="44710" spans="1:6" ht="13.5" customHeight="1" thickBot="1" x14ac:dyDescent="0.25">
      <c r="A44710" s="90" t="s">
        <v>4883</v>
      </c>
      <c r="B44710" s="91"/>
      <c r="C44710" s="92">
        <v>86.076484130094002</v>
      </c>
      <c r="D44710" s="91"/>
      <c r="E44710" s="93" t="s">
        <v>4884</v>
      </c>
      <c r="F44710" s="94">
        <f>SUM(F44708)</f>
        <v>843522</v>
      </c>
    </row>
    <row r="44711" spans="1:6" ht="0.2" customHeight="1" x14ac:dyDescent="0.2"/>
    <row r="44712" spans="1:6" ht="12.75" customHeight="1" x14ac:dyDescent="0.2">
      <c r="A44712" s="80" t="s">
        <v>4871</v>
      </c>
      <c r="B44712" s="81" t="s">
        <v>4885</v>
      </c>
      <c r="C44712" s="82" t="s">
        <v>4870</v>
      </c>
      <c r="D44712" s="82" t="s">
        <v>4873</v>
      </c>
      <c r="E44712" s="82" t="s">
        <v>4874</v>
      </c>
      <c r="F44712" s="83" t="s">
        <v>4875</v>
      </c>
    </row>
    <row r="44713" spans="1:6" ht="409.6" hidden="1" customHeight="1" x14ac:dyDescent="0.2"/>
    <row r="44714" spans="1:6" ht="25.5" customHeight="1" thickBot="1" x14ac:dyDescent="0.25">
      <c r="A44714" s="84" t="s">
        <v>4947</v>
      </c>
      <c r="B44714" s="85" t="s">
        <v>4948</v>
      </c>
      <c r="C44714" s="86" t="s">
        <v>4888</v>
      </c>
      <c r="D44714" s="87">
        <v>0.65332999999999997</v>
      </c>
      <c r="E44714" s="88">
        <v>198902</v>
      </c>
      <c r="F44714" s="89">
        <f>+D44714*E44714</f>
        <v>129948.64365999999</v>
      </c>
    </row>
    <row r="44715" spans="1:6" ht="409.6" hidden="1" customHeight="1" thickBot="1" x14ac:dyDescent="0.25"/>
    <row r="44716" spans="1:6" ht="13.5" customHeight="1" thickBot="1" x14ac:dyDescent="0.25">
      <c r="A44716" s="90" t="s">
        <v>4893</v>
      </c>
      <c r="B44716" s="91"/>
      <c r="C44716" s="92">
        <v>13.2605350378788</v>
      </c>
      <c r="D44716" s="91"/>
      <c r="E44716" s="93" t="s">
        <v>4884</v>
      </c>
      <c r="F44716" s="94">
        <f>SUM(F44714)</f>
        <v>129948.64365999999</v>
      </c>
    </row>
    <row r="44717" spans="1:6" ht="0.2" customHeight="1" x14ac:dyDescent="0.2"/>
    <row r="44718" spans="1:6" ht="12.75" customHeight="1" x14ac:dyDescent="0.2">
      <c r="A44718" s="80" t="s">
        <v>4871</v>
      </c>
      <c r="B44718" s="81" t="s">
        <v>4894</v>
      </c>
      <c r="C44718" s="82" t="s">
        <v>4870</v>
      </c>
      <c r="D44718" s="82" t="s">
        <v>4873</v>
      </c>
      <c r="E44718" s="82" t="s">
        <v>4874</v>
      </c>
      <c r="F44718" s="83" t="s">
        <v>4875</v>
      </c>
    </row>
    <row r="44719" spans="1:6" ht="409.6" hidden="1" customHeight="1" x14ac:dyDescent="0.2"/>
    <row r="44720" spans="1:6" ht="25.5" customHeight="1" thickBot="1" x14ac:dyDescent="0.25">
      <c r="A44720" s="84" t="s">
        <v>4895</v>
      </c>
      <c r="B44720" s="85" t="s">
        <v>4896</v>
      </c>
      <c r="C44720" s="86" t="s">
        <v>4897</v>
      </c>
      <c r="D44720" s="87">
        <v>0.05</v>
      </c>
      <c r="E44720" s="88">
        <v>129949</v>
      </c>
      <c r="F44720" s="89">
        <f>+D44720*E44720</f>
        <v>6497.4500000000007</v>
      </c>
    </row>
    <row r="44721" spans="1:6" ht="409.6" hidden="1" customHeight="1" x14ac:dyDescent="0.2"/>
    <row r="44722" spans="1:6" ht="13.5" customHeight="1" thickBot="1" x14ac:dyDescent="0.25">
      <c r="A44722" s="90" t="s">
        <v>4898</v>
      </c>
      <c r="B44722" s="91"/>
      <c r="C44722" s="92">
        <v>0.66298083202716795</v>
      </c>
      <c r="D44722" s="91"/>
      <c r="E44722" s="93" t="s">
        <v>4884</v>
      </c>
      <c r="F44722" s="94">
        <f>SUM(F44720)</f>
        <v>6497.4500000000007</v>
      </c>
    </row>
    <row r="44723" spans="1:6" ht="0.2" customHeight="1" thickBot="1" x14ac:dyDescent="0.25"/>
    <row r="44724" spans="1:6" ht="12.75" customHeight="1" thickBot="1" x14ac:dyDescent="0.3">
      <c r="A44724" s="135" t="s">
        <v>4909</v>
      </c>
      <c r="B44724" s="136"/>
      <c r="C44724" s="136"/>
      <c r="D44724" s="136"/>
      <c r="E44724" s="137"/>
      <c r="F44724" s="165">
        <f>SUM(F44710,F44716,F44722)</f>
        <v>979968.0936599999</v>
      </c>
    </row>
    <row r="44725" spans="1:6" ht="12.75" customHeight="1" x14ac:dyDescent="0.2"/>
    <row r="44726" spans="1:6" ht="12.75" customHeight="1" x14ac:dyDescent="0.2"/>
    <row r="44727" spans="1:6" ht="409.6" hidden="1" customHeight="1" x14ac:dyDescent="0.2"/>
    <row r="44728" spans="1:6" ht="12.75" customHeight="1" x14ac:dyDescent="0.25">
      <c r="A44728" s="144" t="s">
        <v>4868</v>
      </c>
      <c r="B44728" s="145"/>
      <c r="C44728" s="145"/>
      <c r="D44728" s="145"/>
      <c r="E44728" s="146"/>
      <c r="F44728" s="147"/>
    </row>
    <row r="44729" spans="1:6" ht="12.75" customHeight="1" x14ac:dyDescent="0.2">
      <c r="A44729" s="138" t="s">
        <v>4647</v>
      </c>
      <c r="B44729" s="139"/>
      <c r="C44729" s="139"/>
      <c r="D44729" s="140"/>
      <c r="E44729" s="76" t="s">
        <v>4869</v>
      </c>
      <c r="F44729" s="77" t="s">
        <v>4870</v>
      </c>
    </row>
    <row r="44730" spans="1:6" ht="12.75" customHeight="1" x14ac:dyDescent="0.2">
      <c r="A44730" s="141"/>
      <c r="B44730" s="142"/>
      <c r="C44730" s="142"/>
      <c r="D44730" s="143"/>
      <c r="E44730" s="78" t="s">
        <v>4646</v>
      </c>
      <c r="F44730" s="79" t="s">
        <v>9</v>
      </c>
    </row>
    <row r="44731" spans="1:6" ht="409.6" hidden="1" customHeight="1" x14ac:dyDescent="0.2"/>
    <row r="44732" spans="1:6" ht="12.75" customHeight="1" x14ac:dyDescent="0.2">
      <c r="A44732" s="80" t="s">
        <v>4871</v>
      </c>
      <c r="B44732" s="81" t="s">
        <v>4872</v>
      </c>
      <c r="C44732" s="82" t="s">
        <v>4870</v>
      </c>
      <c r="D44732" s="82" t="s">
        <v>4873</v>
      </c>
      <c r="E44732" s="82" t="s">
        <v>4874</v>
      </c>
      <c r="F44732" s="83" t="s">
        <v>4875</v>
      </c>
    </row>
    <row r="44733" spans="1:6" ht="409.6" hidden="1" customHeight="1" x14ac:dyDescent="0.2"/>
    <row r="44734" spans="1:6" ht="25.5" customHeight="1" thickBot="1" x14ac:dyDescent="0.25">
      <c r="A44734" s="84" t="s">
        <v>7892</v>
      </c>
      <c r="B44734" s="85" t="s">
        <v>7893</v>
      </c>
      <c r="C44734" s="86" t="s">
        <v>9</v>
      </c>
      <c r="D44734" s="87">
        <v>1</v>
      </c>
      <c r="E44734" s="88">
        <v>923558</v>
      </c>
      <c r="F44734" s="89">
        <f>+D44734*E44734</f>
        <v>923558</v>
      </c>
    </row>
    <row r="44735" spans="1:6" ht="409.6" hidden="1" customHeight="1" thickBot="1" x14ac:dyDescent="0.25"/>
    <row r="44736" spans="1:6" ht="13.5" customHeight="1" thickBot="1" x14ac:dyDescent="0.25">
      <c r="A44736" s="90" t="s">
        <v>4883</v>
      </c>
      <c r="B44736" s="91"/>
      <c r="C44736" s="92">
        <v>80.074459802284395</v>
      </c>
      <c r="D44736" s="91"/>
      <c r="E44736" s="93" t="s">
        <v>4884</v>
      </c>
      <c r="F44736" s="94">
        <f>SUM(F44734)</f>
        <v>923558</v>
      </c>
    </row>
    <row r="44737" spans="1:6" ht="0.2" customHeight="1" x14ac:dyDescent="0.2"/>
    <row r="44738" spans="1:6" ht="12.75" customHeight="1" x14ac:dyDescent="0.2">
      <c r="A44738" s="80" t="s">
        <v>4871</v>
      </c>
      <c r="B44738" s="81" t="s">
        <v>4885</v>
      </c>
      <c r="C44738" s="82" t="s">
        <v>4870</v>
      </c>
      <c r="D44738" s="82" t="s">
        <v>4873</v>
      </c>
      <c r="E44738" s="82" t="s">
        <v>4874</v>
      </c>
      <c r="F44738" s="83" t="s">
        <v>4875</v>
      </c>
    </row>
    <row r="44739" spans="1:6" ht="409.6" hidden="1" customHeight="1" x14ac:dyDescent="0.2"/>
    <row r="44740" spans="1:6" ht="25.5" customHeight="1" thickBot="1" x14ac:dyDescent="0.25">
      <c r="A44740" s="84" t="s">
        <v>4947</v>
      </c>
      <c r="B44740" s="85" t="s">
        <v>4948</v>
      </c>
      <c r="C44740" s="86" t="s">
        <v>4888</v>
      </c>
      <c r="D44740" s="87">
        <v>1.1004</v>
      </c>
      <c r="E44740" s="88">
        <v>198902</v>
      </c>
      <c r="F44740" s="89">
        <f>+D44740*E44740</f>
        <v>218871.76080000002</v>
      </c>
    </row>
    <row r="44741" spans="1:6" ht="409.6" hidden="1" customHeight="1" thickBot="1" x14ac:dyDescent="0.25"/>
    <row r="44742" spans="1:6" ht="13.5" customHeight="1" thickBot="1" x14ac:dyDescent="0.25">
      <c r="A44742" s="90" t="s">
        <v>4893</v>
      </c>
      <c r="B44742" s="91"/>
      <c r="C44742" s="92">
        <v>18.976671920816699</v>
      </c>
      <c r="D44742" s="91"/>
      <c r="E44742" s="93" t="s">
        <v>4884</v>
      </c>
      <c r="F44742" s="94">
        <f>SUM(F44740)</f>
        <v>218871.76080000002</v>
      </c>
    </row>
    <row r="44743" spans="1:6" ht="0.2" customHeight="1" x14ac:dyDescent="0.2"/>
    <row r="44744" spans="1:6" ht="12.75" customHeight="1" x14ac:dyDescent="0.2">
      <c r="A44744" s="80" t="s">
        <v>4871</v>
      </c>
      <c r="B44744" s="81" t="s">
        <v>4894</v>
      </c>
      <c r="C44744" s="82" t="s">
        <v>4870</v>
      </c>
      <c r="D44744" s="82" t="s">
        <v>4873</v>
      </c>
      <c r="E44744" s="82" t="s">
        <v>4874</v>
      </c>
      <c r="F44744" s="83" t="s">
        <v>4875</v>
      </c>
    </row>
    <row r="44745" spans="1:6" ht="409.6" hidden="1" customHeight="1" x14ac:dyDescent="0.2"/>
    <row r="44746" spans="1:6" ht="25.5" customHeight="1" thickBot="1" x14ac:dyDescent="0.25">
      <c r="A44746" s="84" t="s">
        <v>4895</v>
      </c>
      <c r="B44746" s="85" t="s">
        <v>4896</v>
      </c>
      <c r="C44746" s="86" t="s">
        <v>4897</v>
      </c>
      <c r="D44746" s="87">
        <v>0.05</v>
      </c>
      <c r="E44746" s="88">
        <v>218872</v>
      </c>
      <c r="F44746" s="89">
        <f>+D44746*E44746</f>
        <v>10943.6</v>
      </c>
    </row>
    <row r="44747" spans="1:6" ht="409.6" hidden="1" customHeight="1" thickBot="1" x14ac:dyDescent="0.25"/>
    <row r="44748" spans="1:6" ht="13.5" customHeight="1" thickBot="1" x14ac:dyDescent="0.25">
      <c r="A44748" s="90" t="s">
        <v>4898</v>
      </c>
      <c r="B44748" s="91"/>
      <c r="C44748" s="92">
        <v>0.94886827689890696</v>
      </c>
      <c r="D44748" s="91"/>
      <c r="E44748" s="93" t="s">
        <v>4884</v>
      </c>
      <c r="F44748" s="94">
        <f>SUM(F44746)</f>
        <v>10943.6</v>
      </c>
    </row>
    <row r="44749" spans="1:6" ht="0.2" customHeight="1" thickBot="1" x14ac:dyDescent="0.25"/>
    <row r="44750" spans="1:6" ht="12.75" customHeight="1" thickBot="1" x14ac:dyDescent="0.3">
      <c r="A44750" s="135" t="s">
        <v>4909</v>
      </c>
      <c r="B44750" s="136"/>
      <c r="C44750" s="136"/>
      <c r="D44750" s="136"/>
      <c r="E44750" s="137"/>
      <c r="F44750" s="165">
        <f>SUM(F44736,F44742,F44748)</f>
        <v>1153373.3608000001</v>
      </c>
    </row>
    <row r="44751" spans="1:6" ht="12.75" customHeight="1" x14ac:dyDescent="0.2"/>
    <row r="44752" spans="1:6" ht="12.75" customHeight="1" x14ac:dyDescent="0.2"/>
    <row r="44753" spans="1:6" ht="409.6" hidden="1" customHeight="1" x14ac:dyDescent="0.2"/>
    <row r="44754" spans="1:6" ht="12.75" customHeight="1" x14ac:dyDescent="0.25">
      <c r="A44754" s="144" t="s">
        <v>4868</v>
      </c>
      <c r="B44754" s="145"/>
      <c r="C44754" s="145"/>
      <c r="D44754" s="145"/>
      <c r="E44754" s="146"/>
      <c r="F44754" s="147"/>
    </row>
    <row r="44755" spans="1:6" ht="12.75" customHeight="1" x14ac:dyDescent="0.2">
      <c r="A44755" s="138" t="s">
        <v>4649</v>
      </c>
      <c r="B44755" s="139"/>
      <c r="C44755" s="139"/>
      <c r="D44755" s="140"/>
      <c r="E44755" s="76" t="s">
        <v>4869</v>
      </c>
      <c r="F44755" s="77" t="s">
        <v>4870</v>
      </c>
    </row>
    <row r="44756" spans="1:6" ht="12.75" customHeight="1" x14ac:dyDescent="0.2">
      <c r="A44756" s="141"/>
      <c r="B44756" s="142"/>
      <c r="C44756" s="142"/>
      <c r="D44756" s="143"/>
      <c r="E44756" s="78" t="s">
        <v>4648</v>
      </c>
      <c r="F44756" s="79" t="s">
        <v>9</v>
      </c>
    </row>
    <row r="44757" spans="1:6" ht="409.6" hidden="1" customHeight="1" x14ac:dyDescent="0.2"/>
    <row r="44758" spans="1:6" ht="12.75" customHeight="1" x14ac:dyDescent="0.2">
      <c r="A44758" s="80" t="s">
        <v>4871</v>
      </c>
      <c r="B44758" s="81" t="s">
        <v>4872</v>
      </c>
      <c r="C44758" s="82" t="s">
        <v>4870</v>
      </c>
      <c r="D44758" s="82" t="s">
        <v>4873</v>
      </c>
      <c r="E44758" s="82" t="s">
        <v>4874</v>
      </c>
      <c r="F44758" s="83" t="s">
        <v>4875</v>
      </c>
    </row>
    <row r="44759" spans="1:6" ht="409.6" hidden="1" customHeight="1" x14ac:dyDescent="0.2"/>
    <row r="44760" spans="1:6" ht="25.5" customHeight="1" thickBot="1" x14ac:dyDescent="0.25">
      <c r="A44760" s="84" t="s">
        <v>7894</v>
      </c>
      <c r="B44760" s="85" t="s">
        <v>7895</v>
      </c>
      <c r="C44760" s="86" t="s">
        <v>9</v>
      </c>
      <c r="D44760" s="87">
        <v>1</v>
      </c>
      <c r="E44760" s="88">
        <v>243393</v>
      </c>
      <c r="F44760" s="89">
        <f>+D44760*E44760</f>
        <v>243393</v>
      </c>
    </row>
    <row r="44761" spans="1:6" ht="409.6" hidden="1" customHeight="1" thickBot="1" x14ac:dyDescent="0.25"/>
    <row r="44762" spans="1:6" ht="13.5" customHeight="1" thickBot="1" x14ac:dyDescent="0.25">
      <c r="A44762" s="90" t="s">
        <v>4883</v>
      </c>
      <c r="B44762" s="91"/>
      <c r="C44762" s="92">
        <v>79.096634559138906</v>
      </c>
      <c r="D44762" s="91"/>
      <c r="E44762" s="93" t="s">
        <v>4884</v>
      </c>
      <c r="F44762" s="94">
        <f>SUM(F44760)</f>
        <v>243393</v>
      </c>
    </row>
    <row r="44763" spans="1:6" ht="0.2" customHeight="1" x14ac:dyDescent="0.2"/>
    <row r="44764" spans="1:6" ht="12.75" customHeight="1" x14ac:dyDescent="0.2">
      <c r="A44764" s="80" t="s">
        <v>4871</v>
      </c>
      <c r="B44764" s="81" t="s">
        <v>4885</v>
      </c>
      <c r="C44764" s="82" t="s">
        <v>4870</v>
      </c>
      <c r="D44764" s="82" t="s">
        <v>4873</v>
      </c>
      <c r="E44764" s="82" t="s">
        <v>4874</v>
      </c>
      <c r="F44764" s="83" t="s">
        <v>4875</v>
      </c>
    </row>
    <row r="44765" spans="1:6" ht="409.6" hidden="1" customHeight="1" x14ac:dyDescent="0.2"/>
    <row r="44766" spans="1:6" ht="25.5" customHeight="1" thickBot="1" x14ac:dyDescent="0.25">
      <c r="A44766" s="84" t="s">
        <v>4947</v>
      </c>
      <c r="B44766" s="85" t="s">
        <v>4948</v>
      </c>
      <c r="C44766" s="86" t="s">
        <v>4888</v>
      </c>
      <c r="D44766" s="87">
        <v>0.30798999999999999</v>
      </c>
      <c r="E44766" s="88">
        <v>198902</v>
      </c>
      <c r="F44766" s="89">
        <f>+D44766*E44766</f>
        <v>61259.826979999998</v>
      </c>
    </row>
    <row r="44767" spans="1:6" ht="409.6" hidden="1" customHeight="1" thickBot="1" x14ac:dyDescent="0.25"/>
    <row r="44768" spans="1:6" ht="13.5" customHeight="1" thickBot="1" x14ac:dyDescent="0.25">
      <c r="A44768" s="90" t="s">
        <v>4893</v>
      </c>
      <c r="B44768" s="91"/>
      <c r="C44768" s="92">
        <v>19.907967086534299</v>
      </c>
      <c r="D44768" s="91"/>
      <c r="E44768" s="93" t="s">
        <v>4884</v>
      </c>
      <c r="F44768" s="94">
        <f>SUM(F44766)</f>
        <v>61259.826979999998</v>
      </c>
    </row>
    <row r="44769" spans="1:6" ht="0.2" customHeight="1" x14ac:dyDescent="0.2"/>
    <row r="44770" spans="1:6" ht="12.75" customHeight="1" x14ac:dyDescent="0.2">
      <c r="A44770" s="80" t="s">
        <v>4871</v>
      </c>
      <c r="B44770" s="81" t="s">
        <v>4894</v>
      </c>
      <c r="C44770" s="82" t="s">
        <v>4870</v>
      </c>
      <c r="D44770" s="82" t="s">
        <v>4873</v>
      </c>
      <c r="E44770" s="82" t="s">
        <v>4874</v>
      </c>
      <c r="F44770" s="83" t="s">
        <v>4875</v>
      </c>
    </row>
    <row r="44771" spans="1:6" ht="409.6" hidden="1" customHeight="1" x14ac:dyDescent="0.2"/>
    <row r="44772" spans="1:6" ht="25.5" customHeight="1" thickBot="1" x14ac:dyDescent="0.25">
      <c r="A44772" s="84" t="s">
        <v>4895</v>
      </c>
      <c r="B44772" s="85" t="s">
        <v>4896</v>
      </c>
      <c r="C44772" s="86" t="s">
        <v>4897</v>
      </c>
      <c r="D44772" s="87">
        <v>0.05</v>
      </c>
      <c r="E44772" s="88">
        <v>61260</v>
      </c>
      <c r="F44772" s="89">
        <f>+D44772*E44772</f>
        <v>3063</v>
      </c>
    </row>
    <row r="44773" spans="1:6" ht="409.6" hidden="1" customHeight="1" thickBot="1" x14ac:dyDescent="0.25"/>
    <row r="44774" spans="1:6" ht="13.5" customHeight="1" thickBot="1" x14ac:dyDescent="0.25">
      <c r="A44774" s="90" t="s">
        <v>4898</v>
      </c>
      <c r="B44774" s="91"/>
      <c r="C44774" s="92">
        <v>0.99539835432671697</v>
      </c>
      <c r="D44774" s="91"/>
      <c r="E44774" s="93" t="s">
        <v>4884</v>
      </c>
      <c r="F44774" s="94">
        <f>SUM(F44772)</f>
        <v>3063</v>
      </c>
    </row>
    <row r="44775" spans="1:6" ht="0.2" customHeight="1" thickBot="1" x14ac:dyDescent="0.25"/>
    <row r="44776" spans="1:6" ht="12.75" customHeight="1" thickBot="1" x14ac:dyDescent="0.3">
      <c r="A44776" s="135" t="s">
        <v>4909</v>
      </c>
      <c r="B44776" s="136"/>
      <c r="C44776" s="136"/>
      <c r="D44776" s="136"/>
      <c r="E44776" s="137"/>
      <c r="F44776" s="165">
        <f>SUM(F44762,F44768,F44774)</f>
        <v>307715.82698000001</v>
      </c>
    </row>
    <row r="44777" spans="1:6" ht="12.75" customHeight="1" x14ac:dyDescent="0.2"/>
    <row r="44778" spans="1:6" ht="12.75" customHeight="1" x14ac:dyDescent="0.2"/>
    <row r="44779" spans="1:6" ht="409.6" hidden="1" customHeight="1" x14ac:dyDescent="0.2"/>
    <row r="44780" spans="1:6" ht="12.75" customHeight="1" x14ac:dyDescent="0.25">
      <c r="A44780" s="144" t="s">
        <v>4868</v>
      </c>
      <c r="B44780" s="145"/>
      <c r="C44780" s="145"/>
      <c r="D44780" s="145"/>
      <c r="E44780" s="146"/>
      <c r="F44780" s="147"/>
    </row>
    <row r="44781" spans="1:6" ht="12.75" customHeight="1" x14ac:dyDescent="0.2">
      <c r="A44781" s="138" t="s">
        <v>4651</v>
      </c>
      <c r="B44781" s="139"/>
      <c r="C44781" s="139"/>
      <c r="D44781" s="140"/>
      <c r="E44781" s="76" t="s">
        <v>4869</v>
      </c>
      <c r="F44781" s="77" t="s">
        <v>4870</v>
      </c>
    </row>
    <row r="44782" spans="1:6" ht="12.75" customHeight="1" x14ac:dyDescent="0.2">
      <c r="A44782" s="141"/>
      <c r="B44782" s="142"/>
      <c r="C44782" s="142"/>
      <c r="D44782" s="143"/>
      <c r="E44782" s="78" t="s">
        <v>4650</v>
      </c>
      <c r="F44782" s="79" t="s">
        <v>9</v>
      </c>
    </row>
    <row r="44783" spans="1:6" ht="409.6" hidden="1" customHeight="1" x14ac:dyDescent="0.2"/>
    <row r="44784" spans="1:6" ht="12.75" customHeight="1" x14ac:dyDescent="0.2">
      <c r="A44784" s="80" t="s">
        <v>4871</v>
      </c>
      <c r="B44784" s="81" t="s">
        <v>4872</v>
      </c>
      <c r="C44784" s="82" t="s">
        <v>4870</v>
      </c>
      <c r="D44784" s="82" t="s">
        <v>4873</v>
      </c>
      <c r="E44784" s="82" t="s">
        <v>4874</v>
      </c>
      <c r="F44784" s="83" t="s">
        <v>4875</v>
      </c>
    </row>
    <row r="44785" spans="1:6" ht="409.6" hidden="1" customHeight="1" x14ac:dyDescent="0.2"/>
    <row r="44786" spans="1:6" ht="25.5" customHeight="1" thickBot="1" x14ac:dyDescent="0.25">
      <c r="A44786" s="84" t="s">
        <v>7896</v>
      </c>
      <c r="B44786" s="85" t="s">
        <v>7897</v>
      </c>
      <c r="C44786" s="86" t="s">
        <v>9</v>
      </c>
      <c r="D44786" s="87">
        <v>1</v>
      </c>
      <c r="E44786" s="88">
        <v>655559</v>
      </c>
      <c r="F44786" s="89">
        <f>+D44786*E44786</f>
        <v>655559</v>
      </c>
    </row>
    <row r="44787" spans="1:6" ht="409.6" hidden="1" customHeight="1" thickBot="1" x14ac:dyDescent="0.25"/>
    <row r="44788" spans="1:6" ht="13.5" customHeight="1" thickBot="1" x14ac:dyDescent="0.25">
      <c r="A44788" s="90" t="s">
        <v>4883</v>
      </c>
      <c r="B44788" s="91"/>
      <c r="C44788" s="92">
        <v>78.664468339651094</v>
      </c>
      <c r="D44788" s="91"/>
      <c r="E44788" s="93" t="s">
        <v>4884</v>
      </c>
      <c r="F44788" s="94">
        <f>SUM(F44786)</f>
        <v>655559</v>
      </c>
    </row>
    <row r="44789" spans="1:6" ht="0.2" customHeight="1" x14ac:dyDescent="0.2"/>
    <row r="44790" spans="1:6" ht="12.75" customHeight="1" x14ac:dyDescent="0.2">
      <c r="A44790" s="80" t="s">
        <v>4871</v>
      </c>
      <c r="B44790" s="81" t="s">
        <v>4885</v>
      </c>
      <c r="C44790" s="82" t="s">
        <v>4870</v>
      </c>
      <c r="D44790" s="82" t="s">
        <v>4873</v>
      </c>
      <c r="E44790" s="82" t="s">
        <v>4874</v>
      </c>
      <c r="F44790" s="83" t="s">
        <v>4875</v>
      </c>
    </row>
    <row r="44791" spans="1:6" ht="409.6" hidden="1" customHeight="1" x14ac:dyDescent="0.2"/>
    <row r="44792" spans="1:6" ht="25.5" customHeight="1" thickBot="1" x14ac:dyDescent="0.25">
      <c r="A44792" s="84" t="s">
        <v>4947</v>
      </c>
      <c r="B44792" s="85" t="s">
        <v>4948</v>
      </c>
      <c r="C44792" s="86" t="s">
        <v>4888</v>
      </c>
      <c r="D44792" s="87">
        <v>0.85135000000000005</v>
      </c>
      <c r="E44792" s="88">
        <v>198902</v>
      </c>
      <c r="F44792" s="89">
        <f>+D44792*E44792</f>
        <v>169335.21770000001</v>
      </c>
    </row>
    <row r="44793" spans="1:6" ht="409.6" hidden="1" customHeight="1" thickBot="1" x14ac:dyDescent="0.25"/>
    <row r="44794" spans="1:6" ht="13.5" customHeight="1" thickBot="1" x14ac:dyDescent="0.25">
      <c r="A44794" s="90" t="s">
        <v>4893</v>
      </c>
      <c r="B44794" s="91"/>
      <c r="C44794" s="92">
        <v>20.319525391757001</v>
      </c>
      <c r="D44794" s="91"/>
      <c r="E44794" s="93" t="s">
        <v>4884</v>
      </c>
      <c r="F44794" s="94">
        <f>SUM(F44792)</f>
        <v>169335.21770000001</v>
      </c>
    </row>
    <row r="44795" spans="1:6" ht="0.2" customHeight="1" x14ac:dyDescent="0.2"/>
    <row r="44796" spans="1:6" ht="12.75" customHeight="1" x14ac:dyDescent="0.2">
      <c r="A44796" s="80" t="s">
        <v>4871</v>
      </c>
      <c r="B44796" s="81" t="s">
        <v>4894</v>
      </c>
      <c r="C44796" s="82" t="s">
        <v>4870</v>
      </c>
      <c r="D44796" s="82" t="s">
        <v>4873</v>
      </c>
      <c r="E44796" s="82" t="s">
        <v>4874</v>
      </c>
      <c r="F44796" s="83" t="s">
        <v>4875</v>
      </c>
    </row>
    <row r="44797" spans="1:6" ht="409.6" hidden="1" customHeight="1" x14ac:dyDescent="0.2"/>
    <row r="44798" spans="1:6" ht="25.5" customHeight="1" thickBot="1" x14ac:dyDescent="0.25">
      <c r="A44798" s="84" t="s">
        <v>4895</v>
      </c>
      <c r="B44798" s="85" t="s">
        <v>4896</v>
      </c>
      <c r="C44798" s="86" t="s">
        <v>4897</v>
      </c>
      <c r="D44798" s="87">
        <v>0.05</v>
      </c>
      <c r="E44798" s="88">
        <v>169335</v>
      </c>
      <c r="F44798" s="89">
        <f>+D44798*E44798</f>
        <v>8466.75</v>
      </c>
    </row>
    <row r="44799" spans="1:6" ht="409.6" hidden="1" customHeight="1" thickBot="1" x14ac:dyDescent="0.25"/>
    <row r="44800" spans="1:6" ht="13.5" customHeight="1" thickBot="1" x14ac:dyDescent="0.25">
      <c r="A44800" s="90" t="s">
        <v>4898</v>
      </c>
      <c r="B44800" s="91"/>
      <c r="C44800" s="92">
        <v>1.01600626859188</v>
      </c>
      <c r="D44800" s="91"/>
      <c r="E44800" s="93" t="s">
        <v>4884</v>
      </c>
      <c r="F44800" s="94">
        <f>SUM(F44798)</f>
        <v>8466.75</v>
      </c>
    </row>
    <row r="44801" spans="1:6" ht="0.2" customHeight="1" thickBot="1" x14ac:dyDescent="0.25"/>
    <row r="44802" spans="1:6" ht="12.75" customHeight="1" thickBot="1" x14ac:dyDescent="0.3">
      <c r="A44802" s="135" t="s">
        <v>4909</v>
      </c>
      <c r="B44802" s="136"/>
      <c r="C44802" s="136"/>
      <c r="D44802" s="136"/>
      <c r="E44802" s="137"/>
      <c r="F44802" s="165">
        <f>SUM(F44788,F44794,F44800)</f>
        <v>833360.96770000004</v>
      </c>
    </row>
    <row r="44803" spans="1:6" ht="12.75" customHeight="1" x14ac:dyDescent="0.2"/>
    <row r="44804" spans="1:6" ht="12.75" customHeight="1" x14ac:dyDescent="0.2"/>
    <row r="44805" spans="1:6" ht="409.6" hidden="1" customHeight="1" x14ac:dyDescent="0.2"/>
    <row r="44806" spans="1:6" ht="12.75" customHeight="1" x14ac:dyDescent="0.25">
      <c r="A44806" s="144" t="s">
        <v>4868</v>
      </c>
      <c r="B44806" s="145"/>
      <c r="C44806" s="145"/>
      <c r="D44806" s="145"/>
      <c r="E44806" s="146"/>
      <c r="F44806" s="147"/>
    </row>
    <row r="44807" spans="1:6" ht="12.75" customHeight="1" x14ac:dyDescent="0.2">
      <c r="A44807" s="138" t="s">
        <v>4653</v>
      </c>
      <c r="B44807" s="139"/>
      <c r="C44807" s="139"/>
      <c r="D44807" s="140"/>
      <c r="E44807" s="76" t="s">
        <v>4869</v>
      </c>
      <c r="F44807" s="77" t="s">
        <v>4870</v>
      </c>
    </row>
    <row r="44808" spans="1:6" ht="12.75" customHeight="1" x14ac:dyDescent="0.2">
      <c r="A44808" s="141"/>
      <c r="B44808" s="142"/>
      <c r="C44808" s="142"/>
      <c r="D44808" s="143"/>
      <c r="E44808" s="78" t="s">
        <v>4652</v>
      </c>
      <c r="F44808" s="79" t="s">
        <v>9</v>
      </c>
    </row>
    <row r="44809" spans="1:6" ht="409.6" hidden="1" customHeight="1" x14ac:dyDescent="0.2"/>
    <row r="44810" spans="1:6" ht="12.75" customHeight="1" x14ac:dyDescent="0.2">
      <c r="A44810" s="80" t="s">
        <v>4871</v>
      </c>
      <c r="B44810" s="81" t="s">
        <v>4872</v>
      </c>
      <c r="C44810" s="82" t="s">
        <v>4870</v>
      </c>
      <c r="D44810" s="82" t="s">
        <v>4873</v>
      </c>
      <c r="E44810" s="82" t="s">
        <v>4874</v>
      </c>
      <c r="F44810" s="83" t="s">
        <v>4875</v>
      </c>
    </row>
    <row r="44811" spans="1:6" ht="409.6" hidden="1" customHeight="1" x14ac:dyDescent="0.2"/>
    <row r="44812" spans="1:6" ht="25.5" customHeight="1" thickBot="1" x14ac:dyDescent="0.25">
      <c r="A44812" s="84" t="s">
        <v>7898</v>
      </c>
      <c r="B44812" s="85" t="s">
        <v>7897</v>
      </c>
      <c r="C44812" s="86" t="s">
        <v>9</v>
      </c>
      <c r="D44812" s="87">
        <v>1</v>
      </c>
      <c r="E44812" s="88">
        <v>1070069</v>
      </c>
      <c r="F44812" s="89">
        <f>+D44812*E44812</f>
        <v>1070069</v>
      </c>
    </row>
    <row r="44813" spans="1:6" ht="409.6" hidden="1" customHeight="1" thickBot="1" x14ac:dyDescent="0.25"/>
    <row r="44814" spans="1:6" ht="13.5" customHeight="1" thickBot="1" x14ac:dyDescent="0.25">
      <c r="A44814" s="90" t="s">
        <v>4883</v>
      </c>
      <c r="B44814" s="91"/>
      <c r="C44814" s="92">
        <v>85.7515720775625</v>
      </c>
      <c r="D44814" s="91"/>
      <c r="E44814" s="93" t="s">
        <v>4884</v>
      </c>
      <c r="F44814" s="94">
        <f>SUM(F44812)</f>
        <v>1070069</v>
      </c>
    </row>
    <row r="44815" spans="1:6" ht="0.2" customHeight="1" x14ac:dyDescent="0.2"/>
    <row r="44816" spans="1:6" ht="12.75" customHeight="1" x14ac:dyDescent="0.2">
      <c r="A44816" s="80" t="s">
        <v>4871</v>
      </c>
      <c r="B44816" s="81" t="s">
        <v>4885</v>
      </c>
      <c r="C44816" s="82" t="s">
        <v>4870</v>
      </c>
      <c r="D44816" s="82" t="s">
        <v>4873</v>
      </c>
      <c r="E44816" s="82" t="s">
        <v>4874</v>
      </c>
      <c r="F44816" s="83" t="s">
        <v>4875</v>
      </c>
    </row>
    <row r="44817" spans="1:6" ht="409.6" hidden="1" customHeight="1" x14ac:dyDescent="0.2"/>
    <row r="44818" spans="1:6" ht="25.5" customHeight="1" thickBot="1" x14ac:dyDescent="0.25">
      <c r="A44818" s="84" t="s">
        <v>4947</v>
      </c>
      <c r="B44818" s="85" t="s">
        <v>4948</v>
      </c>
      <c r="C44818" s="86" t="s">
        <v>4888</v>
      </c>
      <c r="D44818" s="87">
        <v>0.85135000000000005</v>
      </c>
      <c r="E44818" s="88">
        <v>198902</v>
      </c>
      <c r="F44818" s="89">
        <f>+D44818*E44818</f>
        <v>169335.21770000001</v>
      </c>
    </row>
    <row r="44819" spans="1:6" ht="409.6" hidden="1" customHeight="1" thickBot="1" x14ac:dyDescent="0.25"/>
    <row r="44820" spans="1:6" ht="13.5" customHeight="1" thickBot="1" x14ac:dyDescent="0.25">
      <c r="A44820" s="90" t="s">
        <v>4893</v>
      </c>
      <c r="B44820" s="91"/>
      <c r="C44820" s="92">
        <v>13.5699122745861</v>
      </c>
      <c r="D44820" s="91"/>
      <c r="E44820" s="93" t="s">
        <v>4884</v>
      </c>
      <c r="F44820" s="94">
        <f>SUM(F44818)</f>
        <v>169335.21770000001</v>
      </c>
    </row>
    <row r="44821" spans="1:6" ht="0.2" customHeight="1" x14ac:dyDescent="0.2"/>
    <row r="44822" spans="1:6" ht="12.75" customHeight="1" x14ac:dyDescent="0.2">
      <c r="A44822" s="80" t="s">
        <v>4871</v>
      </c>
      <c r="B44822" s="81" t="s">
        <v>4894</v>
      </c>
      <c r="C44822" s="82" t="s">
        <v>4870</v>
      </c>
      <c r="D44822" s="82" t="s">
        <v>4873</v>
      </c>
      <c r="E44822" s="82" t="s">
        <v>4874</v>
      </c>
      <c r="F44822" s="83" t="s">
        <v>4875</v>
      </c>
    </row>
    <row r="44823" spans="1:6" ht="409.6" hidden="1" customHeight="1" x14ac:dyDescent="0.2"/>
    <row r="44824" spans="1:6" ht="25.5" customHeight="1" thickBot="1" x14ac:dyDescent="0.25">
      <c r="A44824" s="84" t="s">
        <v>4895</v>
      </c>
      <c r="B44824" s="85" t="s">
        <v>4896</v>
      </c>
      <c r="C44824" s="86" t="s">
        <v>4897</v>
      </c>
      <c r="D44824" s="87">
        <v>0.05</v>
      </c>
      <c r="E44824" s="88">
        <v>169335</v>
      </c>
      <c r="F44824" s="89">
        <f>+D44824*E44824</f>
        <v>8466.75</v>
      </c>
    </row>
    <row r="44825" spans="1:6" ht="409.6" hidden="1" customHeight="1" thickBot="1" x14ac:dyDescent="0.25"/>
    <row r="44826" spans="1:6" ht="13.5" customHeight="1" thickBot="1" x14ac:dyDescent="0.25">
      <c r="A44826" s="90" t="s">
        <v>4898</v>
      </c>
      <c r="B44826" s="91"/>
      <c r="C44826" s="92">
        <v>0.67851564785142104</v>
      </c>
      <c r="D44826" s="91"/>
      <c r="E44826" s="93" t="s">
        <v>4884</v>
      </c>
      <c r="F44826" s="94">
        <f>SUM(F44824)</f>
        <v>8466.75</v>
      </c>
    </row>
    <row r="44827" spans="1:6" ht="0.2" customHeight="1" thickBot="1" x14ac:dyDescent="0.25"/>
    <row r="44828" spans="1:6" ht="12.75" customHeight="1" thickBot="1" x14ac:dyDescent="0.3">
      <c r="A44828" s="135" t="s">
        <v>4909</v>
      </c>
      <c r="B44828" s="136"/>
      <c r="C44828" s="136"/>
      <c r="D44828" s="136"/>
      <c r="E44828" s="137"/>
      <c r="F44828" s="165">
        <f>SUM(F44814,F44820,F44826)</f>
        <v>1247870.9676999999</v>
      </c>
    </row>
    <row r="44829" spans="1:6" ht="12.75" customHeight="1" x14ac:dyDescent="0.2"/>
  </sheetData>
  <sheetProtection algorithmName="SHA-512" hashValue="JNo/Ct5zhWeMdnA6hoCQZpHuCrBg812IvY8zrdPD7bFcwq4JBEQjjVXqdpd4QzlPC06QaiGFaG4n2P2yZ0F/mQ==" saltValue="wa7195IzWJpibIeY/jPnZA==" spinCount="100000" sheet="1" objects="1" scenarios="1"/>
  <mergeCells count="4076">
    <mergeCell ref="A44781:D44782"/>
    <mergeCell ref="A44806:F44806"/>
    <mergeCell ref="A44807:D44808"/>
    <mergeCell ref="A44754:F44754"/>
    <mergeCell ref="A44755:D44756"/>
    <mergeCell ref="A44780:F44780"/>
    <mergeCell ref="A44728:F44728"/>
    <mergeCell ref="A44729:D44730"/>
    <mergeCell ref="A44702:F44702"/>
    <mergeCell ref="A44703:D44704"/>
    <mergeCell ref="A44828:E44828"/>
    <mergeCell ref="A44802:E44802"/>
    <mergeCell ref="A44776:E44776"/>
    <mergeCell ref="A44750:E44750"/>
    <mergeCell ref="A44724:E44724"/>
    <mergeCell ref="A44698:E44698"/>
    <mergeCell ref="A44651:D44652"/>
    <mergeCell ref="A44676:F44676"/>
    <mergeCell ref="A44677:D44678"/>
    <mergeCell ref="A44624:F44624"/>
    <mergeCell ref="A44625:D44626"/>
    <mergeCell ref="A44650:F44650"/>
    <mergeCell ref="A44598:F44598"/>
    <mergeCell ref="A44599:D44600"/>
    <mergeCell ref="A44572:F44572"/>
    <mergeCell ref="A44573:D44574"/>
    <mergeCell ref="A44672:E44672"/>
    <mergeCell ref="A44646:E44646"/>
    <mergeCell ref="A44620:E44620"/>
    <mergeCell ref="A44594:E44594"/>
    <mergeCell ref="A44568:E44568"/>
    <mergeCell ref="A44519:D44520"/>
    <mergeCell ref="A44544:F44544"/>
    <mergeCell ref="A44545:D44546"/>
    <mergeCell ref="A44492:F44492"/>
    <mergeCell ref="A44493:D44494"/>
    <mergeCell ref="A44518:F44518"/>
    <mergeCell ref="A44456:F44456"/>
    <mergeCell ref="A44457:D44458"/>
    <mergeCell ref="A44431:D44432"/>
    <mergeCell ref="A44452:D44452"/>
    <mergeCell ref="E44452:F44452"/>
    <mergeCell ref="A44540:E44540"/>
    <mergeCell ref="A44514:E44514"/>
    <mergeCell ref="A44488:E44488"/>
    <mergeCell ref="A44400:F44400"/>
    <mergeCell ref="A44401:D44402"/>
    <mergeCell ref="A44426:D44426"/>
    <mergeCell ref="E44426:F44426"/>
    <mergeCell ref="A44430:F44430"/>
    <mergeCell ref="A44350:F44350"/>
    <mergeCell ref="A44351:D44352"/>
    <mergeCell ref="A44396:D44396"/>
    <mergeCell ref="E44396:F44396"/>
    <mergeCell ref="A44296:D44296"/>
    <mergeCell ref="E44296:F44296"/>
    <mergeCell ref="A44300:F44300"/>
    <mergeCell ref="A44301:D44302"/>
    <mergeCell ref="A44346:D44346"/>
    <mergeCell ref="E44346:F44346"/>
    <mergeCell ref="A44235:D44236"/>
    <mergeCell ref="A44264:D44264"/>
    <mergeCell ref="E44264:F44264"/>
    <mergeCell ref="A44268:F44268"/>
    <mergeCell ref="A44269:D44270"/>
    <mergeCell ref="A44196:F44196"/>
    <mergeCell ref="A44197:D44198"/>
    <mergeCell ref="A44230:D44230"/>
    <mergeCell ref="E44230:F44230"/>
    <mergeCell ref="A44234:F44234"/>
    <mergeCell ref="A44168:F44168"/>
    <mergeCell ref="A44169:D44170"/>
    <mergeCell ref="A44192:D44192"/>
    <mergeCell ref="E44192:F44192"/>
    <mergeCell ref="A44133:D44134"/>
    <mergeCell ref="A44162:D44162"/>
    <mergeCell ref="E44162:F44162"/>
    <mergeCell ref="A44088:F44088"/>
    <mergeCell ref="A44089:D44090"/>
    <mergeCell ref="A44128:D44128"/>
    <mergeCell ref="E44128:F44128"/>
    <mergeCell ref="A44132:F44132"/>
    <mergeCell ref="A44044:F44044"/>
    <mergeCell ref="A44045:D44046"/>
    <mergeCell ref="A44084:D44084"/>
    <mergeCell ref="E44084:F44084"/>
    <mergeCell ref="A43992:D43992"/>
    <mergeCell ref="E43992:F43992"/>
    <mergeCell ref="A43996:F43996"/>
    <mergeCell ref="A43997:D43998"/>
    <mergeCell ref="A44040:D44040"/>
    <mergeCell ref="E44040:F44040"/>
    <mergeCell ref="A43897:D43898"/>
    <mergeCell ref="A43942:D43942"/>
    <mergeCell ref="E43942:F43942"/>
    <mergeCell ref="A43946:F43946"/>
    <mergeCell ref="A43947:D43948"/>
    <mergeCell ref="A43846:F43846"/>
    <mergeCell ref="A43847:D43848"/>
    <mergeCell ref="A43892:D43892"/>
    <mergeCell ref="E43892:F43892"/>
    <mergeCell ref="A43896:F43896"/>
    <mergeCell ref="A43797:D43798"/>
    <mergeCell ref="A43842:D43842"/>
    <mergeCell ref="E43842:F43842"/>
    <mergeCell ref="A43746:F43746"/>
    <mergeCell ref="A43747:D43748"/>
    <mergeCell ref="A43792:D43792"/>
    <mergeCell ref="E43792:F43792"/>
    <mergeCell ref="A43671:D43671"/>
    <mergeCell ref="E43671:F43671"/>
    <mergeCell ref="A43675:F43675"/>
    <mergeCell ref="A43676:D43677"/>
    <mergeCell ref="A43741:D43741"/>
    <mergeCell ref="E43741:F43741"/>
    <mergeCell ref="A43562:D43563"/>
    <mergeCell ref="A43607:D43607"/>
    <mergeCell ref="E43607:F43607"/>
    <mergeCell ref="A43611:F43611"/>
    <mergeCell ref="A43612:D43613"/>
    <mergeCell ref="A43501:F43501"/>
    <mergeCell ref="A43502:D43503"/>
    <mergeCell ref="A43557:D43557"/>
    <mergeCell ref="E43557:F43557"/>
    <mergeCell ref="A43561:F43561"/>
    <mergeCell ref="A43441:F43441"/>
    <mergeCell ref="A43442:D43443"/>
    <mergeCell ref="A43497:D43497"/>
    <mergeCell ref="E43497:F43497"/>
    <mergeCell ref="A43385:F43385"/>
    <mergeCell ref="A43386:D43387"/>
    <mergeCell ref="A43437:D43437"/>
    <mergeCell ref="E43437:F43437"/>
    <mergeCell ref="A43322:D43323"/>
    <mergeCell ref="A43381:D43381"/>
    <mergeCell ref="E43381:F43381"/>
    <mergeCell ref="A43796:F43796"/>
    <mergeCell ref="A43293:F43293"/>
    <mergeCell ref="A43294:D43295"/>
    <mergeCell ref="A43317:D43317"/>
    <mergeCell ref="E43317:F43317"/>
    <mergeCell ref="A43321:F43321"/>
    <mergeCell ref="A43265:F43265"/>
    <mergeCell ref="A43266:D43267"/>
    <mergeCell ref="A43289:D43289"/>
    <mergeCell ref="E43289:F43289"/>
    <mergeCell ref="A43233:D43233"/>
    <mergeCell ref="E43233:F43233"/>
    <mergeCell ref="A43237:F43237"/>
    <mergeCell ref="A43238:D43239"/>
    <mergeCell ref="A43261:D43261"/>
    <mergeCell ref="E43261:F43261"/>
    <mergeCell ref="A43174:D43175"/>
    <mergeCell ref="A43199:D43199"/>
    <mergeCell ref="E43199:F43199"/>
    <mergeCell ref="A43203:F43203"/>
    <mergeCell ref="A43204:D43205"/>
    <mergeCell ref="A43139:F43139"/>
    <mergeCell ref="A43140:D43141"/>
    <mergeCell ref="A43169:D43169"/>
    <mergeCell ref="E43169:F43169"/>
    <mergeCell ref="A43173:F43173"/>
    <mergeCell ref="A43105:F43105"/>
    <mergeCell ref="A43106:D43107"/>
    <mergeCell ref="A43135:D43135"/>
    <mergeCell ref="E43135:F43135"/>
    <mergeCell ref="A43063:D43063"/>
    <mergeCell ref="E43063:F43063"/>
    <mergeCell ref="A43067:F43067"/>
    <mergeCell ref="A43068:D43069"/>
    <mergeCell ref="A43101:D43101"/>
    <mergeCell ref="E43101:F43101"/>
    <mergeCell ref="A42980:D42981"/>
    <mergeCell ref="A43007:D43007"/>
    <mergeCell ref="E43007:F43007"/>
    <mergeCell ref="A43011:F43011"/>
    <mergeCell ref="A43012:D43013"/>
    <mergeCell ref="A42951:F42951"/>
    <mergeCell ref="A42952:D42953"/>
    <mergeCell ref="A42975:D42975"/>
    <mergeCell ref="E42975:F42975"/>
    <mergeCell ref="A42979:F42979"/>
    <mergeCell ref="A42923:F42923"/>
    <mergeCell ref="A42924:D42925"/>
    <mergeCell ref="A42947:D42947"/>
    <mergeCell ref="E42947:F42947"/>
    <mergeCell ref="A42881:D42881"/>
    <mergeCell ref="E42881:F42881"/>
    <mergeCell ref="A42885:F42885"/>
    <mergeCell ref="A42886:D42887"/>
    <mergeCell ref="A42919:D42919"/>
    <mergeCell ref="E42919:F42919"/>
    <mergeCell ref="A42802:D42803"/>
    <mergeCell ref="A42851:D42851"/>
    <mergeCell ref="E42851:F42851"/>
    <mergeCell ref="A42855:F42855"/>
    <mergeCell ref="A42856:D42857"/>
    <mergeCell ref="A42749:F42749"/>
    <mergeCell ref="A42750:D42751"/>
    <mergeCell ref="A42797:D42797"/>
    <mergeCell ref="E42797:F42797"/>
    <mergeCell ref="A42801:F42801"/>
    <mergeCell ref="A42697:F42697"/>
    <mergeCell ref="A42698:D42699"/>
    <mergeCell ref="A42745:D42745"/>
    <mergeCell ref="E42745:F42745"/>
    <mergeCell ref="A42627:D42627"/>
    <mergeCell ref="E42627:F42627"/>
    <mergeCell ref="A42631:F42631"/>
    <mergeCell ref="A42632:D42633"/>
    <mergeCell ref="A42693:D42693"/>
    <mergeCell ref="E42693:F42693"/>
    <mergeCell ref="A42520:D42521"/>
    <mergeCell ref="A42567:D42567"/>
    <mergeCell ref="E42567:F42567"/>
    <mergeCell ref="A42571:F42571"/>
    <mergeCell ref="A42572:D42573"/>
    <mergeCell ref="A42459:F42459"/>
    <mergeCell ref="A42460:D42461"/>
    <mergeCell ref="A42515:D42515"/>
    <mergeCell ref="E42515:F42515"/>
    <mergeCell ref="A42519:F42519"/>
    <mergeCell ref="A42399:F42399"/>
    <mergeCell ref="A42400:D42401"/>
    <mergeCell ref="A42455:D42455"/>
    <mergeCell ref="E42455:F42455"/>
    <mergeCell ref="A42357:D42357"/>
    <mergeCell ref="E42357:F42357"/>
    <mergeCell ref="A42361:F42361"/>
    <mergeCell ref="A42362:D42363"/>
    <mergeCell ref="A42395:D42395"/>
    <mergeCell ref="E42395:F42395"/>
    <mergeCell ref="A42256:D42257"/>
    <mergeCell ref="A42305:D42305"/>
    <mergeCell ref="E42305:F42305"/>
    <mergeCell ref="A42309:F42309"/>
    <mergeCell ref="A42310:D42311"/>
    <mergeCell ref="A42203:F42203"/>
    <mergeCell ref="A42204:D42205"/>
    <mergeCell ref="A42251:D42251"/>
    <mergeCell ref="E42251:F42251"/>
    <mergeCell ref="A42255:F42255"/>
    <mergeCell ref="A42149:F42149"/>
    <mergeCell ref="A42150:D42151"/>
    <mergeCell ref="A42199:D42199"/>
    <mergeCell ref="E42199:F42199"/>
    <mergeCell ref="A42072:D42072"/>
    <mergeCell ref="E42072:F42072"/>
    <mergeCell ref="A42076:F42076"/>
    <mergeCell ref="A42077:D42078"/>
    <mergeCell ref="A42144:D42144"/>
    <mergeCell ref="E42144:F42144"/>
    <mergeCell ref="A41977:D41978"/>
    <mergeCell ref="A42024:D42024"/>
    <mergeCell ref="E42024:F42024"/>
    <mergeCell ref="A42028:F42028"/>
    <mergeCell ref="A42029:D42030"/>
    <mergeCell ref="A41915:D41916"/>
    <mergeCell ref="A41972:D41972"/>
    <mergeCell ref="E41972:F41972"/>
    <mergeCell ref="A41976:F41976"/>
    <mergeCell ref="A41862:F41862"/>
    <mergeCell ref="A41863:D41864"/>
    <mergeCell ref="A41910:D41910"/>
    <mergeCell ref="E41910:F41910"/>
    <mergeCell ref="A41812:D41812"/>
    <mergeCell ref="E41812:F41812"/>
    <mergeCell ref="A41816:F41816"/>
    <mergeCell ref="A41817:D41818"/>
    <mergeCell ref="A41858:D41858"/>
    <mergeCell ref="E41858:F41858"/>
    <mergeCell ref="A41733:D41734"/>
    <mergeCell ref="A41770:D41770"/>
    <mergeCell ref="E41770:F41770"/>
    <mergeCell ref="A41774:F41774"/>
    <mergeCell ref="A41775:D41776"/>
    <mergeCell ref="A41690:F41690"/>
    <mergeCell ref="A41691:D41692"/>
    <mergeCell ref="A41728:D41728"/>
    <mergeCell ref="E41728:F41728"/>
    <mergeCell ref="A41732:F41732"/>
    <mergeCell ref="A41648:F41648"/>
    <mergeCell ref="A41649:D41650"/>
    <mergeCell ref="A41686:D41686"/>
    <mergeCell ref="E41686:F41686"/>
    <mergeCell ref="A41644:D41644"/>
    <mergeCell ref="E41644:F41644"/>
    <mergeCell ref="A41563:D41564"/>
    <mergeCell ref="A41600:D41600"/>
    <mergeCell ref="E41600:F41600"/>
    <mergeCell ref="A41604:F41604"/>
    <mergeCell ref="A41605:D41606"/>
    <mergeCell ref="A41914:F41914"/>
    <mergeCell ref="A41520:F41520"/>
    <mergeCell ref="A41521:D41522"/>
    <mergeCell ref="A41558:D41558"/>
    <mergeCell ref="E41558:F41558"/>
    <mergeCell ref="A41562:F41562"/>
    <mergeCell ref="A41478:F41478"/>
    <mergeCell ref="A41479:D41480"/>
    <mergeCell ref="A41516:D41516"/>
    <mergeCell ref="E41516:F41516"/>
    <mergeCell ref="A41452:F41452"/>
    <mergeCell ref="A41453:D41454"/>
    <mergeCell ref="A41474:D41474"/>
    <mergeCell ref="E41474:F41474"/>
    <mergeCell ref="A41404:D41405"/>
    <mergeCell ref="A41447:D41447"/>
    <mergeCell ref="E41447:F41447"/>
    <mergeCell ref="A41349:F41349"/>
    <mergeCell ref="A41350:D41351"/>
    <mergeCell ref="A41399:D41399"/>
    <mergeCell ref="E41399:F41399"/>
    <mergeCell ref="A41403:F41403"/>
    <mergeCell ref="A41303:F41303"/>
    <mergeCell ref="A41304:D41305"/>
    <mergeCell ref="A41345:D41345"/>
    <mergeCell ref="E41345:F41345"/>
    <mergeCell ref="A41253:D41253"/>
    <mergeCell ref="E41253:F41253"/>
    <mergeCell ref="A41257:F41257"/>
    <mergeCell ref="A41258:D41259"/>
    <mergeCell ref="A41299:D41299"/>
    <mergeCell ref="E41299:F41299"/>
    <mergeCell ref="A41176:D41177"/>
    <mergeCell ref="A41225:D41225"/>
    <mergeCell ref="E41225:F41225"/>
    <mergeCell ref="A41229:F41229"/>
    <mergeCell ref="A41230:D41231"/>
    <mergeCell ref="A41121:F41121"/>
    <mergeCell ref="A41122:D41123"/>
    <mergeCell ref="A41171:D41171"/>
    <mergeCell ref="E41171:F41171"/>
    <mergeCell ref="A41175:F41175"/>
    <mergeCell ref="A41071:F41071"/>
    <mergeCell ref="A41072:D41073"/>
    <mergeCell ref="A41117:D41117"/>
    <mergeCell ref="E41117:F41117"/>
    <mergeCell ref="A41017:D41017"/>
    <mergeCell ref="E41017:F41017"/>
    <mergeCell ref="A41021:F41021"/>
    <mergeCell ref="A41022:D41023"/>
    <mergeCell ref="A41067:D41067"/>
    <mergeCell ref="E41067:F41067"/>
    <mergeCell ref="A40924:D40925"/>
    <mergeCell ref="A40967:D40967"/>
    <mergeCell ref="E40967:F40967"/>
    <mergeCell ref="A40971:F40971"/>
    <mergeCell ref="A40972:D40973"/>
    <mergeCell ref="A40877:F40877"/>
    <mergeCell ref="A40878:D40879"/>
    <mergeCell ref="A40919:D40919"/>
    <mergeCell ref="E40919:F40919"/>
    <mergeCell ref="A40923:F40923"/>
    <mergeCell ref="A40829:F40829"/>
    <mergeCell ref="A40830:D40831"/>
    <mergeCell ref="A40873:D40873"/>
    <mergeCell ref="E40873:F40873"/>
    <mergeCell ref="A40775:D40775"/>
    <mergeCell ref="E40775:F40775"/>
    <mergeCell ref="A40779:F40779"/>
    <mergeCell ref="A40780:D40781"/>
    <mergeCell ref="A40825:D40825"/>
    <mergeCell ref="E40825:F40825"/>
    <mergeCell ref="A40680:D40681"/>
    <mergeCell ref="A40725:D40725"/>
    <mergeCell ref="E40725:F40725"/>
    <mergeCell ref="A40729:F40729"/>
    <mergeCell ref="A40730:D40731"/>
    <mergeCell ref="A40637:F40637"/>
    <mergeCell ref="A40638:D40639"/>
    <mergeCell ref="A40675:D40675"/>
    <mergeCell ref="E40675:F40675"/>
    <mergeCell ref="A40679:F40679"/>
    <mergeCell ref="A40597:F40597"/>
    <mergeCell ref="A40598:D40599"/>
    <mergeCell ref="A40633:D40633"/>
    <mergeCell ref="E40633:F40633"/>
    <mergeCell ref="A40555:D40555"/>
    <mergeCell ref="E40555:F40555"/>
    <mergeCell ref="A40559:F40559"/>
    <mergeCell ref="A40560:D40561"/>
    <mergeCell ref="A40593:D40593"/>
    <mergeCell ref="E40593:F40593"/>
    <mergeCell ref="A40460:D40461"/>
    <mergeCell ref="A40505:D40505"/>
    <mergeCell ref="E40505:F40505"/>
    <mergeCell ref="A40509:F40509"/>
    <mergeCell ref="A40510:D40511"/>
    <mergeCell ref="A40407:F40407"/>
    <mergeCell ref="A40408:D40409"/>
    <mergeCell ref="A40455:D40455"/>
    <mergeCell ref="E40455:F40455"/>
    <mergeCell ref="A40459:F40459"/>
    <mergeCell ref="A40349:F40349"/>
    <mergeCell ref="A40350:D40351"/>
    <mergeCell ref="A40403:D40403"/>
    <mergeCell ref="E40403:F40403"/>
    <mergeCell ref="A40285:D40285"/>
    <mergeCell ref="E40285:F40285"/>
    <mergeCell ref="A40289:F40289"/>
    <mergeCell ref="A40290:D40291"/>
    <mergeCell ref="A40345:D40345"/>
    <mergeCell ref="E40345:F40345"/>
    <mergeCell ref="A40180:D40181"/>
    <mergeCell ref="A40231:D40231"/>
    <mergeCell ref="E40231:F40231"/>
    <mergeCell ref="A40235:F40235"/>
    <mergeCell ref="A40236:D40237"/>
    <mergeCell ref="A40125:F40125"/>
    <mergeCell ref="A40126:D40127"/>
    <mergeCell ref="A40175:D40175"/>
    <mergeCell ref="E40175:F40175"/>
    <mergeCell ref="A40179:F40179"/>
    <mergeCell ref="A40061:F40061"/>
    <mergeCell ref="A40062:D40063"/>
    <mergeCell ref="A40121:D40121"/>
    <mergeCell ref="E40121:F40121"/>
    <mergeCell ref="A40005:D40005"/>
    <mergeCell ref="E40005:F40005"/>
    <mergeCell ref="A40009:F40009"/>
    <mergeCell ref="A40010:D40011"/>
    <mergeCell ref="A40057:D40057"/>
    <mergeCell ref="E40057:F40057"/>
    <mergeCell ref="A39934:D39935"/>
    <mergeCell ref="A39955:D39955"/>
    <mergeCell ref="E39955:F39955"/>
    <mergeCell ref="A39959:F39959"/>
    <mergeCell ref="A39960:D39961"/>
    <mergeCell ref="A39907:F39907"/>
    <mergeCell ref="A39908:D39909"/>
    <mergeCell ref="A39929:D39929"/>
    <mergeCell ref="E39929:F39929"/>
    <mergeCell ref="A39933:F39933"/>
    <mergeCell ref="A39879:F39879"/>
    <mergeCell ref="A39880:D39881"/>
    <mergeCell ref="A39903:D39903"/>
    <mergeCell ref="E39903:F39903"/>
    <mergeCell ref="A39847:D39847"/>
    <mergeCell ref="E39847:F39847"/>
    <mergeCell ref="A39851:F39851"/>
    <mergeCell ref="A39852:D39853"/>
    <mergeCell ref="A39875:D39875"/>
    <mergeCell ref="E39875:F39875"/>
    <mergeCell ref="A39798:D39799"/>
    <mergeCell ref="A39821:D39821"/>
    <mergeCell ref="E39821:F39821"/>
    <mergeCell ref="A39825:F39825"/>
    <mergeCell ref="A39826:D39827"/>
    <mergeCell ref="A39771:F39771"/>
    <mergeCell ref="A39772:D39773"/>
    <mergeCell ref="A39793:D39793"/>
    <mergeCell ref="E39793:F39793"/>
    <mergeCell ref="A39797:F39797"/>
    <mergeCell ref="A39689:F39689"/>
    <mergeCell ref="A39690:D39691"/>
    <mergeCell ref="A39711:D39711"/>
    <mergeCell ref="E39711:F39711"/>
    <mergeCell ref="A39662:F39662"/>
    <mergeCell ref="A39663:D39664"/>
    <mergeCell ref="A39684:D39684"/>
    <mergeCell ref="E39684:F39684"/>
    <mergeCell ref="A39636:F39636"/>
    <mergeCell ref="A39637:D39638"/>
    <mergeCell ref="A39658:D39658"/>
    <mergeCell ref="E39658:F39658"/>
    <mergeCell ref="A39743:F39743"/>
    <mergeCell ref="A39744:D39745"/>
    <mergeCell ref="A39767:D39767"/>
    <mergeCell ref="E39767:F39767"/>
    <mergeCell ref="A39715:F39715"/>
    <mergeCell ref="A39716:D39717"/>
    <mergeCell ref="A39737:D39737"/>
    <mergeCell ref="E39737:F39737"/>
    <mergeCell ref="A39606:D39606"/>
    <mergeCell ref="E39606:F39606"/>
    <mergeCell ref="A39610:F39610"/>
    <mergeCell ref="A39611:D39612"/>
    <mergeCell ref="A39632:D39632"/>
    <mergeCell ref="E39632:F39632"/>
    <mergeCell ref="A39555:D39556"/>
    <mergeCell ref="A39580:D39580"/>
    <mergeCell ref="E39580:F39580"/>
    <mergeCell ref="A39584:F39584"/>
    <mergeCell ref="A39585:D39586"/>
    <mergeCell ref="A39524:F39524"/>
    <mergeCell ref="A39525:D39526"/>
    <mergeCell ref="A39550:D39550"/>
    <mergeCell ref="E39550:F39550"/>
    <mergeCell ref="A39554:F39554"/>
    <mergeCell ref="A39494:F39494"/>
    <mergeCell ref="A39495:D39496"/>
    <mergeCell ref="A39520:D39520"/>
    <mergeCell ref="E39520:F39520"/>
    <mergeCell ref="A39466:F39466"/>
    <mergeCell ref="A39467:D39468"/>
    <mergeCell ref="A39490:D39490"/>
    <mergeCell ref="E39490:F39490"/>
    <mergeCell ref="A39383:D39384"/>
    <mergeCell ref="A39416:D39416"/>
    <mergeCell ref="E39416:F39416"/>
    <mergeCell ref="A39420:F39420"/>
    <mergeCell ref="A39421:D39422"/>
    <mergeCell ref="A39342:F39342"/>
    <mergeCell ref="A39343:D39344"/>
    <mergeCell ref="A39378:D39378"/>
    <mergeCell ref="E39378:F39378"/>
    <mergeCell ref="A39382:F39382"/>
    <mergeCell ref="A39300:F39300"/>
    <mergeCell ref="A39301:D39302"/>
    <mergeCell ref="A39338:D39338"/>
    <mergeCell ref="E39338:F39338"/>
    <mergeCell ref="A39296:D39296"/>
    <mergeCell ref="E39296:F39296"/>
    <mergeCell ref="A39209:D39210"/>
    <mergeCell ref="A39252:D39252"/>
    <mergeCell ref="E39252:F39252"/>
    <mergeCell ref="A39256:F39256"/>
    <mergeCell ref="A39257:D39258"/>
    <mergeCell ref="A39176:F39176"/>
    <mergeCell ref="A39177:D39178"/>
    <mergeCell ref="A39204:D39204"/>
    <mergeCell ref="E39204:F39204"/>
    <mergeCell ref="A39208:F39208"/>
    <mergeCell ref="A39144:F39144"/>
    <mergeCell ref="A39145:D39146"/>
    <mergeCell ref="A39172:D39172"/>
    <mergeCell ref="E39172:F39172"/>
    <mergeCell ref="A39462:D39462"/>
    <mergeCell ref="E39462:F39462"/>
    <mergeCell ref="A39108:D39108"/>
    <mergeCell ref="E39108:F39108"/>
    <mergeCell ref="A39112:F39112"/>
    <mergeCell ref="A39113:D39114"/>
    <mergeCell ref="A39140:D39140"/>
    <mergeCell ref="E39140:F39140"/>
    <mergeCell ref="A39049:D39050"/>
    <mergeCell ref="A39076:D39076"/>
    <mergeCell ref="E39076:F39076"/>
    <mergeCell ref="A39080:F39080"/>
    <mergeCell ref="A39081:D39082"/>
    <mergeCell ref="A39016:F39016"/>
    <mergeCell ref="A39017:D39018"/>
    <mergeCell ref="A39044:D39044"/>
    <mergeCell ref="E39044:F39044"/>
    <mergeCell ref="A39048:F39048"/>
    <mergeCell ref="A38986:F38986"/>
    <mergeCell ref="A38987:D38988"/>
    <mergeCell ref="A39012:D39012"/>
    <mergeCell ref="E39012:F39012"/>
    <mergeCell ref="A38952:D38952"/>
    <mergeCell ref="E38952:F38952"/>
    <mergeCell ref="A38956:F38956"/>
    <mergeCell ref="A38957:D38958"/>
    <mergeCell ref="A38982:D38982"/>
    <mergeCell ref="E38982:F38982"/>
    <mergeCell ref="A38887:D38888"/>
    <mergeCell ref="A38920:D38920"/>
    <mergeCell ref="E38920:F38920"/>
    <mergeCell ref="A38924:F38924"/>
    <mergeCell ref="A38925:D38926"/>
    <mergeCell ref="A38848:F38848"/>
    <mergeCell ref="A38849:D38850"/>
    <mergeCell ref="A38882:D38882"/>
    <mergeCell ref="E38882:F38882"/>
    <mergeCell ref="A38886:F38886"/>
    <mergeCell ref="A38822:F38822"/>
    <mergeCell ref="A38823:D38824"/>
    <mergeCell ref="A38844:D38844"/>
    <mergeCell ref="E38844:F38844"/>
    <mergeCell ref="A38790:D38790"/>
    <mergeCell ref="E38790:F38790"/>
    <mergeCell ref="A38794:F38794"/>
    <mergeCell ref="A38795:D38796"/>
    <mergeCell ref="A38818:D38818"/>
    <mergeCell ref="E38818:F38818"/>
    <mergeCell ref="A38735:D38736"/>
    <mergeCell ref="A38760:D38760"/>
    <mergeCell ref="E38760:F38760"/>
    <mergeCell ref="A38764:F38764"/>
    <mergeCell ref="A38765:D38766"/>
    <mergeCell ref="A38705:F38705"/>
    <mergeCell ref="A38706:D38707"/>
    <mergeCell ref="A38731:D38731"/>
    <mergeCell ref="E38731:F38731"/>
    <mergeCell ref="A38734:F38734"/>
    <mergeCell ref="A38673:F38673"/>
    <mergeCell ref="A38674:D38675"/>
    <mergeCell ref="A38701:D38701"/>
    <mergeCell ref="E38701:F38701"/>
    <mergeCell ref="A38631:D38631"/>
    <mergeCell ref="E38631:F38631"/>
    <mergeCell ref="A38635:F38635"/>
    <mergeCell ref="A38636:D38637"/>
    <mergeCell ref="A38669:D38669"/>
    <mergeCell ref="E38669:F38669"/>
    <mergeCell ref="A38582:D38583"/>
    <mergeCell ref="A38593:D38593"/>
    <mergeCell ref="E38593:F38593"/>
    <mergeCell ref="A38597:F38597"/>
    <mergeCell ref="A38598:D38599"/>
    <mergeCell ref="A38549:F38549"/>
    <mergeCell ref="A38550:D38551"/>
    <mergeCell ref="A38577:D38577"/>
    <mergeCell ref="E38577:F38577"/>
    <mergeCell ref="A38581:F38581"/>
    <mergeCell ref="A38515:F38515"/>
    <mergeCell ref="A38516:D38517"/>
    <mergeCell ref="A38545:D38545"/>
    <mergeCell ref="E38545:F38545"/>
    <mergeCell ref="A38479:D38479"/>
    <mergeCell ref="E38479:F38479"/>
    <mergeCell ref="A38483:F38483"/>
    <mergeCell ref="A38484:D38485"/>
    <mergeCell ref="A38511:D38511"/>
    <mergeCell ref="E38511:F38511"/>
    <mergeCell ref="A38418:D38419"/>
    <mergeCell ref="A38445:D38445"/>
    <mergeCell ref="E38445:F38445"/>
    <mergeCell ref="A38449:F38449"/>
    <mergeCell ref="A38450:D38451"/>
    <mergeCell ref="A38387:F38387"/>
    <mergeCell ref="A38388:D38389"/>
    <mergeCell ref="A38413:D38413"/>
    <mergeCell ref="E38413:F38413"/>
    <mergeCell ref="A38417:F38417"/>
    <mergeCell ref="A38355:F38355"/>
    <mergeCell ref="A38356:D38357"/>
    <mergeCell ref="A38383:D38383"/>
    <mergeCell ref="E38383:F38383"/>
    <mergeCell ref="A38325:F38325"/>
    <mergeCell ref="A38326:D38327"/>
    <mergeCell ref="A38351:D38351"/>
    <mergeCell ref="E38351:F38351"/>
    <mergeCell ref="A38260:D38261"/>
    <mergeCell ref="A38285:D38285"/>
    <mergeCell ref="E38285:F38285"/>
    <mergeCell ref="A38289:F38289"/>
    <mergeCell ref="A38290:D38291"/>
    <mergeCell ref="A38229:F38229"/>
    <mergeCell ref="A38230:D38231"/>
    <mergeCell ref="A38255:D38255"/>
    <mergeCell ref="E38255:F38255"/>
    <mergeCell ref="A38259:F38259"/>
    <mergeCell ref="A38195:F38195"/>
    <mergeCell ref="A38196:D38197"/>
    <mergeCell ref="A38225:D38225"/>
    <mergeCell ref="E38225:F38225"/>
    <mergeCell ref="A38191:D38191"/>
    <mergeCell ref="E38191:F38191"/>
    <mergeCell ref="A38112:D38113"/>
    <mergeCell ref="A38153:D38153"/>
    <mergeCell ref="E38153:F38153"/>
    <mergeCell ref="A38157:F38157"/>
    <mergeCell ref="A38158:D38159"/>
    <mergeCell ref="A38065:F38065"/>
    <mergeCell ref="A38066:D38067"/>
    <mergeCell ref="A38107:D38107"/>
    <mergeCell ref="E38107:F38107"/>
    <mergeCell ref="A38111:F38111"/>
    <mergeCell ref="A38051:F38051"/>
    <mergeCell ref="A38052:D38053"/>
    <mergeCell ref="A38061:D38061"/>
    <mergeCell ref="E38061:F38061"/>
    <mergeCell ref="A38321:D38321"/>
    <mergeCell ref="E38321:F38321"/>
    <mergeCell ref="A37903:F37903"/>
    <mergeCell ref="A37904:D37905"/>
    <mergeCell ref="A37941:D37941"/>
    <mergeCell ref="E37941:F37941"/>
    <mergeCell ref="A37840:D37841"/>
    <mergeCell ref="A37871:D37871"/>
    <mergeCell ref="E37871:F37871"/>
    <mergeCell ref="A37875:F37875"/>
    <mergeCell ref="A37876:D37877"/>
    <mergeCell ref="A37839:F37839"/>
    <mergeCell ref="A38033:D38033"/>
    <mergeCell ref="E38033:F38033"/>
    <mergeCell ref="A38037:F38037"/>
    <mergeCell ref="A38038:D38039"/>
    <mergeCell ref="A38047:D38047"/>
    <mergeCell ref="E38047:F38047"/>
    <mergeCell ref="A38010:D38011"/>
    <mergeCell ref="A38019:D38019"/>
    <mergeCell ref="E38019:F38019"/>
    <mergeCell ref="A38023:F38023"/>
    <mergeCell ref="A38024:D38025"/>
    <mergeCell ref="A37977:F37977"/>
    <mergeCell ref="A37978:D37979"/>
    <mergeCell ref="A38005:D38005"/>
    <mergeCell ref="E38005:F38005"/>
    <mergeCell ref="A38009:F38009"/>
    <mergeCell ref="A37945:F37945"/>
    <mergeCell ref="A37946:D37947"/>
    <mergeCell ref="A37973:D37973"/>
    <mergeCell ref="E37973:F37973"/>
    <mergeCell ref="A37799:D37799"/>
    <mergeCell ref="E37799:F37799"/>
    <mergeCell ref="A37803:F37803"/>
    <mergeCell ref="A37804:D37805"/>
    <mergeCell ref="A37833:D37833"/>
    <mergeCell ref="E37833:F37833"/>
    <mergeCell ref="A37748:D37749"/>
    <mergeCell ref="A37769:D37769"/>
    <mergeCell ref="E37769:F37769"/>
    <mergeCell ref="A37773:F37773"/>
    <mergeCell ref="A37774:D37775"/>
    <mergeCell ref="A37719:F37719"/>
    <mergeCell ref="A37720:D37721"/>
    <mergeCell ref="A37743:D37743"/>
    <mergeCell ref="E37743:F37743"/>
    <mergeCell ref="A37747:F37747"/>
    <mergeCell ref="A37899:D37899"/>
    <mergeCell ref="E37899:F37899"/>
    <mergeCell ref="A37690:F37690"/>
    <mergeCell ref="A37691:D37692"/>
    <mergeCell ref="A37715:D37715"/>
    <mergeCell ref="E37715:F37715"/>
    <mergeCell ref="A37657:D37657"/>
    <mergeCell ref="E37657:F37657"/>
    <mergeCell ref="A37661:F37661"/>
    <mergeCell ref="A37662:D37663"/>
    <mergeCell ref="A37687:D37687"/>
    <mergeCell ref="E37687:F37687"/>
    <mergeCell ref="A37600:D37601"/>
    <mergeCell ref="A37627:D37627"/>
    <mergeCell ref="E37627:F37627"/>
    <mergeCell ref="A37631:F37631"/>
    <mergeCell ref="A37632:D37633"/>
    <mergeCell ref="A37565:F37565"/>
    <mergeCell ref="A37566:D37567"/>
    <mergeCell ref="A37595:D37595"/>
    <mergeCell ref="E37595:F37595"/>
    <mergeCell ref="A37599:F37599"/>
    <mergeCell ref="A37531:F37531"/>
    <mergeCell ref="A37532:D37533"/>
    <mergeCell ref="A37561:D37561"/>
    <mergeCell ref="E37561:F37561"/>
    <mergeCell ref="A37489:D37489"/>
    <mergeCell ref="E37489:F37489"/>
    <mergeCell ref="A37493:F37493"/>
    <mergeCell ref="A37494:D37495"/>
    <mergeCell ref="A37527:D37527"/>
    <mergeCell ref="E37527:F37527"/>
    <mergeCell ref="A37422:D37423"/>
    <mergeCell ref="A37451:D37451"/>
    <mergeCell ref="E37451:F37451"/>
    <mergeCell ref="A37455:F37455"/>
    <mergeCell ref="A37456:D37457"/>
    <mergeCell ref="A37389:F37389"/>
    <mergeCell ref="A37390:D37391"/>
    <mergeCell ref="A37417:D37417"/>
    <mergeCell ref="E37417:F37417"/>
    <mergeCell ref="A37421:F37421"/>
    <mergeCell ref="A37355:F37355"/>
    <mergeCell ref="A37356:D37357"/>
    <mergeCell ref="A37385:D37385"/>
    <mergeCell ref="E37385:F37385"/>
    <mergeCell ref="A37317:D37317"/>
    <mergeCell ref="E37317:F37317"/>
    <mergeCell ref="A37321:F37321"/>
    <mergeCell ref="A37322:D37323"/>
    <mergeCell ref="A37351:D37351"/>
    <mergeCell ref="E37351:F37351"/>
    <mergeCell ref="A37254:D37255"/>
    <mergeCell ref="A37283:D37283"/>
    <mergeCell ref="E37283:F37283"/>
    <mergeCell ref="A37287:F37287"/>
    <mergeCell ref="A37288:D37289"/>
    <mergeCell ref="A37219:F37219"/>
    <mergeCell ref="A37220:D37221"/>
    <mergeCell ref="A37249:D37249"/>
    <mergeCell ref="E37249:F37249"/>
    <mergeCell ref="A37253:F37253"/>
    <mergeCell ref="A37179:F37179"/>
    <mergeCell ref="A37180:D37181"/>
    <mergeCell ref="A37215:D37215"/>
    <mergeCell ref="E37215:F37215"/>
    <mergeCell ref="A37135:D37135"/>
    <mergeCell ref="E37135:F37135"/>
    <mergeCell ref="A37139:F37139"/>
    <mergeCell ref="A37140:D37141"/>
    <mergeCell ref="A37175:D37175"/>
    <mergeCell ref="E37175:F37175"/>
    <mergeCell ref="A37072:D37073"/>
    <mergeCell ref="A37101:D37101"/>
    <mergeCell ref="E37101:F37101"/>
    <mergeCell ref="A37105:F37105"/>
    <mergeCell ref="A37106:D37107"/>
    <mergeCell ref="A37037:F37037"/>
    <mergeCell ref="A37038:D37039"/>
    <mergeCell ref="A37067:D37067"/>
    <mergeCell ref="E37067:F37067"/>
    <mergeCell ref="A37071:F37071"/>
    <mergeCell ref="A36998:D36998"/>
    <mergeCell ref="E36998:F36998"/>
    <mergeCell ref="A37002:F37002"/>
    <mergeCell ref="A37003:D37004"/>
    <mergeCell ref="A37032:D37032"/>
    <mergeCell ref="E37032:F37032"/>
    <mergeCell ref="A36921:D36922"/>
    <mergeCell ref="A36958:D36958"/>
    <mergeCell ref="E36958:F36958"/>
    <mergeCell ref="A36962:F36962"/>
    <mergeCell ref="A36963:D36964"/>
    <mergeCell ref="A36894:F36894"/>
    <mergeCell ref="A36895:D36896"/>
    <mergeCell ref="A36916:D36916"/>
    <mergeCell ref="E36916:F36916"/>
    <mergeCell ref="A36920:F36920"/>
    <mergeCell ref="A36868:F36868"/>
    <mergeCell ref="A36869:D36870"/>
    <mergeCell ref="A36890:D36890"/>
    <mergeCell ref="E36890:F36890"/>
    <mergeCell ref="A36832:D36832"/>
    <mergeCell ref="E36832:F36832"/>
    <mergeCell ref="A36836:F36836"/>
    <mergeCell ref="A36837:D36838"/>
    <mergeCell ref="A36864:D36864"/>
    <mergeCell ref="E36864:F36864"/>
    <mergeCell ref="A36741:D36742"/>
    <mergeCell ref="A36784:D36784"/>
    <mergeCell ref="E36784:F36784"/>
    <mergeCell ref="A36788:F36788"/>
    <mergeCell ref="A36789:D36790"/>
    <mergeCell ref="A36702:F36702"/>
    <mergeCell ref="A36703:D36704"/>
    <mergeCell ref="A36736:D36736"/>
    <mergeCell ref="E36736:F36736"/>
    <mergeCell ref="A36740:F36740"/>
    <mergeCell ref="A36666:F36666"/>
    <mergeCell ref="A36667:D36668"/>
    <mergeCell ref="A36698:D36698"/>
    <mergeCell ref="E36698:F36698"/>
    <mergeCell ref="A36626:D36626"/>
    <mergeCell ref="E36626:F36626"/>
    <mergeCell ref="A36630:F36630"/>
    <mergeCell ref="A36631:D36632"/>
    <mergeCell ref="A36662:D36662"/>
    <mergeCell ref="E36662:F36662"/>
    <mergeCell ref="A36559:D36560"/>
    <mergeCell ref="A36590:D36590"/>
    <mergeCell ref="E36590:F36590"/>
    <mergeCell ref="A36594:F36594"/>
    <mergeCell ref="A36595:D36596"/>
    <mergeCell ref="A36522:F36522"/>
    <mergeCell ref="A36523:D36524"/>
    <mergeCell ref="A36554:D36554"/>
    <mergeCell ref="E36554:F36554"/>
    <mergeCell ref="A36558:F36558"/>
    <mergeCell ref="A36484:F36484"/>
    <mergeCell ref="A36485:D36486"/>
    <mergeCell ref="A36518:D36518"/>
    <mergeCell ref="E36518:F36518"/>
    <mergeCell ref="A36442:D36442"/>
    <mergeCell ref="E36442:F36442"/>
    <mergeCell ref="A36446:F36446"/>
    <mergeCell ref="A36447:D36448"/>
    <mergeCell ref="A36480:D36480"/>
    <mergeCell ref="E36480:F36480"/>
    <mergeCell ref="A36371:D36372"/>
    <mergeCell ref="A36404:D36404"/>
    <mergeCell ref="E36404:F36404"/>
    <mergeCell ref="A36408:F36408"/>
    <mergeCell ref="A36409:D36410"/>
    <mergeCell ref="A36332:F36332"/>
    <mergeCell ref="A36333:D36334"/>
    <mergeCell ref="A36366:D36366"/>
    <mergeCell ref="E36366:F36366"/>
    <mergeCell ref="A36370:F36370"/>
    <mergeCell ref="A36294:F36294"/>
    <mergeCell ref="A36295:D36296"/>
    <mergeCell ref="A36328:D36328"/>
    <mergeCell ref="E36328:F36328"/>
    <mergeCell ref="A36252:D36252"/>
    <mergeCell ref="E36252:F36252"/>
    <mergeCell ref="A36256:F36256"/>
    <mergeCell ref="A36257:D36258"/>
    <mergeCell ref="A36290:D36290"/>
    <mergeCell ref="E36290:F36290"/>
    <mergeCell ref="A36180:D36181"/>
    <mergeCell ref="A36214:D36214"/>
    <mergeCell ref="E36214:F36214"/>
    <mergeCell ref="A36218:F36218"/>
    <mergeCell ref="A36219:D36220"/>
    <mergeCell ref="A36141:F36141"/>
    <mergeCell ref="A36142:D36143"/>
    <mergeCell ref="A36175:D36175"/>
    <mergeCell ref="E36175:F36175"/>
    <mergeCell ref="A36179:F36179"/>
    <mergeCell ref="A36103:F36103"/>
    <mergeCell ref="A36104:D36105"/>
    <mergeCell ref="A36137:D36137"/>
    <mergeCell ref="E36137:F36137"/>
    <mergeCell ref="A36061:D36061"/>
    <mergeCell ref="E36061:F36061"/>
    <mergeCell ref="A36065:F36065"/>
    <mergeCell ref="A36066:D36067"/>
    <mergeCell ref="A36099:D36099"/>
    <mergeCell ref="E36099:F36099"/>
    <mergeCell ref="A35990:D35991"/>
    <mergeCell ref="A36023:D36023"/>
    <mergeCell ref="E36023:F36023"/>
    <mergeCell ref="A36027:F36027"/>
    <mergeCell ref="A36028:D36029"/>
    <mergeCell ref="A35951:F35951"/>
    <mergeCell ref="A35952:D35953"/>
    <mergeCell ref="A35985:D35985"/>
    <mergeCell ref="E35985:F35985"/>
    <mergeCell ref="A35989:F35989"/>
    <mergeCell ref="A35913:F35913"/>
    <mergeCell ref="A35914:D35915"/>
    <mergeCell ref="A35947:D35947"/>
    <mergeCell ref="E35947:F35947"/>
    <mergeCell ref="A35871:D35871"/>
    <mergeCell ref="E35871:F35871"/>
    <mergeCell ref="A35875:F35875"/>
    <mergeCell ref="A35876:D35877"/>
    <mergeCell ref="A35909:D35909"/>
    <mergeCell ref="E35909:F35909"/>
    <mergeCell ref="A35800:D35801"/>
    <mergeCell ref="A35833:D35833"/>
    <mergeCell ref="E35833:F35833"/>
    <mergeCell ref="A35837:F35837"/>
    <mergeCell ref="A35838:D35839"/>
    <mergeCell ref="A35761:F35761"/>
    <mergeCell ref="A35762:D35763"/>
    <mergeCell ref="A35795:D35795"/>
    <mergeCell ref="E35795:F35795"/>
    <mergeCell ref="A35799:F35799"/>
    <mergeCell ref="A35723:F35723"/>
    <mergeCell ref="A35724:D35725"/>
    <mergeCell ref="A35757:D35757"/>
    <mergeCell ref="E35757:F35757"/>
    <mergeCell ref="A35681:D35681"/>
    <mergeCell ref="E35681:F35681"/>
    <mergeCell ref="A35685:F35685"/>
    <mergeCell ref="A35686:D35687"/>
    <mergeCell ref="A35719:D35719"/>
    <mergeCell ref="E35719:F35719"/>
    <mergeCell ref="A35612:D35613"/>
    <mergeCell ref="A35643:D35643"/>
    <mergeCell ref="E35643:F35643"/>
    <mergeCell ref="A35647:F35647"/>
    <mergeCell ref="A35648:D35649"/>
    <mergeCell ref="A35575:F35575"/>
    <mergeCell ref="A35576:D35577"/>
    <mergeCell ref="A35607:D35607"/>
    <mergeCell ref="E35607:F35607"/>
    <mergeCell ref="A35611:F35611"/>
    <mergeCell ref="A35543:F35543"/>
    <mergeCell ref="A35544:D35545"/>
    <mergeCell ref="A35571:D35571"/>
    <mergeCell ref="E35571:F35571"/>
    <mergeCell ref="A35501:D35501"/>
    <mergeCell ref="E35501:F35501"/>
    <mergeCell ref="A35505:F35505"/>
    <mergeCell ref="A35506:D35507"/>
    <mergeCell ref="A35539:D35539"/>
    <mergeCell ref="E35539:F35539"/>
    <mergeCell ref="A35454:D35455"/>
    <mergeCell ref="A35487:D35487"/>
    <mergeCell ref="E35487:F35487"/>
    <mergeCell ref="A35491:F35491"/>
    <mergeCell ref="A35492:D35493"/>
    <mergeCell ref="A35421:F35421"/>
    <mergeCell ref="A35422:D35423"/>
    <mergeCell ref="A35449:D35449"/>
    <mergeCell ref="E35449:F35449"/>
    <mergeCell ref="A35453:F35453"/>
    <mergeCell ref="A35407:F35407"/>
    <mergeCell ref="A35408:D35409"/>
    <mergeCell ref="A35417:D35417"/>
    <mergeCell ref="E35417:F35417"/>
    <mergeCell ref="A35365:D35365"/>
    <mergeCell ref="E35365:F35365"/>
    <mergeCell ref="A35369:F35369"/>
    <mergeCell ref="A35370:D35371"/>
    <mergeCell ref="A35403:D35403"/>
    <mergeCell ref="E35403:F35403"/>
    <mergeCell ref="A35314:D35315"/>
    <mergeCell ref="A35335:D35335"/>
    <mergeCell ref="E35335:F35335"/>
    <mergeCell ref="A35339:F35339"/>
    <mergeCell ref="A35340:D35341"/>
    <mergeCell ref="A35287:F35287"/>
    <mergeCell ref="A35288:D35289"/>
    <mergeCell ref="A35309:D35309"/>
    <mergeCell ref="E35309:F35309"/>
    <mergeCell ref="A35313:F35313"/>
    <mergeCell ref="A35261:F35261"/>
    <mergeCell ref="A35262:D35263"/>
    <mergeCell ref="A35283:D35283"/>
    <mergeCell ref="E35283:F35283"/>
    <mergeCell ref="A35231:D35231"/>
    <mergeCell ref="E35231:F35231"/>
    <mergeCell ref="A35235:F35235"/>
    <mergeCell ref="A35236:D35237"/>
    <mergeCell ref="A35257:D35257"/>
    <mergeCell ref="E35257:F35257"/>
    <mergeCell ref="A35172:D35173"/>
    <mergeCell ref="A35181:D35181"/>
    <mergeCell ref="E35181:F35181"/>
    <mergeCell ref="A35185:F35185"/>
    <mergeCell ref="A35186:D35187"/>
    <mergeCell ref="A35125:F35125"/>
    <mergeCell ref="A35126:D35127"/>
    <mergeCell ref="A35167:D35167"/>
    <mergeCell ref="E35167:F35167"/>
    <mergeCell ref="A35171:F35171"/>
    <mergeCell ref="A35079:F35079"/>
    <mergeCell ref="A35080:D35081"/>
    <mergeCell ref="A35121:D35121"/>
    <mergeCell ref="E35121:F35121"/>
    <mergeCell ref="A35027:D35027"/>
    <mergeCell ref="E35027:F35027"/>
    <mergeCell ref="A35031:F35031"/>
    <mergeCell ref="A35032:D35033"/>
    <mergeCell ref="A35075:D35075"/>
    <mergeCell ref="E35075:F35075"/>
    <mergeCell ref="A34928:D34929"/>
    <mergeCell ref="A34977:D34977"/>
    <mergeCell ref="E34977:F34977"/>
    <mergeCell ref="A34981:F34981"/>
    <mergeCell ref="A34982:D34983"/>
    <mergeCell ref="A34888:F34888"/>
    <mergeCell ref="A34889:D34890"/>
    <mergeCell ref="A34923:D34923"/>
    <mergeCell ref="E34923:F34923"/>
    <mergeCell ref="A34927:F34927"/>
    <mergeCell ref="A34836:F34836"/>
    <mergeCell ref="A34837:D34838"/>
    <mergeCell ref="A34884:D34884"/>
    <mergeCell ref="E34884:F34884"/>
    <mergeCell ref="A34782:D34782"/>
    <mergeCell ref="E34782:F34782"/>
    <mergeCell ref="A34786:F34786"/>
    <mergeCell ref="A34787:D34788"/>
    <mergeCell ref="A34832:D34832"/>
    <mergeCell ref="E34832:F34832"/>
    <mergeCell ref="A34709:D34710"/>
    <mergeCell ref="A34740:D34740"/>
    <mergeCell ref="E34740:F34740"/>
    <mergeCell ref="A34744:F34744"/>
    <mergeCell ref="A34745:D34746"/>
    <mergeCell ref="A34660:F34660"/>
    <mergeCell ref="A34661:D34662"/>
    <mergeCell ref="A34704:D34704"/>
    <mergeCell ref="E34704:F34704"/>
    <mergeCell ref="A34708:F34708"/>
    <mergeCell ref="A34622:F34622"/>
    <mergeCell ref="A34623:D34624"/>
    <mergeCell ref="A34656:D34656"/>
    <mergeCell ref="E34656:F34656"/>
    <mergeCell ref="A34580:D34580"/>
    <mergeCell ref="E34580:F34580"/>
    <mergeCell ref="A34584:F34584"/>
    <mergeCell ref="A34585:D34586"/>
    <mergeCell ref="A34618:D34618"/>
    <mergeCell ref="E34618:F34618"/>
    <mergeCell ref="A34533:D34534"/>
    <mergeCell ref="A34554:D34554"/>
    <mergeCell ref="E34554:F34554"/>
    <mergeCell ref="A34558:F34558"/>
    <mergeCell ref="A34559:D34560"/>
    <mergeCell ref="A34506:F34506"/>
    <mergeCell ref="A34507:D34508"/>
    <mergeCell ref="A34528:D34528"/>
    <mergeCell ref="E34528:F34528"/>
    <mergeCell ref="A34532:F34532"/>
    <mergeCell ref="A34475:D34475"/>
    <mergeCell ref="E34475:F34475"/>
    <mergeCell ref="A34479:F34479"/>
    <mergeCell ref="A34480:D34481"/>
    <mergeCell ref="A34501:D34501"/>
    <mergeCell ref="E34501:F34501"/>
    <mergeCell ref="A34418:D34419"/>
    <mergeCell ref="A34439:D34439"/>
    <mergeCell ref="E34439:F34439"/>
    <mergeCell ref="A34443:F34443"/>
    <mergeCell ref="A34444:D34445"/>
    <mergeCell ref="A34391:F34391"/>
    <mergeCell ref="A34392:D34393"/>
    <mergeCell ref="A34413:D34413"/>
    <mergeCell ref="E34413:F34413"/>
    <mergeCell ref="A34417:F34417"/>
    <mergeCell ref="A34365:F34365"/>
    <mergeCell ref="A34366:D34367"/>
    <mergeCell ref="A34387:D34387"/>
    <mergeCell ref="E34387:F34387"/>
    <mergeCell ref="A34335:D34335"/>
    <mergeCell ref="E34335:F34335"/>
    <mergeCell ref="A34339:F34339"/>
    <mergeCell ref="A34340:D34341"/>
    <mergeCell ref="A34361:D34361"/>
    <mergeCell ref="E34361:F34361"/>
    <mergeCell ref="A34313:F34313"/>
    <mergeCell ref="A34314:D34315"/>
    <mergeCell ref="A34276:F34276"/>
    <mergeCell ref="A34277:D34278"/>
    <mergeCell ref="A34308:D34308"/>
    <mergeCell ref="E34308:F34308"/>
    <mergeCell ref="A34236:D34236"/>
    <mergeCell ref="E34236:F34236"/>
    <mergeCell ref="A34240:F34240"/>
    <mergeCell ref="A34241:D34242"/>
    <mergeCell ref="A34272:D34272"/>
    <mergeCell ref="E34272:F34272"/>
    <mergeCell ref="A34204:F34204"/>
    <mergeCell ref="A34205:D34206"/>
    <mergeCell ref="A34171:F34171"/>
    <mergeCell ref="A34172:D34173"/>
    <mergeCell ref="A34199:D34199"/>
    <mergeCell ref="E34199:F34199"/>
    <mergeCell ref="A34135:D34135"/>
    <mergeCell ref="E34135:F34135"/>
    <mergeCell ref="A34139:F34139"/>
    <mergeCell ref="A34140:D34141"/>
    <mergeCell ref="A34167:D34167"/>
    <mergeCell ref="E34167:F34167"/>
    <mergeCell ref="A34088:D34089"/>
    <mergeCell ref="A34109:D34109"/>
    <mergeCell ref="E34109:F34109"/>
    <mergeCell ref="A34113:F34113"/>
    <mergeCell ref="A34114:D34115"/>
    <mergeCell ref="A34061:F34061"/>
    <mergeCell ref="A34062:D34063"/>
    <mergeCell ref="A34083:D34083"/>
    <mergeCell ref="E34083:F34083"/>
    <mergeCell ref="A34087:F34087"/>
    <mergeCell ref="A34035:F34035"/>
    <mergeCell ref="A34036:D34037"/>
    <mergeCell ref="A34057:D34057"/>
    <mergeCell ref="E34057:F34057"/>
    <mergeCell ref="A33975:D33975"/>
    <mergeCell ref="E33975:F33975"/>
    <mergeCell ref="A33979:F33979"/>
    <mergeCell ref="A33980:D33981"/>
    <mergeCell ref="A34031:D34031"/>
    <mergeCell ref="E34031:F34031"/>
    <mergeCell ref="A33860:D33861"/>
    <mergeCell ref="A33913:D33913"/>
    <mergeCell ref="E33913:F33913"/>
    <mergeCell ref="A33917:F33917"/>
    <mergeCell ref="A33918:D33919"/>
    <mergeCell ref="A33801:F33801"/>
    <mergeCell ref="A33802:D33803"/>
    <mergeCell ref="A33855:D33855"/>
    <mergeCell ref="E33855:F33855"/>
    <mergeCell ref="A33859:F33859"/>
    <mergeCell ref="A33795:D33795"/>
    <mergeCell ref="E33795:F33795"/>
    <mergeCell ref="A33678:F33678"/>
    <mergeCell ref="A33679:D33680"/>
    <mergeCell ref="A33710:D33710"/>
    <mergeCell ref="E33710:F33710"/>
    <mergeCell ref="A33650:F33650"/>
    <mergeCell ref="A33651:D33652"/>
    <mergeCell ref="A33674:D33674"/>
    <mergeCell ref="E33674:F33674"/>
    <mergeCell ref="A33744:D33745"/>
    <mergeCell ref="A33767:D33767"/>
    <mergeCell ref="E33767:F33767"/>
    <mergeCell ref="A33771:F33771"/>
    <mergeCell ref="A33772:D33773"/>
    <mergeCell ref="A33715:F33715"/>
    <mergeCell ref="A33716:D33717"/>
    <mergeCell ref="A33739:D33739"/>
    <mergeCell ref="E33739:F33739"/>
    <mergeCell ref="A33743:F33743"/>
    <mergeCell ref="A33620:D33620"/>
    <mergeCell ref="E33620:F33620"/>
    <mergeCell ref="A33624:F33624"/>
    <mergeCell ref="A33625:D33626"/>
    <mergeCell ref="A33646:D33646"/>
    <mergeCell ref="E33646:F33646"/>
    <mergeCell ref="A33573:D33574"/>
    <mergeCell ref="A33594:D33594"/>
    <mergeCell ref="E33594:F33594"/>
    <mergeCell ref="A33598:F33598"/>
    <mergeCell ref="A33599:D33600"/>
    <mergeCell ref="A33534:F33534"/>
    <mergeCell ref="A33535:D33536"/>
    <mergeCell ref="A33568:D33568"/>
    <mergeCell ref="E33568:F33568"/>
    <mergeCell ref="A33572:F33572"/>
    <mergeCell ref="A33496:F33496"/>
    <mergeCell ref="A33497:D33498"/>
    <mergeCell ref="A33530:D33530"/>
    <mergeCell ref="E33530:F33530"/>
    <mergeCell ref="A33454:D33454"/>
    <mergeCell ref="E33454:F33454"/>
    <mergeCell ref="A33458:F33458"/>
    <mergeCell ref="A33459:D33460"/>
    <mergeCell ref="A33492:D33492"/>
    <mergeCell ref="E33492:F33492"/>
    <mergeCell ref="A33397:D33398"/>
    <mergeCell ref="A33428:D33428"/>
    <mergeCell ref="E33428:F33428"/>
    <mergeCell ref="A33432:F33432"/>
    <mergeCell ref="A33433:D33434"/>
    <mergeCell ref="A33364:F33364"/>
    <mergeCell ref="A33365:D33366"/>
    <mergeCell ref="A33392:D33392"/>
    <mergeCell ref="E33392:F33392"/>
    <mergeCell ref="A33396:F33396"/>
    <mergeCell ref="A33336:F33336"/>
    <mergeCell ref="A33337:D33338"/>
    <mergeCell ref="A33360:D33360"/>
    <mergeCell ref="E33360:F33360"/>
    <mergeCell ref="A33305:D33306"/>
    <mergeCell ref="A33332:D33332"/>
    <mergeCell ref="E33332:F33332"/>
    <mergeCell ref="A33225:D33226"/>
    <mergeCell ref="A33258:D33258"/>
    <mergeCell ref="E33258:F33258"/>
    <mergeCell ref="A33262:F33262"/>
    <mergeCell ref="A33263:D33264"/>
    <mergeCell ref="A33182:F33182"/>
    <mergeCell ref="A33183:D33184"/>
    <mergeCell ref="A33220:D33220"/>
    <mergeCell ref="E33220:F33220"/>
    <mergeCell ref="A33224:F33224"/>
    <mergeCell ref="A33140:F33140"/>
    <mergeCell ref="A33141:D33142"/>
    <mergeCell ref="A33178:D33178"/>
    <mergeCell ref="E33178:F33178"/>
    <mergeCell ref="A33106:F33106"/>
    <mergeCell ref="A33107:D33108"/>
    <mergeCell ref="A33136:D33136"/>
    <mergeCell ref="E33136:F33136"/>
    <mergeCell ref="A33041:D33042"/>
    <mergeCell ref="A33072:D33072"/>
    <mergeCell ref="E33072:F33072"/>
    <mergeCell ref="A33076:F33076"/>
    <mergeCell ref="A33077:D33078"/>
    <mergeCell ref="A33004:F33004"/>
    <mergeCell ref="A33005:D33006"/>
    <mergeCell ref="A33036:D33036"/>
    <mergeCell ref="E33036:F33036"/>
    <mergeCell ref="A33040:F33040"/>
    <mergeCell ref="A33300:D33300"/>
    <mergeCell ref="E33300:F33300"/>
    <mergeCell ref="A33304:F33304"/>
    <mergeCell ref="A32999:D32999"/>
    <mergeCell ref="E32999:F32999"/>
    <mergeCell ref="A32946:D32947"/>
    <mergeCell ref="A32967:D32967"/>
    <mergeCell ref="E32967:F32967"/>
    <mergeCell ref="A32971:F32971"/>
    <mergeCell ref="A32972:D32973"/>
    <mergeCell ref="A32917:F32917"/>
    <mergeCell ref="A32918:D32919"/>
    <mergeCell ref="A32941:D32941"/>
    <mergeCell ref="E32941:F32941"/>
    <mergeCell ref="A32945:F32945"/>
    <mergeCell ref="A32889:F32889"/>
    <mergeCell ref="A32890:D32891"/>
    <mergeCell ref="A32913:D32913"/>
    <mergeCell ref="E32913:F32913"/>
    <mergeCell ref="A33102:D33102"/>
    <mergeCell ref="E33102:F33102"/>
    <mergeCell ref="A32857:D32857"/>
    <mergeCell ref="E32857:F32857"/>
    <mergeCell ref="A32861:F32861"/>
    <mergeCell ref="A32862:D32863"/>
    <mergeCell ref="A32885:D32885"/>
    <mergeCell ref="E32885:F32885"/>
    <mergeCell ref="A32810:D32811"/>
    <mergeCell ref="A32831:D32831"/>
    <mergeCell ref="E32831:F32831"/>
    <mergeCell ref="A32835:F32835"/>
    <mergeCell ref="A32836:D32837"/>
    <mergeCell ref="A32783:F32783"/>
    <mergeCell ref="A32784:D32785"/>
    <mergeCell ref="A32805:D32805"/>
    <mergeCell ref="E32805:F32805"/>
    <mergeCell ref="A32809:F32809"/>
    <mergeCell ref="A32757:F32757"/>
    <mergeCell ref="A32758:D32759"/>
    <mergeCell ref="A32779:D32779"/>
    <mergeCell ref="E32779:F32779"/>
    <mergeCell ref="A32713:D32713"/>
    <mergeCell ref="E32713:F32713"/>
    <mergeCell ref="A32717:F32717"/>
    <mergeCell ref="A32718:D32719"/>
    <mergeCell ref="A32753:D32753"/>
    <mergeCell ref="E32753:F32753"/>
    <mergeCell ref="A32638:D32639"/>
    <mergeCell ref="A32673:D32673"/>
    <mergeCell ref="E32673:F32673"/>
    <mergeCell ref="A32677:F32677"/>
    <mergeCell ref="A32678:D32679"/>
    <mergeCell ref="A32583:F32583"/>
    <mergeCell ref="A32584:D32585"/>
    <mergeCell ref="A32633:D32633"/>
    <mergeCell ref="E32633:F32633"/>
    <mergeCell ref="A32637:F32637"/>
    <mergeCell ref="A32529:F32529"/>
    <mergeCell ref="A32530:D32531"/>
    <mergeCell ref="A32579:D32579"/>
    <mergeCell ref="E32579:F32579"/>
    <mergeCell ref="A32461:D32461"/>
    <mergeCell ref="E32461:F32461"/>
    <mergeCell ref="A32465:F32465"/>
    <mergeCell ref="A32466:D32467"/>
    <mergeCell ref="A32525:D32525"/>
    <mergeCell ref="E32525:F32525"/>
    <mergeCell ref="A32344:D32345"/>
    <mergeCell ref="A32401:D32401"/>
    <mergeCell ref="E32401:F32401"/>
    <mergeCell ref="A32405:F32405"/>
    <mergeCell ref="A32406:D32407"/>
    <mergeCell ref="A32275:F32275"/>
    <mergeCell ref="A32276:D32277"/>
    <mergeCell ref="A32339:D32339"/>
    <mergeCell ref="E32339:F32339"/>
    <mergeCell ref="A32343:F32343"/>
    <mergeCell ref="A32205:F32205"/>
    <mergeCell ref="A32206:D32207"/>
    <mergeCell ref="A32271:D32271"/>
    <mergeCell ref="E32271:F32271"/>
    <mergeCell ref="A32126:D32126"/>
    <mergeCell ref="E32126:F32126"/>
    <mergeCell ref="A32130:F32130"/>
    <mergeCell ref="A32131:D32132"/>
    <mergeCell ref="A32200:D32200"/>
    <mergeCell ref="E32200:F32200"/>
    <mergeCell ref="A31987:D31988"/>
    <mergeCell ref="A32048:D32048"/>
    <mergeCell ref="E32048:F32048"/>
    <mergeCell ref="A32052:F32052"/>
    <mergeCell ref="A32053:D32054"/>
    <mergeCell ref="A31920:F31920"/>
    <mergeCell ref="A31921:D31922"/>
    <mergeCell ref="A31982:D31982"/>
    <mergeCell ref="E31982:F31982"/>
    <mergeCell ref="A31986:F31986"/>
    <mergeCell ref="A31886:F31886"/>
    <mergeCell ref="A31887:D31888"/>
    <mergeCell ref="A31916:D31916"/>
    <mergeCell ref="E31916:F31916"/>
    <mergeCell ref="A31854:D31854"/>
    <mergeCell ref="E31854:F31854"/>
    <mergeCell ref="A31858:F31858"/>
    <mergeCell ref="A31859:D31860"/>
    <mergeCell ref="A31882:D31882"/>
    <mergeCell ref="E31882:F31882"/>
    <mergeCell ref="A31798:D31799"/>
    <mergeCell ref="A31819:D31819"/>
    <mergeCell ref="E31819:F31819"/>
    <mergeCell ref="A31824:F31824"/>
    <mergeCell ref="A31825:D31826"/>
    <mergeCell ref="A31765:F31765"/>
    <mergeCell ref="A31766:D31767"/>
    <mergeCell ref="A31793:D31793"/>
    <mergeCell ref="E31793:F31793"/>
    <mergeCell ref="A31797:F31797"/>
    <mergeCell ref="A31737:F31737"/>
    <mergeCell ref="A31738:D31739"/>
    <mergeCell ref="A31761:D31761"/>
    <mergeCell ref="E31761:F31761"/>
    <mergeCell ref="A31707:D31707"/>
    <mergeCell ref="E31707:F31707"/>
    <mergeCell ref="A31711:F31711"/>
    <mergeCell ref="A31712:D31713"/>
    <mergeCell ref="A31733:D31733"/>
    <mergeCell ref="E31733:F31733"/>
    <mergeCell ref="A31650:D31651"/>
    <mergeCell ref="A31673:D31673"/>
    <mergeCell ref="E31673:F31673"/>
    <mergeCell ref="A31677:F31677"/>
    <mergeCell ref="A31678:D31679"/>
    <mergeCell ref="A31615:F31615"/>
    <mergeCell ref="A31616:D31617"/>
    <mergeCell ref="A31645:D31645"/>
    <mergeCell ref="E31645:F31645"/>
    <mergeCell ref="A31649:F31649"/>
    <mergeCell ref="A31589:F31589"/>
    <mergeCell ref="A31590:D31591"/>
    <mergeCell ref="A31611:D31611"/>
    <mergeCell ref="E31611:F31611"/>
    <mergeCell ref="A31559:D31559"/>
    <mergeCell ref="E31559:F31559"/>
    <mergeCell ref="A31563:F31563"/>
    <mergeCell ref="A31564:D31565"/>
    <mergeCell ref="A31585:D31585"/>
    <mergeCell ref="E31585:F31585"/>
    <mergeCell ref="A31512:D31513"/>
    <mergeCell ref="A31533:D31533"/>
    <mergeCell ref="E31533:F31533"/>
    <mergeCell ref="A31537:F31537"/>
    <mergeCell ref="A31538:D31539"/>
    <mergeCell ref="A31473:F31473"/>
    <mergeCell ref="A31474:D31475"/>
    <mergeCell ref="A31507:D31507"/>
    <mergeCell ref="E31507:F31507"/>
    <mergeCell ref="A31511:F31511"/>
    <mergeCell ref="A31401:F31401"/>
    <mergeCell ref="A31402:D31403"/>
    <mergeCell ref="A31469:D31469"/>
    <mergeCell ref="E31469:F31469"/>
    <mergeCell ref="A31182:F31182"/>
    <mergeCell ref="A31183:D31184"/>
    <mergeCell ref="A31218:D31218"/>
    <mergeCell ref="E31218:F31218"/>
    <mergeCell ref="A31140:D31140"/>
    <mergeCell ref="E31140:F31140"/>
    <mergeCell ref="A31144:F31144"/>
    <mergeCell ref="A31145:D31146"/>
    <mergeCell ref="A31178:D31178"/>
    <mergeCell ref="E31178:F31178"/>
    <mergeCell ref="A31327:D31327"/>
    <mergeCell ref="E31327:F31327"/>
    <mergeCell ref="A31331:F31331"/>
    <mergeCell ref="A31332:D31333"/>
    <mergeCell ref="A31397:D31397"/>
    <mergeCell ref="E31397:F31397"/>
    <mergeCell ref="A31224:D31225"/>
    <mergeCell ref="A31259:D31259"/>
    <mergeCell ref="E31259:F31259"/>
    <mergeCell ref="A31263:F31263"/>
    <mergeCell ref="A31264:D31265"/>
    <mergeCell ref="A31223:F31223"/>
    <mergeCell ref="A31074:D31075"/>
    <mergeCell ref="A31103:D31103"/>
    <mergeCell ref="E31103:F31103"/>
    <mergeCell ref="A31108:F31108"/>
    <mergeCell ref="A31109:D31110"/>
    <mergeCell ref="A31041:F31041"/>
    <mergeCell ref="A31042:D31043"/>
    <mergeCell ref="A31069:D31069"/>
    <mergeCell ref="E31069:F31069"/>
    <mergeCell ref="A31073:F31073"/>
    <mergeCell ref="A31007:F31007"/>
    <mergeCell ref="A31008:D31009"/>
    <mergeCell ref="A31037:D31037"/>
    <mergeCell ref="E31037:F31037"/>
    <mergeCell ref="A30969:D30969"/>
    <mergeCell ref="E30969:F30969"/>
    <mergeCell ref="A30973:F30973"/>
    <mergeCell ref="A30974:D30975"/>
    <mergeCell ref="A31003:D31003"/>
    <mergeCell ref="E31003:F31003"/>
    <mergeCell ref="A30918:D30919"/>
    <mergeCell ref="A30941:D30941"/>
    <mergeCell ref="E30941:F30941"/>
    <mergeCell ref="A30945:F30945"/>
    <mergeCell ref="A30946:D30947"/>
    <mergeCell ref="A30883:F30883"/>
    <mergeCell ref="A30884:D30885"/>
    <mergeCell ref="A30913:D30913"/>
    <mergeCell ref="E30913:F30913"/>
    <mergeCell ref="A30917:F30917"/>
    <mergeCell ref="A30849:F30849"/>
    <mergeCell ref="A30850:D30851"/>
    <mergeCell ref="A30879:D30879"/>
    <mergeCell ref="E30879:F30879"/>
    <mergeCell ref="A30811:D30811"/>
    <mergeCell ref="E30811:F30811"/>
    <mergeCell ref="A30815:F30815"/>
    <mergeCell ref="A30816:D30817"/>
    <mergeCell ref="A30845:D30845"/>
    <mergeCell ref="E30845:F30845"/>
    <mergeCell ref="A30679:F30679"/>
    <mergeCell ref="A30748:D30749"/>
    <mergeCell ref="A30777:D30777"/>
    <mergeCell ref="E30777:F30777"/>
    <mergeCell ref="A30781:F30781"/>
    <mergeCell ref="A30782:D30783"/>
    <mergeCell ref="A30713:F30713"/>
    <mergeCell ref="A30714:D30715"/>
    <mergeCell ref="A30743:D30743"/>
    <mergeCell ref="E30743:F30743"/>
    <mergeCell ref="A30747:F30747"/>
    <mergeCell ref="A30680:D30681"/>
    <mergeCell ref="A30709:D30709"/>
    <mergeCell ref="E30709:F30709"/>
    <mergeCell ref="A30641:D30641"/>
    <mergeCell ref="E30641:F30641"/>
    <mergeCell ref="A30645:F30645"/>
    <mergeCell ref="A30646:D30647"/>
    <mergeCell ref="A30675:D30675"/>
    <mergeCell ref="E30675:F30675"/>
    <mergeCell ref="A30590:D30591"/>
    <mergeCell ref="A30613:D30613"/>
    <mergeCell ref="E30613:F30613"/>
    <mergeCell ref="A30617:F30617"/>
    <mergeCell ref="A30618:D30619"/>
    <mergeCell ref="A30589:F30589"/>
    <mergeCell ref="A30519:F30519"/>
    <mergeCell ref="A30520:D30521"/>
    <mergeCell ref="A30557:D30557"/>
    <mergeCell ref="E30557:F30557"/>
    <mergeCell ref="A30473:D30473"/>
    <mergeCell ref="E30473:F30473"/>
    <mergeCell ref="A30477:F30477"/>
    <mergeCell ref="A30478:D30479"/>
    <mergeCell ref="A30515:D30515"/>
    <mergeCell ref="E30515:F30515"/>
    <mergeCell ref="A30360:D30361"/>
    <mergeCell ref="A30415:D30415"/>
    <mergeCell ref="E30415:F30415"/>
    <mergeCell ref="A30419:F30419"/>
    <mergeCell ref="A30420:D30421"/>
    <mergeCell ref="A30561:F30561"/>
    <mergeCell ref="A30562:D30563"/>
    <mergeCell ref="A30585:D30585"/>
    <mergeCell ref="E30585:F30585"/>
    <mergeCell ref="A30205:F30205"/>
    <mergeCell ref="A30206:D30207"/>
    <mergeCell ref="A30249:D30249"/>
    <mergeCell ref="E30249:F30249"/>
    <mergeCell ref="A30299:F30299"/>
    <mergeCell ref="A30300:D30301"/>
    <mergeCell ref="A30355:D30355"/>
    <mergeCell ref="A29865:D29866"/>
    <mergeCell ref="A29906:D29906"/>
    <mergeCell ref="E29906:F29906"/>
    <mergeCell ref="A29910:F29910"/>
    <mergeCell ref="A29911:F29911"/>
    <mergeCell ref="A29912:D29913"/>
    <mergeCell ref="E30355:F30355"/>
    <mergeCell ref="A30359:F30359"/>
    <mergeCell ref="A30253:F30253"/>
    <mergeCell ref="A30254:D30255"/>
    <mergeCell ref="A30295:D30295"/>
    <mergeCell ref="E30295:F30295"/>
    <mergeCell ref="A29951:D29951"/>
    <mergeCell ref="E29951:F29951"/>
    <mergeCell ref="A29955:F29955"/>
    <mergeCell ref="A29956:D29957"/>
    <mergeCell ref="A30011:D30011"/>
    <mergeCell ref="A30201:D30201"/>
    <mergeCell ref="E30201:F30201"/>
    <mergeCell ref="A29680:F29680"/>
    <mergeCell ref="A29681:D29682"/>
    <mergeCell ref="A30110:D30111"/>
    <mergeCell ref="A30153:D30153"/>
    <mergeCell ref="E30153:F30153"/>
    <mergeCell ref="A30157:F30157"/>
    <mergeCell ref="A30158:D30159"/>
    <mergeCell ref="A29812:F29812"/>
    <mergeCell ref="A29813:D29814"/>
    <mergeCell ref="A29860:D29860"/>
    <mergeCell ref="A30075:F30075"/>
    <mergeCell ref="A30076:D30077"/>
    <mergeCell ref="A30105:D30105"/>
    <mergeCell ref="E30105:F30105"/>
    <mergeCell ref="A30109:F30109"/>
    <mergeCell ref="A30015:F30015"/>
    <mergeCell ref="A30016:D30017"/>
    <mergeCell ref="A30071:D30071"/>
    <mergeCell ref="A29767:D29768"/>
    <mergeCell ref="A29808:D29808"/>
    <mergeCell ref="E29808:F29808"/>
    <mergeCell ref="A29718:D29718"/>
    <mergeCell ref="E29718:F29718"/>
    <mergeCell ref="A29722:F29722"/>
    <mergeCell ref="A29723:D29724"/>
    <mergeCell ref="A29762:D29762"/>
    <mergeCell ref="E29762:F29762"/>
    <mergeCell ref="E30071:F30071"/>
    <mergeCell ref="A29864:F29864"/>
    <mergeCell ref="A29766:F29766"/>
    <mergeCell ref="A29627:F29627"/>
    <mergeCell ref="A29553:F29553"/>
    <mergeCell ref="A29554:D29555"/>
    <mergeCell ref="A29575:D29575"/>
    <mergeCell ref="E29575:F29575"/>
    <mergeCell ref="A29628:D29629"/>
    <mergeCell ref="A29675:D29675"/>
    <mergeCell ref="E29675:F29675"/>
    <mergeCell ref="A29417:F29417"/>
    <mergeCell ref="A29418:D29419"/>
    <mergeCell ref="A29445:D29445"/>
    <mergeCell ref="E29445:F29445"/>
    <mergeCell ref="A29579:F29579"/>
    <mergeCell ref="A29580:D29581"/>
    <mergeCell ref="A29623:D29623"/>
    <mergeCell ref="E29623:F29623"/>
    <mergeCell ref="E30011:F30011"/>
    <mergeCell ref="E29860:F29860"/>
    <mergeCell ref="A29381:D29381"/>
    <mergeCell ref="E29381:F29381"/>
    <mergeCell ref="A29385:F29385"/>
    <mergeCell ref="A29386:D29387"/>
    <mergeCell ref="A29413:D29413"/>
    <mergeCell ref="E29413:F29413"/>
    <mergeCell ref="A29523:D29523"/>
    <mergeCell ref="E29523:F29523"/>
    <mergeCell ref="A29527:F29527"/>
    <mergeCell ref="A29528:D29529"/>
    <mergeCell ref="A29549:D29549"/>
    <mergeCell ref="E29549:F29549"/>
    <mergeCell ref="A29497:D29497"/>
    <mergeCell ref="E29497:F29497"/>
    <mergeCell ref="A29501:F29501"/>
    <mergeCell ref="A29502:D29503"/>
    <mergeCell ref="A29320:D29321"/>
    <mergeCell ref="A29349:D29349"/>
    <mergeCell ref="E29349:F29349"/>
    <mergeCell ref="A29353:F29353"/>
    <mergeCell ref="A29354:D29355"/>
    <mergeCell ref="A29449:F29449"/>
    <mergeCell ref="A29450:D29451"/>
    <mergeCell ref="A29471:D29471"/>
    <mergeCell ref="E29471:F29471"/>
    <mergeCell ref="A29475:F29475"/>
    <mergeCell ref="A29283:F29283"/>
    <mergeCell ref="A29284:D29285"/>
    <mergeCell ref="A29315:D29315"/>
    <mergeCell ref="E29315:F29315"/>
    <mergeCell ref="A29319:F29319"/>
    <mergeCell ref="A29476:D29477"/>
    <mergeCell ref="A29005:F29005"/>
    <mergeCell ref="A28885:F28885"/>
    <mergeCell ref="A28886:D28887"/>
    <mergeCell ref="A28939:D28939"/>
    <mergeCell ref="E28939:F28939"/>
    <mergeCell ref="A28825:D28825"/>
    <mergeCell ref="E28825:F28825"/>
    <mergeCell ref="A28829:F28829"/>
    <mergeCell ref="A28830:D28831"/>
    <mergeCell ref="A28881:D28881"/>
    <mergeCell ref="E28881:F28881"/>
    <mergeCell ref="A29227:F29227"/>
    <mergeCell ref="A29228:D29229"/>
    <mergeCell ref="A29279:D29279"/>
    <mergeCell ref="E29279:F29279"/>
    <mergeCell ref="A29131:D29131"/>
    <mergeCell ref="E29131:F29131"/>
    <mergeCell ref="A29135:F29135"/>
    <mergeCell ref="A29136:D29137"/>
    <mergeCell ref="A29223:D29223"/>
    <mergeCell ref="E29223:F29223"/>
    <mergeCell ref="A29006:D29007"/>
    <mergeCell ref="A29067:D29067"/>
    <mergeCell ref="E29067:F29067"/>
    <mergeCell ref="A29071:F29071"/>
    <mergeCell ref="A29072:D29073"/>
    <mergeCell ref="A28767:D28767"/>
    <mergeCell ref="E28767:F28767"/>
    <mergeCell ref="A28771:F28771"/>
    <mergeCell ref="A28772:D28773"/>
    <mergeCell ref="A28661:F28661"/>
    <mergeCell ref="A28662:D28663"/>
    <mergeCell ref="A28711:D28711"/>
    <mergeCell ref="E28711:F28711"/>
    <mergeCell ref="A28715:F28715"/>
    <mergeCell ref="A28617:F28617"/>
    <mergeCell ref="A28618:D28619"/>
    <mergeCell ref="A28657:D28657"/>
    <mergeCell ref="E28657:F28657"/>
    <mergeCell ref="A28943:F28943"/>
    <mergeCell ref="A28944:D28945"/>
    <mergeCell ref="A29001:D29001"/>
    <mergeCell ref="E29001:F29001"/>
    <mergeCell ref="A28567:D28567"/>
    <mergeCell ref="E28567:F28567"/>
    <mergeCell ref="A28571:F28571"/>
    <mergeCell ref="A28572:D28573"/>
    <mergeCell ref="A28613:D28613"/>
    <mergeCell ref="E28613:F28613"/>
    <mergeCell ref="A28500:D28501"/>
    <mergeCell ref="A28523:D28523"/>
    <mergeCell ref="E28523:F28523"/>
    <mergeCell ref="A28527:F28527"/>
    <mergeCell ref="A28528:D28529"/>
    <mergeCell ref="A28473:F28473"/>
    <mergeCell ref="A28474:D28475"/>
    <mergeCell ref="A28495:D28495"/>
    <mergeCell ref="E28495:F28495"/>
    <mergeCell ref="A28499:F28499"/>
    <mergeCell ref="A28716:D28717"/>
    <mergeCell ref="A28447:F28447"/>
    <mergeCell ref="A28137:D28137"/>
    <mergeCell ref="E28137:F28137"/>
    <mergeCell ref="A28448:D28449"/>
    <mergeCell ref="A28469:D28469"/>
    <mergeCell ref="E28469:F28469"/>
    <mergeCell ref="A28413:D28413"/>
    <mergeCell ref="E28413:F28413"/>
    <mergeCell ref="A28417:F28417"/>
    <mergeCell ref="A28418:D28419"/>
    <mergeCell ref="A28443:D28443"/>
    <mergeCell ref="E28443:F28443"/>
    <mergeCell ref="A28362:D28363"/>
    <mergeCell ref="A28385:D28385"/>
    <mergeCell ref="E28385:F28385"/>
    <mergeCell ref="A28389:F28389"/>
    <mergeCell ref="A28390:D28391"/>
    <mergeCell ref="A28206:D28207"/>
    <mergeCell ref="A28233:D28233"/>
    <mergeCell ref="E28233:F28233"/>
    <mergeCell ref="A28237:F28237"/>
    <mergeCell ref="A28333:F28333"/>
    <mergeCell ref="A28334:D28335"/>
    <mergeCell ref="A28357:D28357"/>
    <mergeCell ref="E28357:F28357"/>
    <mergeCell ref="A28361:F28361"/>
    <mergeCell ref="A28301:F28301"/>
    <mergeCell ref="A28302:D28303"/>
    <mergeCell ref="A28329:D28329"/>
    <mergeCell ref="E28329:F28329"/>
    <mergeCell ref="A28265:D28265"/>
    <mergeCell ref="E28265:F28265"/>
    <mergeCell ref="A28269:F28269"/>
    <mergeCell ref="A28270:D28271"/>
    <mergeCell ref="A28297:D28297"/>
    <mergeCell ref="E28297:F28297"/>
    <mergeCell ref="A28085:D28085"/>
    <mergeCell ref="E28085:F28085"/>
    <mergeCell ref="A28089:F28089"/>
    <mergeCell ref="A28090:D28091"/>
    <mergeCell ref="A27988:D27989"/>
    <mergeCell ref="A28033:D28033"/>
    <mergeCell ref="E28033:F28033"/>
    <mergeCell ref="A28037:F28037"/>
    <mergeCell ref="A28038:D28039"/>
    <mergeCell ref="A27987:F27987"/>
    <mergeCell ref="A28238:D28239"/>
    <mergeCell ref="A28173:F28173"/>
    <mergeCell ref="A28174:D28175"/>
    <mergeCell ref="A28201:D28201"/>
    <mergeCell ref="E28201:F28201"/>
    <mergeCell ref="A28205:F28205"/>
    <mergeCell ref="A28141:F28141"/>
    <mergeCell ref="A28142:D28143"/>
    <mergeCell ref="A28169:D28169"/>
    <mergeCell ref="E28169:F28169"/>
    <mergeCell ref="A27719:F27719"/>
    <mergeCell ref="A27720:D27721"/>
    <mergeCell ref="A27761:D27761"/>
    <mergeCell ref="E27761:F27761"/>
    <mergeCell ref="A27765:F27765"/>
    <mergeCell ref="A27677:F27677"/>
    <mergeCell ref="A27678:D27679"/>
    <mergeCell ref="A27715:D27715"/>
    <mergeCell ref="E27715:F27715"/>
    <mergeCell ref="A27933:D27933"/>
    <mergeCell ref="E27933:F27933"/>
    <mergeCell ref="A27853:D27853"/>
    <mergeCell ref="E27853:F27853"/>
    <mergeCell ref="A27857:F27857"/>
    <mergeCell ref="A27858:D27859"/>
    <mergeCell ref="A27893:D27893"/>
    <mergeCell ref="E27893:F27893"/>
    <mergeCell ref="A27937:F27937"/>
    <mergeCell ref="A27938:D27939"/>
    <mergeCell ref="A27983:D27983"/>
    <mergeCell ref="E27983:F27983"/>
    <mergeCell ref="A27636:D27637"/>
    <mergeCell ref="A27673:D27673"/>
    <mergeCell ref="E27673:F27673"/>
    <mergeCell ref="A27897:F27897"/>
    <mergeCell ref="A27898:D27899"/>
    <mergeCell ref="A27766:D27767"/>
    <mergeCell ref="A27805:D27805"/>
    <mergeCell ref="E27805:F27805"/>
    <mergeCell ref="A27809:F27809"/>
    <mergeCell ref="A27810:D27811"/>
    <mergeCell ref="A27481:D27481"/>
    <mergeCell ref="E27481:F27481"/>
    <mergeCell ref="A27378:D27379"/>
    <mergeCell ref="A27413:D27413"/>
    <mergeCell ref="E27413:F27413"/>
    <mergeCell ref="A27417:F27417"/>
    <mergeCell ref="A27418:D27419"/>
    <mergeCell ref="A27560:D27561"/>
    <mergeCell ref="A27591:D27591"/>
    <mergeCell ref="E27591:F27591"/>
    <mergeCell ref="A27595:F27595"/>
    <mergeCell ref="A27596:D27597"/>
    <mergeCell ref="A27523:F27523"/>
    <mergeCell ref="A27524:D27525"/>
    <mergeCell ref="A27555:D27555"/>
    <mergeCell ref="E27555:F27555"/>
    <mergeCell ref="A27559:F27559"/>
    <mergeCell ref="A27485:F27485"/>
    <mergeCell ref="A27486:D27487"/>
    <mergeCell ref="A27519:D27519"/>
    <mergeCell ref="E27519:F27519"/>
    <mergeCell ref="A27631:D27631"/>
    <mergeCell ref="E27631:F27631"/>
    <mergeCell ref="A27635:F27635"/>
    <mergeCell ref="A27347:D27347"/>
    <mergeCell ref="E27347:F27347"/>
    <mergeCell ref="A27295:D27295"/>
    <mergeCell ref="E27295:F27295"/>
    <mergeCell ref="A27299:F27299"/>
    <mergeCell ref="A27300:D27301"/>
    <mergeCell ref="A27321:D27321"/>
    <mergeCell ref="E27321:F27321"/>
    <mergeCell ref="A27242:D27243"/>
    <mergeCell ref="A27265:D27265"/>
    <mergeCell ref="E27265:F27265"/>
    <mergeCell ref="A27269:F27269"/>
    <mergeCell ref="A27270:D27271"/>
    <mergeCell ref="A27441:D27441"/>
    <mergeCell ref="E27441:F27441"/>
    <mergeCell ref="A27445:F27445"/>
    <mergeCell ref="A27446:D27447"/>
    <mergeCell ref="A27351:F27351"/>
    <mergeCell ref="A27352:D27353"/>
    <mergeCell ref="A27373:D27373"/>
    <mergeCell ref="E27373:F27373"/>
    <mergeCell ref="A27377:F27377"/>
    <mergeCell ref="A27215:F27215"/>
    <mergeCell ref="A27216:D27217"/>
    <mergeCell ref="A27237:D27237"/>
    <mergeCell ref="E27237:F27237"/>
    <mergeCell ref="A27241:F27241"/>
    <mergeCell ref="A27193:F27193"/>
    <mergeCell ref="A27194:D27195"/>
    <mergeCell ref="A27211:D27211"/>
    <mergeCell ref="E27211:F27211"/>
    <mergeCell ref="A27161:D27161"/>
    <mergeCell ref="E27161:F27161"/>
    <mergeCell ref="A27165:F27165"/>
    <mergeCell ref="A27166:D27167"/>
    <mergeCell ref="A27189:D27189"/>
    <mergeCell ref="E27189:F27189"/>
    <mergeCell ref="A27325:F27325"/>
    <mergeCell ref="A27326:D27327"/>
    <mergeCell ref="A27031:D27031"/>
    <mergeCell ref="E27031:F27031"/>
    <mergeCell ref="A26912:D26913"/>
    <mergeCell ref="A26949:D26949"/>
    <mergeCell ref="E26949:F26949"/>
    <mergeCell ref="A26953:F26953"/>
    <mergeCell ref="A26954:D26955"/>
    <mergeCell ref="A26867:F26867"/>
    <mergeCell ref="A26868:D26869"/>
    <mergeCell ref="A26907:D26907"/>
    <mergeCell ref="E26907:F26907"/>
    <mergeCell ref="A26911:F26911"/>
    <mergeCell ref="A27104:D27105"/>
    <mergeCell ref="A27125:D27125"/>
    <mergeCell ref="E27125:F27125"/>
    <mergeCell ref="A27129:F27129"/>
    <mergeCell ref="A27130:D27131"/>
    <mergeCell ref="A27075:F27075"/>
    <mergeCell ref="A27076:D27077"/>
    <mergeCell ref="A27099:D27099"/>
    <mergeCell ref="E27099:F27099"/>
    <mergeCell ref="A27103:F27103"/>
    <mergeCell ref="A27035:F27035"/>
    <mergeCell ref="A27036:D27037"/>
    <mergeCell ref="A27071:D27071"/>
    <mergeCell ref="E27071:F27071"/>
    <mergeCell ref="A26863:D26863"/>
    <mergeCell ref="E26863:F26863"/>
    <mergeCell ref="A26779:D26779"/>
    <mergeCell ref="E26779:F26779"/>
    <mergeCell ref="A26783:F26783"/>
    <mergeCell ref="A26784:D26785"/>
    <mergeCell ref="A26821:D26821"/>
    <mergeCell ref="E26821:F26821"/>
    <mergeCell ref="A26704:D26705"/>
    <mergeCell ref="A26739:D26739"/>
    <mergeCell ref="E26739:F26739"/>
    <mergeCell ref="A26743:F26743"/>
    <mergeCell ref="A26744:D26745"/>
    <mergeCell ref="A26989:D26989"/>
    <mergeCell ref="E26989:F26989"/>
    <mergeCell ref="A26993:F26993"/>
    <mergeCell ref="A26994:D26995"/>
    <mergeCell ref="A26665:F26665"/>
    <mergeCell ref="A26666:D26667"/>
    <mergeCell ref="A26699:D26699"/>
    <mergeCell ref="E26699:F26699"/>
    <mergeCell ref="A26703:F26703"/>
    <mergeCell ref="A26625:F26625"/>
    <mergeCell ref="A26626:D26627"/>
    <mergeCell ref="A26661:D26661"/>
    <mergeCell ref="E26661:F26661"/>
    <mergeCell ref="A26569:D26569"/>
    <mergeCell ref="E26569:F26569"/>
    <mergeCell ref="A26573:F26573"/>
    <mergeCell ref="A26574:D26575"/>
    <mergeCell ref="A26621:D26621"/>
    <mergeCell ref="E26621:F26621"/>
    <mergeCell ref="A26825:F26825"/>
    <mergeCell ref="A26826:D26827"/>
    <mergeCell ref="A26361:D26361"/>
    <mergeCell ref="E26361:F26361"/>
    <mergeCell ref="A26210:D26211"/>
    <mergeCell ref="A26257:D26257"/>
    <mergeCell ref="E26257:F26257"/>
    <mergeCell ref="A26261:F26261"/>
    <mergeCell ref="A26262:D26263"/>
    <mergeCell ref="A26157:F26157"/>
    <mergeCell ref="A26158:D26159"/>
    <mergeCell ref="A26205:D26205"/>
    <mergeCell ref="E26205:F26205"/>
    <mergeCell ref="A26209:F26209"/>
    <mergeCell ref="A26470:D26471"/>
    <mergeCell ref="A26517:D26517"/>
    <mergeCell ref="E26517:F26517"/>
    <mergeCell ref="A26521:F26521"/>
    <mergeCell ref="A26522:D26523"/>
    <mergeCell ref="A26417:F26417"/>
    <mergeCell ref="A26418:D26419"/>
    <mergeCell ref="A26465:D26465"/>
    <mergeCell ref="E26465:F26465"/>
    <mergeCell ref="A26469:F26469"/>
    <mergeCell ref="A26365:F26365"/>
    <mergeCell ref="A26366:D26367"/>
    <mergeCell ref="A26413:D26413"/>
    <mergeCell ref="E26413:F26413"/>
    <mergeCell ref="A26153:D26153"/>
    <mergeCell ref="E26153:F26153"/>
    <mergeCell ref="A26087:D26087"/>
    <mergeCell ref="E26087:F26087"/>
    <mergeCell ref="A26091:F26091"/>
    <mergeCell ref="A26092:D26093"/>
    <mergeCell ref="A26119:D26119"/>
    <mergeCell ref="E26119:F26119"/>
    <mergeCell ref="A26014:D26015"/>
    <mergeCell ref="A26045:D26045"/>
    <mergeCell ref="E26045:F26045"/>
    <mergeCell ref="A26049:F26049"/>
    <mergeCell ref="A26050:D26051"/>
    <mergeCell ref="A26309:D26309"/>
    <mergeCell ref="E26309:F26309"/>
    <mergeCell ref="A26313:F26313"/>
    <mergeCell ref="A26314:D26315"/>
    <mergeCell ref="A25979:F25979"/>
    <mergeCell ref="A25980:D25981"/>
    <mergeCell ref="A26009:D26009"/>
    <mergeCell ref="E26009:F26009"/>
    <mergeCell ref="A26013:F26013"/>
    <mergeCell ref="A25939:F25939"/>
    <mergeCell ref="A25940:D25941"/>
    <mergeCell ref="A25975:D25975"/>
    <mergeCell ref="E25975:F25975"/>
    <mergeCell ref="A25903:D25903"/>
    <mergeCell ref="E25903:F25903"/>
    <mergeCell ref="A25907:F25907"/>
    <mergeCell ref="A25908:D25909"/>
    <mergeCell ref="A25935:D25935"/>
    <mergeCell ref="E25935:F25935"/>
    <mergeCell ref="A26123:F26123"/>
    <mergeCell ref="A26124:D26125"/>
    <mergeCell ref="A25745:D25745"/>
    <mergeCell ref="E25745:F25745"/>
    <mergeCell ref="A25618:D25619"/>
    <mergeCell ref="A25653:D25653"/>
    <mergeCell ref="E25653:F25653"/>
    <mergeCell ref="A25657:F25657"/>
    <mergeCell ref="A25658:D25659"/>
    <mergeCell ref="A25573:F25573"/>
    <mergeCell ref="A25574:D25575"/>
    <mergeCell ref="A25613:D25613"/>
    <mergeCell ref="E25613:F25613"/>
    <mergeCell ref="A25617:F25617"/>
    <mergeCell ref="A25834:D25835"/>
    <mergeCell ref="A25869:D25869"/>
    <mergeCell ref="E25869:F25869"/>
    <mergeCell ref="A25873:F25873"/>
    <mergeCell ref="A25874:D25875"/>
    <mergeCell ref="A25791:F25791"/>
    <mergeCell ref="A25792:D25793"/>
    <mergeCell ref="A25829:D25829"/>
    <mergeCell ref="E25829:F25829"/>
    <mergeCell ref="A25833:F25833"/>
    <mergeCell ref="A25749:F25749"/>
    <mergeCell ref="A25750:D25751"/>
    <mergeCell ref="A25787:D25787"/>
    <mergeCell ref="E25787:F25787"/>
    <mergeCell ref="A25569:D25569"/>
    <mergeCell ref="E25569:F25569"/>
    <mergeCell ref="A25485:D25485"/>
    <mergeCell ref="E25485:F25485"/>
    <mergeCell ref="A25489:F25489"/>
    <mergeCell ref="A25490:D25491"/>
    <mergeCell ref="A25531:D25531"/>
    <mergeCell ref="E25531:F25531"/>
    <mergeCell ref="A25404:D25405"/>
    <mergeCell ref="A25443:D25443"/>
    <mergeCell ref="E25443:F25443"/>
    <mergeCell ref="A25447:F25447"/>
    <mergeCell ref="A25448:D25449"/>
    <mergeCell ref="A25699:D25699"/>
    <mergeCell ref="E25699:F25699"/>
    <mergeCell ref="A25703:F25703"/>
    <mergeCell ref="A25704:D25705"/>
    <mergeCell ref="A25355:F25355"/>
    <mergeCell ref="A25356:D25357"/>
    <mergeCell ref="A25399:D25399"/>
    <mergeCell ref="E25399:F25399"/>
    <mergeCell ref="A25403:F25403"/>
    <mergeCell ref="A25311:F25311"/>
    <mergeCell ref="A25312:D25313"/>
    <mergeCell ref="A25351:D25351"/>
    <mergeCell ref="E25351:F25351"/>
    <mergeCell ref="A25263:D25263"/>
    <mergeCell ref="E25263:F25263"/>
    <mergeCell ref="A25267:F25267"/>
    <mergeCell ref="A25268:D25269"/>
    <mergeCell ref="A25307:D25307"/>
    <mergeCell ref="E25307:F25307"/>
    <mergeCell ref="A25535:F25535"/>
    <mergeCell ref="A25536:D25537"/>
    <mergeCell ref="A25044:D25044"/>
    <mergeCell ref="E25044:F25044"/>
    <mergeCell ref="A24915:D24916"/>
    <mergeCell ref="A24950:D24950"/>
    <mergeCell ref="E24950:F24950"/>
    <mergeCell ref="A24954:F24954"/>
    <mergeCell ref="A24955:D24956"/>
    <mergeCell ref="A24866:F24866"/>
    <mergeCell ref="A24867:D24868"/>
    <mergeCell ref="A24910:D24910"/>
    <mergeCell ref="E24910:F24910"/>
    <mergeCell ref="A24914:F24914"/>
    <mergeCell ref="A25151:D25152"/>
    <mergeCell ref="A25206:D25206"/>
    <mergeCell ref="E25206:F25206"/>
    <mergeCell ref="A25211:F25211"/>
    <mergeCell ref="A25212:D25213"/>
    <mergeCell ref="A25094:F25094"/>
    <mergeCell ref="A25095:D25096"/>
    <mergeCell ref="A25146:D25146"/>
    <mergeCell ref="E25146:F25146"/>
    <mergeCell ref="A25150:F25150"/>
    <mergeCell ref="A25048:F25048"/>
    <mergeCell ref="A25049:D25050"/>
    <mergeCell ref="A25090:D25090"/>
    <mergeCell ref="E25090:F25090"/>
    <mergeCell ref="A24862:D24862"/>
    <mergeCell ref="E24862:F24862"/>
    <mergeCell ref="A24768:D24768"/>
    <mergeCell ref="E24768:F24768"/>
    <mergeCell ref="A24772:F24772"/>
    <mergeCell ref="A24773:D24774"/>
    <mergeCell ref="A24814:D24814"/>
    <mergeCell ref="E24814:F24814"/>
    <mergeCell ref="A24689:D24690"/>
    <mergeCell ref="A24726:D24726"/>
    <mergeCell ref="E24726:F24726"/>
    <mergeCell ref="A24730:F24730"/>
    <mergeCell ref="A24731:D24732"/>
    <mergeCell ref="A24998:D24998"/>
    <mergeCell ref="E24998:F24998"/>
    <mergeCell ref="A25002:F25002"/>
    <mergeCell ref="A25003:D25004"/>
    <mergeCell ref="A24646:F24646"/>
    <mergeCell ref="A24647:D24648"/>
    <mergeCell ref="A24684:D24684"/>
    <mergeCell ref="E24684:F24684"/>
    <mergeCell ref="A24688:F24688"/>
    <mergeCell ref="A24604:F24604"/>
    <mergeCell ref="A24605:D24606"/>
    <mergeCell ref="A24642:D24642"/>
    <mergeCell ref="E24642:F24642"/>
    <mergeCell ref="A24560:D24560"/>
    <mergeCell ref="E24560:F24560"/>
    <mergeCell ref="A24564:F24564"/>
    <mergeCell ref="A24565:D24566"/>
    <mergeCell ref="A24600:D24600"/>
    <mergeCell ref="E24600:F24600"/>
    <mergeCell ref="A24818:F24818"/>
    <mergeCell ref="A24819:D24820"/>
    <mergeCell ref="A24388:D24388"/>
    <mergeCell ref="E24388:F24388"/>
    <mergeCell ref="A24249:D24250"/>
    <mergeCell ref="A24292:D24292"/>
    <mergeCell ref="E24292:F24292"/>
    <mergeCell ref="A24296:F24296"/>
    <mergeCell ref="A24297:D24298"/>
    <mergeCell ref="A24200:F24200"/>
    <mergeCell ref="A24201:D24202"/>
    <mergeCell ref="A24244:D24244"/>
    <mergeCell ref="E24244:F24244"/>
    <mergeCell ref="A24248:F24248"/>
    <mergeCell ref="A24481:D24482"/>
    <mergeCell ref="A24518:D24518"/>
    <mergeCell ref="E24518:F24518"/>
    <mergeCell ref="A24522:F24522"/>
    <mergeCell ref="A24523:D24524"/>
    <mergeCell ref="A24436:F24436"/>
    <mergeCell ref="A24437:D24438"/>
    <mergeCell ref="A24476:D24476"/>
    <mergeCell ref="E24476:F24476"/>
    <mergeCell ref="A24480:F24480"/>
    <mergeCell ref="A24392:F24392"/>
    <mergeCell ref="A24393:D24394"/>
    <mergeCell ref="A24432:D24432"/>
    <mergeCell ref="E24432:F24432"/>
    <mergeCell ref="A24196:D24196"/>
    <mergeCell ref="E24196:F24196"/>
    <mergeCell ref="A24100:D24100"/>
    <mergeCell ref="E24100:F24100"/>
    <mergeCell ref="A24104:F24104"/>
    <mergeCell ref="A24105:D24106"/>
    <mergeCell ref="A24148:D24148"/>
    <mergeCell ref="E24148:F24148"/>
    <mergeCell ref="A24031:D24032"/>
    <mergeCell ref="A24052:D24052"/>
    <mergeCell ref="E24052:F24052"/>
    <mergeCell ref="A24056:F24056"/>
    <mergeCell ref="A24057:D24058"/>
    <mergeCell ref="A24340:D24340"/>
    <mergeCell ref="E24340:F24340"/>
    <mergeCell ref="A24344:F24344"/>
    <mergeCell ref="A24345:D24346"/>
    <mergeCell ref="A23992:F23992"/>
    <mergeCell ref="A23993:D23994"/>
    <mergeCell ref="A24026:D24026"/>
    <mergeCell ref="E24026:F24026"/>
    <mergeCell ref="A24030:F24030"/>
    <mergeCell ref="A23952:F23952"/>
    <mergeCell ref="A23953:D23954"/>
    <mergeCell ref="A23988:D23988"/>
    <mergeCell ref="E23988:F23988"/>
    <mergeCell ref="A23908:D23908"/>
    <mergeCell ref="E23908:F23908"/>
    <mergeCell ref="A23912:F23912"/>
    <mergeCell ref="A23913:D23914"/>
    <mergeCell ref="A23948:D23948"/>
    <mergeCell ref="E23948:F23948"/>
    <mergeCell ref="A24152:F24152"/>
    <mergeCell ref="A24153:D24154"/>
    <mergeCell ref="A23730:D23730"/>
    <mergeCell ref="E23730:F23730"/>
    <mergeCell ref="A23601:D23602"/>
    <mergeCell ref="A23636:D23636"/>
    <mergeCell ref="E23636:F23636"/>
    <mergeCell ref="A23640:F23640"/>
    <mergeCell ref="A23641:D23642"/>
    <mergeCell ref="A23558:F23558"/>
    <mergeCell ref="A23559:D23560"/>
    <mergeCell ref="A23596:D23596"/>
    <mergeCell ref="E23596:F23596"/>
    <mergeCell ref="A23600:F23600"/>
    <mergeCell ref="A23827:D23828"/>
    <mergeCell ref="A23868:D23868"/>
    <mergeCell ref="E23868:F23868"/>
    <mergeCell ref="A23872:F23872"/>
    <mergeCell ref="A23873:D23874"/>
    <mergeCell ref="A23782:F23782"/>
    <mergeCell ref="A23783:D23784"/>
    <mergeCell ref="A23822:D23822"/>
    <mergeCell ref="E23822:F23822"/>
    <mergeCell ref="A23826:F23826"/>
    <mergeCell ref="A23734:F23734"/>
    <mergeCell ref="A23735:D23736"/>
    <mergeCell ref="A23778:D23778"/>
    <mergeCell ref="E23778:F23778"/>
    <mergeCell ref="A23554:D23554"/>
    <mergeCell ref="E23554:F23554"/>
    <mergeCell ref="A23476:D23476"/>
    <mergeCell ref="E23476:F23476"/>
    <mergeCell ref="A23480:F23480"/>
    <mergeCell ref="A23481:D23482"/>
    <mergeCell ref="A23510:D23510"/>
    <mergeCell ref="E23510:F23510"/>
    <mergeCell ref="A23405:D23406"/>
    <mergeCell ref="A23444:D23444"/>
    <mergeCell ref="E23444:F23444"/>
    <mergeCell ref="A23448:F23448"/>
    <mergeCell ref="A23449:D23450"/>
    <mergeCell ref="A23682:D23682"/>
    <mergeCell ref="E23682:F23682"/>
    <mergeCell ref="A23686:F23686"/>
    <mergeCell ref="A23687:D23688"/>
    <mergeCell ref="A23368:F23368"/>
    <mergeCell ref="A23369:D23370"/>
    <mergeCell ref="A23400:D23400"/>
    <mergeCell ref="E23400:F23400"/>
    <mergeCell ref="A23404:F23404"/>
    <mergeCell ref="A23330:F23330"/>
    <mergeCell ref="A23331:D23332"/>
    <mergeCell ref="A23364:D23364"/>
    <mergeCell ref="E23364:F23364"/>
    <mergeCell ref="A23280:D23280"/>
    <mergeCell ref="E23280:F23280"/>
    <mergeCell ref="A23284:F23284"/>
    <mergeCell ref="A23285:D23286"/>
    <mergeCell ref="A23326:D23326"/>
    <mergeCell ref="E23326:F23326"/>
    <mergeCell ref="A23514:F23514"/>
    <mergeCell ref="A23515:D23516"/>
    <mergeCell ref="A23100:D23100"/>
    <mergeCell ref="E23100:F23100"/>
    <mergeCell ref="A22969:D22970"/>
    <mergeCell ref="A23002:D23002"/>
    <mergeCell ref="E23002:F23002"/>
    <mergeCell ref="A23006:F23006"/>
    <mergeCell ref="A23007:D23008"/>
    <mergeCell ref="A22930:F22930"/>
    <mergeCell ref="A22931:D22932"/>
    <mergeCell ref="A22964:D22964"/>
    <mergeCell ref="E22964:F22964"/>
    <mergeCell ref="A22968:F22968"/>
    <mergeCell ref="A23197:D23198"/>
    <mergeCell ref="A23228:D23228"/>
    <mergeCell ref="E23228:F23228"/>
    <mergeCell ref="A23232:F23232"/>
    <mergeCell ref="A23233:D23234"/>
    <mergeCell ref="A23150:F23150"/>
    <mergeCell ref="A23151:D23152"/>
    <mergeCell ref="A23192:D23192"/>
    <mergeCell ref="E23192:F23192"/>
    <mergeCell ref="A23196:F23196"/>
    <mergeCell ref="A23104:F23104"/>
    <mergeCell ref="A23105:D23106"/>
    <mergeCell ref="A23146:D23146"/>
    <mergeCell ref="E23146:F23146"/>
    <mergeCell ref="A22926:D22926"/>
    <mergeCell ref="E22926:F22926"/>
    <mergeCell ref="A22836:D22836"/>
    <mergeCell ref="E22836:F22836"/>
    <mergeCell ref="A22840:F22840"/>
    <mergeCell ref="A22841:D22842"/>
    <mergeCell ref="A22894:D22894"/>
    <mergeCell ref="E22894:F22894"/>
    <mergeCell ref="A22725:D22726"/>
    <mergeCell ref="A22778:D22778"/>
    <mergeCell ref="E22778:F22778"/>
    <mergeCell ref="A22782:F22782"/>
    <mergeCell ref="A22783:D22784"/>
    <mergeCell ref="A23056:D23056"/>
    <mergeCell ref="E23056:F23056"/>
    <mergeCell ref="A23060:F23060"/>
    <mergeCell ref="A23061:D23062"/>
    <mergeCell ref="A22666:F22666"/>
    <mergeCell ref="A22667:D22668"/>
    <mergeCell ref="A22720:D22720"/>
    <mergeCell ref="E22720:F22720"/>
    <mergeCell ref="A22724:F22724"/>
    <mergeCell ref="A22608:F22608"/>
    <mergeCell ref="A22609:D22610"/>
    <mergeCell ref="A22662:D22662"/>
    <mergeCell ref="E22662:F22662"/>
    <mergeCell ref="A22546:D22546"/>
    <mergeCell ref="E22546:F22546"/>
    <mergeCell ref="A22550:F22550"/>
    <mergeCell ref="A22551:D22552"/>
    <mergeCell ref="A22604:D22604"/>
    <mergeCell ref="E22604:F22604"/>
    <mergeCell ref="A22898:F22898"/>
    <mergeCell ref="A22899:D22900"/>
    <mergeCell ref="A22354:D22354"/>
    <mergeCell ref="E22354:F22354"/>
    <mergeCell ref="A22185:D22186"/>
    <mergeCell ref="A22246:D22246"/>
    <mergeCell ref="E22246:F22246"/>
    <mergeCell ref="A22250:F22250"/>
    <mergeCell ref="A22251:D22252"/>
    <mergeCell ref="A22128:F22128"/>
    <mergeCell ref="A22129:D22130"/>
    <mergeCell ref="A22180:D22180"/>
    <mergeCell ref="E22180:F22180"/>
    <mergeCell ref="A22184:F22184"/>
    <mergeCell ref="A22465:D22466"/>
    <mergeCell ref="A22492:D22492"/>
    <mergeCell ref="E22492:F22492"/>
    <mergeCell ref="A22496:F22496"/>
    <mergeCell ref="A22497:D22498"/>
    <mergeCell ref="A22422:F22422"/>
    <mergeCell ref="A22423:D22424"/>
    <mergeCell ref="A22460:D22460"/>
    <mergeCell ref="E22460:F22460"/>
    <mergeCell ref="A22464:F22464"/>
    <mergeCell ref="A22358:F22358"/>
    <mergeCell ref="A22359:D22360"/>
    <mergeCell ref="A22418:D22418"/>
    <mergeCell ref="E22418:F22418"/>
    <mergeCell ref="A22124:D22124"/>
    <mergeCell ref="E22124:F22124"/>
    <mergeCell ref="A22068:D22068"/>
    <mergeCell ref="E22068:F22068"/>
    <mergeCell ref="A22072:F22072"/>
    <mergeCell ref="A22073:D22074"/>
    <mergeCell ref="A22096:D22096"/>
    <mergeCell ref="E22096:F22096"/>
    <mergeCell ref="A21981:D21982"/>
    <mergeCell ref="A22022:D22022"/>
    <mergeCell ref="E22022:F22022"/>
    <mergeCell ref="A22026:F22026"/>
    <mergeCell ref="A22027:D22028"/>
    <mergeCell ref="A22300:D22300"/>
    <mergeCell ref="E22300:F22300"/>
    <mergeCell ref="A22304:F22304"/>
    <mergeCell ref="A22305:D22306"/>
    <mergeCell ref="A21952:F21952"/>
    <mergeCell ref="A21953:D21954"/>
    <mergeCell ref="A21976:D21976"/>
    <mergeCell ref="E21976:F21976"/>
    <mergeCell ref="A21980:F21980"/>
    <mergeCell ref="A21913:F21913"/>
    <mergeCell ref="A21914:D21915"/>
    <mergeCell ref="A21947:D21947"/>
    <mergeCell ref="E21947:F21947"/>
    <mergeCell ref="A21873:D21873"/>
    <mergeCell ref="E21873:F21873"/>
    <mergeCell ref="A21877:F21877"/>
    <mergeCell ref="A21878:D21879"/>
    <mergeCell ref="A21909:D21909"/>
    <mergeCell ref="E21909:F21909"/>
    <mergeCell ref="A22100:F22100"/>
    <mergeCell ref="A22101:D22102"/>
    <mergeCell ref="A21804:D21805"/>
    <mergeCell ref="A21839:D21839"/>
    <mergeCell ref="E21839:F21839"/>
    <mergeCell ref="A21843:F21843"/>
    <mergeCell ref="A21844:D21845"/>
    <mergeCell ref="A21763:F21763"/>
    <mergeCell ref="A21764:D21765"/>
    <mergeCell ref="A21799:D21799"/>
    <mergeCell ref="E21799:F21799"/>
    <mergeCell ref="A21803:F21803"/>
    <mergeCell ref="A21725:F21725"/>
    <mergeCell ref="A21726:D21727"/>
    <mergeCell ref="A21759:D21759"/>
    <mergeCell ref="E21759:F21759"/>
    <mergeCell ref="A21683:D21683"/>
    <mergeCell ref="E21683:F21683"/>
    <mergeCell ref="A21687:F21687"/>
    <mergeCell ref="A21688:D21689"/>
    <mergeCell ref="A21721:D21721"/>
    <mergeCell ref="E21721:F21721"/>
    <mergeCell ref="A21604:D21605"/>
    <mergeCell ref="A21643:D21643"/>
    <mergeCell ref="E21643:F21643"/>
    <mergeCell ref="A21647:F21647"/>
    <mergeCell ref="A21648:D21649"/>
    <mergeCell ref="A21561:F21561"/>
    <mergeCell ref="A21562:D21563"/>
    <mergeCell ref="A21599:D21599"/>
    <mergeCell ref="E21599:F21599"/>
    <mergeCell ref="A21603:F21603"/>
    <mergeCell ref="A21531:F21531"/>
    <mergeCell ref="A21532:D21533"/>
    <mergeCell ref="A21557:D21557"/>
    <mergeCell ref="E21557:F21557"/>
    <mergeCell ref="A21485:D21485"/>
    <mergeCell ref="E21485:F21485"/>
    <mergeCell ref="A21489:F21489"/>
    <mergeCell ref="A21490:D21491"/>
    <mergeCell ref="A21527:D21527"/>
    <mergeCell ref="E21527:F21527"/>
    <mergeCell ref="A21414:D21415"/>
    <mergeCell ref="A21447:D21447"/>
    <mergeCell ref="E21447:F21447"/>
    <mergeCell ref="A21451:F21451"/>
    <mergeCell ref="A21452:D21453"/>
    <mergeCell ref="A21375:F21375"/>
    <mergeCell ref="A21376:D21377"/>
    <mergeCell ref="A21409:D21409"/>
    <mergeCell ref="E21409:F21409"/>
    <mergeCell ref="A21413:F21413"/>
    <mergeCell ref="A21335:F21335"/>
    <mergeCell ref="A21336:D21337"/>
    <mergeCell ref="A21371:D21371"/>
    <mergeCell ref="E21371:F21371"/>
    <mergeCell ref="A21299:D21299"/>
    <mergeCell ref="E21299:F21299"/>
    <mergeCell ref="A21303:F21303"/>
    <mergeCell ref="A21304:D21305"/>
    <mergeCell ref="A21331:D21331"/>
    <mergeCell ref="E21331:F21331"/>
    <mergeCell ref="A21220:D21221"/>
    <mergeCell ref="A21257:D21257"/>
    <mergeCell ref="E21257:F21257"/>
    <mergeCell ref="A21261:F21261"/>
    <mergeCell ref="A21262:D21263"/>
    <mergeCell ref="A21175:F21175"/>
    <mergeCell ref="A21176:D21177"/>
    <mergeCell ref="A21215:D21215"/>
    <mergeCell ref="E21215:F21215"/>
    <mergeCell ref="A21219:F21219"/>
    <mergeCell ref="A21139:F21139"/>
    <mergeCell ref="A21140:D21141"/>
    <mergeCell ref="A21171:D21171"/>
    <mergeCell ref="E21171:F21171"/>
    <mergeCell ref="A21099:D21099"/>
    <mergeCell ref="E21099:F21099"/>
    <mergeCell ref="A21103:F21103"/>
    <mergeCell ref="A21104:D21105"/>
    <mergeCell ref="A21135:D21135"/>
    <mergeCell ref="E21135:F21135"/>
    <mergeCell ref="A21020:D21021"/>
    <mergeCell ref="A21059:D21059"/>
    <mergeCell ref="E21059:F21059"/>
    <mergeCell ref="A21063:F21063"/>
    <mergeCell ref="A21064:D21065"/>
    <mergeCell ref="A20979:F20979"/>
    <mergeCell ref="A20980:D20981"/>
    <mergeCell ref="A21015:D21015"/>
    <mergeCell ref="E21015:F21015"/>
    <mergeCell ref="A21019:F21019"/>
    <mergeCell ref="A20937:F20937"/>
    <mergeCell ref="A20938:D20939"/>
    <mergeCell ref="A20975:D20975"/>
    <mergeCell ref="E20975:F20975"/>
    <mergeCell ref="A20905:D20905"/>
    <mergeCell ref="E20905:F20905"/>
    <mergeCell ref="A20909:F20909"/>
    <mergeCell ref="A20910:D20911"/>
    <mergeCell ref="A20933:D20933"/>
    <mergeCell ref="E20933:F20933"/>
    <mergeCell ref="A20826:D20827"/>
    <mergeCell ref="A20871:D20871"/>
    <mergeCell ref="E20871:F20871"/>
    <mergeCell ref="A20875:F20875"/>
    <mergeCell ref="A20876:D20877"/>
    <mergeCell ref="A20777:F20777"/>
    <mergeCell ref="A20778:D20779"/>
    <mergeCell ref="A20821:D20821"/>
    <mergeCell ref="E20821:F20821"/>
    <mergeCell ref="A20825:F20825"/>
    <mergeCell ref="A20727:F20727"/>
    <mergeCell ref="A20728:D20729"/>
    <mergeCell ref="A20773:D20773"/>
    <mergeCell ref="E20773:F20773"/>
    <mergeCell ref="A20677:D20677"/>
    <mergeCell ref="E20677:F20677"/>
    <mergeCell ref="A20681:F20681"/>
    <mergeCell ref="A20682:D20683"/>
    <mergeCell ref="A20723:D20723"/>
    <mergeCell ref="E20723:F20723"/>
    <mergeCell ref="A20594:D20595"/>
    <mergeCell ref="A20631:D20631"/>
    <mergeCell ref="E20631:F20631"/>
    <mergeCell ref="A20635:F20635"/>
    <mergeCell ref="A20636:D20637"/>
    <mergeCell ref="A20553:F20553"/>
    <mergeCell ref="A20554:D20555"/>
    <mergeCell ref="A20589:D20589"/>
    <mergeCell ref="E20589:F20589"/>
    <mergeCell ref="A20593:F20593"/>
    <mergeCell ref="A20509:F20509"/>
    <mergeCell ref="A20510:D20511"/>
    <mergeCell ref="A20549:D20549"/>
    <mergeCell ref="E20549:F20549"/>
    <mergeCell ref="A20459:D20459"/>
    <mergeCell ref="E20459:F20459"/>
    <mergeCell ref="A20463:F20463"/>
    <mergeCell ref="A20464:D20465"/>
    <mergeCell ref="A20505:D20505"/>
    <mergeCell ref="E20505:F20505"/>
    <mergeCell ref="A20376:D20377"/>
    <mergeCell ref="A20415:D20415"/>
    <mergeCell ref="E20415:F20415"/>
    <mergeCell ref="A20419:F20419"/>
    <mergeCell ref="A20420:D20421"/>
    <mergeCell ref="A20331:F20331"/>
    <mergeCell ref="A20332:D20333"/>
    <mergeCell ref="A20371:D20371"/>
    <mergeCell ref="E20371:F20371"/>
    <mergeCell ref="A20375:F20375"/>
    <mergeCell ref="A20281:F20281"/>
    <mergeCell ref="A20282:D20283"/>
    <mergeCell ref="A20327:D20327"/>
    <mergeCell ref="E20327:F20327"/>
    <mergeCell ref="A20232:D20232"/>
    <mergeCell ref="E20232:F20232"/>
    <mergeCell ref="A20235:F20235"/>
    <mergeCell ref="A20236:D20237"/>
    <mergeCell ref="A20277:D20277"/>
    <mergeCell ref="E20277:F20277"/>
    <mergeCell ref="A20141:D20142"/>
    <mergeCell ref="A20184:D20184"/>
    <mergeCell ref="E20184:F20184"/>
    <mergeCell ref="A20188:F20188"/>
    <mergeCell ref="A20189:D20190"/>
    <mergeCell ref="A20090:F20090"/>
    <mergeCell ref="A20091:D20092"/>
    <mergeCell ref="A20136:D20136"/>
    <mergeCell ref="E20136:F20136"/>
    <mergeCell ref="A20140:F20140"/>
    <mergeCell ref="A20044:F20044"/>
    <mergeCell ref="A20045:D20046"/>
    <mergeCell ref="A20086:D20086"/>
    <mergeCell ref="E20086:F20086"/>
    <mergeCell ref="A19992:D19992"/>
    <mergeCell ref="E19992:F19992"/>
    <mergeCell ref="A19996:F19996"/>
    <mergeCell ref="A19997:D19998"/>
    <mergeCell ref="A20040:D20040"/>
    <mergeCell ref="E20040:F20040"/>
    <mergeCell ref="A19909:D19910"/>
    <mergeCell ref="A19946:D19946"/>
    <mergeCell ref="E19946:F19946"/>
    <mergeCell ref="A19950:F19950"/>
    <mergeCell ref="A19951:D19952"/>
    <mergeCell ref="A19862:F19862"/>
    <mergeCell ref="A19863:D19864"/>
    <mergeCell ref="A19904:D19904"/>
    <mergeCell ref="E19904:F19904"/>
    <mergeCell ref="A19908:F19908"/>
    <mergeCell ref="A19820:F19820"/>
    <mergeCell ref="A19821:D19822"/>
    <mergeCell ref="A19858:D19858"/>
    <mergeCell ref="E19858:F19858"/>
    <mergeCell ref="A19780:D19780"/>
    <mergeCell ref="E19780:F19780"/>
    <mergeCell ref="A19784:F19784"/>
    <mergeCell ref="A19785:D19786"/>
    <mergeCell ref="A19816:D19816"/>
    <mergeCell ref="E19816:F19816"/>
    <mergeCell ref="A19715:D19716"/>
    <mergeCell ref="A19744:D19744"/>
    <mergeCell ref="E19744:F19744"/>
    <mergeCell ref="A19748:F19748"/>
    <mergeCell ref="A19749:D19750"/>
    <mergeCell ref="A19680:F19680"/>
    <mergeCell ref="A19681:D19682"/>
    <mergeCell ref="A19710:D19710"/>
    <mergeCell ref="E19710:F19710"/>
    <mergeCell ref="A19714:F19714"/>
    <mergeCell ref="A19646:F19646"/>
    <mergeCell ref="A19647:D19648"/>
    <mergeCell ref="A19676:D19676"/>
    <mergeCell ref="E19676:F19676"/>
    <mergeCell ref="A19608:D19608"/>
    <mergeCell ref="E19608:F19608"/>
    <mergeCell ref="A19612:F19612"/>
    <mergeCell ref="A19613:D19614"/>
    <mergeCell ref="A19642:D19642"/>
    <mergeCell ref="E19642:F19642"/>
    <mergeCell ref="A19283:D19284"/>
    <mergeCell ref="A19340:D19340"/>
    <mergeCell ref="E19340:F19340"/>
    <mergeCell ref="A19344:F19344"/>
    <mergeCell ref="A19345:D19346"/>
    <mergeCell ref="A19248:F19248"/>
    <mergeCell ref="A19249:D19250"/>
    <mergeCell ref="A19278:D19278"/>
    <mergeCell ref="E19278:F19278"/>
    <mergeCell ref="A19282:F19282"/>
    <mergeCell ref="A19545:D19546"/>
    <mergeCell ref="A19574:D19574"/>
    <mergeCell ref="E19574:F19574"/>
    <mergeCell ref="A19578:F19578"/>
    <mergeCell ref="A19579:D19580"/>
    <mergeCell ref="A19504:F19504"/>
    <mergeCell ref="A19505:D19506"/>
    <mergeCell ref="A19540:D19540"/>
    <mergeCell ref="E19540:F19540"/>
    <mergeCell ref="A19544:F19544"/>
    <mergeCell ref="A19450:F19450"/>
    <mergeCell ref="A19451:D19452"/>
    <mergeCell ref="A19500:D19500"/>
    <mergeCell ref="E19500:F19500"/>
    <mergeCell ref="A19396:D19396"/>
    <mergeCell ref="E19396:F19396"/>
    <mergeCell ref="A19400:F19400"/>
    <mergeCell ref="A19401:D19402"/>
    <mergeCell ref="A19446:D19446"/>
    <mergeCell ref="E19446:F19446"/>
    <mergeCell ref="A19095:D19096"/>
    <mergeCell ref="A19140:D19140"/>
    <mergeCell ref="E19140:F19140"/>
    <mergeCell ref="A19040:F19040"/>
    <mergeCell ref="A19041:D19042"/>
    <mergeCell ref="A19090:D19090"/>
    <mergeCell ref="E19090:F19090"/>
    <mergeCell ref="A19094:F19094"/>
    <mergeCell ref="A19000:F19000"/>
    <mergeCell ref="A19001:D19002"/>
    <mergeCell ref="A19036:D19036"/>
    <mergeCell ref="E19036:F19036"/>
    <mergeCell ref="A18964:D18964"/>
    <mergeCell ref="E18964:F18964"/>
    <mergeCell ref="A18968:F18968"/>
    <mergeCell ref="A18969:D18970"/>
    <mergeCell ref="A18996:D18996"/>
    <mergeCell ref="E18996:F18996"/>
    <mergeCell ref="A18905:D18906"/>
    <mergeCell ref="A18932:D18932"/>
    <mergeCell ref="E18932:F18932"/>
    <mergeCell ref="A18936:F18936"/>
    <mergeCell ref="A18937:D18938"/>
    <mergeCell ref="A18863:F18863"/>
    <mergeCell ref="A18864:D18865"/>
    <mergeCell ref="A18899:D18899"/>
    <mergeCell ref="E18899:F18899"/>
    <mergeCell ref="A18904:F18904"/>
    <mergeCell ref="A18827:F18827"/>
    <mergeCell ref="A18828:D18829"/>
    <mergeCell ref="A18859:D18859"/>
    <mergeCell ref="E18859:F18859"/>
    <mergeCell ref="A18791:D18791"/>
    <mergeCell ref="E18791:F18791"/>
    <mergeCell ref="A18795:F18795"/>
    <mergeCell ref="A18796:D18797"/>
    <mergeCell ref="A18823:D18823"/>
    <mergeCell ref="E18823:F18823"/>
    <mergeCell ref="A18678:D18679"/>
    <mergeCell ref="A18741:D18741"/>
    <mergeCell ref="E18741:F18741"/>
    <mergeCell ref="A18745:F18745"/>
    <mergeCell ref="A18746:D18747"/>
    <mergeCell ref="A18629:F18629"/>
    <mergeCell ref="A18630:D18631"/>
    <mergeCell ref="A18673:D18673"/>
    <mergeCell ref="E18673:F18673"/>
    <mergeCell ref="A18677:F18677"/>
    <mergeCell ref="A18581:F18581"/>
    <mergeCell ref="A18582:D18583"/>
    <mergeCell ref="A18625:D18625"/>
    <mergeCell ref="E18625:F18625"/>
    <mergeCell ref="A18549:D18549"/>
    <mergeCell ref="E18549:F18549"/>
    <mergeCell ref="A18553:F18553"/>
    <mergeCell ref="A18554:D18555"/>
    <mergeCell ref="A18577:D18577"/>
    <mergeCell ref="E18577:F18577"/>
    <mergeCell ref="A18460:D18461"/>
    <mergeCell ref="A18501:D18501"/>
    <mergeCell ref="E18501:F18501"/>
    <mergeCell ref="A18505:F18505"/>
    <mergeCell ref="A18506:D18507"/>
    <mergeCell ref="A18427:F18427"/>
    <mergeCell ref="A18428:D18429"/>
    <mergeCell ref="A18455:D18455"/>
    <mergeCell ref="E18455:F18455"/>
    <mergeCell ref="A18459:F18459"/>
    <mergeCell ref="A18395:F18395"/>
    <mergeCell ref="A18396:D18397"/>
    <mergeCell ref="A18423:D18423"/>
    <mergeCell ref="E18423:F18423"/>
    <mergeCell ref="A18343:D18343"/>
    <mergeCell ref="E18343:F18343"/>
    <mergeCell ref="A18347:F18347"/>
    <mergeCell ref="A18348:D18349"/>
    <mergeCell ref="A18391:D18391"/>
    <mergeCell ref="E18391:F18391"/>
    <mergeCell ref="A18266:D18267"/>
    <mergeCell ref="A18301:D18301"/>
    <mergeCell ref="E18301:F18301"/>
    <mergeCell ref="A18305:F18305"/>
    <mergeCell ref="A18306:D18307"/>
    <mergeCell ref="A18219:F18219"/>
    <mergeCell ref="A18220:D18221"/>
    <mergeCell ref="A18261:D18261"/>
    <mergeCell ref="E18261:F18261"/>
    <mergeCell ref="A18265:F18265"/>
    <mergeCell ref="A18171:F18171"/>
    <mergeCell ref="A18172:D18173"/>
    <mergeCell ref="A18215:D18215"/>
    <mergeCell ref="E18215:F18215"/>
    <mergeCell ref="A18121:D18121"/>
    <mergeCell ref="E18121:F18121"/>
    <mergeCell ref="A18125:F18125"/>
    <mergeCell ref="A18126:D18127"/>
    <mergeCell ref="A18167:D18167"/>
    <mergeCell ref="E18167:F18167"/>
    <mergeCell ref="A18040:D18041"/>
    <mergeCell ref="A18083:D18083"/>
    <mergeCell ref="E18083:F18083"/>
    <mergeCell ref="A18087:F18087"/>
    <mergeCell ref="A18088:D18089"/>
    <mergeCell ref="A17995:F17995"/>
    <mergeCell ref="A17996:D17997"/>
    <mergeCell ref="A18035:D18035"/>
    <mergeCell ref="E18035:F18035"/>
    <mergeCell ref="A18039:F18039"/>
    <mergeCell ref="A17951:F17951"/>
    <mergeCell ref="A17952:D17953"/>
    <mergeCell ref="A17991:D17991"/>
    <mergeCell ref="E17991:F17991"/>
    <mergeCell ref="A17911:D17911"/>
    <mergeCell ref="E17911:F17911"/>
    <mergeCell ref="A17915:F17915"/>
    <mergeCell ref="A17916:D17917"/>
    <mergeCell ref="A17947:D17947"/>
    <mergeCell ref="E17947:F17947"/>
    <mergeCell ref="A17816:D17817"/>
    <mergeCell ref="A17857:D17857"/>
    <mergeCell ref="E17857:F17857"/>
    <mergeCell ref="A17861:F17861"/>
    <mergeCell ref="A17862:D17863"/>
    <mergeCell ref="A17769:F17769"/>
    <mergeCell ref="A17770:D17771"/>
    <mergeCell ref="A17811:D17811"/>
    <mergeCell ref="E17811:F17811"/>
    <mergeCell ref="A17815:F17815"/>
    <mergeCell ref="A17711:F17711"/>
    <mergeCell ref="A17712:D17713"/>
    <mergeCell ref="A17765:D17765"/>
    <mergeCell ref="E17765:F17765"/>
    <mergeCell ref="A17663:D17663"/>
    <mergeCell ref="E17663:F17663"/>
    <mergeCell ref="A17667:F17667"/>
    <mergeCell ref="A17668:D17669"/>
    <mergeCell ref="A17707:D17707"/>
    <mergeCell ref="E17707:F17707"/>
    <mergeCell ref="A17600:D17601"/>
    <mergeCell ref="A17637:D17637"/>
    <mergeCell ref="E17637:F17637"/>
    <mergeCell ref="A17641:F17641"/>
    <mergeCell ref="A17642:D17643"/>
    <mergeCell ref="A17551:F17551"/>
    <mergeCell ref="A17552:D17553"/>
    <mergeCell ref="A17595:D17595"/>
    <mergeCell ref="E17595:F17595"/>
    <mergeCell ref="A17599:F17599"/>
    <mergeCell ref="A17509:F17509"/>
    <mergeCell ref="A17510:D17511"/>
    <mergeCell ref="A17547:D17547"/>
    <mergeCell ref="E17547:F17547"/>
    <mergeCell ref="A17463:D17463"/>
    <mergeCell ref="E17463:F17463"/>
    <mergeCell ref="A17467:F17467"/>
    <mergeCell ref="A17468:D17469"/>
    <mergeCell ref="A17505:D17505"/>
    <mergeCell ref="E17505:F17505"/>
    <mergeCell ref="A17382:D17383"/>
    <mergeCell ref="A17423:D17423"/>
    <mergeCell ref="E17423:F17423"/>
    <mergeCell ref="A17427:F17427"/>
    <mergeCell ref="A17428:D17429"/>
    <mergeCell ref="A17349:F17349"/>
    <mergeCell ref="A17350:D17351"/>
    <mergeCell ref="A17377:D17377"/>
    <mergeCell ref="E17377:F17377"/>
    <mergeCell ref="A17381:F17381"/>
    <mergeCell ref="A17317:F17317"/>
    <mergeCell ref="A17318:D17319"/>
    <mergeCell ref="A17345:D17345"/>
    <mergeCell ref="E17345:F17345"/>
    <mergeCell ref="A17269:D17269"/>
    <mergeCell ref="E17269:F17269"/>
    <mergeCell ref="A17273:F17273"/>
    <mergeCell ref="A17274:D17275"/>
    <mergeCell ref="A17313:D17313"/>
    <mergeCell ref="E17313:F17313"/>
    <mergeCell ref="A17212:D17213"/>
    <mergeCell ref="A17243:D17243"/>
    <mergeCell ref="E17243:F17243"/>
    <mergeCell ref="A17247:F17247"/>
    <mergeCell ref="A17248:D17249"/>
    <mergeCell ref="A17163:F17163"/>
    <mergeCell ref="A17164:D17165"/>
    <mergeCell ref="A17207:D17207"/>
    <mergeCell ref="E17207:F17207"/>
    <mergeCell ref="A17211:F17211"/>
    <mergeCell ref="A17123:F17123"/>
    <mergeCell ref="A17124:D17125"/>
    <mergeCell ref="A17159:D17159"/>
    <mergeCell ref="E17159:F17159"/>
    <mergeCell ref="A17089:D17089"/>
    <mergeCell ref="E17089:F17089"/>
    <mergeCell ref="A17093:F17093"/>
    <mergeCell ref="A17094:D17095"/>
    <mergeCell ref="A17119:D17119"/>
    <mergeCell ref="E17119:F17119"/>
    <mergeCell ref="A17032:D17033"/>
    <mergeCell ref="A17059:D17059"/>
    <mergeCell ref="E17059:F17059"/>
    <mergeCell ref="A17063:F17063"/>
    <mergeCell ref="A17064:D17065"/>
    <mergeCell ref="A16999:F16999"/>
    <mergeCell ref="A17000:D17001"/>
    <mergeCell ref="A17027:D17027"/>
    <mergeCell ref="E17027:F17027"/>
    <mergeCell ref="A17031:F17031"/>
    <mergeCell ref="A16967:F16967"/>
    <mergeCell ref="A16968:D16969"/>
    <mergeCell ref="A16995:D16995"/>
    <mergeCell ref="E16995:F16995"/>
    <mergeCell ref="A16933:D16933"/>
    <mergeCell ref="E16933:F16933"/>
    <mergeCell ref="A16937:F16937"/>
    <mergeCell ref="A16938:D16939"/>
    <mergeCell ref="A16963:D16963"/>
    <mergeCell ref="E16963:F16963"/>
    <mergeCell ref="A16846:D16847"/>
    <mergeCell ref="A16895:D16895"/>
    <mergeCell ref="E16895:F16895"/>
    <mergeCell ref="A16899:F16899"/>
    <mergeCell ref="A16900:D16901"/>
    <mergeCell ref="A16801:F16801"/>
    <mergeCell ref="A16802:D16803"/>
    <mergeCell ref="A16841:D16841"/>
    <mergeCell ref="E16841:F16841"/>
    <mergeCell ref="A16845:F16845"/>
    <mergeCell ref="A16765:F16765"/>
    <mergeCell ref="A16766:D16767"/>
    <mergeCell ref="A16797:D16797"/>
    <mergeCell ref="E16797:F16797"/>
    <mergeCell ref="A16725:D16725"/>
    <mergeCell ref="E16725:F16725"/>
    <mergeCell ref="A16729:F16729"/>
    <mergeCell ref="A16730:D16731"/>
    <mergeCell ref="A16761:D16761"/>
    <mergeCell ref="E16761:F16761"/>
    <mergeCell ref="A16650:D16651"/>
    <mergeCell ref="A16693:D16693"/>
    <mergeCell ref="E16693:F16693"/>
    <mergeCell ref="A16697:F16697"/>
    <mergeCell ref="A16698:D16699"/>
    <mergeCell ref="A16603:F16603"/>
    <mergeCell ref="A16604:D16605"/>
    <mergeCell ref="A16645:D16645"/>
    <mergeCell ref="E16645:F16645"/>
    <mergeCell ref="A16649:F16649"/>
    <mergeCell ref="A16555:F16555"/>
    <mergeCell ref="A16556:D16557"/>
    <mergeCell ref="A16599:D16599"/>
    <mergeCell ref="E16599:F16599"/>
    <mergeCell ref="A16491:D16491"/>
    <mergeCell ref="E16491:F16491"/>
    <mergeCell ref="A16495:F16495"/>
    <mergeCell ref="A16496:D16497"/>
    <mergeCell ref="A16551:D16551"/>
    <mergeCell ref="E16551:F16551"/>
    <mergeCell ref="A16396:D16397"/>
    <mergeCell ref="A16459:D16459"/>
    <mergeCell ref="E16459:F16459"/>
    <mergeCell ref="A16463:F16463"/>
    <mergeCell ref="A16464:D16465"/>
    <mergeCell ref="A16327:F16327"/>
    <mergeCell ref="A16328:D16329"/>
    <mergeCell ref="A16391:D16391"/>
    <mergeCell ref="E16391:F16391"/>
    <mergeCell ref="A16395:F16395"/>
    <mergeCell ref="A16259:F16259"/>
    <mergeCell ref="A16260:D16261"/>
    <mergeCell ref="A16323:D16323"/>
    <mergeCell ref="E16323:F16323"/>
    <mergeCell ref="A16187:D16187"/>
    <mergeCell ref="E16187:F16187"/>
    <mergeCell ref="A16191:F16191"/>
    <mergeCell ref="A16192:D16193"/>
    <mergeCell ref="A16255:D16255"/>
    <mergeCell ref="E16255:F16255"/>
    <mergeCell ref="A16088:D16089"/>
    <mergeCell ref="A16123:D16123"/>
    <mergeCell ref="E16123:F16123"/>
    <mergeCell ref="A16127:F16127"/>
    <mergeCell ref="A16128:D16129"/>
    <mergeCell ref="A16061:F16061"/>
    <mergeCell ref="A16062:D16063"/>
    <mergeCell ref="A16083:D16083"/>
    <mergeCell ref="E16083:F16083"/>
    <mergeCell ref="A16087:F16087"/>
    <mergeCell ref="A16035:F16035"/>
    <mergeCell ref="A16036:D16037"/>
    <mergeCell ref="A16057:D16057"/>
    <mergeCell ref="E16057:F16057"/>
    <mergeCell ref="A15969:D15969"/>
    <mergeCell ref="E15969:F15969"/>
    <mergeCell ref="A15973:F15973"/>
    <mergeCell ref="A15974:D15975"/>
    <mergeCell ref="A16031:D16031"/>
    <mergeCell ref="E16031:F16031"/>
    <mergeCell ref="A15872:D15873"/>
    <mergeCell ref="A15913:D15913"/>
    <mergeCell ref="E15913:F15913"/>
    <mergeCell ref="A15917:F15917"/>
    <mergeCell ref="A15918:D15919"/>
    <mergeCell ref="A15825:F15825"/>
    <mergeCell ref="A15826:D15827"/>
    <mergeCell ref="A15867:D15867"/>
    <mergeCell ref="E15867:F15867"/>
    <mergeCell ref="A15871:F15871"/>
    <mergeCell ref="A15777:F15777"/>
    <mergeCell ref="A15778:D15779"/>
    <mergeCell ref="A15821:D15821"/>
    <mergeCell ref="E15821:F15821"/>
    <mergeCell ref="A15733:D15733"/>
    <mergeCell ref="E15733:F15733"/>
    <mergeCell ref="A15737:F15737"/>
    <mergeCell ref="A15738:D15739"/>
    <mergeCell ref="A15773:D15773"/>
    <mergeCell ref="E15773:F15773"/>
    <mergeCell ref="A15654:D15655"/>
    <mergeCell ref="A15691:D15691"/>
    <mergeCell ref="E15691:F15691"/>
    <mergeCell ref="A15695:F15695"/>
    <mergeCell ref="A15696:D15697"/>
    <mergeCell ref="A15601:F15601"/>
    <mergeCell ref="A15602:D15603"/>
    <mergeCell ref="A15649:D15649"/>
    <mergeCell ref="E15649:F15649"/>
    <mergeCell ref="A15653:F15653"/>
    <mergeCell ref="A15559:F15559"/>
    <mergeCell ref="A15560:D15561"/>
    <mergeCell ref="A15597:D15597"/>
    <mergeCell ref="E15597:F15597"/>
    <mergeCell ref="A15501:D15501"/>
    <mergeCell ref="E15501:F15501"/>
    <mergeCell ref="A15505:F15505"/>
    <mergeCell ref="A15506:D15507"/>
    <mergeCell ref="A15555:D15555"/>
    <mergeCell ref="E15555:F15555"/>
    <mergeCell ref="A15378:D15379"/>
    <mergeCell ref="A15437:D15437"/>
    <mergeCell ref="E15437:F15437"/>
    <mergeCell ref="A15441:F15441"/>
    <mergeCell ref="A15442:D15443"/>
    <mergeCell ref="A15313:F15313"/>
    <mergeCell ref="A15314:D15315"/>
    <mergeCell ref="A15373:D15373"/>
    <mergeCell ref="E15373:F15373"/>
    <mergeCell ref="A15377:F15377"/>
    <mergeCell ref="A15249:F15249"/>
    <mergeCell ref="A15250:D15251"/>
    <mergeCell ref="A15309:D15309"/>
    <mergeCell ref="E15309:F15309"/>
    <mergeCell ref="A15181:D15181"/>
    <mergeCell ref="E15181:F15181"/>
    <mergeCell ref="A15185:F15185"/>
    <mergeCell ref="A15186:D15187"/>
    <mergeCell ref="A15245:D15245"/>
    <mergeCell ref="E15245:F15245"/>
    <mergeCell ref="A15058:D15059"/>
    <mergeCell ref="A15117:D15117"/>
    <mergeCell ref="E15117:F15117"/>
    <mergeCell ref="A15121:F15121"/>
    <mergeCell ref="A15122:D15123"/>
    <mergeCell ref="A14993:F14993"/>
    <mergeCell ref="A14994:D14995"/>
    <mergeCell ref="A15053:D15053"/>
    <mergeCell ref="E15053:F15053"/>
    <mergeCell ref="A15057:F15057"/>
    <mergeCell ref="A14929:F14929"/>
    <mergeCell ref="A14930:D14931"/>
    <mergeCell ref="A14989:D14989"/>
    <mergeCell ref="E14989:F14989"/>
    <mergeCell ref="A14860:D14860"/>
    <mergeCell ref="E14860:F14860"/>
    <mergeCell ref="A14864:F14864"/>
    <mergeCell ref="A14865:D14866"/>
    <mergeCell ref="A14924:D14924"/>
    <mergeCell ref="E14924:F14924"/>
    <mergeCell ref="A14737:D14738"/>
    <mergeCell ref="A14796:D14796"/>
    <mergeCell ref="E14796:F14796"/>
    <mergeCell ref="A14800:F14800"/>
    <mergeCell ref="A14801:D14802"/>
    <mergeCell ref="A14672:F14672"/>
    <mergeCell ref="A14673:D14674"/>
    <mergeCell ref="A14732:D14732"/>
    <mergeCell ref="E14732:F14732"/>
    <mergeCell ref="A14736:F14736"/>
    <mergeCell ref="A14608:F14608"/>
    <mergeCell ref="A14609:D14610"/>
    <mergeCell ref="A14668:D14668"/>
    <mergeCell ref="E14668:F14668"/>
    <mergeCell ref="A14540:D14540"/>
    <mergeCell ref="E14540:F14540"/>
    <mergeCell ref="A14544:F14544"/>
    <mergeCell ref="A14545:D14546"/>
    <mergeCell ref="A14604:D14604"/>
    <mergeCell ref="E14604:F14604"/>
    <mergeCell ref="A14417:D14418"/>
    <mergeCell ref="A14476:D14476"/>
    <mergeCell ref="E14476:F14476"/>
    <mergeCell ref="A14480:F14480"/>
    <mergeCell ref="A14481:D14482"/>
    <mergeCell ref="A14352:F14352"/>
    <mergeCell ref="A14353:D14354"/>
    <mergeCell ref="A14412:D14412"/>
    <mergeCell ref="E14412:F14412"/>
    <mergeCell ref="A14416:F14416"/>
    <mergeCell ref="A14288:F14288"/>
    <mergeCell ref="A14289:D14290"/>
    <mergeCell ref="A14348:D14348"/>
    <mergeCell ref="E14348:F14348"/>
    <mergeCell ref="A14221:D14221"/>
    <mergeCell ref="E14221:F14221"/>
    <mergeCell ref="A14225:F14225"/>
    <mergeCell ref="A14226:D14227"/>
    <mergeCell ref="A14284:D14284"/>
    <mergeCell ref="E14284:F14284"/>
    <mergeCell ref="A14098:D14099"/>
    <mergeCell ref="A14157:D14157"/>
    <mergeCell ref="E14157:F14157"/>
    <mergeCell ref="A14161:F14161"/>
    <mergeCell ref="A14162:D14163"/>
    <mergeCell ref="A14031:F14031"/>
    <mergeCell ref="A14032:D14033"/>
    <mergeCell ref="A14093:D14093"/>
    <mergeCell ref="E14093:F14093"/>
    <mergeCell ref="A14097:F14097"/>
    <mergeCell ref="A13965:F13965"/>
    <mergeCell ref="A13966:D13967"/>
    <mergeCell ref="A14027:D14027"/>
    <mergeCell ref="E14027:F14027"/>
    <mergeCell ref="A13897:D13897"/>
    <mergeCell ref="E13897:F13897"/>
    <mergeCell ref="A13901:F13901"/>
    <mergeCell ref="A13902:D13903"/>
    <mergeCell ref="A13961:D13961"/>
    <mergeCell ref="E13961:F13961"/>
    <mergeCell ref="A13796:D13797"/>
    <mergeCell ref="A13847:D13847"/>
    <mergeCell ref="E13847:F13847"/>
    <mergeCell ref="A13851:F13851"/>
    <mergeCell ref="A13852:D13853"/>
    <mergeCell ref="A13739:F13739"/>
    <mergeCell ref="A13740:D13741"/>
    <mergeCell ref="A13791:D13791"/>
    <mergeCell ref="E13791:F13791"/>
    <mergeCell ref="A13795:F13795"/>
    <mergeCell ref="A13683:F13683"/>
    <mergeCell ref="A13684:D13685"/>
    <mergeCell ref="A13735:D13735"/>
    <mergeCell ref="E13735:F13735"/>
    <mergeCell ref="A13623:D13623"/>
    <mergeCell ref="E13623:F13623"/>
    <mergeCell ref="A13627:F13627"/>
    <mergeCell ref="A13628:D13629"/>
    <mergeCell ref="A13679:D13679"/>
    <mergeCell ref="E13679:F13679"/>
    <mergeCell ref="A13516:D13517"/>
    <mergeCell ref="A13567:D13567"/>
    <mergeCell ref="E13567:F13567"/>
    <mergeCell ref="A13571:F13571"/>
    <mergeCell ref="A13572:D13573"/>
    <mergeCell ref="A13459:F13459"/>
    <mergeCell ref="A13460:D13461"/>
    <mergeCell ref="A13511:D13511"/>
    <mergeCell ref="E13511:F13511"/>
    <mergeCell ref="A13515:F13515"/>
    <mergeCell ref="A13403:F13403"/>
    <mergeCell ref="A13404:D13405"/>
    <mergeCell ref="A13455:D13455"/>
    <mergeCell ref="E13455:F13455"/>
    <mergeCell ref="A13343:D13343"/>
    <mergeCell ref="E13343:F13343"/>
    <mergeCell ref="A13347:F13347"/>
    <mergeCell ref="A13348:D13349"/>
    <mergeCell ref="A13399:D13399"/>
    <mergeCell ref="E13399:F13399"/>
    <mergeCell ref="A13236:D13237"/>
    <mergeCell ref="A13287:D13287"/>
    <mergeCell ref="E13287:F13287"/>
    <mergeCell ref="A13291:F13291"/>
    <mergeCell ref="A13292:D13293"/>
    <mergeCell ref="A13179:F13179"/>
    <mergeCell ref="A13180:D13181"/>
    <mergeCell ref="A13231:D13231"/>
    <mergeCell ref="E13231:F13231"/>
    <mergeCell ref="A13235:F13235"/>
    <mergeCell ref="A13123:F13123"/>
    <mergeCell ref="A13124:D13125"/>
    <mergeCell ref="A13175:D13175"/>
    <mergeCell ref="E13175:F13175"/>
    <mergeCell ref="A13063:D13063"/>
    <mergeCell ref="E13063:F13063"/>
    <mergeCell ref="A13067:F13067"/>
    <mergeCell ref="A13068:D13069"/>
    <mergeCell ref="A13119:D13119"/>
    <mergeCell ref="E13119:F13119"/>
    <mergeCell ref="A12956:D12957"/>
    <mergeCell ref="A13007:D13007"/>
    <mergeCell ref="E13007:F13007"/>
    <mergeCell ref="A13011:F13011"/>
    <mergeCell ref="A13012:D13013"/>
    <mergeCell ref="A12897:F12897"/>
    <mergeCell ref="A12898:D12899"/>
    <mergeCell ref="A12951:D12951"/>
    <mergeCell ref="E12951:F12951"/>
    <mergeCell ref="A12955:F12955"/>
    <mergeCell ref="A12831:F12831"/>
    <mergeCell ref="A12832:D12833"/>
    <mergeCell ref="A12893:D12893"/>
    <mergeCell ref="E12893:F12893"/>
    <mergeCell ref="A12761:D12761"/>
    <mergeCell ref="E12761:F12761"/>
    <mergeCell ref="A12765:F12765"/>
    <mergeCell ref="A12766:D12767"/>
    <mergeCell ref="A12827:D12827"/>
    <mergeCell ref="E12827:F12827"/>
    <mergeCell ref="A12632:D12633"/>
    <mergeCell ref="A12695:D12695"/>
    <mergeCell ref="E12695:F12695"/>
    <mergeCell ref="A12699:F12699"/>
    <mergeCell ref="A12700:D12701"/>
    <mergeCell ref="A12563:F12563"/>
    <mergeCell ref="A12564:D12565"/>
    <mergeCell ref="A12627:D12627"/>
    <mergeCell ref="E12627:F12627"/>
    <mergeCell ref="A12631:F12631"/>
    <mergeCell ref="A12495:F12495"/>
    <mergeCell ref="A12496:D12497"/>
    <mergeCell ref="A12559:D12559"/>
    <mergeCell ref="E12559:F12559"/>
    <mergeCell ref="A12425:D12425"/>
    <mergeCell ref="E12425:F12425"/>
    <mergeCell ref="A12429:F12429"/>
    <mergeCell ref="A12430:D12431"/>
    <mergeCell ref="A12491:D12491"/>
    <mergeCell ref="E12491:F12491"/>
    <mergeCell ref="A12296:D12297"/>
    <mergeCell ref="A12357:D12357"/>
    <mergeCell ref="E12357:F12357"/>
    <mergeCell ref="A12361:F12361"/>
    <mergeCell ref="A12362:D12363"/>
    <mergeCell ref="A12227:F12227"/>
    <mergeCell ref="A12228:D12229"/>
    <mergeCell ref="A12291:D12291"/>
    <mergeCell ref="E12291:F12291"/>
    <mergeCell ref="A12295:F12295"/>
    <mergeCell ref="A12159:F12159"/>
    <mergeCell ref="A12160:D12161"/>
    <mergeCell ref="A12223:D12223"/>
    <mergeCell ref="E12223:F12223"/>
    <mergeCell ref="A12089:D12089"/>
    <mergeCell ref="E12089:F12089"/>
    <mergeCell ref="A12093:F12093"/>
    <mergeCell ref="A12094:D12095"/>
    <mergeCell ref="A12155:D12155"/>
    <mergeCell ref="E12155:F12155"/>
    <mergeCell ref="A11962:D11963"/>
    <mergeCell ref="A12023:D12023"/>
    <mergeCell ref="E12023:F12023"/>
    <mergeCell ref="A12027:F12027"/>
    <mergeCell ref="A12028:D12029"/>
    <mergeCell ref="A11895:F11895"/>
    <mergeCell ref="A11896:D11897"/>
    <mergeCell ref="A11957:D11957"/>
    <mergeCell ref="E11957:F11957"/>
    <mergeCell ref="A11961:F11961"/>
    <mergeCell ref="A11829:F11829"/>
    <mergeCell ref="A11830:D11831"/>
    <mergeCell ref="A11891:D11891"/>
    <mergeCell ref="E11891:F11891"/>
    <mergeCell ref="A11759:D11759"/>
    <mergeCell ref="E11759:F11759"/>
    <mergeCell ref="A11763:F11763"/>
    <mergeCell ref="A11764:D11765"/>
    <mergeCell ref="A11825:D11825"/>
    <mergeCell ref="E11825:F11825"/>
    <mergeCell ref="A11630:D11631"/>
    <mergeCell ref="A11693:D11693"/>
    <mergeCell ref="E11693:F11693"/>
    <mergeCell ref="A11697:F11697"/>
    <mergeCell ref="A11698:D11699"/>
    <mergeCell ref="A11561:F11561"/>
    <mergeCell ref="A11562:D11563"/>
    <mergeCell ref="A11625:D11625"/>
    <mergeCell ref="E11625:F11625"/>
    <mergeCell ref="A11629:F11629"/>
    <mergeCell ref="A11495:F11495"/>
    <mergeCell ref="A11496:D11497"/>
    <mergeCell ref="A11557:D11557"/>
    <mergeCell ref="E11557:F11557"/>
    <mergeCell ref="A11423:D11423"/>
    <mergeCell ref="E11423:F11423"/>
    <mergeCell ref="A11427:F11427"/>
    <mergeCell ref="A11428:D11429"/>
    <mergeCell ref="A11491:D11491"/>
    <mergeCell ref="E11491:F11491"/>
    <mergeCell ref="A11296:D11297"/>
    <mergeCell ref="A11357:D11357"/>
    <mergeCell ref="E11357:F11357"/>
    <mergeCell ref="A11361:F11361"/>
    <mergeCell ref="A11362:D11363"/>
    <mergeCell ref="A11233:F11233"/>
    <mergeCell ref="A11234:D11235"/>
    <mergeCell ref="A11291:D11291"/>
    <mergeCell ref="E11291:F11291"/>
    <mergeCell ref="A11295:F11295"/>
    <mergeCell ref="A11165:F11165"/>
    <mergeCell ref="A11166:D11167"/>
    <mergeCell ref="A11229:D11229"/>
    <mergeCell ref="E11229:F11229"/>
    <mergeCell ref="A11093:D11093"/>
    <mergeCell ref="E11093:F11093"/>
    <mergeCell ref="A11097:F11097"/>
    <mergeCell ref="A11098:D11099"/>
    <mergeCell ref="A11161:D11161"/>
    <mergeCell ref="E11161:F11161"/>
    <mergeCell ref="A10964:D10965"/>
    <mergeCell ref="A11025:D11025"/>
    <mergeCell ref="E11025:F11025"/>
    <mergeCell ref="A11029:F11029"/>
    <mergeCell ref="A11030:D11031"/>
    <mergeCell ref="A10897:F10897"/>
    <mergeCell ref="A10898:D10899"/>
    <mergeCell ref="A10959:D10959"/>
    <mergeCell ref="E10959:F10959"/>
    <mergeCell ref="A10963:F10963"/>
    <mergeCell ref="A10835:F10835"/>
    <mergeCell ref="A10836:D10837"/>
    <mergeCell ref="A10893:D10893"/>
    <mergeCell ref="E10893:F10893"/>
    <mergeCell ref="A10763:D10763"/>
    <mergeCell ref="E10763:F10763"/>
    <mergeCell ref="A10767:F10767"/>
    <mergeCell ref="A10768:D10769"/>
    <mergeCell ref="A10831:D10831"/>
    <mergeCell ref="E10831:F10831"/>
    <mergeCell ref="A10634:D10635"/>
    <mergeCell ref="A10695:D10695"/>
    <mergeCell ref="E10695:F10695"/>
    <mergeCell ref="A10699:F10699"/>
    <mergeCell ref="A10700:D10701"/>
    <mergeCell ref="A10567:F10567"/>
    <mergeCell ref="A10568:D10569"/>
    <mergeCell ref="A10629:D10629"/>
    <mergeCell ref="E10629:F10629"/>
    <mergeCell ref="A10633:F10633"/>
    <mergeCell ref="A10501:F10501"/>
    <mergeCell ref="A10502:D10503"/>
    <mergeCell ref="A10563:D10563"/>
    <mergeCell ref="E10563:F10563"/>
    <mergeCell ref="A10431:D10431"/>
    <mergeCell ref="E10431:F10431"/>
    <mergeCell ref="A10435:F10435"/>
    <mergeCell ref="A10436:D10437"/>
    <mergeCell ref="A10497:D10497"/>
    <mergeCell ref="E10497:F10497"/>
    <mergeCell ref="A10308:D10309"/>
    <mergeCell ref="A10369:D10369"/>
    <mergeCell ref="E10369:F10369"/>
    <mergeCell ref="A10373:F10373"/>
    <mergeCell ref="A10374:D10375"/>
    <mergeCell ref="A10241:F10241"/>
    <mergeCell ref="A10242:D10243"/>
    <mergeCell ref="A10303:D10303"/>
    <mergeCell ref="E10303:F10303"/>
    <mergeCell ref="A10307:F10307"/>
    <mergeCell ref="A10175:F10175"/>
    <mergeCell ref="A10176:D10177"/>
    <mergeCell ref="A10237:D10237"/>
    <mergeCell ref="E10237:F10237"/>
    <mergeCell ref="A10105:D10105"/>
    <mergeCell ref="E10105:F10105"/>
    <mergeCell ref="A10109:F10109"/>
    <mergeCell ref="A10110:D10111"/>
    <mergeCell ref="A10171:D10171"/>
    <mergeCell ref="E10171:F10171"/>
    <mergeCell ref="A9986:D9987"/>
    <mergeCell ref="A10045:D10045"/>
    <mergeCell ref="E10045:F10045"/>
    <mergeCell ref="A10049:F10049"/>
    <mergeCell ref="A10050:D10051"/>
    <mergeCell ref="A9919:F9919"/>
    <mergeCell ref="A9920:D9921"/>
    <mergeCell ref="A9981:D9981"/>
    <mergeCell ref="E9981:F9981"/>
    <mergeCell ref="A9985:F9985"/>
    <mergeCell ref="A9859:F9859"/>
    <mergeCell ref="A9860:D9861"/>
    <mergeCell ref="A9915:D9915"/>
    <mergeCell ref="E9915:F9915"/>
    <mergeCell ref="A9797:D9797"/>
    <mergeCell ref="E9797:F9797"/>
    <mergeCell ref="A9801:F9801"/>
    <mergeCell ref="A9802:D9803"/>
    <mergeCell ref="A9855:D9855"/>
    <mergeCell ref="E9855:F9855"/>
    <mergeCell ref="A9678:D9679"/>
    <mergeCell ref="A9735:D9735"/>
    <mergeCell ref="E9735:F9735"/>
    <mergeCell ref="A9739:F9739"/>
    <mergeCell ref="A9740:D9741"/>
    <mergeCell ref="A9625:F9625"/>
    <mergeCell ref="A9626:D9627"/>
    <mergeCell ref="A9673:D9673"/>
    <mergeCell ref="E9673:F9673"/>
    <mergeCell ref="A9677:F9677"/>
    <mergeCell ref="A9569:F9569"/>
    <mergeCell ref="A9570:D9571"/>
    <mergeCell ref="A9621:D9621"/>
    <mergeCell ref="E9621:F9621"/>
    <mergeCell ref="A9519:D9519"/>
    <mergeCell ref="E9519:F9519"/>
    <mergeCell ref="A9523:F9523"/>
    <mergeCell ref="A9524:D9525"/>
    <mergeCell ref="A9565:D9565"/>
    <mergeCell ref="E9565:F9565"/>
    <mergeCell ref="A9396:D9397"/>
    <mergeCell ref="A9459:D9459"/>
    <mergeCell ref="E9459:F9459"/>
    <mergeCell ref="A9463:F9463"/>
    <mergeCell ref="A9464:D9465"/>
    <mergeCell ref="A9337:F9337"/>
    <mergeCell ref="A9338:D9339"/>
    <mergeCell ref="A9391:D9391"/>
    <mergeCell ref="E9391:F9391"/>
    <mergeCell ref="A9395:F9395"/>
    <mergeCell ref="A9267:F9267"/>
    <mergeCell ref="A9268:D9269"/>
    <mergeCell ref="A9333:D9333"/>
    <mergeCell ref="E9333:F9333"/>
    <mergeCell ref="A9203:D9203"/>
    <mergeCell ref="E9203:F9203"/>
    <mergeCell ref="A9207:F9207"/>
    <mergeCell ref="A9208:D9209"/>
    <mergeCell ref="A9263:D9263"/>
    <mergeCell ref="E9263:F9263"/>
    <mergeCell ref="A9078:D9079"/>
    <mergeCell ref="A9135:D9135"/>
    <mergeCell ref="E9135:F9135"/>
    <mergeCell ref="A9139:F9139"/>
    <mergeCell ref="A9140:D9141"/>
    <mergeCell ref="A9001:F9001"/>
    <mergeCell ref="A9002:D9003"/>
    <mergeCell ref="A9073:D9073"/>
    <mergeCell ref="E9073:F9073"/>
    <mergeCell ref="A9077:F9077"/>
    <mergeCell ref="A8931:F8931"/>
    <mergeCell ref="A8932:D8933"/>
    <mergeCell ref="A8997:D8997"/>
    <mergeCell ref="E8997:F8997"/>
    <mergeCell ref="A8861:D8861"/>
    <mergeCell ref="E8861:F8861"/>
    <mergeCell ref="A8865:F8865"/>
    <mergeCell ref="A8866:D8867"/>
    <mergeCell ref="A8927:D8927"/>
    <mergeCell ref="E8927:F8927"/>
    <mergeCell ref="A8744:D8745"/>
    <mergeCell ref="A8797:D8797"/>
    <mergeCell ref="E8797:F8797"/>
    <mergeCell ref="A8801:F8801"/>
    <mergeCell ref="A8802:D8803"/>
    <mergeCell ref="A8695:F8695"/>
    <mergeCell ref="A8696:D8697"/>
    <mergeCell ref="A8739:D8739"/>
    <mergeCell ref="E8739:F8739"/>
    <mergeCell ref="A8743:F8743"/>
    <mergeCell ref="A8645:F8645"/>
    <mergeCell ref="A8646:D8647"/>
    <mergeCell ref="A8691:D8691"/>
    <mergeCell ref="E8691:F8691"/>
    <mergeCell ref="A8575:D8575"/>
    <mergeCell ref="E8575:F8575"/>
    <mergeCell ref="A8579:F8579"/>
    <mergeCell ref="A8580:D8581"/>
    <mergeCell ref="A8641:D8641"/>
    <mergeCell ref="E8641:F8641"/>
    <mergeCell ref="A8436:D8437"/>
    <mergeCell ref="A8503:D8503"/>
    <mergeCell ref="E8503:F8503"/>
    <mergeCell ref="A8507:F8507"/>
    <mergeCell ref="A8508:D8509"/>
    <mergeCell ref="A8365:F8365"/>
    <mergeCell ref="A8366:D8367"/>
    <mergeCell ref="A8431:D8431"/>
    <mergeCell ref="E8431:F8431"/>
    <mergeCell ref="A8435:F8435"/>
    <mergeCell ref="A8297:F8297"/>
    <mergeCell ref="A8298:D8299"/>
    <mergeCell ref="A8361:D8361"/>
    <mergeCell ref="E8361:F8361"/>
    <mergeCell ref="A8225:D8225"/>
    <mergeCell ref="E8225:F8225"/>
    <mergeCell ref="A8229:F8229"/>
    <mergeCell ref="A8230:D8231"/>
    <mergeCell ref="A8293:D8293"/>
    <mergeCell ref="E8293:F8293"/>
    <mergeCell ref="A8088:D8089"/>
    <mergeCell ref="A8155:D8155"/>
    <mergeCell ref="E8155:F8155"/>
    <mergeCell ref="A8159:F8159"/>
    <mergeCell ref="A8160:D8161"/>
    <mergeCell ref="A8013:F8013"/>
    <mergeCell ref="A8014:D8015"/>
    <mergeCell ref="A8083:D8083"/>
    <mergeCell ref="E8083:F8083"/>
    <mergeCell ref="A8087:F8087"/>
    <mergeCell ref="A7941:F7941"/>
    <mergeCell ref="A7942:D7943"/>
    <mergeCell ref="A8009:D8009"/>
    <mergeCell ref="E8009:F8009"/>
    <mergeCell ref="A7865:D7865"/>
    <mergeCell ref="E7865:F7865"/>
    <mergeCell ref="A7869:F7869"/>
    <mergeCell ref="A7870:D7871"/>
    <mergeCell ref="A7937:D7937"/>
    <mergeCell ref="E7937:F7937"/>
    <mergeCell ref="A7793:D7793"/>
    <mergeCell ref="E7793:F7793"/>
    <mergeCell ref="A7797:F7797"/>
    <mergeCell ref="A7798:D7799"/>
    <mergeCell ref="A7651:F7651"/>
    <mergeCell ref="A7652:D7653"/>
    <mergeCell ref="A7719:D7719"/>
    <mergeCell ref="E7719:F7719"/>
    <mergeCell ref="A7723:F7723"/>
    <mergeCell ref="A7603:F7603"/>
    <mergeCell ref="A7604:D7605"/>
    <mergeCell ref="A7647:D7647"/>
    <mergeCell ref="E7647:F7647"/>
    <mergeCell ref="A7551:D7551"/>
    <mergeCell ref="E7551:F7551"/>
    <mergeCell ref="A7555:F7555"/>
    <mergeCell ref="A7556:D7557"/>
    <mergeCell ref="A7599:D7599"/>
    <mergeCell ref="E7599:F7599"/>
    <mergeCell ref="A7451:D7452"/>
    <mergeCell ref="A7480:D7480"/>
    <mergeCell ref="E7480:F7480"/>
    <mergeCell ref="A7507:F7507"/>
    <mergeCell ref="A7508:D7509"/>
    <mergeCell ref="A7450:F7450"/>
    <mergeCell ref="A7408:F7408"/>
    <mergeCell ref="A7409:D7410"/>
    <mergeCell ref="A7446:D7446"/>
    <mergeCell ref="E7446:F7446"/>
    <mergeCell ref="A7358:D7358"/>
    <mergeCell ref="E7358:F7358"/>
    <mergeCell ref="A7362:F7362"/>
    <mergeCell ref="A7363:D7364"/>
    <mergeCell ref="A7404:D7404"/>
    <mergeCell ref="E7404:F7404"/>
    <mergeCell ref="A7724:D7725"/>
    <mergeCell ref="A7483:F7483"/>
    <mergeCell ref="A7484:D7485"/>
    <mergeCell ref="A7503:D7503"/>
    <mergeCell ref="E7503:F7503"/>
    <mergeCell ref="A7265:D7266"/>
    <mergeCell ref="A7312:D7312"/>
    <mergeCell ref="E7312:F7312"/>
    <mergeCell ref="A7316:F7316"/>
    <mergeCell ref="A7317:D7318"/>
    <mergeCell ref="A7226:F7226"/>
    <mergeCell ref="A7227:D7228"/>
    <mergeCell ref="A7260:D7260"/>
    <mergeCell ref="E7260:F7260"/>
    <mergeCell ref="A7264:F7264"/>
    <mergeCell ref="A7182:F7182"/>
    <mergeCell ref="A7183:D7184"/>
    <mergeCell ref="A7222:D7222"/>
    <mergeCell ref="E7222:F7222"/>
    <mergeCell ref="A7126:D7126"/>
    <mergeCell ref="E7126:F7126"/>
    <mergeCell ref="A7130:F7130"/>
    <mergeCell ref="A7131:D7132"/>
    <mergeCell ref="A7178:D7178"/>
    <mergeCell ref="E7178:F7178"/>
    <mergeCell ref="A7051:D7052"/>
    <mergeCell ref="A7088:D7088"/>
    <mergeCell ref="E7088:F7088"/>
    <mergeCell ref="A7092:F7092"/>
    <mergeCell ref="A7093:D7094"/>
    <mergeCell ref="A7002:F7002"/>
    <mergeCell ref="A7003:D7004"/>
    <mergeCell ref="A7046:D7046"/>
    <mergeCell ref="E7046:F7046"/>
    <mergeCell ref="A7050:F7050"/>
    <mergeCell ref="A6957:F6957"/>
    <mergeCell ref="A6958:D6959"/>
    <mergeCell ref="A6998:D6998"/>
    <mergeCell ref="E6998:F6998"/>
    <mergeCell ref="A6901:D6901"/>
    <mergeCell ref="E6901:F6901"/>
    <mergeCell ref="A6905:F6905"/>
    <mergeCell ref="A6906:D6907"/>
    <mergeCell ref="A6953:D6953"/>
    <mergeCell ref="E6953:F6953"/>
    <mergeCell ref="A6826:D6827"/>
    <mergeCell ref="A6861:D6861"/>
    <mergeCell ref="E6861:F6861"/>
    <mergeCell ref="A6865:F6865"/>
    <mergeCell ref="A6866:D6867"/>
    <mergeCell ref="A6787:F6787"/>
    <mergeCell ref="A6788:D6789"/>
    <mergeCell ref="A6821:D6821"/>
    <mergeCell ref="E6821:F6821"/>
    <mergeCell ref="A6825:F6825"/>
    <mergeCell ref="A6737:F6737"/>
    <mergeCell ref="A6738:D6739"/>
    <mergeCell ref="A6783:D6783"/>
    <mergeCell ref="E6783:F6783"/>
    <mergeCell ref="A6683:D6683"/>
    <mergeCell ref="E6683:F6683"/>
    <mergeCell ref="A6687:F6687"/>
    <mergeCell ref="A6688:D6689"/>
    <mergeCell ref="A6733:D6733"/>
    <mergeCell ref="E6733:F6733"/>
    <mergeCell ref="A6622:D6623"/>
    <mergeCell ref="A6649:D6649"/>
    <mergeCell ref="E6649:F6649"/>
    <mergeCell ref="A6653:F6653"/>
    <mergeCell ref="A6654:D6655"/>
    <mergeCell ref="A6569:F6569"/>
    <mergeCell ref="A6570:D6571"/>
    <mergeCell ref="A6617:D6617"/>
    <mergeCell ref="E6617:F6617"/>
    <mergeCell ref="A6621:F6621"/>
    <mergeCell ref="A6517:F6517"/>
    <mergeCell ref="A6518:D6519"/>
    <mergeCell ref="A6565:D6565"/>
    <mergeCell ref="E6565:F6565"/>
    <mergeCell ref="A6461:D6461"/>
    <mergeCell ref="E6461:F6461"/>
    <mergeCell ref="A6465:F6465"/>
    <mergeCell ref="A6466:D6467"/>
    <mergeCell ref="A6513:D6513"/>
    <mergeCell ref="E6513:F6513"/>
    <mergeCell ref="A6362:D6363"/>
    <mergeCell ref="A6409:D6409"/>
    <mergeCell ref="E6409:F6409"/>
    <mergeCell ref="A6414:D6415"/>
    <mergeCell ref="A6309:F6309"/>
    <mergeCell ref="A6310:D6311"/>
    <mergeCell ref="A6357:D6357"/>
    <mergeCell ref="E6357:F6357"/>
    <mergeCell ref="A6361:F6361"/>
    <mergeCell ref="A6257:F6257"/>
    <mergeCell ref="A6258:D6259"/>
    <mergeCell ref="A6305:D6305"/>
    <mergeCell ref="E6305:F6305"/>
    <mergeCell ref="A6201:D6201"/>
    <mergeCell ref="E6201:F6201"/>
    <mergeCell ref="A6205:F6205"/>
    <mergeCell ref="A6206:D6207"/>
    <mergeCell ref="A6253:D6253"/>
    <mergeCell ref="E6253:F6253"/>
    <mergeCell ref="A6412:F6412"/>
    <mergeCell ref="A6178:D6179"/>
    <mergeCell ref="A6187:D6187"/>
    <mergeCell ref="E6187:F6187"/>
    <mergeCell ref="A6191:F6191"/>
    <mergeCell ref="A6192:D6193"/>
    <mergeCell ref="A6163:F6163"/>
    <mergeCell ref="A6164:D6165"/>
    <mergeCell ref="A6173:D6173"/>
    <mergeCell ref="E6173:F6173"/>
    <mergeCell ref="A6177:F6177"/>
    <mergeCell ref="A6149:F6149"/>
    <mergeCell ref="A6150:D6151"/>
    <mergeCell ref="A6159:D6159"/>
    <mergeCell ref="E6159:F6159"/>
    <mergeCell ref="A6119:D6119"/>
    <mergeCell ref="E6119:F6119"/>
    <mergeCell ref="A6123:F6123"/>
    <mergeCell ref="A6124:D6125"/>
    <mergeCell ref="A6145:D6145"/>
    <mergeCell ref="E6145:F6145"/>
    <mergeCell ref="A6059:D6060"/>
    <mergeCell ref="A6096:D6096"/>
    <mergeCell ref="E6096:F6096"/>
    <mergeCell ref="A6101:F6101"/>
    <mergeCell ref="A6102:D6103"/>
    <mergeCell ref="A6024:F6024"/>
    <mergeCell ref="A6025:D6026"/>
    <mergeCell ref="A6054:D6054"/>
    <mergeCell ref="E6054:F6054"/>
    <mergeCell ref="A6058:F6058"/>
    <mergeCell ref="A5984:F5984"/>
    <mergeCell ref="A5985:D5986"/>
    <mergeCell ref="A6020:D6020"/>
    <mergeCell ref="E6020:F6020"/>
    <mergeCell ref="A5940:D5940"/>
    <mergeCell ref="E5940:F5940"/>
    <mergeCell ref="A5944:F5944"/>
    <mergeCell ref="A5945:D5946"/>
    <mergeCell ref="A5980:D5980"/>
    <mergeCell ref="E5980:F5980"/>
    <mergeCell ref="A5867:D5868"/>
    <mergeCell ref="A5900:D5900"/>
    <mergeCell ref="E5900:F5900"/>
    <mergeCell ref="A5904:F5904"/>
    <mergeCell ref="A5905:D5906"/>
    <mergeCell ref="A5826:F5826"/>
    <mergeCell ref="A5827:D5828"/>
    <mergeCell ref="A5862:D5862"/>
    <mergeCell ref="E5862:F5862"/>
    <mergeCell ref="A5866:F5866"/>
    <mergeCell ref="A5794:F5794"/>
    <mergeCell ref="A5795:D5796"/>
    <mergeCell ref="A5822:D5822"/>
    <mergeCell ref="E5822:F5822"/>
    <mergeCell ref="A5752:D5752"/>
    <mergeCell ref="E5752:F5752"/>
    <mergeCell ref="A5756:F5756"/>
    <mergeCell ref="A5757:D5758"/>
    <mergeCell ref="A5790:D5790"/>
    <mergeCell ref="E5790:F5790"/>
    <mergeCell ref="A5695:D5696"/>
    <mergeCell ref="A5732:D5732"/>
    <mergeCell ref="E5732:F5732"/>
    <mergeCell ref="A5736:F5736"/>
    <mergeCell ref="A5737:D5738"/>
    <mergeCell ref="A5652:F5652"/>
    <mergeCell ref="A5653:D5654"/>
    <mergeCell ref="A5690:D5690"/>
    <mergeCell ref="E5690:F5690"/>
    <mergeCell ref="A5694:F5694"/>
    <mergeCell ref="A5610:F5610"/>
    <mergeCell ref="A5611:D5612"/>
    <mergeCell ref="A5648:D5648"/>
    <mergeCell ref="E5648:F5648"/>
    <mergeCell ref="A5574:D5574"/>
    <mergeCell ref="E5574:F5574"/>
    <mergeCell ref="A5578:F5578"/>
    <mergeCell ref="A5579:D5580"/>
    <mergeCell ref="A5606:D5606"/>
    <mergeCell ref="E5606:F5606"/>
    <mergeCell ref="A5515:D5516"/>
    <mergeCell ref="A5542:D5542"/>
    <mergeCell ref="E5542:F5542"/>
    <mergeCell ref="A5546:F5546"/>
    <mergeCell ref="A5547:D5548"/>
    <mergeCell ref="A5480:F5480"/>
    <mergeCell ref="A5481:D5482"/>
    <mergeCell ref="A5510:D5510"/>
    <mergeCell ref="E5510:F5510"/>
    <mergeCell ref="A5514:F5514"/>
    <mergeCell ref="A5446:F5446"/>
    <mergeCell ref="A5447:D5448"/>
    <mergeCell ref="A5476:D5476"/>
    <mergeCell ref="E5476:F5476"/>
    <mergeCell ref="A5402:D5402"/>
    <mergeCell ref="E5402:F5402"/>
    <mergeCell ref="A5406:F5406"/>
    <mergeCell ref="A5407:D5408"/>
    <mergeCell ref="A5442:D5442"/>
    <mergeCell ref="E5442:F5442"/>
    <mergeCell ref="A5327:D5328"/>
    <mergeCell ref="A5362:D5362"/>
    <mergeCell ref="E5362:F5362"/>
    <mergeCell ref="A5366:F5366"/>
    <mergeCell ref="A5367:D5368"/>
    <mergeCell ref="A5287:F5287"/>
    <mergeCell ref="A5288:D5289"/>
    <mergeCell ref="A5323:D5323"/>
    <mergeCell ref="E5323:F5323"/>
    <mergeCell ref="A5326:F5326"/>
    <mergeCell ref="A5247:F5247"/>
    <mergeCell ref="A5248:D5249"/>
    <mergeCell ref="A5283:D5283"/>
    <mergeCell ref="E5283:F5283"/>
    <mergeCell ref="A5203:D5203"/>
    <mergeCell ref="E5203:F5203"/>
    <mergeCell ref="A5207:F5207"/>
    <mergeCell ref="A5208:D5209"/>
    <mergeCell ref="A5243:D5243"/>
    <mergeCell ref="E5243:F5243"/>
    <mergeCell ref="A5110:D5111"/>
    <mergeCell ref="A5163:D5163"/>
    <mergeCell ref="E5163:F5163"/>
    <mergeCell ref="A5167:F5167"/>
    <mergeCell ref="A5168:D5169"/>
    <mergeCell ref="A5051:F5051"/>
    <mergeCell ref="A5052:D5053"/>
    <mergeCell ref="A5105:D5105"/>
    <mergeCell ref="E5105:F5105"/>
    <mergeCell ref="A5109:F5109"/>
    <mergeCell ref="A4993:F4993"/>
    <mergeCell ref="A4994:D4995"/>
    <mergeCell ref="A5047:D5047"/>
    <mergeCell ref="E5047:F5047"/>
    <mergeCell ref="A4931:D4931"/>
    <mergeCell ref="E4931:F4931"/>
    <mergeCell ref="A4935:F4935"/>
    <mergeCell ref="A4936:D4937"/>
    <mergeCell ref="A4989:D4989"/>
    <mergeCell ref="E4989:F4989"/>
    <mergeCell ref="A4820:D4821"/>
    <mergeCell ref="A4873:D4873"/>
    <mergeCell ref="E4873:F4873"/>
    <mergeCell ref="A4877:F4877"/>
    <mergeCell ref="A4878:D4879"/>
    <mergeCell ref="A4761:F4761"/>
    <mergeCell ref="A4762:D4763"/>
    <mergeCell ref="A4815:D4815"/>
    <mergeCell ref="E4815:F4815"/>
    <mergeCell ref="A4819:F4819"/>
    <mergeCell ref="A4703:F4703"/>
    <mergeCell ref="A4704:D4705"/>
    <mergeCell ref="A4757:D4757"/>
    <mergeCell ref="E4757:F4757"/>
    <mergeCell ref="A4641:D4641"/>
    <mergeCell ref="E4641:F4641"/>
    <mergeCell ref="A4645:F4645"/>
    <mergeCell ref="A4646:D4647"/>
    <mergeCell ref="A4699:D4699"/>
    <mergeCell ref="E4699:F4699"/>
    <mergeCell ref="A4530:D4531"/>
    <mergeCell ref="A4583:D4583"/>
    <mergeCell ref="E4583:F4583"/>
    <mergeCell ref="A4587:F4587"/>
    <mergeCell ref="A4588:D4589"/>
    <mergeCell ref="A4471:F4471"/>
    <mergeCell ref="A4472:D4473"/>
    <mergeCell ref="A4525:D4525"/>
    <mergeCell ref="E4525:F4525"/>
    <mergeCell ref="A4529:F4529"/>
    <mergeCell ref="A4412:F4412"/>
    <mergeCell ref="A4413:D4414"/>
    <mergeCell ref="A4467:D4467"/>
    <mergeCell ref="E4467:F4467"/>
    <mergeCell ref="A4350:D4350"/>
    <mergeCell ref="E4350:F4350"/>
    <mergeCell ref="A4354:F4354"/>
    <mergeCell ref="A4355:D4356"/>
    <mergeCell ref="A4408:D4408"/>
    <mergeCell ref="E4408:F4408"/>
    <mergeCell ref="A4239:D4240"/>
    <mergeCell ref="A4292:D4292"/>
    <mergeCell ref="E4292:F4292"/>
    <mergeCell ref="A4296:F4296"/>
    <mergeCell ref="A4297:D4298"/>
    <mergeCell ref="A4180:F4180"/>
    <mergeCell ref="A4181:D4182"/>
    <mergeCell ref="A4234:D4234"/>
    <mergeCell ref="E4234:F4234"/>
    <mergeCell ref="A4238:F4238"/>
    <mergeCell ref="A4122:F4122"/>
    <mergeCell ref="A4123:D4124"/>
    <mergeCell ref="A4176:D4176"/>
    <mergeCell ref="E4176:F4176"/>
    <mergeCell ref="A4060:D4060"/>
    <mergeCell ref="E4060:F4060"/>
    <mergeCell ref="A4064:F4064"/>
    <mergeCell ref="A4065:D4066"/>
    <mergeCell ref="A4118:D4118"/>
    <mergeCell ref="E4118:F4118"/>
    <mergeCell ref="A3949:D3950"/>
    <mergeCell ref="A4002:D4002"/>
    <mergeCell ref="E4002:F4002"/>
    <mergeCell ref="A4006:F4006"/>
    <mergeCell ref="A4007:D4008"/>
    <mergeCell ref="A3890:F3890"/>
    <mergeCell ref="A3891:D3892"/>
    <mergeCell ref="A3944:D3944"/>
    <mergeCell ref="E3944:F3944"/>
    <mergeCell ref="A3948:F3948"/>
    <mergeCell ref="A3832:F3832"/>
    <mergeCell ref="A3833:D3834"/>
    <mergeCell ref="A3886:D3886"/>
    <mergeCell ref="E3886:F3886"/>
    <mergeCell ref="A3770:D3770"/>
    <mergeCell ref="E3770:F3770"/>
    <mergeCell ref="A3774:F3774"/>
    <mergeCell ref="A3775:D3776"/>
    <mergeCell ref="A3828:D3828"/>
    <mergeCell ref="E3828:F3828"/>
    <mergeCell ref="A3659:D3660"/>
    <mergeCell ref="A3712:D3712"/>
    <mergeCell ref="E3712:F3712"/>
    <mergeCell ref="A3716:F3716"/>
    <mergeCell ref="A3717:D3718"/>
    <mergeCell ref="A3600:F3600"/>
    <mergeCell ref="A3601:D3602"/>
    <mergeCell ref="A3654:D3654"/>
    <mergeCell ref="E3654:F3654"/>
    <mergeCell ref="A3658:F3658"/>
    <mergeCell ref="A3542:F3542"/>
    <mergeCell ref="A3543:D3544"/>
    <mergeCell ref="A3596:D3596"/>
    <mergeCell ref="E3596:F3596"/>
    <mergeCell ref="A3480:D3480"/>
    <mergeCell ref="E3480:F3480"/>
    <mergeCell ref="A3484:F3484"/>
    <mergeCell ref="A3485:D3486"/>
    <mergeCell ref="A3538:D3538"/>
    <mergeCell ref="E3538:F3538"/>
    <mergeCell ref="A3369:D3370"/>
    <mergeCell ref="A3422:D3422"/>
    <mergeCell ref="E3422:F3422"/>
    <mergeCell ref="A3426:F3426"/>
    <mergeCell ref="A3427:D3428"/>
    <mergeCell ref="A3310:F3310"/>
    <mergeCell ref="A3311:D3312"/>
    <mergeCell ref="A3364:D3364"/>
    <mergeCell ref="E3364:F3364"/>
    <mergeCell ref="A3368:F3368"/>
    <mergeCell ref="A3252:F3252"/>
    <mergeCell ref="A3253:D3254"/>
    <mergeCell ref="A3306:D3306"/>
    <mergeCell ref="E3306:F3306"/>
    <mergeCell ref="A3190:D3190"/>
    <mergeCell ref="E3190:F3190"/>
    <mergeCell ref="A3194:F3194"/>
    <mergeCell ref="A3195:D3196"/>
    <mergeCell ref="A3248:D3248"/>
    <mergeCell ref="E3248:F3248"/>
    <mergeCell ref="A3079:D3080"/>
    <mergeCell ref="A3132:D3132"/>
    <mergeCell ref="E3132:F3132"/>
    <mergeCell ref="A3136:F3136"/>
    <mergeCell ref="A3137:D3138"/>
    <mergeCell ref="A3046:F3046"/>
    <mergeCell ref="A3047:D3048"/>
    <mergeCell ref="A3074:D3074"/>
    <mergeCell ref="E3074:F3074"/>
    <mergeCell ref="A3078:F3078"/>
    <mergeCell ref="A3020:F3020"/>
    <mergeCell ref="A3021:D3022"/>
    <mergeCell ref="A3042:D3042"/>
    <mergeCell ref="E3042:F3042"/>
    <mergeCell ref="A2990:D2990"/>
    <mergeCell ref="E2990:F2990"/>
    <mergeCell ref="A2994:F2994"/>
    <mergeCell ref="A2995:D2996"/>
    <mergeCell ref="A3016:D3016"/>
    <mergeCell ref="E3016:F3016"/>
    <mergeCell ref="A2962:D2962"/>
    <mergeCell ref="E2962:F2962"/>
    <mergeCell ref="A2966:F2966"/>
    <mergeCell ref="A2967:D2968"/>
    <mergeCell ref="A2910:F2910"/>
    <mergeCell ref="A2911:D2912"/>
    <mergeCell ref="A2934:D2934"/>
    <mergeCell ref="E2934:F2934"/>
    <mergeCell ref="A2938:F2938"/>
    <mergeCell ref="A2882:F2882"/>
    <mergeCell ref="A2883:D2884"/>
    <mergeCell ref="A2906:D2906"/>
    <mergeCell ref="E2906:F2906"/>
    <mergeCell ref="A2850:D2850"/>
    <mergeCell ref="E2850:F2850"/>
    <mergeCell ref="A2854:F2854"/>
    <mergeCell ref="A2855:D2856"/>
    <mergeCell ref="A2878:D2878"/>
    <mergeCell ref="E2878:F2878"/>
    <mergeCell ref="A2826:F2826"/>
    <mergeCell ref="A2827:D2828"/>
    <mergeCell ref="A2758:F2758"/>
    <mergeCell ref="A2759:D2760"/>
    <mergeCell ref="A2788:D2788"/>
    <mergeCell ref="E2788:F2788"/>
    <mergeCell ref="A2792:F2792"/>
    <mergeCell ref="A2724:F2724"/>
    <mergeCell ref="A2725:D2726"/>
    <mergeCell ref="A2754:D2754"/>
    <mergeCell ref="E2754:F2754"/>
    <mergeCell ref="A2690:F2690"/>
    <mergeCell ref="A2691:D2692"/>
    <mergeCell ref="A2686:E2686"/>
    <mergeCell ref="A2939:D2940"/>
    <mergeCell ref="A2720:E2720"/>
    <mergeCell ref="A2621:D2622"/>
    <mergeCell ref="A2656:F2656"/>
    <mergeCell ref="A2657:D2658"/>
    <mergeCell ref="A2620:F2620"/>
    <mergeCell ref="A2558:F2558"/>
    <mergeCell ref="A2559:D2560"/>
    <mergeCell ref="A2530:F2530"/>
    <mergeCell ref="A2531:D2532"/>
    <mergeCell ref="A2526:E2526"/>
    <mergeCell ref="A2554:E2554"/>
    <mergeCell ref="A2588:E2588"/>
    <mergeCell ref="A2616:E2616"/>
    <mergeCell ref="A2652:E2652"/>
    <mergeCell ref="A2793:D2794"/>
    <mergeCell ref="A2822:D2822"/>
    <mergeCell ref="E2822:F2822"/>
    <mergeCell ref="A2325:D2326"/>
    <mergeCell ref="A2256:F2256"/>
    <mergeCell ref="A2257:D2258"/>
    <mergeCell ref="A2290:F2290"/>
    <mergeCell ref="A2457:D2458"/>
    <mergeCell ref="A2484:F2484"/>
    <mergeCell ref="A2485:D2486"/>
    <mergeCell ref="A2420:F2420"/>
    <mergeCell ref="A2421:D2422"/>
    <mergeCell ref="A2456:F2456"/>
    <mergeCell ref="A2386:F2386"/>
    <mergeCell ref="A2387:D2388"/>
    <mergeCell ref="A2358:F2358"/>
    <mergeCell ref="A2359:D2360"/>
    <mergeCell ref="A2354:E2354"/>
    <mergeCell ref="A2382:E2382"/>
    <mergeCell ref="A2416:E2416"/>
    <mergeCell ref="A2452:E2452"/>
    <mergeCell ref="A2480:E2480"/>
    <mergeCell ref="A2592:F2592"/>
    <mergeCell ref="A2593:D2594"/>
    <mergeCell ref="A2120:D2121"/>
    <mergeCell ref="A2153:F2153"/>
    <mergeCell ref="A2154:D2155"/>
    <mergeCell ref="A2091:F2091"/>
    <mergeCell ref="A2092:D2093"/>
    <mergeCell ref="A2119:F2119"/>
    <mergeCell ref="A2063:F2063"/>
    <mergeCell ref="A2064:D2065"/>
    <mergeCell ref="A2035:F2035"/>
    <mergeCell ref="A2036:D2037"/>
    <mergeCell ref="A2031:E2031"/>
    <mergeCell ref="A2059:E2059"/>
    <mergeCell ref="A2087:E2087"/>
    <mergeCell ref="A2115:E2115"/>
    <mergeCell ref="A2149:E2149"/>
    <mergeCell ref="A2291:D2292"/>
    <mergeCell ref="A2324:F2324"/>
    <mergeCell ref="A2221:F2221"/>
    <mergeCell ref="A2222:D2223"/>
    <mergeCell ref="A2187:F2187"/>
    <mergeCell ref="A2188:D2189"/>
    <mergeCell ref="A2183:E2183"/>
    <mergeCell ref="A2217:E2217"/>
    <mergeCell ref="A2251:E2251"/>
    <mergeCell ref="A2286:E2286"/>
    <mergeCell ref="A2320:E2320"/>
    <mergeCell ref="A1820:D1821"/>
    <mergeCell ref="A1745:F1745"/>
    <mergeCell ref="A1746:D1747"/>
    <mergeCell ref="A1783:F1783"/>
    <mergeCell ref="A1711:F1711"/>
    <mergeCell ref="A1712:D1713"/>
    <mergeCell ref="A1675:F1675"/>
    <mergeCell ref="A1676:D1677"/>
    <mergeCell ref="A1671:E1671"/>
    <mergeCell ref="A1707:E1707"/>
    <mergeCell ref="A1741:E1741"/>
    <mergeCell ref="A1779:E1779"/>
    <mergeCell ref="A1815:E1815"/>
    <mergeCell ref="A1964:D1965"/>
    <mergeCell ref="A1999:F1999"/>
    <mergeCell ref="A2000:D2001"/>
    <mergeCell ref="A1931:F1931"/>
    <mergeCell ref="A1932:D1933"/>
    <mergeCell ref="A1963:F1963"/>
    <mergeCell ref="A1895:F1895"/>
    <mergeCell ref="A1896:D1897"/>
    <mergeCell ref="A1859:F1859"/>
    <mergeCell ref="A1860:D1861"/>
    <mergeCell ref="A1855:E1855"/>
    <mergeCell ref="A1891:E1891"/>
    <mergeCell ref="A1927:E1927"/>
    <mergeCell ref="A1959:E1959"/>
    <mergeCell ref="A1995:E1995"/>
    <mergeCell ref="A1620:D1621"/>
    <mergeCell ref="A1647:F1647"/>
    <mergeCell ref="A1648:D1649"/>
    <mergeCell ref="A1585:F1585"/>
    <mergeCell ref="A1586:D1587"/>
    <mergeCell ref="A1619:F1619"/>
    <mergeCell ref="A1545:F1545"/>
    <mergeCell ref="A1546:D1547"/>
    <mergeCell ref="A1513:F1513"/>
    <mergeCell ref="A1514:D1515"/>
    <mergeCell ref="A1509:E1509"/>
    <mergeCell ref="A1541:E1541"/>
    <mergeCell ref="A1581:E1581"/>
    <mergeCell ref="A1615:E1615"/>
    <mergeCell ref="A1643:E1643"/>
    <mergeCell ref="A1784:D1785"/>
    <mergeCell ref="A1819:F1819"/>
    <mergeCell ref="A1256:D1257"/>
    <mergeCell ref="A1164:E1164"/>
    <mergeCell ref="A1198:E1198"/>
    <mergeCell ref="A1224:E1224"/>
    <mergeCell ref="A1250:E1250"/>
    <mergeCell ref="A1277:E1277"/>
    <mergeCell ref="A1281:F1281"/>
    <mergeCell ref="A1282:D1283"/>
    <mergeCell ref="A1255:F1255"/>
    <mergeCell ref="A1430:D1431"/>
    <mergeCell ref="A1471:F1471"/>
    <mergeCell ref="A1472:D1473"/>
    <mergeCell ref="A1395:F1395"/>
    <mergeCell ref="A1396:D1397"/>
    <mergeCell ref="A1429:F1429"/>
    <mergeCell ref="A1349:F1349"/>
    <mergeCell ref="A1350:D1351"/>
    <mergeCell ref="A1315:F1315"/>
    <mergeCell ref="A1316:D1317"/>
    <mergeCell ref="A1311:E1311"/>
    <mergeCell ref="A1345:E1345"/>
    <mergeCell ref="A1391:E1391"/>
    <mergeCell ref="A1425:E1425"/>
    <mergeCell ref="A1467:E1467"/>
    <mergeCell ref="A1127:D1128"/>
    <mergeCell ref="A1072:F1072"/>
    <mergeCell ref="A1073:D1074"/>
    <mergeCell ref="A1098:F1098"/>
    <mergeCell ref="A1037:F1037"/>
    <mergeCell ref="A1038:D1039"/>
    <mergeCell ref="A1009:F1009"/>
    <mergeCell ref="A1010:D1011"/>
    <mergeCell ref="A1005:E1005"/>
    <mergeCell ref="A1033:E1033"/>
    <mergeCell ref="A1067:E1067"/>
    <mergeCell ref="A1094:E1094"/>
    <mergeCell ref="A1122:E1122"/>
    <mergeCell ref="A1229:D1230"/>
    <mergeCell ref="A1228:F1228"/>
    <mergeCell ref="A1202:F1202"/>
    <mergeCell ref="A1203:D1204"/>
    <mergeCell ref="A1168:F1168"/>
    <mergeCell ref="A1169:D1170"/>
    <mergeCell ref="A948:D949"/>
    <mergeCell ref="A983:F983"/>
    <mergeCell ref="A984:D985"/>
    <mergeCell ref="A915:F915"/>
    <mergeCell ref="A916:D917"/>
    <mergeCell ref="A947:F947"/>
    <mergeCell ref="A873:F873"/>
    <mergeCell ref="A874:D875"/>
    <mergeCell ref="A845:F845"/>
    <mergeCell ref="A846:D847"/>
    <mergeCell ref="A841:E841"/>
    <mergeCell ref="A869:E869"/>
    <mergeCell ref="A911:E911"/>
    <mergeCell ref="A943:E943"/>
    <mergeCell ref="A979:E979"/>
    <mergeCell ref="A1099:D1100"/>
    <mergeCell ref="A1126:F1126"/>
    <mergeCell ref="A649:F649"/>
    <mergeCell ref="A650:D651"/>
    <mergeCell ref="A557:F557"/>
    <mergeCell ref="A558:D559"/>
    <mergeCell ref="A597:F597"/>
    <mergeCell ref="A511:F511"/>
    <mergeCell ref="A512:D513"/>
    <mergeCell ref="A469:F469"/>
    <mergeCell ref="A470:D471"/>
    <mergeCell ref="A784:D785"/>
    <mergeCell ref="A675:E675"/>
    <mergeCell ref="A715:E715"/>
    <mergeCell ref="A747:E747"/>
    <mergeCell ref="A779:E779"/>
    <mergeCell ref="A817:F817"/>
    <mergeCell ref="A818:D819"/>
    <mergeCell ref="A751:F751"/>
    <mergeCell ref="A752:D753"/>
    <mergeCell ref="A783:F783"/>
    <mergeCell ref="A719:F719"/>
    <mergeCell ref="A720:D721"/>
    <mergeCell ref="A679:F679"/>
    <mergeCell ref="A680:D681"/>
    <mergeCell ref="A813:E813"/>
    <mergeCell ref="E19244:F19244"/>
    <mergeCell ref="A19244:D19244"/>
    <mergeCell ref="A19217:D19218"/>
    <mergeCell ref="A19216:F19216"/>
    <mergeCell ref="E19212:F19212"/>
    <mergeCell ref="A19212:D19212"/>
    <mergeCell ref="A19185:D19186"/>
    <mergeCell ref="A19184:F19184"/>
    <mergeCell ref="E19180:F19180"/>
    <mergeCell ref="A19180:D19180"/>
    <mergeCell ref="A19145:D19146"/>
    <mergeCell ref="A19144:F19144"/>
    <mergeCell ref="A1:F1"/>
    <mergeCell ref="A2:D3"/>
    <mergeCell ref="A146:F146"/>
    <mergeCell ref="A147:D148"/>
    <mergeCell ref="A87:D88"/>
    <mergeCell ref="A114:F114"/>
    <mergeCell ref="A115:D116"/>
    <mergeCell ref="A48:F48"/>
    <mergeCell ref="A49:D50"/>
    <mergeCell ref="A86:F86"/>
    <mergeCell ref="A241:D242"/>
    <mergeCell ref="A288:F288"/>
    <mergeCell ref="A289:D290"/>
    <mergeCell ref="A198:F198"/>
    <mergeCell ref="A199:D200"/>
    <mergeCell ref="A240:F240"/>
    <mergeCell ref="A166:F166"/>
    <mergeCell ref="A399:D400"/>
    <mergeCell ref="A167:D168"/>
    <mergeCell ref="A429:F429"/>
    <mergeCell ref="A44:E44"/>
    <mergeCell ref="A82:E82"/>
    <mergeCell ref="A110:E110"/>
    <mergeCell ref="A142:E142"/>
    <mergeCell ref="A162:E162"/>
    <mergeCell ref="A194:E194"/>
    <mergeCell ref="A236:E236"/>
    <mergeCell ref="A284:E284"/>
    <mergeCell ref="A316:E316"/>
    <mergeCell ref="A348:E348"/>
    <mergeCell ref="A394:E394"/>
    <mergeCell ref="A425:E425"/>
    <mergeCell ref="A465:E465"/>
    <mergeCell ref="A507:E507"/>
    <mergeCell ref="A553:E553"/>
    <mergeCell ref="A593:E593"/>
    <mergeCell ref="A645:E645"/>
    <mergeCell ref="A430:D431"/>
    <mergeCell ref="A398:F398"/>
    <mergeCell ref="A352:F352"/>
    <mergeCell ref="A353:D354"/>
    <mergeCell ref="A320:F320"/>
    <mergeCell ref="A321:D322"/>
    <mergeCell ref="A598:D599"/>
  </mergeCells>
  <pageMargins left="0.39370078740157477" right="0.39370078740157477" top="0.39370078740157477" bottom="0.39370078740157477" header="0" footer="0"/>
  <pageSetup orientation="portrait" horizontalDpi="300"/>
  <headerFooter alignWithMargins="0"/>
  <rowBreaks count="560" manualBreakCount="560">
    <brk id="73" min="1" max="16383" man="1"/>
    <brk id="149" min="1" max="16383" man="1"/>
    <brk id="223" min="1" max="16383" man="1"/>
    <brk id="295" min="1" max="16383" man="1"/>
    <brk id="365" min="1" max="16383" man="1"/>
    <brk id="409" min="1" max="16383" man="1"/>
    <brk id="480" min="1" max="16383" man="1"/>
    <brk id="552" min="1" max="16383" man="1"/>
    <brk id="618" min="1" max="16383" man="1"/>
    <brk id="690" min="1" max="16383" man="1"/>
    <brk id="768" min="1" max="16383" man="1"/>
    <brk id="918" min="1" max="16383" man="1"/>
    <brk id="994" min="1" max="16383" man="1"/>
    <brk id="1141" min="1" max="16383" man="1"/>
    <brk id="1219" min="1" max="16383" man="1"/>
    <brk id="1290" min="1" max="16383" man="1"/>
    <brk id="1364" min="1" max="16383" man="1"/>
    <brk id="1438" min="1" max="16383" man="1"/>
    <brk id="1508" min="1" max="16383" man="1"/>
    <brk id="1580" min="1" max="16383" man="1"/>
    <brk id="1654" min="1" max="16383" man="1"/>
    <brk id="1730" min="1" max="16383" man="1"/>
    <brk id="1804" min="1" max="16383" man="1"/>
    <brk id="1878" min="1" max="16383" man="1"/>
    <brk id="1954" min="1" max="16383" man="1"/>
    <brk id="2028" min="1" max="16383" man="1"/>
    <brk id="2102" min="1" max="16383" man="1"/>
    <brk id="2178" min="1" max="16383" man="1"/>
    <brk id="2329" min="1" max="16383" man="1"/>
    <brk id="2405" min="1" max="16383" man="1"/>
    <brk id="2479" min="1" max="16383" man="1"/>
    <brk id="2549" min="1" max="16383" man="1"/>
    <brk id="2623" min="1" max="16383" man="1"/>
    <brk id="2697" min="1" max="16383" man="1"/>
    <brk id="2773" min="1" max="16383" man="1"/>
    <brk id="2849" min="1" max="16383" man="1"/>
    <brk id="2923" min="1" max="16383" man="1"/>
    <brk id="2997" min="1" max="16383" man="1"/>
    <brk id="3073" min="1" max="16383" man="1"/>
    <brk id="3141" min="1" max="16383" man="1"/>
    <brk id="3207" min="1" max="16383" man="1"/>
    <brk id="3277" min="1" max="16383" man="1"/>
    <brk id="3347" min="1" max="16383" man="1"/>
    <brk id="3415" min="1" max="16383" man="1"/>
    <brk id="3551" min="1" max="16383" man="1"/>
    <brk id="3619" min="1" max="16383" man="1"/>
    <brk id="3689" min="1" max="16383" man="1"/>
    <brk id="3757" min="1" max="16383" man="1"/>
    <brk id="3827" min="1" max="16383" man="1"/>
    <brk id="3895" min="1" max="16383" man="1"/>
    <brk id="3961" min="1" max="16383" man="1"/>
    <brk id="4031" min="1" max="16383" man="1"/>
    <brk id="4101" min="1" max="16383" man="1"/>
    <brk id="4169" min="1" max="16383" man="1"/>
    <brk id="4305" min="1" max="16383" man="1"/>
    <brk id="4373" min="1" max="16383" man="1"/>
    <brk id="4444" min="1" max="16383" man="1"/>
    <brk id="4512" min="1" max="16383" man="1"/>
    <brk id="4582" min="1" max="16383" man="1"/>
    <brk id="4650" min="1" max="16383" man="1"/>
    <brk id="4716" min="1" max="16383" man="1"/>
    <brk id="4786" min="1" max="16383" man="1"/>
    <brk id="4856" min="1" max="16383" man="1"/>
    <brk id="4924" min="1" max="16383" man="1"/>
    <brk id="5060" min="1" max="16383" man="1"/>
    <brk id="5128" min="1" max="16383" man="1"/>
    <brk id="5198" min="1" max="16383" man="1"/>
    <brk id="5270" min="1" max="16383" man="1"/>
    <brk id="5343" min="1" max="16383" man="1"/>
    <brk id="5413" min="1" max="16383" man="1"/>
    <brk id="5487" min="1" max="16383" man="1"/>
    <brk id="5565" min="1" max="16383" man="1"/>
    <brk id="5643" min="1" max="16383" man="1"/>
    <brk id="5719" min="1" max="16383" man="1"/>
    <brk id="5869" min="1" max="16383" man="1"/>
    <brk id="5947" min="1" max="16383" man="1"/>
    <brk id="6172" min="1" max="16383" man="1"/>
    <brk id="6242" min="1" max="16383" man="1"/>
    <brk id="6314" min="1" max="16383" man="1"/>
    <brk id="6384" min="1" max="16383" man="1"/>
    <brk id="6456" min="1" max="16383" man="1"/>
    <brk id="6526" min="1" max="16383" man="1"/>
    <brk id="6598" min="1" max="16383" man="1"/>
    <brk id="6672" min="1" max="16383" man="1"/>
    <brk id="6744" min="1" max="16383" man="1"/>
    <brk id="6816" min="1" max="16383" man="1"/>
    <brk id="6892" min="1" max="16383" man="1"/>
    <brk id="7035" min="1" max="16383" man="1"/>
    <brk id="7109" min="1" max="16383" man="1"/>
    <brk id="7257" min="1" max="16383" man="1"/>
    <brk id="7327" min="1" max="16383" man="1"/>
    <brk id="7403" min="1" max="16383" man="1"/>
    <brk id="7528" min="1" max="16383" man="1"/>
    <brk id="7670" min="1" max="16383" man="1"/>
    <brk id="7736" min="1" max="16383" man="1"/>
    <brk id="7802" min="1" max="16383" man="1"/>
    <brk id="7932" min="1" max="16383" man="1"/>
    <brk id="7996" min="1" max="16383" man="1"/>
    <brk id="8062" min="1" max="16383" man="1"/>
    <brk id="8128" min="1" max="16383" man="1"/>
    <brk id="8194" min="1" max="16383" man="1"/>
    <brk id="8260" min="1" max="16383" man="1"/>
    <brk id="8324" min="1" max="16383" man="1"/>
    <brk id="8388" min="1" max="16383" man="1"/>
    <brk id="8454" min="1" max="16383" man="1"/>
    <brk id="8520" min="1" max="16383" man="1"/>
    <brk id="8586" min="1" max="16383" man="1"/>
    <brk id="8650" min="1" max="16383" man="1"/>
    <brk id="8720" min="1" max="16383" man="1"/>
    <brk id="8790" min="1" max="16383" man="1"/>
    <brk id="8858" min="1" max="16383" man="1"/>
    <brk id="8926" min="1" max="16383" man="1"/>
    <brk id="8992" min="1" max="16383" man="1"/>
    <brk id="9056" min="1" max="16383" man="1"/>
    <brk id="9122" min="1" max="16383" man="1"/>
    <brk id="9188" min="1" max="16383" man="1"/>
    <brk id="9254" min="1" max="16383" man="1"/>
    <brk id="9318" min="1" max="16383" man="1"/>
    <brk id="9386" min="1" max="16383" man="1"/>
    <brk id="9452" min="1" max="16383" man="1"/>
    <brk id="9590" min="1" max="16383" man="1"/>
    <brk id="9660" min="1" max="16383" man="1"/>
    <brk id="9724" min="1" max="16383" man="1"/>
    <brk id="9792" min="1" max="16383" man="1"/>
    <brk id="9926" min="1" max="16383" man="1"/>
    <brk id="9992" min="1" max="16383" man="1"/>
    <brk id="10058" min="1" max="16383" man="1"/>
    <brk id="10124" min="1" max="16383" man="1"/>
    <brk id="10190" min="1" max="16383" man="1"/>
    <brk id="10256" min="1" max="16383" man="1"/>
    <brk id="10322" min="1" max="16383" man="1"/>
    <brk id="10388" min="1" max="16383" man="1"/>
    <brk id="10454" min="1" max="16383" man="1"/>
    <brk id="10520" min="1" max="16383" man="1"/>
    <brk id="10586" min="1" max="16383" man="1"/>
    <brk id="10652" min="1" max="16383" man="1"/>
    <brk id="10718" min="1" max="16383" man="1"/>
    <brk id="10784" min="1" max="16383" man="1"/>
    <brk id="10850" min="1" max="16383" man="1"/>
    <brk id="10916" min="1" max="16383" man="1"/>
    <brk id="10982" min="1" max="16383" man="1"/>
    <brk id="11048" min="1" max="16383" man="1"/>
    <brk id="11114" min="1" max="16383" man="1"/>
    <brk id="11180" min="1" max="16383" man="1"/>
    <brk id="11246" min="1" max="16383" man="1"/>
    <brk id="11312" min="1" max="16383" man="1"/>
    <brk id="11378" min="1" max="16383" man="1"/>
    <brk id="11444" min="1" max="16383" man="1"/>
    <brk id="11510" min="1" max="16383" man="1"/>
    <brk id="11576" min="1" max="16383" man="1"/>
    <brk id="11642" min="1" max="16383" man="1"/>
    <brk id="11708" min="1" max="16383" man="1"/>
    <brk id="11774" min="1" max="16383" man="1"/>
    <brk id="11840" min="1" max="16383" man="1"/>
    <brk id="11906" min="1" max="16383" man="1"/>
    <brk id="11972" min="1" max="16383" man="1"/>
    <brk id="12038" min="1" max="16383" man="1"/>
    <brk id="12104" min="1" max="16383" man="1"/>
    <brk id="12170" min="1" max="16383" man="1"/>
    <brk id="12236" min="1" max="16383" man="1"/>
    <brk id="12302" min="1" max="16383" man="1"/>
    <brk id="12368" min="1" max="16383" man="1"/>
    <brk id="12434" min="1" max="16383" man="1"/>
    <brk id="12500" min="1" max="16383" man="1"/>
    <brk id="12566" min="1" max="16383" man="1"/>
    <brk id="12694" min="1" max="16383" man="1"/>
    <brk id="12760" min="1" max="16383" man="1"/>
    <brk id="12826" min="1" max="16383" man="1"/>
    <brk id="12892" min="1" max="16383" man="1"/>
    <brk id="12960" min="1" max="16383" man="1"/>
    <brk id="13028" min="1" max="16383" man="1"/>
    <brk id="13098" min="1" max="16383" man="1"/>
    <brk id="13164" min="1" max="16383" man="1"/>
    <brk id="13302" min="1" max="16383" man="1"/>
    <brk id="13374" min="1" max="16383" man="1"/>
    <brk id="13442" min="1" max="16383" man="1"/>
    <brk id="13510" min="1" max="16383" man="1"/>
    <brk id="13578" min="1" max="16383" man="1"/>
    <brk id="13648" min="1" max="16383" man="1"/>
    <brk id="13718" min="1" max="16383" man="1"/>
    <brk id="13786" min="1" max="16383" man="1"/>
    <brk id="13856" min="1" max="16383" man="1"/>
    <brk id="13924" min="1" max="16383" man="1"/>
    <brk id="13992" min="1" max="16383" man="1"/>
    <brk id="14058" min="1" max="16383" man="1"/>
    <brk id="14126" min="1" max="16383" man="1"/>
    <brk id="14194" min="1" max="16383" man="1"/>
    <brk id="14261" min="1" max="16383" man="1"/>
    <brk id="14327" min="1" max="16383" man="1"/>
    <brk id="14393" min="1" max="16383" man="1"/>
    <brk id="14459" min="1" max="16383" man="1"/>
    <brk id="14525" min="1" max="16383" man="1"/>
    <brk id="14591" min="1" max="16383" man="1"/>
    <brk id="14657" min="1" max="16383" man="1"/>
    <brk id="14725" min="1" max="16383" man="1"/>
    <brk id="14793" min="1" max="16383" man="1"/>
    <brk id="14859" min="1" max="16383" man="1"/>
    <brk id="15570" min="1" max="16383" man="1"/>
    <brk id="15642" min="1" max="16383" man="1"/>
    <brk id="15710" min="1" max="16383" man="1"/>
    <brk id="15784" min="1" max="16383" man="1"/>
    <brk id="15856" min="1" max="16383" man="1"/>
    <brk id="15928" min="1" max="16383" man="1"/>
    <brk id="15996" min="1" max="16383" man="1"/>
    <brk id="16070" min="1" max="16383" man="1"/>
    <brk id="16138" min="1" max="16383" man="1"/>
    <brk id="16204" min="1" max="16383" man="1"/>
    <brk id="16270" min="1" max="16383" man="1"/>
    <brk id="16336" min="1" max="16383" man="1"/>
    <brk id="16402" min="1" max="16383" man="1"/>
    <brk id="16468" min="1" max="16383" man="1"/>
    <brk id="16526" min="1" max="16383" man="1"/>
    <brk id="16590" min="1" max="16383" man="1"/>
    <brk id="16658" min="1" max="16383" man="1"/>
    <brk id="16796" min="1" max="16383" man="1"/>
    <brk id="16862" min="1" max="16383" man="1"/>
    <brk id="16932" min="1" max="16383" man="1"/>
    <brk id="17004" min="1" max="16383" man="1"/>
    <brk id="17074" min="1" max="16383" man="1"/>
    <brk id="17148" min="1" max="16383" man="1"/>
    <brk id="17216" min="1" max="16383" man="1"/>
    <brk id="17288" min="1" max="16383" man="1"/>
    <brk id="17360" min="1" max="16383" man="1"/>
    <brk id="17432" min="1" max="16383" man="1"/>
    <brk id="17504" min="1" max="16383" man="1"/>
    <brk id="17576" min="1" max="16383" man="1"/>
    <brk id="17644" min="1" max="16383" man="1"/>
    <brk id="17716" min="1" max="16383" man="1"/>
    <brk id="17782" min="1" max="16383" man="1"/>
    <brk id="17852" min="1" max="16383" man="1"/>
    <brk id="17920" min="1" max="16383" man="1"/>
    <brk id="17990" min="1" max="16383" man="1"/>
    <brk id="18056" min="1" max="16383" man="1"/>
    <brk id="18130" min="1" max="16383" man="1"/>
    <brk id="18200" min="1" max="16383" man="1"/>
    <brk id="18272" min="1" max="16383" man="1"/>
    <brk id="18342" min="1" max="16383" man="1"/>
    <brk id="18412" min="1" max="16383" man="1"/>
    <brk id="18484" min="1" max="16383" man="1"/>
    <brk id="18624" min="1" max="16383" man="1"/>
    <brk id="18692" min="1" max="16383" man="1"/>
    <brk id="18758" min="1" max="16383" man="1"/>
    <brk id="18979" min="1" max="16383" man="1"/>
    <brk id="19051" min="1" max="16383" man="1"/>
    <brk id="19127" min="1" max="16383" man="1"/>
    <brk id="19205" min="1" max="16383" man="1"/>
    <brk id="19349" min="1" max="16383" man="1"/>
    <brk id="19413" min="1" max="16383" man="1"/>
    <brk id="19483" min="1" max="16383" man="1"/>
    <brk id="19553" min="1" max="16383" man="1"/>
    <brk id="19631" min="1" max="16383" man="1"/>
    <brk id="19707" min="1" max="16383" man="1"/>
    <brk id="19855" min="1" max="16383" man="1"/>
    <brk id="19923" min="1" max="16383" man="1"/>
    <brk id="20069" min="1" max="16383" man="1"/>
    <brk id="20211" min="1" max="16383" man="1"/>
    <brk id="20352" min="1" max="16383" man="1"/>
    <brk id="20426" min="1" max="16383" man="1"/>
    <brk id="20500" min="1" max="16383" man="1"/>
    <brk id="20574" min="1" max="16383" man="1"/>
    <brk id="20650" min="1" max="16383" man="1"/>
    <brk id="20722" min="1" max="16383" man="1"/>
    <brk id="20792" min="1" max="16383" man="1"/>
    <brk id="20866" min="1" max="16383" man="1"/>
    <brk id="20940" min="1" max="16383" man="1"/>
    <brk id="21094" min="1" max="16383" man="1"/>
    <brk id="21168" min="1" max="16383" man="1"/>
    <brk id="21238" min="1" max="16383" man="1"/>
    <brk id="21310" min="1" max="16383" man="1"/>
    <brk id="21382" min="1" max="16383" man="1"/>
    <brk id="21520" min="1" max="16383" man="1"/>
    <brk id="21592" min="1" max="16383" man="1"/>
    <brk id="21660" min="1" max="16383" man="1"/>
    <brk id="21734" min="1" max="16383" man="1"/>
    <brk id="21808" min="1" max="16383" man="1"/>
    <brk id="22021" min="1" max="16383" man="1"/>
    <brk id="22091" min="1" max="16383" man="1"/>
    <brk id="22161" min="1" max="16383" man="1"/>
    <brk id="22229" min="1" max="16383" man="1"/>
    <brk id="22299" min="1" max="16383" man="1"/>
    <brk id="22367" min="1" max="16383" man="1"/>
    <brk id="22435" min="1" max="16383" man="1"/>
    <brk id="22509" min="1" max="16383" man="1"/>
    <brk id="22577" min="1" max="16383" man="1"/>
    <brk id="22649" min="1" max="16383" man="1"/>
    <brk id="22719" min="1" max="16383" man="1"/>
    <brk id="22787" min="1" max="16383" man="1"/>
    <brk id="22853" min="1" max="16383" man="1"/>
    <brk id="22925" min="1" max="16383" man="1"/>
    <brk id="22997" min="1" max="16383" man="1"/>
    <brk id="23065" min="1" max="16383" man="1"/>
    <brk id="23139" min="1" max="16383" man="1"/>
    <brk id="23209" min="1" max="16383" man="1"/>
    <brk id="23279" min="1" max="16383" man="1"/>
    <brk id="23345" min="1" max="16383" man="1"/>
    <brk id="23417" min="1" max="16383" man="1"/>
    <brk id="23489" min="1" max="16383" man="1"/>
    <brk id="23563" min="1" max="16383" man="1"/>
    <brk id="23635" min="1" max="16383" man="1"/>
    <brk id="23701" min="1" max="16383" man="1"/>
    <brk id="23777" min="1" max="16383" man="1"/>
    <brk id="23851" min="1" max="16383" man="1"/>
    <brk id="23921" min="1" max="16383" man="1"/>
    <brk id="24063" min="1" max="16383" man="1"/>
    <brk id="24135" min="1" max="16383" man="1"/>
    <brk id="24207" min="1" max="16383" man="1"/>
    <brk id="24279" min="1" max="16383" man="1"/>
    <brk id="24351" min="1" max="16383" man="1"/>
    <brk id="24425" min="1" max="16383" man="1"/>
    <brk id="24497" min="1" max="16383" man="1"/>
    <brk id="24569" min="1" max="16383" man="1"/>
    <brk id="24641" min="1" max="16383" man="1"/>
    <brk id="24711" min="1" max="16383" man="1"/>
    <brk id="24781" min="1" max="16383" man="1"/>
    <brk id="24855" min="1" max="16383" man="1"/>
    <brk id="24923" min="1" max="16383" man="1"/>
    <brk id="24997" min="1" max="16383" man="1"/>
    <brk id="25069" min="1" max="16383" man="1"/>
    <brk id="25139" min="1" max="16383" man="1"/>
    <brk id="25278" min="1" max="16383" man="1"/>
    <brk id="25424" min="1" max="16383" man="1"/>
    <brk id="25496" min="1" max="16383" man="1"/>
    <brk id="25564" min="1" max="16383" man="1"/>
    <brk id="25634" min="1" max="16383" man="1"/>
    <brk id="25770" min="1" max="16383" man="1"/>
    <brk id="25842" min="1" max="16383" man="1"/>
    <brk id="25914" min="1" max="16383" man="1"/>
    <brk id="25984" min="1" max="16383" man="1"/>
    <brk id="26054" min="1" max="16383" man="1"/>
    <brk id="26192" min="1" max="16383" man="1"/>
    <brk id="26328" min="1" max="16383" man="1"/>
    <brk id="26402" min="1" max="16383" man="1"/>
    <brk id="26472" min="1" max="16383" man="1"/>
    <brk id="26542" min="1" max="16383" man="1"/>
    <brk id="26614" min="1" max="16383" man="1"/>
    <brk id="26682" min="1" max="16383" man="1"/>
    <brk id="26754" min="1" max="16383" man="1"/>
    <brk id="26892" min="1" max="16383" man="1"/>
    <brk id="26964" min="1" max="16383" man="1"/>
    <brk id="27106" min="1" max="16383" man="1"/>
    <brk id="27178" min="1" max="16383" man="1"/>
    <brk id="27252" min="1" max="16383" man="1"/>
    <brk id="27396" min="1" max="16383" man="1"/>
    <brk id="27470" min="1" max="16383" man="1"/>
    <brk id="27540" min="1" max="16383" man="1"/>
    <brk id="27612" min="1" max="16383" man="1"/>
    <brk id="27682" min="1" max="16383" man="1"/>
    <brk id="27744" min="1" max="16383" man="1"/>
    <brk id="27814" min="1" max="16383" man="1"/>
    <brk id="27876" min="1" max="16383" man="1"/>
    <brk id="27946" min="1" max="16383" man="1"/>
    <brk id="28010" min="1" max="16383" man="1"/>
    <brk id="28080" min="1" max="16383" man="1"/>
    <brk id="28148" min="1" max="16383" man="1"/>
    <brk id="28218" min="1" max="16383" man="1"/>
    <brk id="28292" min="1" max="16383" man="1"/>
    <brk id="28364" min="1" max="16383" man="1"/>
    <brk id="28438" min="1" max="16383" man="1"/>
    <brk id="28512" min="1" max="16383" man="1"/>
    <brk id="28580" min="1" max="16383" man="1"/>
    <brk id="28644" min="1" max="16383" man="1"/>
    <brk id="28710" min="1" max="16383" man="1"/>
    <brk id="28774" min="1" max="16383" man="1"/>
    <brk id="28838" min="1" max="16383" man="1"/>
    <brk id="28900" min="1" max="16383" man="1"/>
    <brk id="28964" min="1" max="16383" man="1"/>
    <brk id="29026" min="1" max="16383" man="1"/>
    <brk id="29088" min="1" max="16383" man="1"/>
    <brk id="29150" min="1" max="16383" man="1"/>
    <brk id="29212" min="1" max="16383" man="1"/>
    <brk id="29274" min="1" max="16383" man="1"/>
    <brk id="29346" min="1" max="16383" man="1"/>
    <brk id="29490" min="1" max="16383" man="1"/>
    <brk id="29566" min="1" max="16383" man="1"/>
    <brk id="29636" min="1" max="16383" man="1"/>
    <brk id="29743" min="1" max="16383" man="1"/>
    <brk id="29875" min="1" max="16383" man="1"/>
    <brk id="29940" min="1" max="16383" man="1"/>
    <brk id="30006" min="1" max="16383" man="1"/>
    <brk id="30070" min="1" max="16383" man="1"/>
    <brk id="30136" min="1" max="16383" man="1"/>
    <brk id="30270" min="1" max="16383" man="1"/>
    <brk id="30334" min="1" max="16383" man="1"/>
    <brk id="30402" min="1" max="16383" man="1"/>
    <brk id="30468" min="1" max="16383" man="1"/>
    <brk id="30534" min="1" max="16383" man="1"/>
    <brk id="30608" min="1" max="16383" man="1"/>
    <brk id="30952" min="1" max="16383" man="1"/>
    <brk id="31028" min="1" max="16383" man="1"/>
    <brk id="31175" min="1" max="16383" man="1"/>
    <brk id="31270" min="1" max="16383" man="1"/>
    <brk id="31390" min="1" max="16383" man="1"/>
    <brk id="31450" min="1" max="16383" man="1"/>
    <brk id="31522" min="1" max="16383" man="1"/>
    <brk id="31598" min="1" max="16383" man="1"/>
    <brk id="31672" min="1" max="16383" man="1"/>
    <brk id="31744" min="1" max="16383" man="1"/>
    <brk id="31893" min="1" max="16383" man="1"/>
    <brk id="31955" min="1" max="16383" man="1"/>
    <brk id="32017" min="1" max="16383" man="1"/>
    <brk id="32079" min="1" max="16383" man="1"/>
    <brk id="32141" min="1" max="16383" man="1"/>
    <brk id="32264" min="1" max="16383" man="1"/>
    <brk id="32324" min="1" max="16383" man="1"/>
    <brk id="32388" min="1" max="16383" man="1"/>
    <brk id="32452" min="1" max="16383" man="1"/>
    <brk id="32514" min="1" max="16383" man="1"/>
    <brk id="32578" min="1" max="16383" man="1"/>
    <brk id="32642" min="1" max="16383" man="1"/>
    <brk id="32708" min="1" max="16383" man="1"/>
    <brk id="32778" min="1" max="16383" man="1"/>
    <brk id="32854" min="1" max="16383" man="1"/>
    <brk id="32928" min="1" max="16383" man="1"/>
    <brk id="33021" min="1" max="16383" man="1"/>
    <brk id="33093" min="1" max="16383" man="1"/>
    <brk id="33163" min="1" max="16383" man="1"/>
    <brk id="33235" min="1" max="16383" man="1"/>
    <brk id="33373" min="1" max="16383" man="1"/>
    <brk id="33445" min="1" max="16383" man="1"/>
    <brk id="33513" min="1" max="16383" man="1"/>
    <brk id="33585" min="1" max="16383" man="1"/>
    <brk id="33661" min="1" max="16383" man="1"/>
    <brk id="33788" min="1" max="16383" man="1"/>
    <brk id="33808" min="1" max="16383" man="1"/>
    <brk id="33870" min="1" max="16383" man="1"/>
    <brk id="33932" min="1" max="16383" man="1"/>
    <brk id="33994" min="1" max="16383" man="1"/>
    <brk id="34134" min="1" max="16383" man="1"/>
    <brk id="34267" min="1" max="16383" man="1"/>
    <brk id="34360" min="1" max="16383" man="1"/>
    <brk id="34436" min="1" max="16383" man="1"/>
    <brk id="34627" min="1" max="16383" man="1"/>
    <brk id="34693" min="1" max="16383" man="1"/>
    <brk id="34765" min="1" max="16383" man="1"/>
    <brk id="34902" min="1" max="16383" man="1"/>
    <brk id="34970" min="1" max="16383" man="1"/>
    <brk id="35038" min="1" max="16383" man="1"/>
    <brk id="35104" min="1" max="16383" man="1"/>
    <brk id="35176" min="1" max="16383" man="1"/>
    <brk id="35246" min="1" max="16383" man="1"/>
    <brk id="35322" min="1" max="16383" man="1"/>
    <brk id="35396" min="1" max="16383" man="1"/>
    <brk id="35472" min="1" max="16383" man="1"/>
    <brk id="35548" min="1" max="16383" man="1"/>
    <brk id="35622" min="1" max="16383" man="1"/>
    <brk id="35696" min="1" max="16383" man="1"/>
    <brk id="35770" min="1" max="16383" man="1"/>
    <brk id="35844" min="1" max="16383" man="1"/>
    <brk id="35918" min="1" max="16383" man="1"/>
    <brk id="36060" min="1" max="16383" man="1"/>
    <brk id="36132" min="1" max="16383" man="1"/>
    <brk id="36205" min="1" max="16383" man="1"/>
    <brk id="36279" min="1" max="16383" man="1"/>
    <brk id="36351" min="1" max="16383" man="1"/>
    <brk id="36425" min="1" max="16383" man="1"/>
    <brk id="36497" min="1" max="16383" man="1"/>
    <brk id="36573" min="1" max="16383" man="1"/>
    <brk id="36647" min="1" max="16383" man="1"/>
    <brk id="36721" min="1" max="16383" man="1"/>
    <brk id="36793" min="1" max="16383" man="1"/>
    <brk id="36863" min="1" max="16383" man="1"/>
    <brk id="36935" min="1" max="16383" man="1"/>
    <brk id="37011" min="1" max="16383" man="1"/>
    <brk id="37048" min="1" max="16383" man="1"/>
    <brk id="37118" min="1" max="16383" man="1"/>
    <brk id="37190" min="1" max="16383" man="1"/>
    <brk id="37262" min="1" max="16383" man="1"/>
    <brk id="37332" min="1" max="16383" man="1"/>
    <brk id="37406" min="1" max="16383" man="1"/>
    <brk id="37480" min="1" max="16383" man="1"/>
    <brk id="37556" min="1" max="16383" man="1"/>
    <brk id="37702" min="1" max="16383" man="1"/>
    <brk id="37778" min="1" max="16383" man="1"/>
    <brk id="37908" min="1" max="16383" man="1"/>
    <brk id="37982" min="1" max="16383" man="1"/>
    <brk id="38056" min="1" max="16383" man="1"/>
    <brk id="38124" min="1" max="16383" man="1"/>
    <brk id="38298" min="1" max="16383" man="1"/>
    <brk id="38368" min="1" max="16383" man="1"/>
    <brk id="38442" min="1" max="16383" man="1"/>
    <brk id="38584" min="1" max="16383" man="1"/>
    <brk id="38656" min="1" max="16383" man="1"/>
    <brk id="38730" min="1" max="16383" man="1"/>
    <brk id="38801" min="1" max="16383" man="1"/>
    <brk id="38877" min="1" max="16383" man="1"/>
    <brk id="38949" min="1" max="16383" man="1"/>
    <brk id="39021" min="1" max="16383" man="1"/>
    <brk id="39091" min="1" max="16383" man="1"/>
    <brk id="39163" min="1" max="16383" man="1"/>
    <brk id="39233" min="1" max="16383" man="1"/>
    <brk id="39327" min="1" max="16383" man="1"/>
    <brk id="39395" min="1" max="16383" man="1"/>
    <brk id="39537" min="1" max="16383" man="1"/>
    <brk id="39683" min="1" max="16383" man="1"/>
    <brk id="39808" min="1" max="16383" man="1"/>
    <brk id="39884" min="1" max="16383" man="1"/>
    <brk id="40022" min="1" max="16383" man="1"/>
    <brk id="40084" min="1" max="16383" man="1"/>
    <brk id="40150" min="1" max="16383" man="1"/>
    <brk id="40218" min="1" max="16383" man="1"/>
    <brk id="40284" min="1" max="16383" man="1"/>
    <brk id="40414" min="1" max="16383" man="1"/>
    <brk id="40478" min="1" max="16383" man="1"/>
    <brk id="40542" min="1" max="16383" man="1"/>
    <brk id="40610" min="1" max="16383" man="1"/>
    <brk id="40742" min="1" max="16383" man="1"/>
    <brk id="40804" min="1" max="16383" man="1"/>
    <brk id="40872" min="1" max="16383" man="1"/>
    <brk id="40936" min="1" max="16383" man="1"/>
    <brk id="41000" min="1" max="16383" man="1"/>
    <brk id="41066" min="1" max="16383" man="1"/>
    <brk id="41130" min="1" max="16383" man="1"/>
    <brk id="41192" min="1" max="16383" man="1"/>
    <brk id="41262" min="1" max="16383" man="1"/>
    <brk id="41324" min="1" max="16383" man="1"/>
    <brk id="41388" min="1" max="16383" man="1"/>
    <brk id="41515" min="1" max="16383" man="1"/>
    <brk id="41583" min="1" max="16383" man="1"/>
    <brk id="41681" min="1" max="16383" man="1"/>
    <brk id="41751" min="1" max="16383" man="1"/>
    <brk id="41823" min="1" max="16383" man="1"/>
    <brk id="41885" min="1" max="16383" man="1"/>
    <brk id="41949" min="1" max="16383" man="1"/>
    <brk id="42013" min="1" max="16383" man="1"/>
    <brk id="42081" min="1" max="16383" man="1"/>
    <brk id="42214" min="1" max="16383" man="1"/>
    <brk id="42278" min="1" max="16383" man="1"/>
    <brk id="42346" min="1" max="16383" man="1"/>
    <brk id="42416" min="1" max="16383" man="1"/>
    <brk id="42482" min="1" max="16383" man="1"/>
    <brk id="42548" min="1" max="16383" man="1"/>
    <brk id="42618" min="1" max="16383" man="1"/>
    <brk id="42686" min="1" max="16383" man="1"/>
    <brk id="42752" min="1" max="16383" man="1"/>
    <brk id="42816" min="1" max="16383" man="1"/>
    <brk id="42954" min="1" max="16383" man="1"/>
    <brk id="43024" min="1" max="16383" man="1"/>
    <brk id="43090" min="1" max="16383" man="1"/>
    <brk id="43160" min="1" max="16383" man="1"/>
    <brk id="43232" min="1" max="16383" man="1"/>
    <brk id="43306" min="1" max="16383" man="1"/>
    <brk id="43374" min="1" max="16383" man="1"/>
    <brk id="43506" min="1" max="16383" man="1"/>
    <brk id="43570" min="1" max="16383" man="1"/>
    <brk id="43634" min="1" max="16383" man="1"/>
    <brk id="43698" min="1" max="16383" man="1"/>
    <brk id="43777" min="1" max="16383" man="1"/>
    <brk id="43841" min="1" max="16383" man="1"/>
    <brk id="43905" min="1" max="16383" man="1"/>
    <brk id="43967" min="1" max="16383" man="1"/>
    <brk id="44035" min="1" max="16383" man="1"/>
    <brk id="44105" min="1" max="16383" man="1"/>
    <brk id="44199" min="1" max="16383" man="1"/>
    <brk id="44271" min="1" max="16383" man="1"/>
    <brk id="44343" min="1" max="16383" man="1"/>
    <brk id="44411" min="1" max="16383" man="1"/>
    <brk id="44497" min="1" max="16383" man="1"/>
    <brk id="44645" min="1" max="16383" man="1"/>
    <brk id="44721" min="1" max="16383" man="1"/>
    <brk id="44797" min="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2D45-CAFC-4693-B646-502F90E73BC7}">
  <sheetPr>
    <tabColor rgb="FF00B050"/>
  </sheetPr>
  <dimension ref="A1:H6091"/>
  <sheetViews>
    <sheetView topLeftCell="A2" zoomScaleNormal="100" workbookViewId="0">
      <selection activeCell="B3994" sqref="B3994"/>
    </sheetView>
  </sheetViews>
  <sheetFormatPr baseColWidth="10" defaultColWidth="9.140625" defaultRowHeight="12.75" x14ac:dyDescent="0.2"/>
  <cols>
    <col min="1" max="1" width="26.7109375" style="62" customWidth="1"/>
    <col min="2" max="2" width="10.140625" style="62" customWidth="1"/>
    <col min="3" max="3" width="10.85546875" style="62" customWidth="1"/>
    <col min="4" max="4" width="13.140625" style="62" customWidth="1"/>
    <col min="5" max="5" width="13" style="62" customWidth="1"/>
    <col min="6" max="6" width="13.140625" style="62" customWidth="1"/>
    <col min="7" max="255" width="9.140625" style="62"/>
    <col min="256" max="256" width="26.7109375" style="62" customWidth="1"/>
    <col min="257" max="257" width="10.140625" style="62" customWidth="1"/>
    <col min="258" max="258" width="10.85546875" style="62" customWidth="1"/>
    <col min="259" max="259" width="13.140625" style="62" customWidth="1"/>
    <col min="260" max="260" width="13" style="62" customWidth="1"/>
    <col min="261" max="261" width="13.140625" style="62" customWidth="1"/>
    <col min="262" max="262" width="13.28515625" style="62" customWidth="1"/>
    <col min="263" max="511" width="9.140625" style="62"/>
    <col min="512" max="512" width="26.7109375" style="62" customWidth="1"/>
    <col min="513" max="513" width="10.140625" style="62" customWidth="1"/>
    <col min="514" max="514" width="10.85546875" style="62" customWidth="1"/>
    <col min="515" max="515" width="13.140625" style="62" customWidth="1"/>
    <col min="516" max="516" width="13" style="62" customWidth="1"/>
    <col min="517" max="517" width="13.140625" style="62" customWidth="1"/>
    <col min="518" max="518" width="13.28515625" style="62" customWidth="1"/>
    <col min="519" max="767" width="9.140625" style="62"/>
    <col min="768" max="768" width="26.7109375" style="62" customWidth="1"/>
    <col min="769" max="769" width="10.140625" style="62" customWidth="1"/>
    <col min="770" max="770" width="10.85546875" style="62" customWidth="1"/>
    <col min="771" max="771" width="13.140625" style="62" customWidth="1"/>
    <col min="772" max="772" width="13" style="62" customWidth="1"/>
    <col min="773" max="773" width="13.140625" style="62" customWidth="1"/>
    <col min="774" max="774" width="13.28515625" style="62" customWidth="1"/>
    <col min="775" max="1023" width="9.140625" style="62"/>
    <col min="1024" max="1024" width="26.7109375" style="62" customWidth="1"/>
    <col min="1025" max="1025" width="10.140625" style="62" customWidth="1"/>
    <col min="1026" max="1026" width="10.85546875" style="62" customWidth="1"/>
    <col min="1027" max="1027" width="13.140625" style="62" customWidth="1"/>
    <col min="1028" max="1028" width="13" style="62" customWidth="1"/>
    <col min="1029" max="1029" width="13.140625" style="62" customWidth="1"/>
    <col min="1030" max="1030" width="13.28515625" style="62" customWidth="1"/>
    <col min="1031" max="1279" width="9.140625" style="62"/>
    <col min="1280" max="1280" width="26.7109375" style="62" customWidth="1"/>
    <col min="1281" max="1281" width="10.140625" style="62" customWidth="1"/>
    <col min="1282" max="1282" width="10.85546875" style="62" customWidth="1"/>
    <col min="1283" max="1283" width="13.140625" style="62" customWidth="1"/>
    <col min="1284" max="1284" width="13" style="62" customWidth="1"/>
    <col min="1285" max="1285" width="13.140625" style="62" customWidth="1"/>
    <col min="1286" max="1286" width="13.28515625" style="62" customWidth="1"/>
    <col min="1287" max="1535" width="9.140625" style="62"/>
    <col min="1536" max="1536" width="26.7109375" style="62" customWidth="1"/>
    <col min="1537" max="1537" width="10.140625" style="62" customWidth="1"/>
    <col min="1538" max="1538" width="10.85546875" style="62" customWidth="1"/>
    <col min="1539" max="1539" width="13.140625" style="62" customWidth="1"/>
    <col min="1540" max="1540" width="13" style="62" customWidth="1"/>
    <col min="1541" max="1541" width="13.140625" style="62" customWidth="1"/>
    <col min="1542" max="1542" width="13.28515625" style="62" customWidth="1"/>
    <col min="1543" max="1791" width="9.140625" style="62"/>
    <col min="1792" max="1792" width="26.7109375" style="62" customWidth="1"/>
    <col min="1793" max="1793" width="10.140625" style="62" customWidth="1"/>
    <col min="1794" max="1794" width="10.85546875" style="62" customWidth="1"/>
    <col min="1795" max="1795" width="13.140625" style="62" customWidth="1"/>
    <col min="1796" max="1796" width="13" style="62" customWidth="1"/>
    <col min="1797" max="1797" width="13.140625" style="62" customWidth="1"/>
    <col min="1798" max="1798" width="13.28515625" style="62" customWidth="1"/>
    <col min="1799" max="2047" width="9.140625" style="62"/>
    <col min="2048" max="2048" width="26.7109375" style="62" customWidth="1"/>
    <col min="2049" max="2049" width="10.140625" style="62" customWidth="1"/>
    <col min="2050" max="2050" width="10.85546875" style="62" customWidth="1"/>
    <col min="2051" max="2051" width="13.140625" style="62" customWidth="1"/>
    <col min="2052" max="2052" width="13" style="62" customWidth="1"/>
    <col min="2053" max="2053" width="13.140625" style="62" customWidth="1"/>
    <col min="2054" max="2054" width="13.28515625" style="62" customWidth="1"/>
    <col min="2055" max="2303" width="9.140625" style="62"/>
    <col min="2304" max="2304" width="26.7109375" style="62" customWidth="1"/>
    <col min="2305" max="2305" width="10.140625" style="62" customWidth="1"/>
    <col min="2306" max="2306" width="10.85546875" style="62" customWidth="1"/>
    <col min="2307" max="2307" width="13.140625" style="62" customWidth="1"/>
    <col min="2308" max="2308" width="13" style="62" customWidth="1"/>
    <col min="2309" max="2309" width="13.140625" style="62" customWidth="1"/>
    <col min="2310" max="2310" width="13.28515625" style="62" customWidth="1"/>
    <col min="2311" max="2559" width="9.140625" style="62"/>
    <col min="2560" max="2560" width="26.7109375" style="62" customWidth="1"/>
    <col min="2561" max="2561" width="10.140625" style="62" customWidth="1"/>
    <col min="2562" max="2562" width="10.85546875" style="62" customWidth="1"/>
    <col min="2563" max="2563" width="13.140625" style="62" customWidth="1"/>
    <col min="2564" max="2564" width="13" style="62" customWidth="1"/>
    <col min="2565" max="2565" width="13.140625" style="62" customWidth="1"/>
    <col min="2566" max="2566" width="13.28515625" style="62" customWidth="1"/>
    <col min="2567" max="2815" width="9.140625" style="62"/>
    <col min="2816" max="2816" width="26.7109375" style="62" customWidth="1"/>
    <col min="2817" max="2817" width="10.140625" style="62" customWidth="1"/>
    <col min="2818" max="2818" width="10.85546875" style="62" customWidth="1"/>
    <col min="2819" max="2819" width="13.140625" style="62" customWidth="1"/>
    <col min="2820" max="2820" width="13" style="62" customWidth="1"/>
    <col min="2821" max="2821" width="13.140625" style="62" customWidth="1"/>
    <col min="2822" max="2822" width="13.28515625" style="62" customWidth="1"/>
    <col min="2823" max="3071" width="9.140625" style="62"/>
    <col min="3072" max="3072" width="26.7109375" style="62" customWidth="1"/>
    <col min="3073" max="3073" width="10.140625" style="62" customWidth="1"/>
    <col min="3074" max="3074" width="10.85546875" style="62" customWidth="1"/>
    <col min="3075" max="3075" width="13.140625" style="62" customWidth="1"/>
    <col min="3076" max="3076" width="13" style="62" customWidth="1"/>
    <col min="3077" max="3077" width="13.140625" style="62" customWidth="1"/>
    <col min="3078" max="3078" width="13.28515625" style="62" customWidth="1"/>
    <col min="3079" max="3327" width="9.140625" style="62"/>
    <col min="3328" max="3328" width="26.7109375" style="62" customWidth="1"/>
    <col min="3329" max="3329" width="10.140625" style="62" customWidth="1"/>
    <col min="3330" max="3330" width="10.85546875" style="62" customWidth="1"/>
    <col min="3331" max="3331" width="13.140625" style="62" customWidth="1"/>
    <col min="3332" max="3332" width="13" style="62" customWidth="1"/>
    <col min="3333" max="3333" width="13.140625" style="62" customWidth="1"/>
    <col min="3334" max="3334" width="13.28515625" style="62" customWidth="1"/>
    <col min="3335" max="3583" width="9.140625" style="62"/>
    <col min="3584" max="3584" width="26.7109375" style="62" customWidth="1"/>
    <col min="3585" max="3585" width="10.140625" style="62" customWidth="1"/>
    <col min="3586" max="3586" width="10.85546875" style="62" customWidth="1"/>
    <col min="3587" max="3587" width="13.140625" style="62" customWidth="1"/>
    <col min="3588" max="3588" width="13" style="62" customWidth="1"/>
    <col min="3589" max="3589" width="13.140625" style="62" customWidth="1"/>
    <col min="3590" max="3590" width="13.28515625" style="62" customWidth="1"/>
    <col min="3591" max="3839" width="9.140625" style="62"/>
    <col min="3840" max="3840" width="26.7109375" style="62" customWidth="1"/>
    <col min="3841" max="3841" width="10.140625" style="62" customWidth="1"/>
    <col min="3842" max="3842" width="10.85546875" style="62" customWidth="1"/>
    <col min="3843" max="3843" width="13.140625" style="62" customWidth="1"/>
    <col min="3844" max="3844" width="13" style="62" customWidth="1"/>
    <col min="3845" max="3845" width="13.140625" style="62" customWidth="1"/>
    <col min="3846" max="3846" width="13.28515625" style="62" customWidth="1"/>
    <col min="3847" max="4095" width="9.140625" style="62"/>
    <col min="4096" max="4096" width="26.7109375" style="62" customWidth="1"/>
    <col min="4097" max="4097" width="10.140625" style="62" customWidth="1"/>
    <col min="4098" max="4098" width="10.85546875" style="62" customWidth="1"/>
    <col min="4099" max="4099" width="13.140625" style="62" customWidth="1"/>
    <col min="4100" max="4100" width="13" style="62" customWidth="1"/>
    <col min="4101" max="4101" width="13.140625" style="62" customWidth="1"/>
    <col min="4102" max="4102" width="13.28515625" style="62" customWidth="1"/>
    <col min="4103" max="4351" width="9.140625" style="62"/>
    <col min="4352" max="4352" width="26.7109375" style="62" customWidth="1"/>
    <col min="4353" max="4353" width="10.140625" style="62" customWidth="1"/>
    <col min="4354" max="4354" width="10.85546875" style="62" customWidth="1"/>
    <col min="4355" max="4355" width="13.140625" style="62" customWidth="1"/>
    <col min="4356" max="4356" width="13" style="62" customWidth="1"/>
    <col min="4357" max="4357" width="13.140625" style="62" customWidth="1"/>
    <col min="4358" max="4358" width="13.28515625" style="62" customWidth="1"/>
    <col min="4359" max="4607" width="9.140625" style="62"/>
    <col min="4608" max="4608" width="26.7109375" style="62" customWidth="1"/>
    <col min="4609" max="4609" width="10.140625" style="62" customWidth="1"/>
    <col min="4610" max="4610" width="10.85546875" style="62" customWidth="1"/>
    <col min="4611" max="4611" width="13.140625" style="62" customWidth="1"/>
    <col min="4612" max="4612" width="13" style="62" customWidth="1"/>
    <col min="4613" max="4613" width="13.140625" style="62" customWidth="1"/>
    <col min="4614" max="4614" width="13.28515625" style="62" customWidth="1"/>
    <col min="4615" max="4863" width="9.140625" style="62"/>
    <col min="4864" max="4864" width="26.7109375" style="62" customWidth="1"/>
    <col min="4865" max="4865" width="10.140625" style="62" customWidth="1"/>
    <col min="4866" max="4866" width="10.85546875" style="62" customWidth="1"/>
    <col min="4867" max="4867" width="13.140625" style="62" customWidth="1"/>
    <col min="4868" max="4868" width="13" style="62" customWidth="1"/>
    <col min="4869" max="4869" width="13.140625" style="62" customWidth="1"/>
    <col min="4870" max="4870" width="13.28515625" style="62" customWidth="1"/>
    <col min="4871" max="5119" width="9.140625" style="62"/>
    <col min="5120" max="5120" width="26.7109375" style="62" customWidth="1"/>
    <col min="5121" max="5121" width="10.140625" style="62" customWidth="1"/>
    <col min="5122" max="5122" width="10.85546875" style="62" customWidth="1"/>
    <col min="5123" max="5123" width="13.140625" style="62" customWidth="1"/>
    <col min="5124" max="5124" width="13" style="62" customWidth="1"/>
    <col min="5125" max="5125" width="13.140625" style="62" customWidth="1"/>
    <col min="5126" max="5126" width="13.28515625" style="62" customWidth="1"/>
    <col min="5127" max="5375" width="9.140625" style="62"/>
    <col min="5376" max="5376" width="26.7109375" style="62" customWidth="1"/>
    <col min="5377" max="5377" width="10.140625" style="62" customWidth="1"/>
    <col min="5378" max="5378" width="10.85546875" style="62" customWidth="1"/>
    <col min="5379" max="5379" width="13.140625" style="62" customWidth="1"/>
    <col min="5380" max="5380" width="13" style="62" customWidth="1"/>
    <col min="5381" max="5381" width="13.140625" style="62" customWidth="1"/>
    <col min="5382" max="5382" width="13.28515625" style="62" customWidth="1"/>
    <col min="5383" max="5631" width="9.140625" style="62"/>
    <col min="5632" max="5632" width="26.7109375" style="62" customWidth="1"/>
    <col min="5633" max="5633" width="10.140625" style="62" customWidth="1"/>
    <col min="5634" max="5634" width="10.85546875" style="62" customWidth="1"/>
    <col min="5635" max="5635" width="13.140625" style="62" customWidth="1"/>
    <col min="5636" max="5636" width="13" style="62" customWidth="1"/>
    <col min="5637" max="5637" width="13.140625" style="62" customWidth="1"/>
    <col min="5638" max="5638" width="13.28515625" style="62" customWidth="1"/>
    <col min="5639" max="5887" width="9.140625" style="62"/>
    <col min="5888" max="5888" width="26.7109375" style="62" customWidth="1"/>
    <col min="5889" max="5889" width="10.140625" style="62" customWidth="1"/>
    <col min="5890" max="5890" width="10.85546875" style="62" customWidth="1"/>
    <col min="5891" max="5891" width="13.140625" style="62" customWidth="1"/>
    <col min="5892" max="5892" width="13" style="62" customWidth="1"/>
    <col min="5893" max="5893" width="13.140625" style="62" customWidth="1"/>
    <col min="5894" max="5894" width="13.28515625" style="62" customWidth="1"/>
    <col min="5895" max="6143" width="9.140625" style="62"/>
    <col min="6144" max="6144" width="26.7109375" style="62" customWidth="1"/>
    <col min="6145" max="6145" width="10.140625" style="62" customWidth="1"/>
    <col min="6146" max="6146" width="10.85546875" style="62" customWidth="1"/>
    <col min="6147" max="6147" width="13.140625" style="62" customWidth="1"/>
    <col min="6148" max="6148" width="13" style="62" customWidth="1"/>
    <col min="6149" max="6149" width="13.140625" style="62" customWidth="1"/>
    <col min="6150" max="6150" width="13.28515625" style="62" customWidth="1"/>
    <col min="6151" max="6399" width="9.140625" style="62"/>
    <col min="6400" max="6400" width="26.7109375" style="62" customWidth="1"/>
    <col min="6401" max="6401" width="10.140625" style="62" customWidth="1"/>
    <col min="6402" max="6402" width="10.85546875" style="62" customWidth="1"/>
    <col min="6403" max="6403" width="13.140625" style="62" customWidth="1"/>
    <col min="6404" max="6404" width="13" style="62" customWidth="1"/>
    <col min="6405" max="6405" width="13.140625" style="62" customWidth="1"/>
    <col min="6406" max="6406" width="13.28515625" style="62" customWidth="1"/>
    <col min="6407" max="6655" width="9.140625" style="62"/>
    <col min="6656" max="6656" width="26.7109375" style="62" customWidth="1"/>
    <col min="6657" max="6657" width="10.140625" style="62" customWidth="1"/>
    <col min="6658" max="6658" width="10.85546875" style="62" customWidth="1"/>
    <col min="6659" max="6659" width="13.140625" style="62" customWidth="1"/>
    <col min="6660" max="6660" width="13" style="62" customWidth="1"/>
    <col min="6661" max="6661" width="13.140625" style="62" customWidth="1"/>
    <col min="6662" max="6662" width="13.28515625" style="62" customWidth="1"/>
    <col min="6663" max="6911" width="9.140625" style="62"/>
    <col min="6912" max="6912" width="26.7109375" style="62" customWidth="1"/>
    <col min="6913" max="6913" width="10.140625" style="62" customWidth="1"/>
    <col min="6914" max="6914" width="10.85546875" style="62" customWidth="1"/>
    <col min="6915" max="6915" width="13.140625" style="62" customWidth="1"/>
    <col min="6916" max="6916" width="13" style="62" customWidth="1"/>
    <col min="6917" max="6917" width="13.140625" style="62" customWidth="1"/>
    <col min="6918" max="6918" width="13.28515625" style="62" customWidth="1"/>
    <col min="6919" max="7167" width="9.140625" style="62"/>
    <col min="7168" max="7168" width="26.7109375" style="62" customWidth="1"/>
    <col min="7169" max="7169" width="10.140625" style="62" customWidth="1"/>
    <col min="7170" max="7170" width="10.85546875" style="62" customWidth="1"/>
    <col min="7171" max="7171" width="13.140625" style="62" customWidth="1"/>
    <col min="7172" max="7172" width="13" style="62" customWidth="1"/>
    <col min="7173" max="7173" width="13.140625" style="62" customWidth="1"/>
    <col min="7174" max="7174" width="13.28515625" style="62" customWidth="1"/>
    <col min="7175" max="7423" width="9.140625" style="62"/>
    <col min="7424" max="7424" width="26.7109375" style="62" customWidth="1"/>
    <col min="7425" max="7425" width="10.140625" style="62" customWidth="1"/>
    <col min="7426" max="7426" width="10.85546875" style="62" customWidth="1"/>
    <col min="7427" max="7427" width="13.140625" style="62" customWidth="1"/>
    <col min="7428" max="7428" width="13" style="62" customWidth="1"/>
    <col min="7429" max="7429" width="13.140625" style="62" customWidth="1"/>
    <col min="7430" max="7430" width="13.28515625" style="62" customWidth="1"/>
    <col min="7431" max="7679" width="9.140625" style="62"/>
    <col min="7680" max="7680" width="26.7109375" style="62" customWidth="1"/>
    <col min="7681" max="7681" width="10.140625" style="62" customWidth="1"/>
    <col min="7682" max="7682" width="10.85546875" style="62" customWidth="1"/>
    <col min="7683" max="7683" width="13.140625" style="62" customWidth="1"/>
    <col min="7684" max="7684" width="13" style="62" customWidth="1"/>
    <col min="7685" max="7685" width="13.140625" style="62" customWidth="1"/>
    <col min="7686" max="7686" width="13.28515625" style="62" customWidth="1"/>
    <col min="7687" max="7935" width="9.140625" style="62"/>
    <col min="7936" max="7936" width="26.7109375" style="62" customWidth="1"/>
    <col min="7937" max="7937" width="10.140625" style="62" customWidth="1"/>
    <col min="7938" max="7938" width="10.85546875" style="62" customWidth="1"/>
    <col min="7939" max="7939" width="13.140625" style="62" customWidth="1"/>
    <col min="7940" max="7940" width="13" style="62" customWidth="1"/>
    <col min="7941" max="7941" width="13.140625" style="62" customWidth="1"/>
    <col min="7942" max="7942" width="13.28515625" style="62" customWidth="1"/>
    <col min="7943" max="8191" width="9.140625" style="62"/>
    <col min="8192" max="8192" width="26.7109375" style="62" customWidth="1"/>
    <col min="8193" max="8193" width="10.140625" style="62" customWidth="1"/>
    <col min="8194" max="8194" width="10.85546875" style="62" customWidth="1"/>
    <col min="8195" max="8195" width="13.140625" style="62" customWidth="1"/>
    <col min="8196" max="8196" width="13" style="62" customWidth="1"/>
    <col min="8197" max="8197" width="13.140625" style="62" customWidth="1"/>
    <col min="8198" max="8198" width="13.28515625" style="62" customWidth="1"/>
    <col min="8199" max="8447" width="9.140625" style="62"/>
    <col min="8448" max="8448" width="26.7109375" style="62" customWidth="1"/>
    <col min="8449" max="8449" width="10.140625" style="62" customWidth="1"/>
    <col min="8450" max="8450" width="10.85546875" style="62" customWidth="1"/>
    <col min="8451" max="8451" width="13.140625" style="62" customWidth="1"/>
    <col min="8452" max="8452" width="13" style="62" customWidth="1"/>
    <col min="8453" max="8453" width="13.140625" style="62" customWidth="1"/>
    <col min="8454" max="8454" width="13.28515625" style="62" customWidth="1"/>
    <col min="8455" max="8703" width="9.140625" style="62"/>
    <col min="8704" max="8704" width="26.7109375" style="62" customWidth="1"/>
    <col min="8705" max="8705" width="10.140625" style="62" customWidth="1"/>
    <col min="8706" max="8706" width="10.85546875" style="62" customWidth="1"/>
    <col min="8707" max="8707" width="13.140625" style="62" customWidth="1"/>
    <col min="8708" max="8708" width="13" style="62" customWidth="1"/>
    <col min="8709" max="8709" width="13.140625" style="62" customWidth="1"/>
    <col min="8710" max="8710" width="13.28515625" style="62" customWidth="1"/>
    <col min="8711" max="8959" width="9.140625" style="62"/>
    <col min="8960" max="8960" width="26.7109375" style="62" customWidth="1"/>
    <col min="8961" max="8961" width="10.140625" style="62" customWidth="1"/>
    <col min="8962" max="8962" width="10.85546875" style="62" customWidth="1"/>
    <col min="8963" max="8963" width="13.140625" style="62" customWidth="1"/>
    <col min="8964" max="8964" width="13" style="62" customWidth="1"/>
    <col min="8965" max="8965" width="13.140625" style="62" customWidth="1"/>
    <col min="8966" max="8966" width="13.28515625" style="62" customWidth="1"/>
    <col min="8967" max="9215" width="9.140625" style="62"/>
    <col min="9216" max="9216" width="26.7109375" style="62" customWidth="1"/>
    <col min="9217" max="9217" width="10.140625" style="62" customWidth="1"/>
    <col min="9218" max="9218" width="10.85546875" style="62" customWidth="1"/>
    <col min="9219" max="9219" width="13.140625" style="62" customWidth="1"/>
    <col min="9220" max="9220" width="13" style="62" customWidth="1"/>
    <col min="9221" max="9221" width="13.140625" style="62" customWidth="1"/>
    <col min="9222" max="9222" width="13.28515625" style="62" customWidth="1"/>
    <col min="9223" max="9471" width="9.140625" style="62"/>
    <col min="9472" max="9472" width="26.7109375" style="62" customWidth="1"/>
    <col min="9473" max="9473" width="10.140625" style="62" customWidth="1"/>
    <col min="9474" max="9474" width="10.85546875" style="62" customWidth="1"/>
    <col min="9475" max="9475" width="13.140625" style="62" customWidth="1"/>
    <col min="9476" max="9476" width="13" style="62" customWidth="1"/>
    <col min="9477" max="9477" width="13.140625" style="62" customWidth="1"/>
    <col min="9478" max="9478" width="13.28515625" style="62" customWidth="1"/>
    <col min="9479" max="9727" width="9.140625" style="62"/>
    <col min="9728" max="9728" width="26.7109375" style="62" customWidth="1"/>
    <col min="9729" max="9729" width="10.140625" style="62" customWidth="1"/>
    <col min="9730" max="9730" width="10.85546875" style="62" customWidth="1"/>
    <col min="9731" max="9731" width="13.140625" style="62" customWidth="1"/>
    <col min="9732" max="9732" width="13" style="62" customWidth="1"/>
    <col min="9733" max="9733" width="13.140625" style="62" customWidth="1"/>
    <col min="9734" max="9734" width="13.28515625" style="62" customWidth="1"/>
    <col min="9735" max="9983" width="9.140625" style="62"/>
    <col min="9984" max="9984" width="26.7109375" style="62" customWidth="1"/>
    <col min="9985" max="9985" width="10.140625" style="62" customWidth="1"/>
    <col min="9986" max="9986" width="10.85546875" style="62" customWidth="1"/>
    <col min="9987" max="9987" width="13.140625" style="62" customWidth="1"/>
    <col min="9988" max="9988" width="13" style="62" customWidth="1"/>
    <col min="9989" max="9989" width="13.140625" style="62" customWidth="1"/>
    <col min="9990" max="9990" width="13.28515625" style="62" customWidth="1"/>
    <col min="9991" max="10239" width="9.140625" style="62"/>
    <col min="10240" max="10240" width="26.7109375" style="62" customWidth="1"/>
    <col min="10241" max="10241" width="10.140625" style="62" customWidth="1"/>
    <col min="10242" max="10242" width="10.85546875" style="62" customWidth="1"/>
    <col min="10243" max="10243" width="13.140625" style="62" customWidth="1"/>
    <col min="10244" max="10244" width="13" style="62" customWidth="1"/>
    <col min="10245" max="10245" width="13.140625" style="62" customWidth="1"/>
    <col min="10246" max="10246" width="13.28515625" style="62" customWidth="1"/>
    <col min="10247" max="10495" width="9.140625" style="62"/>
    <col min="10496" max="10496" width="26.7109375" style="62" customWidth="1"/>
    <col min="10497" max="10497" width="10.140625" style="62" customWidth="1"/>
    <col min="10498" max="10498" width="10.85546875" style="62" customWidth="1"/>
    <col min="10499" max="10499" width="13.140625" style="62" customWidth="1"/>
    <col min="10500" max="10500" width="13" style="62" customWidth="1"/>
    <col min="10501" max="10501" width="13.140625" style="62" customWidth="1"/>
    <col min="10502" max="10502" width="13.28515625" style="62" customWidth="1"/>
    <col min="10503" max="10751" width="9.140625" style="62"/>
    <col min="10752" max="10752" width="26.7109375" style="62" customWidth="1"/>
    <col min="10753" max="10753" width="10.140625" style="62" customWidth="1"/>
    <col min="10754" max="10754" width="10.85546875" style="62" customWidth="1"/>
    <col min="10755" max="10755" width="13.140625" style="62" customWidth="1"/>
    <col min="10756" max="10756" width="13" style="62" customWidth="1"/>
    <col min="10757" max="10757" width="13.140625" style="62" customWidth="1"/>
    <col min="10758" max="10758" width="13.28515625" style="62" customWidth="1"/>
    <col min="10759" max="11007" width="9.140625" style="62"/>
    <col min="11008" max="11008" width="26.7109375" style="62" customWidth="1"/>
    <col min="11009" max="11009" width="10.140625" style="62" customWidth="1"/>
    <col min="11010" max="11010" width="10.85546875" style="62" customWidth="1"/>
    <col min="11011" max="11011" width="13.140625" style="62" customWidth="1"/>
    <col min="11012" max="11012" width="13" style="62" customWidth="1"/>
    <col min="11013" max="11013" width="13.140625" style="62" customWidth="1"/>
    <col min="11014" max="11014" width="13.28515625" style="62" customWidth="1"/>
    <col min="11015" max="11263" width="9.140625" style="62"/>
    <col min="11264" max="11264" width="26.7109375" style="62" customWidth="1"/>
    <col min="11265" max="11265" width="10.140625" style="62" customWidth="1"/>
    <col min="11266" max="11266" width="10.85546875" style="62" customWidth="1"/>
    <col min="11267" max="11267" width="13.140625" style="62" customWidth="1"/>
    <col min="11268" max="11268" width="13" style="62" customWidth="1"/>
    <col min="11269" max="11269" width="13.140625" style="62" customWidth="1"/>
    <col min="11270" max="11270" width="13.28515625" style="62" customWidth="1"/>
    <col min="11271" max="11519" width="9.140625" style="62"/>
    <col min="11520" max="11520" width="26.7109375" style="62" customWidth="1"/>
    <col min="11521" max="11521" width="10.140625" style="62" customWidth="1"/>
    <col min="11522" max="11522" width="10.85546875" style="62" customWidth="1"/>
    <col min="11523" max="11523" width="13.140625" style="62" customWidth="1"/>
    <col min="11524" max="11524" width="13" style="62" customWidth="1"/>
    <col min="11525" max="11525" width="13.140625" style="62" customWidth="1"/>
    <col min="11526" max="11526" width="13.28515625" style="62" customWidth="1"/>
    <col min="11527" max="11775" width="9.140625" style="62"/>
    <col min="11776" max="11776" width="26.7109375" style="62" customWidth="1"/>
    <col min="11777" max="11777" width="10.140625" style="62" customWidth="1"/>
    <col min="11778" max="11778" width="10.85546875" style="62" customWidth="1"/>
    <col min="11779" max="11779" width="13.140625" style="62" customWidth="1"/>
    <col min="11780" max="11780" width="13" style="62" customWidth="1"/>
    <col min="11781" max="11781" width="13.140625" style="62" customWidth="1"/>
    <col min="11782" max="11782" width="13.28515625" style="62" customWidth="1"/>
    <col min="11783" max="12031" width="9.140625" style="62"/>
    <col min="12032" max="12032" width="26.7109375" style="62" customWidth="1"/>
    <col min="12033" max="12033" width="10.140625" style="62" customWidth="1"/>
    <col min="12034" max="12034" width="10.85546875" style="62" customWidth="1"/>
    <col min="12035" max="12035" width="13.140625" style="62" customWidth="1"/>
    <col min="12036" max="12036" width="13" style="62" customWidth="1"/>
    <col min="12037" max="12037" width="13.140625" style="62" customWidth="1"/>
    <col min="12038" max="12038" width="13.28515625" style="62" customWidth="1"/>
    <col min="12039" max="12287" width="9.140625" style="62"/>
    <col min="12288" max="12288" width="26.7109375" style="62" customWidth="1"/>
    <col min="12289" max="12289" width="10.140625" style="62" customWidth="1"/>
    <col min="12290" max="12290" width="10.85546875" style="62" customWidth="1"/>
    <col min="12291" max="12291" width="13.140625" style="62" customWidth="1"/>
    <col min="12292" max="12292" width="13" style="62" customWidth="1"/>
    <col min="12293" max="12293" width="13.140625" style="62" customWidth="1"/>
    <col min="12294" max="12294" width="13.28515625" style="62" customWidth="1"/>
    <col min="12295" max="12543" width="9.140625" style="62"/>
    <col min="12544" max="12544" width="26.7109375" style="62" customWidth="1"/>
    <col min="12545" max="12545" width="10.140625" style="62" customWidth="1"/>
    <col min="12546" max="12546" width="10.85546875" style="62" customWidth="1"/>
    <col min="12547" max="12547" width="13.140625" style="62" customWidth="1"/>
    <col min="12548" max="12548" width="13" style="62" customWidth="1"/>
    <col min="12549" max="12549" width="13.140625" style="62" customWidth="1"/>
    <col min="12550" max="12550" width="13.28515625" style="62" customWidth="1"/>
    <col min="12551" max="12799" width="9.140625" style="62"/>
    <col min="12800" max="12800" width="26.7109375" style="62" customWidth="1"/>
    <col min="12801" max="12801" width="10.140625" style="62" customWidth="1"/>
    <col min="12802" max="12802" width="10.85546875" style="62" customWidth="1"/>
    <col min="12803" max="12803" width="13.140625" style="62" customWidth="1"/>
    <col min="12804" max="12804" width="13" style="62" customWidth="1"/>
    <col min="12805" max="12805" width="13.140625" style="62" customWidth="1"/>
    <col min="12806" max="12806" width="13.28515625" style="62" customWidth="1"/>
    <col min="12807" max="13055" width="9.140625" style="62"/>
    <col min="13056" max="13056" width="26.7109375" style="62" customWidth="1"/>
    <col min="13057" max="13057" width="10.140625" style="62" customWidth="1"/>
    <col min="13058" max="13058" width="10.85546875" style="62" customWidth="1"/>
    <col min="13059" max="13059" width="13.140625" style="62" customWidth="1"/>
    <col min="13060" max="13060" width="13" style="62" customWidth="1"/>
    <col min="13061" max="13061" width="13.140625" style="62" customWidth="1"/>
    <col min="13062" max="13062" width="13.28515625" style="62" customWidth="1"/>
    <col min="13063" max="13311" width="9.140625" style="62"/>
    <col min="13312" max="13312" width="26.7109375" style="62" customWidth="1"/>
    <col min="13313" max="13313" width="10.140625" style="62" customWidth="1"/>
    <col min="13314" max="13314" width="10.85546875" style="62" customWidth="1"/>
    <col min="13315" max="13315" width="13.140625" style="62" customWidth="1"/>
    <col min="13316" max="13316" width="13" style="62" customWidth="1"/>
    <col min="13317" max="13317" width="13.140625" style="62" customWidth="1"/>
    <col min="13318" max="13318" width="13.28515625" style="62" customWidth="1"/>
    <col min="13319" max="13567" width="9.140625" style="62"/>
    <col min="13568" max="13568" width="26.7109375" style="62" customWidth="1"/>
    <col min="13569" max="13569" width="10.140625" style="62" customWidth="1"/>
    <col min="13570" max="13570" width="10.85546875" style="62" customWidth="1"/>
    <col min="13571" max="13571" width="13.140625" style="62" customWidth="1"/>
    <col min="13572" max="13572" width="13" style="62" customWidth="1"/>
    <col min="13573" max="13573" width="13.140625" style="62" customWidth="1"/>
    <col min="13574" max="13574" width="13.28515625" style="62" customWidth="1"/>
    <col min="13575" max="13823" width="9.140625" style="62"/>
    <col min="13824" max="13824" width="26.7109375" style="62" customWidth="1"/>
    <col min="13825" max="13825" width="10.140625" style="62" customWidth="1"/>
    <col min="13826" max="13826" width="10.85546875" style="62" customWidth="1"/>
    <col min="13827" max="13827" width="13.140625" style="62" customWidth="1"/>
    <col min="13828" max="13828" width="13" style="62" customWidth="1"/>
    <col min="13829" max="13829" width="13.140625" style="62" customWidth="1"/>
    <col min="13830" max="13830" width="13.28515625" style="62" customWidth="1"/>
    <col min="13831" max="14079" width="9.140625" style="62"/>
    <col min="14080" max="14080" width="26.7109375" style="62" customWidth="1"/>
    <col min="14081" max="14081" width="10.140625" style="62" customWidth="1"/>
    <col min="14082" max="14082" width="10.85546875" style="62" customWidth="1"/>
    <col min="14083" max="14083" width="13.140625" style="62" customWidth="1"/>
    <col min="14084" max="14084" width="13" style="62" customWidth="1"/>
    <col min="14085" max="14085" width="13.140625" style="62" customWidth="1"/>
    <col min="14086" max="14086" width="13.28515625" style="62" customWidth="1"/>
    <col min="14087" max="14335" width="9.140625" style="62"/>
    <col min="14336" max="14336" width="26.7109375" style="62" customWidth="1"/>
    <col min="14337" max="14337" width="10.140625" style="62" customWidth="1"/>
    <col min="14338" max="14338" width="10.85546875" style="62" customWidth="1"/>
    <col min="14339" max="14339" width="13.140625" style="62" customWidth="1"/>
    <col min="14340" max="14340" width="13" style="62" customWidth="1"/>
    <col min="14341" max="14341" width="13.140625" style="62" customWidth="1"/>
    <col min="14342" max="14342" width="13.28515625" style="62" customWidth="1"/>
    <col min="14343" max="14591" width="9.140625" style="62"/>
    <col min="14592" max="14592" width="26.7109375" style="62" customWidth="1"/>
    <col min="14593" max="14593" width="10.140625" style="62" customWidth="1"/>
    <col min="14594" max="14594" width="10.85546875" style="62" customWidth="1"/>
    <col min="14595" max="14595" width="13.140625" style="62" customWidth="1"/>
    <col min="14596" max="14596" width="13" style="62" customWidth="1"/>
    <col min="14597" max="14597" width="13.140625" style="62" customWidth="1"/>
    <col min="14598" max="14598" width="13.28515625" style="62" customWidth="1"/>
    <col min="14599" max="14847" width="9.140625" style="62"/>
    <col min="14848" max="14848" width="26.7109375" style="62" customWidth="1"/>
    <col min="14849" max="14849" width="10.140625" style="62" customWidth="1"/>
    <col min="14850" max="14850" width="10.85546875" style="62" customWidth="1"/>
    <col min="14851" max="14851" width="13.140625" style="62" customWidth="1"/>
    <col min="14852" max="14852" width="13" style="62" customWidth="1"/>
    <col min="14853" max="14853" width="13.140625" style="62" customWidth="1"/>
    <col min="14854" max="14854" width="13.28515625" style="62" customWidth="1"/>
    <col min="14855" max="15103" width="9.140625" style="62"/>
    <col min="15104" max="15104" width="26.7109375" style="62" customWidth="1"/>
    <col min="15105" max="15105" width="10.140625" style="62" customWidth="1"/>
    <col min="15106" max="15106" width="10.85546875" style="62" customWidth="1"/>
    <col min="15107" max="15107" width="13.140625" style="62" customWidth="1"/>
    <col min="15108" max="15108" width="13" style="62" customWidth="1"/>
    <col min="15109" max="15109" width="13.140625" style="62" customWidth="1"/>
    <col min="15110" max="15110" width="13.28515625" style="62" customWidth="1"/>
    <col min="15111" max="15359" width="9.140625" style="62"/>
    <col min="15360" max="15360" width="26.7109375" style="62" customWidth="1"/>
    <col min="15361" max="15361" width="10.140625" style="62" customWidth="1"/>
    <col min="15362" max="15362" width="10.85546875" style="62" customWidth="1"/>
    <col min="15363" max="15363" width="13.140625" style="62" customWidth="1"/>
    <col min="15364" max="15364" width="13" style="62" customWidth="1"/>
    <col min="15365" max="15365" width="13.140625" style="62" customWidth="1"/>
    <col min="15366" max="15366" width="13.28515625" style="62" customWidth="1"/>
    <col min="15367" max="15615" width="9.140625" style="62"/>
    <col min="15616" max="15616" width="26.7109375" style="62" customWidth="1"/>
    <col min="15617" max="15617" width="10.140625" style="62" customWidth="1"/>
    <col min="15618" max="15618" width="10.85546875" style="62" customWidth="1"/>
    <col min="15619" max="15619" width="13.140625" style="62" customWidth="1"/>
    <col min="15620" max="15620" width="13" style="62" customWidth="1"/>
    <col min="15621" max="15621" width="13.140625" style="62" customWidth="1"/>
    <col min="15622" max="15622" width="13.28515625" style="62" customWidth="1"/>
    <col min="15623" max="15871" width="9.140625" style="62"/>
    <col min="15872" max="15872" width="26.7109375" style="62" customWidth="1"/>
    <col min="15873" max="15873" width="10.140625" style="62" customWidth="1"/>
    <col min="15874" max="15874" width="10.85546875" style="62" customWidth="1"/>
    <col min="15875" max="15875" width="13.140625" style="62" customWidth="1"/>
    <col min="15876" max="15876" width="13" style="62" customWidth="1"/>
    <col min="15877" max="15877" width="13.140625" style="62" customWidth="1"/>
    <col min="15878" max="15878" width="13.28515625" style="62" customWidth="1"/>
    <col min="15879" max="16127" width="9.140625" style="62"/>
    <col min="16128" max="16128" width="26.7109375" style="62" customWidth="1"/>
    <col min="16129" max="16129" width="10.140625" style="62" customWidth="1"/>
    <col min="16130" max="16130" width="10.85546875" style="62" customWidth="1"/>
    <col min="16131" max="16131" width="13.140625" style="62" customWidth="1"/>
    <col min="16132" max="16132" width="13" style="62" customWidth="1"/>
    <col min="16133" max="16133" width="13.140625" style="62" customWidth="1"/>
    <col min="16134" max="16134" width="13.28515625" style="62" customWidth="1"/>
    <col min="16135" max="16384" width="9.140625" style="62"/>
  </cols>
  <sheetData>
    <row r="1" spans="1:6" ht="409.6" hidden="1" customHeight="1" x14ac:dyDescent="0.2"/>
    <row r="2" spans="1:6" ht="12.75" customHeight="1" x14ac:dyDescent="0.25">
      <c r="A2" s="144" t="s">
        <v>4868</v>
      </c>
      <c r="B2" s="145"/>
      <c r="C2" s="145"/>
      <c r="D2" s="145"/>
      <c r="E2" s="146"/>
      <c r="F2" s="147"/>
    </row>
    <row r="3" spans="1:6" ht="12.75" customHeight="1" x14ac:dyDescent="0.2">
      <c r="A3" s="138" t="s">
        <v>4661</v>
      </c>
      <c r="B3" s="139"/>
      <c r="C3" s="139"/>
      <c r="D3" s="140"/>
      <c r="E3" s="76" t="s">
        <v>4869</v>
      </c>
      <c r="F3" s="77" t="s">
        <v>4870</v>
      </c>
    </row>
    <row r="4" spans="1:6" ht="12.75" customHeight="1" x14ac:dyDescent="0.2">
      <c r="A4" s="141"/>
      <c r="B4" s="142"/>
      <c r="C4" s="142"/>
      <c r="D4" s="143"/>
      <c r="E4" s="78" t="s">
        <v>8978</v>
      </c>
      <c r="F4" s="79" t="s">
        <v>117</v>
      </c>
    </row>
    <row r="5" spans="1:6" ht="409.6" hidden="1" customHeight="1" x14ac:dyDescent="0.2"/>
    <row r="6" spans="1:6" ht="12.75" customHeight="1" x14ac:dyDescent="0.2">
      <c r="A6" s="80" t="s">
        <v>4871</v>
      </c>
      <c r="B6" s="81" t="s">
        <v>4872</v>
      </c>
      <c r="C6" s="82" t="s">
        <v>4870</v>
      </c>
      <c r="D6" s="82" t="s">
        <v>4873</v>
      </c>
      <c r="E6" s="82" t="s">
        <v>4874</v>
      </c>
      <c r="F6" s="83" t="s">
        <v>4875</v>
      </c>
    </row>
    <row r="7" spans="1:6" ht="409.6" hidden="1" customHeight="1" x14ac:dyDescent="0.2"/>
    <row r="8" spans="1:6" ht="25.5" customHeight="1" x14ac:dyDescent="0.2">
      <c r="A8" s="84" t="s">
        <v>4659</v>
      </c>
      <c r="B8" s="85" t="s">
        <v>7901</v>
      </c>
      <c r="C8" s="86" t="s">
        <v>9</v>
      </c>
      <c r="D8" s="87">
        <v>23.1</v>
      </c>
      <c r="E8" s="88">
        <v>880</v>
      </c>
      <c r="F8" s="89">
        <f>+D8*E8</f>
        <v>20328</v>
      </c>
    </row>
    <row r="9" spans="1:6" ht="409.6" hidden="1" customHeight="1" x14ac:dyDescent="0.2"/>
    <row r="10" spans="1:6" ht="25.5" customHeight="1" x14ac:dyDescent="0.2">
      <c r="A10" s="84" t="s">
        <v>5575</v>
      </c>
      <c r="B10" s="85" t="s">
        <v>5576</v>
      </c>
      <c r="C10" s="86" t="s">
        <v>106</v>
      </c>
      <c r="D10" s="87">
        <v>2.2710000000000001E-2</v>
      </c>
      <c r="E10" s="88">
        <v>297759</v>
      </c>
      <c r="F10" s="89">
        <f>+D10*E10</f>
        <v>6762.10689</v>
      </c>
    </row>
    <row r="11" spans="1:6" ht="409.6" hidden="1" customHeight="1" x14ac:dyDescent="0.2"/>
    <row r="12" spans="1:6" ht="25.5" customHeight="1" x14ac:dyDescent="0.2">
      <c r="A12" s="84" t="s">
        <v>7902</v>
      </c>
      <c r="B12" s="85" t="s">
        <v>7903</v>
      </c>
      <c r="C12" s="86" t="s">
        <v>9</v>
      </c>
      <c r="D12" s="87">
        <v>1.4133599999999999</v>
      </c>
      <c r="E12" s="88">
        <v>42200</v>
      </c>
      <c r="F12" s="89">
        <f>+D12*E12</f>
        <v>59643.792000000001</v>
      </c>
    </row>
    <row r="13" spans="1:6" ht="409.6" hidden="1" customHeight="1" x14ac:dyDescent="0.2"/>
    <row r="14" spans="1:6" ht="25.5" customHeight="1" x14ac:dyDescent="0.2">
      <c r="A14" s="84" t="s">
        <v>7904</v>
      </c>
      <c r="B14" s="85" t="s">
        <v>7905</v>
      </c>
      <c r="C14" s="86" t="s">
        <v>4880</v>
      </c>
      <c r="D14" s="87">
        <v>4.1270000000000001E-2</v>
      </c>
      <c r="E14" s="88">
        <v>70399</v>
      </c>
      <c r="F14" s="89">
        <f>+D14*E14</f>
        <v>2905.3667300000002</v>
      </c>
    </row>
    <row r="15" spans="1:6" ht="409.6" hidden="1" customHeight="1" x14ac:dyDescent="0.2"/>
    <row r="16" spans="1:6" ht="25.5" customHeight="1" x14ac:dyDescent="0.2">
      <c r="A16" s="84" t="s">
        <v>7906</v>
      </c>
      <c r="B16" s="85" t="s">
        <v>7907</v>
      </c>
      <c r="C16" s="86" t="s">
        <v>4880</v>
      </c>
      <c r="D16" s="87">
        <v>4.1270000000000001E-2</v>
      </c>
      <c r="E16" s="88">
        <v>64345</v>
      </c>
      <c r="F16" s="89">
        <f>+D16*E16</f>
        <v>2655.5181499999999</v>
      </c>
    </row>
    <row r="17" spans="1:6" ht="409.6" hidden="1" customHeight="1" x14ac:dyDescent="0.2"/>
    <row r="18" spans="1:6" ht="25.5" customHeight="1" x14ac:dyDescent="0.2">
      <c r="A18" s="84" t="s">
        <v>7908</v>
      </c>
      <c r="B18" s="85" t="s">
        <v>7909</v>
      </c>
      <c r="C18" s="86" t="s">
        <v>4880</v>
      </c>
      <c r="D18" s="87">
        <v>4.1270000000000001E-2</v>
      </c>
      <c r="E18" s="88">
        <v>69900</v>
      </c>
      <c r="F18" s="89">
        <f>+D18*E18</f>
        <v>2884.7730000000001</v>
      </c>
    </row>
    <row r="19" spans="1:6" ht="409.6" hidden="1" customHeight="1" x14ac:dyDescent="0.2"/>
    <row r="20" spans="1:6" ht="25.5" customHeight="1" x14ac:dyDescent="0.2">
      <c r="A20" s="84" t="s">
        <v>7910</v>
      </c>
      <c r="B20" s="85" t="s">
        <v>7911</v>
      </c>
      <c r="C20" s="86" t="s">
        <v>9</v>
      </c>
      <c r="D20" s="87">
        <v>5.2499999999999998E-2</v>
      </c>
      <c r="E20" s="88">
        <v>90020</v>
      </c>
      <c r="F20" s="89">
        <f>+D20*E20</f>
        <v>4726.05</v>
      </c>
    </row>
    <row r="21" spans="1:6" ht="409.6" hidden="1" customHeight="1" x14ac:dyDescent="0.2"/>
    <row r="22" spans="1:6" ht="25.5" customHeight="1" x14ac:dyDescent="0.2">
      <c r="A22" s="84" t="s">
        <v>7912</v>
      </c>
      <c r="B22" s="85" t="s">
        <v>7913</v>
      </c>
      <c r="C22" s="86" t="s">
        <v>117</v>
      </c>
      <c r="D22" s="87">
        <v>1.1499999999999999</v>
      </c>
      <c r="E22" s="88">
        <v>19000</v>
      </c>
      <c r="F22" s="89">
        <f>+D22*E22</f>
        <v>21850</v>
      </c>
    </row>
    <row r="23" spans="1:6" ht="409.6" hidden="1" customHeight="1" x14ac:dyDescent="0.2"/>
    <row r="24" spans="1:6" ht="25.5" customHeight="1" x14ac:dyDescent="0.2">
      <c r="A24" s="84" t="s">
        <v>4876</v>
      </c>
      <c r="B24" s="85" t="s">
        <v>4877</v>
      </c>
      <c r="C24" s="86" t="s">
        <v>1212</v>
      </c>
      <c r="D24" s="87">
        <v>0.2</v>
      </c>
      <c r="E24" s="88">
        <v>3690</v>
      </c>
      <c r="F24" s="89">
        <f>+D24*E24</f>
        <v>738</v>
      </c>
    </row>
    <row r="25" spans="1:6" ht="409.6" hidden="1" customHeight="1" x14ac:dyDescent="0.2"/>
    <row r="26" spans="1:6" ht="25.5" customHeight="1" thickBot="1" x14ac:dyDescent="0.25">
      <c r="A26" s="84" t="s">
        <v>7914</v>
      </c>
      <c r="B26" s="85" t="s">
        <v>7915</v>
      </c>
      <c r="C26" s="86" t="s">
        <v>9</v>
      </c>
      <c r="D26" s="87">
        <v>0.05</v>
      </c>
      <c r="E26" s="88">
        <v>11662</v>
      </c>
      <c r="F26" s="89">
        <f>+D26*E26</f>
        <v>583.1</v>
      </c>
    </row>
    <row r="27" spans="1:6" ht="409.6" hidden="1" customHeight="1" x14ac:dyDescent="0.2"/>
    <row r="28" spans="1:6" ht="13.5" customHeight="1" thickBot="1" x14ac:dyDescent="0.25">
      <c r="A28" s="90" t="s">
        <v>4883</v>
      </c>
      <c r="B28" s="91"/>
      <c r="C28" s="92">
        <v>57.060664364032498</v>
      </c>
      <c r="D28" s="91"/>
      <c r="E28" s="93" t="s">
        <v>4884</v>
      </c>
      <c r="F28" s="94">
        <f>+SUM(F8:F26)</f>
        <v>123076.70677</v>
      </c>
    </row>
    <row r="29" spans="1:6" ht="0.2" customHeight="1" x14ac:dyDescent="0.2"/>
    <row r="30" spans="1:6" ht="12.75" customHeight="1" x14ac:dyDescent="0.2">
      <c r="A30" s="80" t="s">
        <v>4871</v>
      </c>
      <c r="B30" s="81" t="s">
        <v>4885</v>
      </c>
      <c r="C30" s="82" t="s">
        <v>4870</v>
      </c>
      <c r="D30" s="82" t="s">
        <v>4873</v>
      </c>
      <c r="E30" s="82" t="s">
        <v>4874</v>
      </c>
      <c r="F30" s="83" t="s">
        <v>4875</v>
      </c>
    </row>
    <row r="31" spans="1:6" ht="409.6" hidden="1" customHeight="1" x14ac:dyDescent="0.2"/>
    <row r="32" spans="1:6" ht="25.5" customHeight="1" thickBot="1" x14ac:dyDescent="0.25">
      <c r="A32" s="84" t="s">
        <v>7916</v>
      </c>
      <c r="B32" s="85" t="s">
        <v>7917</v>
      </c>
      <c r="C32" s="86" t="s">
        <v>4888</v>
      </c>
      <c r="D32" s="87">
        <v>0.25755</v>
      </c>
      <c r="E32" s="88">
        <v>266178</v>
      </c>
      <c r="F32" s="89">
        <f>+D32*E32</f>
        <v>68554.143899999995</v>
      </c>
    </row>
    <row r="33" spans="1:6" ht="409.6" hidden="1" customHeight="1" x14ac:dyDescent="0.2"/>
    <row r="34" spans="1:6" ht="13.5" customHeight="1" thickBot="1" x14ac:dyDescent="0.25">
      <c r="A34" s="90" t="s">
        <v>4893</v>
      </c>
      <c r="B34" s="91"/>
      <c r="C34" s="92">
        <v>31.782841512320601</v>
      </c>
      <c r="D34" s="91"/>
      <c r="E34" s="93" t="s">
        <v>4884</v>
      </c>
      <c r="F34" s="94">
        <f>+F32</f>
        <v>68554.143899999995</v>
      </c>
    </row>
    <row r="35" spans="1:6" ht="0.2" customHeight="1" x14ac:dyDescent="0.2"/>
    <row r="36" spans="1:6" ht="12.75" customHeight="1" x14ac:dyDescent="0.2">
      <c r="A36" s="80" t="s">
        <v>4871</v>
      </c>
      <c r="B36" s="81" t="s">
        <v>4894</v>
      </c>
      <c r="C36" s="82" t="s">
        <v>4870</v>
      </c>
      <c r="D36" s="82" t="s">
        <v>4873</v>
      </c>
      <c r="E36" s="82" t="s">
        <v>4874</v>
      </c>
      <c r="F36" s="83" t="s">
        <v>4875</v>
      </c>
    </row>
    <row r="37" spans="1:6" ht="409.6" hidden="1" customHeight="1" x14ac:dyDescent="0.2"/>
    <row r="38" spans="1:6" ht="25.5" customHeight="1" thickBot="1" x14ac:dyDescent="0.25">
      <c r="A38" s="84" t="s">
        <v>4895</v>
      </c>
      <c r="B38" s="85" t="s">
        <v>4896</v>
      </c>
      <c r="C38" s="86" t="s">
        <v>4897</v>
      </c>
      <c r="D38" s="87">
        <v>0.05</v>
      </c>
      <c r="E38" s="88">
        <v>68554</v>
      </c>
      <c r="F38" s="89">
        <f>+D38*E38</f>
        <v>3427.7000000000003</v>
      </c>
    </row>
    <row r="39" spans="1:6" ht="409.6" hidden="1" customHeight="1" x14ac:dyDescent="0.2"/>
    <row r="40" spans="1:6" ht="13.5" customHeight="1" thickBot="1" x14ac:dyDescent="0.25">
      <c r="A40" s="90" t="s">
        <v>4898</v>
      </c>
      <c r="B40" s="91"/>
      <c r="C40" s="92">
        <v>1.58928116089849</v>
      </c>
      <c r="D40" s="91"/>
      <c r="E40" s="93" t="s">
        <v>4884</v>
      </c>
      <c r="F40" s="94">
        <f>+F38</f>
        <v>3427.7000000000003</v>
      </c>
    </row>
    <row r="41" spans="1:6" ht="0.2" customHeight="1" x14ac:dyDescent="0.2"/>
    <row r="42" spans="1:6" ht="12.75" customHeight="1" x14ac:dyDescent="0.2">
      <c r="A42" s="80" t="s">
        <v>4871</v>
      </c>
      <c r="B42" s="81" t="s">
        <v>4899</v>
      </c>
      <c r="C42" s="82" t="s">
        <v>4870</v>
      </c>
      <c r="D42" s="82" t="s">
        <v>4873</v>
      </c>
      <c r="E42" s="82" t="s">
        <v>4874</v>
      </c>
      <c r="F42" s="83" t="s">
        <v>4875</v>
      </c>
    </row>
    <row r="43" spans="1:6" ht="409.6" hidden="1" customHeight="1" x14ac:dyDescent="0.2"/>
    <row r="44" spans="1:6" ht="25.5" customHeight="1" x14ac:dyDescent="0.2">
      <c r="A44" s="84" t="s">
        <v>5012</v>
      </c>
      <c r="B44" s="85" t="s">
        <v>5013</v>
      </c>
      <c r="C44" s="86" t="s">
        <v>109</v>
      </c>
      <c r="D44" s="87">
        <v>5.9880000000000003E-2</v>
      </c>
      <c r="E44" s="88">
        <v>23200</v>
      </c>
      <c r="F44" s="89">
        <f>+D44*E44</f>
        <v>1389.2160000000001</v>
      </c>
    </row>
    <row r="45" spans="1:6" ht="409.6" hidden="1" customHeight="1" x14ac:dyDescent="0.2"/>
    <row r="46" spans="1:6" ht="25.5" customHeight="1" x14ac:dyDescent="0.2">
      <c r="A46" s="84" t="s">
        <v>5075</v>
      </c>
      <c r="B46" s="85" t="s">
        <v>5076</v>
      </c>
      <c r="C46" s="86" t="s">
        <v>109</v>
      </c>
      <c r="D46" s="87">
        <v>0.16667000000000001</v>
      </c>
      <c r="E46" s="88">
        <v>30495</v>
      </c>
      <c r="F46" s="89">
        <f>+D46*E46</f>
        <v>5082.6016500000005</v>
      </c>
    </row>
    <row r="47" spans="1:6" ht="409.6" hidden="1" customHeight="1" x14ac:dyDescent="0.2"/>
    <row r="48" spans="1:6" ht="25.5" customHeight="1" thickBot="1" x14ac:dyDescent="0.25">
      <c r="A48" s="84" t="s">
        <v>7918</v>
      </c>
      <c r="B48" s="85" t="s">
        <v>7919</v>
      </c>
      <c r="C48" s="86" t="s">
        <v>109</v>
      </c>
      <c r="D48" s="87">
        <v>0.16667000000000001</v>
      </c>
      <c r="E48" s="88">
        <v>9125</v>
      </c>
      <c r="F48" s="89">
        <f>+D48*E48</f>
        <v>1520.8637500000002</v>
      </c>
    </row>
    <row r="49" spans="1:6" ht="409.6" hidden="1" customHeight="1" x14ac:dyDescent="0.2"/>
    <row r="50" spans="1:6" ht="13.5" customHeight="1" thickBot="1" x14ac:dyDescent="0.25">
      <c r="A50" s="90" t="s">
        <v>4904</v>
      </c>
      <c r="B50" s="91"/>
      <c r="C50" s="92">
        <v>3.7056955423167</v>
      </c>
      <c r="D50" s="91"/>
      <c r="E50" s="93" t="s">
        <v>4884</v>
      </c>
      <c r="F50" s="94">
        <f>+SUM(F44:F48)</f>
        <v>7992.6814000000013</v>
      </c>
    </row>
    <row r="51" spans="1:6" ht="0.2" customHeight="1" x14ac:dyDescent="0.2"/>
    <row r="52" spans="1:6" ht="12.75" customHeight="1" x14ac:dyDescent="0.2">
      <c r="A52" s="80" t="s">
        <v>4871</v>
      </c>
      <c r="B52" s="81" t="s">
        <v>4905</v>
      </c>
      <c r="C52" s="82" t="s">
        <v>4870</v>
      </c>
      <c r="D52" s="82" t="s">
        <v>4873</v>
      </c>
      <c r="E52" s="82" t="s">
        <v>4874</v>
      </c>
      <c r="F52" s="83" t="s">
        <v>4875</v>
      </c>
    </row>
    <row r="53" spans="1:6" ht="409.6" hidden="1" customHeight="1" x14ac:dyDescent="0.2"/>
    <row r="54" spans="1:6" ht="25.5" customHeight="1" thickBot="1" x14ac:dyDescent="0.25">
      <c r="A54" s="84" t="s">
        <v>4906</v>
      </c>
      <c r="B54" s="85" t="s">
        <v>4907</v>
      </c>
      <c r="C54" s="86" t="s">
        <v>9</v>
      </c>
      <c r="D54" s="87">
        <v>6.7349999999999993E-2</v>
      </c>
      <c r="E54" s="88">
        <v>187721</v>
      </c>
      <c r="F54" s="89">
        <f>+D54*E54</f>
        <v>12643.009349999998</v>
      </c>
    </row>
    <row r="55" spans="1:6" ht="409.6" hidden="1" customHeight="1" x14ac:dyDescent="0.2"/>
    <row r="56" spans="1:6" ht="13.5" customHeight="1" thickBot="1" x14ac:dyDescent="0.25">
      <c r="A56" s="90" t="s">
        <v>4908</v>
      </c>
      <c r="B56" s="91"/>
      <c r="C56" s="92">
        <v>5.86151742043163</v>
      </c>
      <c r="D56" s="91"/>
      <c r="E56" s="93" t="s">
        <v>4884</v>
      </c>
      <c r="F56" s="94">
        <f>+F54</f>
        <v>12643.009349999998</v>
      </c>
    </row>
    <row r="57" spans="1:6" ht="0.2" customHeight="1" thickBot="1" x14ac:dyDescent="0.25"/>
    <row r="58" spans="1:6" ht="12.75" customHeight="1" thickBot="1" x14ac:dyDescent="0.3">
      <c r="A58" s="135" t="s">
        <v>4909</v>
      </c>
      <c r="B58" s="136"/>
      <c r="C58" s="136"/>
      <c r="D58" s="136"/>
      <c r="E58" s="137"/>
      <c r="F58" s="165">
        <f>+SUM(F56,F50,F40,F34,F28)</f>
        <v>215694.24142000001</v>
      </c>
    </row>
    <row r="59" spans="1:6" ht="12.75" customHeight="1" x14ac:dyDescent="0.2"/>
    <row r="60" spans="1:6" ht="12.75" customHeight="1" x14ac:dyDescent="0.2"/>
    <row r="61" spans="1:6" ht="409.6" hidden="1" customHeight="1" x14ac:dyDescent="0.2"/>
    <row r="62" spans="1:6" ht="12.75" customHeight="1" x14ac:dyDescent="0.25">
      <c r="A62" s="144" t="s">
        <v>4868</v>
      </c>
      <c r="B62" s="145"/>
      <c r="C62" s="145"/>
      <c r="D62" s="145"/>
      <c r="E62" s="146"/>
      <c r="F62" s="147"/>
    </row>
    <row r="63" spans="1:6" ht="12.75" customHeight="1" x14ac:dyDescent="0.2">
      <c r="A63" s="138" t="s">
        <v>4663</v>
      </c>
      <c r="B63" s="139"/>
      <c r="C63" s="139"/>
      <c r="D63" s="140"/>
      <c r="E63" s="76" t="s">
        <v>4869</v>
      </c>
      <c r="F63" s="77" t="s">
        <v>4870</v>
      </c>
    </row>
    <row r="64" spans="1:6" ht="12.75" customHeight="1" x14ac:dyDescent="0.2">
      <c r="A64" s="141"/>
      <c r="B64" s="142"/>
      <c r="C64" s="142"/>
      <c r="D64" s="143"/>
      <c r="E64" s="78" t="s">
        <v>8980</v>
      </c>
      <c r="F64" s="79" t="s">
        <v>117</v>
      </c>
    </row>
    <row r="65" spans="1:6" ht="409.6" hidden="1" customHeight="1" x14ac:dyDescent="0.2"/>
    <row r="66" spans="1:6" ht="12.75" customHeight="1" x14ac:dyDescent="0.2">
      <c r="A66" s="80" t="s">
        <v>4871</v>
      </c>
      <c r="B66" s="81" t="s">
        <v>4872</v>
      </c>
      <c r="C66" s="82" t="s">
        <v>4870</v>
      </c>
      <c r="D66" s="82" t="s">
        <v>4873</v>
      </c>
      <c r="E66" s="82" t="s">
        <v>4874</v>
      </c>
      <c r="F66" s="83" t="s">
        <v>4875</v>
      </c>
    </row>
    <row r="67" spans="1:6" ht="409.6" hidden="1" customHeight="1" x14ac:dyDescent="0.2"/>
    <row r="68" spans="1:6" ht="25.5" customHeight="1" x14ac:dyDescent="0.2">
      <c r="A68" s="84" t="s">
        <v>7920</v>
      </c>
      <c r="B68" s="85" t="s">
        <v>7921</v>
      </c>
      <c r="C68" s="86" t="s">
        <v>117</v>
      </c>
      <c r="D68" s="87">
        <v>1.05</v>
      </c>
      <c r="E68" s="88">
        <v>28211</v>
      </c>
      <c r="F68" s="89">
        <f>+D68*E68</f>
        <v>29621.550000000003</v>
      </c>
    </row>
    <row r="69" spans="1:6" ht="409.6" hidden="1" customHeight="1" x14ac:dyDescent="0.2"/>
    <row r="70" spans="1:6" ht="25.5" customHeight="1" thickBot="1" x14ac:dyDescent="0.25">
      <c r="A70" s="84" t="s">
        <v>7922</v>
      </c>
      <c r="B70" s="85" t="s">
        <v>7923</v>
      </c>
      <c r="C70" s="86" t="s">
        <v>9</v>
      </c>
      <c r="D70" s="87">
        <v>0.25</v>
      </c>
      <c r="E70" s="88">
        <v>9280</v>
      </c>
      <c r="F70" s="89">
        <f>+D70*E70</f>
        <v>2320</v>
      </c>
    </row>
    <row r="71" spans="1:6" ht="409.6" hidden="1" customHeight="1" x14ac:dyDescent="0.2"/>
    <row r="72" spans="1:6" ht="13.5" customHeight="1" thickBot="1" x14ac:dyDescent="0.25">
      <c r="A72" s="90" t="s">
        <v>4883</v>
      </c>
      <c r="B72" s="91"/>
      <c r="C72" s="92">
        <v>78.562644498007799</v>
      </c>
      <c r="D72" s="91"/>
      <c r="E72" s="93" t="s">
        <v>4884</v>
      </c>
      <c r="F72" s="94">
        <f>+SUM(F68:F70)</f>
        <v>31941.550000000003</v>
      </c>
    </row>
    <row r="73" spans="1:6" ht="0.2" customHeight="1" x14ac:dyDescent="0.2"/>
    <row r="74" spans="1:6" ht="12.75" customHeight="1" x14ac:dyDescent="0.2">
      <c r="A74" s="80" t="s">
        <v>4871</v>
      </c>
      <c r="B74" s="81" t="s">
        <v>4885</v>
      </c>
      <c r="C74" s="82" t="s">
        <v>4870</v>
      </c>
      <c r="D74" s="82" t="s">
        <v>4873</v>
      </c>
      <c r="E74" s="82" t="s">
        <v>4874</v>
      </c>
      <c r="F74" s="83" t="s">
        <v>4875</v>
      </c>
    </row>
    <row r="75" spans="1:6" ht="409.6" hidden="1" customHeight="1" x14ac:dyDescent="0.2"/>
    <row r="76" spans="1:6" ht="25.5" customHeight="1" thickBot="1" x14ac:dyDescent="0.25">
      <c r="A76" s="84" t="s">
        <v>7924</v>
      </c>
      <c r="B76" s="85" t="s">
        <v>7925</v>
      </c>
      <c r="C76" s="86" t="s">
        <v>4888</v>
      </c>
      <c r="D76" s="87">
        <v>0.01</v>
      </c>
      <c r="E76" s="88">
        <v>745883</v>
      </c>
      <c r="F76" s="89">
        <f>+D76*E76</f>
        <v>7458.83</v>
      </c>
    </row>
    <row r="77" spans="1:6" ht="409.6" hidden="1" customHeight="1" x14ac:dyDescent="0.2"/>
    <row r="78" spans="1:6" ht="13.5" customHeight="1" thickBot="1" x14ac:dyDescent="0.25">
      <c r="A78" s="90" t="s">
        <v>4893</v>
      </c>
      <c r="B78" s="91"/>
      <c r="C78" s="92">
        <v>18.3457130208077</v>
      </c>
      <c r="D78" s="91"/>
      <c r="E78" s="93" t="s">
        <v>4884</v>
      </c>
      <c r="F78" s="94">
        <f>+F76</f>
        <v>7458.83</v>
      </c>
    </row>
    <row r="79" spans="1:6" ht="0.2" customHeight="1" x14ac:dyDescent="0.2"/>
    <row r="80" spans="1:6" ht="12.75" customHeight="1" x14ac:dyDescent="0.2">
      <c r="A80" s="80" t="s">
        <v>4871</v>
      </c>
      <c r="B80" s="81" t="s">
        <v>4894</v>
      </c>
      <c r="C80" s="82" t="s">
        <v>4870</v>
      </c>
      <c r="D80" s="82" t="s">
        <v>4873</v>
      </c>
      <c r="E80" s="82" t="s">
        <v>4874</v>
      </c>
      <c r="F80" s="83" t="s">
        <v>4875</v>
      </c>
    </row>
    <row r="81" spans="1:6" ht="409.6" hidden="1" customHeight="1" x14ac:dyDescent="0.2"/>
    <row r="82" spans="1:6" ht="25.5" customHeight="1" thickBot="1" x14ac:dyDescent="0.25">
      <c r="A82" s="84" t="s">
        <v>4895</v>
      </c>
      <c r="B82" s="85" t="s">
        <v>4896</v>
      </c>
      <c r="C82" s="86" t="s">
        <v>4897</v>
      </c>
      <c r="D82" s="87">
        <v>0.05</v>
      </c>
      <c r="E82" s="88">
        <v>7459</v>
      </c>
      <c r="F82" s="89">
        <f>+D82*E82</f>
        <v>372.95000000000005</v>
      </c>
    </row>
    <row r="83" spans="1:6" ht="409.6" hidden="1" customHeight="1" x14ac:dyDescent="0.2"/>
    <row r="84" spans="1:6" ht="13.5" customHeight="1" thickBot="1" x14ac:dyDescent="0.25">
      <c r="A84" s="90" t="s">
        <v>4898</v>
      </c>
      <c r="B84" s="91"/>
      <c r="C84" s="92">
        <v>0.91740862806827705</v>
      </c>
      <c r="D84" s="91"/>
      <c r="E84" s="93" t="s">
        <v>4884</v>
      </c>
      <c r="F84" s="94">
        <f>+F82</f>
        <v>372.95000000000005</v>
      </c>
    </row>
    <row r="85" spans="1:6" ht="0.2" customHeight="1" x14ac:dyDescent="0.2"/>
    <row r="86" spans="1:6" ht="12.75" customHeight="1" x14ac:dyDescent="0.2">
      <c r="A86" s="80" t="s">
        <v>4871</v>
      </c>
      <c r="B86" s="81" t="s">
        <v>4899</v>
      </c>
      <c r="C86" s="82" t="s">
        <v>4870</v>
      </c>
      <c r="D86" s="82" t="s">
        <v>4873</v>
      </c>
      <c r="E86" s="82" t="s">
        <v>4874</v>
      </c>
      <c r="F86" s="83" t="s">
        <v>4875</v>
      </c>
    </row>
    <row r="87" spans="1:6" ht="409.6" hidden="1" customHeight="1" x14ac:dyDescent="0.2"/>
    <row r="88" spans="1:6" ht="25.5" customHeight="1" x14ac:dyDescent="0.2">
      <c r="A88" s="84" t="s">
        <v>5012</v>
      </c>
      <c r="B88" s="85" t="s">
        <v>5013</v>
      </c>
      <c r="C88" s="86" t="s">
        <v>109</v>
      </c>
      <c r="D88" s="87">
        <v>3.1900000000000001E-3</v>
      </c>
      <c r="E88" s="88">
        <v>23200</v>
      </c>
      <c r="F88" s="89">
        <f>+D88*E88</f>
        <v>74.00800000000001</v>
      </c>
    </row>
    <row r="89" spans="1:6" ht="409.6" hidden="1" customHeight="1" x14ac:dyDescent="0.2"/>
    <row r="90" spans="1:6" ht="25.5" customHeight="1" thickBot="1" x14ac:dyDescent="0.25">
      <c r="A90" s="84" t="s">
        <v>7926</v>
      </c>
      <c r="B90" s="85" t="s">
        <v>7927</v>
      </c>
      <c r="C90" s="86" t="s">
        <v>2033</v>
      </c>
      <c r="D90" s="87">
        <v>1.4999999999999999E-2</v>
      </c>
      <c r="E90" s="88">
        <v>34800</v>
      </c>
      <c r="F90" s="89">
        <f>+D90*E90</f>
        <v>522</v>
      </c>
    </row>
    <row r="91" spans="1:6" ht="409.6" hidden="1" customHeight="1" x14ac:dyDescent="0.2"/>
    <row r="92" spans="1:6" ht="13.5" customHeight="1" thickBot="1" x14ac:dyDescent="0.25">
      <c r="A92" s="90" t="s">
        <v>4904</v>
      </c>
      <c r="B92" s="91"/>
      <c r="C92" s="92">
        <v>1.4658861724629799</v>
      </c>
      <c r="D92" s="91"/>
      <c r="E92" s="93" t="s">
        <v>4884</v>
      </c>
      <c r="F92" s="94">
        <f>+SUM(F88:F90)</f>
        <v>596.00800000000004</v>
      </c>
    </row>
    <row r="93" spans="1:6" ht="0.2" customHeight="1" x14ac:dyDescent="0.2"/>
    <row r="94" spans="1:6" ht="12.75" customHeight="1" x14ac:dyDescent="0.2">
      <c r="A94" s="80" t="s">
        <v>4871</v>
      </c>
      <c r="B94" s="81" t="s">
        <v>4905</v>
      </c>
      <c r="C94" s="82" t="s">
        <v>4870</v>
      </c>
      <c r="D94" s="82" t="s">
        <v>4873</v>
      </c>
      <c r="E94" s="82" t="s">
        <v>4874</v>
      </c>
      <c r="F94" s="83" t="s">
        <v>4875</v>
      </c>
    </row>
    <row r="95" spans="1:6" ht="409.6" hidden="1" customHeight="1" x14ac:dyDescent="0.2"/>
    <row r="96" spans="1:6" ht="25.5" customHeight="1" thickBot="1" x14ac:dyDescent="0.25">
      <c r="A96" s="84" t="s">
        <v>5511</v>
      </c>
      <c r="B96" s="85" t="s">
        <v>5512</v>
      </c>
      <c r="C96" s="86" t="s">
        <v>7</v>
      </c>
      <c r="D96" s="87">
        <v>3</v>
      </c>
      <c r="E96" s="88">
        <v>96</v>
      </c>
      <c r="F96" s="89">
        <f>+D96*E96</f>
        <v>288</v>
      </c>
    </row>
    <row r="97" spans="1:6" ht="409.6" hidden="1" customHeight="1" x14ac:dyDescent="0.2"/>
    <row r="98" spans="1:6" ht="13.5" customHeight="1" thickBot="1" x14ac:dyDescent="0.25">
      <c r="A98" s="90" t="s">
        <v>4908</v>
      </c>
      <c r="B98" s="91"/>
      <c r="C98" s="92">
        <v>0.70834768065325404</v>
      </c>
      <c r="D98" s="91"/>
      <c r="E98" s="93" t="s">
        <v>4884</v>
      </c>
      <c r="F98" s="94">
        <f>+F96</f>
        <v>288</v>
      </c>
    </row>
    <row r="99" spans="1:6" ht="0.2" customHeight="1" thickBot="1" x14ac:dyDescent="0.25"/>
    <row r="100" spans="1:6" ht="12.75" customHeight="1" thickBot="1" x14ac:dyDescent="0.3">
      <c r="A100" s="135" t="s">
        <v>4909</v>
      </c>
      <c r="B100" s="136"/>
      <c r="C100" s="136"/>
      <c r="D100" s="136"/>
      <c r="E100" s="137"/>
      <c r="F100" s="165">
        <f>+SUM(F72,F78,F84,F92,F98)</f>
        <v>40657.338000000003</v>
      </c>
    </row>
    <row r="101" spans="1:6" ht="12.75" customHeight="1" x14ac:dyDescent="0.2"/>
    <row r="102" spans="1:6" ht="12.75" customHeight="1" x14ac:dyDescent="0.2"/>
    <row r="103" spans="1:6" ht="409.6" hidden="1" customHeight="1" x14ac:dyDescent="0.2"/>
    <row r="104" spans="1:6" ht="12.75" customHeight="1" x14ac:dyDescent="0.25">
      <c r="A104" s="144" t="s">
        <v>4868</v>
      </c>
      <c r="B104" s="145"/>
      <c r="C104" s="145"/>
      <c r="D104" s="145"/>
      <c r="E104" s="146"/>
      <c r="F104" s="147"/>
    </row>
    <row r="105" spans="1:6" ht="12.75" customHeight="1" x14ac:dyDescent="0.2">
      <c r="A105" s="138" t="s">
        <v>4665</v>
      </c>
      <c r="B105" s="139"/>
      <c r="C105" s="139"/>
      <c r="D105" s="140"/>
      <c r="E105" s="76" t="s">
        <v>4869</v>
      </c>
      <c r="F105" s="77" t="s">
        <v>4870</v>
      </c>
    </row>
    <row r="106" spans="1:6" ht="12.75" customHeight="1" x14ac:dyDescent="0.2">
      <c r="A106" s="141"/>
      <c r="B106" s="142"/>
      <c r="C106" s="142"/>
      <c r="D106" s="143"/>
      <c r="E106" s="78" t="s">
        <v>8981</v>
      </c>
      <c r="F106" s="79" t="s">
        <v>117</v>
      </c>
    </row>
    <row r="107" spans="1:6" ht="409.6" hidden="1" customHeight="1" x14ac:dyDescent="0.2"/>
    <row r="108" spans="1:6" ht="12.75" customHeight="1" x14ac:dyDescent="0.2">
      <c r="A108" s="80" t="s">
        <v>4871</v>
      </c>
      <c r="B108" s="81" t="s">
        <v>4872</v>
      </c>
      <c r="C108" s="82" t="s">
        <v>4870</v>
      </c>
      <c r="D108" s="82" t="s">
        <v>4873</v>
      </c>
      <c r="E108" s="82" t="s">
        <v>4874</v>
      </c>
      <c r="F108" s="83" t="s">
        <v>4875</v>
      </c>
    </row>
    <row r="109" spans="1:6" ht="409.6" hidden="1" customHeight="1" x14ac:dyDescent="0.2"/>
    <row r="110" spans="1:6" ht="25.5" customHeight="1" x14ac:dyDescent="0.2">
      <c r="A110" s="84" t="s">
        <v>7928</v>
      </c>
      <c r="B110" s="85" t="s">
        <v>7929</v>
      </c>
      <c r="C110" s="86" t="s">
        <v>117</v>
      </c>
      <c r="D110" s="87">
        <v>1.05</v>
      </c>
      <c r="E110" s="88">
        <v>98440</v>
      </c>
      <c r="F110" s="89">
        <f>+D110*E110</f>
        <v>103362</v>
      </c>
    </row>
    <row r="111" spans="1:6" ht="409.6" hidden="1" customHeight="1" x14ac:dyDescent="0.2"/>
    <row r="112" spans="1:6" ht="25.5" customHeight="1" x14ac:dyDescent="0.2">
      <c r="A112" s="84" t="s">
        <v>7855</v>
      </c>
      <c r="B112" s="85" t="s">
        <v>7856</v>
      </c>
      <c r="C112" s="86" t="s">
        <v>9</v>
      </c>
      <c r="D112" s="87">
        <v>6</v>
      </c>
      <c r="E112" s="88">
        <v>81</v>
      </c>
      <c r="F112" s="89">
        <f>+D112*E112</f>
        <v>486</v>
      </c>
    </row>
    <row r="113" spans="1:6" ht="409.6" hidden="1" customHeight="1" x14ac:dyDescent="0.2"/>
    <row r="114" spans="1:6" ht="25.5" customHeight="1" thickBot="1" x14ac:dyDescent="0.25">
      <c r="A114" s="84" t="s">
        <v>7930</v>
      </c>
      <c r="B114" s="85" t="s">
        <v>7931</v>
      </c>
      <c r="C114" s="86" t="s">
        <v>4971</v>
      </c>
      <c r="D114" s="87">
        <v>0.13793</v>
      </c>
      <c r="E114" s="88">
        <v>10000</v>
      </c>
      <c r="F114" s="89">
        <f>+D114*E114</f>
        <v>1379.3</v>
      </c>
    </row>
    <row r="115" spans="1:6" ht="409.6" hidden="1" customHeight="1" x14ac:dyDescent="0.2"/>
    <row r="116" spans="1:6" ht="13.5" customHeight="1" thickBot="1" x14ac:dyDescent="0.25">
      <c r="A116" s="90" t="s">
        <v>4883</v>
      </c>
      <c r="B116" s="91"/>
      <c r="C116" s="92">
        <v>89.729771213684501</v>
      </c>
      <c r="D116" s="91"/>
      <c r="E116" s="93" t="s">
        <v>4884</v>
      </c>
      <c r="F116" s="94">
        <f>+SUM(F110:F114)</f>
        <v>105227.3</v>
      </c>
    </row>
    <row r="117" spans="1:6" ht="0.2" customHeight="1" x14ac:dyDescent="0.2"/>
    <row r="118" spans="1:6" ht="12.75" customHeight="1" x14ac:dyDescent="0.2">
      <c r="A118" s="80" t="s">
        <v>4871</v>
      </c>
      <c r="B118" s="81" t="s">
        <v>4885</v>
      </c>
      <c r="C118" s="82" t="s">
        <v>4870</v>
      </c>
      <c r="D118" s="82" t="s">
        <v>4873</v>
      </c>
      <c r="E118" s="82" t="s">
        <v>4874</v>
      </c>
      <c r="F118" s="83" t="s">
        <v>4875</v>
      </c>
    </row>
    <row r="119" spans="1:6" ht="409.6" hidden="1" customHeight="1" x14ac:dyDescent="0.2"/>
    <row r="120" spans="1:6" ht="25.5" customHeight="1" thickBot="1" x14ac:dyDescent="0.25">
      <c r="A120" s="84" t="s">
        <v>7924</v>
      </c>
      <c r="B120" s="85" t="s">
        <v>7925</v>
      </c>
      <c r="C120" s="86" t="s">
        <v>4888</v>
      </c>
      <c r="D120" s="87">
        <v>1.4999999999999999E-2</v>
      </c>
      <c r="E120" s="88">
        <v>745883</v>
      </c>
      <c r="F120" s="89">
        <f>+D120*E120</f>
        <v>11188.244999999999</v>
      </c>
    </row>
    <row r="121" spans="1:6" ht="409.6" hidden="1" customHeight="1" x14ac:dyDescent="0.2"/>
    <row r="122" spans="1:6" ht="13.5" customHeight="1" thickBot="1" x14ac:dyDescent="0.25">
      <c r="A122" s="90" t="s">
        <v>4893</v>
      </c>
      <c r="B122" s="91"/>
      <c r="C122" s="92">
        <v>9.5402955547407302</v>
      </c>
      <c r="D122" s="91"/>
      <c r="E122" s="93" t="s">
        <v>4884</v>
      </c>
      <c r="F122" s="94">
        <f>+F120</f>
        <v>11188.244999999999</v>
      </c>
    </row>
    <row r="123" spans="1:6" ht="0.2" customHeight="1" x14ac:dyDescent="0.2"/>
    <row r="124" spans="1:6" ht="12.75" customHeight="1" x14ac:dyDescent="0.2">
      <c r="A124" s="80" t="s">
        <v>4871</v>
      </c>
      <c r="B124" s="81" t="s">
        <v>4894</v>
      </c>
      <c r="C124" s="82" t="s">
        <v>4870</v>
      </c>
      <c r="D124" s="82" t="s">
        <v>4873</v>
      </c>
      <c r="E124" s="82" t="s">
        <v>4874</v>
      </c>
      <c r="F124" s="83" t="s">
        <v>4875</v>
      </c>
    </row>
    <row r="125" spans="1:6" ht="409.6" hidden="1" customHeight="1" x14ac:dyDescent="0.2"/>
    <row r="126" spans="1:6" ht="25.5" customHeight="1" thickBot="1" x14ac:dyDescent="0.25">
      <c r="A126" s="84" t="s">
        <v>4895</v>
      </c>
      <c r="B126" s="85" t="s">
        <v>4896</v>
      </c>
      <c r="C126" s="86" t="s">
        <v>4897</v>
      </c>
      <c r="D126" s="87">
        <v>0.05</v>
      </c>
      <c r="E126" s="88">
        <v>11188</v>
      </c>
      <c r="F126" s="89">
        <f>+D126*E126</f>
        <v>559.4</v>
      </c>
    </row>
    <row r="127" spans="1:6" ht="409.6" hidden="1" customHeight="1" x14ac:dyDescent="0.2"/>
    <row r="128" spans="1:6" ht="13.5" customHeight="1" thickBot="1" x14ac:dyDescent="0.25">
      <c r="A128" s="90" t="s">
        <v>4898</v>
      </c>
      <c r="B128" s="91"/>
      <c r="C128" s="92">
        <v>0.47667368744190802</v>
      </c>
      <c r="D128" s="91"/>
      <c r="E128" s="93" t="s">
        <v>4884</v>
      </c>
      <c r="F128" s="94">
        <f>+F126</f>
        <v>559.4</v>
      </c>
    </row>
    <row r="129" spans="1:6" ht="0.2" customHeight="1" x14ac:dyDescent="0.2"/>
    <row r="130" spans="1:6" ht="12.75" customHeight="1" x14ac:dyDescent="0.2">
      <c r="A130" s="80" t="s">
        <v>4871</v>
      </c>
      <c r="B130" s="81" t="s">
        <v>4899</v>
      </c>
      <c r="C130" s="82" t="s">
        <v>4870</v>
      </c>
      <c r="D130" s="82" t="s">
        <v>4873</v>
      </c>
      <c r="E130" s="82" t="s">
        <v>4874</v>
      </c>
      <c r="F130" s="83" t="s">
        <v>4875</v>
      </c>
    </row>
    <row r="131" spans="1:6" ht="409.6" hidden="1" customHeight="1" x14ac:dyDescent="0.2"/>
    <row r="132" spans="1:6" ht="25.5" customHeight="1" x14ac:dyDescent="0.2">
      <c r="A132" s="84" t="s">
        <v>5482</v>
      </c>
      <c r="B132" s="85" t="s">
        <v>5483</v>
      </c>
      <c r="C132" s="86" t="s">
        <v>109</v>
      </c>
      <c r="D132" s="87">
        <v>0.4</v>
      </c>
      <c r="E132" s="88">
        <v>592</v>
      </c>
      <c r="F132" s="89">
        <f>+D132*E132</f>
        <v>236.8</v>
      </c>
    </row>
    <row r="133" spans="1:6" ht="409.6" hidden="1" customHeight="1" x14ac:dyDescent="0.2"/>
    <row r="134" spans="1:6" ht="25.5" customHeight="1" thickBot="1" x14ac:dyDescent="0.25">
      <c r="A134" s="84" t="s">
        <v>5018</v>
      </c>
      <c r="B134" s="85" t="s">
        <v>5019</v>
      </c>
      <c r="C134" s="86" t="s">
        <v>109</v>
      </c>
      <c r="D134" s="87">
        <v>0.24</v>
      </c>
      <c r="E134" s="88">
        <v>248</v>
      </c>
      <c r="F134" s="89">
        <f>+D134*E134</f>
        <v>59.519999999999996</v>
      </c>
    </row>
    <row r="135" spans="1:6" ht="409.6" hidden="1" customHeight="1" x14ac:dyDescent="0.2"/>
    <row r="136" spans="1:6" ht="13.5" customHeight="1" thickBot="1" x14ac:dyDescent="0.25">
      <c r="A136" s="90" t="s">
        <v>4904</v>
      </c>
      <c r="B136" s="91"/>
      <c r="C136" s="92">
        <v>0.25325954413282098</v>
      </c>
      <c r="D136" s="91"/>
      <c r="E136" s="93" t="s">
        <v>4884</v>
      </c>
      <c r="F136" s="94">
        <f>+SUM(F132:F134)</f>
        <v>296.32</v>
      </c>
    </row>
    <row r="137" spans="1:6" ht="0.2" customHeight="1" thickBot="1" x14ac:dyDescent="0.25"/>
    <row r="138" spans="1:6" ht="12.75" customHeight="1" thickBot="1" x14ac:dyDescent="0.3">
      <c r="A138" s="135" t="s">
        <v>4909</v>
      </c>
      <c r="B138" s="136"/>
      <c r="C138" s="136"/>
      <c r="D138" s="136"/>
      <c r="E138" s="137"/>
      <c r="F138" s="165">
        <f>+SUM(F136,F128,F122,F116)</f>
        <v>117271.265</v>
      </c>
    </row>
    <row r="139" spans="1:6" ht="12.75" customHeight="1" x14ac:dyDescent="0.2"/>
    <row r="140" spans="1:6" ht="12.75" customHeight="1" x14ac:dyDescent="0.2"/>
    <row r="141" spans="1:6" ht="409.6" hidden="1" customHeight="1" x14ac:dyDescent="0.2"/>
    <row r="142" spans="1:6" ht="12.75" customHeight="1" x14ac:dyDescent="0.25">
      <c r="A142" s="144" t="s">
        <v>4868</v>
      </c>
      <c r="B142" s="145"/>
      <c r="C142" s="145"/>
      <c r="D142" s="145"/>
      <c r="E142" s="146"/>
      <c r="F142" s="147"/>
    </row>
    <row r="143" spans="1:6" ht="12.75" customHeight="1" x14ac:dyDescent="0.2">
      <c r="A143" s="138" t="s">
        <v>4666</v>
      </c>
      <c r="B143" s="139"/>
      <c r="C143" s="139"/>
      <c r="D143" s="140"/>
      <c r="E143" s="76" t="s">
        <v>4869</v>
      </c>
      <c r="F143" s="77" t="s">
        <v>4870</v>
      </c>
    </row>
    <row r="144" spans="1:6" ht="12.75" customHeight="1" x14ac:dyDescent="0.2">
      <c r="A144" s="141"/>
      <c r="B144" s="142"/>
      <c r="C144" s="142"/>
      <c r="D144" s="143"/>
      <c r="E144" s="78" t="s">
        <v>8982</v>
      </c>
      <c r="F144" s="79" t="s">
        <v>117</v>
      </c>
    </row>
    <row r="145" spans="1:6" ht="409.6" hidden="1" customHeight="1" x14ac:dyDescent="0.2"/>
    <row r="146" spans="1:6" ht="12.75" customHeight="1" x14ac:dyDescent="0.2">
      <c r="A146" s="80" t="s">
        <v>4871</v>
      </c>
      <c r="B146" s="81" t="s">
        <v>4872</v>
      </c>
      <c r="C146" s="82" t="s">
        <v>4870</v>
      </c>
      <c r="D146" s="82" t="s">
        <v>4873</v>
      </c>
      <c r="E146" s="82" t="s">
        <v>4874</v>
      </c>
      <c r="F146" s="83" t="s">
        <v>4875</v>
      </c>
    </row>
    <row r="147" spans="1:6" ht="409.6" hidden="1" customHeight="1" x14ac:dyDescent="0.2"/>
    <row r="148" spans="1:6" ht="25.5" customHeight="1" x14ac:dyDescent="0.2">
      <c r="A148" s="84" t="s">
        <v>5553</v>
      </c>
      <c r="B148" s="85" t="s">
        <v>5554</v>
      </c>
      <c r="C148" s="86" t="s">
        <v>117</v>
      </c>
      <c r="D148" s="87">
        <v>1.05</v>
      </c>
      <c r="E148" s="88">
        <v>45000</v>
      </c>
      <c r="F148" s="89">
        <f>+D148*E148</f>
        <v>47250</v>
      </c>
    </row>
    <row r="149" spans="1:6" ht="409.6" hidden="1" customHeight="1" x14ac:dyDescent="0.2"/>
    <row r="150" spans="1:6" ht="25.5" customHeight="1" x14ac:dyDescent="0.2">
      <c r="A150" s="84" t="s">
        <v>5020</v>
      </c>
      <c r="B150" s="85" t="s">
        <v>5021</v>
      </c>
      <c r="C150" s="86" t="s">
        <v>9</v>
      </c>
      <c r="D150" s="87">
        <v>5</v>
      </c>
      <c r="E150" s="88">
        <v>30</v>
      </c>
      <c r="F150" s="89">
        <f>+D150*E150</f>
        <v>150</v>
      </c>
    </row>
    <row r="151" spans="1:6" ht="409.6" hidden="1" customHeight="1" x14ac:dyDescent="0.2"/>
    <row r="152" spans="1:6" ht="25.5" customHeight="1" x14ac:dyDescent="0.2">
      <c r="A152" s="84" t="s">
        <v>7932</v>
      </c>
      <c r="B152" s="85" t="s">
        <v>7933</v>
      </c>
      <c r="C152" s="86" t="s">
        <v>263</v>
      </c>
      <c r="D152" s="87">
        <v>1.05</v>
      </c>
      <c r="E152" s="88">
        <v>8600</v>
      </c>
      <c r="F152" s="89">
        <f>+D152*E152</f>
        <v>9030</v>
      </c>
    </row>
    <row r="153" spans="1:6" ht="409.6" hidden="1" customHeight="1" x14ac:dyDescent="0.2"/>
    <row r="154" spans="1:6" ht="25.5" customHeight="1" thickBot="1" x14ac:dyDescent="0.25">
      <c r="A154" s="84" t="s">
        <v>7934</v>
      </c>
      <c r="B154" s="85" t="s">
        <v>7935</v>
      </c>
      <c r="C154" s="86" t="s">
        <v>263</v>
      </c>
      <c r="D154" s="87">
        <v>1.05</v>
      </c>
      <c r="E154" s="88">
        <v>4700</v>
      </c>
      <c r="F154" s="89">
        <f>+D154*E154</f>
        <v>4935</v>
      </c>
    </row>
    <row r="155" spans="1:6" ht="409.6" hidden="1" customHeight="1" x14ac:dyDescent="0.2"/>
    <row r="156" spans="1:6" ht="13.5" customHeight="1" thickBot="1" x14ac:dyDescent="0.25">
      <c r="A156" s="90" t="s">
        <v>4883</v>
      </c>
      <c r="B156" s="91"/>
      <c r="C156" s="92">
        <v>78.599515837741606</v>
      </c>
      <c r="D156" s="91"/>
      <c r="E156" s="93" t="s">
        <v>4884</v>
      </c>
      <c r="F156" s="94">
        <f>+SUM(F148:F154)</f>
        <v>61365</v>
      </c>
    </row>
    <row r="157" spans="1:6" ht="0.2" customHeight="1" x14ac:dyDescent="0.2"/>
    <row r="158" spans="1:6" ht="12.75" customHeight="1" x14ac:dyDescent="0.2">
      <c r="A158" s="80" t="s">
        <v>4871</v>
      </c>
      <c r="B158" s="81" t="s">
        <v>4885</v>
      </c>
      <c r="C158" s="82" t="s">
        <v>4870</v>
      </c>
      <c r="D158" s="82" t="s">
        <v>4873</v>
      </c>
      <c r="E158" s="82" t="s">
        <v>4874</v>
      </c>
      <c r="F158" s="83" t="s">
        <v>4875</v>
      </c>
    </row>
    <row r="159" spans="1:6" ht="409.6" hidden="1" customHeight="1" x14ac:dyDescent="0.2"/>
    <row r="160" spans="1:6" ht="25.5" customHeight="1" thickBot="1" x14ac:dyDescent="0.25">
      <c r="A160" s="84" t="s">
        <v>4947</v>
      </c>
      <c r="B160" s="85" t="s">
        <v>4948</v>
      </c>
      <c r="C160" s="86" t="s">
        <v>4888</v>
      </c>
      <c r="D160" s="87">
        <v>0.08</v>
      </c>
      <c r="E160" s="88">
        <v>198902</v>
      </c>
      <c r="F160" s="89">
        <f>+D160*E160</f>
        <v>15912.16</v>
      </c>
    </row>
    <row r="161" spans="1:6" ht="409.6" hidden="1" customHeight="1" x14ac:dyDescent="0.2"/>
    <row r="162" spans="1:6" ht="13.5" customHeight="1" thickBot="1" x14ac:dyDescent="0.25">
      <c r="A162" s="90" t="s">
        <v>4893</v>
      </c>
      <c r="B162" s="91"/>
      <c r="C162" s="92">
        <v>20.3809255440421</v>
      </c>
      <c r="D162" s="91"/>
      <c r="E162" s="93" t="s">
        <v>4884</v>
      </c>
      <c r="F162" s="94">
        <f>+F160</f>
        <v>15912.16</v>
      </c>
    </row>
    <row r="163" spans="1:6" ht="0.2" customHeight="1" x14ac:dyDescent="0.2"/>
    <row r="164" spans="1:6" ht="12.75" customHeight="1" x14ac:dyDescent="0.2">
      <c r="A164" s="80" t="s">
        <v>4871</v>
      </c>
      <c r="B164" s="81" t="s">
        <v>4894</v>
      </c>
      <c r="C164" s="82" t="s">
        <v>4870</v>
      </c>
      <c r="D164" s="82" t="s">
        <v>4873</v>
      </c>
      <c r="E164" s="82" t="s">
        <v>4874</v>
      </c>
      <c r="F164" s="83" t="s">
        <v>4875</v>
      </c>
    </row>
    <row r="165" spans="1:6" ht="409.6" hidden="1" customHeight="1" x14ac:dyDescent="0.2"/>
    <row r="166" spans="1:6" ht="25.5" customHeight="1" thickBot="1" x14ac:dyDescent="0.25">
      <c r="A166" s="84" t="s">
        <v>4895</v>
      </c>
      <c r="B166" s="85" t="s">
        <v>4896</v>
      </c>
      <c r="C166" s="86" t="s">
        <v>4897</v>
      </c>
      <c r="D166" s="87">
        <v>0.05</v>
      </c>
      <c r="E166" s="88">
        <v>15912</v>
      </c>
      <c r="F166" s="89">
        <f>+D166*E166</f>
        <v>795.6</v>
      </c>
    </row>
    <row r="167" spans="1:6" ht="409.6" hidden="1" customHeight="1" x14ac:dyDescent="0.2"/>
    <row r="168" spans="1:6" ht="13.5" customHeight="1" thickBot="1" x14ac:dyDescent="0.25">
      <c r="A168" s="90" t="s">
        <v>4898</v>
      </c>
      <c r="B168" s="91"/>
      <c r="C168" s="92">
        <v>1.0195586182162799</v>
      </c>
      <c r="D168" s="91"/>
      <c r="E168" s="93" t="s">
        <v>4884</v>
      </c>
      <c r="F168" s="94">
        <f>+F166</f>
        <v>795.6</v>
      </c>
    </row>
    <row r="169" spans="1:6" ht="0.2" customHeight="1" thickBot="1" x14ac:dyDescent="0.25"/>
    <row r="170" spans="1:6" ht="12.75" customHeight="1" thickBot="1" x14ac:dyDescent="0.3">
      <c r="A170" s="135" t="s">
        <v>4909</v>
      </c>
      <c r="B170" s="136"/>
      <c r="C170" s="136"/>
      <c r="D170" s="136"/>
      <c r="E170" s="137"/>
      <c r="F170" s="169">
        <f>+SUM(F168,F162,F156)</f>
        <v>78072.759999999995</v>
      </c>
    </row>
    <row r="171" spans="1:6" ht="12.75" customHeight="1" x14ac:dyDescent="0.2"/>
    <row r="172" spans="1:6" ht="12.75" customHeight="1" x14ac:dyDescent="0.2"/>
    <row r="173" spans="1:6" ht="409.6" hidden="1" customHeight="1" x14ac:dyDescent="0.2"/>
    <row r="174" spans="1:6" ht="12.75" customHeight="1" x14ac:dyDescent="0.25">
      <c r="A174" s="144" t="s">
        <v>4868</v>
      </c>
      <c r="B174" s="145"/>
      <c r="C174" s="145"/>
      <c r="D174" s="145"/>
      <c r="E174" s="146"/>
      <c r="F174" s="147"/>
    </row>
    <row r="175" spans="1:6" ht="12.75" customHeight="1" x14ac:dyDescent="0.2">
      <c r="A175" s="138" t="s">
        <v>4667</v>
      </c>
      <c r="B175" s="139"/>
      <c r="C175" s="139"/>
      <c r="D175" s="140"/>
      <c r="E175" s="76" t="s">
        <v>4869</v>
      </c>
      <c r="F175" s="77" t="s">
        <v>4870</v>
      </c>
    </row>
    <row r="176" spans="1:6" ht="12.75" customHeight="1" x14ac:dyDescent="0.2">
      <c r="A176" s="141"/>
      <c r="B176" s="142"/>
      <c r="C176" s="142"/>
      <c r="D176" s="143"/>
      <c r="E176" s="78" t="s">
        <v>8983</v>
      </c>
      <c r="F176" s="79" t="s">
        <v>117</v>
      </c>
    </row>
    <row r="177" spans="1:6" ht="409.6" hidden="1" customHeight="1" x14ac:dyDescent="0.2"/>
    <row r="178" spans="1:6" ht="12.75" customHeight="1" x14ac:dyDescent="0.2">
      <c r="A178" s="80" t="s">
        <v>4871</v>
      </c>
      <c r="B178" s="81" t="s">
        <v>4872</v>
      </c>
      <c r="C178" s="82" t="s">
        <v>4870</v>
      </c>
      <c r="D178" s="82" t="s">
        <v>4873</v>
      </c>
      <c r="E178" s="82" t="s">
        <v>4874</v>
      </c>
      <c r="F178" s="83" t="s">
        <v>4875</v>
      </c>
    </row>
    <row r="179" spans="1:6" ht="409.6" hidden="1" customHeight="1" x14ac:dyDescent="0.2"/>
    <row r="180" spans="1:6" ht="25.5" customHeight="1" x14ac:dyDescent="0.2">
      <c r="A180" s="84" t="s">
        <v>5553</v>
      </c>
      <c r="B180" s="85" t="s">
        <v>5554</v>
      </c>
      <c r="C180" s="86" t="s">
        <v>117</v>
      </c>
      <c r="D180" s="87">
        <v>1.05</v>
      </c>
      <c r="E180" s="88">
        <v>45000</v>
      </c>
      <c r="F180" s="89">
        <f>+D180*E180</f>
        <v>47250</v>
      </c>
    </row>
    <row r="181" spans="1:6" ht="409.6" hidden="1" customHeight="1" x14ac:dyDescent="0.2"/>
    <row r="182" spans="1:6" ht="25.5" customHeight="1" x14ac:dyDescent="0.2">
      <c r="A182" s="84" t="s">
        <v>5020</v>
      </c>
      <c r="B182" s="85" t="s">
        <v>5021</v>
      </c>
      <c r="C182" s="86" t="s">
        <v>9</v>
      </c>
      <c r="D182" s="87">
        <v>5</v>
      </c>
      <c r="E182" s="88">
        <v>30</v>
      </c>
      <c r="F182" s="89">
        <f>+D182*E182</f>
        <v>150</v>
      </c>
    </row>
    <row r="183" spans="1:6" ht="409.6" hidden="1" customHeight="1" x14ac:dyDescent="0.2"/>
    <row r="184" spans="1:6" ht="25.5" customHeight="1" x14ac:dyDescent="0.2">
      <c r="A184" s="84" t="s">
        <v>7932</v>
      </c>
      <c r="B184" s="85" t="s">
        <v>7933</v>
      </c>
      <c r="C184" s="86" t="s">
        <v>263</v>
      </c>
      <c r="D184" s="87">
        <v>1.05</v>
      </c>
      <c r="E184" s="88">
        <v>8600</v>
      </c>
      <c r="F184" s="89">
        <f>+D184*E184</f>
        <v>9030</v>
      </c>
    </row>
    <row r="185" spans="1:6" ht="409.6" hidden="1" customHeight="1" x14ac:dyDescent="0.2"/>
    <row r="186" spans="1:6" ht="25.5" customHeight="1" x14ac:dyDescent="0.2">
      <c r="A186" s="84" t="s">
        <v>7934</v>
      </c>
      <c r="B186" s="85" t="s">
        <v>7935</v>
      </c>
      <c r="C186" s="86" t="s">
        <v>263</v>
      </c>
      <c r="D186" s="87">
        <v>1.05</v>
      </c>
      <c r="E186" s="88">
        <v>4700</v>
      </c>
      <c r="F186" s="89">
        <f>+D186*E186</f>
        <v>4935</v>
      </c>
    </row>
    <row r="187" spans="1:6" ht="409.6" hidden="1" customHeight="1" x14ac:dyDescent="0.2"/>
    <row r="188" spans="1:6" ht="25.5" customHeight="1" x14ac:dyDescent="0.2">
      <c r="A188" s="84" t="s">
        <v>5533</v>
      </c>
      <c r="B188" s="85" t="s">
        <v>5534</v>
      </c>
      <c r="C188" s="86" t="s">
        <v>9</v>
      </c>
      <c r="D188" s="87">
        <v>1.6450199999999999</v>
      </c>
      <c r="E188" s="88">
        <v>1502</v>
      </c>
      <c r="F188" s="89">
        <f>+D188*E188</f>
        <v>2470.8200400000001</v>
      </c>
    </row>
    <row r="189" spans="1:6" ht="409.6" hidden="1" customHeight="1" x14ac:dyDescent="0.2"/>
    <row r="190" spans="1:6" ht="25.5" customHeight="1" thickBot="1" x14ac:dyDescent="0.25">
      <c r="A190" s="84" t="s">
        <v>7936</v>
      </c>
      <c r="B190" s="85" t="s">
        <v>7937</v>
      </c>
      <c r="C190" s="86" t="s">
        <v>263</v>
      </c>
      <c r="D190" s="87">
        <v>1.55844</v>
      </c>
      <c r="E190" s="88">
        <v>47720</v>
      </c>
      <c r="F190" s="89">
        <f>+D190*E190</f>
        <v>74368.756800000003</v>
      </c>
    </row>
    <row r="191" spans="1:6" ht="409.6" hidden="1" customHeight="1" x14ac:dyDescent="0.2"/>
    <row r="192" spans="1:6" ht="13.5" customHeight="1" thickBot="1" x14ac:dyDescent="0.25">
      <c r="A192" s="90" t="s">
        <v>4883</v>
      </c>
      <c r="B192" s="91"/>
      <c r="C192" s="92">
        <v>28.420634855351999</v>
      </c>
      <c r="D192" s="91"/>
      <c r="E192" s="93" t="s">
        <v>4884</v>
      </c>
      <c r="F192" s="94">
        <f>+SUM(F180:F190)</f>
        <v>138204.57683999999</v>
      </c>
    </row>
    <row r="193" spans="1:6" ht="0.2" customHeight="1" x14ac:dyDescent="0.2"/>
    <row r="194" spans="1:6" ht="12.75" customHeight="1" x14ac:dyDescent="0.2">
      <c r="A194" s="80" t="s">
        <v>4871</v>
      </c>
      <c r="B194" s="81" t="s">
        <v>4885</v>
      </c>
      <c r="C194" s="82" t="s">
        <v>4870</v>
      </c>
      <c r="D194" s="82" t="s">
        <v>4873</v>
      </c>
      <c r="E194" s="82" t="s">
        <v>4874</v>
      </c>
      <c r="F194" s="83" t="s">
        <v>4875</v>
      </c>
    </row>
    <row r="195" spans="1:6" ht="409.6" hidden="1" customHeight="1" x14ac:dyDescent="0.2"/>
    <row r="196" spans="1:6" ht="25.5" customHeight="1" thickBot="1" x14ac:dyDescent="0.25">
      <c r="A196" s="84" t="s">
        <v>4947</v>
      </c>
      <c r="B196" s="85" t="s">
        <v>4948</v>
      </c>
      <c r="C196" s="86" t="s">
        <v>4888</v>
      </c>
      <c r="D196" s="87">
        <v>1.6666700000000001</v>
      </c>
      <c r="E196" s="88">
        <v>198902</v>
      </c>
      <c r="F196" s="89">
        <f>+D196*E196</f>
        <v>331503.99634000001</v>
      </c>
    </row>
    <row r="197" spans="1:6" ht="409.6" hidden="1" customHeight="1" x14ac:dyDescent="0.2"/>
    <row r="198" spans="1:6" ht="13.5" customHeight="1" thickBot="1" x14ac:dyDescent="0.25">
      <c r="A198" s="90" t="s">
        <v>4893</v>
      </c>
      <c r="B198" s="91"/>
      <c r="C198" s="92">
        <v>68.1708631170263</v>
      </c>
      <c r="D198" s="91"/>
      <c r="E198" s="93" t="s">
        <v>4884</v>
      </c>
      <c r="F198" s="94">
        <f>+F196</f>
        <v>331503.99634000001</v>
      </c>
    </row>
    <row r="199" spans="1:6" ht="0.2" customHeight="1" x14ac:dyDescent="0.2"/>
    <row r="200" spans="1:6" ht="12.75" customHeight="1" x14ac:dyDescent="0.2">
      <c r="A200" s="80" t="s">
        <v>4871</v>
      </c>
      <c r="B200" s="81" t="s">
        <v>4894</v>
      </c>
      <c r="C200" s="82" t="s">
        <v>4870</v>
      </c>
      <c r="D200" s="82" t="s">
        <v>4873</v>
      </c>
      <c r="E200" s="82" t="s">
        <v>4874</v>
      </c>
      <c r="F200" s="83" t="s">
        <v>4875</v>
      </c>
    </row>
    <row r="201" spans="1:6" ht="409.6" hidden="1" customHeight="1" x14ac:dyDescent="0.2"/>
    <row r="202" spans="1:6" ht="25.5" customHeight="1" thickBot="1" x14ac:dyDescent="0.25">
      <c r="A202" s="84" t="s">
        <v>4895</v>
      </c>
      <c r="B202" s="85" t="s">
        <v>4896</v>
      </c>
      <c r="C202" s="86" t="s">
        <v>4897</v>
      </c>
      <c r="D202" s="87">
        <v>0.05</v>
      </c>
      <c r="E202" s="88">
        <v>331504</v>
      </c>
      <c r="F202" s="89">
        <f>+D202*E202</f>
        <v>16575.2</v>
      </c>
    </row>
    <row r="203" spans="1:6" ht="409.6" hidden="1" customHeight="1" x14ac:dyDescent="0.2"/>
    <row r="204" spans="1:6" ht="13.5" customHeight="1" thickBot="1" x14ac:dyDescent="0.25">
      <c r="A204" s="90" t="s">
        <v>4898</v>
      </c>
      <c r="B204" s="91"/>
      <c r="C204" s="92">
        <v>3.4085020276217199</v>
      </c>
      <c r="D204" s="91"/>
      <c r="E204" s="93" t="s">
        <v>4884</v>
      </c>
      <c r="F204" s="94">
        <f>+F202</f>
        <v>16575.2</v>
      </c>
    </row>
    <row r="205" spans="1:6" ht="0.2" customHeight="1" thickBot="1" x14ac:dyDescent="0.25"/>
    <row r="206" spans="1:6" ht="12.75" customHeight="1" thickBot="1" x14ac:dyDescent="0.3">
      <c r="A206" s="135" t="s">
        <v>4909</v>
      </c>
      <c r="B206" s="136"/>
      <c r="C206" s="136"/>
      <c r="D206" s="136"/>
      <c r="E206" s="137"/>
      <c r="F206" s="165">
        <f>+SUM(F192,F198,F204)</f>
        <v>486283.77318000002</v>
      </c>
    </row>
    <row r="207" spans="1:6" ht="12.75" customHeight="1" x14ac:dyDescent="0.2"/>
    <row r="208" spans="1:6" ht="12.75" customHeight="1" x14ac:dyDescent="0.2"/>
    <row r="209" spans="1:6" ht="409.6" hidden="1" customHeight="1" x14ac:dyDescent="0.2"/>
    <row r="210" spans="1:6" ht="12.75" customHeight="1" x14ac:dyDescent="0.25">
      <c r="A210" s="144" t="s">
        <v>4868</v>
      </c>
      <c r="B210" s="145"/>
      <c r="C210" s="145"/>
      <c r="D210" s="145"/>
      <c r="E210" s="146"/>
      <c r="F210" s="147"/>
    </row>
    <row r="211" spans="1:6" ht="12.75" customHeight="1" x14ac:dyDescent="0.2">
      <c r="A211" s="138" t="s">
        <v>4668</v>
      </c>
      <c r="B211" s="139"/>
      <c r="C211" s="139"/>
      <c r="D211" s="140"/>
      <c r="E211" s="76" t="s">
        <v>4869</v>
      </c>
      <c r="F211" s="77" t="s">
        <v>4870</v>
      </c>
    </row>
    <row r="212" spans="1:6" ht="12.75" customHeight="1" x14ac:dyDescent="0.2">
      <c r="A212" s="141"/>
      <c r="B212" s="142"/>
      <c r="C212" s="142"/>
      <c r="D212" s="143"/>
      <c r="E212" s="78" t="s">
        <v>8984</v>
      </c>
      <c r="F212" s="79" t="s">
        <v>117</v>
      </c>
    </row>
    <row r="213" spans="1:6" ht="409.6" hidden="1" customHeight="1" x14ac:dyDescent="0.2"/>
    <row r="214" spans="1:6" ht="12.75" customHeight="1" x14ac:dyDescent="0.2">
      <c r="A214" s="80" t="s">
        <v>4871</v>
      </c>
      <c r="B214" s="81" t="s">
        <v>4872</v>
      </c>
      <c r="C214" s="82" t="s">
        <v>4870</v>
      </c>
      <c r="D214" s="82" t="s">
        <v>4873</v>
      </c>
      <c r="E214" s="82" t="s">
        <v>4874</v>
      </c>
      <c r="F214" s="83" t="s">
        <v>4875</v>
      </c>
    </row>
    <row r="215" spans="1:6" ht="409.6" hidden="1" customHeight="1" x14ac:dyDescent="0.2"/>
    <row r="216" spans="1:6" ht="25.5" customHeight="1" thickBot="1" x14ac:dyDescent="0.25">
      <c r="A216" s="84" t="s">
        <v>7938</v>
      </c>
      <c r="B216" s="85" t="s">
        <v>7939</v>
      </c>
      <c r="C216" s="86" t="s">
        <v>117</v>
      </c>
      <c r="D216" s="87">
        <v>1.03</v>
      </c>
      <c r="E216" s="88">
        <v>58500</v>
      </c>
      <c r="F216" s="89">
        <f>+D216*E216</f>
        <v>60255</v>
      </c>
    </row>
    <row r="217" spans="1:6" ht="409.6" hidden="1" customHeight="1" x14ac:dyDescent="0.2"/>
    <row r="218" spans="1:6" ht="13.5" customHeight="1" thickBot="1" x14ac:dyDescent="0.25">
      <c r="A218" s="90" t="s">
        <v>4883</v>
      </c>
      <c r="B218" s="91"/>
      <c r="C218" s="92">
        <v>76.735478776918896</v>
      </c>
      <c r="D218" s="91"/>
      <c r="E218" s="93" t="s">
        <v>4884</v>
      </c>
      <c r="F218" s="94">
        <f>+F216</f>
        <v>60255</v>
      </c>
    </row>
    <row r="219" spans="1:6" ht="0.2" customHeight="1" x14ac:dyDescent="0.2"/>
    <row r="220" spans="1:6" ht="12.75" customHeight="1" x14ac:dyDescent="0.2">
      <c r="A220" s="80" t="s">
        <v>4871</v>
      </c>
      <c r="B220" s="81" t="s">
        <v>4885</v>
      </c>
      <c r="C220" s="82" t="s">
        <v>4870</v>
      </c>
      <c r="D220" s="82" t="s">
        <v>4873</v>
      </c>
      <c r="E220" s="82" t="s">
        <v>4874</v>
      </c>
      <c r="F220" s="83" t="s">
        <v>4875</v>
      </c>
    </row>
    <row r="221" spans="1:6" ht="409.6" hidden="1" customHeight="1" x14ac:dyDescent="0.2"/>
    <row r="222" spans="1:6" ht="25.5" customHeight="1" thickBot="1" x14ac:dyDescent="0.25">
      <c r="A222" s="84" t="s">
        <v>4912</v>
      </c>
      <c r="B222" s="85" t="s">
        <v>4913</v>
      </c>
      <c r="C222" s="86" t="s">
        <v>4888</v>
      </c>
      <c r="D222" s="87">
        <v>8.8719999999999993E-2</v>
      </c>
      <c r="E222" s="88">
        <v>184277</v>
      </c>
      <c r="F222" s="89">
        <f>+D222*E222</f>
        <v>16349.055439999998</v>
      </c>
    </row>
    <row r="223" spans="1:6" ht="409.6" hidden="1" customHeight="1" x14ac:dyDescent="0.2"/>
    <row r="224" spans="1:6" ht="13.5" customHeight="1" thickBot="1" x14ac:dyDescent="0.25">
      <c r="A224" s="90" t="s">
        <v>4893</v>
      </c>
      <c r="B224" s="91"/>
      <c r="C224" s="92">
        <v>20.820651274149</v>
      </c>
      <c r="D224" s="91"/>
      <c r="E224" s="93" t="s">
        <v>4884</v>
      </c>
      <c r="F224" s="94">
        <f>+F222</f>
        <v>16349.055439999998</v>
      </c>
    </row>
    <row r="225" spans="1:6" ht="0.2" customHeight="1" x14ac:dyDescent="0.2"/>
    <row r="226" spans="1:6" ht="12.75" customHeight="1" x14ac:dyDescent="0.2">
      <c r="A226" s="80" t="s">
        <v>4871</v>
      </c>
      <c r="B226" s="81" t="s">
        <v>4894</v>
      </c>
      <c r="C226" s="82" t="s">
        <v>4870</v>
      </c>
      <c r="D226" s="82" t="s">
        <v>4873</v>
      </c>
      <c r="E226" s="82" t="s">
        <v>4874</v>
      </c>
      <c r="F226" s="83" t="s">
        <v>4875</v>
      </c>
    </row>
    <row r="227" spans="1:6" ht="409.6" hidden="1" customHeight="1" x14ac:dyDescent="0.2"/>
    <row r="228" spans="1:6" ht="25.5" customHeight="1" thickBot="1" x14ac:dyDescent="0.25">
      <c r="A228" s="84" t="s">
        <v>4895</v>
      </c>
      <c r="B228" s="85" t="s">
        <v>4896</v>
      </c>
      <c r="C228" s="86" t="s">
        <v>4897</v>
      </c>
      <c r="D228" s="87">
        <v>0.05</v>
      </c>
      <c r="E228" s="88">
        <v>16349</v>
      </c>
      <c r="F228" s="89">
        <f>+D228*E228</f>
        <v>817.45</v>
      </c>
    </row>
    <row r="229" spans="1:6" ht="409.6" hidden="1" customHeight="1" x14ac:dyDescent="0.2"/>
    <row r="230" spans="1:6" ht="13.5" customHeight="1" thickBot="1" x14ac:dyDescent="0.25">
      <c r="A230" s="90" t="s">
        <v>4898</v>
      </c>
      <c r="B230" s="91"/>
      <c r="C230" s="92">
        <v>1.0404594832087399</v>
      </c>
      <c r="D230" s="91"/>
      <c r="E230" s="93" t="s">
        <v>4884</v>
      </c>
      <c r="F230" s="94">
        <f>+F228</f>
        <v>817.45</v>
      </c>
    </row>
    <row r="231" spans="1:6" ht="0.2" customHeight="1" x14ac:dyDescent="0.2"/>
    <row r="232" spans="1:6" ht="12.75" customHeight="1" x14ac:dyDescent="0.2">
      <c r="A232" s="80" t="s">
        <v>4871</v>
      </c>
      <c r="B232" s="81" t="s">
        <v>4899</v>
      </c>
      <c r="C232" s="82" t="s">
        <v>4870</v>
      </c>
      <c r="D232" s="82" t="s">
        <v>4873</v>
      </c>
      <c r="E232" s="82" t="s">
        <v>4874</v>
      </c>
      <c r="F232" s="83" t="s">
        <v>4875</v>
      </c>
    </row>
    <row r="233" spans="1:6" ht="409.6" hidden="1" customHeight="1" x14ac:dyDescent="0.2"/>
    <row r="234" spans="1:6" ht="25.5" customHeight="1" thickBot="1" x14ac:dyDescent="0.25">
      <c r="A234" s="84" t="s">
        <v>5012</v>
      </c>
      <c r="B234" s="85" t="s">
        <v>5013</v>
      </c>
      <c r="C234" s="86" t="s">
        <v>109</v>
      </c>
      <c r="D234" s="87">
        <v>4.7509999999999997E-2</v>
      </c>
      <c r="E234" s="88">
        <v>23200</v>
      </c>
      <c r="F234" s="89">
        <f>+D234*E234</f>
        <v>1102.232</v>
      </c>
    </row>
    <row r="235" spans="1:6" ht="409.6" hidden="1" customHeight="1" x14ac:dyDescent="0.2"/>
    <row r="236" spans="1:6" ht="13.5" customHeight="1" thickBot="1" x14ac:dyDescent="0.25">
      <c r="A236" s="90" t="s">
        <v>4904</v>
      </c>
      <c r="B236" s="91"/>
      <c r="C236" s="92">
        <v>1.4034104657234201</v>
      </c>
      <c r="D236" s="91"/>
      <c r="E236" s="93" t="s">
        <v>4884</v>
      </c>
      <c r="F236" s="94">
        <f>+F234</f>
        <v>1102.232</v>
      </c>
    </row>
    <row r="237" spans="1:6" ht="0.2" customHeight="1" thickBot="1" x14ac:dyDescent="0.25"/>
    <row r="238" spans="1:6" ht="12.75" customHeight="1" thickBot="1" x14ac:dyDescent="0.3">
      <c r="A238" s="135" t="s">
        <v>4909</v>
      </c>
      <c r="B238" s="136"/>
      <c r="C238" s="136"/>
      <c r="D238" s="136"/>
      <c r="E238" s="137"/>
      <c r="F238" s="165">
        <f>+SUM(F236,F230,F224,F218)</f>
        <v>78523.737439999997</v>
      </c>
    </row>
    <row r="239" spans="1:6" ht="12.75" customHeight="1" x14ac:dyDescent="0.2"/>
    <row r="240" spans="1:6" ht="12.75" customHeight="1" x14ac:dyDescent="0.2"/>
    <row r="241" spans="1:6" ht="409.6" hidden="1" customHeight="1" x14ac:dyDescent="0.2"/>
    <row r="242" spans="1:6" ht="12.75" customHeight="1" x14ac:dyDescent="0.25">
      <c r="A242" s="144" t="s">
        <v>4868</v>
      </c>
      <c r="B242" s="145"/>
      <c r="C242" s="145"/>
      <c r="D242" s="145"/>
      <c r="E242" s="146"/>
      <c r="F242" s="147"/>
    </row>
    <row r="243" spans="1:6" ht="12.75" customHeight="1" x14ac:dyDescent="0.2">
      <c r="A243" s="138" t="s">
        <v>4669</v>
      </c>
      <c r="B243" s="139"/>
      <c r="C243" s="139"/>
      <c r="D243" s="140"/>
      <c r="E243" s="76" t="s">
        <v>4869</v>
      </c>
      <c r="F243" s="77" t="s">
        <v>4870</v>
      </c>
    </row>
    <row r="244" spans="1:6" ht="12.75" customHeight="1" x14ac:dyDescent="0.2">
      <c r="A244" s="141"/>
      <c r="B244" s="142"/>
      <c r="C244" s="142"/>
      <c r="D244" s="143"/>
      <c r="E244" s="78" t="s">
        <v>8985</v>
      </c>
      <c r="F244" s="79" t="s">
        <v>117</v>
      </c>
    </row>
    <row r="245" spans="1:6" ht="409.6" hidden="1" customHeight="1" x14ac:dyDescent="0.2"/>
    <row r="246" spans="1:6" ht="12.75" customHeight="1" x14ac:dyDescent="0.2">
      <c r="A246" s="80" t="s">
        <v>4871</v>
      </c>
      <c r="B246" s="81" t="s">
        <v>4872</v>
      </c>
      <c r="C246" s="82" t="s">
        <v>4870</v>
      </c>
      <c r="D246" s="82" t="s">
        <v>4873</v>
      </c>
      <c r="E246" s="82" t="s">
        <v>4874</v>
      </c>
      <c r="F246" s="83" t="s">
        <v>4875</v>
      </c>
    </row>
    <row r="247" spans="1:6" ht="409.6" hidden="1" customHeight="1" x14ac:dyDescent="0.2"/>
    <row r="248" spans="1:6" ht="25.5" customHeight="1" x14ac:dyDescent="0.2">
      <c r="A248" s="84" t="s">
        <v>7940</v>
      </c>
      <c r="B248" s="85" t="s">
        <v>7941</v>
      </c>
      <c r="C248" s="86" t="s">
        <v>117</v>
      </c>
      <c r="D248" s="87">
        <v>1.05</v>
      </c>
      <c r="E248" s="88">
        <v>84110</v>
      </c>
      <c r="F248" s="89">
        <f>+D248*E248</f>
        <v>88315.5</v>
      </c>
    </row>
    <row r="249" spans="1:6" ht="409.6" hidden="1" customHeight="1" x14ac:dyDescent="0.2"/>
    <row r="250" spans="1:6" ht="25.5" customHeight="1" x14ac:dyDescent="0.2">
      <c r="A250" s="84" t="s">
        <v>7942</v>
      </c>
      <c r="B250" s="85" t="s">
        <v>7943</v>
      </c>
      <c r="C250" s="86" t="s">
        <v>263</v>
      </c>
      <c r="D250" s="87">
        <v>0.2</v>
      </c>
      <c r="E250" s="88">
        <v>26700</v>
      </c>
      <c r="F250" s="89">
        <f>+D250*E250</f>
        <v>5340</v>
      </c>
    </row>
    <row r="251" spans="1:6" ht="409.6" hidden="1" customHeight="1" x14ac:dyDescent="0.2"/>
    <row r="252" spans="1:6" ht="25.5" customHeight="1" x14ac:dyDescent="0.2">
      <c r="A252" s="84" t="s">
        <v>7944</v>
      </c>
      <c r="B252" s="85" t="s">
        <v>7945</v>
      </c>
      <c r="C252" s="86" t="s">
        <v>9</v>
      </c>
      <c r="D252" s="87">
        <v>2</v>
      </c>
      <c r="E252" s="88">
        <v>2005</v>
      </c>
      <c r="F252" s="89">
        <f>+D252*E252</f>
        <v>4010</v>
      </c>
    </row>
    <row r="253" spans="1:6" ht="409.6" hidden="1" customHeight="1" x14ac:dyDescent="0.2"/>
    <row r="254" spans="1:6" ht="25.5" customHeight="1" x14ac:dyDescent="0.2">
      <c r="A254" s="84" t="s">
        <v>7946</v>
      </c>
      <c r="B254" s="85" t="s">
        <v>7947</v>
      </c>
      <c r="C254" s="86" t="s">
        <v>9</v>
      </c>
      <c r="D254" s="87">
        <v>0.02</v>
      </c>
      <c r="E254" s="88">
        <v>705</v>
      </c>
      <c r="F254" s="89">
        <f>+D254*E254</f>
        <v>14.1</v>
      </c>
    </row>
    <row r="255" spans="1:6" ht="409.6" hidden="1" customHeight="1" x14ac:dyDescent="0.2"/>
    <row r="256" spans="1:6" ht="25.5" customHeight="1" x14ac:dyDescent="0.2">
      <c r="A256" s="84" t="s">
        <v>7948</v>
      </c>
      <c r="B256" s="85" t="s">
        <v>7949</v>
      </c>
      <c r="C256" s="86" t="s">
        <v>9</v>
      </c>
      <c r="D256" s="87">
        <v>1</v>
      </c>
      <c r="E256" s="88">
        <v>1000</v>
      </c>
      <c r="F256" s="89">
        <f>+D256*E256</f>
        <v>1000</v>
      </c>
    </row>
    <row r="257" spans="1:6" ht="409.6" hidden="1" customHeight="1" x14ac:dyDescent="0.2"/>
    <row r="258" spans="1:6" ht="25.5" customHeight="1" thickBot="1" x14ac:dyDescent="0.25">
      <c r="A258" s="84" t="s">
        <v>5621</v>
      </c>
      <c r="B258" s="85" t="s">
        <v>5622</v>
      </c>
      <c r="C258" s="86" t="s">
        <v>9</v>
      </c>
      <c r="D258" s="87">
        <v>0.04</v>
      </c>
      <c r="E258" s="88">
        <v>41756</v>
      </c>
      <c r="F258" s="89">
        <f>+D258*E258</f>
        <v>1670.24</v>
      </c>
    </row>
    <row r="259" spans="1:6" ht="409.6" hidden="1" customHeight="1" x14ac:dyDescent="0.2"/>
    <row r="260" spans="1:6" ht="13.5" customHeight="1" thickBot="1" x14ac:dyDescent="0.25">
      <c r="A260" s="90" t="s">
        <v>4883</v>
      </c>
      <c r="B260" s="91"/>
      <c r="C260" s="92">
        <v>74.4861679149069</v>
      </c>
      <c r="D260" s="91"/>
      <c r="E260" s="93" t="s">
        <v>4884</v>
      </c>
      <c r="F260" s="94">
        <f>+SUM(F248:F258)</f>
        <v>100349.84000000001</v>
      </c>
    </row>
    <row r="261" spans="1:6" ht="0.2" customHeight="1" x14ac:dyDescent="0.2"/>
    <row r="262" spans="1:6" ht="12.75" customHeight="1" x14ac:dyDescent="0.2">
      <c r="A262" s="80" t="s">
        <v>4871</v>
      </c>
      <c r="B262" s="81" t="s">
        <v>4885</v>
      </c>
      <c r="C262" s="82" t="s">
        <v>4870</v>
      </c>
      <c r="D262" s="82" t="s">
        <v>4873</v>
      </c>
      <c r="E262" s="82" t="s">
        <v>4874</v>
      </c>
      <c r="F262" s="83" t="s">
        <v>4875</v>
      </c>
    </row>
    <row r="263" spans="1:6" ht="409.6" hidden="1" customHeight="1" x14ac:dyDescent="0.2"/>
    <row r="264" spans="1:6" ht="25.5" customHeight="1" thickBot="1" x14ac:dyDescent="0.25">
      <c r="A264" s="84" t="s">
        <v>4947</v>
      </c>
      <c r="B264" s="85" t="s">
        <v>4948</v>
      </c>
      <c r="C264" s="86" t="s">
        <v>4888</v>
      </c>
      <c r="D264" s="87">
        <v>0.1</v>
      </c>
      <c r="E264" s="88">
        <v>198902</v>
      </c>
      <c r="F264" s="89">
        <f>+D264*E264</f>
        <v>19890.2</v>
      </c>
    </row>
    <row r="265" spans="1:6" ht="409.6" hidden="1" customHeight="1" x14ac:dyDescent="0.2"/>
    <row r="266" spans="1:6" ht="13.5" customHeight="1" thickBot="1" x14ac:dyDescent="0.25">
      <c r="A266" s="90" t="s">
        <v>4893</v>
      </c>
      <c r="B266" s="91"/>
      <c r="C266" s="92">
        <v>14.7636261069008</v>
      </c>
      <c r="D266" s="91"/>
      <c r="E266" s="93" t="s">
        <v>4884</v>
      </c>
      <c r="F266" s="94">
        <f>+F264</f>
        <v>19890.2</v>
      </c>
    </row>
    <row r="267" spans="1:6" ht="0.2" customHeight="1" x14ac:dyDescent="0.2"/>
    <row r="268" spans="1:6" ht="12.75" customHeight="1" x14ac:dyDescent="0.2">
      <c r="A268" s="80" t="s">
        <v>4871</v>
      </c>
      <c r="B268" s="81" t="s">
        <v>4894</v>
      </c>
      <c r="C268" s="82" t="s">
        <v>4870</v>
      </c>
      <c r="D268" s="82" t="s">
        <v>4873</v>
      </c>
      <c r="E268" s="82" t="s">
        <v>4874</v>
      </c>
      <c r="F268" s="83" t="s">
        <v>4875</v>
      </c>
    </row>
    <row r="269" spans="1:6" ht="409.6" hidden="1" customHeight="1" x14ac:dyDescent="0.2"/>
    <row r="270" spans="1:6" ht="25.5" customHeight="1" thickBot="1" x14ac:dyDescent="0.25">
      <c r="A270" s="84" t="s">
        <v>4895</v>
      </c>
      <c r="B270" s="85" t="s">
        <v>4896</v>
      </c>
      <c r="C270" s="86" t="s">
        <v>4897</v>
      </c>
      <c r="D270" s="87">
        <v>0.05</v>
      </c>
      <c r="E270" s="88">
        <v>19890</v>
      </c>
      <c r="F270" s="89">
        <f>+D270*E270</f>
        <v>994.5</v>
      </c>
    </row>
    <row r="271" spans="1:6" ht="409.6" hidden="1" customHeight="1" x14ac:dyDescent="0.2"/>
    <row r="272" spans="1:6" ht="13.5" customHeight="1" thickBot="1" x14ac:dyDescent="0.25">
      <c r="A272" s="90" t="s">
        <v>4898</v>
      </c>
      <c r="B272" s="91"/>
      <c r="C272" s="92">
        <v>0.73855243722304298</v>
      </c>
      <c r="D272" s="91"/>
      <c r="E272" s="93" t="s">
        <v>4884</v>
      </c>
      <c r="F272" s="94">
        <f>+F270</f>
        <v>994.5</v>
      </c>
    </row>
    <row r="273" spans="1:6" ht="0.2" customHeight="1" x14ac:dyDescent="0.2"/>
    <row r="274" spans="1:6" ht="12.75" customHeight="1" x14ac:dyDescent="0.2">
      <c r="A274" s="80" t="s">
        <v>4871</v>
      </c>
      <c r="B274" s="81" t="s">
        <v>4899</v>
      </c>
      <c r="C274" s="82" t="s">
        <v>4870</v>
      </c>
      <c r="D274" s="82" t="s">
        <v>4873</v>
      </c>
      <c r="E274" s="82" t="s">
        <v>4874</v>
      </c>
      <c r="F274" s="83" t="s">
        <v>4875</v>
      </c>
    </row>
    <row r="275" spans="1:6" ht="409.6" hidden="1" customHeight="1" x14ac:dyDescent="0.2"/>
    <row r="276" spans="1:6" ht="25.5" customHeight="1" thickBot="1" x14ac:dyDescent="0.25">
      <c r="A276" s="84" t="s">
        <v>5012</v>
      </c>
      <c r="B276" s="85" t="s">
        <v>5013</v>
      </c>
      <c r="C276" s="86" t="s">
        <v>109</v>
      </c>
      <c r="D276" s="87">
        <v>2.5610000000000001E-2</v>
      </c>
      <c r="E276" s="88">
        <v>23200</v>
      </c>
      <c r="F276" s="89">
        <f>+D276*E276</f>
        <v>594.15200000000004</v>
      </c>
    </row>
    <row r="277" spans="1:6" ht="409.6" hidden="1" customHeight="1" x14ac:dyDescent="0.2"/>
    <row r="278" spans="1:6" ht="13.5" customHeight="1" thickBot="1" x14ac:dyDescent="0.25">
      <c r="A278" s="90" t="s">
        <v>4904</v>
      </c>
      <c r="B278" s="91"/>
      <c r="C278" s="92">
        <v>0.44090467106581699</v>
      </c>
      <c r="D278" s="91"/>
      <c r="E278" s="93" t="s">
        <v>4884</v>
      </c>
      <c r="F278" s="94">
        <f>+F276</f>
        <v>594.15200000000004</v>
      </c>
    </row>
    <row r="279" spans="1:6" ht="0.2" customHeight="1" x14ac:dyDescent="0.2"/>
    <row r="280" spans="1:6" ht="12.75" customHeight="1" x14ac:dyDescent="0.2">
      <c r="A280" s="80" t="s">
        <v>4871</v>
      </c>
      <c r="B280" s="81" t="s">
        <v>4905</v>
      </c>
      <c r="C280" s="82" t="s">
        <v>4870</v>
      </c>
      <c r="D280" s="82" t="s">
        <v>4873</v>
      </c>
      <c r="E280" s="82" t="s">
        <v>4874</v>
      </c>
      <c r="F280" s="83" t="s">
        <v>4875</v>
      </c>
    </row>
    <row r="281" spans="1:6" ht="409.6" hidden="1" customHeight="1" x14ac:dyDescent="0.2"/>
    <row r="282" spans="1:6" ht="25.5" customHeight="1" thickBot="1" x14ac:dyDescent="0.25">
      <c r="A282" s="84" t="s">
        <v>4949</v>
      </c>
      <c r="B282" s="85" t="s">
        <v>4950</v>
      </c>
      <c r="C282" s="86" t="s">
        <v>9</v>
      </c>
      <c r="D282" s="87">
        <v>6.0250000000000004</v>
      </c>
      <c r="E282" s="88">
        <v>2140</v>
      </c>
      <c r="F282" s="89">
        <f>+D282*E282</f>
        <v>12893.5</v>
      </c>
    </row>
    <row r="283" spans="1:6" ht="409.6" hidden="1" customHeight="1" x14ac:dyDescent="0.2"/>
    <row r="284" spans="1:6" ht="13.5" customHeight="1" thickBot="1" x14ac:dyDescent="0.25">
      <c r="A284" s="90" t="s">
        <v>4908</v>
      </c>
      <c r="B284" s="91"/>
      <c r="C284" s="92">
        <v>9.5707488699034293</v>
      </c>
      <c r="D284" s="91"/>
      <c r="E284" s="93" t="s">
        <v>4884</v>
      </c>
      <c r="F284" s="94">
        <f>+F282</f>
        <v>12893.5</v>
      </c>
    </row>
    <row r="285" spans="1:6" ht="0.2" customHeight="1" thickBot="1" x14ac:dyDescent="0.25"/>
    <row r="286" spans="1:6" ht="12.75" customHeight="1" thickBot="1" x14ac:dyDescent="0.3">
      <c r="A286" s="135" t="s">
        <v>4909</v>
      </c>
      <c r="B286" s="136"/>
      <c r="C286" s="136"/>
      <c r="D286" s="136"/>
      <c r="E286" s="137"/>
      <c r="F286" s="165">
        <f>+SUM(F284,F278,F272,F266,F260)</f>
        <v>134722.19200000001</v>
      </c>
    </row>
    <row r="287" spans="1:6" ht="12.75" customHeight="1" x14ac:dyDescent="0.2"/>
    <row r="288" spans="1:6" ht="12.75" customHeight="1" x14ac:dyDescent="0.2"/>
    <row r="289" spans="1:6" ht="409.6" hidden="1" customHeight="1" x14ac:dyDescent="0.2"/>
    <row r="290" spans="1:6" ht="12.75" customHeight="1" x14ac:dyDescent="0.25">
      <c r="A290" s="144" t="s">
        <v>4868</v>
      </c>
      <c r="B290" s="145"/>
      <c r="C290" s="145"/>
      <c r="D290" s="145"/>
      <c r="E290" s="146"/>
      <c r="F290" s="147"/>
    </row>
    <row r="291" spans="1:6" ht="12.75" customHeight="1" x14ac:dyDescent="0.2">
      <c r="A291" s="138" t="s">
        <v>4670</v>
      </c>
      <c r="B291" s="139"/>
      <c r="C291" s="139"/>
      <c r="D291" s="140"/>
      <c r="E291" s="76" t="s">
        <v>4869</v>
      </c>
      <c r="F291" s="77" t="s">
        <v>4870</v>
      </c>
    </row>
    <row r="292" spans="1:6" ht="12.75" customHeight="1" x14ac:dyDescent="0.2">
      <c r="A292" s="141"/>
      <c r="B292" s="142"/>
      <c r="C292" s="142"/>
      <c r="D292" s="143"/>
      <c r="E292" s="78" t="s">
        <v>8986</v>
      </c>
      <c r="F292" s="79" t="s">
        <v>117</v>
      </c>
    </row>
    <row r="293" spans="1:6" ht="409.6" hidden="1" customHeight="1" x14ac:dyDescent="0.2"/>
    <row r="294" spans="1:6" ht="12.75" customHeight="1" x14ac:dyDescent="0.2">
      <c r="A294" s="80" t="s">
        <v>4871</v>
      </c>
      <c r="B294" s="81" t="s">
        <v>4872</v>
      </c>
      <c r="C294" s="82" t="s">
        <v>4870</v>
      </c>
      <c r="D294" s="82" t="s">
        <v>4873</v>
      </c>
      <c r="E294" s="82" t="s">
        <v>4874</v>
      </c>
      <c r="F294" s="83" t="s">
        <v>4875</v>
      </c>
    </row>
    <row r="295" spans="1:6" ht="409.6" hidden="1" customHeight="1" x14ac:dyDescent="0.2"/>
    <row r="296" spans="1:6" ht="25.5" customHeight="1" x14ac:dyDescent="0.2">
      <c r="A296" s="84" t="s">
        <v>7950</v>
      </c>
      <c r="B296" s="85" t="s">
        <v>7951</v>
      </c>
      <c r="C296" s="86" t="s">
        <v>117</v>
      </c>
      <c r="D296" s="87">
        <v>1.05</v>
      </c>
      <c r="E296" s="88">
        <v>178500</v>
      </c>
      <c r="F296" s="89">
        <f>+D296*E296</f>
        <v>187425</v>
      </c>
    </row>
    <row r="297" spans="1:6" ht="409.6" hidden="1" customHeight="1" x14ac:dyDescent="0.2"/>
    <row r="298" spans="1:6" ht="25.5" customHeight="1" x14ac:dyDescent="0.2">
      <c r="A298" s="84" t="s">
        <v>7952</v>
      </c>
      <c r="B298" s="85" t="s">
        <v>7953</v>
      </c>
      <c r="C298" s="86" t="s">
        <v>263</v>
      </c>
      <c r="D298" s="87">
        <v>0.53234999999999999</v>
      </c>
      <c r="E298" s="88">
        <v>3480</v>
      </c>
      <c r="F298" s="89">
        <f>+D298*E298</f>
        <v>1852.578</v>
      </c>
    </row>
    <row r="299" spans="1:6" ht="409.6" hidden="1" customHeight="1" x14ac:dyDescent="0.2"/>
    <row r="300" spans="1:6" ht="25.5" customHeight="1" x14ac:dyDescent="0.2">
      <c r="A300" s="84" t="s">
        <v>7954</v>
      </c>
      <c r="B300" s="85" t="s">
        <v>7955</v>
      </c>
      <c r="C300" s="86" t="s">
        <v>263</v>
      </c>
      <c r="D300" s="87">
        <v>0.21</v>
      </c>
      <c r="E300" s="88">
        <v>15826</v>
      </c>
      <c r="F300" s="89">
        <f>+D300*E300</f>
        <v>3323.46</v>
      </c>
    </row>
    <row r="301" spans="1:6" ht="409.6" hidden="1" customHeight="1" x14ac:dyDescent="0.2"/>
    <row r="302" spans="1:6" ht="25.5" customHeight="1" x14ac:dyDescent="0.2">
      <c r="A302" s="84" t="s">
        <v>7944</v>
      </c>
      <c r="B302" s="85" t="s">
        <v>7945</v>
      </c>
      <c r="C302" s="86" t="s">
        <v>9</v>
      </c>
      <c r="D302" s="87">
        <v>1.5</v>
      </c>
      <c r="E302" s="88">
        <v>2005</v>
      </c>
      <c r="F302" s="89">
        <f>+D302*E302</f>
        <v>3007.5</v>
      </c>
    </row>
    <row r="303" spans="1:6" ht="409.6" hidden="1" customHeight="1" x14ac:dyDescent="0.2"/>
    <row r="304" spans="1:6" ht="25.5" customHeight="1" x14ac:dyDescent="0.2">
      <c r="A304" s="84" t="s">
        <v>7946</v>
      </c>
      <c r="B304" s="85" t="s">
        <v>7947</v>
      </c>
      <c r="C304" s="86" t="s">
        <v>9</v>
      </c>
      <c r="D304" s="87">
        <v>1.5</v>
      </c>
      <c r="E304" s="88">
        <v>705</v>
      </c>
      <c r="F304" s="89">
        <f>+D304*E304</f>
        <v>1057.5</v>
      </c>
    </row>
    <row r="305" spans="1:6" ht="409.6" hidden="1" customHeight="1" x14ac:dyDescent="0.2"/>
    <row r="306" spans="1:6" ht="25.5" customHeight="1" x14ac:dyDescent="0.2">
      <c r="A306" s="84" t="s">
        <v>5621</v>
      </c>
      <c r="B306" s="85" t="s">
        <v>5622</v>
      </c>
      <c r="C306" s="86" t="s">
        <v>9</v>
      </c>
      <c r="D306" s="87">
        <v>4.4999999999999998E-2</v>
      </c>
      <c r="E306" s="88">
        <v>41756</v>
      </c>
      <c r="F306" s="89">
        <f>+D306*E306</f>
        <v>1879.02</v>
      </c>
    </row>
    <row r="307" spans="1:6" ht="409.6" hidden="1" customHeight="1" x14ac:dyDescent="0.2"/>
    <row r="308" spans="1:6" ht="25.5" customHeight="1" thickBot="1" x14ac:dyDescent="0.25">
      <c r="A308" s="84" t="s">
        <v>7956</v>
      </c>
      <c r="B308" s="85" t="s">
        <v>7957</v>
      </c>
      <c r="C308" s="86" t="s">
        <v>7491</v>
      </c>
      <c r="D308" s="87">
        <v>2.81E-3</v>
      </c>
      <c r="E308" s="88">
        <v>3980184</v>
      </c>
      <c r="F308" s="89">
        <f>+D308*E308</f>
        <v>11184.31704</v>
      </c>
    </row>
    <row r="309" spans="1:6" ht="409.6" hidden="1" customHeight="1" x14ac:dyDescent="0.2"/>
    <row r="310" spans="1:6" ht="13.5" customHeight="1" thickBot="1" x14ac:dyDescent="0.25">
      <c r="A310" s="90" t="s">
        <v>4883</v>
      </c>
      <c r="B310" s="91"/>
      <c r="C310" s="92">
        <v>91.224636262804196</v>
      </c>
      <c r="D310" s="91"/>
      <c r="E310" s="93" t="s">
        <v>4884</v>
      </c>
      <c r="F310" s="94">
        <f>+SUM(F296:F308)</f>
        <v>209729.37503999998</v>
      </c>
    </row>
    <row r="311" spans="1:6" ht="0.2" customHeight="1" x14ac:dyDescent="0.2"/>
    <row r="312" spans="1:6" ht="12.75" customHeight="1" x14ac:dyDescent="0.2">
      <c r="A312" s="80" t="s">
        <v>4871</v>
      </c>
      <c r="B312" s="81" t="s">
        <v>4885</v>
      </c>
      <c r="C312" s="82" t="s">
        <v>4870</v>
      </c>
      <c r="D312" s="82" t="s">
        <v>4873</v>
      </c>
      <c r="E312" s="82" t="s">
        <v>4874</v>
      </c>
      <c r="F312" s="83" t="s">
        <v>4875</v>
      </c>
    </row>
    <row r="313" spans="1:6" ht="409.6" hidden="1" customHeight="1" x14ac:dyDescent="0.2"/>
    <row r="314" spans="1:6" ht="25.5" customHeight="1" thickBot="1" x14ac:dyDescent="0.25">
      <c r="A314" s="84" t="s">
        <v>7924</v>
      </c>
      <c r="B314" s="85" t="s">
        <v>7925</v>
      </c>
      <c r="C314" s="86" t="s">
        <v>4888</v>
      </c>
      <c r="D314" s="87">
        <v>2.5000000000000001E-2</v>
      </c>
      <c r="E314" s="88">
        <v>745883</v>
      </c>
      <c r="F314" s="89">
        <f>+D314*E314</f>
        <v>18647.075000000001</v>
      </c>
    </row>
    <row r="315" spans="1:6" ht="409.6" hidden="1" customHeight="1" x14ac:dyDescent="0.2"/>
    <row r="316" spans="1:6" ht="13.5" customHeight="1" thickBot="1" x14ac:dyDescent="0.25">
      <c r="A316" s="90" t="s">
        <v>4893</v>
      </c>
      <c r="B316" s="91"/>
      <c r="C316" s="92">
        <v>8.1107413931841403</v>
      </c>
      <c r="D316" s="91"/>
      <c r="E316" s="93" t="s">
        <v>4884</v>
      </c>
      <c r="F316" s="94">
        <f>+F314</f>
        <v>18647.075000000001</v>
      </c>
    </row>
    <row r="317" spans="1:6" ht="0.2" customHeight="1" x14ac:dyDescent="0.2"/>
    <row r="318" spans="1:6" ht="12.75" customHeight="1" x14ac:dyDescent="0.2">
      <c r="A318" s="80" t="s">
        <v>4871</v>
      </c>
      <c r="B318" s="81" t="s">
        <v>4894</v>
      </c>
      <c r="C318" s="82" t="s">
        <v>4870</v>
      </c>
      <c r="D318" s="82" t="s">
        <v>4873</v>
      </c>
      <c r="E318" s="82" t="s">
        <v>4874</v>
      </c>
      <c r="F318" s="83" t="s">
        <v>4875</v>
      </c>
    </row>
    <row r="319" spans="1:6" ht="409.6" hidden="1" customHeight="1" x14ac:dyDescent="0.2"/>
    <row r="320" spans="1:6" ht="25.5" customHeight="1" thickBot="1" x14ac:dyDescent="0.25">
      <c r="A320" s="84" t="s">
        <v>4895</v>
      </c>
      <c r="B320" s="85" t="s">
        <v>4896</v>
      </c>
      <c r="C320" s="86" t="s">
        <v>4897</v>
      </c>
      <c r="D320" s="87">
        <v>0.05</v>
      </c>
      <c r="E320" s="88">
        <v>18647</v>
      </c>
      <c r="F320" s="89">
        <f>+D320*E320</f>
        <v>932.35</v>
      </c>
    </row>
    <row r="321" spans="1:6" ht="409.6" hidden="1" customHeight="1" x14ac:dyDescent="0.2"/>
    <row r="322" spans="1:6" ht="13.5" customHeight="1" thickBot="1" x14ac:dyDescent="0.25">
      <c r="A322" s="90" t="s">
        <v>4898</v>
      </c>
      <c r="B322" s="91"/>
      <c r="C322" s="92">
        <v>0.405384832865749</v>
      </c>
      <c r="D322" s="91"/>
      <c r="E322" s="93" t="s">
        <v>4884</v>
      </c>
      <c r="F322" s="94">
        <f>+F320</f>
        <v>932.35</v>
      </c>
    </row>
    <row r="323" spans="1:6" ht="0.2" customHeight="1" x14ac:dyDescent="0.2"/>
    <row r="324" spans="1:6" ht="12.75" customHeight="1" x14ac:dyDescent="0.2">
      <c r="A324" s="80" t="s">
        <v>4871</v>
      </c>
      <c r="B324" s="81" t="s">
        <v>4899</v>
      </c>
      <c r="C324" s="82" t="s">
        <v>4870</v>
      </c>
      <c r="D324" s="82" t="s">
        <v>4873</v>
      </c>
      <c r="E324" s="82" t="s">
        <v>4874</v>
      </c>
      <c r="F324" s="83" t="s">
        <v>4875</v>
      </c>
    </row>
    <row r="325" spans="1:6" ht="409.6" hidden="1" customHeight="1" x14ac:dyDescent="0.2"/>
    <row r="326" spans="1:6" ht="25.5" customHeight="1" x14ac:dyDescent="0.2">
      <c r="A326" s="84" t="s">
        <v>5012</v>
      </c>
      <c r="B326" s="85" t="s">
        <v>5013</v>
      </c>
      <c r="C326" s="86" t="s">
        <v>109</v>
      </c>
      <c r="D326" s="87">
        <v>3.1900000000000001E-3</v>
      </c>
      <c r="E326" s="88">
        <v>23200</v>
      </c>
      <c r="F326" s="89">
        <f>+D326*E326</f>
        <v>74.00800000000001</v>
      </c>
    </row>
    <row r="327" spans="1:6" ht="409.6" hidden="1" customHeight="1" x14ac:dyDescent="0.2"/>
    <row r="328" spans="1:6" ht="25.5" customHeight="1" thickBot="1" x14ac:dyDescent="0.25">
      <c r="A328" s="84" t="s">
        <v>7926</v>
      </c>
      <c r="B328" s="85" t="s">
        <v>7927</v>
      </c>
      <c r="C328" s="86" t="s">
        <v>2033</v>
      </c>
      <c r="D328" s="87">
        <v>1.4999999999999999E-2</v>
      </c>
      <c r="E328" s="88">
        <v>34800</v>
      </c>
      <c r="F328" s="89">
        <f>+D328*E328</f>
        <v>522</v>
      </c>
    </row>
    <row r="329" spans="1:6" ht="409.6" hidden="1" customHeight="1" x14ac:dyDescent="0.2"/>
    <row r="330" spans="1:6" ht="13.5" customHeight="1" thickBot="1" x14ac:dyDescent="0.25">
      <c r="A330" s="90" t="s">
        <v>4904</v>
      </c>
      <c r="B330" s="91"/>
      <c r="C330" s="92">
        <v>0.25923751114590798</v>
      </c>
      <c r="D330" s="91"/>
      <c r="E330" s="93" t="s">
        <v>4884</v>
      </c>
      <c r="F330" s="94">
        <f>+SUM(F326:F328)</f>
        <v>596.00800000000004</v>
      </c>
    </row>
    <row r="331" spans="1:6" ht="0.2" customHeight="1" x14ac:dyDescent="0.2"/>
    <row r="332" spans="1:6" ht="12.75" customHeight="1" thickBot="1" x14ac:dyDescent="0.3">
      <c r="A332" s="135" t="s">
        <v>4909</v>
      </c>
      <c r="B332" s="136"/>
      <c r="C332" s="136"/>
      <c r="D332" s="136"/>
      <c r="E332" s="137"/>
      <c r="F332" s="165">
        <f>+SUM(F330,F322,F316,F310)</f>
        <v>229904.80803999997</v>
      </c>
    </row>
    <row r="333" spans="1:6" ht="12.75" customHeight="1" x14ac:dyDescent="0.2"/>
    <row r="334" spans="1:6" ht="12.75" customHeight="1" x14ac:dyDescent="0.2"/>
    <row r="335" spans="1:6" ht="409.6" hidden="1" customHeight="1" x14ac:dyDescent="0.2"/>
    <row r="336" spans="1:6" ht="12.75" customHeight="1" x14ac:dyDescent="0.25">
      <c r="A336" s="144" t="s">
        <v>4868</v>
      </c>
      <c r="B336" s="145"/>
      <c r="C336" s="145"/>
      <c r="D336" s="145"/>
      <c r="E336" s="146"/>
      <c r="F336" s="147"/>
    </row>
    <row r="337" spans="1:6" ht="12.75" customHeight="1" x14ac:dyDescent="0.2">
      <c r="A337" s="138" t="s">
        <v>4671</v>
      </c>
      <c r="B337" s="139"/>
      <c r="C337" s="139"/>
      <c r="D337" s="140"/>
      <c r="E337" s="76" t="s">
        <v>4869</v>
      </c>
      <c r="F337" s="77" t="s">
        <v>4870</v>
      </c>
    </row>
    <row r="338" spans="1:6" ht="12.75" customHeight="1" x14ac:dyDescent="0.2">
      <c r="A338" s="141"/>
      <c r="B338" s="142"/>
      <c r="C338" s="142"/>
      <c r="D338" s="143"/>
      <c r="E338" s="78" t="s">
        <v>8987</v>
      </c>
      <c r="F338" s="79" t="s">
        <v>117</v>
      </c>
    </row>
    <row r="339" spans="1:6" ht="409.6" hidden="1" customHeight="1" x14ac:dyDescent="0.2"/>
    <row r="340" spans="1:6" ht="12.75" customHeight="1" x14ac:dyDescent="0.2">
      <c r="A340" s="80" t="s">
        <v>4871</v>
      </c>
      <c r="B340" s="81" t="s">
        <v>4872</v>
      </c>
      <c r="C340" s="82" t="s">
        <v>4870</v>
      </c>
      <c r="D340" s="82" t="s">
        <v>4873</v>
      </c>
      <c r="E340" s="82" t="s">
        <v>4874</v>
      </c>
      <c r="F340" s="83" t="s">
        <v>4875</v>
      </c>
    </row>
    <row r="341" spans="1:6" ht="409.6" hidden="1" customHeight="1" x14ac:dyDescent="0.2"/>
    <row r="342" spans="1:6" ht="25.5" customHeight="1" x14ac:dyDescent="0.2">
      <c r="A342" s="84" t="s">
        <v>7958</v>
      </c>
      <c r="B342" s="85" t="s">
        <v>7959</v>
      </c>
      <c r="C342" s="86" t="s">
        <v>117</v>
      </c>
      <c r="D342" s="87">
        <v>1.05</v>
      </c>
      <c r="E342" s="88">
        <v>102100</v>
      </c>
      <c r="F342" s="89">
        <f>+D342*E342</f>
        <v>107205</v>
      </c>
    </row>
    <row r="343" spans="1:6" ht="409.6" hidden="1" customHeight="1" x14ac:dyDescent="0.2"/>
    <row r="344" spans="1:6" ht="25.5" customHeight="1" x14ac:dyDescent="0.2">
      <c r="A344" s="84" t="s">
        <v>7942</v>
      </c>
      <c r="B344" s="85" t="s">
        <v>7943</v>
      </c>
      <c r="C344" s="86" t="s">
        <v>263</v>
      </c>
      <c r="D344" s="87">
        <v>0.1</v>
      </c>
      <c r="E344" s="88">
        <v>26700</v>
      </c>
      <c r="F344" s="89">
        <f>+D344*E344</f>
        <v>2670</v>
      </c>
    </row>
    <row r="345" spans="1:6" ht="409.6" hidden="1" customHeight="1" x14ac:dyDescent="0.2"/>
    <row r="346" spans="1:6" ht="25.5" customHeight="1" x14ac:dyDescent="0.2">
      <c r="A346" s="84" t="s">
        <v>7944</v>
      </c>
      <c r="B346" s="85" t="s">
        <v>7945</v>
      </c>
      <c r="C346" s="86" t="s">
        <v>9</v>
      </c>
      <c r="D346" s="87">
        <v>2</v>
      </c>
      <c r="E346" s="88">
        <v>2005</v>
      </c>
      <c r="F346" s="89">
        <f>+D346*E346</f>
        <v>4010</v>
      </c>
    </row>
    <row r="347" spans="1:6" ht="409.6" hidden="1" customHeight="1" x14ac:dyDescent="0.2"/>
    <row r="348" spans="1:6" ht="25.5" customHeight="1" x14ac:dyDescent="0.2">
      <c r="A348" s="84" t="s">
        <v>7946</v>
      </c>
      <c r="B348" s="85" t="s">
        <v>7947</v>
      </c>
      <c r="C348" s="86" t="s">
        <v>9</v>
      </c>
      <c r="D348" s="87">
        <v>0.02</v>
      </c>
      <c r="E348" s="88">
        <v>705</v>
      </c>
      <c r="F348" s="89">
        <f>+D348*E348</f>
        <v>14.1</v>
      </c>
    </row>
    <row r="349" spans="1:6" ht="409.6" hidden="1" customHeight="1" x14ac:dyDescent="0.2"/>
    <row r="350" spans="1:6" ht="25.5" customHeight="1" x14ac:dyDescent="0.2">
      <c r="A350" s="84" t="s">
        <v>7948</v>
      </c>
      <c r="B350" s="85" t="s">
        <v>7949</v>
      </c>
      <c r="C350" s="86" t="s">
        <v>9</v>
      </c>
      <c r="D350" s="87">
        <v>1</v>
      </c>
      <c r="E350" s="88">
        <v>1000</v>
      </c>
      <c r="F350" s="89">
        <f>+D350*E350</f>
        <v>1000</v>
      </c>
    </row>
    <row r="351" spans="1:6" ht="409.6" hidden="1" customHeight="1" x14ac:dyDescent="0.2"/>
    <row r="352" spans="1:6" ht="25.5" customHeight="1" thickBot="1" x14ac:dyDescent="0.25">
      <c r="A352" s="84" t="s">
        <v>5621</v>
      </c>
      <c r="B352" s="85" t="s">
        <v>5622</v>
      </c>
      <c r="C352" s="86" t="s">
        <v>9</v>
      </c>
      <c r="D352" s="87">
        <v>0.04</v>
      </c>
      <c r="E352" s="88">
        <v>41756</v>
      </c>
      <c r="F352" s="89">
        <f>+D352*E352</f>
        <v>1670.24</v>
      </c>
    </row>
    <row r="353" spans="1:6" ht="409.6" hidden="1" customHeight="1" x14ac:dyDescent="0.2"/>
    <row r="354" spans="1:6" ht="13.5" customHeight="1" thickBot="1" x14ac:dyDescent="0.25">
      <c r="A354" s="90" t="s">
        <v>4883</v>
      </c>
      <c r="B354" s="91"/>
      <c r="C354" s="92">
        <v>77.227676856010902</v>
      </c>
      <c r="D354" s="91"/>
      <c r="E354" s="93" t="s">
        <v>4884</v>
      </c>
      <c r="F354" s="94">
        <f>+SUM(F342:F352)</f>
        <v>116569.34000000001</v>
      </c>
    </row>
    <row r="355" spans="1:6" ht="0.2" customHeight="1" x14ac:dyDescent="0.2"/>
    <row r="356" spans="1:6" ht="12.75" customHeight="1" x14ac:dyDescent="0.2">
      <c r="A356" s="80" t="s">
        <v>4871</v>
      </c>
      <c r="B356" s="81" t="s">
        <v>4885</v>
      </c>
      <c r="C356" s="82" t="s">
        <v>4870</v>
      </c>
      <c r="D356" s="82" t="s">
        <v>4873</v>
      </c>
      <c r="E356" s="82" t="s">
        <v>4874</v>
      </c>
      <c r="F356" s="83" t="s">
        <v>4875</v>
      </c>
    </row>
    <row r="357" spans="1:6" ht="409.6" hidden="1" customHeight="1" x14ac:dyDescent="0.2"/>
    <row r="358" spans="1:6" ht="25.5" customHeight="1" thickBot="1" x14ac:dyDescent="0.25">
      <c r="A358" s="84" t="s">
        <v>4947</v>
      </c>
      <c r="B358" s="85" t="s">
        <v>4948</v>
      </c>
      <c r="C358" s="86" t="s">
        <v>4888</v>
      </c>
      <c r="D358" s="87">
        <v>0.1</v>
      </c>
      <c r="E358" s="88">
        <v>198902</v>
      </c>
      <c r="F358" s="89">
        <f>+D358*E358</f>
        <v>19890.2</v>
      </c>
    </row>
    <row r="359" spans="1:6" ht="409.6" hidden="1" customHeight="1" x14ac:dyDescent="0.2"/>
    <row r="360" spans="1:6" ht="13.5" customHeight="1" thickBot="1" x14ac:dyDescent="0.25">
      <c r="A360" s="90" t="s">
        <v>4893</v>
      </c>
      <c r="B360" s="91"/>
      <c r="C360" s="92">
        <v>13.1772468895337</v>
      </c>
      <c r="D360" s="91"/>
      <c r="E360" s="93" t="s">
        <v>4884</v>
      </c>
      <c r="F360" s="94">
        <f>+F358</f>
        <v>19890.2</v>
      </c>
    </row>
    <row r="361" spans="1:6" ht="0.2" customHeight="1" x14ac:dyDescent="0.2"/>
    <row r="362" spans="1:6" ht="12.75" customHeight="1" x14ac:dyDescent="0.2">
      <c r="A362" s="80" t="s">
        <v>4871</v>
      </c>
      <c r="B362" s="81" t="s">
        <v>4894</v>
      </c>
      <c r="C362" s="82" t="s">
        <v>4870</v>
      </c>
      <c r="D362" s="82" t="s">
        <v>4873</v>
      </c>
      <c r="E362" s="82" t="s">
        <v>4874</v>
      </c>
      <c r="F362" s="83" t="s">
        <v>4875</v>
      </c>
    </row>
    <row r="363" spans="1:6" ht="409.6" hidden="1" customHeight="1" x14ac:dyDescent="0.2"/>
    <row r="364" spans="1:6" ht="25.5" customHeight="1" thickBot="1" x14ac:dyDescent="0.25">
      <c r="A364" s="84" t="s">
        <v>4895</v>
      </c>
      <c r="B364" s="85" t="s">
        <v>4896</v>
      </c>
      <c r="C364" s="86" t="s">
        <v>4897</v>
      </c>
      <c r="D364" s="87">
        <v>0.05</v>
      </c>
      <c r="E364" s="88">
        <v>19890</v>
      </c>
      <c r="F364" s="89">
        <f>+D364*E364</f>
        <v>994.5</v>
      </c>
    </row>
    <row r="365" spans="1:6" ht="409.6" hidden="1" customHeight="1" x14ac:dyDescent="0.2"/>
    <row r="366" spans="1:6" ht="13.5" customHeight="1" thickBot="1" x14ac:dyDescent="0.25">
      <c r="A366" s="90" t="s">
        <v>4898</v>
      </c>
      <c r="B366" s="91"/>
      <c r="C366" s="92">
        <v>0.659193597540777</v>
      </c>
      <c r="D366" s="91"/>
      <c r="E366" s="93" t="s">
        <v>4884</v>
      </c>
      <c r="F366" s="94">
        <f>+F364</f>
        <v>994.5</v>
      </c>
    </row>
    <row r="367" spans="1:6" ht="0.2" customHeight="1" x14ac:dyDescent="0.2"/>
    <row r="368" spans="1:6" ht="12.75" customHeight="1" x14ac:dyDescent="0.2">
      <c r="A368" s="80" t="s">
        <v>4871</v>
      </c>
      <c r="B368" s="81" t="s">
        <v>4899</v>
      </c>
      <c r="C368" s="82" t="s">
        <v>4870</v>
      </c>
      <c r="D368" s="82" t="s">
        <v>4873</v>
      </c>
      <c r="E368" s="82" t="s">
        <v>4874</v>
      </c>
      <c r="F368" s="83" t="s">
        <v>4875</v>
      </c>
    </row>
    <row r="369" spans="1:6" ht="409.6" hidden="1" customHeight="1" x14ac:dyDescent="0.2"/>
    <row r="370" spans="1:6" ht="25.5" customHeight="1" thickBot="1" x14ac:dyDescent="0.25">
      <c r="A370" s="84" t="s">
        <v>5012</v>
      </c>
      <c r="B370" s="85" t="s">
        <v>5013</v>
      </c>
      <c r="C370" s="86" t="s">
        <v>109</v>
      </c>
      <c r="D370" s="87">
        <v>2.5610000000000001E-2</v>
      </c>
      <c r="E370" s="88">
        <v>23200</v>
      </c>
      <c r="F370" s="89">
        <f>+D370*E370</f>
        <v>594.15200000000004</v>
      </c>
    </row>
    <row r="371" spans="1:6" ht="409.6" hidden="1" customHeight="1" x14ac:dyDescent="0.2"/>
    <row r="372" spans="1:6" ht="13.5" customHeight="1" thickBot="1" x14ac:dyDescent="0.25">
      <c r="A372" s="90" t="s">
        <v>4904</v>
      </c>
      <c r="B372" s="91"/>
      <c r="C372" s="92">
        <v>0.393528640139921</v>
      </c>
      <c r="D372" s="91"/>
      <c r="E372" s="93" t="s">
        <v>4884</v>
      </c>
      <c r="F372" s="94">
        <f>+F370</f>
        <v>594.15200000000004</v>
      </c>
    </row>
    <row r="373" spans="1:6" ht="0.2" customHeight="1" x14ac:dyDescent="0.2"/>
    <row r="374" spans="1:6" ht="12.75" customHeight="1" x14ac:dyDescent="0.2">
      <c r="A374" s="80" t="s">
        <v>4871</v>
      </c>
      <c r="B374" s="81" t="s">
        <v>4905</v>
      </c>
      <c r="C374" s="82" t="s">
        <v>4870</v>
      </c>
      <c r="D374" s="82" t="s">
        <v>4873</v>
      </c>
      <c r="E374" s="82" t="s">
        <v>4874</v>
      </c>
      <c r="F374" s="83" t="s">
        <v>4875</v>
      </c>
    </row>
    <row r="375" spans="1:6" ht="409.6" hidden="1" customHeight="1" x14ac:dyDescent="0.2"/>
    <row r="376" spans="1:6" ht="25.5" customHeight="1" thickBot="1" x14ac:dyDescent="0.25">
      <c r="A376" s="84" t="s">
        <v>4949</v>
      </c>
      <c r="B376" s="85" t="s">
        <v>4950</v>
      </c>
      <c r="C376" s="86" t="s">
        <v>9</v>
      </c>
      <c r="D376" s="87">
        <v>6.0250000000000004</v>
      </c>
      <c r="E376" s="88">
        <v>2140</v>
      </c>
      <c r="F376" s="89">
        <f>+D376*E376</f>
        <v>12893.5</v>
      </c>
    </row>
    <row r="377" spans="1:6" ht="409.6" hidden="1" customHeight="1" x14ac:dyDescent="0.2"/>
    <row r="378" spans="1:6" ht="13.5" customHeight="1" thickBot="1" x14ac:dyDescent="0.25">
      <c r="A378" s="90" t="s">
        <v>4908</v>
      </c>
      <c r="B378" s="91"/>
      <c r="C378" s="92">
        <v>8.5423540167746506</v>
      </c>
      <c r="D378" s="91"/>
      <c r="E378" s="93" t="s">
        <v>4884</v>
      </c>
      <c r="F378" s="94">
        <f>+F376</f>
        <v>12893.5</v>
      </c>
    </row>
    <row r="379" spans="1:6" ht="0.2" customHeight="1" thickBot="1" x14ac:dyDescent="0.25"/>
    <row r="380" spans="1:6" ht="12.75" customHeight="1" thickBot="1" x14ac:dyDescent="0.3">
      <c r="A380" s="135" t="s">
        <v>4909</v>
      </c>
      <c r="B380" s="136"/>
      <c r="C380" s="136"/>
      <c r="D380" s="136"/>
      <c r="E380" s="137"/>
      <c r="F380" s="165">
        <f>+SUM(F378,F372,F366,F360,F354)</f>
        <v>150941.69200000001</v>
      </c>
    </row>
    <row r="381" spans="1:6" ht="12.75" customHeight="1" x14ac:dyDescent="0.2"/>
    <row r="382" spans="1:6" ht="12.75" customHeight="1" x14ac:dyDescent="0.2"/>
    <row r="383" spans="1:6" ht="409.6" hidden="1" customHeight="1" x14ac:dyDescent="0.2"/>
    <row r="384" spans="1:6" ht="12.75" customHeight="1" x14ac:dyDescent="0.25">
      <c r="A384" s="144" t="s">
        <v>4868</v>
      </c>
      <c r="B384" s="145"/>
      <c r="C384" s="145"/>
      <c r="D384" s="145"/>
      <c r="E384" s="146"/>
      <c r="F384" s="147"/>
    </row>
    <row r="385" spans="1:6" ht="12.75" customHeight="1" x14ac:dyDescent="0.2">
      <c r="A385" s="138" t="s">
        <v>4672</v>
      </c>
      <c r="B385" s="139"/>
      <c r="C385" s="139"/>
      <c r="D385" s="140"/>
      <c r="E385" s="76" t="s">
        <v>4869</v>
      </c>
      <c r="F385" s="77" t="s">
        <v>4870</v>
      </c>
    </row>
    <row r="386" spans="1:6" ht="12.75" customHeight="1" x14ac:dyDescent="0.2">
      <c r="A386" s="141"/>
      <c r="B386" s="142"/>
      <c r="C386" s="142"/>
      <c r="D386" s="143"/>
      <c r="E386" s="78" t="s">
        <v>8988</v>
      </c>
      <c r="F386" s="79" t="s">
        <v>263</v>
      </c>
    </row>
    <row r="387" spans="1:6" ht="409.6" hidden="1" customHeight="1" x14ac:dyDescent="0.2"/>
    <row r="388" spans="1:6" ht="12.75" customHeight="1" x14ac:dyDescent="0.2">
      <c r="A388" s="80" t="s">
        <v>4871</v>
      </c>
      <c r="B388" s="81" t="s">
        <v>4872</v>
      </c>
      <c r="C388" s="82" t="s">
        <v>4870</v>
      </c>
      <c r="D388" s="82" t="s">
        <v>4873</v>
      </c>
      <c r="E388" s="82" t="s">
        <v>4874</v>
      </c>
      <c r="F388" s="83" t="s">
        <v>4875</v>
      </c>
    </row>
    <row r="389" spans="1:6" ht="409.6" hidden="1" customHeight="1" x14ac:dyDescent="0.2"/>
    <row r="390" spans="1:6" ht="25.5" customHeight="1" x14ac:dyDescent="0.2">
      <c r="A390" s="84" t="s">
        <v>7960</v>
      </c>
      <c r="B390" s="85" t="s">
        <v>7961</v>
      </c>
      <c r="C390" s="86" t="s">
        <v>263</v>
      </c>
      <c r="D390" s="87">
        <v>1.05</v>
      </c>
      <c r="E390" s="88">
        <v>25180</v>
      </c>
      <c r="F390" s="89">
        <f>+D390*E390</f>
        <v>26439</v>
      </c>
    </row>
    <row r="391" spans="1:6" ht="409.6" hidden="1" customHeight="1" x14ac:dyDescent="0.2"/>
    <row r="392" spans="1:6" ht="25.5" customHeight="1" thickBot="1" x14ac:dyDescent="0.25">
      <c r="A392" s="84" t="s">
        <v>7944</v>
      </c>
      <c r="B392" s="85" t="s">
        <v>7945</v>
      </c>
      <c r="C392" s="86" t="s">
        <v>9</v>
      </c>
      <c r="D392" s="87">
        <v>2</v>
      </c>
      <c r="E392" s="88">
        <v>2005</v>
      </c>
      <c r="F392" s="89">
        <f>+D392*E392</f>
        <v>4010</v>
      </c>
    </row>
    <row r="393" spans="1:6" ht="409.6" hidden="1" customHeight="1" x14ac:dyDescent="0.2"/>
    <row r="394" spans="1:6" ht="13.5" customHeight="1" thickBot="1" x14ac:dyDescent="0.25">
      <c r="A394" s="90" t="s">
        <v>4883</v>
      </c>
      <c r="B394" s="91"/>
      <c r="C394" s="92">
        <v>85.458882963794593</v>
      </c>
      <c r="D394" s="91"/>
      <c r="E394" s="93" t="s">
        <v>4884</v>
      </c>
      <c r="F394" s="94">
        <f>+SUM(F390:F392)</f>
        <v>30449</v>
      </c>
    </row>
    <row r="395" spans="1:6" ht="0.2" customHeight="1" x14ac:dyDescent="0.2"/>
    <row r="396" spans="1:6" ht="12.75" customHeight="1" x14ac:dyDescent="0.2">
      <c r="A396" s="80" t="s">
        <v>4871</v>
      </c>
      <c r="B396" s="81" t="s">
        <v>4885</v>
      </c>
      <c r="C396" s="82" t="s">
        <v>4870</v>
      </c>
      <c r="D396" s="82" t="s">
        <v>4873</v>
      </c>
      <c r="E396" s="82" t="s">
        <v>4874</v>
      </c>
      <c r="F396" s="83" t="s">
        <v>4875</v>
      </c>
    </row>
    <row r="397" spans="1:6" ht="409.6" hidden="1" customHeight="1" x14ac:dyDescent="0.2"/>
    <row r="398" spans="1:6" ht="25.5" customHeight="1" thickBot="1" x14ac:dyDescent="0.25">
      <c r="A398" s="84" t="s">
        <v>4947</v>
      </c>
      <c r="B398" s="85" t="s">
        <v>4948</v>
      </c>
      <c r="C398" s="86" t="s">
        <v>4888</v>
      </c>
      <c r="D398" s="87">
        <v>2.4E-2</v>
      </c>
      <c r="E398" s="88">
        <v>198902</v>
      </c>
      <c r="F398" s="89">
        <f>+D398*E398</f>
        <v>4773.6480000000001</v>
      </c>
    </row>
    <row r="399" spans="1:6" ht="409.6" hidden="1" customHeight="1" x14ac:dyDescent="0.2"/>
    <row r="400" spans="1:6" ht="13.5" customHeight="1" thickBot="1" x14ac:dyDescent="0.25">
      <c r="A400" s="90" t="s">
        <v>4893</v>
      </c>
      <c r="B400" s="91"/>
      <c r="C400" s="92">
        <v>13.3988212180747</v>
      </c>
      <c r="D400" s="91"/>
      <c r="E400" s="93" t="s">
        <v>4884</v>
      </c>
      <c r="F400" s="94">
        <f>+F398</f>
        <v>4773.6480000000001</v>
      </c>
    </row>
    <row r="401" spans="1:6" ht="0.2" customHeight="1" x14ac:dyDescent="0.2"/>
    <row r="402" spans="1:6" ht="12.75" customHeight="1" x14ac:dyDescent="0.2">
      <c r="A402" s="80" t="s">
        <v>4871</v>
      </c>
      <c r="B402" s="81" t="s">
        <v>4894</v>
      </c>
      <c r="C402" s="82" t="s">
        <v>4870</v>
      </c>
      <c r="D402" s="82" t="s">
        <v>4873</v>
      </c>
      <c r="E402" s="82" t="s">
        <v>4874</v>
      </c>
      <c r="F402" s="83" t="s">
        <v>4875</v>
      </c>
    </row>
    <row r="403" spans="1:6" ht="409.6" hidden="1" customHeight="1" x14ac:dyDescent="0.2"/>
    <row r="404" spans="1:6" ht="25.5" customHeight="1" thickBot="1" x14ac:dyDescent="0.25">
      <c r="A404" s="84" t="s">
        <v>4895</v>
      </c>
      <c r="B404" s="85" t="s">
        <v>4896</v>
      </c>
      <c r="C404" s="86" t="s">
        <v>4897</v>
      </c>
      <c r="D404" s="87">
        <v>0.05</v>
      </c>
      <c r="E404" s="88">
        <v>4774</v>
      </c>
      <c r="F404" s="89">
        <f>+D404*E404</f>
        <v>238.70000000000002</v>
      </c>
    </row>
    <row r="405" spans="1:6" ht="409.6" hidden="1" customHeight="1" x14ac:dyDescent="0.2"/>
    <row r="406" spans="1:6" ht="13.5" customHeight="1" thickBot="1" x14ac:dyDescent="0.25">
      <c r="A406" s="90" t="s">
        <v>4898</v>
      </c>
      <c r="B406" s="91"/>
      <c r="C406" s="92">
        <v>0.67078304799326405</v>
      </c>
      <c r="D406" s="91"/>
      <c r="E406" s="93" t="s">
        <v>4884</v>
      </c>
      <c r="F406" s="94">
        <f>+F404</f>
        <v>238.70000000000002</v>
      </c>
    </row>
    <row r="407" spans="1:6" ht="0.2" customHeight="1" x14ac:dyDescent="0.2"/>
    <row r="408" spans="1:6" ht="12.75" customHeight="1" x14ac:dyDescent="0.2">
      <c r="A408" s="80" t="s">
        <v>4871</v>
      </c>
      <c r="B408" s="81" t="s">
        <v>4899</v>
      </c>
      <c r="C408" s="82" t="s">
        <v>4870</v>
      </c>
      <c r="D408" s="82" t="s">
        <v>4873</v>
      </c>
      <c r="E408" s="82" t="s">
        <v>4874</v>
      </c>
      <c r="F408" s="83" t="s">
        <v>4875</v>
      </c>
    </row>
    <row r="409" spans="1:6" ht="409.6" hidden="1" customHeight="1" x14ac:dyDescent="0.2"/>
    <row r="410" spans="1:6" ht="25.5" customHeight="1" thickBot="1" x14ac:dyDescent="0.25">
      <c r="A410" s="84" t="s">
        <v>5012</v>
      </c>
      <c r="B410" s="85" t="s">
        <v>5013</v>
      </c>
      <c r="C410" s="86" t="s">
        <v>109</v>
      </c>
      <c r="D410" s="87">
        <v>7.2500000000000004E-3</v>
      </c>
      <c r="E410" s="88">
        <v>23200</v>
      </c>
      <c r="F410" s="89">
        <f>+D410*E410</f>
        <v>168.20000000000002</v>
      </c>
    </row>
    <row r="411" spans="1:6" ht="409.6" hidden="1" customHeight="1" x14ac:dyDescent="0.2"/>
    <row r="412" spans="1:6" ht="13.5" customHeight="1" thickBot="1" x14ac:dyDescent="0.25">
      <c r="A412" s="90" t="s">
        <v>4904</v>
      </c>
      <c r="B412" s="91"/>
      <c r="C412" s="92">
        <v>0.47151277013752502</v>
      </c>
      <c r="D412" s="91"/>
      <c r="E412" s="166" t="s">
        <v>4884</v>
      </c>
      <c r="F412" s="167">
        <f>+F410</f>
        <v>168.20000000000002</v>
      </c>
    </row>
    <row r="413" spans="1:6" ht="0.2" customHeight="1" thickBot="1" x14ac:dyDescent="0.25">
      <c r="F413" s="168"/>
    </row>
    <row r="414" spans="1:6" ht="12.75" customHeight="1" thickBot="1" x14ac:dyDescent="0.3">
      <c r="A414" s="135" t="s">
        <v>4909</v>
      </c>
      <c r="B414" s="136"/>
      <c r="C414" s="136"/>
      <c r="D414" s="136"/>
      <c r="E414" s="136"/>
      <c r="F414" s="165">
        <f>+SUM(F412,F406,F400,F394)</f>
        <v>35629.548000000003</v>
      </c>
    </row>
    <row r="415" spans="1:6" ht="12.75" customHeight="1" x14ac:dyDescent="0.2"/>
    <row r="416" spans="1:6" ht="12.75" customHeight="1" x14ac:dyDescent="0.2"/>
    <row r="417" spans="1:6" ht="409.6" hidden="1" customHeight="1" x14ac:dyDescent="0.2"/>
    <row r="418" spans="1:6" ht="12.75" customHeight="1" x14ac:dyDescent="0.25">
      <c r="A418" s="144" t="s">
        <v>4868</v>
      </c>
      <c r="B418" s="145"/>
      <c r="C418" s="145"/>
      <c r="D418" s="145"/>
      <c r="E418" s="146"/>
      <c r="F418" s="147"/>
    </row>
    <row r="419" spans="1:6" ht="12.75" customHeight="1" x14ac:dyDescent="0.2">
      <c r="A419" s="138" t="s">
        <v>4673</v>
      </c>
      <c r="B419" s="139"/>
      <c r="C419" s="139"/>
      <c r="D419" s="140"/>
      <c r="E419" s="76" t="s">
        <v>4869</v>
      </c>
      <c r="F419" s="77" t="s">
        <v>4870</v>
      </c>
    </row>
    <row r="420" spans="1:6" ht="12.75" customHeight="1" x14ac:dyDescent="0.2">
      <c r="A420" s="141"/>
      <c r="B420" s="142"/>
      <c r="C420" s="142"/>
      <c r="D420" s="143"/>
      <c r="E420" s="78" t="s">
        <v>8989</v>
      </c>
      <c r="F420" s="79" t="s">
        <v>263</v>
      </c>
    </row>
    <row r="421" spans="1:6" ht="409.6" hidden="1" customHeight="1" x14ac:dyDescent="0.2"/>
    <row r="422" spans="1:6" ht="12.75" customHeight="1" x14ac:dyDescent="0.2">
      <c r="A422" s="80" t="s">
        <v>4871</v>
      </c>
      <c r="B422" s="81" t="s">
        <v>4872</v>
      </c>
      <c r="C422" s="82" t="s">
        <v>4870</v>
      </c>
      <c r="D422" s="82" t="s">
        <v>4873</v>
      </c>
      <c r="E422" s="82" t="s">
        <v>4874</v>
      </c>
      <c r="F422" s="83" t="s">
        <v>4875</v>
      </c>
    </row>
    <row r="423" spans="1:6" ht="409.6" hidden="1" customHeight="1" x14ac:dyDescent="0.2"/>
    <row r="424" spans="1:6" ht="25.5" customHeight="1" x14ac:dyDescent="0.2">
      <c r="A424" s="84" t="s">
        <v>7962</v>
      </c>
      <c r="B424" s="85" t="s">
        <v>7963</v>
      </c>
      <c r="C424" s="86" t="s">
        <v>263</v>
      </c>
      <c r="D424" s="87">
        <v>1.05</v>
      </c>
      <c r="E424" s="88">
        <v>23300</v>
      </c>
      <c r="F424" s="89">
        <f>+D424*E424</f>
        <v>24465</v>
      </c>
    </row>
    <row r="425" spans="1:6" ht="409.6" hidden="1" customHeight="1" x14ac:dyDescent="0.2"/>
    <row r="426" spans="1:6" ht="25.5" customHeight="1" thickBot="1" x14ac:dyDescent="0.25">
      <c r="A426" s="84" t="s">
        <v>7944</v>
      </c>
      <c r="B426" s="85" t="s">
        <v>7945</v>
      </c>
      <c r="C426" s="86" t="s">
        <v>9</v>
      </c>
      <c r="D426" s="87">
        <v>2</v>
      </c>
      <c r="E426" s="88">
        <v>2005</v>
      </c>
      <c r="F426" s="89">
        <f>+D426*E426</f>
        <v>4010</v>
      </c>
    </row>
    <row r="427" spans="1:6" ht="409.6" hidden="1" customHeight="1" x14ac:dyDescent="0.2"/>
    <row r="428" spans="1:6" ht="13.5" customHeight="1" thickBot="1" x14ac:dyDescent="0.25">
      <c r="A428" s="90" t="s">
        <v>4883</v>
      </c>
      <c r="B428" s="91"/>
      <c r="C428" s="92">
        <v>86.761121267519798</v>
      </c>
      <c r="D428" s="91"/>
      <c r="E428" s="93" t="s">
        <v>4884</v>
      </c>
      <c r="F428" s="94">
        <f>SUM(F424:F426)</f>
        <v>28475</v>
      </c>
    </row>
    <row r="429" spans="1:6" ht="0.2" customHeight="1" x14ac:dyDescent="0.2"/>
    <row r="430" spans="1:6" ht="12.75" customHeight="1" x14ac:dyDescent="0.2">
      <c r="A430" s="80" t="s">
        <v>4871</v>
      </c>
      <c r="B430" s="81" t="s">
        <v>4885</v>
      </c>
      <c r="C430" s="82" t="s">
        <v>4870</v>
      </c>
      <c r="D430" s="82" t="s">
        <v>4873</v>
      </c>
      <c r="E430" s="82" t="s">
        <v>4874</v>
      </c>
      <c r="F430" s="83" t="s">
        <v>4875</v>
      </c>
    </row>
    <row r="431" spans="1:6" ht="409.6" hidden="1" customHeight="1" x14ac:dyDescent="0.2"/>
    <row r="432" spans="1:6" ht="25.5" customHeight="1" thickBot="1" x14ac:dyDescent="0.25">
      <c r="A432" s="84" t="s">
        <v>4947</v>
      </c>
      <c r="B432" s="85" t="s">
        <v>4948</v>
      </c>
      <c r="C432" s="86" t="s">
        <v>4888</v>
      </c>
      <c r="D432" s="87">
        <v>0.02</v>
      </c>
      <c r="E432" s="88">
        <v>198902</v>
      </c>
      <c r="F432" s="89">
        <f>+D432*E432</f>
        <v>3978.04</v>
      </c>
    </row>
    <row r="433" spans="1:6" ht="409.6" hidden="1" customHeight="1" x14ac:dyDescent="0.2"/>
    <row r="434" spans="1:6" ht="13.5" customHeight="1" thickBot="1" x14ac:dyDescent="0.25">
      <c r="A434" s="90" t="s">
        <v>4893</v>
      </c>
      <c r="B434" s="91"/>
      <c r="C434" s="92">
        <v>12.120658135283399</v>
      </c>
      <c r="D434" s="91"/>
      <c r="E434" s="93" t="s">
        <v>4884</v>
      </c>
      <c r="F434" s="94">
        <f>SUM(F432)</f>
        <v>3978.04</v>
      </c>
    </row>
    <row r="435" spans="1:6" ht="0.2" customHeight="1" x14ac:dyDescent="0.2"/>
    <row r="436" spans="1:6" ht="12.75" customHeight="1" x14ac:dyDescent="0.2">
      <c r="A436" s="80" t="s">
        <v>4871</v>
      </c>
      <c r="B436" s="81" t="s">
        <v>4894</v>
      </c>
      <c r="C436" s="82" t="s">
        <v>4870</v>
      </c>
      <c r="D436" s="82" t="s">
        <v>4873</v>
      </c>
      <c r="E436" s="82" t="s">
        <v>4874</v>
      </c>
      <c r="F436" s="83" t="s">
        <v>4875</v>
      </c>
    </row>
    <row r="437" spans="1:6" ht="409.6" hidden="1" customHeight="1" x14ac:dyDescent="0.2"/>
    <row r="438" spans="1:6" ht="25.5" customHeight="1" thickBot="1" x14ac:dyDescent="0.25">
      <c r="A438" s="84" t="s">
        <v>4895</v>
      </c>
      <c r="B438" s="85" t="s">
        <v>4896</v>
      </c>
      <c r="C438" s="86" t="s">
        <v>4897</v>
      </c>
      <c r="D438" s="87">
        <v>0.05</v>
      </c>
      <c r="E438" s="88">
        <v>3978</v>
      </c>
      <c r="F438" s="89">
        <f>+D438*E438</f>
        <v>198.9</v>
      </c>
    </row>
    <row r="439" spans="1:6" ht="409.6" hidden="1" customHeight="1" x14ac:dyDescent="0.2"/>
    <row r="440" spans="1:6" ht="13.5" customHeight="1" thickBot="1" x14ac:dyDescent="0.25">
      <c r="A440" s="90" t="s">
        <v>4898</v>
      </c>
      <c r="B440" s="91"/>
      <c r="C440" s="92">
        <v>0.60633759902498496</v>
      </c>
      <c r="D440" s="91"/>
      <c r="E440" s="93" t="s">
        <v>4884</v>
      </c>
      <c r="F440" s="94">
        <f>SUM(F438)</f>
        <v>198.9</v>
      </c>
    </row>
    <row r="441" spans="1:6" ht="0.2" customHeight="1" x14ac:dyDescent="0.2"/>
    <row r="442" spans="1:6" ht="12.75" customHeight="1" x14ac:dyDescent="0.2">
      <c r="A442" s="80" t="s">
        <v>4871</v>
      </c>
      <c r="B442" s="81" t="s">
        <v>4899</v>
      </c>
      <c r="C442" s="82" t="s">
        <v>4870</v>
      </c>
      <c r="D442" s="82" t="s">
        <v>4873</v>
      </c>
      <c r="E442" s="82" t="s">
        <v>4874</v>
      </c>
      <c r="F442" s="83" t="s">
        <v>4875</v>
      </c>
    </row>
    <row r="443" spans="1:6" ht="409.6" hidden="1" customHeight="1" x14ac:dyDescent="0.2"/>
    <row r="444" spans="1:6" ht="25.5" customHeight="1" thickBot="1" x14ac:dyDescent="0.25">
      <c r="A444" s="84" t="s">
        <v>5012</v>
      </c>
      <c r="B444" s="85" t="s">
        <v>5013</v>
      </c>
      <c r="C444" s="86" t="s">
        <v>109</v>
      </c>
      <c r="D444" s="87">
        <v>7.2500000000000004E-3</v>
      </c>
      <c r="E444" s="88">
        <v>23200</v>
      </c>
      <c r="F444" s="89">
        <f>+D444*E444</f>
        <v>168.20000000000002</v>
      </c>
    </row>
    <row r="445" spans="1:6" ht="409.6" hidden="1" customHeight="1" x14ac:dyDescent="0.2"/>
    <row r="446" spans="1:6" ht="13.5" customHeight="1" thickBot="1" x14ac:dyDescent="0.25">
      <c r="A446" s="90" t="s">
        <v>4904</v>
      </c>
      <c r="B446" s="91"/>
      <c r="C446" s="92">
        <v>0.51188299817184602</v>
      </c>
      <c r="D446" s="91"/>
      <c r="E446" s="93" t="s">
        <v>4884</v>
      </c>
      <c r="F446" s="94">
        <f>SUM(F444)</f>
        <v>168.20000000000002</v>
      </c>
    </row>
    <row r="447" spans="1:6" ht="0.2" customHeight="1" thickBot="1" x14ac:dyDescent="0.25"/>
    <row r="448" spans="1:6" ht="12.75" customHeight="1" thickBot="1" x14ac:dyDescent="0.3">
      <c r="A448" s="135" t="s">
        <v>4909</v>
      </c>
      <c r="B448" s="136"/>
      <c r="C448" s="136"/>
      <c r="D448" s="136"/>
      <c r="E448" s="137"/>
      <c r="F448" s="169">
        <f>SUM(F428,F434,F440,F446)</f>
        <v>32820.14</v>
      </c>
    </row>
    <row r="449" spans="1:6" ht="12.75" customHeight="1" x14ac:dyDescent="0.2"/>
    <row r="450" spans="1:6" ht="12.75" customHeight="1" x14ac:dyDescent="0.2"/>
    <row r="451" spans="1:6" ht="409.6" hidden="1" customHeight="1" x14ac:dyDescent="0.2"/>
    <row r="452" spans="1:6" ht="409.6" hidden="1" customHeight="1" x14ac:dyDescent="0.2"/>
    <row r="453" spans="1:6" ht="12.75" customHeight="1" x14ac:dyDescent="0.25">
      <c r="A453" s="144" t="s">
        <v>4868</v>
      </c>
      <c r="B453" s="145"/>
      <c r="C453" s="145"/>
      <c r="D453" s="145"/>
      <c r="E453" s="146"/>
      <c r="F453" s="147"/>
    </row>
    <row r="454" spans="1:6" ht="12.75" customHeight="1" x14ac:dyDescent="0.2">
      <c r="A454" s="138" t="s">
        <v>4674</v>
      </c>
      <c r="B454" s="139"/>
      <c r="C454" s="139"/>
      <c r="D454" s="140"/>
      <c r="E454" s="76" t="s">
        <v>4869</v>
      </c>
      <c r="F454" s="77" t="s">
        <v>4870</v>
      </c>
    </row>
    <row r="455" spans="1:6" ht="12.75" customHeight="1" x14ac:dyDescent="0.2">
      <c r="A455" s="141"/>
      <c r="B455" s="142"/>
      <c r="C455" s="142"/>
      <c r="D455" s="143"/>
      <c r="E455" s="78" t="s">
        <v>8990</v>
      </c>
      <c r="F455" s="79" t="s">
        <v>117</v>
      </c>
    </row>
    <row r="456" spans="1:6" ht="409.6" hidden="1" customHeight="1" x14ac:dyDescent="0.2"/>
    <row r="457" spans="1:6" ht="12.75" customHeight="1" x14ac:dyDescent="0.2">
      <c r="A457" s="80" t="s">
        <v>4871</v>
      </c>
      <c r="B457" s="81" t="s">
        <v>4872</v>
      </c>
      <c r="C457" s="82" t="s">
        <v>4870</v>
      </c>
      <c r="D457" s="82" t="s">
        <v>4873</v>
      </c>
      <c r="E457" s="82" t="s">
        <v>4874</v>
      </c>
      <c r="F457" s="83" t="s">
        <v>4875</v>
      </c>
    </row>
    <row r="458" spans="1:6" ht="409.6" hidden="1" customHeight="1" x14ac:dyDescent="0.2"/>
    <row r="459" spans="1:6" ht="25.5" customHeight="1" x14ac:dyDescent="0.2">
      <c r="A459" s="84" t="s">
        <v>7964</v>
      </c>
      <c r="B459" s="85" t="s">
        <v>7965</v>
      </c>
      <c r="C459" s="86" t="s">
        <v>117</v>
      </c>
      <c r="D459" s="87">
        <v>1.05</v>
      </c>
      <c r="E459" s="88">
        <v>102100</v>
      </c>
      <c r="F459" s="89">
        <f>+D459*E459</f>
        <v>107205</v>
      </c>
    </row>
    <row r="460" spans="1:6" ht="409.6" hidden="1" customHeight="1" x14ac:dyDescent="0.2"/>
    <row r="461" spans="1:6" ht="25.5" customHeight="1" x14ac:dyDescent="0.2">
      <c r="A461" s="84" t="s">
        <v>7942</v>
      </c>
      <c r="B461" s="85" t="s">
        <v>7943</v>
      </c>
      <c r="C461" s="86" t="s">
        <v>263</v>
      </c>
      <c r="D461" s="87">
        <v>0.1</v>
      </c>
      <c r="E461" s="88">
        <v>26700</v>
      </c>
      <c r="F461" s="89">
        <f>+D461*E461</f>
        <v>2670</v>
      </c>
    </row>
    <row r="462" spans="1:6" ht="409.6" hidden="1" customHeight="1" x14ac:dyDescent="0.2"/>
    <row r="463" spans="1:6" ht="25.5" customHeight="1" x14ac:dyDescent="0.2">
      <c r="A463" s="84" t="s">
        <v>7944</v>
      </c>
      <c r="B463" s="85" t="s">
        <v>7945</v>
      </c>
      <c r="C463" s="86" t="s">
        <v>9</v>
      </c>
      <c r="D463" s="87">
        <v>2</v>
      </c>
      <c r="E463" s="88">
        <v>2005</v>
      </c>
      <c r="F463" s="89">
        <f>+D463*E463</f>
        <v>4010</v>
      </c>
    </row>
    <row r="464" spans="1:6" ht="409.6" hidden="1" customHeight="1" x14ac:dyDescent="0.2"/>
    <row r="465" spans="1:6" ht="25.5" customHeight="1" x14ac:dyDescent="0.2">
      <c r="A465" s="84" t="s">
        <v>7946</v>
      </c>
      <c r="B465" s="85" t="s">
        <v>7947</v>
      </c>
      <c r="C465" s="86" t="s">
        <v>9</v>
      </c>
      <c r="D465" s="87">
        <v>0.02</v>
      </c>
      <c r="E465" s="88">
        <v>705</v>
      </c>
      <c r="F465" s="89">
        <f>+D465*E465</f>
        <v>14.1</v>
      </c>
    </row>
    <row r="466" spans="1:6" ht="409.6" hidden="1" customHeight="1" x14ac:dyDescent="0.2"/>
    <row r="467" spans="1:6" ht="25.5" customHeight="1" x14ac:dyDescent="0.2">
      <c r="A467" s="84" t="s">
        <v>7948</v>
      </c>
      <c r="B467" s="85" t="s">
        <v>7949</v>
      </c>
      <c r="C467" s="86" t="s">
        <v>9</v>
      </c>
      <c r="D467" s="87">
        <v>1</v>
      </c>
      <c r="E467" s="88">
        <v>1000</v>
      </c>
      <c r="F467" s="89">
        <f>+D467*E467</f>
        <v>1000</v>
      </c>
    </row>
    <row r="468" spans="1:6" ht="409.6" hidden="1" customHeight="1" x14ac:dyDescent="0.2"/>
    <row r="469" spans="1:6" ht="25.5" customHeight="1" thickBot="1" x14ac:dyDescent="0.25">
      <c r="A469" s="84" t="s">
        <v>5621</v>
      </c>
      <c r="B469" s="85" t="s">
        <v>5622</v>
      </c>
      <c r="C469" s="86" t="s">
        <v>9</v>
      </c>
      <c r="D469" s="87">
        <v>0.04</v>
      </c>
      <c r="E469" s="88">
        <v>41756</v>
      </c>
      <c r="F469" s="89">
        <f>+D469*E469</f>
        <v>1670.24</v>
      </c>
    </row>
    <row r="470" spans="1:6" ht="409.6" hidden="1" customHeight="1" x14ac:dyDescent="0.2"/>
    <row r="471" spans="1:6" ht="13.5" customHeight="1" thickBot="1" x14ac:dyDescent="0.25">
      <c r="A471" s="90" t="s">
        <v>4883</v>
      </c>
      <c r="B471" s="91"/>
      <c r="C471" s="92">
        <v>77.227165221308695</v>
      </c>
      <c r="D471" s="91"/>
      <c r="E471" s="93" t="s">
        <v>4884</v>
      </c>
      <c r="F471" s="94">
        <f>SUM(F459:F469)</f>
        <v>116569.34000000001</v>
      </c>
    </row>
    <row r="472" spans="1:6" ht="0.2" customHeight="1" x14ac:dyDescent="0.2"/>
    <row r="473" spans="1:6" ht="12.75" customHeight="1" x14ac:dyDescent="0.2">
      <c r="A473" s="80" t="s">
        <v>4871</v>
      </c>
      <c r="B473" s="81" t="s">
        <v>4885</v>
      </c>
      <c r="C473" s="82" t="s">
        <v>4870</v>
      </c>
      <c r="D473" s="82" t="s">
        <v>4873</v>
      </c>
      <c r="E473" s="82" t="s">
        <v>4874</v>
      </c>
      <c r="F473" s="83" t="s">
        <v>4875</v>
      </c>
    </row>
    <row r="474" spans="1:6" ht="409.6" hidden="1" customHeight="1" x14ac:dyDescent="0.2"/>
    <row r="475" spans="1:6" ht="25.5" customHeight="1" thickBot="1" x14ac:dyDescent="0.25">
      <c r="A475" s="84" t="s">
        <v>4947</v>
      </c>
      <c r="B475" s="85" t="s">
        <v>4948</v>
      </c>
      <c r="C475" s="86" t="s">
        <v>4888</v>
      </c>
      <c r="D475" s="87">
        <v>0.1</v>
      </c>
      <c r="E475" s="88">
        <v>198902</v>
      </c>
      <c r="F475" s="89">
        <f>+D475*E475</f>
        <v>19890.2</v>
      </c>
    </row>
    <row r="476" spans="1:6" ht="409.6" hidden="1" customHeight="1" x14ac:dyDescent="0.2"/>
    <row r="477" spans="1:6" ht="13.5" customHeight="1" thickBot="1" x14ac:dyDescent="0.25">
      <c r="A477" s="90" t="s">
        <v>4893</v>
      </c>
      <c r="B477" s="91"/>
      <c r="C477" s="92">
        <v>13.1771595900439</v>
      </c>
      <c r="D477" s="91"/>
      <c r="E477" s="93" t="s">
        <v>4884</v>
      </c>
      <c r="F477" s="94">
        <f>SUM(F475)</f>
        <v>19890.2</v>
      </c>
    </row>
    <row r="478" spans="1:6" ht="0.2" customHeight="1" x14ac:dyDescent="0.2"/>
    <row r="479" spans="1:6" ht="12.75" customHeight="1" x14ac:dyDescent="0.2">
      <c r="A479" s="80" t="s">
        <v>4871</v>
      </c>
      <c r="B479" s="81" t="s">
        <v>4894</v>
      </c>
      <c r="C479" s="82" t="s">
        <v>4870</v>
      </c>
      <c r="D479" s="82" t="s">
        <v>4873</v>
      </c>
      <c r="E479" s="82" t="s">
        <v>4874</v>
      </c>
      <c r="F479" s="83" t="s">
        <v>4875</v>
      </c>
    </row>
    <row r="480" spans="1:6" ht="409.6" hidden="1" customHeight="1" x14ac:dyDescent="0.2"/>
    <row r="481" spans="1:6" ht="25.5" customHeight="1" thickBot="1" x14ac:dyDescent="0.25">
      <c r="A481" s="84" t="s">
        <v>4895</v>
      </c>
      <c r="B481" s="85" t="s">
        <v>4896</v>
      </c>
      <c r="C481" s="86" t="s">
        <v>4897</v>
      </c>
      <c r="D481" s="87">
        <v>0.05</v>
      </c>
      <c r="E481" s="88">
        <v>19890</v>
      </c>
      <c r="F481" s="89">
        <f>+D481*E481</f>
        <v>994.5</v>
      </c>
    </row>
    <row r="482" spans="1:6" ht="409.6" hidden="1" customHeight="1" x14ac:dyDescent="0.2"/>
    <row r="483" spans="1:6" ht="13.5" customHeight="1" thickBot="1" x14ac:dyDescent="0.25">
      <c r="A483" s="90" t="s">
        <v>4898</v>
      </c>
      <c r="B483" s="91"/>
      <c r="C483" s="92">
        <v>0.65918923037173005</v>
      </c>
      <c r="D483" s="91"/>
      <c r="E483" s="93" t="s">
        <v>4884</v>
      </c>
      <c r="F483" s="94">
        <f>SUM(F481)</f>
        <v>994.5</v>
      </c>
    </row>
    <row r="484" spans="1:6" ht="0.2" customHeight="1" x14ac:dyDescent="0.2"/>
    <row r="485" spans="1:6" ht="12.75" customHeight="1" x14ac:dyDescent="0.2">
      <c r="A485" s="80" t="s">
        <v>4871</v>
      </c>
      <c r="B485" s="81" t="s">
        <v>4899</v>
      </c>
      <c r="C485" s="82" t="s">
        <v>4870</v>
      </c>
      <c r="D485" s="82" t="s">
        <v>4873</v>
      </c>
      <c r="E485" s="82" t="s">
        <v>4874</v>
      </c>
      <c r="F485" s="83" t="s">
        <v>4875</v>
      </c>
    </row>
    <row r="486" spans="1:6" ht="409.6" hidden="1" customHeight="1" x14ac:dyDescent="0.2"/>
    <row r="487" spans="1:6" ht="25.5" customHeight="1" thickBot="1" x14ac:dyDescent="0.25">
      <c r="A487" s="84" t="s">
        <v>5012</v>
      </c>
      <c r="B487" s="85" t="s">
        <v>5013</v>
      </c>
      <c r="C487" s="86" t="s">
        <v>109</v>
      </c>
      <c r="D487" s="87">
        <v>2.564E-2</v>
      </c>
      <c r="E487" s="88">
        <v>23200</v>
      </c>
      <c r="F487" s="89">
        <f>+D487*E487</f>
        <v>594.84799999999996</v>
      </c>
    </row>
    <row r="488" spans="1:6" ht="409.6" hidden="1" customHeight="1" x14ac:dyDescent="0.2"/>
    <row r="489" spans="1:6" ht="13.5" customHeight="1" thickBot="1" x14ac:dyDescent="0.25">
      <c r="A489" s="90" t="s">
        <v>4904</v>
      </c>
      <c r="B489" s="91"/>
      <c r="C489" s="92">
        <v>0.39418853474490401</v>
      </c>
      <c r="D489" s="91"/>
      <c r="E489" s="93" t="s">
        <v>4884</v>
      </c>
      <c r="F489" s="94">
        <f>SUM(F487)</f>
        <v>594.84799999999996</v>
      </c>
    </row>
    <row r="490" spans="1:6" ht="0.2" customHeight="1" x14ac:dyDescent="0.2"/>
    <row r="491" spans="1:6" ht="12.75" customHeight="1" x14ac:dyDescent="0.2">
      <c r="A491" s="80" t="s">
        <v>4871</v>
      </c>
      <c r="B491" s="81" t="s">
        <v>4905</v>
      </c>
      <c r="C491" s="82" t="s">
        <v>4870</v>
      </c>
      <c r="D491" s="82" t="s">
        <v>4873</v>
      </c>
      <c r="E491" s="82" t="s">
        <v>4874</v>
      </c>
      <c r="F491" s="83" t="s">
        <v>4875</v>
      </c>
    </row>
    <row r="492" spans="1:6" ht="409.6" hidden="1" customHeight="1" x14ac:dyDescent="0.2"/>
    <row r="493" spans="1:6" ht="25.5" customHeight="1" thickBot="1" x14ac:dyDescent="0.25">
      <c r="A493" s="84" t="s">
        <v>4949</v>
      </c>
      <c r="B493" s="85" t="s">
        <v>4950</v>
      </c>
      <c r="C493" s="86" t="s">
        <v>9</v>
      </c>
      <c r="D493" s="87">
        <v>6.0250000000000004</v>
      </c>
      <c r="E493" s="88">
        <v>2140</v>
      </c>
      <c r="F493" s="89">
        <f>+D493*E493</f>
        <v>12893.5</v>
      </c>
    </row>
    <row r="494" spans="1:6" ht="409.6" hidden="1" customHeight="1" x14ac:dyDescent="0.2"/>
    <row r="495" spans="1:6" ht="13.5" customHeight="1" thickBot="1" x14ac:dyDescent="0.25">
      <c r="A495" s="90" t="s">
        <v>4908</v>
      </c>
      <c r="B495" s="91"/>
      <c r="C495" s="92">
        <v>8.5422974235307407</v>
      </c>
      <c r="D495" s="91"/>
      <c r="E495" s="93" t="s">
        <v>4884</v>
      </c>
      <c r="F495" s="94">
        <f>SUM(F493)</f>
        <v>12893.5</v>
      </c>
    </row>
    <row r="496" spans="1:6" ht="0.2" customHeight="1" thickBot="1" x14ac:dyDescent="0.25"/>
    <row r="497" spans="1:6" ht="12.75" customHeight="1" thickBot="1" x14ac:dyDescent="0.3">
      <c r="A497" s="135" t="s">
        <v>4909</v>
      </c>
      <c r="B497" s="136"/>
      <c r="C497" s="136"/>
      <c r="D497" s="136"/>
      <c r="E497" s="137"/>
      <c r="F497" s="165">
        <f>SUM(F471,F477,F483,F489,F495)</f>
        <v>150942.38800000001</v>
      </c>
    </row>
    <row r="498" spans="1:6" ht="12.75" customHeight="1" x14ac:dyDescent="0.2"/>
    <row r="499" spans="1:6" ht="12.75" customHeight="1" x14ac:dyDescent="0.2"/>
    <row r="500" spans="1:6" ht="409.6" hidden="1" customHeight="1" x14ac:dyDescent="0.2"/>
    <row r="501" spans="1:6" ht="12.75" customHeight="1" x14ac:dyDescent="0.25">
      <c r="A501" s="144" t="s">
        <v>4868</v>
      </c>
      <c r="B501" s="145"/>
      <c r="C501" s="145"/>
      <c r="D501" s="145"/>
      <c r="E501" s="146"/>
      <c r="F501" s="147"/>
    </row>
    <row r="502" spans="1:6" ht="12.75" customHeight="1" x14ac:dyDescent="0.2">
      <c r="A502" s="138" t="s">
        <v>4675</v>
      </c>
      <c r="B502" s="139"/>
      <c r="C502" s="139"/>
      <c r="D502" s="140"/>
      <c r="E502" s="76" t="s">
        <v>4869</v>
      </c>
      <c r="F502" s="77" t="s">
        <v>4870</v>
      </c>
    </row>
    <row r="503" spans="1:6" ht="12.75" customHeight="1" x14ac:dyDescent="0.2">
      <c r="A503" s="141"/>
      <c r="B503" s="142"/>
      <c r="C503" s="142"/>
      <c r="D503" s="143"/>
      <c r="E503" s="78" t="s">
        <v>8991</v>
      </c>
      <c r="F503" s="79" t="s">
        <v>263</v>
      </c>
    </row>
    <row r="504" spans="1:6" ht="409.6" hidden="1" customHeight="1" x14ac:dyDescent="0.2"/>
    <row r="505" spans="1:6" ht="12.75" customHeight="1" x14ac:dyDescent="0.2">
      <c r="A505" s="80" t="s">
        <v>4871</v>
      </c>
      <c r="B505" s="81" t="s">
        <v>4872</v>
      </c>
      <c r="C505" s="82" t="s">
        <v>4870</v>
      </c>
      <c r="D505" s="82" t="s">
        <v>4873</v>
      </c>
      <c r="E505" s="82" t="s">
        <v>4874</v>
      </c>
      <c r="F505" s="83" t="s">
        <v>4875</v>
      </c>
    </row>
    <row r="506" spans="1:6" ht="409.6" hidden="1" customHeight="1" x14ac:dyDescent="0.2"/>
    <row r="507" spans="1:6" ht="25.5" customHeight="1" x14ac:dyDescent="0.2">
      <c r="A507" s="84" t="s">
        <v>7960</v>
      </c>
      <c r="B507" s="85" t="s">
        <v>7961</v>
      </c>
      <c r="C507" s="86" t="s">
        <v>263</v>
      </c>
      <c r="D507" s="87">
        <v>1.05</v>
      </c>
      <c r="E507" s="88">
        <v>25180</v>
      </c>
      <c r="F507" s="89">
        <f>+D507*E507</f>
        <v>26439</v>
      </c>
    </row>
    <row r="508" spans="1:6" ht="409.6" hidden="1" customHeight="1" x14ac:dyDescent="0.2"/>
    <row r="509" spans="1:6" ht="25.5" customHeight="1" thickBot="1" x14ac:dyDescent="0.25">
      <c r="A509" s="84" t="s">
        <v>7944</v>
      </c>
      <c r="B509" s="85" t="s">
        <v>7945</v>
      </c>
      <c r="C509" s="86" t="s">
        <v>9</v>
      </c>
      <c r="D509" s="87">
        <v>2</v>
      </c>
      <c r="E509" s="88">
        <v>2005</v>
      </c>
      <c r="F509" s="89">
        <f>+D509*E509</f>
        <v>4010</v>
      </c>
    </row>
    <row r="510" spans="1:6" ht="409.6" hidden="1" customHeight="1" x14ac:dyDescent="0.2"/>
    <row r="511" spans="1:6" ht="13.5" customHeight="1" thickBot="1" x14ac:dyDescent="0.25">
      <c r="A511" s="90" t="s">
        <v>4883</v>
      </c>
      <c r="B511" s="91"/>
      <c r="C511" s="92">
        <v>85.458882963794593</v>
      </c>
      <c r="D511" s="91"/>
      <c r="E511" s="93" t="s">
        <v>4884</v>
      </c>
      <c r="F511" s="94">
        <f>SUM(F507:F509)</f>
        <v>30449</v>
      </c>
    </row>
    <row r="512" spans="1:6" ht="0.2" customHeight="1" x14ac:dyDescent="0.2"/>
    <row r="513" spans="1:6" ht="12.75" customHeight="1" x14ac:dyDescent="0.2">
      <c r="A513" s="80" t="s">
        <v>4871</v>
      </c>
      <c r="B513" s="81" t="s">
        <v>4885</v>
      </c>
      <c r="C513" s="82" t="s">
        <v>4870</v>
      </c>
      <c r="D513" s="82" t="s">
        <v>4873</v>
      </c>
      <c r="E513" s="82" t="s">
        <v>4874</v>
      </c>
      <c r="F513" s="83" t="s">
        <v>4875</v>
      </c>
    </row>
    <row r="514" spans="1:6" ht="409.6" hidden="1" customHeight="1" x14ac:dyDescent="0.2"/>
    <row r="515" spans="1:6" ht="25.5" customHeight="1" thickBot="1" x14ac:dyDescent="0.25">
      <c r="A515" s="84" t="s">
        <v>4947</v>
      </c>
      <c r="B515" s="85" t="s">
        <v>4948</v>
      </c>
      <c r="C515" s="86" t="s">
        <v>4888</v>
      </c>
      <c r="D515" s="87">
        <v>2.4E-2</v>
      </c>
      <c r="E515" s="88">
        <v>198902</v>
      </c>
      <c r="F515" s="89">
        <f>+D515*E515</f>
        <v>4773.6480000000001</v>
      </c>
    </row>
    <row r="516" spans="1:6" ht="409.6" hidden="1" customHeight="1" x14ac:dyDescent="0.2"/>
    <row r="517" spans="1:6" ht="13.5" customHeight="1" thickBot="1" x14ac:dyDescent="0.25">
      <c r="A517" s="90" t="s">
        <v>4893</v>
      </c>
      <c r="B517" s="91"/>
      <c r="C517" s="92">
        <v>13.3988212180747</v>
      </c>
      <c r="D517" s="91"/>
      <c r="E517" s="93" t="s">
        <v>4884</v>
      </c>
      <c r="F517" s="94">
        <f>SUM(F515)</f>
        <v>4773.6480000000001</v>
      </c>
    </row>
    <row r="518" spans="1:6" ht="0.2" customHeight="1" x14ac:dyDescent="0.2"/>
    <row r="519" spans="1:6" ht="12.75" customHeight="1" x14ac:dyDescent="0.2">
      <c r="A519" s="80" t="s">
        <v>4871</v>
      </c>
      <c r="B519" s="81" t="s">
        <v>4894</v>
      </c>
      <c r="C519" s="82" t="s">
        <v>4870</v>
      </c>
      <c r="D519" s="82" t="s">
        <v>4873</v>
      </c>
      <c r="E519" s="82" t="s">
        <v>4874</v>
      </c>
      <c r="F519" s="83" t="s">
        <v>4875</v>
      </c>
    </row>
    <row r="520" spans="1:6" ht="409.6" hidden="1" customHeight="1" x14ac:dyDescent="0.2"/>
    <row r="521" spans="1:6" ht="25.5" customHeight="1" thickBot="1" x14ac:dyDescent="0.25">
      <c r="A521" s="84" t="s">
        <v>4895</v>
      </c>
      <c r="B521" s="85" t="s">
        <v>4896</v>
      </c>
      <c r="C521" s="86" t="s">
        <v>4897</v>
      </c>
      <c r="D521" s="87">
        <v>0.05</v>
      </c>
      <c r="E521" s="88">
        <v>4774</v>
      </c>
      <c r="F521" s="89">
        <f>+D521*E521</f>
        <v>238.70000000000002</v>
      </c>
    </row>
    <row r="522" spans="1:6" ht="409.6" hidden="1" customHeight="1" x14ac:dyDescent="0.2"/>
    <row r="523" spans="1:6" ht="13.5" customHeight="1" thickBot="1" x14ac:dyDescent="0.25">
      <c r="A523" s="90" t="s">
        <v>4898</v>
      </c>
      <c r="B523" s="91"/>
      <c r="C523" s="92">
        <v>0.67078304799326405</v>
      </c>
      <c r="D523" s="91"/>
      <c r="E523" s="93" t="s">
        <v>4884</v>
      </c>
      <c r="F523" s="94">
        <f>SUM(F521)</f>
        <v>238.70000000000002</v>
      </c>
    </row>
    <row r="524" spans="1:6" ht="0.2" customHeight="1" x14ac:dyDescent="0.2"/>
    <row r="525" spans="1:6" ht="12.75" customHeight="1" x14ac:dyDescent="0.2">
      <c r="A525" s="80" t="s">
        <v>4871</v>
      </c>
      <c r="B525" s="81" t="s">
        <v>4899</v>
      </c>
      <c r="C525" s="82" t="s">
        <v>4870</v>
      </c>
      <c r="D525" s="82" t="s">
        <v>4873</v>
      </c>
      <c r="E525" s="82" t="s">
        <v>4874</v>
      </c>
      <c r="F525" s="83" t="s">
        <v>4875</v>
      </c>
    </row>
    <row r="526" spans="1:6" ht="409.6" hidden="1" customHeight="1" x14ac:dyDescent="0.2"/>
    <row r="527" spans="1:6" ht="25.5" customHeight="1" thickBot="1" x14ac:dyDescent="0.25">
      <c r="A527" s="84" t="s">
        <v>5012</v>
      </c>
      <c r="B527" s="85" t="s">
        <v>5013</v>
      </c>
      <c r="C527" s="86" t="s">
        <v>109</v>
      </c>
      <c r="D527" s="87">
        <v>7.2500000000000004E-3</v>
      </c>
      <c r="E527" s="88">
        <v>23200</v>
      </c>
      <c r="F527" s="89">
        <f>+D527*E527</f>
        <v>168.20000000000002</v>
      </c>
    </row>
    <row r="528" spans="1:6" ht="409.6" hidden="1" customHeight="1" x14ac:dyDescent="0.2"/>
    <row r="529" spans="1:6" ht="13.5" customHeight="1" thickBot="1" x14ac:dyDescent="0.25">
      <c r="A529" s="90" t="s">
        <v>4904</v>
      </c>
      <c r="B529" s="91"/>
      <c r="C529" s="92">
        <v>0.47151277013752502</v>
      </c>
      <c r="D529" s="91"/>
      <c r="E529" s="93" t="s">
        <v>4884</v>
      </c>
      <c r="F529" s="94">
        <f>SUM(F527)</f>
        <v>168.20000000000002</v>
      </c>
    </row>
    <row r="530" spans="1:6" ht="0.2" customHeight="1" thickBot="1" x14ac:dyDescent="0.25"/>
    <row r="531" spans="1:6" ht="12.75" customHeight="1" thickBot="1" x14ac:dyDescent="0.3">
      <c r="A531" s="135" t="s">
        <v>4909</v>
      </c>
      <c r="B531" s="136"/>
      <c r="C531" s="136"/>
      <c r="D531" s="136"/>
      <c r="E531" s="137"/>
      <c r="F531" s="165">
        <f>SUM(F511,F517,F523,F529)</f>
        <v>35629.547999999995</v>
      </c>
    </row>
    <row r="532" spans="1:6" ht="12.75" customHeight="1" x14ac:dyDescent="0.2"/>
    <row r="533" spans="1:6" ht="12.75" customHeight="1" x14ac:dyDescent="0.2"/>
    <row r="534" spans="1:6" ht="409.6" hidden="1" customHeight="1" x14ac:dyDescent="0.2"/>
    <row r="535" spans="1:6" ht="12.75" customHeight="1" x14ac:dyDescent="0.25">
      <c r="A535" s="144" t="s">
        <v>4868</v>
      </c>
      <c r="B535" s="145"/>
      <c r="C535" s="145"/>
      <c r="D535" s="145"/>
      <c r="E535" s="146"/>
      <c r="F535" s="147"/>
    </row>
    <row r="536" spans="1:6" ht="12.75" customHeight="1" x14ac:dyDescent="0.2">
      <c r="A536" s="138" t="s">
        <v>4676</v>
      </c>
      <c r="B536" s="139"/>
      <c r="C536" s="139"/>
      <c r="D536" s="140"/>
      <c r="E536" s="76" t="s">
        <v>4869</v>
      </c>
      <c r="F536" s="77" t="s">
        <v>4870</v>
      </c>
    </row>
    <row r="537" spans="1:6" ht="12.75" customHeight="1" x14ac:dyDescent="0.2">
      <c r="A537" s="141"/>
      <c r="B537" s="142"/>
      <c r="C537" s="142"/>
      <c r="D537" s="143"/>
      <c r="E537" s="78" t="s">
        <v>8992</v>
      </c>
      <c r="F537" s="79" t="s">
        <v>117</v>
      </c>
    </row>
    <row r="538" spans="1:6" ht="409.6" hidden="1" customHeight="1" x14ac:dyDescent="0.2"/>
    <row r="539" spans="1:6" ht="12.75" customHeight="1" x14ac:dyDescent="0.2">
      <c r="A539" s="80" t="s">
        <v>4871</v>
      </c>
      <c r="B539" s="81" t="s">
        <v>4872</v>
      </c>
      <c r="C539" s="82" t="s">
        <v>4870</v>
      </c>
      <c r="D539" s="82" t="s">
        <v>4873</v>
      </c>
      <c r="E539" s="82" t="s">
        <v>4874</v>
      </c>
      <c r="F539" s="83" t="s">
        <v>4875</v>
      </c>
    </row>
    <row r="540" spans="1:6" ht="409.6" hidden="1" customHeight="1" x14ac:dyDescent="0.2"/>
    <row r="541" spans="1:6" ht="25.5" customHeight="1" thickBot="1" x14ac:dyDescent="0.25">
      <c r="A541" s="84" t="s">
        <v>7966</v>
      </c>
      <c r="B541" s="85" t="s">
        <v>7967</v>
      </c>
      <c r="C541" s="86" t="s">
        <v>117</v>
      </c>
      <c r="D541" s="87">
        <v>1.05</v>
      </c>
      <c r="E541" s="88">
        <v>39977</v>
      </c>
      <c r="F541" s="89">
        <f>+D541*E541</f>
        <v>41975.85</v>
      </c>
    </row>
    <row r="542" spans="1:6" ht="409.6" hidden="1" customHeight="1" x14ac:dyDescent="0.2"/>
    <row r="543" spans="1:6" ht="13.5" customHeight="1" thickBot="1" x14ac:dyDescent="0.25">
      <c r="A543" s="90" t="s">
        <v>4883</v>
      </c>
      <c r="B543" s="91"/>
      <c r="C543" s="92">
        <v>72.087791306737202</v>
      </c>
      <c r="D543" s="91"/>
      <c r="E543" s="93" t="s">
        <v>4884</v>
      </c>
      <c r="F543" s="94">
        <f>SUM(F541)</f>
        <v>41975.85</v>
      </c>
    </row>
    <row r="544" spans="1:6" ht="0.2" customHeight="1" x14ac:dyDescent="0.2"/>
    <row r="545" spans="1:6" ht="12.75" customHeight="1" x14ac:dyDescent="0.2">
      <c r="A545" s="80" t="s">
        <v>4871</v>
      </c>
      <c r="B545" s="81" t="s">
        <v>4885</v>
      </c>
      <c r="C545" s="82" t="s">
        <v>4870</v>
      </c>
      <c r="D545" s="82" t="s">
        <v>4873</v>
      </c>
      <c r="E545" s="82" t="s">
        <v>4874</v>
      </c>
      <c r="F545" s="83" t="s">
        <v>4875</v>
      </c>
    </row>
    <row r="546" spans="1:6" ht="409.6" hidden="1" customHeight="1" x14ac:dyDescent="0.2"/>
    <row r="547" spans="1:6" ht="25.5" customHeight="1" thickBot="1" x14ac:dyDescent="0.25">
      <c r="A547" s="84" t="s">
        <v>4947</v>
      </c>
      <c r="B547" s="85" t="s">
        <v>4948</v>
      </c>
      <c r="C547" s="86" t="s">
        <v>4888</v>
      </c>
      <c r="D547" s="87">
        <v>7.2609999999999994E-2</v>
      </c>
      <c r="E547" s="88">
        <v>198902</v>
      </c>
      <c r="F547" s="89">
        <f>+D547*E547</f>
        <v>14442.274219999999</v>
      </c>
    </row>
    <row r="548" spans="1:6" ht="409.6" hidden="1" customHeight="1" x14ac:dyDescent="0.2"/>
    <row r="549" spans="1:6" ht="13.5" customHeight="1" thickBot="1" x14ac:dyDescent="0.25">
      <c r="A549" s="90" t="s">
        <v>4893</v>
      </c>
      <c r="B549" s="91"/>
      <c r="C549" s="92">
        <v>24.8020745676553</v>
      </c>
      <c r="D549" s="91"/>
      <c r="E549" s="93" t="s">
        <v>4884</v>
      </c>
      <c r="F549" s="94">
        <f>SUM(F547)</f>
        <v>14442.274219999999</v>
      </c>
    </row>
    <row r="550" spans="1:6" ht="0.2" customHeight="1" x14ac:dyDescent="0.2"/>
    <row r="551" spans="1:6" ht="12.75" customHeight="1" x14ac:dyDescent="0.2">
      <c r="A551" s="80" t="s">
        <v>4871</v>
      </c>
      <c r="B551" s="81" t="s">
        <v>4894</v>
      </c>
      <c r="C551" s="82" t="s">
        <v>4870</v>
      </c>
      <c r="D551" s="82" t="s">
        <v>4873</v>
      </c>
      <c r="E551" s="82" t="s">
        <v>4874</v>
      </c>
      <c r="F551" s="83" t="s">
        <v>4875</v>
      </c>
    </row>
    <row r="552" spans="1:6" ht="409.6" hidden="1" customHeight="1" x14ac:dyDescent="0.2"/>
    <row r="553" spans="1:6" ht="25.5" customHeight="1" thickBot="1" x14ac:dyDescent="0.25">
      <c r="A553" s="84" t="s">
        <v>4895</v>
      </c>
      <c r="B553" s="85" t="s">
        <v>4896</v>
      </c>
      <c r="C553" s="86" t="s">
        <v>4897</v>
      </c>
      <c r="D553" s="87">
        <v>0.05</v>
      </c>
      <c r="E553" s="88">
        <v>14442</v>
      </c>
      <c r="F553" s="89">
        <f>+D553*E553</f>
        <v>722.1</v>
      </c>
    </row>
    <row r="554" spans="1:6" ht="409.6" hidden="1" customHeight="1" x14ac:dyDescent="0.2"/>
    <row r="555" spans="1:6" ht="13.5" customHeight="1" thickBot="1" x14ac:dyDescent="0.25">
      <c r="A555" s="90" t="s">
        <v>4898</v>
      </c>
      <c r="B555" s="91"/>
      <c r="C555" s="92">
        <v>1.2399319926497101</v>
      </c>
      <c r="D555" s="91"/>
      <c r="E555" s="93" t="s">
        <v>4884</v>
      </c>
      <c r="F555" s="94">
        <f>SUM(F553)</f>
        <v>722.1</v>
      </c>
    </row>
    <row r="556" spans="1:6" ht="0.2" customHeight="1" x14ac:dyDescent="0.2"/>
    <row r="557" spans="1:6" ht="12.75" customHeight="1" x14ac:dyDescent="0.2">
      <c r="A557" s="80" t="s">
        <v>4871</v>
      </c>
      <c r="B557" s="81" t="s">
        <v>4899</v>
      </c>
      <c r="C557" s="82" t="s">
        <v>4870</v>
      </c>
      <c r="D557" s="82" t="s">
        <v>4873</v>
      </c>
      <c r="E557" s="82" t="s">
        <v>4874</v>
      </c>
      <c r="F557" s="83" t="s">
        <v>4875</v>
      </c>
    </row>
    <row r="558" spans="1:6" ht="409.6" hidden="1" customHeight="1" x14ac:dyDescent="0.2"/>
    <row r="559" spans="1:6" ht="25.5" customHeight="1" thickBot="1" x14ac:dyDescent="0.25">
      <c r="A559" s="84" t="s">
        <v>5012</v>
      </c>
      <c r="B559" s="85" t="s">
        <v>5013</v>
      </c>
      <c r="C559" s="86" t="s">
        <v>109</v>
      </c>
      <c r="D559" s="87">
        <v>4.6949999999999999E-2</v>
      </c>
      <c r="E559" s="88">
        <v>23200</v>
      </c>
      <c r="F559" s="89">
        <f>+D559*E559</f>
        <v>1089.24</v>
      </c>
    </row>
    <row r="560" spans="1:6" ht="409.6" hidden="1" customHeight="1" x14ac:dyDescent="0.2"/>
    <row r="561" spans="1:6" ht="13.5" customHeight="1" thickBot="1" x14ac:dyDescent="0.25">
      <c r="A561" s="90" t="s">
        <v>4904</v>
      </c>
      <c r="B561" s="91"/>
      <c r="C561" s="92">
        <v>1.8702021329578</v>
      </c>
      <c r="D561" s="91"/>
      <c r="E561" s="93" t="s">
        <v>4884</v>
      </c>
      <c r="F561" s="94">
        <f>SUM(F559)</f>
        <v>1089.24</v>
      </c>
    </row>
    <row r="562" spans="1:6" ht="0.2" customHeight="1" thickBot="1" x14ac:dyDescent="0.25"/>
    <row r="563" spans="1:6" ht="12.75" customHeight="1" thickBot="1" x14ac:dyDescent="0.3">
      <c r="A563" s="135" t="s">
        <v>4909</v>
      </c>
      <c r="B563" s="136"/>
      <c r="C563" s="136"/>
      <c r="D563" s="136"/>
      <c r="E563" s="137"/>
      <c r="F563" s="165">
        <f>SUM(F543,F549,F555,F561)</f>
        <v>58229.464219999994</v>
      </c>
    </row>
    <row r="564" spans="1:6" ht="12.75" customHeight="1" x14ac:dyDescent="0.2"/>
    <row r="565" spans="1:6" ht="12.75" customHeight="1" x14ac:dyDescent="0.2"/>
    <row r="566" spans="1:6" ht="409.6" hidden="1" customHeight="1" x14ac:dyDescent="0.2"/>
    <row r="567" spans="1:6" ht="12.75" customHeight="1" x14ac:dyDescent="0.25">
      <c r="A567" s="144" t="s">
        <v>4868</v>
      </c>
      <c r="B567" s="145"/>
      <c r="C567" s="145"/>
      <c r="D567" s="145"/>
      <c r="E567" s="146"/>
      <c r="F567" s="147"/>
    </row>
    <row r="568" spans="1:6" ht="12.75" customHeight="1" x14ac:dyDescent="0.2">
      <c r="A568" s="138" t="s">
        <v>4677</v>
      </c>
      <c r="B568" s="139"/>
      <c r="C568" s="139"/>
      <c r="D568" s="140"/>
      <c r="E568" s="76" t="s">
        <v>4869</v>
      </c>
      <c r="F568" s="77" t="s">
        <v>4870</v>
      </c>
    </row>
    <row r="569" spans="1:6" ht="12.75" customHeight="1" x14ac:dyDescent="0.2">
      <c r="A569" s="141"/>
      <c r="B569" s="142"/>
      <c r="C569" s="142"/>
      <c r="D569" s="143"/>
      <c r="E569" s="78" t="s">
        <v>8993</v>
      </c>
      <c r="F569" s="79" t="s">
        <v>117</v>
      </c>
    </row>
    <row r="570" spans="1:6" ht="409.6" hidden="1" customHeight="1" x14ac:dyDescent="0.2"/>
    <row r="571" spans="1:6" ht="12.75" customHeight="1" x14ac:dyDescent="0.2">
      <c r="A571" s="80" t="s">
        <v>4871</v>
      </c>
      <c r="B571" s="81" t="s">
        <v>4872</v>
      </c>
      <c r="C571" s="82" t="s">
        <v>4870</v>
      </c>
      <c r="D571" s="82" t="s">
        <v>4873</v>
      </c>
      <c r="E571" s="82" t="s">
        <v>4874</v>
      </c>
      <c r="F571" s="83" t="s">
        <v>4875</v>
      </c>
    </row>
    <row r="572" spans="1:6" ht="409.6" hidden="1" customHeight="1" x14ac:dyDescent="0.2"/>
    <row r="573" spans="1:6" ht="25.5" customHeight="1" x14ac:dyDescent="0.2">
      <c r="A573" s="84" t="s">
        <v>7968</v>
      </c>
      <c r="B573" s="85" t="s">
        <v>7969</v>
      </c>
      <c r="C573" s="86" t="s">
        <v>117</v>
      </c>
      <c r="D573" s="87">
        <v>1.05</v>
      </c>
      <c r="E573" s="88">
        <v>96390</v>
      </c>
      <c r="F573" s="89">
        <f>+D573*E573</f>
        <v>101209.5</v>
      </c>
    </row>
    <row r="574" spans="1:6" ht="409.6" hidden="1" customHeight="1" x14ac:dyDescent="0.2"/>
    <row r="575" spans="1:6" ht="25.5" customHeight="1" x14ac:dyDescent="0.2">
      <c r="A575" s="84" t="s">
        <v>7970</v>
      </c>
      <c r="B575" s="85" t="s">
        <v>7971</v>
      </c>
      <c r="C575" s="86" t="s">
        <v>263</v>
      </c>
      <c r="D575" s="87">
        <v>0.7</v>
      </c>
      <c r="E575" s="88">
        <v>22015</v>
      </c>
      <c r="F575" s="89">
        <f>+D575*E575</f>
        <v>15410.499999999998</v>
      </c>
    </row>
    <row r="576" spans="1:6" ht="409.6" hidden="1" customHeight="1" x14ac:dyDescent="0.2"/>
    <row r="577" spans="1:6" ht="25.5" customHeight="1" x14ac:dyDescent="0.2">
      <c r="A577" s="84" t="s">
        <v>7972</v>
      </c>
      <c r="B577" s="85" t="s">
        <v>7973</v>
      </c>
      <c r="C577" s="86" t="s">
        <v>263</v>
      </c>
      <c r="D577" s="87">
        <v>0.04</v>
      </c>
      <c r="E577" s="88">
        <v>26300</v>
      </c>
      <c r="F577" s="89">
        <f>+D577*E577</f>
        <v>1052</v>
      </c>
    </row>
    <row r="578" spans="1:6" ht="409.6" hidden="1" customHeight="1" x14ac:dyDescent="0.2"/>
    <row r="579" spans="1:6" ht="25.5" customHeight="1" x14ac:dyDescent="0.2">
      <c r="A579" s="84" t="s">
        <v>7974</v>
      </c>
      <c r="B579" s="85" t="s">
        <v>7975</v>
      </c>
      <c r="C579" s="86" t="s">
        <v>9</v>
      </c>
      <c r="D579" s="87">
        <v>1</v>
      </c>
      <c r="E579" s="88">
        <v>3808</v>
      </c>
      <c r="F579" s="89">
        <f>+D579*E579</f>
        <v>3808</v>
      </c>
    </row>
    <row r="580" spans="1:6" ht="409.6" hidden="1" customHeight="1" x14ac:dyDescent="0.2"/>
    <row r="581" spans="1:6" ht="25.5" customHeight="1" x14ac:dyDescent="0.2">
      <c r="A581" s="84" t="s">
        <v>7976</v>
      </c>
      <c r="B581" s="85" t="s">
        <v>7977</v>
      </c>
      <c r="C581" s="86" t="s">
        <v>9</v>
      </c>
      <c r="D581" s="87">
        <v>0.5</v>
      </c>
      <c r="E581" s="88">
        <v>1070</v>
      </c>
      <c r="F581" s="89">
        <f>+D581*E581</f>
        <v>535</v>
      </c>
    </row>
    <row r="582" spans="1:6" ht="409.6" hidden="1" customHeight="1" x14ac:dyDescent="0.2"/>
    <row r="583" spans="1:6" ht="25.5" customHeight="1" x14ac:dyDescent="0.2">
      <c r="A583" s="84" t="s">
        <v>7978</v>
      </c>
      <c r="B583" s="85" t="s">
        <v>7979</v>
      </c>
      <c r="C583" s="86" t="s">
        <v>9</v>
      </c>
      <c r="D583" s="87">
        <v>3.25</v>
      </c>
      <c r="E583" s="88">
        <v>950</v>
      </c>
      <c r="F583" s="89">
        <f>+D583*E583</f>
        <v>3087.5</v>
      </c>
    </row>
    <row r="584" spans="1:6" ht="409.6" hidden="1" customHeight="1" x14ac:dyDescent="0.2"/>
    <row r="585" spans="1:6" ht="25.5" customHeight="1" x14ac:dyDescent="0.2">
      <c r="A585" s="84" t="s">
        <v>7980</v>
      </c>
      <c r="B585" s="85" t="s">
        <v>7981</v>
      </c>
      <c r="C585" s="86" t="s">
        <v>9</v>
      </c>
      <c r="D585" s="87">
        <v>1.5</v>
      </c>
      <c r="E585" s="88">
        <v>655</v>
      </c>
      <c r="F585" s="89">
        <f>+D585*E585</f>
        <v>982.5</v>
      </c>
    </row>
    <row r="586" spans="1:6" ht="409.6" hidden="1" customHeight="1" x14ac:dyDescent="0.2"/>
    <row r="587" spans="1:6" ht="25.5" customHeight="1" thickBot="1" x14ac:dyDescent="0.25">
      <c r="A587" s="84" t="s">
        <v>5621</v>
      </c>
      <c r="B587" s="85" t="s">
        <v>5622</v>
      </c>
      <c r="C587" s="86" t="s">
        <v>9</v>
      </c>
      <c r="D587" s="87">
        <v>0.13</v>
      </c>
      <c r="E587" s="88">
        <v>41756</v>
      </c>
      <c r="F587" s="89">
        <f>+D587*E587</f>
        <v>5428.28</v>
      </c>
    </row>
    <row r="588" spans="1:6" ht="409.6" hidden="1" customHeight="1" x14ac:dyDescent="0.2"/>
    <row r="589" spans="1:6" ht="13.5" customHeight="1" thickBot="1" x14ac:dyDescent="0.25">
      <c r="A589" s="90" t="s">
        <v>4883</v>
      </c>
      <c r="B589" s="91"/>
      <c r="C589" s="92">
        <v>86.720341833000305</v>
      </c>
      <c r="D589" s="91"/>
      <c r="E589" s="93" t="s">
        <v>4884</v>
      </c>
      <c r="F589" s="94">
        <f>SUM(F573:F587)</f>
        <v>131513.28</v>
      </c>
    </row>
    <row r="590" spans="1:6" ht="0.2" customHeight="1" x14ac:dyDescent="0.2"/>
    <row r="591" spans="1:6" ht="12.75" customHeight="1" x14ac:dyDescent="0.2">
      <c r="A591" s="80" t="s">
        <v>4871</v>
      </c>
      <c r="B591" s="81" t="s">
        <v>4885</v>
      </c>
      <c r="C591" s="82" t="s">
        <v>4870</v>
      </c>
      <c r="D591" s="82" t="s">
        <v>4873</v>
      </c>
      <c r="E591" s="82" t="s">
        <v>4874</v>
      </c>
      <c r="F591" s="83" t="s">
        <v>4875</v>
      </c>
    </row>
    <row r="592" spans="1:6" ht="409.6" hidden="1" customHeight="1" x14ac:dyDescent="0.2"/>
    <row r="593" spans="1:6" ht="25.5" customHeight="1" thickBot="1" x14ac:dyDescent="0.25">
      <c r="A593" s="84" t="s">
        <v>4947</v>
      </c>
      <c r="B593" s="85" t="s">
        <v>4948</v>
      </c>
      <c r="C593" s="86" t="s">
        <v>4888</v>
      </c>
      <c r="D593" s="87">
        <v>8.3330000000000001E-2</v>
      </c>
      <c r="E593" s="88">
        <v>198902</v>
      </c>
      <c r="F593" s="89">
        <f>+D593*E593</f>
        <v>16574.503659999998</v>
      </c>
    </row>
    <row r="594" spans="1:6" ht="409.6" hidden="1" customHeight="1" x14ac:dyDescent="0.2"/>
    <row r="595" spans="1:6" ht="13.5" customHeight="1" thickBot="1" x14ac:dyDescent="0.25">
      <c r="A595" s="90" t="s">
        <v>4893</v>
      </c>
      <c r="B595" s="91"/>
      <c r="C595" s="92">
        <v>10.9295562896876</v>
      </c>
      <c r="D595" s="91"/>
      <c r="E595" s="93" t="s">
        <v>4884</v>
      </c>
      <c r="F595" s="94">
        <f>SUM(F593)</f>
        <v>16574.503659999998</v>
      </c>
    </row>
    <row r="596" spans="1:6" ht="0.2" customHeight="1" x14ac:dyDescent="0.2"/>
    <row r="597" spans="1:6" ht="12.75" customHeight="1" x14ac:dyDescent="0.2">
      <c r="A597" s="80" t="s">
        <v>4871</v>
      </c>
      <c r="B597" s="81" t="s">
        <v>4894</v>
      </c>
      <c r="C597" s="82" t="s">
        <v>4870</v>
      </c>
      <c r="D597" s="82" t="s">
        <v>4873</v>
      </c>
      <c r="E597" s="82" t="s">
        <v>4874</v>
      </c>
      <c r="F597" s="83" t="s">
        <v>4875</v>
      </c>
    </row>
    <row r="598" spans="1:6" ht="409.6" hidden="1" customHeight="1" x14ac:dyDescent="0.2"/>
    <row r="599" spans="1:6" ht="25.5" customHeight="1" thickBot="1" x14ac:dyDescent="0.25">
      <c r="A599" s="84" t="s">
        <v>4895</v>
      </c>
      <c r="B599" s="85" t="s">
        <v>4896</v>
      </c>
      <c r="C599" s="86" t="s">
        <v>4897</v>
      </c>
      <c r="D599" s="87">
        <v>0.05</v>
      </c>
      <c r="E599" s="88">
        <v>16575</v>
      </c>
      <c r="F599" s="89">
        <f>+D599*E599</f>
        <v>828.75</v>
      </c>
    </row>
    <row r="600" spans="1:6" ht="409.6" hidden="1" customHeight="1" x14ac:dyDescent="0.2"/>
    <row r="601" spans="1:6" ht="13.5" customHeight="1" thickBot="1" x14ac:dyDescent="0.25">
      <c r="A601" s="90" t="s">
        <v>4898</v>
      </c>
      <c r="B601" s="91"/>
      <c r="C601" s="92">
        <v>0.54664266450383403</v>
      </c>
      <c r="D601" s="91"/>
      <c r="E601" s="93" t="s">
        <v>4884</v>
      </c>
      <c r="F601" s="94">
        <f>SUM(F599)</f>
        <v>828.75</v>
      </c>
    </row>
    <row r="602" spans="1:6" ht="0.2" customHeight="1" x14ac:dyDescent="0.2"/>
    <row r="603" spans="1:6" ht="12.75" customHeight="1" x14ac:dyDescent="0.2">
      <c r="A603" s="80" t="s">
        <v>4871</v>
      </c>
      <c r="B603" s="81" t="s">
        <v>4899</v>
      </c>
      <c r="C603" s="82" t="s">
        <v>4870</v>
      </c>
      <c r="D603" s="82" t="s">
        <v>4873</v>
      </c>
      <c r="E603" s="82" t="s">
        <v>4874</v>
      </c>
      <c r="F603" s="83" t="s">
        <v>4875</v>
      </c>
    </row>
    <row r="604" spans="1:6" ht="409.6" hidden="1" customHeight="1" x14ac:dyDescent="0.2"/>
    <row r="605" spans="1:6" ht="25.5" customHeight="1" thickBot="1" x14ac:dyDescent="0.25">
      <c r="A605" s="84" t="s">
        <v>5012</v>
      </c>
      <c r="B605" s="85" t="s">
        <v>5013</v>
      </c>
      <c r="C605" s="86" t="s">
        <v>109</v>
      </c>
      <c r="D605" s="87">
        <v>2.5610000000000001E-2</v>
      </c>
      <c r="E605" s="88">
        <v>23200</v>
      </c>
      <c r="F605" s="89">
        <f>+D605*E605</f>
        <v>594.15200000000004</v>
      </c>
    </row>
    <row r="606" spans="1:6" ht="409.6" hidden="1" customHeight="1" x14ac:dyDescent="0.2"/>
    <row r="607" spans="1:6" ht="13.5" customHeight="1" thickBot="1" x14ac:dyDescent="0.25">
      <c r="A607" s="90" t="s">
        <v>4904</v>
      </c>
      <c r="B607" s="91"/>
      <c r="C607" s="92">
        <v>0.39168364621867002</v>
      </c>
      <c r="D607" s="91"/>
      <c r="E607" s="93" t="s">
        <v>4884</v>
      </c>
      <c r="F607" s="94">
        <f>SUM(F605)</f>
        <v>594.15200000000004</v>
      </c>
    </row>
    <row r="608" spans="1:6" ht="0.2" customHeight="1" x14ac:dyDescent="0.2"/>
    <row r="609" spans="1:6" ht="12.75" customHeight="1" x14ac:dyDescent="0.2">
      <c r="A609" s="80" t="s">
        <v>4871</v>
      </c>
      <c r="B609" s="81" t="s">
        <v>4905</v>
      </c>
      <c r="C609" s="82" t="s">
        <v>4870</v>
      </c>
      <c r="D609" s="82" t="s">
        <v>4873</v>
      </c>
      <c r="E609" s="82" t="s">
        <v>4874</v>
      </c>
      <c r="F609" s="83" t="s">
        <v>4875</v>
      </c>
    </row>
    <row r="610" spans="1:6" ht="409.6" hidden="1" customHeight="1" x14ac:dyDescent="0.2"/>
    <row r="611" spans="1:6" ht="25.5" customHeight="1" thickBot="1" x14ac:dyDescent="0.25">
      <c r="A611" s="84" t="s">
        <v>4949</v>
      </c>
      <c r="B611" s="85" t="s">
        <v>4950</v>
      </c>
      <c r="C611" s="86" t="s">
        <v>9</v>
      </c>
      <c r="D611" s="87">
        <v>1</v>
      </c>
      <c r="E611" s="88">
        <v>2140</v>
      </c>
      <c r="F611" s="89">
        <f>+D611*E611</f>
        <v>2140</v>
      </c>
    </row>
    <row r="612" spans="1:6" ht="409.6" hidden="1" customHeight="1" x14ac:dyDescent="0.2"/>
    <row r="613" spans="1:6" ht="13.5" customHeight="1" thickBot="1" x14ac:dyDescent="0.25">
      <c r="A613" s="90" t="s">
        <v>4908</v>
      </c>
      <c r="B613" s="91"/>
      <c r="C613" s="92">
        <v>1.41111616651171</v>
      </c>
      <c r="D613" s="91"/>
      <c r="E613" s="93" t="s">
        <v>4884</v>
      </c>
      <c r="F613" s="94">
        <f>SUM(F611)</f>
        <v>2140</v>
      </c>
    </row>
    <row r="614" spans="1:6" ht="0.2" customHeight="1" thickBot="1" x14ac:dyDescent="0.25"/>
    <row r="615" spans="1:6" ht="12.75" customHeight="1" thickBot="1" x14ac:dyDescent="0.3">
      <c r="A615" s="135" t="s">
        <v>4909</v>
      </c>
      <c r="B615" s="136"/>
      <c r="C615" s="136"/>
      <c r="D615" s="136"/>
      <c r="E615" s="137"/>
      <c r="F615" s="165">
        <f>SUM(F589,F595,F601,F607,F613)</f>
        <v>151650.68565999999</v>
      </c>
    </row>
    <row r="616" spans="1:6" ht="12.75" customHeight="1" x14ac:dyDescent="0.2"/>
    <row r="617" spans="1:6" ht="12.75" customHeight="1" x14ac:dyDescent="0.2"/>
    <row r="618" spans="1:6" ht="409.6" hidden="1" customHeight="1" x14ac:dyDescent="0.2"/>
    <row r="619" spans="1:6" ht="12.75" customHeight="1" x14ac:dyDescent="0.25">
      <c r="A619" s="144" t="s">
        <v>4868</v>
      </c>
      <c r="B619" s="145"/>
      <c r="C619" s="145"/>
      <c r="D619" s="145"/>
      <c r="E619" s="146"/>
      <c r="F619" s="147"/>
    </row>
    <row r="620" spans="1:6" ht="12.75" customHeight="1" x14ac:dyDescent="0.2">
      <c r="A620" s="138" t="s">
        <v>4679</v>
      </c>
      <c r="B620" s="139"/>
      <c r="C620" s="139"/>
      <c r="D620" s="140"/>
      <c r="E620" s="76" t="s">
        <v>4869</v>
      </c>
      <c r="F620" s="77" t="s">
        <v>4870</v>
      </c>
    </row>
    <row r="621" spans="1:6" ht="12.75" customHeight="1" x14ac:dyDescent="0.2">
      <c r="A621" s="141"/>
      <c r="B621" s="142"/>
      <c r="C621" s="142"/>
      <c r="D621" s="143"/>
      <c r="E621" s="78" t="s">
        <v>8995</v>
      </c>
      <c r="F621" s="79" t="s">
        <v>263</v>
      </c>
    </row>
    <row r="622" spans="1:6" ht="409.6" hidden="1" customHeight="1" x14ac:dyDescent="0.2"/>
    <row r="623" spans="1:6" ht="12.75" customHeight="1" x14ac:dyDescent="0.2">
      <c r="A623" s="80" t="s">
        <v>4871</v>
      </c>
      <c r="B623" s="81" t="s">
        <v>4872</v>
      </c>
      <c r="C623" s="82" t="s">
        <v>4870</v>
      </c>
      <c r="D623" s="82" t="s">
        <v>4873</v>
      </c>
      <c r="E623" s="82" t="s">
        <v>4874</v>
      </c>
      <c r="F623" s="83" t="s">
        <v>4875</v>
      </c>
    </row>
    <row r="624" spans="1:6" ht="409.6" hidden="1" customHeight="1" x14ac:dyDescent="0.2"/>
    <row r="625" spans="1:6" ht="25.5" customHeight="1" x14ac:dyDescent="0.2">
      <c r="A625" s="84" t="s">
        <v>7982</v>
      </c>
      <c r="B625" s="85" t="s">
        <v>7983</v>
      </c>
      <c r="C625" s="86" t="s">
        <v>263</v>
      </c>
      <c r="D625" s="87">
        <v>1</v>
      </c>
      <c r="E625" s="88">
        <v>25120</v>
      </c>
      <c r="F625" s="89">
        <f>+D625*E625</f>
        <v>25120</v>
      </c>
    </row>
    <row r="626" spans="1:6" ht="409.6" hidden="1" customHeight="1" x14ac:dyDescent="0.2"/>
    <row r="627" spans="1:6" ht="25.5" customHeight="1" x14ac:dyDescent="0.2">
      <c r="A627" s="84" t="s">
        <v>7984</v>
      </c>
      <c r="B627" s="85" t="s">
        <v>7985</v>
      </c>
      <c r="C627" s="86" t="s">
        <v>9</v>
      </c>
      <c r="D627" s="87">
        <v>0.2</v>
      </c>
      <c r="E627" s="88">
        <v>25200</v>
      </c>
      <c r="F627" s="89">
        <f>+D627*E627</f>
        <v>5040</v>
      </c>
    </row>
    <row r="628" spans="1:6" ht="409.6" hidden="1" customHeight="1" x14ac:dyDescent="0.2"/>
    <row r="629" spans="1:6" ht="25.5" customHeight="1" x14ac:dyDescent="0.2">
      <c r="A629" s="84" t="s">
        <v>7986</v>
      </c>
      <c r="B629" s="85" t="s">
        <v>7987</v>
      </c>
      <c r="C629" s="86" t="s">
        <v>9</v>
      </c>
      <c r="D629" s="87">
        <v>0.2</v>
      </c>
      <c r="E629" s="88">
        <v>10001</v>
      </c>
      <c r="F629" s="89">
        <f>+D629*E629</f>
        <v>2000.2</v>
      </c>
    </row>
    <row r="630" spans="1:6" ht="409.6" hidden="1" customHeight="1" x14ac:dyDescent="0.2"/>
    <row r="631" spans="1:6" ht="25.5" customHeight="1" thickBot="1" x14ac:dyDescent="0.25">
      <c r="A631" s="84" t="s">
        <v>5400</v>
      </c>
      <c r="B631" s="85" t="s">
        <v>5401</v>
      </c>
      <c r="C631" s="86" t="s">
        <v>4880</v>
      </c>
      <c r="D631" s="87">
        <v>3.3000000000000002E-2</v>
      </c>
      <c r="E631" s="88">
        <v>40500</v>
      </c>
      <c r="F631" s="89">
        <f>+D631*E631</f>
        <v>1336.5</v>
      </c>
    </row>
    <row r="632" spans="1:6" ht="409.6" hidden="1" customHeight="1" x14ac:dyDescent="0.2"/>
    <row r="633" spans="1:6" ht="13.5" customHeight="1" thickBot="1" x14ac:dyDescent="0.25">
      <c r="A633" s="90" t="s">
        <v>4883</v>
      </c>
      <c r="B633" s="91"/>
      <c r="C633" s="92">
        <v>76.1866854686469</v>
      </c>
      <c r="D633" s="91"/>
      <c r="E633" s="93" t="s">
        <v>4884</v>
      </c>
      <c r="F633" s="94">
        <f>SUM(F625:F631)</f>
        <v>33496.699999999997</v>
      </c>
    </row>
    <row r="634" spans="1:6" ht="0.2" customHeight="1" x14ac:dyDescent="0.2"/>
    <row r="635" spans="1:6" ht="12.75" customHeight="1" x14ac:dyDescent="0.2">
      <c r="A635" s="80" t="s">
        <v>4871</v>
      </c>
      <c r="B635" s="81" t="s">
        <v>4885</v>
      </c>
      <c r="C635" s="82" t="s">
        <v>4870</v>
      </c>
      <c r="D635" s="82" t="s">
        <v>4873</v>
      </c>
      <c r="E635" s="82" t="s">
        <v>4874</v>
      </c>
      <c r="F635" s="83" t="s">
        <v>4875</v>
      </c>
    </row>
    <row r="636" spans="1:6" ht="409.6" hidden="1" customHeight="1" x14ac:dyDescent="0.2"/>
    <row r="637" spans="1:6" ht="25.5" customHeight="1" thickBot="1" x14ac:dyDescent="0.25">
      <c r="A637" s="84" t="s">
        <v>7988</v>
      </c>
      <c r="B637" s="85" t="s">
        <v>7989</v>
      </c>
      <c r="C637" s="86" t="s">
        <v>4888</v>
      </c>
      <c r="D637" s="87">
        <v>3.3329999999999999E-2</v>
      </c>
      <c r="E637" s="88">
        <v>266178</v>
      </c>
      <c r="F637" s="89">
        <f>+D637*E637</f>
        <v>8871.712739999999</v>
      </c>
    </row>
    <row r="638" spans="1:6" ht="409.6" hidden="1" customHeight="1" x14ac:dyDescent="0.2"/>
    <row r="639" spans="1:6" ht="13.5" customHeight="1" thickBot="1" x14ac:dyDescent="0.25">
      <c r="A639" s="90" t="s">
        <v>4893</v>
      </c>
      <c r="B639" s="91"/>
      <c r="C639" s="92">
        <v>20.178770441467499</v>
      </c>
      <c r="D639" s="91"/>
      <c r="E639" s="93" t="s">
        <v>4884</v>
      </c>
      <c r="F639" s="94">
        <f>SUM(F637)</f>
        <v>8871.712739999999</v>
      </c>
    </row>
    <row r="640" spans="1:6" ht="0.2" customHeight="1" x14ac:dyDescent="0.2"/>
    <row r="641" spans="1:6" ht="12.75" customHeight="1" x14ac:dyDescent="0.2">
      <c r="A641" s="80" t="s">
        <v>4871</v>
      </c>
      <c r="B641" s="81" t="s">
        <v>4894</v>
      </c>
      <c r="C641" s="82" t="s">
        <v>4870</v>
      </c>
      <c r="D641" s="82" t="s">
        <v>4873</v>
      </c>
      <c r="E641" s="82" t="s">
        <v>4874</v>
      </c>
      <c r="F641" s="83" t="s">
        <v>4875</v>
      </c>
    </row>
    <row r="642" spans="1:6" ht="409.6" hidden="1" customHeight="1" x14ac:dyDescent="0.2"/>
    <row r="643" spans="1:6" ht="25.5" customHeight="1" thickBot="1" x14ac:dyDescent="0.25">
      <c r="A643" s="84" t="s">
        <v>4895</v>
      </c>
      <c r="B643" s="85" t="s">
        <v>4896</v>
      </c>
      <c r="C643" s="86" t="s">
        <v>4897</v>
      </c>
      <c r="D643" s="87">
        <v>0.05</v>
      </c>
      <c r="E643" s="88">
        <v>8872</v>
      </c>
      <c r="F643" s="89">
        <f>+D643*E643</f>
        <v>443.6</v>
      </c>
    </row>
    <row r="644" spans="1:6" ht="409.6" hidden="1" customHeight="1" x14ac:dyDescent="0.2"/>
    <row r="645" spans="1:6" ht="13.5" customHeight="1" thickBot="1" x14ac:dyDescent="0.25">
      <c r="A645" s="90" t="s">
        <v>4898</v>
      </c>
      <c r="B645" s="91"/>
      <c r="C645" s="92">
        <v>1.00984829531239</v>
      </c>
      <c r="D645" s="91"/>
      <c r="E645" s="93" t="s">
        <v>4884</v>
      </c>
      <c r="F645" s="94">
        <f>SUM(F643)</f>
        <v>443.6</v>
      </c>
    </row>
    <row r="646" spans="1:6" ht="0.2" customHeight="1" x14ac:dyDescent="0.2"/>
    <row r="647" spans="1:6" ht="12.75" customHeight="1" x14ac:dyDescent="0.2">
      <c r="A647" s="80" t="s">
        <v>4871</v>
      </c>
      <c r="B647" s="81" t="s">
        <v>4899</v>
      </c>
      <c r="C647" s="82" t="s">
        <v>4870</v>
      </c>
      <c r="D647" s="82" t="s">
        <v>4873</v>
      </c>
      <c r="E647" s="82" t="s">
        <v>4874</v>
      </c>
      <c r="F647" s="83" t="s">
        <v>4875</v>
      </c>
    </row>
    <row r="648" spans="1:6" ht="409.6" hidden="1" customHeight="1" x14ac:dyDescent="0.2"/>
    <row r="649" spans="1:6" ht="25.5" customHeight="1" thickBot="1" x14ac:dyDescent="0.25">
      <c r="A649" s="84" t="s">
        <v>5476</v>
      </c>
      <c r="B649" s="85" t="s">
        <v>5477</v>
      </c>
      <c r="C649" s="86" t="s">
        <v>109</v>
      </c>
      <c r="D649" s="87">
        <v>0.05</v>
      </c>
      <c r="E649" s="88">
        <v>23072</v>
      </c>
      <c r="F649" s="89">
        <f>+D649*E649</f>
        <v>1153.6000000000001</v>
      </c>
    </row>
    <row r="650" spans="1:6" ht="409.6" hidden="1" customHeight="1" x14ac:dyDescent="0.2"/>
    <row r="651" spans="1:6" ht="13.5" customHeight="1" thickBot="1" x14ac:dyDescent="0.25">
      <c r="A651" s="90" t="s">
        <v>4904</v>
      </c>
      <c r="B651" s="91"/>
      <c r="C651" s="92">
        <v>2.6246957945732001</v>
      </c>
      <c r="D651" s="91"/>
      <c r="E651" s="93" t="s">
        <v>4884</v>
      </c>
      <c r="F651" s="94">
        <f>SUM(F649)</f>
        <v>1153.6000000000001</v>
      </c>
    </row>
    <row r="652" spans="1:6" ht="0.2" customHeight="1" thickBot="1" x14ac:dyDescent="0.25"/>
    <row r="653" spans="1:6" ht="12.75" customHeight="1" thickBot="1" x14ac:dyDescent="0.3">
      <c r="A653" s="135" t="s">
        <v>4909</v>
      </c>
      <c r="B653" s="136"/>
      <c r="C653" s="136"/>
      <c r="D653" s="136"/>
      <c r="E653" s="137"/>
      <c r="F653" s="165">
        <f>SUM(F633,F639,F645,F651)</f>
        <v>43965.612739999997</v>
      </c>
    </row>
    <row r="654" spans="1:6" ht="12.75" customHeight="1" x14ac:dyDescent="0.2"/>
    <row r="655" spans="1:6" ht="12.75" customHeight="1" x14ac:dyDescent="0.2"/>
    <row r="656" spans="1:6" ht="409.6" hidden="1" customHeight="1" x14ac:dyDescent="0.2"/>
    <row r="657" spans="1:6" ht="12.75" customHeight="1" x14ac:dyDescent="0.25">
      <c r="A657" s="144" t="s">
        <v>4868</v>
      </c>
      <c r="B657" s="145"/>
      <c r="C657" s="145"/>
      <c r="D657" s="145"/>
      <c r="E657" s="146"/>
      <c r="F657" s="147"/>
    </row>
    <row r="658" spans="1:6" ht="12.75" customHeight="1" x14ac:dyDescent="0.2">
      <c r="A658" s="138" t="s">
        <v>4680</v>
      </c>
      <c r="B658" s="139"/>
      <c r="C658" s="139"/>
      <c r="D658" s="140"/>
      <c r="E658" s="76" t="s">
        <v>4869</v>
      </c>
      <c r="F658" s="77" t="s">
        <v>4870</v>
      </c>
    </row>
    <row r="659" spans="1:6" ht="12.75" customHeight="1" x14ac:dyDescent="0.2">
      <c r="A659" s="141"/>
      <c r="B659" s="142"/>
      <c r="C659" s="142"/>
      <c r="D659" s="143"/>
      <c r="E659" s="78" t="s">
        <v>8996</v>
      </c>
      <c r="F659" s="79" t="s">
        <v>263</v>
      </c>
    </row>
    <row r="660" spans="1:6" ht="409.6" hidden="1" customHeight="1" x14ac:dyDescent="0.2"/>
    <row r="661" spans="1:6" ht="12.75" customHeight="1" x14ac:dyDescent="0.2">
      <c r="A661" s="80" t="s">
        <v>4871</v>
      </c>
      <c r="B661" s="81" t="s">
        <v>4872</v>
      </c>
      <c r="C661" s="82" t="s">
        <v>4870</v>
      </c>
      <c r="D661" s="82" t="s">
        <v>4873</v>
      </c>
      <c r="E661" s="82" t="s">
        <v>4874</v>
      </c>
      <c r="F661" s="83" t="s">
        <v>4875</v>
      </c>
    </row>
    <row r="662" spans="1:6" ht="409.6" hidden="1" customHeight="1" x14ac:dyDescent="0.2"/>
    <row r="663" spans="1:6" ht="25.5" customHeight="1" x14ac:dyDescent="0.2">
      <c r="A663" s="84" t="s">
        <v>7990</v>
      </c>
      <c r="B663" s="85" t="s">
        <v>7991</v>
      </c>
      <c r="C663" s="86" t="s">
        <v>263</v>
      </c>
      <c r="D663" s="87">
        <v>1</v>
      </c>
      <c r="E663" s="88">
        <v>48120</v>
      </c>
      <c r="F663" s="89">
        <f>+D663*E663</f>
        <v>48120</v>
      </c>
    </row>
    <row r="664" spans="1:6" ht="409.6" hidden="1" customHeight="1" x14ac:dyDescent="0.2"/>
    <row r="665" spans="1:6" ht="25.5" customHeight="1" x14ac:dyDescent="0.2">
      <c r="A665" s="84" t="s">
        <v>5400</v>
      </c>
      <c r="B665" s="85" t="s">
        <v>5401</v>
      </c>
      <c r="C665" s="86" t="s">
        <v>4880</v>
      </c>
      <c r="D665" s="87">
        <v>0.05</v>
      </c>
      <c r="E665" s="88">
        <v>40500</v>
      </c>
      <c r="F665" s="89">
        <f>+D665*E665</f>
        <v>2025</v>
      </c>
    </row>
    <row r="666" spans="1:6" ht="409.6" hidden="1" customHeight="1" x14ac:dyDescent="0.2"/>
    <row r="667" spans="1:6" ht="25.5" customHeight="1" x14ac:dyDescent="0.2">
      <c r="A667" s="84" t="s">
        <v>5448</v>
      </c>
      <c r="B667" s="85" t="s">
        <v>5449</v>
      </c>
      <c r="C667" s="86" t="s">
        <v>4880</v>
      </c>
      <c r="D667" s="87">
        <v>0.1</v>
      </c>
      <c r="E667" s="88">
        <v>72000</v>
      </c>
      <c r="F667" s="89">
        <f>+D667*E667</f>
        <v>7200</v>
      </c>
    </row>
    <row r="668" spans="1:6" ht="409.6" hidden="1" customHeight="1" x14ac:dyDescent="0.2"/>
    <row r="669" spans="1:6" ht="25.5" customHeight="1" x14ac:dyDescent="0.2">
      <c r="A669" s="84" t="s">
        <v>5517</v>
      </c>
      <c r="B669" s="85" t="s">
        <v>5518</v>
      </c>
      <c r="C669" s="86" t="s">
        <v>4880</v>
      </c>
      <c r="D669" s="87">
        <v>2.5000000000000001E-2</v>
      </c>
      <c r="E669" s="88">
        <v>31900</v>
      </c>
      <c r="F669" s="89">
        <f>+D669*E669</f>
        <v>797.5</v>
      </c>
    </row>
    <row r="670" spans="1:6" ht="409.6" hidden="1" customHeight="1" x14ac:dyDescent="0.2"/>
    <row r="671" spans="1:6" ht="25.5" customHeight="1" x14ac:dyDescent="0.2">
      <c r="A671" s="84" t="s">
        <v>7984</v>
      </c>
      <c r="B671" s="85" t="s">
        <v>7985</v>
      </c>
      <c r="C671" s="86" t="s">
        <v>9</v>
      </c>
      <c r="D671" s="87">
        <v>0.25</v>
      </c>
      <c r="E671" s="88">
        <v>25200</v>
      </c>
      <c r="F671" s="89">
        <f>+D671*E671</f>
        <v>6300</v>
      </c>
    </row>
    <row r="672" spans="1:6" ht="409.6" hidden="1" customHeight="1" x14ac:dyDescent="0.2"/>
    <row r="673" spans="1:6" ht="25.5" customHeight="1" thickBot="1" x14ac:dyDescent="0.25">
      <c r="A673" s="84" t="s">
        <v>7855</v>
      </c>
      <c r="B673" s="85" t="s">
        <v>7856</v>
      </c>
      <c r="C673" s="86" t="s">
        <v>9</v>
      </c>
      <c r="D673" s="87">
        <v>2</v>
      </c>
      <c r="E673" s="88">
        <v>81</v>
      </c>
      <c r="F673" s="89">
        <f>+D673*E673</f>
        <v>162</v>
      </c>
    </row>
    <row r="674" spans="1:6" ht="409.6" hidden="1" customHeight="1" x14ac:dyDescent="0.2"/>
    <row r="675" spans="1:6" ht="13.5" customHeight="1" thickBot="1" x14ac:dyDescent="0.25">
      <c r="A675" s="90" t="s">
        <v>4883</v>
      </c>
      <c r="B675" s="91"/>
      <c r="C675" s="92">
        <v>79.871671241005899</v>
      </c>
      <c r="D675" s="91"/>
      <c r="E675" s="93" t="s">
        <v>4884</v>
      </c>
      <c r="F675" s="94">
        <f>SUM(F663:F673)</f>
        <v>64604.5</v>
      </c>
    </row>
    <row r="676" spans="1:6" ht="0.2" customHeight="1" x14ac:dyDescent="0.2"/>
    <row r="677" spans="1:6" ht="12.75" customHeight="1" x14ac:dyDescent="0.2">
      <c r="A677" s="80" t="s">
        <v>4871</v>
      </c>
      <c r="B677" s="81" t="s">
        <v>4885</v>
      </c>
      <c r="C677" s="82" t="s">
        <v>4870</v>
      </c>
      <c r="D677" s="82" t="s">
        <v>4873</v>
      </c>
      <c r="E677" s="82" t="s">
        <v>4874</v>
      </c>
      <c r="F677" s="83" t="s">
        <v>4875</v>
      </c>
    </row>
    <row r="678" spans="1:6" ht="409.6" hidden="1" customHeight="1" x14ac:dyDescent="0.2"/>
    <row r="679" spans="1:6" ht="25.5" customHeight="1" thickBot="1" x14ac:dyDescent="0.25">
      <c r="A679" s="84" t="s">
        <v>7988</v>
      </c>
      <c r="B679" s="85" t="s">
        <v>7989</v>
      </c>
      <c r="C679" s="86" t="s">
        <v>4888</v>
      </c>
      <c r="D679" s="87">
        <v>0.05</v>
      </c>
      <c r="E679" s="88">
        <v>266178</v>
      </c>
      <c r="F679" s="89">
        <f>+D679*E679</f>
        <v>13308.900000000001</v>
      </c>
    </row>
    <row r="680" spans="1:6" ht="409.6" hidden="1" customHeight="1" x14ac:dyDescent="0.2"/>
    <row r="681" spans="1:6" ht="13.5" customHeight="1" thickBot="1" x14ac:dyDescent="0.25">
      <c r="A681" s="90" t="s">
        <v>4893</v>
      </c>
      <c r="B681" s="91"/>
      <c r="C681" s="92">
        <v>16.4540217095666</v>
      </c>
      <c r="D681" s="91"/>
      <c r="E681" s="93" t="s">
        <v>4884</v>
      </c>
      <c r="F681" s="94">
        <f>SUM(F679)</f>
        <v>13308.900000000001</v>
      </c>
    </row>
    <row r="682" spans="1:6" ht="0.2" customHeight="1" x14ac:dyDescent="0.2"/>
    <row r="683" spans="1:6" ht="12.75" customHeight="1" x14ac:dyDescent="0.2">
      <c r="A683" s="80" t="s">
        <v>4871</v>
      </c>
      <c r="B683" s="81" t="s">
        <v>4894</v>
      </c>
      <c r="C683" s="82" t="s">
        <v>4870</v>
      </c>
      <c r="D683" s="82" t="s">
        <v>4873</v>
      </c>
      <c r="E683" s="82" t="s">
        <v>4874</v>
      </c>
      <c r="F683" s="83" t="s">
        <v>4875</v>
      </c>
    </row>
    <row r="684" spans="1:6" ht="409.6" hidden="1" customHeight="1" x14ac:dyDescent="0.2"/>
    <row r="685" spans="1:6" ht="25.5" customHeight="1" thickBot="1" x14ac:dyDescent="0.25">
      <c r="A685" s="84" t="s">
        <v>4895</v>
      </c>
      <c r="B685" s="85" t="s">
        <v>4896</v>
      </c>
      <c r="C685" s="86" t="s">
        <v>4897</v>
      </c>
      <c r="D685" s="87">
        <v>0.05</v>
      </c>
      <c r="E685" s="88">
        <v>13309</v>
      </c>
      <c r="F685" s="89">
        <f>+D685*E685</f>
        <v>665.45</v>
      </c>
    </row>
    <row r="686" spans="1:6" ht="409.6" hidden="1" customHeight="1" x14ac:dyDescent="0.2"/>
    <row r="687" spans="1:6" ht="13.5" customHeight="1" thickBot="1" x14ac:dyDescent="0.25">
      <c r="A687" s="90" t="s">
        <v>4898</v>
      </c>
      <c r="B687" s="91"/>
      <c r="C687" s="92">
        <v>0.82214474692777495</v>
      </c>
      <c r="D687" s="91"/>
      <c r="E687" s="93" t="s">
        <v>4884</v>
      </c>
      <c r="F687" s="94">
        <f>SUM(F685)</f>
        <v>665.45</v>
      </c>
    </row>
    <row r="688" spans="1:6" ht="0.2" customHeight="1" x14ac:dyDescent="0.2"/>
    <row r="689" spans="1:6" ht="12.75" customHeight="1" x14ac:dyDescent="0.2">
      <c r="A689" s="80" t="s">
        <v>4871</v>
      </c>
      <c r="B689" s="81" t="s">
        <v>4899</v>
      </c>
      <c r="C689" s="82" t="s">
        <v>4870</v>
      </c>
      <c r="D689" s="82" t="s">
        <v>4873</v>
      </c>
      <c r="E689" s="82" t="s">
        <v>4874</v>
      </c>
      <c r="F689" s="83" t="s">
        <v>4875</v>
      </c>
    </row>
    <row r="690" spans="1:6" ht="409.6" hidden="1" customHeight="1" x14ac:dyDescent="0.2"/>
    <row r="691" spans="1:6" ht="25.5" customHeight="1" thickBot="1" x14ac:dyDescent="0.25">
      <c r="A691" s="84" t="s">
        <v>5476</v>
      </c>
      <c r="B691" s="85" t="s">
        <v>5477</v>
      </c>
      <c r="C691" s="86" t="s">
        <v>109</v>
      </c>
      <c r="D691" s="87">
        <v>0.1</v>
      </c>
      <c r="E691" s="88">
        <v>23072</v>
      </c>
      <c r="F691" s="89">
        <f>+D691*E691</f>
        <v>2307.2000000000003</v>
      </c>
    </row>
    <row r="692" spans="1:6" ht="409.6" hidden="1" customHeight="1" x14ac:dyDescent="0.2"/>
    <row r="693" spans="1:6" ht="13.5" customHeight="1" thickBot="1" x14ac:dyDescent="0.25">
      <c r="A693" s="90" t="s">
        <v>4904</v>
      </c>
      <c r="B693" s="91"/>
      <c r="C693" s="92">
        <v>2.85216230249981</v>
      </c>
      <c r="D693" s="91"/>
      <c r="E693" s="93" t="s">
        <v>4884</v>
      </c>
      <c r="F693" s="94">
        <f>SUM(F691)</f>
        <v>2307.2000000000003</v>
      </c>
    </row>
    <row r="694" spans="1:6" ht="0.2" customHeight="1" thickBot="1" x14ac:dyDescent="0.25"/>
    <row r="695" spans="1:6" ht="12.75" customHeight="1" thickBot="1" x14ac:dyDescent="0.3">
      <c r="A695" s="135" t="s">
        <v>4909</v>
      </c>
      <c r="B695" s="136"/>
      <c r="C695" s="136"/>
      <c r="D695" s="136"/>
      <c r="E695" s="137"/>
      <c r="F695" s="165">
        <f>SUM(F675,F681,F687,F693)</f>
        <v>80886.049999999988</v>
      </c>
    </row>
    <row r="696" spans="1:6" ht="12.75" customHeight="1" x14ac:dyDescent="0.2"/>
    <row r="697" spans="1:6" ht="12.75" customHeight="1" x14ac:dyDescent="0.2"/>
    <row r="698" spans="1:6" ht="409.6" hidden="1" customHeight="1" x14ac:dyDescent="0.2"/>
    <row r="699" spans="1:6" ht="12.75" customHeight="1" x14ac:dyDescent="0.25">
      <c r="A699" s="144" t="s">
        <v>4868</v>
      </c>
      <c r="B699" s="145"/>
      <c r="C699" s="145"/>
      <c r="D699" s="145"/>
      <c r="E699" s="146"/>
      <c r="F699" s="147"/>
    </row>
    <row r="700" spans="1:6" ht="12.75" customHeight="1" x14ac:dyDescent="0.2">
      <c r="A700" s="138" t="s">
        <v>4681</v>
      </c>
      <c r="B700" s="139"/>
      <c r="C700" s="139"/>
      <c r="D700" s="140"/>
      <c r="E700" s="76" t="s">
        <v>4869</v>
      </c>
      <c r="F700" s="77" t="s">
        <v>4870</v>
      </c>
    </row>
    <row r="701" spans="1:6" ht="12.75" customHeight="1" x14ac:dyDescent="0.2">
      <c r="A701" s="141"/>
      <c r="B701" s="142"/>
      <c r="C701" s="142"/>
      <c r="D701" s="143"/>
      <c r="E701" s="78" t="s">
        <v>8997</v>
      </c>
      <c r="F701" s="79" t="s">
        <v>263</v>
      </c>
    </row>
    <row r="702" spans="1:6" ht="409.6" hidden="1" customHeight="1" x14ac:dyDescent="0.2"/>
    <row r="703" spans="1:6" ht="12.75" customHeight="1" x14ac:dyDescent="0.2">
      <c r="A703" s="80" t="s">
        <v>4871</v>
      </c>
      <c r="B703" s="81" t="s">
        <v>4872</v>
      </c>
      <c r="C703" s="82" t="s">
        <v>4870</v>
      </c>
      <c r="D703" s="82" t="s">
        <v>4873</v>
      </c>
      <c r="E703" s="82" t="s">
        <v>4874</v>
      </c>
      <c r="F703" s="83" t="s">
        <v>4875</v>
      </c>
    </row>
    <row r="704" spans="1:6" ht="409.6" hidden="1" customHeight="1" x14ac:dyDescent="0.2"/>
    <row r="705" spans="1:6" ht="25.5" customHeight="1" x14ac:dyDescent="0.2">
      <c r="A705" s="84" t="s">
        <v>7992</v>
      </c>
      <c r="B705" s="85" t="s">
        <v>7993</v>
      </c>
      <c r="C705" s="86" t="s">
        <v>263</v>
      </c>
      <c r="D705" s="87">
        <v>1.05</v>
      </c>
      <c r="E705" s="88">
        <v>19100</v>
      </c>
      <c r="F705" s="89">
        <f>+D705*E705</f>
        <v>20055</v>
      </c>
    </row>
    <row r="706" spans="1:6" ht="409.6" hidden="1" customHeight="1" x14ac:dyDescent="0.2"/>
    <row r="707" spans="1:6" ht="25.5" customHeight="1" x14ac:dyDescent="0.2">
      <c r="A707" s="84" t="s">
        <v>5048</v>
      </c>
      <c r="B707" s="85" t="s">
        <v>5049</v>
      </c>
      <c r="C707" s="86" t="s">
        <v>106</v>
      </c>
      <c r="D707" s="87">
        <v>6.3E-3</v>
      </c>
      <c r="E707" s="88">
        <v>331600</v>
      </c>
      <c r="F707" s="89">
        <f>+D707*E707</f>
        <v>2089.08</v>
      </c>
    </row>
    <row r="708" spans="1:6" ht="409.6" hidden="1" customHeight="1" x14ac:dyDescent="0.2"/>
    <row r="709" spans="1:6" ht="25.5" customHeight="1" x14ac:dyDescent="0.2">
      <c r="A709" s="84" t="s">
        <v>5490</v>
      </c>
      <c r="B709" s="85" t="s">
        <v>5491</v>
      </c>
      <c r="C709" s="86" t="s">
        <v>7</v>
      </c>
      <c r="D709" s="87">
        <v>4.7629999999999999E-2</v>
      </c>
      <c r="E709" s="88">
        <v>12350</v>
      </c>
      <c r="F709" s="89">
        <f>+D709*E709</f>
        <v>588.23050000000001</v>
      </c>
    </row>
    <row r="710" spans="1:6" ht="409.6" hidden="1" customHeight="1" x14ac:dyDescent="0.2"/>
    <row r="711" spans="1:6" ht="25.5" customHeight="1" x14ac:dyDescent="0.2">
      <c r="A711" s="84" t="s">
        <v>4876</v>
      </c>
      <c r="B711" s="85" t="s">
        <v>4877</v>
      </c>
      <c r="C711" s="86" t="s">
        <v>1212</v>
      </c>
      <c r="D711" s="87">
        <v>0.05</v>
      </c>
      <c r="E711" s="88">
        <v>3690</v>
      </c>
      <c r="F711" s="89">
        <f>+D711*E711</f>
        <v>184.5</v>
      </c>
    </row>
    <row r="712" spans="1:6" ht="409.6" hidden="1" customHeight="1" x14ac:dyDescent="0.2"/>
    <row r="713" spans="1:6" ht="25.5" customHeight="1" thickBot="1" x14ac:dyDescent="0.25">
      <c r="A713" s="84" t="s">
        <v>5400</v>
      </c>
      <c r="B713" s="85" t="s">
        <v>5401</v>
      </c>
      <c r="C713" s="86" t="s">
        <v>4880</v>
      </c>
      <c r="D713" s="87">
        <v>2.1999999999999999E-2</v>
      </c>
      <c r="E713" s="88">
        <v>40500</v>
      </c>
      <c r="F713" s="89">
        <f>+D713*E713</f>
        <v>891</v>
      </c>
    </row>
    <row r="714" spans="1:6" ht="409.6" hidden="1" customHeight="1" x14ac:dyDescent="0.2"/>
    <row r="715" spans="1:6" ht="13.5" customHeight="1" thickBot="1" x14ac:dyDescent="0.25">
      <c r="A715" s="90" t="s">
        <v>4883</v>
      </c>
      <c r="B715" s="91"/>
      <c r="C715" s="92">
        <v>63.014133714467199</v>
      </c>
      <c r="D715" s="91"/>
      <c r="E715" s="93" t="s">
        <v>4884</v>
      </c>
      <c r="F715" s="94">
        <f>SUM(F705:F713)</f>
        <v>23807.810500000003</v>
      </c>
    </row>
    <row r="716" spans="1:6" ht="0.2" customHeight="1" x14ac:dyDescent="0.2"/>
    <row r="717" spans="1:6" ht="12.75" customHeight="1" x14ac:dyDescent="0.2">
      <c r="A717" s="80" t="s">
        <v>4871</v>
      </c>
      <c r="B717" s="81" t="s">
        <v>4885</v>
      </c>
      <c r="C717" s="82" t="s">
        <v>4870</v>
      </c>
      <c r="D717" s="82" t="s">
        <v>4873</v>
      </c>
      <c r="E717" s="82" t="s">
        <v>4874</v>
      </c>
      <c r="F717" s="83" t="s">
        <v>4875</v>
      </c>
    </row>
    <row r="718" spans="1:6" ht="409.6" hidden="1" customHeight="1" x14ac:dyDescent="0.2"/>
    <row r="719" spans="1:6" ht="25.5" customHeight="1" thickBot="1" x14ac:dyDescent="0.25">
      <c r="A719" s="84" t="s">
        <v>7988</v>
      </c>
      <c r="B719" s="85" t="s">
        <v>7989</v>
      </c>
      <c r="C719" s="86" t="s">
        <v>4888</v>
      </c>
      <c r="D719" s="87">
        <v>0.05</v>
      </c>
      <c r="E719" s="88">
        <v>266178</v>
      </c>
      <c r="F719" s="89">
        <f>+D719*E719</f>
        <v>13308.900000000001</v>
      </c>
    </row>
    <row r="720" spans="1:6" ht="409.6" hidden="1" customHeight="1" x14ac:dyDescent="0.2"/>
    <row r="721" spans="1:6" ht="13.5" customHeight="1" thickBot="1" x14ac:dyDescent="0.25">
      <c r="A721" s="90" t="s">
        <v>4893</v>
      </c>
      <c r="B721" s="91"/>
      <c r="C721" s="92">
        <v>35.225768884654101</v>
      </c>
      <c r="D721" s="91"/>
      <c r="E721" s="93" t="s">
        <v>4884</v>
      </c>
      <c r="F721" s="94">
        <f>SUM(F719)</f>
        <v>13308.900000000001</v>
      </c>
    </row>
    <row r="722" spans="1:6" ht="0.2" customHeight="1" x14ac:dyDescent="0.2"/>
    <row r="723" spans="1:6" ht="12.75" customHeight="1" x14ac:dyDescent="0.2">
      <c r="A723" s="80" t="s">
        <v>4871</v>
      </c>
      <c r="B723" s="81" t="s">
        <v>4894</v>
      </c>
      <c r="C723" s="82" t="s">
        <v>4870</v>
      </c>
      <c r="D723" s="82" t="s">
        <v>4873</v>
      </c>
      <c r="E723" s="82" t="s">
        <v>4874</v>
      </c>
      <c r="F723" s="83" t="s">
        <v>4875</v>
      </c>
    </row>
    <row r="724" spans="1:6" ht="409.6" hidden="1" customHeight="1" x14ac:dyDescent="0.2"/>
    <row r="725" spans="1:6" ht="25.5" customHeight="1" thickBot="1" x14ac:dyDescent="0.25">
      <c r="A725" s="84" t="s">
        <v>4895</v>
      </c>
      <c r="B725" s="85" t="s">
        <v>4896</v>
      </c>
      <c r="C725" s="86" t="s">
        <v>4897</v>
      </c>
      <c r="D725" s="87">
        <v>0.05</v>
      </c>
      <c r="E725" s="88">
        <v>13309</v>
      </c>
      <c r="F725" s="89">
        <f>+D725*E725</f>
        <v>665.45</v>
      </c>
    </row>
    <row r="726" spans="1:6" ht="409.6" hidden="1" customHeight="1" x14ac:dyDescent="0.2"/>
    <row r="727" spans="1:6" ht="13.5" customHeight="1" thickBot="1" x14ac:dyDescent="0.25">
      <c r="A727" s="90" t="s">
        <v>4898</v>
      </c>
      <c r="B727" s="91"/>
      <c r="C727" s="92">
        <v>1.76009740087873</v>
      </c>
      <c r="D727" s="91"/>
      <c r="E727" s="93" t="s">
        <v>4884</v>
      </c>
      <c r="F727" s="94">
        <f>SUM(F725)</f>
        <v>665.45</v>
      </c>
    </row>
    <row r="728" spans="1:6" ht="0.2" customHeight="1" thickBot="1" x14ac:dyDescent="0.25"/>
    <row r="729" spans="1:6" ht="12.75" customHeight="1" thickBot="1" x14ac:dyDescent="0.3">
      <c r="A729" s="135" t="s">
        <v>4909</v>
      </c>
      <c r="B729" s="136"/>
      <c r="C729" s="136"/>
      <c r="D729" s="136"/>
      <c r="E729" s="137"/>
      <c r="F729" s="165">
        <f>SUM(F715,F721,F727)</f>
        <v>37782.160499999998</v>
      </c>
    </row>
    <row r="730" spans="1:6" ht="12.75" customHeight="1" x14ac:dyDescent="0.2"/>
    <row r="731" spans="1:6" ht="12.75" customHeight="1" x14ac:dyDescent="0.2"/>
    <row r="732" spans="1:6" ht="409.6" hidden="1" customHeight="1" x14ac:dyDescent="0.2"/>
    <row r="733" spans="1:6" ht="12.75" customHeight="1" x14ac:dyDescent="0.25">
      <c r="A733" s="144" t="s">
        <v>4868</v>
      </c>
      <c r="B733" s="145"/>
      <c r="C733" s="145"/>
      <c r="D733" s="145"/>
      <c r="E733" s="146"/>
      <c r="F733" s="147"/>
    </row>
    <row r="734" spans="1:6" ht="12.75" customHeight="1" x14ac:dyDescent="0.2">
      <c r="A734" s="138" t="s">
        <v>4682</v>
      </c>
      <c r="B734" s="139"/>
      <c r="C734" s="139"/>
      <c r="D734" s="140"/>
      <c r="E734" s="76" t="s">
        <v>4869</v>
      </c>
      <c r="F734" s="77" t="s">
        <v>4870</v>
      </c>
    </row>
    <row r="735" spans="1:6" ht="12.75" customHeight="1" x14ac:dyDescent="0.2">
      <c r="A735" s="141"/>
      <c r="B735" s="142"/>
      <c r="C735" s="142"/>
      <c r="D735" s="143"/>
      <c r="E735" s="78" t="s">
        <v>8998</v>
      </c>
      <c r="F735" s="79" t="s">
        <v>263</v>
      </c>
    </row>
    <row r="736" spans="1:6" ht="409.6" hidden="1" customHeight="1" x14ac:dyDescent="0.2"/>
    <row r="737" spans="1:6" ht="12.75" customHeight="1" x14ac:dyDescent="0.2">
      <c r="A737" s="80" t="s">
        <v>4871</v>
      </c>
      <c r="B737" s="81" t="s">
        <v>4872</v>
      </c>
      <c r="C737" s="82" t="s">
        <v>4870</v>
      </c>
      <c r="D737" s="82" t="s">
        <v>4873</v>
      </c>
      <c r="E737" s="82" t="s">
        <v>4874</v>
      </c>
      <c r="F737" s="83" t="s">
        <v>4875</v>
      </c>
    </row>
    <row r="738" spans="1:6" ht="409.6" hidden="1" customHeight="1" x14ac:dyDescent="0.2"/>
    <row r="739" spans="1:6" ht="25.5" customHeight="1" x14ac:dyDescent="0.2">
      <c r="A739" s="84" t="s">
        <v>7994</v>
      </c>
      <c r="B739" s="85" t="s">
        <v>7995</v>
      </c>
      <c r="C739" s="86" t="s">
        <v>117</v>
      </c>
      <c r="D739" s="87">
        <v>0.94499999999999995</v>
      </c>
      <c r="E739" s="88">
        <v>36600</v>
      </c>
      <c r="F739" s="89">
        <f>+D739*E739</f>
        <v>34587</v>
      </c>
    </row>
    <row r="740" spans="1:6" ht="409.6" hidden="1" customHeight="1" x14ac:dyDescent="0.2"/>
    <row r="741" spans="1:6" ht="25.5" customHeight="1" x14ac:dyDescent="0.2">
      <c r="A741" s="84" t="s">
        <v>7984</v>
      </c>
      <c r="B741" s="85" t="s">
        <v>7985</v>
      </c>
      <c r="C741" s="86" t="s">
        <v>9</v>
      </c>
      <c r="D741" s="87">
        <v>0.33333000000000002</v>
      </c>
      <c r="E741" s="88">
        <v>25200</v>
      </c>
      <c r="F741" s="89">
        <f>+D741*E741</f>
        <v>8399.9160000000011</v>
      </c>
    </row>
    <row r="742" spans="1:6" ht="409.6" hidden="1" customHeight="1" x14ac:dyDescent="0.2"/>
    <row r="743" spans="1:6" ht="25.5" customHeight="1" x14ac:dyDescent="0.2">
      <c r="A743" s="84" t="s">
        <v>7855</v>
      </c>
      <c r="B743" s="85" t="s">
        <v>7856</v>
      </c>
      <c r="C743" s="86" t="s">
        <v>9</v>
      </c>
      <c r="D743" s="87">
        <v>4</v>
      </c>
      <c r="E743" s="88">
        <v>81</v>
      </c>
      <c r="F743" s="89">
        <f>+D743*E743</f>
        <v>324</v>
      </c>
    </row>
    <row r="744" spans="1:6" ht="409.6" hidden="1" customHeight="1" x14ac:dyDescent="0.2"/>
    <row r="745" spans="1:6" ht="25.5" customHeight="1" x14ac:dyDescent="0.2">
      <c r="A745" s="84" t="s">
        <v>5400</v>
      </c>
      <c r="B745" s="85" t="s">
        <v>5401</v>
      </c>
      <c r="C745" s="86" t="s">
        <v>4880</v>
      </c>
      <c r="D745" s="87">
        <v>0.1</v>
      </c>
      <c r="E745" s="88">
        <v>40500</v>
      </c>
      <c r="F745" s="89">
        <f>+D745*E745</f>
        <v>4050</v>
      </c>
    </row>
    <row r="746" spans="1:6" ht="409.6" hidden="1" customHeight="1" x14ac:dyDescent="0.2"/>
    <row r="747" spans="1:6" ht="25.5" customHeight="1" x14ac:dyDescent="0.2">
      <c r="A747" s="84" t="s">
        <v>5448</v>
      </c>
      <c r="B747" s="85" t="s">
        <v>5449</v>
      </c>
      <c r="C747" s="86" t="s">
        <v>4880</v>
      </c>
      <c r="D747" s="87">
        <v>0.1</v>
      </c>
      <c r="E747" s="88">
        <v>72000</v>
      </c>
      <c r="F747" s="89">
        <f>+D747*E747</f>
        <v>7200</v>
      </c>
    </row>
    <row r="748" spans="1:6" ht="409.6" hidden="1" customHeight="1" x14ac:dyDescent="0.2"/>
    <row r="749" spans="1:6" ht="25.5" customHeight="1" thickBot="1" x14ac:dyDescent="0.25">
      <c r="A749" s="84" t="s">
        <v>5517</v>
      </c>
      <c r="B749" s="85" t="s">
        <v>5518</v>
      </c>
      <c r="C749" s="86" t="s">
        <v>4880</v>
      </c>
      <c r="D749" s="87">
        <v>2.5000000000000001E-2</v>
      </c>
      <c r="E749" s="88">
        <v>31900</v>
      </c>
      <c r="F749" s="89">
        <f>+D749*E749</f>
        <v>797.5</v>
      </c>
    </row>
    <row r="750" spans="1:6" ht="409.6" hidden="1" customHeight="1" x14ac:dyDescent="0.2"/>
    <row r="751" spans="1:6" ht="13.5" customHeight="1" thickBot="1" x14ac:dyDescent="0.25">
      <c r="A751" s="90" t="s">
        <v>4883</v>
      </c>
      <c r="B751" s="91"/>
      <c r="C751" s="92">
        <v>70.129722060351199</v>
      </c>
      <c r="D751" s="91"/>
      <c r="E751" s="93" t="s">
        <v>4884</v>
      </c>
      <c r="F751" s="94">
        <f>SUM(F739:F749)</f>
        <v>55358.415999999997</v>
      </c>
    </row>
    <row r="752" spans="1:6" ht="0.2" customHeight="1" x14ac:dyDescent="0.2"/>
    <row r="753" spans="1:6" ht="12.75" customHeight="1" x14ac:dyDescent="0.2">
      <c r="A753" s="80" t="s">
        <v>4871</v>
      </c>
      <c r="B753" s="81" t="s">
        <v>4885</v>
      </c>
      <c r="C753" s="82" t="s">
        <v>4870</v>
      </c>
      <c r="D753" s="82" t="s">
        <v>4873</v>
      </c>
      <c r="E753" s="82" t="s">
        <v>4874</v>
      </c>
      <c r="F753" s="83" t="s">
        <v>4875</v>
      </c>
    </row>
    <row r="754" spans="1:6" ht="409.6" hidden="1" customHeight="1" x14ac:dyDescent="0.2"/>
    <row r="755" spans="1:6" ht="25.5" customHeight="1" thickBot="1" x14ac:dyDescent="0.25">
      <c r="A755" s="84" t="s">
        <v>7988</v>
      </c>
      <c r="B755" s="85" t="s">
        <v>7989</v>
      </c>
      <c r="C755" s="86" t="s">
        <v>4888</v>
      </c>
      <c r="D755" s="87">
        <v>7.6109999999999997E-2</v>
      </c>
      <c r="E755" s="88">
        <v>266178</v>
      </c>
      <c r="F755" s="89">
        <f>+D755*E755</f>
        <v>20258.807580000001</v>
      </c>
    </row>
    <row r="756" spans="1:6" ht="409.6" hidden="1" customHeight="1" x14ac:dyDescent="0.2"/>
    <row r="757" spans="1:6" ht="13.5" customHeight="1" thickBot="1" x14ac:dyDescent="0.25">
      <c r="A757" s="90" t="s">
        <v>4893</v>
      </c>
      <c r="B757" s="91"/>
      <c r="C757" s="92">
        <v>25.664445514200999</v>
      </c>
      <c r="D757" s="91"/>
      <c r="E757" s="93" t="s">
        <v>4884</v>
      </c>
      <c r="F757" s="94">
        <f>SUM(F755)</f>
        <v>20258.807580000001</v>
      </c>
    </row>
    <row r="758" spans="1:6" ht="0.2" customHeight="1" x14ac:dyDescent="0.2"/>
    <row r="759" spans="1:6" ht="12.75" customHeight="1" x14ac:dyDescent="0.2">
      <c r="A759" s="80" t="s">
        <v>4871</v>
      </c>
      <c r="B759" s="81" t="s">
        <v>4894</v>
      </c>
      <c r="C759" s="82" t="s">
        <v>4870</v>
      </c>
      <c r="D759" s="82" t="s">
        <v>4873</v>
      </c>
      <c r="E759" s="82" t="s">
        <v>4874</v>
      </c>
      <c r="F759" s="83" t="s">
        <v>4875</v>
      </c>
    </row>
    <row r="760" spans="1:6" ht="409.6" hidden="1" customHeight="1" x14ac:dyDescent="0.2"/>
    <row r="761" spans="1:6" ht="25.5" customHeight="1" thickBot="1" x14ac:dyDescent="0.25">
      <c r="A761" s="84" t="s">
        <v>4895</v>
      </c>
      <c r="B761" s="85" t="s">
        <v>4896</v>
      </c>
      <c r="C761" s="86" t="s">
        <v>4897</v>
      </c>
      <c r="D761" s="87">
        <v>0.05</v>
      </c>
      <c r="E761" s="88">
        <v>20259</v>
      </c>
      <c r="F761" s="89">
        <f>+D761*E761</f>
        <v>1012.95</v>
      </c>
    </row>
    <row r="762" spans="1:6" ht="409.6" hidden="1" customHeight="1" x14ac:dyDescent="0.2"/>
    <row r="763" spans="1:6" ht="13.5" customHeight="1" thickBot="1" x14ac:dyDescent="0.25">
      <c r="A763" s="90" t="s">
        <v>4898</v>
      </c>
      <c r="B763" s="91"/>
      <c r="C763" s="92">
        <v>1.2832856165598301</v>
      </c>
      <c r="D763" s="91"/>
      <c r="E763" s="93" t="s">
        <v>4884</v>
      </c>
      <c r="F763" s="94">
        <f>SUM(F761)</f>
        <v>1012.95</v>
      </c>
    </row>
    <row r="764" spans="1:6" ht="0.2" customHeight="1" x14ac:dyDescent="0.2"/>
    <row r="765" spans="1:6" ht="12.75" customHeight="1" x14ac:dyDescent="0.2">
      <c r="A765" s="80" t="s">
        <v>4871</v>
      </c>
      <c r="B765" s="81" t="s">
        <v>4899</v>
      </c>
      <c r="C765" s="82" t="s">
        <v>4870</v>
      </c>
      <c r="D765" s="82" t="s">
        <v>4873</v>
      </c>
      <c r="E765" s="82" t="s">
        <v>4874</v>
      </c>
      <c r="F765" s="83" t="s">
        <v>4875</v>
      </c>
    </row>
    <row r="766" spans="1:6" ht="409.6" hidden="1" customHeight="1" x14ac:dyDescent="0.2"/>
    <row r="767" spans="1:6" ht="25.5" customHeight="1" thickBot="1" x14ac:dyDescent="0.25">
      <c r="A767" s="84" t="s">
        <v>5476</v>
      </c>
      <c r="B767" s="85" t="s">
        <v>5477</v>
      </c>
      <c r="C767" s="86" t="s">
        <v>109</v>
      </c>
      <c r="D767" s="87">
        <v>0.1</v>
      </c>
      <c r="E767" s="88">
        <v>23072</v>
      </c>
      <c r="F767" s="89">
        <f>+D767*E767</f>
        <v>2307.2000000000003</v>
      </c>
    </row>
    <row r="768" spans="1:6" ht="409.6" hidden="1" customHeight="1" x14ac:dyDescent="0.2"/>
    <row r="769" spans="1:6" ht="13.5" customHeight="1" thickBot="1" x14ac:dyDescent="0.25">
      <c r="A769" s="90" t="s">
        <v>4904</v>
      </c>
      <c r="B769" s="91"/>
      <c r="C769" s="92">
        <v>2.92254680888799</v>
      </c>
      <c r="D769" s="91"/>
      <c r="E769" s="93" t="s">
        <v>4884</v>
      </c>
      <c r="F769" s="94">
        <f>SUM(F767)</f>
        <v>2307.2000000000003</v>
      </c>
    </row>
    <row r="770" spans="1:6" ht="0.2" customHeight="1" thickBot="1" x14ac:dyDescent="0.25"/>
    <row r="771" spans="1:6" ht="12.75" customHeight="1" thickBot="1" x14ac:dyDescent="0.3">
      <c r="A771" s="135" t="s">
        <v>4909</v>
      </c>
      <c r="B771" s="136"/>
      <c r="C771" s="136"/>
      <c r="D771" s="136"/>
      <c r="E771" s="137"/>
      <c r="F771" s="165">
        <f>SUM(F751,F757,F763,F769)</f>
        <v>78937.373579999985</v>
      </c>
    </row>
    <row r="772" spans="1:6" ht="12.75" customHeight="1" x14ac:dyDescent="0.2"/>
    <row r="773" spans="1:6" ht="12.75" customHeight="1" x14ac:dyDescent="0.2"/>
    <row r="774" spans="1:6" ht="409.6" hidden="1" customHeight="1" x14ac:dyDescent="0.2"/>
    <row r="775" spans="1:6" ht="12.75" customHeight="1" x14ac:dyDescent="0.25">
      <c r="A775" s="144" t="s">
        <v>4868</v>
      </c>
      <c r="B775" s="145"/>
      <c r="C775" s="145"/>
      <c r="D775" s="145"/>
      <c r="E775" s="146"/>
      <c r="F775" s="147"/>
    </row>
    <row r="776" spans="1:6" ht="12.75" customHeight="1" x14ac:dyDescent="0.2">
      <c r="A776" s="138" t="s">
        <v>4683</v>
      </c>
      <c r="B776" s="139"/>
      <c r="C776" s="139"/>
      <c r="D776" s="140"/>
      <c r="E776" s="76" t="s">
        <v>4869</v>
      </c>
      <c r="F776" s="77" t="s">
        <v>4870</v>
      </c>
    </row>
    <row r="777" spans="1:6" ht="12.75" customHeight="1" x14ac:dyDescent="0.2">
      <c r="A777" s="141"/>
      <c r="B777" s="142"/>
      <c r="C777" s="142"/>
      <c r="D777" s="143"/>
      <c r="E777" s="78" t="s">
        <v>8999</v>
      </c>
      <c r="F777" s="79" t="s">
        <v>263</v>
      </c>
    </row>
    <row r="778" spans="1:6" ht="409.6" hidden="1" customHeight="1" x14ac:dyDescent="0.2"/>
    <row r="779" spans="1:6" ht="12.75" customHeight="1" x14ac:dyDescent="0.2">
      <c r="A779" s="80" t="s">
        <v>4871</v>
      </c>
      <c r="B779" s="81" t="s">
        <v>4872</v>
      </c>
      <c r="C779" s="82" t="s">
        <v>4870</v>
      </c>
      <c r="D779" s="82" t="s">
        <v>4873</v>
      </c>
      <c r="E779" s="82" t="s">
        <v>4874</v>
      </c>
      <c r="F779" s="83" t="s">
        <v>4875</v>
      </c>
    </row>
    <row r="780" spans="1:6" ht="409.6" hidden="1" customHeight="1" x14ac:dyDescent="0.2"/>
    <row r="781" spans="1:6" ht="25.5" customHeight="1" x14ac:dyDescent="0.2">
      <c r="A781" s="84" t="s">
        <v>7996</v>
      </c>
      <c r="B781" s="85" t="s">
        <v>7997</v>
      </c>
      <c r="C781" s="86" t="s">
        <v>117</v>
      </c>
      <c r="D781" s="87">
        <v>0.61599999999999999</v>
      </c>
      <c r="E781" s="88">
        <v>29226</v>
      </c>
      <c r="F781" s="89">
        <f>+D781*E781</f>
        <v>18003.216</v>
      </c>
    </row>
    <row r="782" spans="1:6" ht="409.6" hidden="1" customHeight="1" x14ac:dyDescent="0.2"/>
    <row r="783" spans="1:6" ht="25.5" customHeight="1" x14ac:dyDescent="0.2">
      <c r="A783" s="84" t="s">
        <v>7855</v>
      </c>
      <c r="B783" s="85" t="s">
        <v>7856</v>
      </c>
      <c r="C783" s="86" t="s">
        <v>9</v>
      </c>
      <c r="D783" s="87">
        <v>4</v>
      </c>
      <c r="E783" s="88">
        <v>81</v>
      </c>
      <c r="F783" s="89">
        <f>+D783*E783</f>
        <v>324</v>
      </c>
    </row>
    <row r="784" spans="1:6" ht="409.6" hidden="1" customHeight="1" x14ac:dyDescent="0.2"/>
    <row r="785" spans="1:6" ht="25.5" customHeight="1" x14ac:dyDescent="0.2">
      <c r="A785" s="84" t="s">
        <v>5400</v>
      </c>
      <c r="B785" s="85" t="s">
        <v>5401</v>
      </c>
      <c r="C785" s="86" t="s">
        <v>4880</v>
      </c>
      <c r="D785" s="87">
        <v>5.5559999999999998E-2</v>
      </c>
      <c r="E785" s="88">
        <v>40500</v>
      </c>
      <c r="F785" s="89">
        <f>+D785*E785</f>
        <v>2250.1799999999998</v>
      </c>
    </row>
    <row r="786" spans="1:6" ht="409.6" hidden="1" customHeight="1" x14ac:dyDescent="0.2"/>
    <row r="787" spans="1:6" ht="25.5" customHeight="1" x14ac:dyDescent="0.2">
      <c r="A787" s="84" t="s">
        <v>5448</v>
      </c>
      <c r="B787" s="85" t="s">
        <v>5449</v>
      </c>
      <c r="C787" s="86" t="s">
        <v>4880</v>
      </c>
      <c r="D787" s="87">
        <v>5.5559999999999998E-2</v>
      </c>
      <c r="E787" s="88">
        <v>72000</v>
      </c>
      <c r="F787" s="89">
        <f>+D787*E787</f>
        <v>4000.3199999999997</v>
      </c>
    </row>
    <row r="788" spans="1:6" ht="409.6" hidden="1" customHeight="1" x14ac:dyDescent="0.2"/>
    <row r="789" spans="1:6" ht="25.5" customHeight="1" thickBot="1" x14ac:dyDescent="0.25">
      <c r="A789" s="84" t="s">
        <v>5517</v>
      </c>
      <c r="B789" s="85" t="s">
        <v>5518</v>
      </c>
      <c r="C789" s="86" t="s">
        <v>4880</v>
      </c>
      <c r="D789" s="87">
        <v>2.7779999999999999E-2</v>
      </c>
      <c r="E789" s="88">
        <v>31900</v>
      </c>
      <c r="F789" s="89">
        <f>+D789*E789</f>
        <v>886.18200000000002</v>
      </c>
    </row>
    <row r="790" spans="1:6" ht="409.6" hidden="1" customHeight="1" x14ac:dyDescent="0.2"/>
    <row r="791" spans="1:6" ht="13.5" customHeight="1" thickBot="1" x14ac:dyDescent="0.25">
      <c r="A791" s="90" t="s">
        <v>4883</v>
      </c>
      <c r="B791" s="91"/>
      <c r="C791" s="92">
        <v>62.960215612096</v>
      </c>
      <c r="D791" s="91"/>
      <c r="E791" s="93" t="s">
        <v>4884</v>
      </c>
      <c r="F791" s="94">
        <f>SUM(F781:F789)</f>
        <v>25463.898000000001</v>
      </c>
    </row>
    <row r="792" spans="1:6" ht="0.2" customHeight="1" x14ac:dyDescent="0.2"/>
    <row r="793" spans="1:6" ht="12.75" customHeight="1" x14ac:dyDescent="0.2">
      <c r="A793" s="80" t="s">
        <v>4871</v>
      </c>
      <c r="B793" s="81" t="s">
        <v>4885</v>
      </c>
      <c r="C793" s="82" t="s">
        <v>4870</v>
      </c>
      <c r="D793" s="82" t="s">
        <v>4873</v>
      </c>
      <c r="E793" s="82" t="s">
        <v>4874</v>
      </c>
      <c r="F793" s="83" t="s">
        <v>4875</v>
      </c>
    </row>
    <row r="794" spans="1:6" ht="409.6" hidden="1" customHeight="1" x14ac:dyDescent="0.2"/>
    <row r="795" spans="1:6" ht="25.5" customHeight="1" thickBot="1" x14ac:dyDescent="0.25">
      <c r="A795" s="84" t="s">
        <v>7988</v>
      </c>
      <c r="B795" s="85" t="s">
        <v>7989</v>
      </c>
      <c r="C795" s="86" t="s">
        <v>4888</v>
      </c>
      <c r="D795" s="87">
        <v>4.947E-2</v>
      </c>
      <c r="E795" s="88">
        <v>266178</v>
      </c>
      <c r="F795" s="89">
        <f>+D795*E795</f>
        <v>13167.82566</v>
      </c>
    </row>
    <row r="796" spans="1:6" ht="409.6" hidden="1" customHeight="1" x14ac:dyDescent="0.2"/>
    <row r="797" spans="1:6" ht="13.5" customHeight="1" thickBot="1" x14ac:dyDescent="0.25">
      <c r="A797" s="90" t="s">
        <v>4893</v>
      </c>
      <c r="B797" s="91"/>
      <c r="C797" s="92">
        <v>32.559404594120103</v>
      </c>
      <c r="D797" s="91"/>
      <c r="E797" s="93" t="s">
        <v>4884</v>
      </c>
      <c r="F797" s="94">
        <f>SUM(F795)</f>
        <v>13167.82566</v>
      </c>
    </row>
    <row r="798" spans="1:6" ht="0.2" customHeight="1" x14ac:dyDescent="0.2"/>
    <row r="799" spans="1:6" ht="12.75" customHeight="1" x14ac:dyDescent="0.2">
      <c r="A799" s="80" t="s">
        <v>4871</v>
      </c>
      <c r="B799" s="81" t="s">
        <v>4894</v>
      </c>
      <c r="C799" s="82" t="s">
        <v>4870</v>
      </c>
      <c r="D799" s="82" t="s">
        <v>4873</v>
      </c>
      <c r="E799" s="82" t="s">
        <v>4874</v>
      </c>
      <c r="F799" s="83" t="s">
        <v>4875</v>
      </c>
    </row>
    <row r="800" spans="1:6" ht="409.6" hidden="1" customHeight="1" x14ac:dyDescent="0.2"/>
    <row r="801" spans="1:6" ht="25.5" customHeight="1" thickBot="1" x14ac:dyDescent="0.25">
      <c r="A801" s="84" t="s">
        <v>4895</v>
      </c>
      <c r="B801" s="85" t="s">
        <v>4896</v>
      </c>
      <c r="C801" s="86" t="s">
        <v>4897</v>
      </c>
      <c r="D801" s="87">
        <v>0.05</v>
      </c>
      <c r="E801" s="88">
        <v>13168</v>
      </c>
      <c r="F801" s="89">
        <f>+D801*E801</f>
        <v>658.40000000000009</v>
      </c>
    </row>
    <row r="802" spans="1:6" ht="409.6" hidden="1" customHeight="1" x14ac:dyDescent="0.2"/>
    <row r="803" spans="1:6" ht="13.5" customHeight="1" thickBot="1" x14ac:dyDescent="0.25">
      <c r="A803" s="90" t="s">
        <v>4898</v>
      </c>
      <c r="B803" s="91"/>
      <c r="C803" s="92">
        <v>1.6269811833939101</v>
      </c>
      <c r="D803" s="91"/>
      <c r="E803" s="93" t="s">
        <v>4884</v>
      </c>
      <c r="F803" s="94">
        <f>SUM(F801)</f>
        <v>658.40000000000009</v>
      </c>
    </row>
    <row r="804" spans="1:6" ht="0.2" customHeight="1" x14ac:dyDescent="0.2"/>
    <row r="805" spans="1:6" ht="12.75" customHeight="1" x14ac:dyDescent="0.2">
      <c r="A805" s="80" t="s">
        <v>4871</v>
      </c>
      <c r="B805" s="81" t="s">
        <v>4899</v>
      </c>
      <c r="C805" s="82" t="s">
        <v>4870</v>
      </c>
      <c r="D805" s="82" t="s">
        <v>4873</v>
      </c>
      <c r="E805" s="82" t="s">
        <v>4874</v>
      </c>
      <c r="F805" s="83" t="s">
        <v>4875</v>
      </c>
    </row>
    <row r="806" spans="1:6" ht="409.6" hidden="1" customHeight="1" x14ac:dyDescent="0.2"/>
    <row r="807" spans="1:6" ht="25.5" customHeight="1" thickBot="1" x14ac:dyDescent="0.25">
      <c r="A807" s="84" t="s">
        <v>5476</v>
      </c>
      <c r="B807" s="85" t="s">
        <v>5477</v>
      </c>
      <c r="C807" s="86" t="s">
        <v>109</v>
      </c>
      <c r="D807" s="87">
        <v>0.05</v>
      </c>
      <c r="E807" s="88">
        <v>23072</v>
      </c>
      <c r="F807" s="89">
        <f>+D807*E807</f>
        <v>1153.6000000000001</v>
      </c>
    </row>
    <row r="808" spans="1:6" ht="409.6" hidden="1" customHeight="1" x14ac:dyDescent="0.2"/>
    <row r="809" spans="1:6" ht="13.5" customHeight="1" thickBot="1" x14ac:dyDescent="0.25">
      <c r="A809" s="90" t="s">
        <v>4904</v>
      </c>
      <c r="B809" s="91"/>
      <c r="C809" s="92">
        <v>2.85339861038993</v>
      </c>
      <c r="D809" s="91"/>
      <c r="E809" s="93" t="s">
        <v>4884</v>
      </c>
      <c r="F809" s="94">
        <f>SUM(F807)</f>
        <v>1153.6000000000001</v>
      </c>
    </row>
    <row r="810" spans="1:6" ht="0.2" customHeight="1" thickBot="1" x14ac:dyDescent="0.25"/>
    <row r="811" spans="1:6" ht="12.75" customHeight="1" thickBot="1" x14ac:dyDescent="0.3">
      <c r="A811" s="135" t="s">
        <v>4909</v>
      </c>
      <c r="B811" s="136"/>
      <c r="C811" s="136"/>
      <c r="D811" s="136"/>
      <c r="E811" s="137"/>
      <c r="F811" s="165">
        <f>SUM(F791,F797,F803,F809)</f>
        <v>40443.723660000003</v>
      </c>
    </row>
    <row r="812" spans="1:6" ht="12.75" customHeight="1" x14ac:dyDescent="0.2"/>
    <row r="813" spans="1:6" ht="12.75" customHeight="1" x14ac:dyDescent="0.2"/>
    <row r="814" spans="1:6" ht="409.6" hidden="1" customHeight="1" x14ac:dyDescent="0.2"/>
    <row r="815" spans="1:6" ht="12.75" customHeight="1" x14ac:dyDescent="0.25">
      <c r="A815" s="144" t="s">
        <v>4868</v>
      </c>
      <c r="B815" s="145"/>
      <c r="C815" s="145"/>
      <c r="D815" s="145"/>
      <c r="E815" s="146"/>
      <c r="F815" s="147"/>
    </row>
    <row r="816" spans="1:6" ht="12.75" customHeight="1" x14ac:dyDescent="0.2">
      <c r="A816" s="138" t="s">
        <v>4685</v>
      </c>
      <c r="B816" s="139"/>
      <c r="C816" s="139"/>
      <c r="D816" s="140"/>
      <c r="E816" s="76" t="s">
        <v>4869</v>
      </c>
      <c r="F816" s="77" t="s">
        <v>4870</v>
      </c>
    </row>
    <row r="817" spans="1:6" ht="12.75" customHeight="1" x14ac:dyDescent="0.2">
      <c r="A817" s="141"/>
      <c r="B817" s="142"/>
      <c r="C817" s="142"/>
      <c r="D817" s="143"/>
      <c r="E817" s="78" t="s">
        <v>9001</v>
      </c>
      <c r="F817" s="79" t="s">
        <v>117</v>
      </c>
    </row>
    <row r="818" spans="1:6" ht="409.6" hidden="1" customHeight="1" x14ac:dyDescent="0.2"/>
    <row r="819" spans="1:6" ht="12.75" customHeight="1" x14ac:dyDescent="0.2">
      <c r="A819" s="80" t="s">
        <v>4871</v>
      </c>
      <c r="B819" s="81" t="s">
        <v>4872</v>
      </c>
      <c r="C819" s="82" t="s">
        <v>4870</v>
      </c>
      <c r="D819" s="82" t="s">
        <v>4873</v>
      </c>
      <c r="E819" s="82" t="s">
        <v>4874</v>
      </c>
      <c r="F819" s="83" t="s">
        <v>4875</v>
      </c>
    </row>
    <row r="820" spans="1:6" ht="409.6" hidden="1" customHeight="1" x14ac:dyDescent="0.2"/>
    <row r="821" spans="1:6" ht="25.5" customHeight="1" thickBot="1" x14ac:dyDescent="0.25">
      <c r="A821" s="84" t="s">
        <v>7998</v>
      </c>
      <c r="B821" s="85" t="s">
        <v>7999</v>
      </c>
      <c r="C821" s="86" t="s">
        <v>117</v>
      </c>
      <c r="D821" s="87">
        <v>1.05</v>
      </c>
      <c r="E821" s="88">
        <v>9999</v>
      </c>
      <c r="F821" s="89">
        <f>+D821*E821</f>
        <v>10498.95</v>
      </c>
    </row>
    <row r="822" spans="1:6" ht="409.6" hidden="1" customHeight="1" x14ac:dyDescent="0.2"/>
    <row r="823" spans="1:6" ht="13.5" customHeight="1" thickBot="1" x14ac:dyDescent="0.25">
      <c r="A823" s="90" t="s">
        <v>4883</v>
      </c>
      <c r="B823" s="91"/>
      <c r="C823" s="92">
        <v>61.261524098494597</v>
      </c>
      <c r="D823" s="91"/>
      <c r="E823" s="93" t="s">
        <v>4884</v>
      </c>
      <c r="F823" s="94">
        <f>SUM(F821)</f>
        <v>10498.95</v>
      </c>
    </row>
    <row r="824" spans="1:6" ht="0.2" customHeight="1" x14ac:dyDescent="0.2"/>
    <row r="825" spans="1:6" ht="12.75" customHeight="1" x14ac:dyDescent="0.2">
      <c r="A825" s="80" t="s">
        <v>4871</v>
      </c>
      <c r="B825" s="81" t="s">
        <v>4885</v>
      </c>
      <c r="C825" s="82" t="s">
        <v>4870</v>
      </c>
      <c r="D825" s="82" t="s">
        <v>4873</v>
      </c>
      <c r="E825" s="82" t="s">
        <v>4874</v>
      </c>
      <c r="F825" s="83" t="s">
        <v>4875</v>
      </c>
    </row>
    <row r="826" spans="1:6" ht="409.6" hidden="1" customHeight="1" x14ac:dyDescent="0.2"/>
    <row r="827" spans="1:6" ht="25.5" customHeight="1" thickBot="1" x14ac:dyDescent="0.25">
      <c r="A827" s="84" t="s">
        <v>4947</v>
      </c>
      <c r="B827" s="85" t="s">
        <v>4948</v>
      </c>
      <c r="C827" s="86" t="s">
        <v>4888</v>
      </c>
      <c r="D827" s="87">
        <v>3.022E-2</v>
      </c>
      <c r="E827" s="88">
        <v>198902</v>
      </c>
      <c r="F827" s="89">
        <f>+D827*E827</f>
        <v>6010.81844</v>
      </c>
    </row>
    <row r="828" spans="1:6" ht="409.6" hidden="1" customHeight="1" x14ac:dyDescent="0.2"/>
    <row r="829" spans="1:6" ht="13.5" customHeight="1" thickBot="1" x14ac:dyDescent="0.25">
      <c r="A829" s="90" t="s">
        <v>4893</v>
      </c>
      <c r="B829" s="91"/>
      <c r="C829" s="92">
        <v>35.074104329560001</v>
      </c>
      <c r="D829" s="91"/>
      <c r="E829" s="93" t="s">
        <v>4884</v>
      </c>
      <c r="F829" s="94">
        <f>SUM(F827)</f>
        <v>6010.81844</v>
      </c>
    </row>
    <row r="830" spans="1:6" ht="0.2" customHeight="1" x14ac:dyDescent="0.2"/>
    <row r="831" spans="1:6" ht="12.75" customHeight="1" x14ac:dyDescent="0.2">
      <c r="A831" s="80" t="s">
        <v>4871</v>
      </c>
      <c r="B831" s="81" t="s">
        <v>4894</v>
      </c>
      <c r="C831" s="82" t="s">
        <v>4870</v>
      </c>
      <c r="D831" s="82" t="s">
        <v>4873</v>
      </c>
      <c r="E831" s="82" t="s">
        <v>4874</v>
      </c>
      <c r="F831" s="83" t="s">
        <v>4875</v>
      </c>
    </row>
    <row r="832" spans="1:6" ht="409.6" hidden="1" customHeight="1" x14ac:dyDescent="0.2"/>
    <row r="833" spans="1:6" ht="25.5" customHeight="1" thickBot="1" x14ac:dyDescent="0.25">
      <c r="A833" s="84" t="s">
        <v>4895</v>
      </c>
      <c r="B833" s="85" t="s">
        <v>4896</v>
      </c>
      <c r="C833" s="86" t="s">
        <v>4897</v>
      </c>
      <c r="D833" s="87">
        <v>0.05</v>
      </c>
      <c r="E833" s="88">
        <v>6011</v>
      </c>
      <c r="F833" s="89">
        <f>+D833*E833</f>
        <v>300.55</v>
      </c>
    </row>
    <row r="834" spans="1:6" ht="409.6" hidden="1" customHeight="1" x14ac:dyDescent="0.2"/>
    <row r="835" spans="1:6" ht="13.5" customHeight="1" thickBot="1" x14ac:dyDescent="0.25">
      <c r="A835" s="90" t="s">
        <v>4898</v>
      </c>
      <c r="B835" s="91"/>
      <c r="C835" s="92">
        <v>1.75633096043879</v>
      </c>
      <c r="D835" s="91"/>
      <c r="E835" s="93" t="s">
        <v>4884</v>
      </c>
      <c r="F835" s="94">
        <f>SUM(F833)</f>
        <v>300.55</v>
      </c>
    </row>
    <row r="836" spans="1:6" ht="0.2" customHeight="1" x14ac:dyDescent="0.2"/>
    <row r="837" spans="1:6" ht="12.75" customHeight="1" x14ac:dyDescent="0.2">
      <c r="A837" s="80" t="s">
        <v>4871</v>
      </c>
      <c r="B837" s="81" t="s">
        <v>4899</v>
      </c>
      <c r="C837" s="82" t="s">
        <v>4870</v>
      </c>
      <c r="D837" s="82" t="s">
        <v>4873</v>
      </c>
      <c r="E837" s="82" t="s">
        <v>4874</v>
      </c>
      <c r="F837" s="83" t="s">
        <v>4875</v>
      </c>
    </row>
    <row r="838" spans="1:6" ht="409.6" hidden="1" customHeight="1" x14ac:dyDescent="0.2"/>
    <row r="839" spans="1:6" ht="25.5" customHeight="1" thickBot="1" x14ac:dyDescent="0.25">
      <c r="A839" s="84" t="s">
        <v>5012</v>
      </c>
      <c r="B839" s="85" t="s">
        <v>5013</v>
      </c>
      <c r="C839" s="86" t="s">
        <v>109</v>
      </c>
      <c r="D839" s="87">
        <v>1.409E-2</v>
      </c>
      <c r="E839" s="88">
        <v>23200</v>
      </c>
      <c r="F839" s="89">
        <f>+D839*E839</f>
        <v>326.88799999999998</v>
      </c>
    </row>
    <row r="840" spans="1:6" ht="409.6" hidden="1" customHeight="1" x14ac:dyDescent="0.2"/>
    <row r="841" spans="1:6" ht="13.5" customHeight="1" thickBot="1" x14ac:dyDescent="0.25">
      <c r="A841" s="90" t="s">
        <v>4904</v>
      </c>
      <c r="B841" s="91"/>
      <c r="C841" s="92">
        <v>1.90804061150659</v>
      </c>
      <c r="D841" s="91"/>
      <c r="E841" s="93" t="s">
        <v>4884</v>
      </c>
      <c r="F841" s="94">
        <f>SUM(F839)</f>
        <v>326.88799999999998</v>
      </c>
    </row>
    <row r="842" spans="1:6" ht="0.2" customHeight="1" thickBot="1" x14ac:dyDescent="0.25"/>
    <row r="843" spans="1:6" ht="12.75" customHeight="1" thickBot="1" x14ac:dyDescent="0.3">
      <c r="A843" s="135" t="s">
        <v>4909</v>
      </c>
      <c r="B843" s="136"/>
      <c r="C843" s="136"/>
      <c r="D843" s="136"/>
      <c r="E843" s="137"/>
      <c r="F843" s="165">
        <f>SUM(F823,F829,F835,F841)</f>
        <v>17137.206439999998</v>
      </c>
    </row>
    <row r="844" spans="1:6" ht="12.75" customHeight="1" x14ac:dyDescent="0.2"/>
    <row r="845" spans="1:6" ht="12.75" customHeight="1" x14ac:dyDescent="0.2"/>
    <row r="846" spans="1:6" ht="409.6" hidden="1" customHeight="1" x14ac:dyDescent="0.2"/>
    <row r="847" spans="1:6" ht="12.75" customHeight="1" x14ac:dyDescent="0.25">
      <c r="A847" s="144" t="s">
        <v>4868</v>
      </c>
      <c r="B847" s="145"/>
      <c r="C847" s="145"/>
      <c r="D847" s="145"/>
      <c r="E847" s="146"/>
      <c r="F847" s="147"/>
    </row>
    <row r="848" spans="1:6" ht="12.75" customHeight="1" x14ac:dyDescent="0.2">
      <c r="A848" s="138" t="s">
        <v>4686</v>
      </c>
      <c r="B848" s="139"/>
      <c r="C848" s="139"/>
      <c r="D848" s="140"/>
      <c r="E848" s="76" t="s">
        <v>4869</v>
      </c>
      <c r="F848" s="77" t="s">
        <v>4870</v>
      </c>
    </row>
    <row r="849" spans="1:6" ht="12.75" customHeight="1" x14ac:dyDescent="0.2">
      <c r="A849" s="141"/>
      <c r="B849" s="142"/>
      <c r="C849" s="142"/>
      <c r="D849" s="143"/>
      <c r="E849" s="78" t="s">
        <v>9002</v>
      </c>
      <c r="F849" s="79" t="s">
        <v>117</v>
      </c>
    </row>
    <row r="850" spans="1:6" ht="409.6" hidden="1" customHeight="1" x14ac:dyDescent="0.2"/>
    <row r="851" spans="1:6" ht="12.75" customHeight="1" x14ac:dyDescent="0.2">
      <c r="A851" s="80" t="s">
        <v>4871</v>
      </c>
      <c r="B851" s="81" t="s">
        <v>4872</v>
      </c>
      <c r="C851" s="82" t="s">
        <v>4870</v>
      </c>
      <c r="D851" s="82" t="s">
        <v>4873</v>
      </c>
      <c r="E851" s="82" t="s">
        <v>4874</v>
      </c>
      <c r="F851" s="83" t="s">
        <v>4875</v>
      </c>
    </row>
    <row r="852" spans="1:6" ht="409.6" hidden="1" customHeight="1" x14ac:dyDescent="0.2"/>
    <row r="853" spans="1:6" ht="25.5" customHeight="1" x14ac:dyDescent="0.2">
      <c r="A853" s="84" t="s">
        <v>8000</v>
      </c>
      <c r="B853" s="85" t="s">
        <v>8001</v>
      </c>
      <c r="C853" s="86" t="s">
        <v>9</v>
      </c>
      <c r="D853" s="87">
        <v>5.88</v>
      </c>
      <c r="E853" s="88">
        <v>4812</v>
      </c>
      <c r="F853" s="89">
        <f>+D853*E853</f>
        <v>28294.559999999998</v>
      </c>
    </row>
    <row r="854" spans="1:6" ht="409.6" hidden="1" customHeight="1" x14ac:dyDescent="0.2"/>
    <row r="855" spans="1:6" ht="25.5" customHeight="1" x14ac:dyDescent="0.2">
      <c r="A855" s="84" t="s">
        <v>8002</v>
      </c>
      <c r="B855" s="85" t="s">
        <v>8003</v>
      </c>
      <c r="C855" s="86" t="s">
        <v>9</v>
      </c>
      <c r="D855" s="87">
        <v>11.76</v>
      </c>
      <c r="E855" s="88">
        <v>4812</v>
      </c>
      <c r="F855" s="89">
        <f>+D855*E855</f>
        <v>56589.119999999995</v>
      </c>
    </row>
    <row r="856" spans="1:6" ht="409.6" hidden="1" customHeight="1" x14ac:dyDescent="0.2"/>
    <row r="857" spans="1:6" ht="25.5" customHeight="1" x14ac:dyDescent="0.2">
      <c r="A857" s="84" t="s">
        <v>8004</v>
      </c>
      <c r="B857" s="85" t="s">
        <v>8005</v>
      </c>
      <c r="C857" s="86" t="s">
        <v>9</v>
      </c>
      <c r="D857" s="87">
        <v>3</v>
      </c>
      <c r="E857" s="88">
        <v>750</v>
      </c>
      <c r="F857" s="89">
        <f>+D857*E857</f>
        <v>2250</v>
      </c>
    </row>
    <row r="858" spans="1:6" ht="409.6" hidden="1" customHeight="1" x14ac:dyDescent="0.2"/>
    <row r="859" spans="1:6" ht="25.5" customHeight="1" x14ac:dyDescent="0.2">
      <c r="A859" s="84" t="s">
        <v>8006</v>
      </c>
      <c r="B859" s="85" t="s">
        <v>8007</v>
      </c>
      <c r="C859" s="86" t="s">
        <v>9</v>
      </c>
      <c r="D859" s="87">
        <v>4</v>
      </c>
      <c r="E859" s="88">
        <v>505</v>
      </c>
      <c r="F859" s="89">
        <f>+D859*E859</f>
        <v>2020</v>
      </c>
    </row>
    <row r="860" spans="1:6" ht="409.6" hidden="1" customHeight="1" x14ac:dyDescent="0.2"/>
    <row r="861" spans="1:6" ht="25.5" customHeight="1" thickBot="1" x14ac:dyDescent="0.25">
      <c r="A861" s="84" t="s">
        <v>8008</v>
      </c>
      <c r="B861" s="85" t="s">
        <v>8009</v>
      </c>
      <c r="C861" s="86" t="s">
        <v>9</v>
      </c>
      <c r="D861" s="87">
        <v>0.3</v>
      </c>
      <c r="E861" s="88">
        <v>4350</v>
      </c>
      <c r="F861" s="89">
        <f>+D861*E861</f>
        <v>1305</v>
      </c>
    </row>
    <row r="862" spans="1:6" ht="409.6" hidden="1" customHeight="1" x14ac:dyDescent="0.2"/>
    <row r="863" spans="1:6" ht="13.5" customHeight="1" thickBot="1" x14ac:dyDescent="0.25">
      <c r="A863" s="90" t="s">
        <v>4883</v>
      </c>
      <c r="B863" s="91"/>
      <c r="C863" s="92">
        <v>54.534767353533397</v>
      </c>
      <c r="D863" s="91"/>
      <c r="E863" s="93" t="s">
        <v>4884</v>
      </c>
      <c r="F863" s="94">
        <f>SUM(F853:F861)</f>
        <v>90458.68</v>
      </c>
    </row>
    <row r="864" spans="1:6" ht="0.2" customHeight="1" x14ac:dyDescent="0.2"/>
    <row r="865" spans="1:6" ht="12.75" customHeight="1" x14ac:dyDescent="0.2">
      <c r="A865" s="80" t="s">
        <v>4871</v>
      </c>
      <c r="B865" s="81" t="s">
        <v>4885</v>
      </c>
      <c r="C865" s="82" t="s">
        <v>4870</v>
      </c>
      <c r="D865" s="82" t="s">
        <v>4873</v>
      </c>
      <c r="E865" s="82" t="s">
        <v>4874</v>
      </c>
      <c r="F865" s="83" t="s">
        <v>4875</v>
      </c>
    </row>
    <row r="866" spans="1:6" ht="409.6" hidden="1" customHeight="1" x14ac:dyDescent="0.2"/>
    <row r="867" spans="1:6" ht="25.5" customHeight="1" thickBot="1" x14ac:dyDescent="0.25">
      <c r="A867" s="84" t="s">
        <v>4947</v>
      </c>
      <c r="B867" s="85" t="s">
        <v>4948</v>
      </c>
      <c r="C867" s="86" t="s">
        <v>4888</v>
      </c>
      <c r="D867" s="87">
        <v>0.33333000000000002</v>
      </c>
      <c r="E867" s="88">
        <v>198902</v>
      </c>
      <c r="F867" s="89">
        <f>+D867*E867</f>
        <v>66300.003660000002</v>
      </c>
    </row>
    <row r="868" spans="1:6" ht="409.6" hidden="1" customHeight="1" x14ac:dyDescent="0.2"/>
    <row r="869" spans="1:6" ht="13.5" customHeight="1" thickBot="1" x14ac:dyDescent="0.25">
      <c r="A869" s="90" t="s">
        <v>4893</v>
      </c>
      <c r="B869" s="91"/>
      <c r="C869" s="92">
        <v>39.970097785065803</v>
      </c>
      <c r="D869" s="91"/>
      <c r="E869" s="93" t="s">
        <v>4884</v>
      </c>
      <c r="F869" s="94">
        <f>SUM(F867)</f>
        <v>66300.003660000002</v>
      </c>
    </row>
    <row r="870" spans="1:6" ht="0.2" customHeight="1" x14ac:dyDescent="0.2"/>
    <row r="871" spans="1:6" ht="12.75" customHeight="1" x14ac:dyDescent="0.2">
      <c r="A871" s="80" t="s">
        <v>4871</v>
      </c>
      <c r="B871" s="81" t="s">
        <v>4894</v>
      </c>
      <c r="C871" s="82" t="s">
        <v>4870</v>
      </c>
      <c r="D871" s="82" t="s">
        <v>4873</v>
      </c>
      <c r="E871" s="82" t="s">
        <v>4874</v>
      </c>
      <c r="F871" s="83" t="s">
        <v>4875</v>
      </c>
    </row>
    <row r="872" spans="1:6" ht="409.6" hidden="1" customHeight="1" x14ac:dyDescent="0.2"/>
    <row r="873" spans="1:6" ht="25.5" customHeight="1" thickBot="1" x14ac:dyDescent="0.25">
      <c r="A873" s="84" t="s">
        <v>4895</v>
      </c>
      <c r="B873" s="85" t="s">
        <v>4896</v>
      </c>
      <c r="C873" s="86" t="s">
        <v>4897</v>
      </c>
      <c r="D873" s="87">
        <v>0.05</v>
      </c>
      <c r="E873" s="88">
        <v>66300</v>
      </c>
      <c r="F873" s="89">
        <f>+D873*E873</f>
        <v>3315</v>
      </c>
    </row>
    <row r="874" spans="1:6" ht="409.6" hidden="1" customHeight="1" x14ac:dyDescent="0.2"/>
    <row r="875" spans="1:6" ht="13.5" customHeight="1" thickBot="1" x14ac:dyDescent="0.25">
      <c r="A875" s="90" t="s">
        <v>4898</v>
      </c>
      <c r="B875" s="91"/>
      <c r="C875" s="92">
        <v>1.99850488925329</v>
      </c>
      <c r="D875" s="91"/>
      <c r="E875" s="93" t="s">
        <v>4884</v>
      </c>
      <c r="F875" s="94">
        <f>SUM(F873)</f>
        <v>3315</v>
      </c>
    </row>
    <row r="876" spans="1:6" ht="0.2" customHeight="1" x14ac:dyDescent="0.2"/>
    <row r="877" spans="1:6" ht="12.75" customHeight="1" x14ac:dyDescent="0.2">
      <c r="A877" s="80" t="s">
        <v>4871</v>
      </c>
      <c r="B877" s="81" t="s">
        <v>4899</v>
      </c>
      <c r="C877" s="82" t="s">
        <v>4870</v>
      </c>
      <c r="D877" s="82" t="s">
        <v>4873</v>
      </c>
      <c r="E877" s="82" t="s">
        <v>4874</v>
      </c>
      <c r="F877" s="83" t="s">
        <v>4875</v>
      </c>
    </row>
    <row r="878" spans="1:6" ht="409.6" hidden="1" customHeight="1" x14ac:dyDescent="0.2"/>
    <row r="879" spans="1:6" ht="25.5" customHeight="1" thickBot="1" x14ac:dyDescent="0.25">
      <c r="A879" s="84" t="s">
        <v>5012</v>
      </c>
      <c r="B879" s="85" t="s">
        <v>5013</v>
      </c>
      <c r="C879" s="86" t="s">
        <v>109</v>
      </c>
      <c r="D879" s="87">
        <v>0.25</v>
      </c>
      <c r="E879" s="88">
        <v>23200</v>
      </c>
      <c r="F879" s="89">
        <f>+D879*E879</f>
        <v>5800</v>
      </c>
    </row>
    <row r="880" spans="1:6" ht="409.6" hidden="1" customHeight="1" x14ac:dyDescent="0.2"/>
    <row r="881" spans="1:6" ht="13.5" customHeight="1" thickBot="1" x14ac:dyDescent="0.25">
      <c r="A881" s="90" t="s">
        <v>4904</v>
      </c>
      <c r="B881" s="91"/>
      <c r="C881" s="92">
        <v>3.49662997214753</v>
      </c>
      <c r="D881" s="91"/>
      <c r="E881" s="93" t="s">
        <v>4884</v>
      </c>
      <c r="F881" s="94">
        <f>SUM(F879)</f>
        <v>5800</v>
      </c>
    </row>
    <row r="882" spans="1:6" ht="0.2" customHeight="1" thickBot="1" x14ac:dyDescent="0.25"/>
    <row r="883" spans="1:6" ht="12.75" customHeight="1" thickBot="1" x14ac:dyDescent="0.3">
      <c r="A883" s="135" t="s">
        <v>4909</v>
      </c>
      <c r="B883" s="136"/>
      <c r="C883" s="136"/>
      <c r="D883" s="136"/>
      <c r="E883" s="137"/>
      <c r="F883" s="165">
        <f>SUM(F863,F869,F875,F881)</f>
        <v>165873.68365999998</v>
      </c>
    </row>
    <row r="884" spans="1:6" ht="12.75" customHeight="1" x14ac:dyDescent="0.2"/>
    <row r="885" spans="1:6" ht="12.75" customHeight="1" x14ac:dyDescent="0.2"/>
    <row r="886" spans="1:6" ht="409.6" hidden="1" customHeight="1" x14ac:dyDescent="0.2"/>
    <row r="887" spans="1:6" ht="12.75" customHeight="1" x14ac:dyDescent="0.25">
      <c r="A887" s="144" t="s">
        <v>4868</v>
      </c>
      <c r="B887" s="145"/>
      <c r="C887" s="145"/>
      <c r="D887" s="145"/>
      <c r="E887" s="146"/>
      <c r="F887" s="147"/>
    </row>
    <row r="888" spans="1:6" ht="12.75" customHeight="1" x14ac:dyDescent="0.2">
      <c r="A888" s="138" t="s">
        <v>4687</v>
      </c>
      <c r="B888" s="139"/>
      <c r="C888" s="139"/>
      <c r="D888" s="140"/>
      <c r="E888" s="76" t="s">
        <v>4869</v>
      </c>
      <c r="F888" s="77" t="s">
        <v>4870</v>
      </c>
    </row>
    <row r="889" spans="1:6" ht="12.75" customHeight="1" x14ac:dyDescent="0.2">
      <c r="A889" s="141"/>
      <c r="B889" s="142"/>
      <c r="C889" s="142"/>
      <c r="D889" s="143"/>
      <c r="E889" s="78" t="s">
        <v>9003</v>
      </c>
      <c r="F889" s="79" t="s">
        <v>263</v>
      </c>
    </row>
    <row r="890" spans="1:6" ht="409.6" hidden="1" customHeight="1" x14ac:dyDescent="0.2"/>
    <row r="891" spans="1:6" ht="12.75" customHeight="1" x14ac:dyDescent="0.2">
      <c r="A891" s="80" t="s">
        <v>4871</v>
      </c>
      <c r="B891" s="81" t="s">
        <v>4872</v>
      </c>
      <c r="C891" s="82" t="s">
        <v>4870</v>
      </c>
      <c r="D891" s="82" t="s">
        <v>4873</v>
      </c>
      <c r="E891" s="82" t="s">
        <v>4874</v>
      </c>
      <c r="F891" s="83" t="s">
        <v>4875</v>
      </c>
    </row>
    <row r="892" spans="1:6" ht="409.6" hidden="1" customHeight="1" x14ac:dyDescent="0.2"/>
    <row r="893" spans="1:6" ht="25.5" customHeight="1" x14ac:dyDescent="0.2">
      <c r="A893" s="84" t="s">
        <v>8010</v>
      </c>
      <c r="B893" s="85" t="s">
        <v>8011</v>
      </c>
      <c r="C893" s="86" t="s">
        <v>117</v>
      </c>
      <c r="D893" s="87">
        <v>1.9097200000000001</v>
      </c>
      <c r="E893" s="88">
        <v>16300</v>
      </c>
      <c r="F893" s="89">
        <f>+D893*E893</f>
        <v>31128.436000000002</v>
      </c>
    </row>
    <row r="894" spans="1:6" ht="409.6" hidden="1" customHeight="1" x14ac:dyDescent="0.2"/>
    <row r="895" spans="1:6" ht="25.5" customHeight="1" x14ac:dyDescent="0.2">
      <c r="A895" s="84" t="s">
        <v>6946</v>
      </c>
      <c r="B895" s="85" t="s">
        <v>6947</v>
      </c>
      <c r="C895" s="86" t="s">
        <v>7</v>
      </c>
      <c r="D895" s="87">
        <v>0.1</v>
      </c>
      <c r="E895" s="88">
        <v>8800</v>
      </c>
      <c r="F895" s="89">
        <f>+D895*E895</f>
        <v>880</v>
      </c>
    </row>
    <row r="896" spans="1:6" ht="409.6" hidden="1" customHeight="1" x14ac:dyDescent="0.2"/>
    <row r="897" spans="1:6" ht="25.5" customHeight="1" x14ac:dyDescent="0.2">
      <c r="A897" s="84" t="s">
        <v>5218</v>
      </c>
      <c r="B897" s="85" t="s">
        <v>5219</v>
      </c>
      <c r="C897" s="86" t="s">
        <v>9</v>
      </c>
      <c r="D897" s="87">
        <v>2</v>
      </c>
      <c r="E897" s="88">
        <v>1074</v>
      </c>
      <c r="F897" s="89">
        <f>+D897*E897</f>
        <v>2148</v>
      </c>
    </row>
    <row r="898" spans="1:6" ht="409.6" hidden="1" customHeight="1" x14ac:dyDescent="0.2"/>
    <row r="899" spans="1:6" ht="25.5" customHeight="1" x14ac:dyDescent="0.2">
      <c r="A899" s="84" t="s">
        <v>6508</v>
      </c>
      <c r="B899" s="85" t="s">
        <v>6509</v>
      </c>
      <c r="C899" s="86" t="s">
        <v>9</v>
      </c>
      <c r="D899" s="87">
        <v>3.78E-2</v>
      </c>
      <c r="E899" s="88">
        <v>12450</v>
      </c>
      <c r="F899" s="89">
        <f>+D899*E899</f>
        <v>470.61</v>
      </c>
    </row>
    <row r="900" spans="1:6" ht="409.6" hidden="1" customHeight="1" x14ac:dyDescent="0.2"/>
    <row r="901" spans="1:6" ht="25.5" customHeight="1" x14ac:dyDescent="0.2">
      <c r="A901" s="84" t="s">
        <v>5539</v>
      </c>
      <c r="B901" s="85" t="s">
        <v>5540</v>
      </c>
      <c r="C901" s="86" t="s">
        <v>4880</v>
      </c>
      <c r="D901" s="87">
        <v>3.2399999999999998E-2</v>
      </c>
      <c r="E901" s="88">
        <v>171600</v>
      </c>
      <c r="F901" s="89">
        <f>+D901*E901</f>
        <v>5559.84</v>
      </c>
    </row>
    <row r="902" spans="1:6" ht="409.6" hidden="1" customHeight="1" x14ac:dyDescent="0.2"/>
    <row r="903" spans="1:6" ht="25.5" customHeight="1" thickBot="1" x14ac:dyDescent="0.25">
      <c r="A903" s="84" t="s">
        <v>5400</v>
      </c>
      <c r="B903" s="85" t="s">
        <v>5401</v>
      </c>
      <c r="C903" s="86" t="s">
        <v>4880</v>
      </c>
      <c r="D903" s="87">
        <v>3.7280000000000001E-2</v>
      </c>
      <c r="E903" s="88">
        <v>40500</v>
      </c>
      <c r="F903" s="89">
        <f>+D903*E903</f>
        <v>1509.84</v>
      </c>
    </row>
    <row r="904" spans="1:6" ht="409.6" hidden="1" customHeight="1" x14ac:dyDescent="0.2"/>
    <row r="905" spans="1:6" ht="13.5" customHeight="1" thickBot="1" x14ac:dyDescent="0.25">
      <c r="A905" s="90" t="s">
        <v>4883</v>
      </c>
      <c r="B905" s="91"/>
      <c r="C905" s="92">
        <v>44.092081888165097</v>
      </c>
      <c r="D905" s="91"/>
      <c r="E905" s="93" t="s">
        <v>4884</v>
      </c>
      <c r="F905" s="94">
        <f>SUM(F893:F903)</f>
        <v>41696.725999999995</v>
      </c>
    </row>
    <row r="906" spans="1:6" ht="0.2" customHeight="1" x14ac:dyDescent="0.2"/>
    <row r="907" spans="1:6" ht="12.75" customHeight="1" x14ac:dyDescent="0.2">
      <c r="A907" s="80" t="s">
        <v>4871</v>
      </c>
      <c r="B907" s="81" t="s">
        <v>4885</v>
      </c>
      <c r="C907" s="82" t="s">
        <v>4870</v>
      </c>
      <c r="D907" s="82" t="s">
        <v>4873</v>
      </c>
      <c r="E907" s="82" t="s">
        <v>4874</v>
      </c>
      <c r="F907" s="83" t="s">
        <v>4875</v>
      </c>
    </row>
    <row r="908" spans="1:6" ht="409.6" hidden="1" customHeight="1" x14ac:dyDescent="0.2"/>
    <row r="909" spans="1:6" ht="25.5" customHeight="1" x14ac:dyDescent="0.2">
      <c r="A909" s="84" t="s">
        <v>5541</v>
      </c>
      <c r="B909" s="85" t="s">
        <v>5542</v>
      </c>
      <c r="C909" s="86" t="s">
        <v>4888</v>
      </c>
      <c r="D909" s="87">
        <v>0.1</v>
      </c>
      <c r="E909" s="88">
        <v>198902</v>
      </c>
      <c r="F909" s="89">
        <f>+D909*E909</f>
        <v>19890.2</v>
      </c>
    </row>
    <row r="910" spans="1:6" ht="409.6" hidden="1" customHeight="1" x14ac:dyDescent="0.2"/>
    <row r="911" spans="1:6" ht="25.5" customHeight="1" x14ac:dyDescent="0.2">
      <c r="A911" s="84" t="s">
        <v>4947</v>
      </c>
      <c r="B911" s="85" t="s">
        <v>4948</v>
      </c>
      <c r="C911" s="86" t="s">
        <v>4888</v>
      </c>
      <c r="D911" s="87">
        <v>0.1</v>
      </c>
      <c r="E911" s="88">
        <v>198902</v>
      </c>
      <c r="F911" s="89">
        <f>+D911*E911</f>
        <v>19890.2</v>
      </c>
    </row>
    <row r="912" spans="1:6" ht="409.6" hidden="1" customHeight="1" x14ac:dyDescent="0.2"/>
    <row r="913" spans="1:6" ht="25.5" customHeight="1" thickBot="1" x14ac:dyDescent="0.25">
      <c r="A913" s="84" t="s">
        <v>5543</v>
      </c>
      <c r="B913" s="85" t="s">
        <v>5544</v>
      </c>
      <c r="C913" s="86" t="s">
        <v>4888</v>
      </c>
      <c r="D913" s="87">
        <v>0.05</v>
      </c>
      <c r="E913" s="88">
        <v>117001</v>
      </c>
      <c r="F913" s="89">
        <f>+D913*E913</f>
        <v>5850.05</v>
      </c>
    </row>
    <row r="914" spans="1:6" ht="409.6" hidden="1" customHeight="1" x14ac:dyDescent="0.2"/>
    <row r="915" spans="1:6" ht="13.5" customHeight="1" thickBot="1" x14ac:dyDescent="0.25">
      <c r="A915" s="90" t="s">
        <v>4893</v>
      </c>
      <c r="B915" s="91"/>
      <c r="C915" s="92">
        <v>48.250993993740003</v>
      </c>
      <c r="D915" s="91"/>
      <c r="E915" s="93" t="s">
        <v>4884</v>
      </c>
      <c r="F915" s="94">
        <f>SUM(F909:F913)</f>
        <v>45630.450000000004</v>
      </c>
    </row>
    <row r="916" spans="1:6" ht="0.2" customHeight="1" x14ac:dyDescent="0.2"/>
    <row r="917" spans="1:6" ht="12.75" customHeight="1" x14ac:dyDescent="0.2">
      <c r="A917" s="80" t="s">
        <v>4871</v>
      </c>
      <c r="B917" s="81" t="s">
        <v>4894</v>
      </c>
      <c r="C917" s="82" t="s">
        <v>4870</v>
      </c>
      <c r="D917" s="82" t="s">
        <v>4873</v>
      </c>
      <c r="E917" s="82" t="s">
        <v>4874</v>
      </c>
      <c r="F917" s="83" t="s">
        <v>4875</v>
      </c>
    </row>
    <row r="918" spans="1:6" ht="409.6" hidden="1" customHeight="1" x14ac:dyDescent="0.2"/>
    <row r="919" spans="1:6" ht="25.5" customHeight="1" thickBot="1" x14ac:dyDescent="0.25">
      <c r="A919" s="84" t="s">
        <v>4895</v>
      </c>
      <c r="B919" s="85" t="s">
        <v>4896</v>
      </c>
      <c r="C919" s="86" t="s">
        <v>4897</v>
      </c>
      <c r="D919" s="87">
        <v>0.05</v>
      </c>
      <c r="E919" s="88">
        <v>45630</v>
      </c>
      <c r="F919" s="89">
        <f>+D919*E919</f>
        <v>2281.5</v>
      </c>
    </row>
    <row r="920" spans="1:6" ht="409.6" hidden="1" customHeight="1" x14ac:dyDescent="0.2"/>
    <row r="921" spans="1:6" ht="13.5" customHeight="1" thickBot="1" x14ac:dyDescent="0.25">
      <c r="A921" s="90" t="s">
        <v>4898</v>
      </c>
      <c r="B921" s="91"/>
      <c r="C921" s="92">
        <v>2.4130784197614399</v>
      </c>
      <c r="D921" s="91"/>
      <c r="E921" s="93" t="s">
        <v>4884</v>
      </c>
      <c r="F921" s="94">
        <f>SUM(F919)</f>
        <v>2281.5</v>
      </c>
    </row>
    <row r="922" spans="1:6" ht="0.2" customHeight="1" x14ac:dyDescent="0.2"/>
    <row r="923" spans="1:6" ht="12.75" customHeight="1" x14ac:dyDescent="0.2">
      <c r="A923" s="80" t="s">
        <v>4871</v>
      </c>
      <c r="B923" s="81" t="s">
        <v>4899</v>
      </c>
      <c r="C923" s="82" t="s">
        <v>4870</v>
      </c>
      <c r="D923" s="82" t="s">
        <v>4873</v>
      </c>
      <c r="E923" s="82" t="s">
        <v>4874</v>
      </c>
      <c r="F923" s="83" t="s">
        <v>4875</v>
      </c>
    </row>
    <row r="924" spans="1:6" ht="409.6" hidden="1" customHeight="1" x14ac:dyDescent="0.2"/>
    <row r="925" spans="1:6" ht="25.5" customHeight="1" x14ac:dyDescent="0.2">
      <c r="A925" s="84" t="s">
        <v>5476</v>
      </c>
      <c r="B925" s="85" t="s">
        <v>5477</v>
      </c>
      <c r="C925" s="86" t="s">
        <v>109</v>
      </c>
      <c r="D925" s="87">
        <v>0.1</v>
      </c>
      <c r="E925" s="88">
        <v>23072</v>
      </c>
      <c r="F925" s="89">
        <f>+D925*E925</f>
        <v>2307.2000000000003</v>
      </c>
    </row>
    <row r="926" spans="1:6" ht="409.6" hidden="1" customHeight="1" x14ac:dyDescent="0.2"/>
    <row r="927" spans="1:6" ht="25.5" customHeight="1" thickBot="1" x14ac:dyDescent="0.25">
      <c r="A927" s="84" t="s">
        <v>5012</v>
      </c>
      <c r="B927" s="85" t="s">
        <v>5013</v>
      </c>
      <c r="C927" s="86" t="s">
        <v>109</v>
      </c>
      <c r="D927" s="87">
        <v>0.11429</v>
      </c>
      <c r="E927" s="88">
        <v>23200</v>
      </c>
      <c r="F927" s="89">
        <f>+D927*E927</f>
        <v>2651.5280000000002</v>
      </c>
    </row>
    <row r="928" spans="1:6" ht="409.6" hidden="1" customHeight="1" x14ac:dyDescent="0.2"/>
    <row r="929" spans="1:6" ht="13.5" customHeight="1" thickBot="1" x14ac:dyDescent="0.25">
      <c r="A929" s="90" t="s">
        <v>4904</v>
      </c>
      <c r="B929" s="91"/>
      <c r="C929" s="92">
        <v>5.2438456983334696</v>
      </c>
      <c r="D929" s="91"/>
      <c r="E929" s="93" t="s">
        <v>4884</v>
      </c>
      <c r="F929" s="94">
        <f>SUM(F925:F927)</f>
        <v>4958.728000000001</v>
      </c>
    </row>
    <row r="930" spans="1:6" ht="0.2" customHeight="1" thickBot="1" x14ac:dyDescent="0.25"/>
    <row r="931" spans="1:6" ht="12.75" customHeight="1" thickBot="1" x14ac:dyDescent="0.3">
      <c r="A931" s="135" t="s">
        <v>4909</v>
      </c>
      <c r="B931" s="136"/>
      <c r="C931" s="136"/>
      <c r="D931" s="136"/>
      <c r="E931" s="137"/>
      <c r="F931" s="165">
        <f>SUM(F905,F915,F921,F929)</f>
        <v>94567.40400000001</v>
      </c>
    </row>
    <row r="932" spans="1:6" ht="12.75" customHeight="1" x14ac:dyDescent="0.2"/>
    <row r="933" spans="1:6" ht="12.75" customHeight="1" x14ac:dyDescent="0.2"/>
    <row r="934" spans="1:6" ht="409.6" hidden="1" customHeight="1" x14ac:dyDescent="0.2"/>
    <row r="935" spans="1:6" ht="12.75" customHeight="1" x14ac:dyDescent="0.25">
      <c r="A935" s="144" t="s">
        <v>4868</v>
      </c>
      <c r="B935" s="145"/>
      <c r="C935" s="145"/>
      <c r="D935" s="145"/>
      <c r="E935" s="146"/>
      <c r="F935" s="147"/>
    </row>
    <row r="936" spans="1:6" ht="12.75" customHeight="1" x14ac:dyDescent="0.2">
      <c r="A936" s="138" t="s">
        <v>4688</v>
      </c>
      <c r="B936" s="139"/>
      <c r="C936" s="139"/>
      <c r="D936" s="140"/>
      <c r="E936" s="76" t="s">
        <v>4869</v>
      </c>
      <c r="F936" s="77" t="s">
        <v>4870</v>
      </c>
    </row>
    <row r="937" spans="1:6" ht="12.75" customHeight="1" x14ac:dyDescent="0.2">
      <c r="A937" s="141"/>
      <c r="B937" s="142"/>
      <c r="C937" s="142"/>
      <c r="D937" s="143"/>
      <c r="E937" s="78" t="s">
        <v>9004</v>
      </c>
      <c r="F937" s="79" t="s">
        <v>117</v>
      </c>
    </row>
    <row r="938" spans="1:6" ht="409.6" hidden="1" customHeight="1" x14ac:dyDescent="0.2"/>
    <row r="939" spans="1:6" ht="12.75" customHeight="1" x14ac:dyDescent="0.2">
      <c r="A939" s="80" t="s">
        <v>4871</v>
      </c>
      <c r="B939" s="81" t="s">
        <v>4872</v>
      </c>
      <c r="C939" s="82" t="s">
        <v>4870</v>
      </c>
      <c r="D939" s="82" t="s">
        <v>4873</v>
      </c>
      <c r="E939" s="82" t="s">
        <v>4874</v>
      </c>
      <c r="F939" s="83" t="s">
        <v>4875</v>
      </c>
    </row>
    <row r="940" spans="1:6" ht="409.6" hidden="1" customHeight="1" x14ac:dyDescent="0.2"/>
    <row r="941" spans="1:6" ht="25.5" customHeight="1" x14ac:dyDescent="0.2">
      <c r="A941" s="84" t="s">
        <v>8012</v>
      </c>
      <c r="B941" s="85" t="s">
        <v>8013</v>
      </c>
      <c r="C941" s="86" t="s">
        <v>117</v>
      </c>
      <c r="D941" s="87">
        <v>1.05</v>
      </c>
      <c r="E941" s="88">
        <v>112752</v>
      </c>
      <c r="F941" s="89">
        <f>+D941*E941</f>
        <v>118389.6</v>
      </c>
    </row>
    <row r="942" spans="1:6" ht="409.6" hidden="1" customHeight="1" x14ac:dyDescent="0.2"/>
    <row r="943" spans="1:6" ht="25.5" customHeight="1" x14ac:dyDescent="0.2">
      <c r="A943" s="84" t="s">
        <v>7902</v>
      </c>
      <c r="B943" s="85" t="s">
        <v>7903</v>
      </c>
      <c r="C943" s="86" t="s">
        <v>9</v>
      </c>
      <c r="D943" s="87">
        <v>0.45834000000000003</v>
      </c>
      <c r="E943" s="88">
        <v>42200</v>
      </c>
      <c r="F943" s="89">
        <f>+D943*E943</f>
        <v>19341.948</v>
      </c>
    </row>
    <row r="944" spans="1:6" ht="409.6" hidden="1" customHeight="1" x14ac:dyDescent="0.2"/>
    <row r="945" spans="1:6" ht="25.5" customHeight="1" x14ac:dyDescent="0.2">
      <c r="A945" s="84" t="s">
        <v>8014</v>
      </c>
      <c r="B945" s="85" t="s">
        <v>8015</v>
      </c>
      <c r="C945" s="86" t="s">
        <v>9</v>
      </c>
      <c r="D945" s="87">
        <v>0.28000000000000003</v>
      </c>
      <c r="E945" s="88">
        <v>25000</v>
      </c>
      <c r="F945" s="89">
        <f>+D945*E945</f>
        <v>7000.0000000000009</v>
      </c>
    </row>
    <row r="946" spans="1:6" ht="409.6" hidden="1" customHeight="1" x14ac:dyDescent="0.2"/>
    <row r="947" spans="1:6" ht="25.5" customHeight="1" x14ac:dyDescent="0.2">
      <c r="A947" s="84" t="s">
        <v>7902</v>
      </c>
      <c r="B947" s="85" t="s">
        <v>7903</v>
      </c>
      <c r="C947" s="86" t="s">
        <v>9</v>
      </c>
      <c r="D947" s="87">
        <v>5.2089999999999997E-2</v>
      </c>
      <c r="E947" s="88">
        <v>42200</v>
      </c>
      <c r="F947" s="89">
        <f>+D947*E947</f>
        <v>2198.1979999999999</v>
      </c>
    </row>
    <row r="948" spans="1:6" ht="409.6" hidden="1" customHeight="1" x14ac:dyDescent="0.2"/>
    <row r="949" spans="1:6" ht="25.5" customHeight="1" x14ac:dyDescent="0.2">
      <c r="A949" s="84" t="s">
        <v>7904</v>
      </c>
      <c r="B949" s="85" t="s">
        <v>7905</v>
      </c>
      <c r="C949" s="86" t="s">
        <v>4880</v>
      </c>
      <c r="D949" s="87">
        <v>0.04</v>
      </c>
      <c r="E949" s="88">
        <v>70399</v>
      </c>
      <c r="F949" s="89">
        <f>+D949*E949</f>
        <v>2815.96</v>
      </c>
    </row>
    <row r="950" spans="1:6" ht="409.6" hidden="1" customHeight="1" x14ac:dyDescent="0.2"/>
    <row r="951" spans="1:6" ht="25.5" customHeight="1" x14ac:dyDescent="0.2">
      <c r="A951" s="84" t="s">
        <v>7906</v>
      </c>
      <c r="B951" s="85" t="s">
        <v>7907</v>
      </c>
      <c r="C951" s="86" t="s">
        <v>4880</v>
      </c>
      <c r="D951" s="87">
        <v>0.04</v>
      </c>
      <c r="E951" s="88">
        <v>64345</v>
      </c>
      <c r="F951" s="89">
        <f>+D951*E951</f>
        <v>2573.8000000000002</v>
      </c>
    </row>
    <row r="952" spans="1:6" ht="409.6" hidden="1" customHeight="1" x14ac:dyDescent="0.2"/>
    <row r="953" spans="1:6" ht="25.5" customHeight="1" x14ac:dyDescent="0.2">
      <c r="A953" s="84" t="s">
        <v>7908</v>
      </c>
      <c r="B953" s="85" t="s">
        <v>7909</v>
      </c>
      <c r="C953" s="86" t="s">
        <v>4880</v>
      </c>
      <c r="D953" s="87">
        <v>0.04</v>
      </c>
      <c r="E953" s="88">
        <v>69900</v>
      </c>
      <c r="F953" s="89">
        <f>+D953*E953</f>
        <v>2796</v>
      </c>
    </row>
    <row r="954" spans="1:6" ht="409.6" hidden="1" customHeight="1" x14ac:dyDescent="0.2"/>
    <row r="955" spans="1:6" ht="25.5" customHeight="1" x14ac:dyDescent="0.2">
      <c r="A955" s="84" t="s">
        <v>7910</v>
      </c>
      <c r="B955" s="85" t="s">
        <v>7911</v>
      </c>
      <c r="C955" s="86" t="s">
        <v>9</v>
      </c>
      <c r="D955" s="87">
        <v>5.2499999999999998E-2</v>
      </c>
      <c r="E955" s="88">
        <v>90020</v>
      </c>
      <c r="F955" s="89">
        <f>+D955*E955</f>
        <v>4726.05</v>
      </c>
    </row>
    <row r="956" spans="1:6" ht="409.6" hidden="1" customHeight="1" x14ac:dyDescent="0.2"/>
    <row r="957" spans="1:6" ht="25.5" customHeight="1" x14ac:dyDescent="0.2">
      <c r="A957" s="84" t="s">
        <v>7912</v>
      </c>
      <c r="B957" s="85" t="s">
        <v>7913</v>
      </c>
      <c r="C957" s="86" t="s">
        <v>117</v>
      </c>
      <c r="D957" s="87">
        <v>1.1000000000000001</v>
      </c>
      <c r="E957" s="88">
        <v>19000</v>
      </c>
      <c r="F957" s="89">
        <f>+D957*E957</f>
        <v>20900</v>
      </c>
    </row>
    <row r="958" spans="1:6" ht="409.6" hidden="1" customHeight="1" x14ac:dyDescent="0.2"/>
    <row r="959" spans="1:6" ht="25.5" customHeight="1" x14ac:dyDescent="0.2">
      <c r="A959" s="84" t="s">
        <v>4876</v>
      </c>
      <c r="B959" s="85" t="s">
        <v>4877</v>
      </c>
      <c r="C959" s="86" t="s">
        <v>1212</v>
      </c>
      <c r="D959" s="87">
        <v>0.2</v>
      </c>
      <c r="E959" s="88">
        <v>3690</v>
      </c>
      <c r="F959" s="89">
        <f>+D959*E959</f>
        <v>738</v>
      </c>
    </row>
    <row r="960" spans="1:6" ht="409.6" hidden="1" customHeight="1" x14ac:dyDescent="0.2"/>
    <row r="961" spans="1:6" ht="25.5" customHeight="1" thickBot="1" x14ac:dyDescent="0.25">
      <c r="A961" s="84" t="s">
        <v>7914</v>
      </c>
      <c r="B961" s="85" t="s">
        <v>7915</v>
      </c>
      <c r="C961" s="86" t="s">
        <v>9</v>
      </c>
      <c r="D961" s="87">
        <v>4.999E-2</v>
      </c>
      <c r="E961" s="88">
        <v>11662</v>
      </c>
      <c r="F961" s="89">
        <f>+D961*E961</f>
        <v>582.98338000000001</v>
      </c>
    </row>
    <row r="962" spans="1:6" ht="409.6" hidden="1" customHeight="1" x14ac:dyDescent="0.2"/>
    <row r="963" spans="1:6" ht="13.5" customHeight="1" thickBot="1" x14ac:dyDescent="0.25">
      <c r="A963" s="90" t="s">
        <v>4883</v>
      </c>
      <c r="B963" s="91"/>
      <c r="C963" s="92">
        <v>82.340836420046202</v>
      </c>
      <c r="D963" s="91"/>
      <c r="E963" s="93" t="s">
        <v>4884</v>
      </c>
      <c r="F963" s="94">
        <f>SUM(F941:F961)</f>
        <v>182062.53937999997</v>
      </c>
    </row>
    <row r="964" spans="1:6" ht="0.2" customHeight="1" x14ac:dyDescent="0.2"/>
    <row r="965" spans="1:6" ht="12.75" customHeight="1" x14ac:dyDescent="0.2">
      <c r="A965" s="80" t="s">
        <v>4871</v>
      </c>
      <c r="B965" s="81" t="s">
        <v>4885</v>
      </c>
      <c r="C965" s="82" t="s">
        <v>4870</v>
      </c>
      <c r="D965" s="82" t="s">
        <v>4873</v>
      </c>
      <c r="E965" s="82" t="s">
        <v>4874</v>
      </c>
      <c r="F965" s="83" t="s">
        <v>4875</v>
      </c>
    </row>
    <row r="966" spans="1:6" ht="409.6" hidden="1" customHeight="1" x14ac:dyDescent="0.2"/>
    <row r="967" spans="1:6" ht="25.5" customHeight="1" thickBot="1" x14ac:dyDescent="0.25">
      <c r="A967" s="84" t="s">
        <v>7916</v>
      </c>
      <c r="B967" s="85" t="s">
        <v>7917</v>
      </c>
      <c r="C967" s="86" t="s">
        <v>4888</v>
      </c>
      <c r="D967" s="87">
        <v>0.11111</v>
      </c>
      <c r="E967" s="88">
        <v>266178</v>
      </c>
      <c r="F967" s="89">
        <f>+D967*E967</f>
        <v>29575.03758</v>
      </c>
    </row>
    <row r="968" spans="1:6" ht="409.6" hidden="1" customHeight="1" x14ac:dyDescent="0.2"/>
    <row r="969" spans="1:6" ht="13.5" customHeight="1" thickBot="1" x14ac:dyDescent="0.25">
      <c r="A969" s="90" t="s">
        <v>4893</v>
      </c>
      <c r="B969" s="91"/>
      <c r="C969" s="92">
        <v>13.3757558489252</v>
      </c>
      <c r="D969" s="91"/>
      <c r="E969" s="93" t="s">
        <v>4884</v>
      </c>
      <c r="F969" s="94">
        <f>SUM(F967)</f>
        <v>29575.03758</v>
      </c>
    </row>
    <row r="970" spans="1:6" ht="0.2" customHeight="1" x14ac:dyDescent="0.2"/>
    <row r="971" spans="1:6" ht="12.75" customHeight="1" x14ac:dyDescent="0.2">
      <c r="A971" s="80" t="s">
        <v>4871</v>
      </c>
      <c r="B971" s="81" t="s">
        <v>4894</v>
      </c>
      <c r="C971" s="82" t="s">
        <v>4870</v>
      </c>
      <c r="D971" s="82" t="s">
        <v>4873</v>
      </c>
      <c r="E971" s="82" t="s">
        <v>4874</v>
      </c>
      <c r="F971" s="83" t="s">
        <v>4875</v>
      </c>
    </row>
    <row r="972" spans="1:6" ht="409.6" hidden="1" customHeight="1" x14ac:dyDescent="0.2"/>
    <row r="973" spans="1:6" ht="25.5" customHeight="1" thickBot="1" x14ac:dyDescent="0.25">
      <c r="A973" s="84" t="s">
        <v>4895</v>
      </c>
      <c r="B973" s="85" t="s">
        <v>4896</v>
      </c>
      <c r="C973" s="86" t="s">
        <v>4897</v>
      </c>
      <c r="D973" s="87">
        <v>0.05</v>
      </c>
      <c r="E973" s="88">
        <v>29575</v>
      </c>
      <c r="F973" s="89">
        <f>+D973*E973</f>
        <v>1478.75</v>
      </c>
    </row>
    <row r="974" spans="1:6" ht="409.6" hidden="1" customHeight="1" x14ac:dyDescent="0.2"/>
    <row r="975" spans="1:6" ht="13.5" customHeight="1" thickBot="1" x14ac:dyDescent="0.25">
      <c r="A975" s="90" t="s">
        <v>4898</v>
      </c>
      <c r="B975" s="91"/>
      <c r="C975" s="92">
        <v>0.66890085885242101</v>
      </c>
      <c r="D975" s="91"/>
      <c r="E975" s="93" t="s">
        <v>4884</v>
      </c>
      <c r="F975" s="94">
        <f>SUM(F973)</f>
        <v>1478.75</v>
      </c>
    </row>
    <row r="976" spans="1:6" ht="0.2" customHeight="1" x14ac:dyDescent="0.2"/>
    <row r="977" spans="1:6" ht="12.75" customHeight="1" x14ac:dyDescent="0.2">
      <c r="A977" s="80" t="s">
        <v>4871</v>
      </c>
      <c r="B977" s="81" t="s">
        <v>4899</v>
      </c>
      <c r="C977" s="82" t="s">
        <v>4870</v>
      </c>
      <c r="D977" s="82" t="s">
        <v>4873</v>
      </c>
      <c r="E977" s="82" t="s">
        <v>4874</v>
      </c>
      <c r="F977" s="83" t="s">
        <v>4875</v>
      </c>
    </row>
    <row r="978" spans="1:6" ht="409.6" hidden="1" customHeight="1" x14ac:dyDescent="0.2"/>
    <row r="979" spans="1:6" ht="25.5" customHeight="1" x14ac:dyDescent="0.2">
      <c r="A979" s="84" t="s">
        <v>5012</v>
      </c>
      <c r="B979" s="85" t="s">
        <v>5013</v>
      </c>
      <c r="C979" s="86" t="s">
        <v>109</v>
      </c>
      <c r="D979" s="87">
        <v>5.9880000000000003E-2</v>
      </c>
      <c r="E979" s="88">
        <v>23200</v>
      </c>
      <c r="F979" s="89">
        <f>+D979*E979</f>
        <v>1389.2160000000001</v>
      </c>
    </row>
    <row r="980" spans="1:6" ht="409.6" hidden="1" customHeight="1" x14ac:dyDescent="0.2"/>
    <row r="981" spans="1:6" ht="25.5" customHeight="1" x14ac:dyDescent="0.2">
      <c r="A981" s="84" t="s">
        <v>5075</v>
      </c>
      <c r="B981" s="85" t="s">
        <v>5076</v>
      </c>
      <c r="C981" s="86" t="s">
        <v>109</v>
      </c>
      <c r="D981" s="87">
        <v>0.16664999999999999</v>
      </c>
      <c r="E981" s="88">
        <v>30495</v>
      </c>
      <c r="F981" s="89">
        <f>+D981*E981</f>
        <v>5081.9917500000001</v>
      </c>
    </row>
    <row r="982" spans="1:6" ht="409.6" hidden="1" customHeight="1" x14ac:dyDescent="0.2"/>
    <row r="983" spans="1:6" ht="25.5" customHeight="1" thickBot="1" x14ac:dyDescent="0.25">
      <c r="A983" s="84" t="s">
        <v>7918</v>
      </c>
      <c r="B983" s="85" t="s">
        <v>7919</v>
      </c>
      <c r="C983" s="86" t="s">
        <v>109</v>
      </c>
      <c r="D983" s="87">
        <v>0.16669</v>
      </c>
      <c r="E983" s="88">
        <v>9125</v>
      </c>
      <c r="F983" s="89">
        <f>+D983*E983</f>
        <v>1521.0462500000001</v>
      </c>
    </row>
    <row r="984" spans="1:6" ht="409.6" hidden="1" customHeight="1" x14ac:dyDescent="0.2"/>
    <row r="985" spans="1:6" ht="13.5" customHeight="1" thickBot="1" x14ac:dyDescent="0.25">
      <c r="A985" s="90" t="s">
        <v>4904</v>
      </c>
      <c r="B985" s="91"/>
      <c r="C985" s="92">
        <v>3.6145068721761699</v>
      </c>
      <c r="D985" s="91"/>
      <c r="E985" s="93" t="s">
        <v>4884</v>
      </c>
      <c r="F985" s="94">
        <f>SUM(F979:F983)</f>
        <v>7992.2540000000008</v>
      </c>
    </row>
    <row r="986" spans="1:6" ht="0.2" customHeight="1" thickBot="1" x14ac:dyDescent="0.25"/>
    <row r="987" spans="1:6" ht="12.75" customHeight="1" thickBot="1" x14ac:dyDescent="0.3">
      <c r="A987" s="135" t="s">
        <v>4909</v>
      </c>
      <c r="B987" s="136"/>
      <c r="C987" s="136"/>
      <c r="D987" s="136"/>
      <c r="E987" s="137"/>
      <c r="F987" s="165">
        <f>SUM(F963,F969,F975,F985)</f>
        <v>221108.58095999999</v>
      </c>
    </row>
    <row r="988" spans="1:6" ht="12.75" customHeight="1" x14ac:dyDescent="0.2"/>
    <row r="989" spans="1:6" ht="12.75" customHeight="1" x14ac:dyDescent="0.2"/>
    <row r="990" spans="1:6" ht="409.6" hidden="1" customHeight="1" x14ac:dyDescent="0.2"/>
    <row r="991" spans="1:6" ht="12.75" customHeight="1" x14ac:dyDescent="0.25">
      <c r="A991" s="144" t="s">
        <v>4868</v>
      </c>
      <c r="B991" s="145"/>
      <c r="C991" s="145"/>
      <c r="D991" s="145"/>
      <c r="E991" s="146"/>
      <c r="F991" s="147"/>
    </row>
    <row r="992" spans="1:6" ht="12.75" customHeight="1" x14ac:dyDescent="0.2">
      <c r="A992" s="138" t="s">
        <v>4694</v>
      </c>
      <c r="B992" s="139"/>
      <c r="C992" s="139"/>
      <c r="D992" s="140"/>
      <c r="E992" s="76" t="s">
        <v>4869</v>
      </c>
      <c r="F992" s="77" t="s">
        <v>4870</v>
      </c>
    </row>
    <row r="993" spans="1:6" ht="12.75" customHeight="1" x14ac:dyDescent="0.2">
      <c r="A993" s="141"/>
      <c r="B993" s="142"/>
      <c r="C993" s="142"/>
      <c r="D993" s="143"/>
      <c r="E993" s="78" t="s">
        <v>4654</v>
      </c>
      <c r="F993" s="79" t="s">
        <v>117</v>
      </c>
    </row>
    <row r="994" spans="1:6" ht="409.6" hidden="1" customHeight="1" x14ac:dyDescent="0.2"/>
    <row r="995" spans="1:6" ht="12.75" customHeight="1" x14ac:dyDescent="0.2">
      <c r="A995" s="80" t="s">
        <v>4871</v>
      </c>
      <c r="B995" s="81" t="s">
        <v>4872</v>
      </c>
      <c r="C995" s="82" t="s">
        <v>4870</v>
      </c>
      <c r="D995" s="82" t="s">
        <v>4873</v>
      </c>
      <c r="E995" s="82" t="s">
        <v>4874</v>
      </c>
      <c r="F995" s="83" t="s">
        <v>4875</v>
      </c>
    </row>
    <row r="996" spans="1:6" ht="409.6" hidden="1" customHeight="1" x14ac:dyDescent="0.2"/>
    <row r="997" spans="1:6" ht="25.5" customHeight="1" x14ac:dyDescent="0.2">
      <c r="A997" s="84" t="s">
        <v>8016</v>
      </c>
      <c r="B997" s="85" t="s">
        <v>8017</v>
      </c>
      <c r="C997" s="86" t="s">
        <v>9</v>
      </c>
      <c r="D997" s="87">
        <v>1.721E-2</v>
      </c>
      <c r="E997" s="88">
        <v>81000</v>
      </c>
      <c r="F997" s="89">
        <f>+D997*E997</f>
        <v>1394.01</v>
      </c>
    </row>
    <row r="998" spans="1:6" ht="409.6" hidden="1" customHeight="1" x14ac:dyDescent="0.2"/>
    <row r="999" spans="1:6" ht="25.5" customHeight="1" thickBot="1" x14ac:dyDescent="0.25">
      <c r="A999" s="84" t="s">
        <v>8018</v>
      </c>
      <c r="B999" s="85" t="s">
        <v>8019</v>
      </c>
      <c r="C999" s="86" t="s">
        <v>9</v>
      </c>
      <c r="D999" s="87">
        <v>5.9999999999999995E-4</v>
      </c>
      <c r="E999" s="88">
        <v>1453000</v>
      </c>
      <c r="F999" s="89">
        <f>+D999*E999</f>
        <v>871.8</v>
      </c>
    </row>
    <row r="1000" spans="1:6" ht="409.6" hidden="1" customHeight="1" x14ac:dyDescent="0.2"/>
    <row r="1001" spans="1:6" ht="13.5" customHeight="1" thickBot="1" x14ac:dyDescent="0.25">
      <c r="A1001" s="90" t="s">
        <v>4883</v>
      </c>
      <c r="B1001" s="91"/>
      <c r="C1001" s="92">
        <v>28.0133514649524</v>
      </c>
      <c r="D1001" s="91"/>
      <c r="E1001" s="93" t="s">
        <v>4884</v>
      </c>
      <c r="F1001" s="94">
        <f>SUM(F997:F999)</f>
        <v>2265.81</v>
      </c>
    </row>
    <row r="1002" spans="1:6" ht="0.2" customHeight="1" x14ac:dyDescent="0.2"/>
    <row r="1003" spans="1:6" ht="12.75" customHeight="1" x14ac:dyDescent="0.2">
      <c r="A1003" s="80" t="s">
        <v>4871</v>
      </c>
      <c r="B1003" s="81" t="s">
        <v>4885</v>
      </c>
      <c r="C1003" s="82" t="s">
        <v>4870</v>
      </c>
      <c r="D1003" s="82" t="s">
        <v>4873</v>
      </c>
      <c r="E1003" s="82" t="s">
        <v>4874</v>
      </c>
      <c r="F1003" s="83" t="s">
        <v>4875</v>
      </c>
    </row>
    <row r="1004" spans="1:6" ht="409.6" hidden="1" customHeight="1" x14ac:dyDescent="0.2"/>
    <row r="1005" spans="1:6" ht="25.5" customHeight="1" thickBot="1" x14ac:dyDescent="0.25">
      <c r="A1005" s="84" t="s">
        <v>4912</v>
      </c>
      <c r="B1005" s="85" t="s">
        <v>4913</v>
      </c>
      <c r="C1005" s="86" t="s">
        <v>4888</v>
      </c>
      <c r="D1005" s="87">
        <v>2.9000000000000001E-2</v>
      </c>
      <c r="E1005" s="88">
        <v>184277</v>
      </c>
      <c r="F1005" s="89">
        <f>+D1005*E1005</f>
        <v>5344.0330000000004</v>
      </c>
    </row>
    <row r="1006" spans="1:6" ht="409.6" hidden="1" customHeight="1" x14ac:dyDescent="0.2"/>
    <row r="1007" spans="1:6" ht="13.5" customHeight="1" thickBot="1" x14ac:dyDescent="0.25">
      <c r="A1007" s="90" t="s">
        <v>4893</v>
      </c>
      <c r="B1007" s="91"/>
      <c r="C1007" s="92">
        <v>66.065026579305197</v>
      </c>
      <c r="D1007" s="91"/>
      <c r="E1007" s="93" t="s">
        <v>4884</v>
      </c>
      <c r="F1007" s="94">
        <f>SUM(F1005)</f>
        <v>5344.0330000000004</v>
      </c>
    </row>
    <row r="1008" spans="1:6" ht="0.2" customHeight="1" x14ac:dyDescent="0.2"/>
    <row r="1009" spans="1:6" ht="12.75" customHeight="1" x14ac:dyDescent="0.2">
      <c r="A1009" s="80" t="s">
        <v>4871</v>
      </c>
      <c r="B1009" s="81" t="s">
        <v>4894</v>
      </c>
      <c r="C1009" s="82" t="s">
        <v>4870</v>
      </c>
      <c r="D1009" s="82" t="s">
        <v>4873</v>
      </c>
      <c r="E1009" s="82" t="s">
        <v>4874</v>
      </c>
      <c r="F1009" s="83" t="s">
        <v>4875</v>
      </c>
    </row>
    <row r="1010" spans="1:6" ht="409.6" hidden="1" customHeight="1" x14ac:dyDescent="0.2"/>
    <row r="1011" spans="1:6" ht="25.5" customHeight="1" thickBot="1" x14ac:dyDescent="0.25">
      <c r="A1011" s="84" t="s">
        <v>4895</v>
      </c>
      <c r="B1011" s="85" t="s">
        <v>4896</v>
      </c>
      <c r="C1011" s="86" t="s">
        <v>4897</v>
      </c>
      <c r="D1011" s="87">
        <v>0.05</v>
      </c>
      <c r="E1011" s="88">
        <v>5344</v>
      </c>
      <c r="F1011" s="89">
        <f>+D1011*E1011</f>
        <v>267.2</v>
      </c>
    </row>
    <row r="1012" spans="1:6" ht="409.6" hidden="1" customHeight="1" x14ac:dyDescent="0.2"/>
    <row r="1013" spans="1:6" ht="13.5" customHeight="1" thickBot="1" x14ac:dyDescent="0.25">
      <c r="A1013" s="90" t="s">
        <v>4898</v>
      </c>
      <c r="B1013" s="91"/>
      <c r="C1013" s="92">
        <v>3.3007788354555601</v>
      </c>
      <c r="D1013" s="91"/>
      <c r="E1013" s="93" t="s">
        <v>4884</v>
      </c>
      <c r="F1013" s="94">
        <f>SUM(F1011)</f>
        <v>267.2</v>
      </c>
    </row>
    <row r="1014" spans="1:6" ht="0.2" customHeight="1" x14ac:dyDescent="0.2"/>
    <row r="1015" spans="1:6" ht="12.75" customHeight="1" x14ac:dyDescent="0.2">
      <c r="A1015" s="80" t="s">
        <v>4871</v>
      </c>
      <c r="B1015" s="81" t="s">
        <v>4899</v>
      </c>
      <c r="C1015" s="82" t="s">
        <v>4870</v>
      </c>
      <c r="D1015" s="82" t="s">
        <v>4873</v>
      </c>
      <c r="E1015" s="82" t="s">
        <v>4874</v>
      </c>
      <c r="F1015" s="83" t="s">
        <v>4875</v>
      </c>
    </row>
    <row r="1016" spans="1:6" ht="409.6" hidden="1" customHeight="1" x14ac:dyDescent="0.2"/>
    <row r="1017" spans="1:6" ht="25.5" customHeight="1" thickBot="1" x14ac:dyDescent="0.25">
      <c r="A1017" s="84" t="s">
        <v>5012</v>
      </c>
      <c r="B1017" s="85" t="s">
        <v>5013</v>
      </c>
      <c r="C1017" s="86" t="s">
        <v>109</v>
      </c>
      <c r="D1017" s="87">
        <v>9.1299999999999992E-3</v>
      </c>
      <c r="E1017" s="88">
        <v>23200</v>
      </c>
      <c r="F1017" s="89">
        <f>+D1017*E1017</f>
        <v>211.81599999999997</v>
      </c>
    </row>
    <row r="1018" spans="1:6" ht="409.6" hidden="1" customHeight="1" x14ac:dyDescent="0.2"/>
    <row r="1019" spans="1:6" ht="13.5" customHeight="1" thickBot="1" x14ac:dyDescent="0.25">
      <c r="A1019" s="90" t="s">
        <v>4904</v>
      </c>
      <c r="B1019" s="91"/>
      <c r="C1019" s="92">
        <v>2.6208431202868101</v>
      </c>
      <c r="D1019" s="91"/>
      <c r="E1019" s="93" t="s">
        <v>4884</v>
      </c>
      <c r="F1019" s="94">
        <f>SUM(F1017)</f>
        <v>211.81599999999997</v>
      </c>
    </row>
    <row r="1020" spans="1:6" ht="0.2" customHeight="1" thickBot="1" x14ac:dyDescent="0.25"/>
    <row r="1021" spans="1:6" ht="12.75" customHeight="1" thickBot="1" x14ac:dyDescent="0.3">
      <c r="A1021" s="135" t="s">
        <v>4909</v>
      </c>
      <c r="B1021" s="136"/>
      <c r="C1021" s="136"/>
      <c r="D1021" s="136"/>
      <c r="E1021" s="137"/>
      <c r="F1021" s="165">
        <f>SUM(F1001,F1007,F1013,F1019)</f>
        <v>8088.8590000000004</v>
      </c>
    </row>
    <row r="1022" spans="1:6" ht="12.75" customHeight="1" x14ac:dyDescent="0.2"/>
    <row r="1023" spans="1:6" ht="12.75" customHeight="1" x14ac:dyDescent="0.2"/>
    <row r="1024" spans="1:6" ht="409.6" hidden="1" customHeight="1" x14ac:dyDescent="0.2"/>
    <row r="1025" spans="1:6" ht="12.75" customHeight="1" x14ac:dyDescent="0.25">
      <c r="A1025" s="144" t="s">
        <v>4868</v>
      </c>
      <c r="B1025" s="145"/>
      <c r="C1025" s="145"/>
      <c r="D1025" s="145"/>
      <c r="E1025" s="146"/>
      <c r="F1025" s="147"/>
    </row>
    <row r="1026" spans="1:6" ht="12.75" customHeight="1" x14ac:dyDescent="0.2">
      <c r="A1026" s="138" t="s">
        <v>4696</v>
      </c>
      <c r="B1026" s="139"/>
      <c r="C1026" s="139"/>
      <c r="D1026" s="140"/>
      <c r="E1026" s="76" t="s">
        <v>4869</v>
      </c>
      <c r="F1026" s="77" t="s">
        <v>4870</v>
      </c>
    </row>
    <row r="1027" spans="1:6" ht="12.75" customHeight="1" x14ac:dyDescent="0.2">
      <c r="A1027" s="141"/>
      <c r="B1027" s="142"/>
      <c r="C1027" s="142"/>
      <c r="D1027" s="143"/>
      <c r="E1027" s="78" t="s">
        <v>9005</v>
      </c>
      <c r="F1027" s="79" t="s">
        <v>117</v>
      </c>
    </row>
    <row r="1028" spans="1:6" ht="409.6" hidden="1" customHeight="1" x14ac:dyDescent="0.2"/>
    <row r="1029" spans="1:6" ht="12.75" customHeight="1" x14ac:dyDescent="0.2">
      <c r="A1029" s="80" t="s">
        <v>4871</v>
      </c>
      <c r="B1029" s="81" t="s">
        <v>4872</v>
      </c>
      <c r="C1029" s="82" t="s">
        <v>4870</v>
      </c>
      <c r="D1029" s="82" t="s">
        <v>4873</v>
      </c>
      <c r="E1029" s="82" t="s">
        <v>4874</v>
      </c>
      <c r="F1029" s="83" t="s">
        <v>4875</v>
      </c>
    </row>
    <row r="1030" spans="1:6" ht="409.6" hidden="1" customHeight="1" x14ac:dyDescent="0.2"/>
    <row r="1031" spans="1:6" ht="25.5" customHeight="1" thickBot="1" x14ac:dyDescent="0.25">
      <c r="A1031" s="84" t="s">
        <v>5204</v>
      </c>
      <c r="B1031" s="85" t="s">
        <v>5205</v>
      </c>
      <c r="C1031" s="86" t="s">
        <v>7</v>
      </c>
      <c r="D1031" s="87">
        <v>0.309</v>
      </c>
      <c r="E1031" s="88">
        <v>18795</v>
      </c>
      <c r="F1031" s="89">
        <f>+D1031*E1031</f>
        <v>5807.6549999999997</v>
      </c>
    </row>
    <row r="1032" spans="1:6" ht="409.6" hidden="1" customHeight="1" x14ac:dyDescent="0.2"/>
    <row r="1033" spans="1:6" ht="13.5" customHeight="1" thickBot="1" x14ac:dyDescent="0.25">
      <c r="A1033" s="90" t="s">
        <v>4883</v>
      </c>
      <c r="B1033" s="91"/>
      <c r="C1033" s="92">
        <v>40.6267487409065</v>
      </c>
      <c r="D1033" s="91"/>
      <c r="E1033" s="93" t="s">
        <v>4884</v>
      </c>
      <c r="F1033" s="94">
        <f>SUM(F1031)</f>
        <v>5807.6549999999997</v>
      </c>
    </row>
    <row r="1034" spans="1:6" ht="0.2" customHeight="1" x14ac:dyDescent="0.2"/>
    <row r="1035" spans="1:6" ht="12.75" customHeight="1" x14ac:dyDescent="0.2">
      <c r="A1035" s="80" t="s">
        <v>4871</v>
      </c>
      <c r="B1035" s="81" t="s">
        <v>4885</v>
      </c>
      <c r="C1035" s="82" t="s">
        <v>4870</v>
      </c>
      <c r="D1035" s="82" t="s">
        <v>4873</v>
      </c>
      <c r="E1035" s="82" t="s">
        <v>4874</v>
      </c>
      <c r="F1035" s="83" t="s">
        <v>4875</v>
      </c>
    </row>
    <row r="1036" spans="1:6" ht="409.6" hidden="1" customHeight="1" x14ac:dyDescent="0.2"/>
    <row r="1037" spans="1:6" ht="25.5" customHeight="1" thickBot="1" x14ac:dyDescent="0.25">
      <c r="A1037" s="84" t="s">
        <v>5284</v>
      </c>
      <c r="B1037" s="85" t="s">
        <v>5285</v>
      </c>
      <c r="C1037" s="86" t="s">
        <v>4888</v>
      </c>
      <c r="D1037" s="87">
        <v>2.5000000000000001E-2</v>
      </c>
      <c r="E1037" s="88">
        <v>222303</v>
      </c>
      <c r="F1037" s="89">
        <f>+D1037*E1037</f>
        <v>5557.5750000000007</v>
      </c>
    </row>
    <row r="1038" spans="1:6" ht="409.6" hidden="1" customHeight="1" x14ac:dyDescent="0.2"/>
    <row r="1039" spans="1:6" ht="13.5" customHeight="1" thickBot="1" x14ac:dyDescent="0.25">
      <c r="A1039" s="90" t="s">
        <v>4893</v>
      </c>
      <c r="B1039" s="91"/>
      <c r="C1039" s="92">
        <v>38.878007834359302</v>
      </c>
      <c r="D1039" s="91"/>
      <c r="E1039" s="93" t="s">
        <v>4884</v>
      </c>
      <c r="F1039" s="94">
        <f>SUM(F1037)</f>
        <v>5557.5750000000007</v>
      </c>
    </row>
    <row r="1040" spans="1:6" ht="0.2" customHeight="1" x14ac:dyDescent="0.2"/>
    <row r="1041" spans="1:6" ht="12.75" customHeight="1" x14ac:dyDescent="0.2">
      <c r="A1041" s="80" t="s">
        <v>4871</v>
      </c>
      <c r="B1041" s="81" t="s">
        <v>4894</v>
      </c>
      <c r="C1041" s="82" t="s">
        <v>4870</v>
      </c>
      <c r="D1041" s="82" t="s">
        <v>4873</v>
      </c>
      <c r="E1041" s="82" t="s">
        <v>4874</v>
      </c>
      <c r="F1041" s="83" t="s">
        <v>4875</v>
      </c>
    </row>
    <row r="1042" spans="1:6" ht="409.6" hidden="1" customHeight="1" x14ac:dyDescent="0.2"/>
    <row r="1043" spans="1:6" ht="25.5" customHeight="1" thickBot="1" x14ac:dyDescent="0.25">
      <c r="A1043" s="84" t="s">
        <v>4895</v>
      </c>
      <c r="B1043" s="85" t="s">
        <v>4896</v>
      </c>
      <c r="C1043" s="86" t="s">
        <v>4897</v>
      </c>
      <c r="D1043" s="87">
        <v>0.05</v>
      </c>
      <c r="E1043" s="88">
        <v>5558</v>
      </c>
      <c r="F1043" s="89">
        <f>+D1043*E1043</f>
        <v>277.90000000000003</v>
      </c>
    </row>
    <row r="1044" spans="1:6" ht="409.6" hidden="1" customHeight="1" x14ac:dyDescent="0.2"/>
    <row r="1045" spans="1:6" ht="13.5" customHeight="1" thickBot="1" x14ac:dyDescent="0.25">
      <c r="A1045" s="90" t="s">
        <v>4898</v>
      </c>
      <c r="B1045" s="91"/>
      <c r="C1045" s="92">
        <v>1.9445998880805799</v>
      </c>
      <c r="D1045" s="91"/>
      <c r="E1045" s="93" t="s">
        <v>4884</v>
      </c>
      <c r="F1045" s="94">
        <f>SUM(F1043)</f>
        <v>277.90000000000003</v>
      </c>
    </row>
    <row r="1046" spans="1:6" ht="0.2" customHeight="1" x14ac:dyDescent="0.2"/>
    <row r="1047" spans="1:6" ht="12.75" customHeight="1" x14ac:dyDescent="0.2">
      <c r="A1047" s="80" t="s">
        <v>4871</v>
      </c>
      <c r="B1047" s="81" t="s">
        <v>4899</v>
      </c>
      <c r="C1047" s="82" t="s">
        <v>4870</v>
      </c>
      <c r="D1047" s="82" t="s">
        <v>4873</v>
      </c>
      <c r="E1047" s="82" t="s">
        <v>4874</v>
      </c>
      <c r="F1047" s="83" t="s">
        <v>4875</v>
      </c>
    </row>
    <row r="1048" spans="1:6" ht="409.6" hidden="1" customHeight="1" x14ac:dyDescent="0.2"/>
    <row r="1049" spans="1:6" ht="25.5" customHeight="1" thickBot="1" x14ac:dyDescent="0.25">
      <c r="A1049" s="84" t="s">
        <v>5012</v>
      </c>
      <c r="B1049" s="85" t="s">
        <v>5013</v>
      </c>
      <c r="C1049" s="86" t="s">
        <v>109</v>
      </c>
      <c r="D1049" s="87">
        <v>0.11429</v>
      </c>
      <c r="E1049" s="88">
        <v>23200</v>
      </c>
      <c r="F1049" s="89">
        <f>+D1049*E1049</f>
        <v>2651.5280000000002</v>
      </c>
    </row>
    <row r="1050" spans="1:6" ht="409.6" hidden="1" customHeight="1" x14ac:dyDescent="0.2"/>
    <row r="1051" spans="1:6" ht="13.5" customHeight="1" thickBot="1" x14ac:dyDescent="0.25">
      <c r="A1051" s="90" t="s">
        <v>4904</v>
      </c>
      <c r="B1051" s="91"/>
      <c r="C1051" s="92">
        <v>18.550643536653599</v>
      </c>
      <c r="D1051" s="91"/>
      <c r="E1051" s="93" t="s">
        <v>4884</v>
      </c>
      <c r="F1051" s="94">
        <f>SUM(F1049)</f>
        <v>2651.5280000000002</v>
      </c>
    </row>
    <row r="1052" spans="1:6" ht="0.2" customHeight="1" thickBot="1" x14ac:dyDescent="0.25"/>
    <row r="1053" spans="1:6" ht="12.75" customHeight="1" thickBot="1" x14ac:dyDescent="0.3">
      <c r="A1053" s="135" t="s">
        <v>4909</v>
      </c>
      <c r="B1053" s="136"/>
      <c r="C1053" s="136"/>
      <c r="D1053" s="136"/>
      <c r="E1053" s="137"/>
      <c r="F1053" s="165">
        <f>SUM(F1033,F1039,F1045,F1051)</f>
        <v>14294.657999999999</v>
      </c>
    </row>
    <row r="1054" spans="1:6" ht="12.75" customHeight="1" x14ac:dyDescent="0.2"/>
    <row r="1055" spans="1:6" ht="12.75" customHeight="1" x14ac:dyDescent="0.2"/>
    <row r="1056" spans="1:6" ht="409.6" hidden="1" customHeight="1" x14ac:dyDescent="0.2"/>
    <row r="1057" spans="1:6" ht="12.75" customHeight="1" x14ac:dyDescent="0.25">
      <c r="A1057" s="144" t="s">
        <v>4868</v>
      </c>
      <c r="B1057" s="145"/>
      <c r="C1057" s="145"/>
      <c r="D1057" s="145"/>
      <c r="E1057" s="146"/>
      <c r="F1057" s="147"/>
    </row>
    <row r="1058" spans="1:6" ht="12.75" customHeight="1" x14ac:dyDescent="0.2">
      <c r="A1058" s="138" t="s">
        <v>4698</v>
      </c>
      <c r="B1058" s="139"/>
      <c r="C1058" s="139"/>
      <c r="D1058" s="140"/>
      <c r="E1058" s="76" t="s">
        <v>4869</v>
      </c>
      <c r="F1058" s="77" t="s">
        <v>4870</v>
      </c>
    </row>
    <row r="1059" spans="1:6" ht="12.75" customHeight="1" x14ac:dyDescent="0.2">
      <c r="A1059" s="141"/>
      <c r="B1059" s="142"/>
      <c r="C1059" s="142"/>
      <c r="D1059" s="143"/>
      <c r="E1059" s="78" t="s">
        <v>9006</v>
      </c>
      <c r="F1059" s="79" t="s">
        <v>117</v>
      </c>
    </row>
    <row r="1060" spans="1:6" ht="409.6" hidden="1" customHeight="1" x14ac:dyDescent="0.2"/>
    <row r="1061" spans="1:6" ht="12.75" customHeight="1" x14ac:dyDescent="0.2">
      <c r="A1061" s="80" t="s">
        <v>4871</v>
      </c>
      <c r="B1061" s="81" t="s">
        <v>4872</v>
      </c>
      <c r="C1061" s="82" t="s">
        <v>4870</v>
      </c>
      <c r="D1061" s="82" t="s">
        <v>4873</v>
      </c>
      <c r="E1061" s="82" t="s">
        <v>4874</v>
      </c>
      <c r="F1061" s="83" t="s">
        <v>4875</v>
      </c>
    </row>
    <row r="1062" spans="1:6" ht="409.6" hidden="1" customHeight="1" x14ac:dyDescent="0.2"/>
    <row r="1063" spans="1:6" ht="25.5" customHeight="1" x14ac:dyDescent="0.2">
      <c r="A1063" s="84" t="s">
        <v>8016</v>
      </c>
      <c r="B1063" s="85" t="s">
        <v>8017</v>
      </c>
      <c r="C1063" s="86" t="s">
        <v>9</v>
      </c>
      <c r="D1063" s="87">
        <v>5.9999999999999995E-4</v>
      </c>
      <c r="E1063" s="88">
        <v>81000</v>
      </c>
      <c r="F1063" s="89">
        <f>+D1063*E1063</f>
        <v>48.599999999999994</v>
      </c>
    </row>
    <row r="1064" spans="1:6" ht="409.6" hidden="1" customHeight="1" x14ac:dyDescent="0.2"/>
    <row r="1065" spans="1:6" ht="25.5" customHeight="1" thickBot="1" x14ac:dyDescent="0.25">
      <c r="A1065" s="84" t="s">
        <v>8018</v>
      </c>
      <c r="B1065" s="85" t="s">
        <v>8019</v>
      </c>
      <c r="C1065" s="86" t="s">
        <v>9</v>
      </c>
      <c r="D1065" s="87">
        <v>5.9999999999999995E-4</v>
      </c>
      <c r="E1065" s="88">
        <v>1453000</v>
      </c>
      <c r="F1065" s="89">
        <f>+D1065*E1065</f>
        <v>871.8</v>
      </c>
    </row>
    <row r="1066" spans="1:6" ht="409.6" hidden="1" customHeight="1" x14ac:dyDescent="0.2"/>
    <row r="1067" spans="1:6" ht="13.5" customHeight="1" thickBot="1" x14ac:dyDescent="0.25">
      <c r="A1067" s="90" t="s">
        <v>4883</v>
      </c>
      <c r="B1067" s="91"/>
      <c r="C1067" s="92">
        <v>16.496507254164399</v>
      </c>
      <c r="D1067" s="91"/>
      <c r="E1067" s="93" t="s">
        <v>4884</v>
      </c>
      <c r="F1067" s="94">
        <f>SUM(F1063:F1065)</f>
        <v>920.4</v>
      </c>
    </row>
    <row r="1068" spans="1:6" ht="0.2" customHeight="1" x14ac:dyDescent="0.2"/>
    <row r="1069" spans="1:6" ht="12.75" customHeight="1" x14ac:dyDescent="0.2">
      <c r="A1069" s="80" t="s">
        <v>4871</v>
      </c>
      <c r="B1069" s="81" t="s">
        <v>4885</v>
      </c>
      <c r="C1069" s="82" t="s">
        <v>4870</v>
      </c>
      <c r="D1069" s="82" t="s">
        <v>4873</v>
      </c>
      <c r="E1069" s="82" t="s">
        <v>4874</v>
      </c>
      <c r="F1069" s="83" t="s">
        <v>4875</v>
      </c>
    </row>
    <row r="1070" spans="1:6" ht="409.6" hidden="1" customHeight="1" x14ac:dyDescent="0.2"/>
    <row r="1071" spans="1:6" ht="25.5" customHeight="1" thickBot="1" x14ac:dyDescent="0.25">
      <c r="A1071" s="84" t="s">
        <v>4912</v>
      </c>
      <c r="B1071" s="85" t="s">
        <v>4913</v>
      </c>
      <c r="C1071" s="86" t="s">
        <v>4888</v>
      </c>
      <c r="D1071" s="87">
        <v>2.3E-2</v>
      </c>
      <c r="E1071" s="88">
        <v>184277</v>
      </c>
      <c r="F1071" s="89">
        <f>+D1071*E1071</f>
        <v>4238.3710000000001</v>
      </c>
    </row>
    <row r="1072" spans="1:6" ht="409.6" hidden="1" customHeight="1" x14ac:dyDescent="0.2"/>
    <row r="1073" spans="1:6" ht="13.5" customHeight="1" thickBot="1" x14ac:dyDescent="0.25">
      <c r="A1073" s="90" t="s">
        <v>4893</v>
      </c>
      <c r="B1073" s="91"/>
      <c r="C1073" s="92">
        <v>75.909009493104094</v>
      </c>
      <c r="D1073" s="91"/>
      <c r="E1073" s="93" t="s">
        <v>4884</v>
      </c>
      <c r="F1073" s="94">
        <f>SUM(F1071)</f>
        <v>4238.3710000000001</v>
      </c>
    </row>
    <row r="1074" spans="1:6" ht="0.2" customHeight="1" x14ac:dyDescent="0.2"/>
    <row r="1075" spans="1:6" ht="12.75" customHeight="1" x14ac:dyDescent="0.2">
      <c r="A1075" s="80" t="s">
        <v>4871</v>
      </c>
      <c r="B1075" s="81" t="s">
        <v>4894</v>
      </c>
      <c r="C1075" s="82" t="s">
        <v>4870</v>
      </c>
      <c r="D1075" s="82" t="s">
        <v>4873</v>
      </c>
      <c r="E1075" s="82" t="s">
        <v>4874</v>
      </c>
      <c r="F1075" s="83" t="s">
        <v>4875</v>
      </c>
    </row>
    <row r="1076" spans="1:6" ht="409.6" hidden="1" customHeight="1" x14ac:dyDescent="0.2"/>
    <row r="1077" spans="1:6" ht="25.5" customHeight="1" thickBot="1" x14ac:dyDescent="0.25">
      <c r="A1077" s="84" t="s">
        <v>4895</v>
      </c>
      <c r="B1077" s="85" t="s">
        <v>4896</v>
      </c>
      <c r="C1077" s="86" t="s">
        <v>4897</v>
      </c>
      <c r="D1077" s="87">
        <v>0.05</v>
      </c>
      <c r="E1077" s="88">
        <v>4238</v>
      </c>
      <c r="F1077" s="89">
        <f>+D1077*E1077</f>
        <v>211.9</v>
      </c>
    </row>
    <row r="1078" spans="1:6" ht="409.6" hidden="1" customHeight="1" x14ac:dyDescent="0.2"/>
    <row r="1079" spans="1:6" ht="13.5" customHeight="1" thickBot="1" x14ac:dyDescent="0.25">
      <c r="A1079" s="90" t="s">
        <v>4898</v>
      </c>
      <c r="B1079" s="91"/>
      <c r="C1079" s="92">
        <v>3.79724162636575</v>
      </c>
      <c r="D1079" s="91"/>
      <c r="E1079" s="93" t="s">
        <v>4884</v>
      </c>
      <c r="F1079" s="94">
        <f>SUM(F1077)</f>
        <v>211.9</v>
      </c>
    </row>
    <row r="1080" spans="1:6" ht="0.2" customHeight="1" x14ac:dyDescent="0.2"/>
    <row r="1081" spans="1:6" ht="12.75" customHeight="1" x14ac:dyDescent="0.2">
      <c r="A1081" s="80" t="s">
        <v>4871</v>
      </c>
      <c r="B1081" s="81" t="s">
        <v>4899</v>
      </c>
      <c r="C1081" s="82" t="s">
        <v>4870</v>
      </c>
      <c r="D1081" s="82" t="s">
        <v>4873</v>
      </c>
      <c r="E1081" s="82" t="s">
        <v>4874</v>
      </c>
      <c r="F1081" s="83" t="s">
        <v>4875</v>
      </c>
    </row>
    <row r="1082" spans="1:6" ht="409.6" hidden="1" customHeight="1" x14ac:dyDescent="0.2"/>
    <row r="1083" spans="1:6" ht="25.5" customHeight="1" thickBot="1" x14ac:dyDescent="0.25">
      <c r="A1083" s="84" t="s">
        <v>5012</v>
      </c>
      <c r="B1083" s="85" t="s">
        <v>5013</v>
      </c>
      <c r="C1083" s="86" t="s">
        <v>109</v>
      </c>
      <c r="D1083" s="87">
        <v>9.1299999999999992E-3</v>
      </c>
      <c r="E1083" s="88">
        <v>23200</v>
      </c>
      <c r="F1083" s="89">
        <f>+D1083*E1083</f>
        <v>211.81599999999997</v>
      </c>
    </row>
    <row r="1084" spans="1:6" ht="409.6" hidden="1" customHeight="1" x14ac:dyDescent="0.2"/>
    <row r="1085" spans="1:6" ht="13.5" customHeight="1" thickBot="1" x14ac:dyDescent="0.25">
      <c r="A1085" s="90" t="s">
        <v>4904</v>
      </c>
      <c r="B1085" s="91"/>
      <c r="C1085" s="92">
        <v>3.79724162636575</v>
      </c>
      <c r="D1085" s="91"/>
      <c r="E1085" s="166" t="s">
        <v>4884</v>
      </c>
      <c r="F1085" s="167">
        <f>SUM(F1083)</f>
        <v>211.81599999999997</v>
      </c>
    </row>
    <row r="1086" spans="1:6" ht="0.2" customHeight="1" thickBot="1" x14ac:dyDescent="0.25">
      <c r="F1086" s="168"/>
    </row>
    <row r="1087" spans="1:6" ht="12.75" customHeight="1" thickBot="1" x14ac:dyDescent="0.3">
      <c r="A1087" s="135" t="s">
        <v>4909</v>
      </c>
      <c r="B1087" s="136"/>
      <c r="C1087" s="136"/>
      <c r="D1087" s="136"/>
      <c r="E1087" s="136"/>
      <c r="F1087" s="165">
        <f>SUM(F1067,F1073,F1079,F1085)</f>
        <v>5582.4869999999992</v>
      </c>
    </row>
    <row r="1088" spans="1:6" ht="12.75" customHeight="1" x14ac:dyDescent="0.2"/>
    <row r="1089" spans="1:6" ht="12.75" customHeight="1" x14ac:dyDescent="0.2"/>
    <row r="1090" spans="1:6" ht="409.6" hidden="1" customHeight="1" x14ac:dyDescent="0.2"/>
    <row r="1091" spans="1:6" ht="12.75" customHeight="1" x14ac:dyDescent="0.25">
      <c r="A1091" s="144" t="s">
        <v>4868</v>
      </c>
      <c r="B1091" s="145"/>
      <c r="C1091" s="145"/>
      <c r="D1091" s="145"/>
      <c r="E1091" s="146"/>
      <c r="F1091" s="147"/>
    </row>
    <row r="1092" spans="1:6" ht="12.75" customHeight="1" x14ac:dyDescent="0.2">
      <c r="A1092" s="138" t="s">
        <v>4700</v>
      </c>
      <c r="B1092" s="139"/>
      <c r="C1092" s="139"/>
      <c r="D1092" s="140"/>
      <c r="E1092" s="76" t="s">
        <v>4869</v>
      </c>
      <c r="F1092" s="77" t="s">
        <v>4870</v>
      </c>
    </row>
    <row r="1093" spans="1:6" ht="12.75" customHeight="1" x14ac:dyDescent="0.2">
      <c r="A1093" s="141"/>
      <c r="B1093" s="142"/>
      <c r="C1093" s="142"/>
      <c r="D1093" s="143"/>
      <c r="E1093" s="78" t="s">
        <v>9007</v>
      </c>
      <c r="F1093" s="79" t="s">
        <v>117</v>
      </c>
    </row>
    <row r="1094" spans="1:6" ht="409.6" hidden="1" customHeight="1" x14ac:dyDescent="0.2"/>
    <row r="1095" spans="1:6" ht="12.75" customHeight="1" x14ac:dyDescent="0.2">
      <c r="A1095" s="80" t="s">
        <v>4871</v>
      </c>
      <c r="B1095" s="81" t="s">
        <v>4872</v>
      </c>
      <c r="C1095" s="82" t="s">
        <v>4870</v>
      </c>
      <c r="D1095" s="82" t="s">
        <v>4873</v>
      </c>
      <c r="E1095" s="82" t="s">
        <v>4874</v>
      </c>
      <c r="F1095" s="83" t="s">
        <v>4875</v>
      </c>
    </row>
    <row r="1096" spans="1:6" ht="409.6" hidden="1" customHeight="1" x14ac:dyDescent="0.2"/>
    <row r="1097" spans="1:6" ht="25.5" customHeight="1" x14ac:dyDescent="0.2">
      <c r="A1097" s="84" t="s">
        <v>8016</v>
      </c>
      <c r="B1097" s="85" t="s">
        <v>8017</v>
      </c>
      <c r="C1097" s="86" t="s">
        <v>9</v>
      </c>
      <c r="D1097" s="87">
        <v>5.9999999999999995E-4</v>
      </c>
      <c r="E1097" s="88">
        <v>81000</v>
      </c>
      <c r="F1097" s="89">
        <f>+D1097*E1097</f>
        <v>48.599999999999994</v>
      </c>
    </row>
    <row r="1098" spans="1:6" ht="409.6" hidden="1" customHeight="1" x14ac:dyDescent="0.2"/>
    <row r="1099" spans="1:6" ht="25.5" customHeight="1" thickBot="1" x14ac:dyDescent="0.25">
      <c r="A1099" s="84" t="s">
        <v>8018</v>
      </c>
      <c r="B1099" s="85" t="s">
        <v>8019</v>
      </c>
      <c r="C1099" s="86" t="s">
        <v>9</v>
      </c>
      <c r="D1099" s="87">
        <v>5.9999999999999995E-4</v>
      </c>
      <c r="E1099" s="88">
        <v>1453000</v>
      </c>
      <c r="F1099" s="89">
        <f>+D1099*E1099</f>
        <v>871.8</v>
      </c>
    </row>
    <row r="1100" spans="1:6" ht="409.6" hidden="1" customHeight="1" x14ac:dyDescent="0.2"/>
    <row r="1101" spans="1:6" ht="13.5" customHeight="1" thickBot="1" x14ac:dyDescent="0.25">
      <c r="A1101" s="90" t="s">
        <v>4883</v>
      </c>
      <c r="B1101" s="91"/>
      <c r="C1101" s="92">
        <v>19.223544145272399</v>
      </c>
      <c r="D1101" s="91"/>
      <c r="E1101" s="93" t="s">
        <v>4884</v>
      </c>
      <c r="F1101" s="94">
        <f>SUM(F1097:F1099)</f>
        <v>920.4</v>
      </c>
    </row>
    <row r="1102" spans="1:6" ht="0.2" customHeight="1" x14ac:dyDescent="0.2"/>
    <row r="1103" spans="1:6" ht="12.75" customHeight="1" x14ac:dyDescent="0.2">
      <c r="A1103" s="80" t="s">
        <v>4871</v>
      </c>
      <c r="B1103" s="81" t="s">
        <v>4885</v>
      </c>
      <c r="C1103" s="82" t="s">
        <v>4870</v>
      </c>
      <c r="D1103" s="82" t="s">
        <v>4873</v>
      </c>
      <c r="E1103" s="82" t="s">
        <v>4874</v>
      </c>
      <c r="F1103" s="83" t="s">
        <v>4875</v>
      </c>
    </row>
    <row r="1104" spans="1:6" ht="409.6" hidden="1" customHeight="1" x14ac:dyDescent="0.2"/>
    <row r="1105" spans="1:6" ht="25.5" customHeight="1" thickBot="1" x14ac:dyDescent="0.25">
      <c r="A1105" s="84" t="s">
        <v>4912</v>
      </c>
      <c r="B1105" s="85" t="s">
        <v>4913</v>
      </c>
      <c r="C1105" s="86" t="s">
        <v>4888</v>
      </c>
      <c r="D1105" s="87">
        <v>0.02</v>
      </c>
      <c r="E1105" s="88">
        <v>184277</v>
      </c>
      <c r="F1105" s="89">
        <f>+D1105*E1105</f>
        <v>3685.54</v>
      </c>
    </row>
    <row r="1106" spans="1:6" ht="409.6" hidden="1" customHeight="1" x14ac:dyDescent="0.2"/>
    <row r="1107" spans="1:6" ht="13.5" customHeight="1" thickBot="1" x14ac:dyDescent="0.25">
      <c r="A1107" s="90" t="s">
        <v>4893</v>
      </c>
      <c r="B1107" s="91"/>
      <c r="C1107" s="92">
        <v>76.935921519515801</v>
      </c>
      <c r="D1107" s="91"/>
      <c r="E1107" s="93" t="s">
        <v>4884</v>
      </c>
      <c r="F1107" s="94">
        <f>SUM(F1105)</f>
        <v>3685.54</v>
      </c>
    </row>
    <row r="1108" spans="1:6" ht="0.2" customHeight="1" x14ac:dyDescent="0.2"/>
    <row r="1109" spans="1:6" ht="12.75" customHeight="1" x14ac:dyDescent="0.2">
      <c r="A1109" s="80" t="s">
        <v>4871</v>
      </c>
      <c r="B1109" s="81" t="s">
        <v>4894</v>
      </c>
      <c r="C1109" s="82" t="s">
        <v>4870</v>
      </c>
      <c r="D1109" s="82" t="s">
        <v>4873</v>
      </c>
      <c r="E1109" s="82" t="s">
        <v>4874</v>
      </c>
      <c r="F1109" s="83" t="s">
        <v>4875</v>
      </c>
    </row>
    <row r="1110" spans="1:6" ht="409.6" hidden="1" customHeight="1" x14ac:dyDescent="0.2"/>
    <row r="1111" spans="1:6" ht="25.5" customHeight="1" thickBot="1" x14ac:dyDescent="0.25">
      <c r="A1111" s="84" t="s">
        <v>4895</v>
      </c>
      <c r="B1111" s="85" t="s">
        <v>4896</v>
      </c>
      <c r="C1111" s="86" t="s">
        <v>4897</v>
      </c>
      <c r="D1111" s="87">
        <v>0.05</v>
      </c>
      <c r="E1111" s="88">
        <v>3686</v>
      </c>
      <c r="F1111" s="89">
        <f>+D1111*E1111</f>
        <v>184.3</v>
      </c>
    </row>
    <row r="1112" spans="1:6" ht="409.6" hidden="1" customHeight="1" x14ac:dyDescent="0.2"/>
    <row r="1113" spans="1:6" ht="13.5" customHeight="1" thickBot="1" x14ac:dyDescent="0.25">
      <c r="A1113" s="90" t="s">
        <v>4898</v>
      </c>
      <c r="B1113" s="91"/>
      <c r="C1113" s="92">
        <v>3.8405343352118599</v>
      </c>
      <c r="D1113" s="91"/>
      <c r="E1113" s="93" t="s">
        <v>4884</v>
      </c>
      <c r="F1113" s="94">
        <f>SUM(F1111)</f>
        <v>184.3</v>
      </c>
    </row>
    <row r="1114" spans="1:6" ht="0.2" customHeight="1" thickBot="1" x14ac:dyDescent="0.25"/>
    <row r="1115" spans="1:6" ht="12.75" customHeight="1" thickBot="1" x14ac:dyDescent="0.3">
      <c r="A1115" s="135" t="s">
        <v>4909</v>
      </c>
      <c r="B1115" s="136"/>
      <c r="C1115" s="136"/>
      <c r="D1115" s="136"/>
      <c r="E1115" s="137"/>
      <c r="F1115" s="165">
        <f>SUM(F1101,F1107,F1113)</f>
        <v>4790.24</v>
      </c>
    </row>
    <row r="1116" spans="1:6" ht="12.75" customHeight="1" x14ac:dyDescent="0.2"/>
    <row r="1117" spans="1:6" ht="12.75" customHeight="1" x14ac:dyDescent="0.2"/>
    <row r="1118" spans="1:6" ht="409.6" hidden="1" customHeight="1" x14ac:dyDescent="0.2"/>
    <row r="1119" spans="1:6" ht="12.75" customHeight="1" x14ac:dyDescent="0.25">
      <c r="A1119" s="144" t="s">
        <v>4868</v>
      </c>
      <c r="B1119" s="145"/>
      <c r="C1119" s="145"/>
      <c r="D1119" s="145"/>
      <c r="E1119" s="146"/>
      <c r="F1119" s="147"/>
    </row>
    <row r="1120" spans="1:6" ht="12.75" customHeight="1" x14ac:dyDescent="0.2">
      <c r="A1120" s="138" t="s">
        <v>4706</v>
      </c>
      <c r="B1120" s="139"/>
      <c r="C1120" s="139"/>
      <c r="D1120" s="140"/>
      <c r="E1120" s="76" t="s">
        <v>4869</v>
      </c>
      <c r="F1120" s="77" t="s">
        <v>4870</v>
      </c>
    </row>
    <row r="1121" spans="1:6" ht="12.75" customHeight="1" x14ac:dyDescent="0.2">
      <c r="A1121" s="141"/>
      <c r="B1121" s="142"/>
      <c r="C1121" s="142"/>
      <c r="D1121" s="143"/>
      <c r="E1121" s="78" t="s">
        <v>4660</v>
      </c>
      <c r="F1121" s="79" t="s">
        <v>117</v>
      </c>
    </row>
    <row r="1122" spans="1:6" ht="409.6" hidden="1" customHeight="1" x14ac:dyDescent="0.2"/>
    <row r="1123" spans="1:6" ht="12.75" customHeight="1" x14ac:dyDescent="0.2">
      <c r="A1123" s="80" t="s">
        <v>4871</v>
      </c>
      <c r="B1123" s="81" t="s">
        <v>4885</v>
      </c>
      <c r="C1123" s="82" t="s">
        <v>4870</v>
      </c>
      <c r="D1123" s="82" t="s">
        <v>4873</v>
      </c>
      <c r="E1123" s="82" t="s">
        <v>4874</v>
      </c>
      <c r="F1123" s="83" t="s">
        <v>4875</v>
      </c>
    </row>
    <row r="1124" spans="1:6" ht="409.6" hidden="1" customHeight="1" x14ac:dyDescent="0.2"/>
    <row r="1125" spans="1:6" ht="25.5" customHeight="1" x14ac:dyDescent="0.2">
      <c r="A1125" s="84" t="s">
        <v>4912</v>
      </c>
      <c r="B1125" s="85" t="s">
        <v>4913</v>
      </c>
      <c r="C1125" s="86" t="s">
        <v>4888</v>
      </c>
      <c r="D1125" s="87">
        <v>1.41E-3</v>
      </c>
      <c r="E1125" s="88">
        <v>184277</v>
      </c>
      <c r="F1125" s="89">
        <f>+D1125*E1125</f>
        <v>259.83057000000002</v>
      </c>
    </row>
    <row r="1126" spans="1:6" ht="409.6" hidden="1" customHeight="1" x14ac:dyDescent="0.2"/>
    <row r="1127" spans="1:6" ht="25.5" customHeight="1" thickBot="1" x14ac:dyDescent="0.25">
      <c r="A1127" s="84" t="s">
        <v>4918</v>
      </c>
      <c r="B1127" s="85" t="s">
        <v>4919</v>
      </c>
      <c r="C1127" s="86" t="s">
        <v>4888</v>
      </c>
      <c r="D1127" s="87">
        <v>1.32E-3</v>
      </c>
      <c r="E1127" s="88">
        <v>67276</v>
      </c>
      <c r="F1127" s="89">
        <f>+D1127*E1127</f>
        <v>88.804320000000004</v>
      </c>
    </row>
    <row r="1128" spans="1:6" ht="409.6" hidden="1" customHeight="1" x14ac:dyDescent="0.2"/>
    <row r="1129" spans="1:6" ht="13.5" customHeight="1" thickBot="1" x14ac:dyDescent="0.25">
      <c r="A1129" s="90" t="s">
        <v>4893</v>
      </c>
      <c r="B1129" s="91"/>
      <c r="C1129" s="92">
        <v>11.834520176331001</v>
      </c>
      <c r="D1129" s="91"/>
      <c r="E1129" s="93" t="s">
        <v>4884</v>
      </c>
      <c r="F1129" s="94">
        <v>349</v>
      </c>
    </row>
    <row r="1130" spans="1:6" ht="0.2" customHeight="1" x14ac:dyDescent="0.2"/>
    <row r="1131" spans="1:6" ht="12.75" customHeight="1" x14ac:dyDescent="0.2">
      <c r="A1131" s="80" t="s">
        <v>4871</v>
      </c>
      <c r="B1131" s="81" t="s">
        <v>4894</v>
      </c>
      <c r="C1131" s="82" t="s">
        <v>4870</v>
      </c>
      <c r="D1131" s="82" t="s">
        <v>4873</v>
      </c>
      <c r="E1131" s="82" t="s">
        <v>4874</v>
      </c>
      <c r="F1131" s="83" t="s">
        <v>4875</v>
      </c>
    </row>
    <row r="1132" spans="1:6" ht="409.6" hidden="1" customHeight="1" x14ac:dyDescent="0.2"/>
    <row r="1133" spans="1:6" ht="25.5" customHeight="1" thickBot="1" x14ac:dyDescent="0.25">
      <c r="A1133" s="84" t="s">
        <v>4895</v>
      </c>
      <c r="B1133" s="85" t="s">
        <v>4896</v>
      </c>
      <c r="C1133" s="86" t="s">
        <v>4897</v>
      </c>
      <c r="D1133" s="87">
        <v>0.05</v>
      </c>
      <c r="E1133" s="88">
        <v>349</v>
      </c>
      <c r="F1133" s="89">
        <f>+D1133*E1133</f>
        <v>17.45</v>
      </c>
    </row>
    <row r="1134" spans="1:6" ht="409.6" hidden="1" customHeight="1" x14ac:dyDescent="0.2"/>
    <row r="1135" spans="1:6" ht="13.5" customHeight="1" thickBot="1" x14ac:dyDescent="0.25">
      <c r="A1135" s="90" t="s">
        <v>4898</v>
      </c>
      <c r="B1135" s="91"/>
      <c r="C1135" s="92">
        <v>0.57646659884706697</v>
      </c>
      <c r="D1135" s="91"/>
      <c r="E1135" s="93" t="s">
        <v>4884</v>
      </c>
      <c r="F1135" s="94">
        <v>17</v>
      </c>
    </row>
    <row r="1136" spans="1:6" ht="0.2" customHeight="1" x14ac:dyDescent="0.2"/>
    <row r="1137" spans="1:6" ht="12.75" customHeight="1" x14ac:dyDescent="0.2">
      <c r="A1137" s="80" t="s">
        <v>4871</v>
      </c>
      <c r="B1137" s="81" t="s">
        <v>4899</v>
      </c>
      <c r="C1137" s="82" t="s">
        <v>4870</v>
      </c>
      <c r="D1137" s="82" t="s">
        <v>4873</v>
      </c>
      <c r="E1137" s="82" t="s">
        <v>4874</v>
      </c>
      <c r="F1137" s="83" t="s">
        <v>4875</v>
      </c>
    </row>
    <row r="1138" spans="1:6" ht="409.6" hidden="1" customHeight="1" x14ac:dyDescent="0.2"/>
    <row r="1139" spans="1:6" ht="25.5" customHeight="1" x14ac:dyDescent="0.2">
      <c r="A1139" s="84" t="s">
        <v>8020</v>
      </c>
      <c r="B1139" s="85" t="s">
        <v>8021</v>
      </c>
      <c r="C1139" s="86" t="s">
        <v>2033</v>
      </c>
      <c r="D1139" s="87">
        <v>0.01</v>
      </c>
      <c r="E1139" s="88">
        <v>168975</v>
      </c>
      <c r="F1139" s="89">
        <f>+D1139*E1139</f>
        <v>1689.75</v>
      </c>
    </row>
    <row r="1140" spans="1:6" ht="409.6" hidden="1" customHeight="1" x14ac:dyDescent="0.2"/>
    <row r="1141" spans="1:6" ht="25.5" customHeight="1" thickBot="1" x14ac:dyDescent="0.25">
      <c r="A1141" s="84" t="s">
        <v>8022</v>
      </c>
      <c r="B1141" s="85" t="s">
        <v>8023</v>
      </c>
      <c r="C1141" s="86" t="s">
        <v>2033</v>
      </c>
      <c r="D1141" s="87">
        <v>0.01</v>
      </c>
      <c r="E1141" s="88">
        <v>89250</v>
      </c>
      <c r="F1141" s="89">
        <f>+D1141*E1141</f>
        <v>892.5</v>
      </c>
    </row>
    <row r="1142" spans="1:6" ht="409.6" hidden="1" customHeight="1" x14ac:dyDescent="0.2"/>
    <row r="1143" spans="1:6" ht="13.5" customHeight="1" thickBot="1" x14ac:dyDescent="0.25">
      <c r="A1143" s="90" t="s">
        <v>4904</v>
      </c>
      <c r="B1143" s="91"/>
      <c r="C1143" s="92">
        <v>87.589013224821997</v>
      </c>
      <c r="D1143" s="91"/>
      <c r="E1143" s="93" t="s">
        <v>4884</v>
      </c>
      <c r="F1143" s="94">
        <v>2583</v>
      </c>
    </row>
    <row r="1144" spans="1:6" ht="0.2" customHeight="1" thickBot="1" x14ac:dyDescent="0.25"/>
    <row r="1145" spans="1:6" ht="12.75" customHeight="1" thickBot="1" x14ac:dyDescent="0.3">
      <c r="A1145" s="157" t="s">
        <v>4909</v>
      </c>
      <c r="B1145" s="158"/>
      <c r="C1145" s="158"/>
      <c r="D1145" s="158"/>
      <c r="E1145" s="159">
        <v>2949</v>
      </c>
      <c r="F1145" s="160"/>
    </row>
    <row r="1146" spans="1:6" ht="12.75" customHeight="1" x14ac:dyDescent="0.2"/>
    <row r="1147" spans="1:6" ht="12.75" customHeight="1" x14ac:dyDescent="0.2"/>
    <row r="1148" spans="1:6" ht="409.6" hidden="1" customHeight="1" x14ac:dyDescent="0.2"/>
    <row r="1149" spans="1:6" ht="12.75" customHeight="1" x14ac:dyDescent="0.25">
      <c r="A1149" s="144" t="s">
        <v>4868</v>
      </c>
      <c r="B1149" s="145"/>
      <c r="C1149" s="145"/>
      <c r="D1149" s="145"/>
      <c r="E1149" s="146"/>
      <c r="F1149" s="147"/>
    </row>
    <row r="1150" spans="1:6" ht="12.75" customHeight="1" x14ac:dyDescent="0.2">
      <c r="A1150" s="138" t="s">
        <v>3854</v>
      </c>
      <c r="B1150" s="139"/>
      <c r="C1150" s="139"/>
      <c r="D1150" s="140"/>
      <c r="E1150" s="76" t="s">
        <v>4869</v>
      </c>
      <c r="F1150" s="77" t="s">
        <v>4870</v>
      </c>
    </row>
    <row r="1151" spans="1:6" ht="12.75" customHeight="1" x14ac:dyDescent="0.2">
      <c r="A1151" s="141"/>
      <c r="B1151" s="142"/>
      <c r="C1151" s="142"/>
      <c r="D1151" s="143"/>
      <c r="E1151" s="78" t="s">
        <v>8964</v>
      </c>
      <c r="F1151" s="79" t="s">
        <v>106</v>
      </c>
    </row>
    <row r="1152" spans="1:6" ht="409.6" hidden="1" customHeight="1" x14ac:dyDescent="0.2"/>
    <row r="1153" spans="1:6" ht="12.75" customHeight="1" x14ac:dyDescent="0.2">
      <c r="A1153" s="80" t="s">
        <v>4871</v>
      </c>
      <c r="B1153" s="81" t="s">
        <v>4872</v>
      </c>
      <c r="C1153" s="82" t="s">
        <v>4870</v>
      </c>
      <c r="D1153" s="82" t="s">
        <v>4873</v>
      </c>
      <c r="E1153" s="82" t="s">
        <v>4874</v>
      </c>
      <c r="F1153" s="83" t="s">
        <v>4875</v>
      </c>
    </row>
    <row r="1154" spans="1:6" ht="409.6" hidden="1" customHeight="1" x14ac:dyDescent="0.2"/>
    <row r="1155" spans="1:6" ht="25.5" customHeight="1" thickBot="1" x14ac:dyDescent="0.25">
      <c r="A1155" s="84" t="s">
        <v>5127</v>
      </c>
      <c r="B1155" s="85" t="s">
        <v>5128</v>
      </c>
      <c r="C1155" s="86" t="s">
        <v>106</v>
      </c>
      <c r="D1155" s="87">
        <v>1.3</v>
      </c>
      <c r="E1155" s="88">
        <v>82904</v>
      </c>
      <c r="F1155" s="89">
        <f>+D1155*E1155</f>
        <v>107775.2</v>
      </c>
    </row>
    <row r="1156" spans="1:6" ht="409.6" hidden="1" customHeight="1" x14ac:dyDescent="0.2"/>
    <row r="1157" spans="1:6" ht="13.5" customHeight="1" thickBot="1" x14ac:dyDescent="0.25">
      <c r="A1157" s="90" t="s">
        <v>4883</v>
      </c>
      <c r="B1157" s="91"/>
      <c r="C1157" s="92">
        <v>79.619834222307603</v>
      </c>
      <c r="D1157" s="91"/>
      <c r="E1157" s="93" t="s">
        <v>4884</v>
      </c>
      <c r="F1157" s="94">
        <v>107775</v>
      </c>
    </row>
    <row r="1158" spans="1:6" ht="0.2" customHeight="1" x14ac:dyDescent="0.2"/>
    <row r="1159" spans="1:6" ht="12.75" customHeight="1" x14ac:dyDescent="0.2">
      <c r="A1159" s="80" t="s">
        <v>4871</v>
      </c>
      <c r="B1159" s="81" t="s">
        <v>4885</v>
      </c>
      <c r="C1159" s="82" t="s">
        <v>4870</v>
      </c>
      <c r="D1159" s="82" t="s">
        <v>4873</v>
      </c>
      <c r="E1159" s="82" t="s">
        <v>4874</v>
      </c>
      <c r="F1159" s="83" t="s">
        <v>4875</v>
      </c>
    </row>
    <row r="1160" spans="1:6" ht="409.6" hidden="1" customHeight="1" x14ac:dyDescent="0.2"/>
    <row r="1161" spans="1:6" ht="25.5" customHeight="1" thickBot="1" x14ac:dyDescent="0.25">
      <c r="A1161" s="84" t="s">
        <v>4912</v>
      </c>
      <c r="B1161" s="85" t="s">
        <v>4913</v>
      </c>
      <c r="C1161" s="86" t="s">
        <v>4888</v>
      </c>
      <c r="D1161" s="87">
        <v>7.4999999999999997E-2</v>
      </c>
      <c r="E1161" s="88">
        <v>184277</v>
      </c>
      <c r="F1161" s="89">
        <f>+D1161*E1161</f>
        <v>13820.775</v>
      </c>
    </row>
    <row r="1162" spans="1:6" ht="409.6" hidden="1" customHeight="1" x14ac:dyDescent="0.2"/>
    <row r="1163" spans="1:6" ht="13.5" customHeight="1" thickBot="1" x14ac:dyDescent="0.25">
      <c r="A1163" s="90" t="s">
        <v>4893</v>
      </c>
      <c r="B1163" s="91"/>
      <c r="C1163" s="92">
        <v>10.2103987825239</v>
      </c>
      <c r="D1163" s="91"/>
      <c r="E1163" s="93" t="s">
        <v>4884</v>
      </c>
      <c r="F1163" s="94">
        <v>13821</v>
      </c>
    </row>
    <row r="1164" spans="1:6" ht="0.2" customHeight="1" x14ac:dyDescent="0.2"/>
    <row r="1165" spans="1:6" ht="12.75" customHeight="1" x14ac:dyDescent="0.2">
      <c r="A1165" s="80" t="s">
        <v>4871</v>
      </c>
      <c r="B1165" s="81" t="s">
        <v>4894</v>
      </c>
      <c r="C1165" s="82" t="s">
        <v>4870</v>
      </c>
      <c r="D1165" s="82" t="s">
        <v>4873</v>
      </c>
      <c r="E1165" s="82" t="s">
        <v>4874</v>
      </c>
      <c r="F1165" s="83" t="s">
        <v>4875</v>
      </c>
    </row>
    <row r="1166" spans="1:6" ht="409.6" hidden="1" customHeight="1" x14ac:dyDescent="0.2"/>
    <row r="1167" spans="1:6" ht="25.5" customHeight="1" thickBot="1" x14ac:dyDescent="0.25">
      <c r="A1167" s="84" t="s">
        <v>4895</v>
      </c>
      <c r="B1167" s="85" t="s">
        <v>4896</v>
      </c>
      <c r="C1167" s="86" t="s">
        <v>4897</v>
      </c>
      <c r="D1167" s="87">
        <v>0.05</v>
      </c>
      <c r="E1167" s="88">
        <v>13821</v>
      </c>
      <c r="F1167" s="89">
        <f>+D1167*E1167</f>
        <v>691.05000000000007</v>
      </c>
    </row>
    <row r="1168" spans="1:6" ht="409.6" hidden="1" customHeight="1" x14ac:dyDescent="0.2"/>
    <row r="1169" spans="1:6" ht="13.5" customHeight="1" thickBot="1" x14ac:dyDescent="0.25">
      <c r="A1169" s="90" t="s">
        <v>4898</v>
      </c>
      <c r="B1169" s="91"/>
      <c r="C1169" s="92">
        <v>0.51048300113768996</v>
      </c>
      <c r="D1169" s="91"/>
      <c r="E1169" s="93" t="s">
        <v>4884</v>
      </c>
      <c r="F1169" s="94">
        <v>691</v>
      </c>
    </row>
    <row r="1170" spans="1:6" ht="0.2" customHeight="1" x14ac:dyDescent="0.2"/>
    <row r="1171" spans="1:6" ht="12.75" customHeight="1" x14ac:dyDescent="0.2">
      <c r="A1171" s="80" t="s">
        <v>4871</v>
      </c>
      <c r="B1171" s="81" t="s">
        <v>4899</v>
      </c>
      <c r="C1171" s="82" t="s">
        <v>4870</v>
      </c>
      <c r="D1171" s="82" t="s">
        <v>4873</v>
      </c>
      <c r="E1171" s="82" t="s">
        <v>4874</v>
      </c>
      <c r="F1171" s="83" t="s">
        <v>4875</v>
      </c>
    </row>
    <row r="1172" spans="1:6" ht="409.6" hidden="1" customHeight="1" x14ac:dyDescent="0.2"/>
    <row r="1173" spans="1:6" ht="25.5" customHeight="1" x14ac:dyDescent="0.2">
      <c r="A1173" s="84" t="s">
        <v>8020</v>
      </c>
      <c r="B1173" s="85" t="s">
        <v>8021</v>
      </c>
      <c r="C1173" s="86" t="s">
        <v>2033</v>
      </c>
      <c r="D1173" s="87">
        <v>4.1669999999999999E-2</v>
      </c>
      <c r="E1173" s="88">
        <v>168975</v>
      </c>
      <c r="F1173" s="89">
        <f>+D1173*E1173</f>
        <v>7041.1882500000002</v>
      </c>
    </row>
    <row r="1174" spans="1:6" ht="409.6" hidden="1" customHeight="1" x14ac:dyDescent="0.2"/>
    <row r="1175" spans="1:6" ht="25.5" customHeight="1" x14ac:dyDescent="0.2">
      <c r="A1175" s="84" t="s">
        <v>5125</v>
      </c>
      <c r="B1175" s="85" t="s">
        <v>5126</v>
      </c>
      <c r="C1175" s="86" t="s">
        <v>109</v>
      </c>
      <c r="D1175" s="87">
        <v>1.307E-2</v>
      </c>
      <c r="E1175" s="88">
        <v>120237</v>
      </c>
      <c r="F1175" s="89">
        <f>+D1175*E1175</f>
        <v>1571.4975899999999</v>
      </c>
    </row>
    <row r="1176" spans="1:6" ht="409.6" hidden="1" customHeight="1" x14ac:dyDescent="0.2"/>
    <row r="1177" spans="1:6" ht="25.5" customHeight="1" thickBot="1" x14ac:dyDescent="0.25">
      <c r="A1177" s="84" t="s">
        <v>8022</v>
      </c>
      <c r="B1177" s="85" t="s">
        <v>8023</v>
      </c>
      <c r="C1177" s="86" t="s">
        <v>2033</v>
      </c>
      <c r="D1177" s="87">
        <v>0.05</v>
      </c>
      <c r="E1177" s="88">
        <v>89250</v>
      </c>
      <c r="F1177" s="89">
        <f>+D1177*E1177</f>
        <v>4462.5</v>
      </c>
    </row>
    <row r="1178" spans="1:6" ht="409.6" hidden="1" customHeight="1" x14ac:dyDescent="0.2"/>
    <row r="1179" spans="1:6" ht="13.5" customHeight="1" thickBot="1" x14ac:dyDescent="0.25">
      <c r="A1179" s="90" t="s">
        <v>4904</v>
      </c>
      <c r="B1179" s="91"/>
      <c r="C1179" s="92">
        <v>9.6592839940308206</v>
      </c>
      <c r="D1179" s="91"/>
      <c r="E1179" s="93" t="s">
        <v>4884</v>
      </c>
      <c r="F1179" s="94">
        <v>13075</v>
      </c>
    </row>
    <row r="1180" spans="1:6" ht="0.2" customHeight="1" thickBot="1" x14ac:dyDescent="0.25"/>
    <row r="1181" spans="1:6" ht="12.75" customHeight="1" thickBot="1" x14ac:dyDescent="0.3">
      <c r="A1181" s="157" t="s">
        <v>4909</v>
      </c>
      <c r="B1181" s="158"/>
      <c r="C1181" s="158"/>
      <c r="D1181" s="158"/>
      <c r="E1181" s="159">
        <v>135362</v>
      </c>
      <c r="F1181" s="160"/>
    </row>
    <row r="1182" spans="1:6" ht="12.75" customHeight="1" x14ac:dyDescent="0.2"/>
    <row r="1183" spans="1:6" ht="12.75" customHeight="1" x14ac:dyDescent="0.2"/>
    <row r="1184" spans="1:6" ht="409.6" hidden="1" customHeight="1" x14ac:dyDescent="0.2"/>
    <row r="1185" spans="1:6" ht="12.75" customHeight="1" x14ac:dyDescent="0.25">
      <c r="A1185" s="144" t="s">
        <v>4868</v>
      </c>
      <c r="B1185" s="145"/>
      <c r="C1185" s="145"/>
      <c r="D1185" s="145"/>
      <c r="E1185" s="146"/>
      <c r="F1185" s="147"/>
    </row>
    <row r="1186" spans="1:6" ht="12.75" customHeight="1" x14ac:dyDescent="0.2">
      <c r="A1186" s="138" t="s">
        <v>3855</v>
      </c>
      <c r="B1186" s="139"/>
      <c r="C1186" s="139"/>
      <c r="D1186" s="140"/>
      <c r="E1186" s="76" t="s">
        <v>4869</v>
      </c>
      <c r="F1186" s="77" t="s">
        <v>4870</v>
      </c>
    </row>
    <row r="1187" spans="1:6" ht="12.75" customHeight="1" x14ac:dyDescent="0.2">
      <c r="A1187" s="141"/>
      <c r="B1187" s="142"/>
      <c r="C1187" s="142"/>
      <c r="D1187" s="143"/>
      <c r="E1187" s="78" t="s">
        <v>8965</v>
      </c>
      <c r="F1187" s="79" t="s">
        <v>106</v>
      </c>
    </row>
    <row r="1188" spans="1:6" ht="409.6" hidden="1" customHeight="1" x14ac:dyDescent="0.2"/>
    <row r="1189" spans="1:6" ht="12.75" customHeight="1" x14ac:dyDescent="0.2">
      <c r="A1189" s="80" t="s">
        <v>4871</v>
      </c>
      <c r="B1189" s="81" t="s">
        <v>4872</v>
      </c>
      <c r="C1189" s="82" t="s">
        <v>4870</v>
      </c>
      <c r="D1189" s="82" t="s">
        <v>4873</v>
      </c>
      <c r="E1189" s="82" t="s">
        <v>4874</v>
      </c>
      <c r="F1189" s="83" t="s">
        <v>4875</v>
      </c>
    </row>
    <row r="1190" spans="1:6" ht="409.6" hidden="1" customHeight="1" x14ac:dyDescent="0.2"/>
    <row r="1191" spans="1:6" ht="25.5" customHeight="1" x14ac:dyDescent="0.2">
      <c r="A1191" s="84" t="s">
        <v>6403</v>
      </c>
      <c r="B1191" s="85" t="s">
        <v>6404</v>
      </c>
      <c r="C1191" s="86" t="s">
        <v>6405</v>
      </c>
      <c r="D1191" s="87">
        <v>2.3633999999999999</v>
      </c>
      <c r="E1191" s="88">
        <v>274910</v>
      </c>
      <c r="F1191" s="89">
        <f>+D1191*E1191</f>
        <v>649722.29399999999</v>
      </c>
    </row>
    <row r="1192" spans="1:6" ht="409.6" hidden="1" customHeight="1" x14ac:dyDescent="0.2"/>
    <row r="1193" spans="1:6" ht="25.5" customHeight="1" thickBot="1" x14ac:dyDescent="0.25">
      <c r="A1193" s="84" t="s">
        <v>6406</v>
      </c>
      <c r="B1193" s="85" t="s">
        <v>6407</v>
      </c>
      <c r="C1193" s="86" t="s">
        <v>7</v>
      </c>
      <c r="D1193" s="87">
        <v>4.04</v>
      </c>
      <c r="E1193" s="88">
        <v>2634</v>
      </c>
      <c r="F1193" s="89">
        <f>+D1193*E1193</f>
        <v>10641.36</v>
      </c>
    </row>
    <row r="1194" spans="1:6" ht="409.6" hidden="1" customHeight="1" x14ac:dyDescent="0.2"/>
    <row r="1195" spans="1:6" ht="13.5" customHeight="1" thickBot="1" x14ac:dyDescent="0.25">
      <c r="A1195" s="90" t="s">
        <v>4883</v>
      </c>
      <c r="B1195" s="91"/>
      <c r="C1195" s="92">
        <v>82.353594067814598</v>
      </c>
      <c r="D1195" s="91"/>
      <c r="E1195" s="93" t="s">
        <v>4884</v>
      </c>
      <c r="F1195" s="94">
        <v>660363</v>
      </c>
    </row>
    <row r="1196" spans="1:6" ht="0.2" customHeight="1" x14ac:dyDescent="0.2"/>
    <row r="1197" spans="1:6" ht="12.75" customHeight="1" x14ac:dyDescent="0.2">
      <c r="A1197" s="80" t="s">
        <v>4871</v>
      </c>
      <c r="B1197" s="81" t="s">
        <v>4885</v>
      </c>
      <c r="C1197" s="82" t="s">
        <v>4870</v>
      </c>
      <c r="D1197" s="82" t="s">
        <v>4873</v>
      </c>
      <c r="E1197" s="82" t="s">
        <v>4874</v>
      </c>
      <c r="F1197" s="83" t="s">
        <v>4875</v>
      </c>
    </row>
    <row r="1198" spans="1:6" ht="409.6" hidden="1" customHeight="1" x14ac:dyDescent="0.2"/>
    <row r="1199" spans="1:6" ht="25.5" customHeight="1" thickBot="1" x14ac:dyDescent="0.25">
      <c r="A1199" s="84" t="s">
        <v>6408</v>
      </c>
      <c r="B1199" s="85" t="s">
        <v>6409</v>
      </c>
      <c r="C1199" s="86" t="s">
        <v>4888</v>
      </c>
      <c r="D1199" s="87">
        <v>0.11364</v>
      </c>
      <c r="E1199" s="88">
        <v>549751</v>
      </c>
      <c r="F1199" s="89">
        <f>+D1199*E1199</f>
        <v>62473.70364</v>
      </c>
    </row>
    <row r="1200" spans="1:6" ht="409.6" hidden="1" customHeight="1" x14ac:dyDescent="0.2"/>
    <row r="1201" spans="1:6" ht="13.5" customHeight="1" thickBot="1" x14ac:dyDescent="0.25">
      <c r="A1201" s="90" t="s">
        <v>4893</v>
      </c>
      <c r="B1201" s="91"/>
      <c r="C1201" s="92">
        <v>7.7911064608293401</v>
      </c>
      <c r="D1201" s="91"/>
      <c r="E1201" s="93" t="s">
        <v>4884</v>
      </c>
      <c r="F1201" s="94">
        <v>62474</v>
      </c>
    </row>
    <row r="1202" spans="1:6" ht="0.2" customHeight="1" x14ac:dyDescent="0.2"/>
    <row r="1203" spans="1:6" ht="12.75" customHeight="1" x14ac:dyDescent="0.2">
      <c r="A1203" s="80" t="s">
        <v>4871</v>
      </c>
      <c r="B1203" s="81" t="s">
        <v>4894</v>
      </c>
      <c r="C1203" s="82" t="s">
        <v>4870</v>
      </c>
      <c r="D1203" s="82" t="s">
        <v>4873</v>
      </c>
      <c r="E1203" s="82" t="s">
        <v>4874</v>
      </c>
      <c r="F1203" s="83" t="s">
        <v>4875</v>
      </c>
    </row>
    <row r="1204" spans="1:6" ht="409.6" hidden="1" customHeight="1" x14ac:dyDescent="0.2"/>
    <row r="1205" spans="1:6" ht="25.5" customHeight="1" thickBot="1" x14ac:dyDescent="0.25">
      <c r="A1205" s="84" t="s">
        <v>4895</v>
      </c>
      <c r="B1205" s="85" t="s">
        <v>4896</v>
      </c>
      <c r="C1205" s="86" t="s">
        <v>4897</v>
      </c>
      <c r="D1205" s="87">
        <v>0.05</v>
      </c>
      <c r="E1205" s="88">
        <v>62474</v>
      </c>
      <c r="F1205" s="89">
        <f>+D1205*E1205</f>
        <v>3123.7000000000003</v>
      </c>
    </row>
    <row r="1206" spans="1:6" ht="409.6" hidden="1" customHeight="1" x14ac:dyDescent="0.2"/>
    <row r="1207" spans="1:6" ht="13.5" customHeight="1" thickBot="1" x14ac:dyDescent="0.25">
      <c r="A1207" s="90" t="s">
        <v>4898</v>
      </c>
      <c r="B1207" s="91"/>
      <c r="C1207" s="92">
        <v>0.389592735916235</v>
      </c>
      <c r="D1207" s="91"/>
      <c r="E1207" s="93" t="s">
        <v>4884</v>
      </c>
      <c r="F1207" s="94">
        <v>3124</v>
      </c>
    </row>
    <row r="1208" spans="1:6" ht="0.2" customHeight="1" x14ac:dyDescent="0.2"/>
    <row r="1209" spans="1:6" ht="12.75" customHeight="1" x14ac:dyDescent="0.2">
      <c r="A1209" s="80" t="s">
        <v>4871</v>
      </c>
      <c r="B1209" s="81" t="s">
        <v>4899</v>
      </c>
      <c r="C1209" s="82" t="s">
        <v>4870</v>
      </c>
      <c r="D1209" s="82" t="s">
        <v>4873</v>
      </c>
      <c r="E1209" s="82" t="s">
        <v>4874</v>
      </c>
      <c r="F1209" s="83" t="s">
        <v>4875</v>
      </c>
    </row>
    <row r="1210" spans="1:6" ht="409.6" hidden="1" customHeight="1" x14ac:dyDescent="0.2"/>
    <row r="1211" spans="1:6" ht="25.5" customHeight="1" x14ac:dyDescent="0.2">
      <c r="A1211" s="84" t="s">
        <v>5054</v>
      </c>
      <c r="B1211" s="85" t="s">
        <v>5055</v>
      </c>
      <c r="C1211" s="86" t="s">
        <v>109</v>
      </c>
      <c r="D1211" s="87">
        <v>0.11364</v>
      </c>
      <c r="E1211" s="88">
        <v>30000</v>
      </c>
      <c r="F1211" s="89">
        <f>+D1211*E1211</f>
        <v>3409.2000000000003</v>
      </c>
    </row>
    <row r="1212" spans="1:6" ht="409.6" hidden="1" customHeight="1" x14ac:dyDescent="0.2"/>
    <row r="1213" spans="1:6" ht="25.5" customHeight="1" thickBot="1" x14ac:dyDescent="0.25">
      <c r="A1213" s="84" t="s">
        <v>5026</v>
      </c>
      <c r="B1213" s="85" t="s">
        <v>5027</v>
      </c>
      <c r="C1213" s="86" t="s">
        <v>2033</v>
      </c>
      <c r="D1213" s="87">
        <v>0.7</v>
      </c>
      <c r="E1213" s="88">
        <v>68500</v>
      </c>
      <c r="F1213" s="89">
        <f>+D1213*E1213</f>
        <v>47950</v>
      </c>
    </row>
    <row r="1214" spans="1:6" ht="409.6" hidden="1" customHeight="1" x14ac:dyDescent="0.2"/>
    <row r="1215" spans="1:6" ht="13.5" customHeight="1" thickBot="1" x14ac:dyDescent="0.25">
      <c r="A1215" s="90" t="s">
        <v>4904</v>
      </c>
      <c r="B1215" s="91"/>
      <c r="C1215" s="92">
        <v>6.4049594506792298</v>
      </c>
      <c r="D1215" s="91"/>
      <c r="E1215" s="93" t="s">
        <v>4884</v>
      </c>
      <c r="F1215" s="94">
        <v>51359</v>
      </c>
    </row>
    <row r="1216" spans="1:6" ht="0.2" customHeight="1" x14ac:dyDescent="0.2"/>
    <row r="1217" spans="1:6" ht="12.75" customHeight="1" x14ac:dyDescent="0.2">
      <c r="A1217" s="80" t="s">
        <v>4871</v>
      </c>
      <c r="B1217" s="81" t="s">
        <v>4905</v>
      </c>
      <c r="C1217" s="82" t="s">
        <v>4870</v>
      </c>
      <c r="D1217" s="82" t="s">
        <v>4873</v>
      </c>
      <c r="E1217" s="82" t="s">
        <v>4874</v>
      </c>
      <c r="F1217" s="83" t="s">
        <v>4875</v>
      </c>
    </row>
    <row r="1218" spans="1:6" ht="409.6" hidden="1" customHeight="1" x14ac:dyDescent="0.2"/>
    <row r="1219" spans="1:6" ht="25.5" customHeight="1" thickBot="1" x14ac:dyDescent="0.25">
      <c r="A1219" s="84" t="s">
        <v>6410</v>
      </c>
      <c r="B1219" s="85" t="s">
        <v>6411</v>
      </c>
      <c r="C1219" s="86" t="s">
        <v>106</v>
      </c>
      <c r="D1219" s="87">
        <v>1.01</v>
      </c>
      <c r="E1219" s="88">
        <v>24300</v>
      </c>
      <c r="F1219" s="89">
        <f>+D1219*E1219</f>
        <v>24543</v>
      </c>
    </row>
    <row r="1220" spans="1:6" ht="409.6" hidden="1" customHeight="1" x14ac:dyDescent="0.2"/>
    <row r="1221" spans="1:6" ht="13.5" customHeight="1" thickBot="1" x14ac:dyDescent="0.25">
      <c r="A1221" s="90" t="s">
        <v>4908</v>
      </c>
      <c r="B1221" s="91"/>
      <c r="C1221" s="92">
        <v>3.0607472847606099</v>
      </c>
      <c r="D1221" s="91"/>
      <c r="E1221" s="93" t="s">
        <v>4884</v>
      </c>
      <c r="F1221" s="94">
        <v>24543</v>
      </c>
    </row>
    <row r="1222" spans="1:6" ht="0.2" customHeight="1" thickBot="1" x14ac:dyDescent="0.25"/>
    <row r="1223" spans="1:6" ht="12.75" customHeight="1" thickBot="1" x14ac:dyDescent="0.3">
      <c r="A1223" s="157" t="s">
        <v>4909</v>
      </c>
      <c r="B1223" s="158"/>
      <c r="C1223" s="158"/>
      <c r="D1223" s="158"/>
      <c r="E1223" s="159">
        <v>801863</v>
      </c>
      <c r="F1223" s="160"/>
    </row>
    <row r="1224" spans="1:6" ht="12.75" customHeight="1" x14ac:dyDescent="0.2"/>
    <row r="1225" spans="1:6" ht="12.75" customHeight="1" x14ac:dyDescent="0.2"/>
    <row r="1226" spans="1:6" ht="409.6" hidden="1" customHeight="1" x14ac:dyDescent="0.2"/>
    <row r="1227" spans="1:6" ht="12.75" customHeight="1" x14ac:dyDescent="0.25">
      <c r="A1227" s="144" t="s">
        <v>4868</v>
      </c>
      <c r="B1227" s="145"/>
      <c r="C1227" s="145"/>
      <c r="D1227" s="145"/>
      <c r="E1227" s="146"/>
      <c r="F1227" s="147"/>
    </row>
    <row r="1228" spans="1:6" ht="12.75" customHeight="1" x14ac:dyDescent="0.2">
      <c r="A1228" s="138" t="s">
        <v>4710</v>
      </c>
      <c r="B1228" s="139"/>
      <c r="C1228" s="139"/>
      <c r="D1228" s="140"/>
      <c r="E1228" s="76" t="s">
        <v>4869</v>
      </c>
      <c r="F1228" s="77" t="s">
        <v>4870</v>
      </c>
    </row>
    <row r="1229" spans="1:6" ht="12.75" customHeight="1" x14ac:dyDescent="0.2">
      <c r="A1229" s="141"/>
      <c r="B1229" s="142"/>
      <c r="C1229" s="142"/>
      <c r="D1229" s="143"/>
      <c r="E1229" s="78" t="s">
        <v>8966</v>
      </c>
      <c r="F1229" s="79" t="s">
        <v>106</v>
      </c>
    </row>
    <row r="1230" spans="1:6" ht="409.6" hidden="1" customHeight="1" x14ac:dyDescent="0.2"/>
    <row r="1231" spans="1:6" ht="12.75" customHeight="1" x14ac:dyDescent="0.2">
      <c r="A1231" s="80" t="s">
        <v>4871</v>
      </c>
      <c r="B1231" s="81" t="s">
        <v>4872</v>
      </c>
      <c r="C1231" s="82" t="s">
        <v>4870</v>
      </c>
      <c r="D1231" s="82" t="s">
        <v>4873</v>
      </c>
      <c r="E1231" s="82" t="s">
        <v>4874</v>
      </c>
      <c r="F1231" s="83" t="s">
        <v>4875</v>
      </c>
    </row>
    <row r="1232" spans="1:6" ht="409.6" hidden="1" customHeight="1" x14ac:dyDescent="0.2"/>
    <row r="1233" spans="1:6" ht="25.5" customHeight="1" thickBot="1" x14ac:dyDescent="0.25">
      <c r="A1233" s="84" t="s">
        <v>6403</v>
      </c>
      <c r="B1233" s="85" t="s">
        <v>6404</v>
      </c>
      <c r="C1233" s="86" t="s">
        <v>6405</v>
      </c>
      <c r="D1233" s="87">
        <v>2.3633999999999999</v>
      </c>
      <c r="E1233" s="88">
        <v>274910</v>
      </c>
      <c r="F1233" s="89">
        <f>+D1233*E1233</f>
        <v>649722.29399999999</v>
      </c>
    </row>
    <row r="1234" spans="1:6" ht="409.6" hidden="1" customHeight="1" x14ac:dyDescent="0.2"/>
    <row r="1235" spans="1:6" ht="13.5" customHeight="1" thickBot="1" x14ac:dyDescent="0.25">
      <c r="A1235" s="90" t="s">
        <v>4883</v>
      </c>
      <c r="B1235" s="91"/>
      <c r="C1235" s="92">
        <v>85.629335192504598</v>
      </c>
      <c r="D1235" s="91"/>
      <c r="E1235" s="93" t="s">
        <v>4884</v>
      </c>
      <c r="F1235" s="94">
        <v>649722</v>
      </c>
    </row>
    <row r="1236" spans="1:6" ht="0.2" customHeight="1" x14ac:dyDescent="0.2"/>
    <row r="1237" spans="1:6" ht="12.75" customHeight="1" x14ac:dyDescent="0.2">
      <c r="A1237" s="80" t="s">
        <v>4871</v>
      </c>
      <c r="B1237" s="81" t="s">
        <v>4885</v>
      </c>
      <c r="C1237" s="82" t="s">
        <v>4870</v>
      </c>
      <c r="D1237" s="82" t="s">
        <v>4873</v>
      </c>
      <c r="E1237" s="82" t="s">
        <v>4874</v>
      </c>
      <c r="F1237" s="83" t="s">
        <v>4875</v>
      </c>
    </row>
    <row r="1238" spans="1:6" ht="409.6" hidden="1" customHeight="1" x14ac:dyDescent="0.2"/>
    <row r="1239" spans="1:6" ht="25.5" customHeight="1" thickBot="1" x14ac:dyDescent="0.25">
      <c r="A1239" s="84" t="s">
        <v>8024</v>
      </c>
      <c r="B1239" s="85" t="s">
        <v>8025</v>
      </c>
      <c r="C1239" s="86" t="s">
        <v>4888</v>
      </c>
      <c r="D1239" s="87">
        <v>7.2459999999999997E-2</v>
      </c>
      <c r="E1239" s="88">
        <v>859739</v>
      </c>
      <c r="F1239" s="89">
        <f>+D1239*E1239</f>
        <v>62296.687939999996</v>
      </c>
    </row>
    <row r="1240" spans="1:6" ht="409.6" hidden="1" customHeight="1" x14ac:dyDescent="0.2"/>
    <row r="1241" spans="1:6" ht="13.5" customHeight="1" thickBot="1" x14ac:dyDescent="0.25">
      <c r="A1241" s="90" t="s">
        <v>4893</v>
      </c>
      <c r="B1241" s="91"/>
      <c r="C1241" s="92">
        <v>8.2103587295604292</v>
      </c>
      <c r="D1241" s="91"/>
      <c r="E1241" s="93" t="s">
        <v>4884</v>
      </c>
      <c r="F1241" s="94">
        <v>62297</v>
      </c>
    </row>
    <row r="1242" spans="1:6" ht="0.2" customHeight="1" x14ac:dyDescent="0.2"/>
    <row r="1243" spans="1:6" ht="12.75" customHeight="1" x14ac:dyDescent="0.2">
      <c r="A1243" s="80" t="s">
        <v>4871</v>
      </c>
      <c r="B1243" s="81" t="s">
        <v>4894</v>
      </c>
      <c r="C1243" s="82" t="s">
        <v>4870</v>
      </c>
      <c r="D1243" s="82" t="s">
        <v>4873</v>
      </c>
      <c r="E1243" s="82" t="s">
        <v>4874</v>
      </c>
      <c r="F1243" s="83" t="s">
        <v>4875</v>
      </c>
    </row>
    <row r="1244" spans="1:6" ht="409.6" hidden="1" customHeight="1" x14ac:dyDescent="0.2"/>
    <row r="1245" spans="1:6" ht="25.5" customHeight="1" thickBot="1" x14ac:dyDescent="0.25">
      <c r="A1245" s="84" t="s">
        <v>4895</v>
      </c>
      <c r="B1245" s="85" t="s">
        <v>4896</v>
      </c>
      <c r="C1245" s="86" t="s">
        <v>4897</v>
      </c>
      <c r="D1245" s="87">
        <v>0.05</v>
      </c>
      <c r="E1245" s="88">
        <v>62297</v>
      </c>
      <c r="F1245" s="89">
        <f>+D1245*E1245</f>
        <v>3114.8500000000004</v>
      </c>
    </row>
    <row r="1246" spans="1:6" ht="409.6" hidden="1" customHeight="1" x14ac:dyDescent="0.2"/>
    <row r="1247" spans="1:6" ht="13.5" customHeight="1" thickBot="1" x14ac:dyDescent="0.25">
      <c r="A1247" s="90" t="s">
        <v>4898</v>
      </c>
      <c r="B1247" s="91"/>
      <c r="C1247" s="92">
        <v>0.410537705548915</v>
      </c>
      <c r="D1247" s="91"/>
      <c r="E1247" s="93" t="s">
        <v>4884</v>
      </c>
      <c r="F1247" s="94">
        <v>3115</v>
      </c>
    </row>
    <row r="1248" spans="1:6" ht="0.2" customHeight="1" x14ac:dyDescent="0.2"/>
    <row r="1249" spans="1:6" ht="12.75" customHeight="1" x14ac:dyDescent="0.2">
      <c r="A1249" s="80" t="s">
        <v>4871</v>
      </c>
      <c r="B1249" s="81" t="s">
        <v>4899</v>
      </c>
      <c r="C1249" s="82" t="s">
        <v>4870</v>
      </c>
      <c r="D1249" s="82" t="s">
        <v>4873</v>
      </c>
      <c r="E1249" s="82" t="s">
        <v>4874</v>
      </c>
      <c r="F1249" s="83" t="s">
        <v>4875</v>
      </c>
    </row>
    <row r="1250" spans="1:6" ht="409.6" hidden="1" customHeight="1" x14ac:dyDescent="0.2"/>
    <row r="1251" spans="1:6" ht="25.5" customHeight="1" thickBot="1" x14ac:dyDescent="0.25">
      <c r="A1251" s="84" t="s">
        <v>8026</v>
      </c>
      <c r="B1251" s="85" t="s">
        <v>8027</v>
      </c>
      <c r="C1251" s="86" t="s">
        <v>109</v>
      </c>
      <c r="D1251" s="87">
        <v>5.3330000000000002E-2</v>
      </c>
      <c r="E1251" s="88">
        <v>146666</v>
      </c>
      <c r="F1251" s="89">
        <f>+D1251*E1251</f>
        <v>7821.6977800000004</v>
      </c>
    </row>
    <row r="1252" spans="1:6" ht="409.6" hidden="1" customHeight="1" x14ac:dyDescent="0.2"/>
    <row r="1253" spans="1:6" ht="13.5" customHeight="1" thickBot="1" x14ac:dyDescent="0.25">
      <c r="A1253" s="90" t="s">
        <v>4904</v>
      </c>
      <c r="B1253" s="91"/>
      <c r="C1253" s="92">
        <v>1.03089115017772</v>
      </c>
      <c r="D1253" s="91"/>
      <c r="E1253" s="93" t="s">
        <v>4884</v>
      </c>
      <c r="F1253" s="94">
        <v>7822</v>
      </c>
    </row>
    <row r="1254" spans="1:6" ht="0.2" customHeight="1" x14ac:dyDescent="0.2"/>
    <row r="1255" spans="1:6" ht="12.75" customHeight="1" x14ac:dyDescent="0.2">
      <c r="A1255" s="80" t="s">
        <v>4871</v>
      </c>
      <c r="B1255" s="81" t="s">
        <v>4905</v>
      </c>
      <c r="C1255" s="82" t="s">
        <v>4870</v>
      </c>
      <c r="D1255" s="82" t="s">
        <v>4873</v>
      </c>
      <c r="E1255" s="82" t="s">
        <v>4874</v>
      </c>
      <c r="F1255" s="83" t="s">
        <v>4875</v>
      </c>
    </row>
    <row r="1256" spans="1:6" ht="409.6" hidden="1" customHeight="1" x14ac:dyDescent="0.2"/>
    <row r="1257" spans="1:6" ht="25.5" customHeight="1" x14ac:dyDescent="0.2">
      <c r="A1257" s="84" t="s">
        <v>6410</v>
      </c>
      <c r="B1257" s="85" t="s">
        <v>6411</v>
      </c>
      <c r="C1257" s="86" t="s">
        <v>106</v>
      </c>
      <c r="D1257" s="87">
        <v>1.01</v>
      </c>
      <c r="E1257" s="88">
        <v>24300</v>
      </c>
      <c r="F1257" s="89">
        <f>+D1257*E1257</f>
        <v>24543</v>
      </c>
    </row>
    <row r="1258" spans="1:6" ht="409.6" hidden="1" customHeight="1" x14ac:dyDescent="0.2"/>
    <row r="1259" spans="1:6" ht="25.5" customHeight="1" thickBot="1" x14ac:dyDescent="0.25">
      <c r="A1259" s="84" t="s">
        <v>5068</v>
      </c>
      <c r="B1259" s="85" t="s">
        <v>5069</v>
      </c>
      <c r="C1259" s="86" t="s">
        <v>4655</v>
      </c>
      <c r="D1259" s="87">
        <v>1</v>
      </c>
      <c r="E1259" s="88">
        <v>11262</v>
      </c>
      <c r="F1259" s="89">
        <f>+D1259*E1259</f>
        <v>11262</v>
      </c>
    </row>
    <row r="1260" spans="1:6" ht="409.6" hidden="1" customHeight="1" x14ac:dyDescent="0.2"/>
    <row r="1261" spans="1:6" ht="13.5" customHeight="1" thickBot="1" x14ac:dyDescent="0.25">
      <c r="A1261" s="90" t="s">
        <v>4908</v>
      </c>
      <c r="B1261" s="91"/>
      <c r="C1261" s="92">
        <v>4.7188772222083104</v>
      </c>
      <c r="D1261" s="91"/>
      <c r="E1261" s="93" t="s">
        <v>4884</v>
      </c>
      <c r="F1261" s="94">
        <v>35805</v>
      </c>
    </row>
    <row r="1262" spans="1:6" ht="0.2" customHeight="1" thickBot="1" x14ac:dyDescent="0.25"/>
    <row r="1263" spans="1:6" ht="12.75" customHeight="1" thickBot="1" x14ac:dyDescent="0.3">
      <c r="A1263" s="157" t="s">
        <v>4909</v>
      </c>
      <c r="B1263" s="158"/>
      <c r="C1263" s="158"/>
      <c r="D1263" s="158"/>
      <c r="E1263" s="159">
        <v>758761</v>
      </c>
      <c r="F1263" s="160"/>
    </row>
    <row r="1264" spans="1:6" ht="12.75" customHeight="1" x14ac:dyDescent="0.2"/>
    <row r="1265" spans="1:6" ht="12.75" customHeight="1" x14ac:dyDescent="0.2"/>
    <row r="1266" spans="1:6" ht="409.6" hidden="1" customHeight="1" x14ac:dyDescent="0.2"/>
    <row r="1267" spans="1:6" ht="12.75" customHeight="1" x14ac:dyDescent="0.25">
      <c r="A1267" s="144" t="s">
        <v>4868</v>
      </c>
      <c r="B1267" s="145"/>
      <c r="C1267" s="145"/>
      <c r="D1267" s="145"/>
      <c r="E1267" s="146"/>
      <c r="F1267" s="147"/>
    </row>
    <row r="1268" spans="1:6" ht="12.75" customHeight="1" x14ac:dyDescent="0.2">
      <c r="A1268" s="138" t="s">
        <v>4712</v>
      </c>
      <c r="B1268" s="139"/>
      <c r="C1268" s="139"/>
      <c r="D1268" s="140"/>
      <c r="E1268" s="76" t="s">
        <v>4869</v>
      </c>
      <c r="F1268" s="77" t="s">
        <v>4870</v>
      </c>
    </row>
    <row r="1269" spans="1:6" ht="12.75" customHeight="1" x14ac:dyDescent="0.2">
      <c r="A1269" s="141"/>
      <c r="B1269" s="142"/>
      <c r="C1269" s="142"/>
      <c r="D1269" s="143"/>
      <c r="E1269" s="78" t="s">
        <v>9008</v>
      </c>
      <c r="F1269" s="79" t="s">
        <v>106</v>
      </c>
    </row>
    <row r="1270" spans="1:6" ht="409.6" hidden="1" customHeight="1" x14ac:dyDescent="0.2"/>
    <row r="1271" spans="1:6" ht="12.75" customHeight="1" x14ac:dyDescent="0.2">
      <c r="A1271" s="80" t="s">
        <v>4871</v>
      </c>
      <c r="B1271" s="81" t="s">
        <v>4872</v>
      </c>
      <c r="C1271" s="82" t="s">
        <v>4870</v>
      </c>
      <c r="D1271" s="82" t="s">
        <v>4873</v>
      </c>
      <c r="E1271" s="82" t="s">
        <v>4874</v>
      </c>
      <c r="F1271" s="83" t="s">
        <v>4875</v>
      </c>
    </row>
    <row r="1272" spans="1:6" ht="409.6" hidden="1" customHeight="1" x14ac:dyDescent="0.2"/>
    <row r="1273" spans="1:6" ht="25.5" customHeight="1" x14ac:dyDescent="0.2">
      <c r="A1273" s="84" t="s">
        <v>6403</v>
      </c>
      <c r="B1273" s="85" t="s">
        <v>6404</v>
      </c>
      <c r="C1273" s="86" t="s">
        <v>6405</v>
      </c>
      <c r="D1273" s="87">
        <v>2.3633999999999999</v>
      </c>
      <c r="E1273" s="88">
        <v>274910</v>
      </c>
      <c r="F1273" s="89">
        <f>+D1273*E1273</f>
        <v>649722.29399999999</v>
      </c>
    </row>
    <row r="1274" spans="1:6" ht="409.6" hidden="1" customHeight="1" x14ac:dyDescent="0.2"/>
    <row r="1275" spans="1:6" ht="25.5" customHeight="1" thickBot="1" x14ac:dyDescent="0.25">
      <c r="A1275" s="84" t="s">
        <v>6406</v>
      </c>
      <c r="B1275" s="85" t="s">
        <v>6407</v>
      </c>
      <c r="C1275" s="86" t="s">
        <v>7</v>
      </c>
      <c r="D1275" s="87">
        <v>4.04</v>
      </c>
      <c r="E1275" s="88">
        <v>2634</v>
      </c>
      <c r="F1275" s="89">
        <f>+D1275*E1275</f>
        <v>10641.36</v>
      </c>
    </row>
    <row r="1276" spans="1:6" ht="409.6" hidden="1" customHeight="1" x14ac:dyDescent="0.2"/>
    <row r="1277" spans="1:6" ht="13.5" customHeight="1" thickBot="1" x14ac:dyDescent="0.25">
      <c r="A1277" s="90" t="s">
        <v>4883</v>
      </c>
      <c r="B1277" s="91"/>
      <c r="C1277" s="92">
        <v>82.767813498777997</v>
      </c>
      <c r="D1277" s="91"/>
      <c r="E1277" s="93" t="s">
        <v>4884</v>
      </c>
      <c r="F1277" s="94">
        <v>660363</v>
      </c>
    </row>
    <row r="1278" spans="1:6" ht="0.2" customHeight="1" x14ac:dyDescent="0.2"/>
    <row r="1279" spans="1:6" ht="12.75" customHeight="1" x14ac:dyDescent="0.2">
      <c r="A1279" s="80" t="s">
        <v>4871</v>
      </c>
      <c r="B1279" s="81" t="s">
        <v>4885</v>
      </c>
      <c r="C1279" s="82" t="s">
        <v>4870</v>
      </c>
      <c r="D1279" s="82" t="s">
        <v>4873</v>
      </c>
      <c r="E1279" s="82" t="s">
        <v>4874</v>
      </c>
      <c r="F1279" s="83" t="s">
        <v>4875</v>
      </c>
    </row>
    <row r="1280" spans="1:6" ht="409.6" hidden="1" customHeight="1" x14ac:dyDescent="0.2"/>
    <row r="1281" spans="1:6" ht="25.5" customHeight="1" thickBot="1" x14ac:dyDescent="0.25">
      <c r="A1281" s="84" t="s">
        <v>8024</v>
      </c>
      <c r="B1281" s="85" t="s">
        <v>8025</v>
      </c>
      <c r="C1281" s="86" t="s">
        <v>4888</v>
      </c>
      <c r="D1281" s="87">
        <v>0.08</v>
      </c>
      <c r="E1281" s="88">
        <v>859739</v>
      </c>
      <c r="F1281" s="89">
        <f>+D1281*E1281</f>
        <v>68779.12</v>
      </c>
    </row>
    <row r="1282" spans="1:6" ht="409.6" hidden="1" customHeight="1" x14ac:dyDescent="0.2"/>
    <row r="1283" spans="1:6" ht="13.5" customHeight="1" thickBot="1" x14ac:dyDescent="0.25">
      <c r="A1283" s="90" t="s">
        <v>4893</v>
      </c>
      <c r="B1283" s="91"/>
      <c r="C1283" s="92">
        <v>8.6205427085291699</v>
      </c>
      <c r="D1283" s="91"/>
      <c r="E1283" s="93" t="s">
        <v>4884</v>
      </c>
      <c r="F1283" s="94">
        <v>68779</v>
      </c>
    </row>
    <row r="1284" spans="1:6" ht="0.2" customHeight="1" x14ac:dyDescent="0.2"/>
    <row r="1285" spans="1:6" ht="12.75" customHeight="1" x14ac:dyDescent="0.2">
      <c r="A1285" s="80" t="s">
        <v>4871</v>
      </c>
      <c r="B1285" s="81" t="s">
        <v>4894</v>
      </c>
      <c r="C1285" s="82" t="s">
        <v>4870</v>
      </c>
      <c r="D1285" s="82" t="s">
        <v>4873</v>
      </c>
      <c r="E1285" s="82" t="s">
        <v>4874</v>
      </c>
      <c r="F1285" s="83" t="s">
        <v>4875</v>
      </c>
    </row>
    <row r="1286" spans="1:6" ht="409.6" hidden="1" customHeight="1" x14ac:dyDescent="0.2"/>
    <row r="1287" spans="1:6" ht="25.5" customHeight="1" thickBot="1" x14ac:dyDescent="0.25">
      <c r="A1287" s="84" t="s">
        <v>4895</v>
      </c>
      <c r="B1287" s="85" t="s">
        <v>4896</v>
      </c>
      <c r="C1287" s="86" t="s">
        <v>4897</v>
      </c>
      <c r="D1287" s="87">
        <v>0.05</v>
      </c>
      <c r="E1287" s="88">
        <v>68779</v>
      </c>
      <c r="F1287" s="89">
        <f>+D1287*E1287</f>
        <v>3438.9500000000003</v>
      </c>
    </row>
    <row r="1288" spans="1:6" ht="409.6" hidden="1" customHeight="1" x14ac:dyDescent="0.2"/>
    <row r="1289" spans="1:6" ht="13.5" customHeight="1" thickBot="1" x14ac:dyDescent="0.25">
      <c r="A1289" s="90" t="s">
        <v>4898</v>
      </c>
      <c r="B1289" s="91"/>
      <c r="C1289" s="92">
        <v>0.43103340226859699</v>
      </c>
      <c r="D1289" s="91"/>
      <c r="E1289" s="93" t="s">
        <v>4884</v>
      </c>
      <c r="F1289" s="94">
        <v>3439</v>
      </c>
    </row>
    <row r="1290" spans="1:6" ht="0.2" customHeight="1" x14ac:dyDescent="0.2"/>
    <row r="1291" spans="1:6" ht="12.75" customHeight="1" x14ac:dyDescent="0.2">
      <c r="A1291" s="80" t="s">
        <v>4871</v>
      </c>
      <c r="B1291" s="81" t="s">
        <v>4899</v>
      </c>
      <c r="C1291" s="82" t="s">
        <v>4870</v>
      </c>
      <c r="D1291" s="82" t="s">
        <v>4873</v>
      </c>
      <c r="E1291" s="82" t="s">
        <v>4874</v>
      </c>
      <c r="F1291" s="83" t="s">
        <v>4875</v>
      </c>
    </row>
    <row r="1292" spans="1:6" ht="409.6" hidden="1" customHeight="1" x14ac:dyDescent="0.2"/>
    <row r="1293" spans="1:6" ht="25.5" customHeight="1" x14ac:dyDescent="0.2">
      <c r="A1293" s="84" t="s">
        <v>8026</v>
      </c>
      <c r="B1293" s="85" t="s">
        <v>8027</v>
      </c>
      <c r="C1293" s="86" t="s">
        <v>109</v>
      </c>
      <c r="D1293" s="87">
        <v>0.08</v>
      </c>
      <c r="E1293" s="88">
        <v>146666</v>
      </c>
      <c r="F1293" s="89">
        <f>+D1293*E1293</f>
        <v>11733.28</v>
      </c>
    </row>
    <row r="1294" spans="1:6" ht="409.6" hidden="1" customHeight="1" x14ac:dyDescent="0.2"/>
    <row r="1295" spans="1:6" ht="25.5" customHeight="1" thickBot="1" x14ac:dyDescent="0.25">
      <c r="A1295" s="84" t="s">
        <v>572</v>
      </c>
      <c r="B1295" s="85" t="s">
        <v>8028</v>
      </c>
      <c r="C1295" s="86" t="s">
        <v>2033</v>
      </c>
      <c r="D1295" s="87">
        <v>0.08</v>
      </c>
      <c r="E1295" s="88">
        <v>221636</v>
      </c>
      <c r="F1295" s="89">
        <f>+D1295*E1295</f>
        <v>17730.88</v>
      </c>
    </row>
    <row r="1296" spans="1:6" ht="409.6" hidden="1" customHeight="1" x14ac:dyDescent="0.2"/>
    <row r="1297" spans="1:6" ht="13.5" customHeight="1" thickBot="1" x14ac:dyDescent="0.25">
      <c r="A1297" s="90" t="s">
        <v>4904</v>
      </c>
      <c r="B1297" s="91"/>
      <c r="C1297" s="92">
        <v>3.6929247352259198</v>
      </c>
      <c r="D1297" s="91"/>
      <c r="E1297" s="93" t="s">
        <v>4884</v>
      </c>
      <c r="F1297" s="94">
        <v>29464</v>
      </c>
    </row>
    <row r="1298" spans="1:6" ht="0.2" customHeight="1" x14ac:dyDescent="0.2"/>
    <row r="1299" spans="1:6" ht="12.75" customHeight="1" x14ac:dyDescent="0.2">
      <c r="A1299" s="80" t="s">
        <v>4871</v>
      </c>
      <c r="B1299" s="81" t="s">
        <v>4905</v>
      </c>
      <c r="C1299" s="82" t="s">
        <v>4870</v>
      </c>
      <c r="D1299" s="82" t="s">
        <v>4873</v>
      </c>
      <c r="E1299" s="82" t="s">
        <v>4874</v>
      </c>
      <c r="F1299" s="83" t="s">
        <v>4875</v>
      </c>
    </row>
    <row r="1300" spans="1:6" ht="409.6" hidden="1" customHeight="1" x14ac:dyDescent="0.2"/>
    <row r="1301" spans="1:6" ht="25.5" customHeight="1" x14ac:dyDescent="0.2">
      <c r="A1301" s="84" t="s">
        <v>6410</v>
      </c>
      <c r="B1301" s="85" t="s">
        <v>6411</v>
      </c>
      <c r="C1301" s="86" t="s">
        <v>106</v>
      </c>
      <c r="D1301" s="87">
        <v>1.01</v>
      </c>
      <c r="E1301" s="88">
        <v>24300</v>
      </c>
      <c r="F1301" s="89">
        <f>+D1301*E1301</f>
        <v>24543</v>
      </c>
    </row>
    <row r="1302" spans="1:6" ht="409.6" hidden="1" customHeight="1" x14ac:dyDescent="0.2"/>
    <row r="1303" spans="1:6" ht="25.5" customHeight="1" thickBot="1" x14ac:dyDescent="0.25">
      <c r="A1303" s="84" t="s">
        <v>5068</v>
      </c>
      <c r="B1303" s="85" t="s">
        <v>5069</v>
      </c>
      <c r="C1303" s="86" t="s">
        <v>4655</v>
      </c>
      <c r="D1303" s="87">
        <v>1</v>
      </c>
      <c r="E1303" s="88">
        <v>11262</v>
      </c>
      <c r="F1303" s="89">
        <f>+D1303*E1303</f>
        <v>11262</v>
      </c>
    </row>
    <row r="1304" spans="1:6" ht="409.6" hidden="1" customHeight="1" x14ac:dyDescent="0.2"/>
    <row r="1305" spans="1:6" ht="13.5" customHeight="1" thickBot="1" x14ac:dyDescent="0.25">
      <c r="A1305" s="90" t="s">
        <v>4908</v>
      </c>
      <c r="B1305" s="91"/>
      <c r="C1305" s="92">
        <v>4.4876856551983497</v>
      </c>
      <c r="D1305" s="91"/>
      <c r="E1305" s="93" t="s">
        <v>4884</v>
      </c>
      <c r="F1305" s="94">
        <v>35805</v>
      </c>
    </row>
    <row r="1306" spans="1:6" ht="0.2" customHeight="1" thickBot="1" x14ac:dyDescent="0.25"/>
    <row r="1307" spans="1:6" ht="12.75" customHeight="1" thickBot="1" x14ac:dyDescent="0.3">
      <c r="A1307" s="157" t="s">
        <v>4909</v>
      </c>
      <c r="B1307" s="158"/>
      <c r="C1307" s="158"/>
      <c r="D1307" s="158"/>
      <c r="E1307" s="159">
        <v>797850</v>
      </c>
      <c r="F1307" s="160"/>
    </row>
    <row r="1308" spans="1:6" ht="12.75" customHeight="1" x14ac:dyDescent="0.2"/>
    <row r="1309" spans="1:6" ht="12.75" customHeight="1" x14ac:dyDescent="0.2"/>
    <row r="1310" spans="1:6" ht="409.6" hidden="1" customHeight="1" x14ac:dyDescent="0.2"/>
    <row r="1311" spans="1:6" ht="12.75" customHeight="1" x14ac:dyDescent="0.25">
      <c r="A1311" s="144" t="s">
        <v>4868</v>
      </c>
      <c r="B1311" s="145"/>
      <c r="C1311" s="145"/>
      <c r="D1311" s="145"/>
      <c r="E1311" s="146"/>
      <c r="F1311" s="147"/>
    </row>
    <row r="1312" spans="1:6" ht="12.75" customHeight="1" x14ac:dyDescent="0.2">
      <c r="A1312" s="138" t="s">
        <v>4713</v>
      </c>
      <c r="B1312" s="139"/>
      <c r="C1312" s="139"/>
      <c r="D1312" s="140"/>
      <c r="E1312" s="76" t="s">
        <v>4869</v>
      </c>
      <c r="F1312" s="77" t="s">
        <v>4870</v>
      </c>
    </row>
    <row r="1313" spans="1:6" ht="12.75" customHeight="1" x14ac:dyDescent="0.2">
      <c r="A1313" s="141"/>
      <c r="B1313" s="142"/>
      <c r="C1313" s="142"/>
      <c r="D1313" s="143"/>
      <c r="E1313" s="78" t="s">
        <v>9009</v>
      </c>
      <c r="F1313" s="79" t="s">
        <v>106</v>
      </c>
    </row>
    <row r="1314" spans="1:6" ht="409.6" hidden="1" customHeight="1" x14ac:dyDescent="0.2"/>
    <row r="1315" spans="1:6" ht="12.75" customHeight="1" x14ac:dyDescent="0.2">
      <c r="A1315" s="80" t="s">
        <v>4871</v>
      </c>
      <c r="B1315" s="81" t="s">
        <v>4872</v>
      </c>
      <c r="C1315" s="82" t="s">
        <v>4870</v>
      </c>
      <c r="D1315" s="82" t="s">
        <v>4873</v>
      </c>
      <c r="E1315" s="82" t="s">
        <v>4874</v>
      </c>
      <c r="F1315" s="83" t="s">
        <v>4875</v>
      </c>
    </row>
    <row r="1316" spans="1:6" ht="409.6" hidden="1" customHeight="1" x14ac:dyDescent="0.2"/>
    <row r="1317" spans="1:6" ht="25.5" customHeight="1" x14ac:dyDescent="0.2">
      <c r="A1317" s="84" t="s">
        <v>6406</v>
      </c>
      <c r="B1317" s="85" t="s">
        <v>6407</v>
      </c>
      <c r="C1317" s="86" t="s">
        <v>7</v>
      </c>
      <c r="D1317" s="87">
        <v>4.04</v>
      </c>
      <c r="E1317" s="88">
        <v>2634</v>
      </c>
      <c r="F1317" s="89">
        <f>+D1317*E1317</f>
        <v>10641.36</v>
      </c>
    </row>
    <row r="1318" spans="1:6" ht="409.6" hidden="1" customHeight="1" x14ac:dyDescent="0.2"/>
    <row r="1319" spans="1:6" ht="25.5" customHeight="1" x14ac:dyDescent="0.2">
      <c r="A1319" s="84" t="s">
        <v>8029</v>
      </c>
      <c r="B1319" s="85" t="s">
        <v>8030</v>
      </c>
      <c r="C1319" s="86" t="s">
        <v>8031</v>
      </c>
      <c r="D1319" s="87">
        <v>2.3633999999999999</v>
      </c>
      <c r="E1319" s="88">
        <v>374259</v>
      </c>
      <c r="F1319" s="89">
        <f>+D1319*E1319</f>
        <v>884523.7206</v>
      </c>
    </row>
    <row r="1320" spans="1:6" ht="409.6" hidden="1" customHeight="1" x14ac:dyDescent="0.2"/>
    <row r="1321" spans="1:6" ht="25.5" customHeight="1" thickBot="1" x14ac:dyDescent="0.25">
      <c r="A1321" s="84" t="s">
        <v>6410</v>
      </c>
      <c r="B1321" s="85" t="s">
        <v>6411</v>
      </c>
      <c r="C1321" s="86" t="s">
        <v>106</v>
      </c>
      <c r="D1321" s="87">
        <v>1.01</v>
      </c>
      <c r="E1321" s="88">
        <v>24300</v>
      </c>
      <c r="F1321" s="89">
        <f>+D1321*E1321</f>
        <v>24543</v>
      </c>
    </row>
    <row r="1322" spans="1:6" ht="409.6" hidden="1" customHeight="1" x14ac:dyDescent="0.2"/>
    <row r="1323" spans="1:6" ht="13.5" customHeight="1" thickBot="1" x14ac:dyDescent="0.25">
      <c r="A1323" s="90" t="s">
        <v>4883</v>
      </c>
      <c r="B1323" s="91"/>
      <c r="C1323" s="92">
        <v>93.133478343641997</v>
      </c>
      <c r="D1323" s="91"/>
      <c r="E1323" s="93" t="s">
        <v>4884</v>
      </c>
      <c r="F1323" s="94">
        <v>919708</v>
      </c>
    </row>
    <row r="1324" spans="1:6" ht="0.2" customHeight="1" x14ac:dyDescent="0.2"/>
    <row r="1325" spans="1:6" ht="12.75" customHeight="1" x14ac:dyDescent="0.2">
      <c r="A1325" s="80" t="s">
        <v>4871</v>
      </c>
      <c r="B1325" s="81" t="s">
        <v>4885</v>
      </c>
      <c r="C1325" s="82" t="s">
        <v>4870</v>
      </c>
      <c r="D1325" s="82" t="s">
        <v>4873</v>
      </c>
      <c r="E1325" s="82" t="s">
        <v>4874</v>
      </c>
      <c r="F1325" s="83" t="s">
        <v>4875</v>
      </c>
    </row>
    <row r="1326" spans="1:6" ht="409.6" hidden="1" customHeight="1" x14ac:dyDescent="0.2"/>
    <row r="1327" spans="1:6" ht="25.5" customHeight="1" thickBot="1" x14ac:dyDescent="0.25">
      <c r="A1327" s="84" t="s">
        <v>8024</v>
      </c>
      <c r="B1327" s="85" t="s">
        <v>8025</v>
      </c>
      <c r="C1327" s="86" t="s">
        <v>4888</v>
      </c>
      <c r="D1327" s="87">
        <v>0.03</v>
      </c>
      <c r="E1327" s="88">
        <v>859739</v>
      </c>
      <c r="F1327" s="89">
        <f>+D1327*E1327</f>
        <v>25792.17</v>
      </c>
    </row>
    <row r="1328" spans="1:6" ht="409.6" hidden="1" customHeight="1" x14ac:dyDescent="0.2"/>
    <row r="1329" spans="1:6" ht="13.5" customHeight="1" thickBot="1" x14ac:dyDescent="0.25">
      <c r="A1329" s="90" t="s">
        <v>4893</v>
      </c>
      <c r="B1329" s="91"/>
      <c r="C1329" s="92">
        <v>2.6118057833999702</v>
      </c>
      <c r="D1329" s="91"/>
      <c r="E1329" s="93" t="s">
        <v>4884</v>
      </c>
      <c r="F1329" s="94">
        <v>25792</v>
      </c>
    </row>
    <row r="1330" spans="1:6" ht="0.2" customHeight="1" x14ac:dyDescent="0.2"/>
    <row r="1331" spans="1:6" ht="12.75" customHeight="1" x14ac:dyDescent="0.2">
      <c r="A1331" s="80" t="s">
        <v>4871</v>
      </c>
      <c r="B1331" s="81" t="s">
        <v>4894</v>
      </c>
      <c r="C1331" s="82" t="s">
        <v>4870</v>
      </c>
      <c r="D1331" s="82" t="s">
        <v>4873</v>
      </c>
      <c r="E1331" s="82" t="s">
        <v>4874</v>
      </c>
      <c r="F1331" s="83" t="s">
        <v>4875</v>
      </c>
    </row>
    <row r="1332" spans="1:6" ht="409.6" hidden="1" customHeight="1" x14ac:dyDescent="0.2"/>
    <row r="1333" spans="1:6" ht="25.5" customHeight="1" thickBot="1" x14ac:dyDescent="0.25">
      <c r="A1333" s="84" t="s">
        <v>4895</v>
      </c>
      <c r="B1333" s="85" t="s">
        <v>4896</v>
      </c>
      <c r="C1333" s="86" t="s">
        <v>4897</v>
      </c>
      <c r="D1333" s="87">
        <v>0.05</v>
      </c>
      <c r="E1333" s="88">
        <v>25792</v>
      </c>
      <c r="F1333" s="89">
        <f>+D1333*E1333</f>
        <v>1289.6000000000001</v>
      </c>
    </row>
    <row r="1334" spans="1:6" ht="409.6" hidden="1" customHeight="1" x14ac:dyDescent="0.2"/>
    <row r="1335" spans="1:6" ht="13.5" customHeight="1" thickBot="1" x14ac:dyDescent="0.25">
      <c r="A1335" s="90" t="s">
        <v>4898</v>
      </c>
      <c r="B1335" s="91"/>
      <c r="C1335" s="92">
        <v>0.130630794842818</v>
      </c>
      <c r="D1335" s="91"/>
      <c r="E1335" s="93" t="s">
        <v>4884</v>
      </c>
      <c r="F1335" s="94">
        <v>1290</v>
      </c>
    </row>
    <row r="1336" spans="1:6" ht="0.2" customHeight="1" x14ac:dyDescent="0.2"/>
    <row r="1337" spans="1:6" ht="12.75" customHeight="1" x14ac:dyDescent="0.2">
      <c r="A1337" s="80" t="s">
        <v>4871</v>
      </c>
      <c r="B1337" s="81" t="s">
        <v>4899</v>
      </c>
      <c r="C1337" s="82" t="s">
        <v>4870</v>
      </c>
      <c r="D1337" s="82" t="s">
        <v>4873</v>
      </c>
      <c r="E1337" s="82" t="s">
        <v>4874</v>
      </c>
      <c r="F1337" s="83" t="s">
        <v>4875</v>
      </c>
    </row>
    <row r="1338" spans="1:6" ht="409.6" hidden="1" customHeight="1" x14ac:dyDescent="0.2"/>
    <row r="1339" spans="1:6" ht="25.5" customHeight="1" x14ac:dyDescent="0.2">
      <c r="A1339" s="84" t="s">
        <v>572</v>
      </c>
      <c r="B1339" s="85" t="s">
        <v>8028</v>
      </c>
      <c r="C1339" s="86" t="s">
        <v>2033</v>
      </c>
      <c r="D1339" s="87">
        <v>0.08</v>
      </c>
      <c r="E1339" s="88">
        <v>221636</v>
      </c>
      <c r="F1339" s="89">
        <f>+D1339*E1339</f>
        <v>17730.88</v>
      </c>
    </row>
    <row r="1340" spans="1:6" ht="409.6" hidden="1" customHeight="1" x14ac:dyDescent="0.2"/>
    <row r="1341" spans="1:6" ht="25.5" customHeight="1" thickBot="1" x14ac:dyDescent="0.25">
      <c r="A1341" s="84" t="s">
        <v>8026</v>
      </c>
      <c r="B1341" s="85" t="s">
        <v>8027</v>
      </c>
      <c r="C1341" s="86" t="s">
        <v>109</v>
      </c>
      <c r="D1341" s="87">
        <v>0.08</v>
      </c>
      <c r="E1341" s="88">
        <v>146666</v>
      </c>
      <c r="F1341" s="89">
        <f>+D1341*E1341</f>
        <v>11733.28</v>
      </c>
    </row>
    <row r="1342" spans="1:6" ht="409.6" hidden="1" customHeight="1" x14ac:dyDescent="0.2"/>
    <row r="1343" spans="1:6" ht="13.5" customHeight="1" thickBot="1" x14ac:dyDescent="0.25">
      <c r="A1343" s="90" t="s">
        <v>4904</v>
      </c>
      <c r="B1343" s="91"/>
      <c r="C1343" s="92">
        <v>2.98364785988278</v>
      </c>
      <c r="D1343" s="91"/>
      <c r="E1343" s="93" t="s">
        <v>4884</v>
      </c>
      <c r="F1343" s="94">
        <v>29464</v>
      </c>
    </row>
    <row r="1344" spans="1:6" ht="0.2" customHeight="1" x14ac:dyDescent="0.2"/>
    <row r="1345" spans="1:6" ht="12.75" customHeight="1" x14ac:dyDescent="0.2">
      <c r="A1345" s="80" t="s">
        <v>4871</v>
      </c>
      <c r="B1345" s="81" t="s">
        <v>4905</v>
      </c>
      <c r="C1345" s="82" t="s">
        <v>4870</v>
      </c>
      <c r="D1345" s="82" t="s">
        <v>4873</v>
      </c>
      <c r="E1345" s="82" t="s">
        <v>4874</v>
      </c>
      <c r="F1345" s="83" t="s">
        <v>4875</v>
      </c>
    </row>
    <row r="1346" spans="1:6" ht="409.6" hidden="1" customHeight="1" x14ac:dyDescent="0.2"/>
    <row r="1347" spans="1:6" ht="25.5" customHeight="1" thickBot="1" x14ac:dyDescent="0.25">
      <c r="A1347" s="84" t="s">
        <v>5068</v>
      </c>
      <c r="B1347" s="85" t="s">
        <v>5069</v>
      </c>
      <c r="C1347" s="86" t="s">
        <v>4655</v>
      </c>
      <c r="D1347" s="87">
        <v>1</v>
      </c>
      <c r="E1347" s="88">
        <v>11262</v>
      </c>
      <c r="F1347" s="89">
        <f>+D1347*E1347</f>
        <v>11262</v>
      </c>
    </row>
    <row r="1348" spans="1:6" ht="409.6" hidden="1" customHeight="1" x14ac:dyDescent="0.2"/>
    <row r="1349" spans="1:6" ht="13.5" customHeight="1" thickBot="1" x14ac:dyDescent="0.25">
      <c r="A1349" s="90" t="s">
        <v>4908</v>
      </c>
      <c r="B1349" s="91"/>
      <c r="C1349" s="92">
        <v>1.1404372182324101</v>
      </c>
      <c r="D1349" s="91"/>
      <c r="E1349" s="93" t="s">
        <v>4884</v>
      </c>
      <c r="F1349" s="94">
        <v>11262</v>
      </c>
    </row>
    <row r="1350" spans="1:6" ht="0.2" customHeight="1" thickBot="1" x14ac:dyDescent="0.25"/>
    <row r="1351" spans="1:6" ht="12.75" customHeight="1" thickBot="1" x14ac:dyDescent="0.3">
      <c r="A1351" s="157" t="s">
        <v>4909</v>
      </c>
      <c r="B1351" s="158"/>
      <c r="C1351" s="158"/>
      <c r="D1351" s="158"/>
      <c r="E1351" s="159">
        <v>987516</v>
      </c>
      <c r="F1351" s="160"/>
    </row>
    <row r="1352" spans="1:6" ht="12.75" customHeight="1" x14ac:dyDescent="0.2"/>
    <row r="1353" spans="1:6" ht="12.75" customHeight="1" x14ac:dyDescent="0.2"/>
    <row r="1354" spans="1:6" ht="409.6" hidden="1" customHeight="1" x14ac:dyDescent="0.2"/>
    <row r="1355" spans="1:6" ht="12.75" customHeight="1" x14ac:dyDescent="0.25">
      <c r="A1355" s="144" t="s">
        <v>4868</v>
      </c>
      <c r="B1355" s="145"/>
      <c r="C1355" s="145"/>
      <c r="D1355" s="145"/>
      <c r="E1355" s="146"/>
      <c r="F1355" s="147"/>
    </row>
    <row r="1356" spans="1:6" ht="12.75" customHeight="1" x14ac:dyDescent="0.2">
      <c r="A1356" s="138" t="s">
        <v>4714</v>
      </c>
      <c r="B1356" s="139"/>
      <c r="C1356" s="139"/>
      <c r="D1356" s="140"/>
      <c r="E1356" s="76" t="s">
        <v>4869</v>
      </c>
      <c r="F1356" s="77" t="s">
        <v>4870</v>
      </c>
    </row>
    <row r="1357" spans="1:6" ht="12.75" customHeight="1" x14ac:dyDescent="0.2">
      <c r="A1357" s="141"/>
      <c r="B1357" s="142"/>
      <c r="C1357" s="142"/>
      <c r="D1357" s="143"/>
      <c r="E1357" s="78" t="s">
        <v>9010</v>
      </c>
      <c r="F1357" s="79" t="s">
        <v>106</v>
      </c>
    </row>
    <row r="1358" spans="1:6" ht="409.6" hidden="1" customHeight="1" x14ac:dyDescent="0.2"/>
    <row r="1359" spans="1:6" ht="12.75" customHeight="1" x14ac:dyDescent="0.2">
      <c r="A1359" s="80" t="s">
        <v>4871</v>
      </c>
      <c r="B1359" s="81" t="s">
        <v>4872</v>
      </c>
      <c r="C1359" s="82" t="s">
        <v>4870</v>
      </c>
      <c r="D1359" s="82" t="s">
        <v>4873</v>
      </c>
      <c r="E1359" s="82" t="s">
        <v>4874</v>
      </c>
      <c r="F1359" s="83" t="s">
        <v>4875</v>
      </c>
    </row>
    <row r="1360" spans="1:6" ht="409.6" hidden="1" customHeight="1" x14ac:dyDescent="0.2"/>
    <row r="1361" spans="1:6" ht="25.5" customHeight="1" x14ac:dyDescent="0.2">
      <c r="A1361" s="84" t="s">
        <v>6406</v>
      </c>
      <c r="B1361" s="85" t="s">
        <v>6407</v>
      </c>
      <c r="C1361" s="86" t="s">
        <v>7</v>
      </c>
      <c r="D1361" s="87">
        <v>4.04</v>
      </c>
      <c r="E1361" s="88">
        <v>2634</v>
      </c>
      <c r="F1361" s="89">
        <f>+D1361*E1361</f>
        <v>10641.36</v>
      </c>
    </row>
    <row r="1362" spans="1:6" ht="409.6" hidden="1" customHeight="1" x14ac:dyDescent="0.2"/>
    <row r="1363" spans="1:6" ht="25.5" customHeight="1" x14ac:dyDescent="0.2">
      <c r="A1363" s="84" t="s">
        <v>8032</v>
      </c>
      <c r="B1363" s="85" t="s">
        <v>8033</v>
      </c>
      <c r="C1363" s="86" t="s">
        <v>8031</v>
      </c>
      <c r="D1363" s="87">
        <v>2.3633999999999999</v>
      </c>
      <c r="E1363" s="88">
        <v>375745</v>
      </c>
      <c r="F1363" s="89">
        <f>+D1363*E1363</f>
        <v>888035.73300000001</v>
      </c>
    </row>
    <row r="1364" spans="1:6" ht="409.6" hidden="1" customHeight="1" x14ac:dyDescent="0.2"/>
    <row r="1365" spans="1:6" ht="25.5" customHeight="1" thickBot="1" x14ac:dyDescent="0.25">
      <c r="A1365" s="84" t="s">
        <v>6410</v>
      </c>
      <c r="B1365" s="85" t="s">
        <v>6411</v>
      </c>
      <c r="C1365" s="86" t="s">
        <v>106</v>
      </c>
      <c r="D1365" s="87">
        <v>1.01</v>
      </c>
      <c r="E1365" s="88">
        <v>24300</v>
      </c>
      <c r="F1365" s="89">
        <f>+D1365*E1365</f>
        <v>24543</v>
      </c>
    </row>
    <row r="1366" spans="1:6" ht="409.6" hidden="1" customHeight="1" x14ac:dyDescent="0.2"/>
    <row r="1367" spans="1:6" ht="13.5" customHeight="1" thickBot="1" x14ac:dyDescent="0.25">
      <c r="A1367" s="90" t="s">
        <v>4883</v>
      </c>
      <c r="B1367" s="91"/>
      <c r="C1367" s="92">
        <v>93.157811888261506</v>
      </c>
      <c r="D1367" s="91"/>
      <c r="E1367" s="93" t="s">
        <v>4884</v>
      </c>
      <c r="F1367" s="94">
        <v>923220</v>
      </c>
    </row>
    <row r="1368" spans="1:6" ht="0.2" customHeight="1" x14ac:dyDescent="0.2"/>
    <row r="1369" spans="1:6" ht="12.75" customHeight="1" x14ac:dyDescent="0.2">
      <c r="A1369" s="80" t="s">
        <v>4871</v>
      </c>
      <c r="B1369" s="81" t="s">
        <v>4885</v>
      </c>
      <c r="C1369" s="82" t="s">
        <v>4870</v>
      </c>
      <c r="D1369" s="82" t="s">
        <v>4873</v>
      </c>
      <c r="E1369" s="82" t="s">
        <v>4874</v>
      </c>
      <c r="F1369" s="83" t="s">
        <v>4875</v>
      </c>
    </row>
    <row r="1370" spans="1:6" ht="409.6" hidden="1" customHeight="1" x14ac:dyDescent="0.2"/>
    <row r="1371" spans="1:6" ht="25.5" customHeight="1" thickBot="1" x14ac:dyDescent="0.25">
      <c r="A1371" s="84" t="s">
        <v>8024</v>
      </c>
      <c r="B1371" s="85" t="s">
        <v>8025</v>
      </c>
      <c r="C1371" s="86" t="s">
        <v>4888</v>
      </c>
      <c r="D1371" s="87">
        <v>0.03</v>
      </c>
      <c r="E1371" s="88">
        <v>859739</v>
      </c>
      <c r="F1371" s="89">
        <f>+D1371*E1371</f>
        <v>25792.17</v>
      </c>
    </row>
    <row r="1372" spans="1:6" ht="409.6" hidden="1" customHeight="1" x14ac:dyDescent="0.2"/>
    <row r="1373" spans="1:6" ht="13.5" customHeight="1" thickBot="1" x14ac:dyDescent="0.25">
      <c r="A1373" s="90" t="s">
        <v>4893</v>
      </c>
      <c r="B1373" s="91"/>
      <c r="C1373" s="92">
        <v>2.6025500793115799</v>
      </c>
      <c r="D1373" s="91"/>
      <c r="E1373" s="93" t="s">
        <v>4884</v>
      </c>
      <c r="F1373" s="94">
        <v>25792</v>
      </c>
    </row>
    <row r="1374" spans="1:6" ht="0.2" customHeight="1" x14ac:dyDescent="0.2"/>
    <row r="1375" spans="1:6" ht="12.75" customHeight="1" x14ac:dyDescent="0.2">
      <c r="A1375" s="80" t="s">
        <v>4871</v>
      </c>
      <c r="B1375" s="81" t="s">
        <v>4894</v>
      </c>
      <c r="C1375" s="82" t="s">
        <v>4870</v>
      </c>
      <c r="D1375" s="82" t="s">
        <v>4873</v>
      </c>
      <c r="E1375" s="82" t="s">
        <v>4874</v>
      </c>
      <c r="F1375" s="83" t="s">
        <v>4875</v>
      </c>
    </row>
    <row r="1376" spans="1:6" ht="409.6" hidden="1" customHeight="1" x14ac:dyDescent="0.2"/>
    <row r="1377" spans="1:6" ht="25.5" customHeight="1" thickBot="1" x14ac:dyDescent="0.25">
      <c r="A1377" s="84" t="s">
        <v>4895</v>
      </c>
      <c r="B1377" s="85" t="s">
        <v>4896</v>
      </c>
      <c r="C1377" s="86" t="s">
        <v>4897</v>
      </c>
      <c r="D1377" s="87">
        <v>0.05</v>
      </c>
      <c r="E1377" s="88">
        <v>25792</v>
      </c>
      <c r="F1377" s="89">
        <f>+D1377*E1377</f>
        <v>1289.6000000000001</v>
      </c>
    </row>
    <row r="1378" spans="1:6" ht="409.6" hidden="1" customHeight="1" x14ac:dyDescent="0.2"/>
    <row r="1379" spans="1:6" ht="13.5" customHeight="1" thickBot="1" x14ac:dyDescent="0.25">
      <c r="A1379" s="90" t="s">
        <v>4898</v>
      </c>
      <c r="B1379" s="91"/>
      <c r="C1379" s="92">
        <v>0.13016786609460099</v>
      </c>
      <c r="D1379" s="91"/>
      <c r="E1379" s="93" t="s">
        <v>4884</v>
      </c>
      <c r="F1379" s="94">
        <v>1290</v>
      </c>
    </row>
    <row r="1380" spans="1:6" ht="0.2" customHeight="1" x14ac:dyDescent="0.2"/>
    <row r="1381" spans="1:6" ht="12.75" customHeight="1" x14ac:dyDescent="0.2">
      <c r="A1381" s="80" t="s">
        <v>4871</v>
      </c>
      <c r="B1381" s="81" t="s">
        <v>4899</v>
      </c>
      <c r="C1381" s="82" t="s">
        <v>4870</v>
      </c>
      <c r="D1381" s="82" t="s">
        <v>4873</v>
      </c>
      <c r="E1381" s="82" t="s">
        <v>4874</v>
      </c>
      <c r="F1381" s="83" t="s">
        <v>4875</v>
      </c>
    </row>
    <row r="1382" spans="1:6" ht="409.6" hidden="1" customHeight="1" x14ac:dyDescent="0.2"/>
    <row r="1383" spans="1:6" ht="25.5" customHeight="1" x14ac:dyDescent="0.2">
      <c r="A1383" s="84" t="s">
        <v>572</v>
      </c>
      <c r="B1383" s="85" t="s">
        <v>8028</v>
      </c>
      <c r="C1383" s="86" t="s">
        <v>2033</v>
      </c>
      <c r="D1383" s="87">
        <v>0.08</v>
      </c>
      <c r="E1383" s="88">
        <v>221636</v>
      </c>
      <c r="F1383" s="89">
        <f>+D1383*E1383</f>
        <v>17730.88</v>
      </c>
    </row>
    <row r="1384" spans="1:6" ht="409.6" hidden="1" customHeight="1" x14ac:dyDescent="0.2"/>
    <row r="1385" spans="1:6" ht="25.5" customHeight="1" thickBot="1" x14ac:dyDescent="0.25">
      <c r="A1385" s="84" t="s">
        <v>8026</v>
      </c>
      <c r="B1385" s="85" t="s">
        <v>8027</v>
      </c>
      <c r="C1385" s="86" t="s">
        <v>109</v>
      </c>
      <c r="D1385" s="87">
        <v>0.08</v>
      </c>
      <c r="E1385" s="88">
        <v>146666</v>
      </c>
      <c r="F1385" s="89">
        <f>+D1385*E1385</f>
        <v>11733.28</v>
      </c>
    </row>
    <row r="1386" spans="1:6" ht="409.6" hidden="1" customHeight="1" x14ac:dyDescent="0.2"/>
    <row r="1387" spans="1:6" ht="13.5" customHeight="1" thickBot="1" x14ac:dyDescent="0.25">
      <c r="A1387" s="90" t="s">
        <v>4904</v>
      </c>
      <c r="B1387" s="91"/>
      <c r="C1387" s="92">
        <v>2.9730744237297002</v>
      </c>
      <c r="D1387" s="91"/>
      <c r="E1387" s="93" t="s">
        <v>4884</v>
      </c>
      <c r="F1387" s="94">
        <v>29464</v>
      </c>
    </row>
    <row r="1388" spans="1:6" ht="0.2" customHeight="1" x14ac:dyDescent="0.2"/>
    <row r="1389" spans="1:6" ht="12.75" customHeight="1" x14ac:dyDescent="0.2">
      <c r="A1389" s="80" t="s">
        <v>4871</v>
      </c>
      <c r="B1389" s="81" t="s">
        <v>4905</v>
      </c>
      <c r="C1389" s="82" t="s">
        <v>4870</v>
      </c>
      <c r="D1389" s="82" t="s">
        <v>4873</v>
      </c>
      <c r="E1389" s="82" t="s">
        <v>4874</v>
      </c>
      <c r="F1389" s="83" t="s">
        <v>4875</v>
      </c>
    </row>
    <row r="1390" spans="1:6" ht="409.6" hidden="1" customHeight="1" x14ac:dyDescent="0.2"/>
    <row r="1391" spans="1:6" ht="25.5" customHeight="1" thickBot="1" x14ac:dyDescent="0.25">
      <c r="A1391" s="84" t="s">
        <v>5068</v>
      </c>
      <c r="B1391" s="85" t="s">
        <v>5069</v>
      </c>
      <c r="C1391" s="86" t="s">
        <v>4655</v>
      </c>
      <c r="D1391" s="87">
        <v>1</v>
      </c>
      <c r="E1391" s="88">
        <v>11262</v>
      </c>
      <c r="F1391" s="89">
        <f>+D1391*E1391</f>
        <v>11262</v>
      </c>
    </row>
    <row r="1392" spans="1:6" ht="409.6" hidden="1" customHeight="1" x14ac:dyDescent="0.2"/>
    <row r="1393" spans="1:6" ht="13.5" customHeight="1" thickBot="1" x14ac:dyDescent="0.25">
      <c r="A1393" s="90" t="s">
        <v>4908</v>
      </c>
      <c r="B1393" s="91"/>
      <c r="C1393" s="92">
        <v>1.1363957426026301</v>
      </c>
      <c r="D1393" s="91"/>
      <c r="E1393" s="93" t="s">
        <v>4884</v>
      </c>
      <c r="F1393" s="94">
        <v>11262</v>
      </c>
    </row>
    <row r="1394" spans="1:6" ht="0.2" customHeight="1" thickBot="1" x14ac:dyDescent="0.25"/>
    <row r="1395" spans="1:6" ht="12.75" customHeight="1" thickBot="1" x14ac:dyDescent="0.3">
      <c r="A1395" s="157" t="s">
        <v>4909</v>
      </c>
      <c r="B1395" s="158"/>
      <c r="C1395" s="158"/>
      <c r="D1395" s="158"/>
      <c r="E1395" s="159">
        <v>991028</v>
      </c>
      <c r="F1395" s="160"/>
    </row>
    <row r="1396" spans="1:6" ht="12.75" customHeight="1" x14ac:dyDescent="0.2"/>
    <row r="1397" spans="1:6" ht="12.75" customHeight="1" x14ac:dyDescent="0.2"/>
    <row r="1398" spans="1:6" ht="409.6" hidden="1" customHeight="1" x14ac:dyDescent="0.2"/>
    <row r="1399" spans="1:6" ht="12.75" customHeight="1" x14ac:dyDescent="0.25">
      <c r="A1399" s="144" t="s">
        <v>4868</v>
      </c>
      <c r="B1399" s="145"/>
      <c r="C1399" s="145"/>
      <c r="D1399" s="145"/>
      <c r="E1399" s="146"/>
      <c r="F1399" s="147"/>
    </row>
    <row r="1400" spans="1:6" ht="12.75" customHeight="1" x14ac:dyDescent="0.2">
      <c r="A1400" s="138" t="s">
        <v>4715</v>
      </c>
      <c r="B1400" s="139"/>
      <c r="C1400" s="139"/>
      <c r="D1400" s="140"/>
      <c r="E1400" s="76" t="s">
        <v>4869</v>
      </c>
      <c r="F1400" s="77" t="s">
        <v>4870</v>
      </c>
    </row>
    <row r="1401" spans="1:6" ht="12.75" customHeight="1" x14ac:dyDescent="0.2">
      <c r="A1401" s="141"/>
      <c r="B1401" s="142"/>
      <c r="C1401" s="142"/>
      <c r="D1401" s="143"/>
      <c r="E1401" s="78" t="s">
        <v>9011</v>
      </c>
      <c r="F1401" s="79" t="s">
        <v>106</v>
      </c>
    </row>
    <row r="1402" spans="1:6" ht="409.6" hidden="1" customHeight="1" x14ac:dyDescent="0.2"/>
    <row r="1403" spans="1:6" ht="12.75" customHeight="1" x14ac:dyDescent="0.2">
      <c r="A1403" s="80" t="s">
        <v>4871</v>
      </c>
      <c r="B1403" s="81" t="s">
        <v>4872</v>
      </c>
      <c r="C1403" s="82" t="s">
        <v>4870</v>
      </c>
      <c r="D1403" s="82" t="s">
        <v>4873</v>
      </c>
      <c r="E1403" s="82" t="s">
        <v>4874</v>
      </c>
      <c r="F1403" s="83" t="s">
        <v>4875</v>
      </c>
    </row>
    <row r="1404" spans="1:6" ht="409.6" hidden="1" customHeight="1" x14ac:dyDescent="0.2"/>
    <row r="1405" spans="1:6" ht="25.5" customHeight="1" x14ac:dyDescent="0.2">
      <c r="A1405" s="84" t="s">
        <v>6406</v>
      </c>
      <c r="B1405" s="85" t="s">
        <v>6407</v>
      </c>
      <c r="C1405" s="86" t="s">
        <v>7</v>
      </c>
      <c r="D1405" s="87">
        <v>4.04</v>
      </c>
      <c r="E1405" s="88">
        <v>2634</v>
      </c>
      <c r="F1405" s="89">
        <f>+D1405*E1405</f>
        <v>10641.36</v>
      </c>
    </row>
    <row r="1406" spans="1:6" ht="409.6" hidden="1" customHeight="1" x14ac:dyDescent="0.2"/>
    <row r="1407" spans="1:6" ht="25.5" customHeight="1" x14ac:dyDescent="0.2">
      <c r="A1407" s="84" t="s">
        <v>8034</v>
      </c>
      <c r="B1407" s="85" t="s">
        <v>8035</v>
      </c>
      <c r="C1407" s="86" t="s">
        <v>8031</v>
      </c>
      <c r="D1407" s="87">
        <v>2.3633999999999999</v>
      </c>
      <c r="E1407" s="88">
        <v>273323</v>
      </c>
      <c r="F1407" s="89">
        <f>+D1407*E1407</f>
        <v>645971.57819999999</v>
      </c>
    </row>
    <row r="1408" spans="1:6" ht="409.6" hidden="1" customHeight="1" x14ac:dyDescent="0.2"/>
    <row r="1409" spans="1:6" ht="25.5" customHeight="1" thickBot="1" x14ac:dyDescent="0.25">
      <c r="A1409" s="84" t="s">
        <v>6410</v>
      </c>
      <c r="B1409" s="85" t="s">
        <v>6411</v>
      </c>
      <c r="C1409" s="86" t="s">
        <v>106</v>
      </c>
      <c r="D1409" s="87">
        <v>1.01</v>
      </c>
      <c r="E1409" s="88">
        <v>24300</v>
      </c>
      <c r="F1409" s="89">
        <f>+D1409*E1409</f>
        <v>24543</v>
      </c>
    </row>
    <row r="1410" spans="1:6" ht="409.6" hidden="1" customHeight="1" x14ac:dyDescent="0.2"/>
    <row r="1411" spans="1:6" ht="13.5" customHeight="1" thickBot="1" x14ac:dyDescent="0.25">
      <c r="A1411" s="90" t="s">
        <v>4883</v>
      </c>
      <c r="B1411" s="91"/>
      <c r="C1411" s="92">
        <v>90.946427331620697</v>
      </c>
      <c r="D1411" s="91"/>
      <c r="E1411" s="93" t="s">
        <v>4884</v>
      </c>
      <c r="F1411" s="94">
        <v>681156</v>
      </c>
    </row>
    <row r="1412" spans="1:6" ht="0.2" customHeight="1" x14ac:dyDescent="0.2"/>
    <row r="1413" spans="1:6" ht="12.75" customHeight="1" x14ac:dyDescent="0.2">
      <c r="A1413" s="80" t="s">
        <v>4871</v>
      </c>
      <c r="B1413" s="81" t="s">
        <v>4885</v>
      </c>
      <c r="C1413" s="82" t="s">
        <v>4870</v>
      </c>
      <c r="D1413" s="82" t="s">
        <v>4873</v>
      </c>
      <c r="E1413" s="82" t="s">
        <v>4874</v>
      </c>
      <c r="F1413" s="83" t="s">
        <v>4875</v>
      </c>
    </row>
    <row r="1414" spans="1:6" ht="409.6" hidden="1" customHeight="1" x14ac:dyDescent="0.2"/>
    <row r="1415" spans="1:6" ht="25.5" customHeight="1" thickBot="1" x14ac:dyDescent="0.25">
      <c r="A1415" s="84" t="s">
        <v>8024</v>
      </c>
      <c r="B1415" s="85" t="s">
        <v>8025</v>
      </c>
      <c r="C1415" s="86" t="s">
        <v>4888</v>
      </c>
      <c r="D1415" s="87">
        <v>0.03</v>
      </c>
      <c r="E1415" s="88">
        <v>859739</v>
      </c>
      <c r="F1415" s="89">
        <f>+D1415*E1415</f>
        <v>25792.17</v>
      </c>
    </row>
    <row r="1416" spans="1:6" ht="409.6" hidden="1" customHeight="1" x14ac:dyDescent="0.2"/>
    <row r="1417" spans="1:6" ht="13.5" customHeight="1" thickBot="1" x14ac:dyDescent="0.25">
      <c r="A1417" s="90" t="s">
        <v>4893</v>
      </c>
      <c r="B1417" s="91"/>
      <c r="C1417" s="92">
        <v>3.4436902174203299</v>
      </c>
      <c r="D1417" s="91"/>
      <c r="E1417" s="93" t="s">
        <v>4884</v>
      </c>
      <c r="F1417" s="94">
        <v>25792</v>
      </c>
    </row>
    <row r="1418" spans="1:6" ht="0.2" customHeight="1" x14ac:dyDescent="0.2"/>
    <row r="1419" spans="1:6" ht="12.75" customHeight="1" x14ac:dyDescent="0.2">
      <c r="A1419" s="80" t="s">
        <v>4871</v>
      </c>
      <c r="B1419" s="81" t="s">
        <v>4894</v>
      </c>
      <c r="C1419" s="82" t="s">
        <v>4870</v>
      </c>
      <c r="D1419" s="82" t="s">
        <v>4873</v>
      </c>
      <c r="E1419" s="82" t="s">
        <v>4874</v>
      </c>
      <c r="F1419" s="83" t="s">
        <v>4875</v>
      </c>
    </row>
    <row r="1420" spans="1:6" ht="409.6" hidden="1" customHeight="1" x14ac:dyDescent="0.2"/>
    <row r="1421" spans="1:6" ht="25.5" customHeight="1" thickBot="1" x14ac:dyDescent="0.25">
      <c r="A1421" s="84" t="s">
        <v>4895</v>
      </c>
      <c r="B1421" s="85" t="s">
        <v>4896</v>
      </c>
      <c r="C1421" s="86" t="s">
        <v>4897</v>
      </c>
      <c r="D1421" s="87">
        <v>0.05</v>
      </c>
      <c r="E1421" s="88">
        <v>25792</v>
      </c>
      <c r="F1421" s="89">
        <f>+D1421*E1421</f>
        <v>1289.6000000000001</v>
      </c>
    </row>
    <row r="1422" spans="1:6" ht="409.6" hidden="1" customHeight="1" x14ac:dyDescent="0.2"/>
    <row r="1423" spans="1:6" ht="13.5" customHeight="1" thickBot="1" x14ac:dyDescent="0.25">
      <c r="A1423" s="90" t="s">
        <v>4898</v>
      </c>
      <c r="B1423" s="91"/>
      <c r="C1423" s="92">
        <v>0.17223791797736601</v>
      </c>
      <c r="D1423" s="91"/>
      <c r="E1423" s="93" t="s">
        <v>4884</v>
      </c>
      <c r="F1423" s="94">
        <v>1290</v>
      </c>
    </row>
    <row r="1424" spans="1:6" ht="0.2" customHeight="1" x14ac:dyDescent="0.2"/>
    <row r="1425" spans="1:6" ht="12.75" customHeight="1" x14ac:dyDescent="0.2">
      <c r="A1425" s="80" t="s">
        <v>4871</v>
      </c>
      <c r="B1425" s="81" t="s">
        <v>4899</v>
      </c>
      <c r="C1425" s="82" t="s">
        <v>4870</v>
      </c>
      <c r="D1425" s="82" t="s">
        <v>4873</v>
      </c>
      <c r="E1425" s="82" t="s">
        <v>4874</v>
      </c>
      <c r="F1425" s="83" t="s">
        <v>4875</v>
      </c>
    </row>
    <row r="1426" spans="1:6" ht="409.6" hidden="1" customHeight="1" x14ac:dyDescent="0.2"/>
    <row r="1427" spans="1:6" ht="25.5" customHeight="1" x14ac:dyDescent="0.2">
      <c r="A1427" s="84" t="s">
        <v>572</v>
      </c>
      <c r="B1427" s="85" t="s">
        <v>8028</v>
      </c>
      <c r="C1427" s="86" t="s">
        <v>2033</v>
      </c>
      <c r="D1427" s="87">
        <v>0.08</v>
      </c>
      <c r="E1427" s="88">
        <v>221636</v>
      </c>
      <c r="F1427" s="89">
        <f>+D1427*E1427</f>
        <v>17730.88</v>
      </c>
    </row>
    <row r="1428" spans="1:6" ht="409.6" hidden="1" customHeight="1" x14ac:dyDescent="0.2"/>
    <row r="1429" spans="1:6" ht="25.5" customHeight="1" thickBot="1" x14ac:dyDescent="0.25">
      <c r="A1429" s="84" t="s">
        <v>8026</v>
      </c>
      <c r="B1429" s="85" t="s">
        <v>8027</v>
      </c>
      <c r="C1429" s="86" t="s">
        <v>109</v>
      </c>
      <c r="D1429" s="87">
        <v>0.08</v>
      </c>
      <c r="E1429" s="88">
        <v>146666</v>
      </c>
      <c r="F1429" s="89">
        <f>+D1429*E1429</f>
        <v>11733.28</v>
      </c>
    </row>
    <row r="1430" spans="1:6" ht="409.6" hidden="1" customHeight="1" x14ac:dyDescent="0.2"/>
    <row r="1431" spans="1:6" ht="13.5" customHeight="1" thickBot="1" x14ac:dyDescent="0.25">
      <c r="A1431" s="90" t="s">
        <v>4904</v>
      </c>
      <c r="B1431" s="91"/>
      <c r="C1431" s="92">
        <v>3.93396745370939</v>
      </c>
      <c r="D1431" s="91"/>
      <c r="E1431" s="93" t="s">
        <v>4884</v>
      </c>
      <c r="F1431" s="94">
        <v>29464</v>
      </c>
    </row>
    <row r="1432" spans="1:6" ht="0.2" customHeight="1" x14ac:dyDescent="0.2"/>
    <row r="1433" spans="1:6" ht="12.75" customHeight="1" x14ac:dyDescent="0.2">
      <c r="A1433" s="80" t="s">
        <v>4871</v>
      </c>
      <c r="B1433" s="81" t="s">
        <v>4905</v>
      </c>
      <c r="C1433" s="82" t="s">
        <v>4870</v>
      </c>
      <c r="D1433" s="82" t="s">
        <v>4873</v>
      </c>
      <c r="E1433" s="82" t="s">
        <v>4874</v>
      </c>
      <c r="F1433" s="83" t="s">
        <v>4875</v>
      </c>
    </row>
    <row r="1434" spans="1:6" ht="409.6" hidden="1" customHeight="1" x14ac:dyDescent="0.2"/>
    <row r="1435" spans="1:6" ht="25.5" customHeight="1" thickBot="1" x14ac:dyDescent="0.25">
      <c r="A1435" s="84" t="s">
        <v>5068</v>
      </c>
      <c r="B1435" s="85" t="s">
        <v>5069</v>
      </c>
      <c r="C1435" s="86" t="s">
        <v>4655</v>
      </c>
      <c r="D1435" s="87">
        <v>1</v>
      </c>
      <c r="E1435" s="88">
        <v>11262</v>
      </c>
      <c r="F1435" s="89">
        <f>+D1435*E1435</f>
        <v>11262</v>
      </c>
    </row>
    <row r="1436" spans="1:6" ht="409.6" hidden="1" customHeight="1" x14ac:dyDescent="0.2"/>
    <row r="1437" spans="1:6" ht="13.5" customHeight="1" thickBot="1" x14ac:dyDescent="0.25">
      <c r="A1437" s="90" t="s">
        <v>4908</v>
      </c>
      <c r="B1437" s="91"/>
      <c r="C1437" s="92">
        <v>1.5036770792721701</v>
      </c>
      <c r="D1437" s="91"/>
      <c r="E1437" s="93" t="s">
        <v>4884</v>
      </c>
      <c r="F1437" s="94">
        <v>11262</v>
      </c>
    </row>
    <row r="1438" spans="1:6" ht="0.2" customHeight="1" thickBot="1" x14ac:dyDescent="0.25"/>
    <row r="1439" spans="1:6" ht="12.75" customHeight="1" thickBot="1" x14ac:dyDescent="0.3">
      <c r="A1439" s="157" t="s">
        <v>4909</v>
      </c>
      <c r="B1439" s="158"/>
      <c r="C1439" s="158"/>
      <c r="D1439" s="158"/>
      <c r="E1439" s="159">
        <v>748964</v>
      </c>
      <c r="F1439" s="160"/>
    </row>
    <row r="1440" spans="1:6" ht="12.75" customHeight="1" x14ac:dyDescent="0.2"/>
    <row r="1441" spans="1:6" ht="12.75" customHeight="1" x14ac:dyDescent="0.2"/>
    <row r="1442" spans="1:6" ht="409.6" hidden="1" customHeight="1" x14ac:dyDescent="0.2"/>
    <row r="1443" spans="1:6" ht="12.75" customHeight="1" x14ac:dyDescent="0.25">
      <c r="A1443" s="144" t="s">
        <v>4868</v>
      </c>
      <c r="B1443" s="145"/>
      <c r="C1443" s="145"/>
      <c r="D1443" s="145"/>
      <c r="E1443" s="146"/>
      <c r="F1443" s="147"/>
    </row>
    <row r="1444" spans="1:6" ht="12.75" customHeight="1" x14ac:dyDescent="0.2">
      <c r="A1444" s="138" t="s">
        <v>4716</v>
      </c>
      <c r="B1444" s="139"/>
      <c r="C1444" s="139"/>
      <c r="D1444" s="140"/>
      <c r="E1444" s="76" t="s">
        <v>4869</v>
      </c>
      <c r="F1444" s="77" t="s">
        <v>4870</v>
      </c>
    </row>
    <row r="1445" spans="1:6" ht="12.75" customHeight="1" x14ac:dyDescent="0.2">
      <c r="A1445" s="141"/>
      <c r="B1445" s="142"/>
      <c r="C1445" s="142"/>
      <c r="D1445" s="143"/>
      <c r="E1445" s="78" t="s">
        <v>9012</v>
      </c>
      <c r="F1445" s="79" t="s">
        <v>9</v>
      </c>
    </row>
    <row r="1446" spans="1:6" ht="409.6" hidden="1" customHeight="1" x14ac:dyDescent="0.2"/>
    <row r="1447" spans="1:6" ht="12.75" customHeight="1" x14ac:dyDescent="0.2">
      <c r="A1447" s="80" t="s">
        <v>4871</v>
      </c>
      <c r="B1447" s="81" t="s">
        <v>4872</v>
      </c>
      <c r="C1447" s="82" t="s">
        <v>4870</v>
      </c>
      <c r="D1447" s="82" t="s">
        <v>4873</v>
      </c>
      <c r="E1447" s="82" t="s">
        <v>4874</v>
      </c>
      <c r="F1447" s="83" t="s">
        <v>4875</v>
      </c>
    </row>
    <row r="1448" spans="1:6" ht="409.6" hidden="1" customHeight="1" x14ac:dyDescent="0.2"/>
    <row r="1449" spans="1:6" ht="25.5" customHeight="1" x14ac:dyDescent="0.2">
      <c r="A1449" s="84" t="s">
        <v>8036</v>
      </c>
      <c r="B1449" s="85" t="s">
        <v>8037</v>
      </c>
      <c r="C1449" s="86" t="s">
        <v>9</v>
      </c>
      <c r="D1449" s="87">
        <v>1</v>
      </c>
      <c r="E1449" s="88">
        <v>24341</v>
      </c>
      <c r="F1449" s="89">
        <f>+D1449*E1449</f>
        <v>24341</v>
      </c>
    </row>
    <row r="1450" spans="1:6" ht="409.6" hidden="1" customHeight="1" x14ac:dyDescent="0.2"/>
    <row r="1451" spans="1:6" ht="25.5" customHeight="1" x14ac:dyDescent="0.2">
      <c r="A1451" s="84" t="s">
        <v>5212</v>
      </c>
      <c r="B1451" s="85" t="s">
        <v>5213</v>
      </c>
      <c r="C1451" s="86" t="s">
        <v>7</v>
      </c>
      <c r="D1451" s="87">
        <v>9.35E-2</v>
      </c>
      <c r="E1451" s="88">
        <v>98350</v>
      </c>
      <c r="F1451" s="89">
        <f>+D1451*E1451</f>
        <v>9195.7250000000004</v>
      </c>
    </row>
    <row r="1452" spans="1:6" ht="409.6" hidden="1" customHeight="1" x14ac:dyDescent="0.2"/>
    <row r="1453" spans="1:6" ht="25.5" customHeight="1" thickBot="1" x14ac:dyDescent="0.25">
      <c r="A1453" s="84" t="s">
        <v>5575</v>
      </c>
      <c r="B1453" s="85" t="s">
        <v>5576</v>
      </c>
      <c r="C1453" s="86" t="s">
        <v>106</v>
      </c>
      <c r="D1453" s="87">
        <v>1.1339999999999999E-2</v>
      </c>
      <c r="E1453" s="88">
        <v>297759</v>
      </c>
      <c r="F1453" s="89">
        <f>+D1453*E1453</f>
        <v>3376.5870599999998</v>
      </c>
    </row>
    <row r="1454" spans="1:6" ht="409.6" hidden="1" customHeight="1" x14ac:dyDescent="0.2"/>
    <row r="1455" spans="1:6" ht="13.5" customHeight="1" thickBot="1" x14ac:dyDescent="0.25">
      <c r="A1455" s="90" t="s">
        <v>4883</v>
      </c>
      <c r="B1455" s="91"/>
      <c r="C1455" s="92">
        <v>75.2717114251341</v>
      </c>
      <c r="D1455" s="91"/>
      <c r="E1455" s="93" t="s">
        <v>4884</v>
      </c>
      <c r="F1455" s="94">
        <v>36914</v>
      </c>
    </row>
    <row r="1456" spans="1:6" ht="0.2" customHeight="1" x14ac:dyDescent="0.2"/>
    <row r="1457" spans="1:6" ht="12.75" customHeight="1" x14ac:dyDescent="0.2">
      <c r="A1457" s="80" t="s">
        <v>4871</v>
      </c>
      <c r="B1457" s="81" t="s">
        <v>4885</v>
      </c>
      <c r="C1457" s="82" t="s">
        <v>4870</v>
      </c>
      <c r="D1457" s="82" t="s">
        <v>4873</v>
      </c>
      <c r="E1457" s="82" t="s">
        <v>4874</v>
      </c>
      <c r="F1457" s="83" t="s">
        <v>4875</v>
      </c>
    </row>
    <row r="1458" spans="1:6" ht="409.6" hidden="1" customHeight="1" x14ac:dyDescent="0.2"/>
    <row r="1459" spans="1:6" ht="25.5" customHeight="1" thickBot="1" x14ac:dyDescent="0.25">
      <c r="A1459" s="84" t="s">
        <v>4912</v>
      </c>
      <c r="B1459" s="85" t="s">
        <v>4913</v>
      </c>
      <c r="C1459" s="86" t="s">
        <v>4888</v>
      </c>
      <c r="D1459" s="87">
        <v>5.7840000000000003E-2</v>
      </c>
      <c r="E1459" s="88">
        <v>184277</v>
      </c>
      <c r="F1459" s="89">
        <f>+D1459*E1459</f>
        <v>10658.581680000001</v>
      </c>
    </row>
    <row r="1460" spans="1:6" ht="409.6" hidden="1" customHeight="1" x14ac:dyDescent="0.2"/>
    <row r="1461" spans="1:6" ht="13.5" customHeight="1" thickBot="1" x14ac:dyDescent="0.25">
      <c r="A1461" s="90" t="s">
        <v>4893</v>
      </c>
      <c r="B1461" s="91"/>
      <c r="C1461" s="92">
        <v>21.7348749005934</v>
      </c>
      <c r="D1461" s="91"/>
      <c r="E1461" s="93" t="s">
        <v>4884</v>
      </c>
      <c r="F1461" s="94">
        <v>10659</v>
      </c>
    </row>
    <row r="1462" spans="1:6" ht="0.2" customHeight="1" x14ac:dyDescent="0.2"/>
    <row r="1463" spans="1:6" ht="12.75" customHeight="1" x14ac:dyDescent="0.2">
      <c r="A1463" s="80" t="s">
        <v>4871</v>
      </c>
      <c r="B1463" s="81" t="s">
        <v>4894</v>
      </c>
      <c r="C1463" s="82" t="s">
        <v>4870</v>
      </c>
      <c r="D1463" s="82" t="s">
        <v>4873</v>
      </c>
      <c r="E1463" s="82" t="s">
        <v>4874</v>
      </c>
      <c r="F1463" s="83" t="s">
        <v>4875</v>
      </c>
    </row>
    <row r="1464" spans="1:6" ht="409.6" hidden="1" customHeight="1" x14ac:dyDescent="0.2"/>
    <row r="1465" spans="1:6" ht="25.5" customHeight="1" thickBot="1" x14ac:dyDescent="0.25">
      <c r="A1465" s="84" t="s">
        <v>4895</v>
      </c>
      <c r="B1465" s="85" t="s">
        <v>4896</v>
      </c>
      <c r="C1465" s="86" t="s">
        <v>4897</v>
      </c>
      <c r="D1465" s="87">
        <v>0.05</v>
      </c>
      <c r="E1465" s="88">
        <v>10659</v>
      </c>
      <c r="F1465" s="89">
        <f>+D1465*E1465</f>
        <v>532.95000000000005</v>
      </c>
    </row>
    <row r="1466" spans="1:6" ht="409.6" hidden="1" customHeight="1" x14ac:dyDescent="0.2"/>
    <row r="1467" spans="1:6" ht="13.5" customHeight="1" thickBot="1" x14ac:dyDescent="0.25">
      <c r="A1467" s="90" t="s">
        <v>4898</v>
      </c>
      <c r="B1467" s="91"/>
      <c r="C1467" s="92">
        <v>1.0868457005362899</v>
      </c>
      <c r="D1467" s="91"/>
      <c r="E1467" s="93" t="s">
        <v>4884</v>
      </c>
      <c r="F1467" s="94">
        <v>533</v>
      </c>
    </row>
    <row r="1468" spans="1:6" ht="0.2" customHeight="1" x14ac:dyDescent="0.2"/>
    <row r="1469" spans="1:6" ht="12.75" customHeight="1" x14ac:dyDescent="0.2">
      <c r="A1469" s="80" t="s">
        <v>4871</v>
      </c>
      <c r="B1469" s="81" t="s">
        <v>4905</v>
      </c>
      <c r="C1469" s="82" t="s">
        <v>4870</v>
      </c>
      <c r="D1469" s="82" t="s">
        <v>4873</v>
      </c>
      <c r="E1469" s="82" t="s">
        <v>4874</v>
      </c>
      <c r="F1469" s="83" t="s">
        <v>4875</v>
      </c>
    </row>
    <row r="1470" spans="1:6" ht="409.6" hidden="1" customHeight="1" x14ac:dyDescent="0.2"/>
    <row r="1471" spans="1:6" ht="25.5" customHeight="1" thickBot="1" x14ac:dyDescent="0.25">
      <c r="A1471" s="84" t="s">
        <v>4949</v>
      </c>
      <c r="B1471" s="85" t="s">
        <v>4950</v>
      </c>
      <c r="C1471" s="86" t="s">
        <v>9</v>
      </c>
      <c r="D1471" s="87">
        <v>0.437</v>
      </c>
      <c r="E1471" s="88">
        <v>2140</v>
      </c>
      <c r="F1471" s="89">
        <f>+D1471*E1471</f>
        <v>935.18</v>
      </c>
    </row>
    <row r="1472" spans="1:6" ht="409.6" hidden="1" customHeight="1" x14ac:dyDescent="0.2"/>
    <row r="1473" spans="1:6" ht="13.5" customHeight="1" thickBot="1" x14ac:dyDescent="0.25">
      <c r="A1473" s="90" t="s">
        <v>4908</v>
      </c>
      <c r="B1473" s="91"/>
      <c r="C1473" s="92">
        <v>1.90656797373626</v>
      </c>
      <c r="D1473" s="91"/>
      <c r="E1473" s="93" t="s">
        <v>4884</v>
      </c>
      <c r="F1473" s="94">
        <v>935</v>
      </c>
    </row>
    <row r="1474" spans="1:6" ht="0.2" customHeight="1" thickBot="1" x14ac:dyDescent="0.25"/>
    <row r="1475" spans="1:6" ht="12.75" customHeight="1" thickBot="1" x14ac:dyDescent="0.3">
      <c r="A1475" s="157" t="s">
        <v>4909</v>
      </c>
      <c r="B1475" s="158"/>
      <c r="C1475" s="158"/>
      <c r="D1475" s="158"/>
      <c r="E1475" s="159">
        <v>49041</v>
      </c>
      <c r="F1475" s="160"/>
    </row>
    <row r="1476" spans="1:6" ht="12.75" customHeight="1" x14ac:dyDescent="0.2"/>
    <row r="1477" spans="1:6" ht="12.75" customHeight="1" x14ac:dyDescent="0.2"/>
    <row r="1478" spans="1:6" ht="409.6" hidden="1" customHeight="1" x14ac:dyDescent="0.2"/>
    <row r="1479" spans="1:6" ht="12.75" customHeight="1" x14ac:dyDescent="0.25">
      <c r="A1479" s="144" t="s">
        <v>4868</v>
      </c>
      <c r="B1479" s="145"/>
      <c r="C1479" s="145"/>
      <c r="D1479" s="145"/>
      <c r="E1479" s="146"/>
      <c r="F1479" s="147"/>
    </row>
    <row r="1480" spans="1:6" ht="12.75" customHeight="1" x14ac:dyDescent="0.2">
      <c r="A1480" s="164" t="s">
        <v>3856</v>
      </c>
      <c r="B1480" s="139"/>
      <c r="C1480" s="139"/>
      <c r="D1480" s="140"/>
      <c r="E1480" s="76" t="s">
        <v>4869</v>
      </c>
      <c r="F1480" s="77" t="s">
        <v>4870</v>
      </c>
    </row>
    <row r="1481" spans="1:6" ht="12.75" customHeight="1" x14ac:dyDescent="0.2">
      <c r="A1481" s="141"/>
      <c r="B1481" s="142"/>
      <c r="C1481" s="142"/>
      <c r="D1481" s="143"/>
      <c r="E1481" s="78" t="s">
        <v>9013</v>
      </c>
      <c r="F1481" s="79" t="s">
        <v>106</v>
      </c>
    </row>
    <row r="1482" spans="1:6" ht="409.6" hidden="1" customHeight="1" x14ac:dyDescent="0.2"/>
    <row r="1483" spans="1:6" ht="12.75" customHeight="1" x14ac:dyDescent="0.2">
      <c r="A1483" s="80" t="s">
        <v>4871</v>
      </c>
      <c r="B1483" s="81" t="s">
        <v>4872</v>
      </c>
      <c r="C1483" s="82" t="s">
        <v>4870</v>
      </c>
      <c r="D1483" s="82" t="s">
        <v>4873</v>
      </c>
      <c r="E1483" s="82" t="s">
        <v>4874</v>
      </c>
      <c r="F1483" s="83" t="s">
        <v>4875</v>
      </c>
    </row>
    <row r="1484" spans="1:6" ht="409.6" hidden="1" customHeight="1" x14ac:dyDescent="0.2"/>
    <row r="1485" spans="1:6" ht="25.5" customHeight="1" thickBot="1" x14ac:dyDescent="0.25">
      <c r="A1485" s="84" t="s">
        <v>5129</v>
      </c>
      <c r="B1485" s="85" t="s">
        <v>5130</v>
      </c>
      <c r="C1485" s="86" t="s">
        <v>106</v>
      </c>
      <c r="D1485" s="87">
        <v>1.3</v>
      </c>
      <c r="E1485" s="88">
        <v>76715</v>
      </c>
      <c r="F1485" s="89">
        <f>+D1485*E1485</f>
        <v>99729.5</v>
      </c>
    </row>
    <row r="1486" spans="1:6" ht="409.6" hidden="1" customHeight="1" x14ac:dyDescent="0.2"/>
    <row r="1487" spans="1:6" ht="13.5" customHeight="1" thickBot="1" x14ac:dyDescent="0.25">
      <c r="A1487" s="90" t="s">
        <v>4883</v>
      </c>
      <c r="B1487" s="91"/>
      <c r="C1487" s="92">
        <v>78.4324519873539</v>
      </c>
      <c r="D1487" s="91"/>
      <c r="E1487" s="93" t="s">
        <v>4884</v>
      </c>
      <c r="F1487" s="94">
        <v>99730</v>
      </c>
    </row>
    <row r="1488" spans="1:6" ht="0.2" customHeight="1" x14ac:dyDescent="0.2"/>
    <row r="1489" spans="1:6" ht="12.75" customHeight="1" x14ac:dyDescent="0.2">
      <c r="A1489" s="80" t="s">
        <v>4871</v>
      </c>
      <c r="B1489" s="81" t="s">
        <v>4885</v>
      </c>
      <c r="C1489" s="82" t="s">
        <v>4870</v>
      </c>
      <c r="D1489" s="82" t="s">
        <v>4873</v>
      </c>
      <c r="E1489" s="82" t="s">
        <v>4874</v>
      </c>
      <c r="F1489" s="83" t="s">
        <v>4875</v>
      </c>
    </row>
    <row r="1490" spans="1:6" ht="409.6" hidden="1" customHeight="1" x14ac:dyDescent="0.2"/>
    <row r="1491" spans="1:6" ht="25.5" customHeight="1" thickBot="1" x14ac:dyDescent="0.25">
      <c r="A1491" s="84" t="s">
        <v>4912</v>
      </c>
      <c r="B1491" s="85" t="s">
        <v>4913</v>
      </c>
      <c r="C1491" s="86" t="s">
        <v>4888</v>
      </c>
      <c r="D1491" s="87">
        <v>7.4999999999999997E-2</v>
      </c>
      <c r="E1491" s="88">
        <v>184277</v>
      </c>
      <c r="F1491" s="89">
        <f>+D1491*E1491</f>
        <v>13820.775</v>
      </c>
    </row>
    <row r="1492" spans="1:6" ht="409.6" hidden="1" customHeight="1" x14ac:dyDescent="0.2"/>
    <row r="1493" spans="1:6" ht="13.5" customHeight="1" thickBot="1" x14ac:dyDescent="0.25">
      <c r="A1493" s="90" t="s">
        <v>4893</v>
      </c>
      <c r="B1493" s="91"/>
      <c r="C1493" s="92">
        <v>10.8694968306148</v>
      </c>
      <c r="D1493" s="91"/>
      <c r="E1493" s="93" t="s">
        <v>4884</v>
      </c>
      <c r="F1493" s="94">
        <v>13821</v>
      </c>
    </row>
    <row r="1494" spans="1:6" ht="0.2" customHeight="1" x14ac:dyDescent="0.2"/>
    <row r="1495" spans="1:6" ht="12.75" customHeight="1" x14ac:dyDescent="0.2">
      <c r="A1495" s="80" t="s">
        <v>4871</v>
      </c>
      <c r="B1495" s="81" t="s">
        <v>4894</v>
      </c>
      <c r="C1495" s="82" t="s">
        <v>4870</v>
      </c>
      <c r="D1495" s="82" t="s">
        <v>4873</v>
      </c>
      <c r="E1495" s="82" t="s">
        <v>4874</v>
      </c>
      <c r="F1495" s="83" t="s">
        <v>4875</v>
      </c>
    </row>
    <row r="1496" spans="1:6" ht="409.6" hidden="1" customHeight="1" x14ac:dyDescent="0.2"/>
    <row r="1497" spans="1:6" ht="25.5" customHeight="1" thickBot="1" x14ac:dyDescent="0.25">
      <c r="A1497" s="84" t="s">
        <v>4895</v>
      </c>
      <c r="B1497" s="85" t="s">
        <v>4896</v>
      </c>
      <c r="C1497" s="86" t="s">
        <v>4897</v>
      </c>
      <c r="D1497" s="87">
        <v>0.05</v>
      </c>
      <c r="E1497" s="88">
        <v>13821</v>
      </c>
      <c r="F1497" s="89">
        <f>+D1497*E1497</f>
        <v>691.05000000000007</v>
      </c>
    </row>
    <row r="1498" spans="1:6" ht="409.6" hidden="1" customHeight="1" x14ac:dyDescent="0.2"/>
    <row r="1499" spans="1:6" ht="13.5" customHeight="1" thickBot="1" x14ac:dyDescent="0.25">
      <c r="A1499" s="90" t="s">
        <v>4898</v>
      </c>
      <c r="B1499" s="91"/>
      <c r="C1499" s="92">
        <v>0.54343551913427801</v>
      </c>
      <c r="D1499" s="91"/>
      <c r="E1499" s="93" t="s">
        <v>4884</v>
      </c>
      <c r="F1499" s="94">
        <v>691</v>
      </c>
    </row>
    <row r="1500" spans="1:6" ht="0.2" customHeight="1" x14ac:dyDescent="0.2"/>
    <row r="1501" spans="1:6" ht="12.75" customHeight="1" x14ac:dyDescent="0.2">
      <c r="A1501" s="80" t="s">
        <v>4871</v>
      </c>
      <c r="B1501" s="81" t="s">
        <v>4899</v>
      </c>
      <c r="C1501" s="82" t="s">
        <v>4870</v>
      </c>
      <c r="D1501" s="82" t="s">
        <v>4873</v>
      </c>
      <c r="E1501" s="82" t="s">
        <v>4874</v>
      </c>
      <c r="F1501" s="83" t="s">
        <v>4875</v>
      </c>
    </row>
    <row r="1502" spans="1:6" ht="409.6" hidden="1" customHeight="1" x14ac:dyDescent="0.2"/>
    <row r="1503" spans="1:6" ht="25.5" customHeight="1" x14ac:dyDescent="0.2">
      <c r="A1503" s="84" t="s">
        <v>8020</v>
      </c>
      <c r="B1503" s="85" t="s">
        <v>8021</v>
      </c>
      <c r="C1503" s="86" t="s">
        <v>2033</v>
      </c>
      <c r="D1503" s="87">
        <v>0.05</v>
      </c>
      <c r="E1503" s="88">
        <v>168975</v>
      </c>
      <c r="F1503" s="89">
        <f>+D1503*E1503</f>
        <v>8448.75</v>
      </c>
    </row>
    <row r="1504" spans="1:6" ht="409.6" hidden="1" customHeight="1" x14ac:dyDescent="0.2"/>
    <row r="1505" spans="1:6" ht="25.5" customHeight="1" thickBot="1" x14ac:dyDescent="0.25">
      <c r="A1505" s="84" t="s">
        <v>8022</v>
      </c>
      <c r="B1505" s="85" t="s">
        <v>8023</v>
      </c>
      <c r="C1505" s="86" t="s">
        <v>2033</v>
      </c>
      <c r="D1505" s="87">
        <v>0.05</v>
      </c>
      <c r="E1505" s="88">
        <v>89250</v>
      </c>
      <c r="F1505" s="89">
        <f>+D1505*E1505</f>
        <v>4462.5</v>
      </c>
    </row>
    <row r="1506" spans="1:6" ht="409.6" hidden="1" customHeight="1" x14ac:dyDescent="0.2"/>
    <row r="1507" spans="1:6" ht="13.5" customHeight="1" thickBot="1" x14ac:dyDescent="0.25">
      <c r="A1507" s="90" t="s">
        <v>4904</v>
      </c>
      <c r="B1507" s="91"/>
      <c r="C1507" s="92">
        <v>10.154615662896999</v>
      </c>
      <c r="D1507" s="91"/>
      <c r="E1507" s="93" t="s">
        <v>4884</v>
      </c>
      <c r="F1507" s="94">
        <v>12912</v>
      </c>
    </row>
    <row r="1508" spans="1:6" ht="0.2" customHeight="1" thickBot="1" x14ac:dyDescent="0.25"/>
    <row r="1509" spans="1:6" ht="12.75" customHeight="1" thickBot="1" x14ac:dyDescent="0.3">
      <c r="A1509" s="157" t="s">
        <v>4909</v>
      </c>
      <c r="B1509" s="158"/>
      <c r="C1509" s="158"/>
      <c r="D1509" s="158"/>
      <c r="E1509" s="159">
        <v>127154</v>
      </c>
      <c r="F1509" s="160"/>
    </row>
    <row r="1510" spans="1:6" ht="12.75" customHeight="1" x14ac:dyDescent="0.2"/>
    <row r="1511" spans="1:6" ht="12.75" customHeight="1" x14ac:dyDescent="0.2"/>
    <row r="1512" spans="1:6" ht="409.6" hidden="1" customHeight="1" x14ac:dyDescent="0.2"/>
    <row r="1513" spans="1:6" ht="12.75" customHeight="1" x14ac:dyDescent="0.25">
      <c r="A1513" s="144" t="s">
        <v>4868</v>
      </c>
      <c r="B1513" s="145"/>
      <c r="C1513" s="145"/>
      <c r="D1513" s="145"/>
      <c r="E1513" s="146"/>
      <c r="F1513" s="147"/>
    </row>
    <row r="1514" spans="1:6" ht="12.75" customHeight="1" x14ac:dyDescent="0.2">
      <c r="A1514" s="164" t="s">
        <v>3857</v>
      </c>
      <c r="B1514" s="139"/>
      <c r="C1514" s="139"/>
      <c r="D1514" s="140"/>
      <c r="E1514" s="76" t="s">
        <v>4869</v>
      </c>
      <c r="F1514" s="77" t="s">
        <v>4870</v>
      </c>
    </row>
    <row r="1515" spans="1:6" ht="12.75" customHeight="1" x14ac:dyDescent="0.2">
      <c r="A1515" s="141"/>
      <c r="B1515" s="142"/>
      <c r="C1515" s="142"/>
      <c r="D1515" s="143"/>
      <c r="E1515" s="78" t="s">
        <v>9014</v>
      </c>
      <c r="F1515" s="79" t="s">
        <v>117</v>
      </c>
    </row>
    <row r="1516" spans="1:6" ht="409.6" hidden="1" customHeight="1" x14ac:dyDescent="0.2"/>
    <row r="1517" spans="1:6" ht="12.75" customHeight="1" x14ac:dyDescent="0.2">
      <c r="A1517" s="80" t="s">
        <v>4871</v>
      </c>
      <c r="B1517" s="81" t="s">
        <v>4872</v>
      </c>
      <c r="C1517" s="82" t="s">
        <v>4870</v>
      </c>
      <c r="D1517" s="82" t="s">
        <v>4873</v>
      </c>
      <c r="E1517" s="82" t="s">
        <v>4874</v>
      </c>
      <c r="F1517" s="83" t="s">
        <v>4875</v>
      </c>
    </row>
    <row r="1518" spans="1:6" ht="409.6" hidden="1" customHeight="1" x14ac:dyDescent="0.2"/>
    <row r="1519" spans="1:6" ht="25.5" customHeight="1" thickBot="1" x14ac:dyDescent="0.25">
      <c r="A1519" s="84" t="s">
        <v>6412</v>
      </c>
      <c r="B1519" s="85" t="s">
        <v>6413</v>
      </c>
      <c r="C1519" s="86" t="s">
        <v>5899</v>
      </c>
      <c r="D1519" s="87">
        <v>0.66</v>
      </c>
      <c r="E1519" s="88">
        <v>1661</v>
      </c>
      <c r="F1519" s="89">
        <f>+D1519*E1519</f>
        <v>1096.26</v>
      </c>
    </row>
    <row r="1520" spans="1:6" ht="409.6" hidden="1" customHeight="1" x14ac:dyDescent="0.2"/>
    <row r="1521" spans="1:6" ht="13.5" customHeight="1" thickBot="1" x14ac:dyDescent="0.25">
      <c r="A1521" s="90" t="s">
        <v>4883</v>
      </c>
      <c r="B1521" s="91"/>
      <c r="C1521" s="92">
        <v>33.424824641659001</v>
      </c>
      <c r="D1521" s="91"/>
      <c r="E1521" s="93" t="s">
        <v>4884</v>
      </c>
      <c r="F1521" s="94">
        <v>1096</v>
      </c>
    </row>
    <row r="1522" spans="1:6" ht="0.2" customHeight="1" x14ac:dyDescent="0.2"/>
    <row r="1523" spans="1:6" ht="12.75" customHeight="1" x14ac:dyDescent="0.2">
      <c r="A1523" s="80" t="s">
        <v>4871</v>
      </c>
      <c r="B1523" s="81" t="s">
        <v>4885</v>
      </c>
      <c r="C1523" s="82" t="s">
        <v>4870</v>
      </c>
      <c r="D1523" s="82" t="s">
        <v>4873</v>
      </c>
      <c r="E1523" s="82" t="s">
        <v>4874</v>
      </c>
      <c r="F1523" s="83" t="s">
        <v>4875</v>
      </c>
    </row>
    <row r="1524" spans="1:6" ht="409.6" hidden="1" customHeight="1" x14ac:dyDescent="0.2"/>
    <row r="1525" spans="1:6" ht="25.5" customHeight="1" thickBot="1" x14ac:dyDescent="0.25">
      <c r="A1525" s="84" t="s">
        <v>5030</v>
      </c>
      <c r="B1525" s="85" t="s">
        <v>5031</v>
      </c>
      <c r="C1525" s="86" t="s">
        <v>4888</v>
      </c>
      <c r="D1525" s="87">
        <v>1.6670000000000001E-2</v>
      </c>
      <c r="E1525" s="88">
        <v>81901</v>
      </c>
      <c r="F1525" s="89">
        <f>+D1525*E1525</f>
        <v>1365.2896700000001</v>
      </c>
    </row>
    <row r="1526" spans="1:6" ht="409.6" hidden="1" customHeight="1" x14ac:dyDescent="0.2"/>
    <row r="1527" spans="1:6" ht="13.5" customHeight="1" thickBot="1" x14ac:dyDescent="0.25">
      <c r="A1527" s="90" t="s">
        <v>4893</v>
      </c>
      <c r="B1527" s="91"/>
      <c r="C1527" s="92">
        <v>41.6285452881976</v>
      </c>
      <c r="D1527" s="91"/>
      <c r="E1527" s="93" t="s">
        <v>4884</v>
      </c>
      <c r="F1527" s="94">
        <v>1365</v>
      </c>
    </row>
    <row r="1528" spans="1:6" ht="0.2" customHeight="1" x14ac:dyDescent="0.2"/>
    <row r="1529" spans="1:6" ht="12.75" customHeight="1" x14ac:dyDescent="0.2">
      <c r="A1529" s="80" t="s">
        <v>4871</v>
      </c>
      <c r="B1529" s="81" t="s">
        <v>4894</v>
      </c>
      <c r="C1529" s="82" t="s">
        <v>4870</v>
      </c>
      <c r="D1529" s="82" t="s">
        <v>4873</v>
      </c>
      <c r="E1529" s="82" t="s">
        <v>4874</v>
      </c>
      <c r="F1529" s="83" t="s">
        <v>4875</v>
      </c>
    </row>
    <row r="1530" spans="1:6" ht="409.6" hidden="1" customHeight="1" x14ac:dyDescent="0.2"/>
    <row r="1531" spans="1:6" ht="25.5" customHeight="1" thickBot="1" x14ac:dyDescent="0.25">
      <c r="A1531" s="84" t="s">
        <v>4895</v>
      </c>
      <c r="B1531" s="85" t="s">
        <v>4896</v>
      </c>
      <c r="C1531" s="86" t="s">
        <v>4897</v>
      </c>
      <c r="D1531" s="87">
        <v>0.05</v>
      </c>
      <c r="E1531" s="88">
        <v>1365</v>
      </c>
      <c r="F1531" s="89">
        <f>+D1531*E1531</f>
        <v>68.25</v>
      </c>
    </row>
    <row r="1532" spans="1:6" ht="409.6" hidden="1" customHeight="1" x14ac:dyDescent="0.2"/>
    <row r="1533" spans="1:6" ht="13.5" customHeight="1" thickBot="1" x14ac:dyDescent="0.25">
      <c r="A1533" s="90" t="s">
        <v>4898</v>
      </c>
      <c r="B1533" s="91"/>
      <c r="C1533" s="92">
        <v>2.0738029887160701</v>
      </c>
      <c r="D1533" s="91"/>
      <c r="E1533" s="93" t="s">
        <v>4884</v>
      </c>
      <c r="F1533" s="94">
        <v>68</v>
      </c>
    </row>
    <row r="1534" spans="1:6" ht="0.2" customHeight="1" x14ac:dyDescent="0.2"/>
    <row r="1535" spans="1:6" ht="12.75" customHeight="1" x14ac:dyDescent="0.2">
      <c r="A1535" s="80" t="s">
        <v>4871</v>
      </c>
      <c r="B1535" s="81" t="s">
        <v>4899</v>
      </c>
      <c r="C1535" s="82" t="s">
        <v>4870</v>
      </c>
      <c r="D1535" s="82" t="s">
        <v>4873</v>
      </c>
      <c r="E1535" s="82" t="s">
        <v>4874</v>
      </c>
      <c r="F1535" s="83" t="s">
        <v>4875</v>
      </c>
    </row>
    <row r="1536" spans="1:6" ht="409.6" hidden="1" customHeight="1" x14ac:dyDescent="0.2"/>
    <row r="1537" spans="1:6" ht="25.5" customHeight="1" thickBot="1" x14ac:dyDescent="0.25">
      <c r="A1537" s="84" t="s">
        <v>6414</v>
      </c>
      <c r="B1537" s="85" t="s">
        <v>6415</v>
      </c>
      <c r="C1537" s="86" t="s">
        <v>2033</v>
      </c>
      <c r="D1537" s="87">
        <v>1.6670000000000001E-2</v>
      </c>
      <c r="E1537" s="88">
        <v>45000</v>
      </c>
      <c r="F1537" s="89">
        <f>+D1537*E1537</f>
        <v>750.15000000000009</v>
      </c>
    </row>
    <row r="1538" spans="1:6" ht="409.6" hidden="1" customHeight="1" x14ac:dyDescent="0.2"/>
    <row r="1539" spans="1:6" ht="13.5" customHeight="1" thickBot="1" x14ac:dyDescent="0.25">
      <c r="A1539" s="90" t="s">
        <v>4904</v>
      </c>
      <c r="B1539" s="91"/>
      <c r="C1539" s="92">
        <v>22.8728270814273</v>
      </c>
      <c r="D1539" s="91"/>
      <c r="E1539" s="93" t="s">
        <v>4884</v>
      </c>
      <c r="F1539" s="94">
        <v>750</v>
      </c>
    </row>
    <row r="1540" spans="1:6" ht="0.2" customHeight="1" thickBot="1" x14ac:dyDescent="0.25"/>
    <row r="1541" spans="1:6" ht="12.75" customHeight="1" thickBot="1" x14ac:dyDescent="0.3">
      <c r="A1541" s="157" t="s">
        <v>4909</v>
      </c>
      <c r="B1541" s="158"/>
      <c r="C1541" s="158"/>
      <c r="D1541" s="158"/>
      <c r="E1541" s="159">
        <v>3279</v>
      </c>
      <c r="F1541" s="160"/>
    </row>
    <row r="1542" spans="1:6" ht="12.75" customHeight="1" x14ac:dyDescent="0.2"/>
    <row r="1543" spans="1:6" ht="12.75" customHeight="1" x14ac:dyDescent="0.2"/>
    <row r="1544" spans="1:6" ht="409.6" hidden="1" customHeight="1" x14ac:dyDescent="0.2"/>
    <row r="1545" spans="1:6" ht="12.75" customHeight="1" x14ac:dyDescent="0.25">
      <c r="A1545" s="144" t="s">
        <v>4868</v>
      </c>
      <c r="B1545" s="145"/>
      <c r="C1545" s="145"/>
      <c r="D1545" s="145"/>
      <c r="E1545" s="146"/>
      <c r="F1545" s="147"/>
    </row>
    <row r="1546" spans="1:6" ht="12.75" customHeight="1" x14ac:dyDescent="0.2">
      <c r="A1546" s="138" t="s">
        <v>4717</v>
      </c>
      <c r="B1546" s="139"/>
      <c r="C1546" s="139"/>
      <c r="D1546" s="140"/>
      <c r="E1546" s="76" t="s">
        <v>4869</v>
      </c>
      <c r="F1546" s="77" t="s">
        <v>4870</v>
      </c>
    </row>
    <row r="1547" spans="1:6" ht="12.75" customHeight="1" x14ac:dyDescent="0.2">
      <c r="A1547" s="141"/>
      <c r="B1547" s="142"/>
      <c r="C1547" s="142"/>
      <c r="D1547" s="143"/>
      <c r="E1547" s="78" t="s">
        <v>9015</v>
      </c>
      <c r="F1547" s="79" t="s">
        <v>263</v>
      </c>
    </row>
    <row r="1548" spans="1:6" ht="409.6" hidden="1" customHeight="1" x14ac:dyDescent="0.2"/>
    <row r="1549" spans="1:6" ht="12.75" customHeight="1" x14ac:dyDescent="0.2">
      <c r="A1549" s="80" t="s">
        <v>4871</v>
      </c>
      <c r="B1549" s="81" t="s">
        <v>4872</v>
      </c>
      <c r="C1549" s="82" t="s">
        <v>4870</v>
      </c>
      <c r="D1549" s="82" t="s">
        <v>4873</v>
      </c>
      <c r="E1549" s="82" t="s">
        <v>4874</v>
      </c>
      <c r="F1549" s="83" t="s">
        <v>4875</v>
      </c>
    </row>
    <row r="1550" spans="1:6" ht="409.6" hidden="1" customHeight="1" x14ac:dyDescent="0.2"/>
    <row r="1551" spans="1:6" ht="25.5" customHeight="1" thickBot="1" x14ac:dyDescent="0.25">
      <c r="A1551" s="84" t="s">
        <v>8038</v>
      </c>
      <c r="B1551" s="85" t="s">
        <v>8039</v>
      </c>
      <c r="C1551" s="86" t="s">
        <v>263</v>
      </c>
      <c r="D1551" s="87">
        <v>1</v>
      </c>
      <c r="E1551" s="88">
        <v>160500</v>
      </c>
      <c r="F1551" s="89">
        <f>+D1551*E1551</f>
        <v>160500</v>
      </c>
    </row>
    <row r="1552" spans="1:6" ht="409.6" hidden="1" customHeight="1" x14ac:dyDescent="0.2"/>
    <row r="1553" spans="1:6" ht="13.5" customHeight="1" thickBot="1" x14ac:dyDescent="0.25">
      <c r="A1553" s="90" t="s">
        <v>4883</v>
      </c>
      <c r="B1553" s="91"/>
      <c r="C1553" s="92">
        <v>66.653100718856805</v>
      </c>
      <c r="D1553" s="91"/>
      <c r="E1553" s="93" t="s">
        <v>4884</v>
      </c>
      <c r="F1553" s="94">
        <v>160500</v>
      </c>
    </row>
    <row r="1554" spans="1:6" ht="0.2" customHeight="1" x14ac:dyDescent="0.2"/>
    <row r="1555" spans="1:6" ht="12.75" customHeight="1" x14ac:dyDescent="0.2">
      <c r="A1555" s="80" t="s">
        <v>4871</v>
      </c>
      <c r="B1555" s="81" t="s">
        <v>4885</v>
      </c>
      <c r="C1555" s="82" t="s">
        <v>4870</v>
      </c>
      <c r="D1555" s="82" t="s">
        <v>4873</v>
      </c>
      <c r="E1555" s="82" t="s">
        <v>4874</v>
      </c>
      <c r="F1555" s="83" t="s">
        <v>4875</v>
      </c>
    </row>
    <row r="1556" spans="1:6" ht="409.6" hidden="1" customHeight="1" x14ac:dyDescent="0.2"/>
    <row r="1557" spans="1:6" ht="25.5" customHeight="1" thickBot="1" x14ac:dyDescent="0.25">
      <c r="A1557" s="84" t="s">
        <v>4912</v>
      </c>
      <c r="B1557" s="85" t="s">
        <v>4913</v>
      </c>
      <c r="C1557" s="86" t="s">
        <v>4888</v>
      </c>
      <c r="D1557" s="87">
        <v>0.41499999999999998</v>
      </c>
      <c r="E1557" s="88">
        <v>184277</v>
      </c>
      <c r="F1557" s="89">
        <f>+D1557*E1557</f>
        <v>76474.955000000002</v>
      </c>
    </row>
    <row r="1558" spans="1:6" ht="409.6" hidden="1" customHeight="1" x14ac:dyDescent="0.2"/>
    <row r="1559" spans="1:6" ht="13.5" customHeight="1" thickBot="1" x14ac:dyDescent="0.25">
      <c r="A1559" s="90" t="s">
        <v>4893</v>
      </c>
      <c r="B1559" s="91"/>
      <c r="C1559" s="92">
        <v>31.7588528191562</v>
      </c>
      <c r="D1559" s="91"/>
      <c r="E1559" s="93" t="s">
        <v>4884</v>
      </c>
      <c r="F1559" s="94">
        <v>76475</v>
      </c>
    </row>
    <row r="1560" spans="1:6" ht="0.2" customHeight="1" x14ac:dyDescent="0.2"/>
    <row r="1561" spans="1:6" ht="12.75" customHeight="1" x14ac:dyDescent="0.2">
      <c r="A1561" s="80" t="s">
        <v>4871</v>
      </c>
      <c r="B1561" s="81" t="s">
        <v>4894</v>
      </c>
      <c r="C1561" s="82" t="s">
        <v>4870</v>
      </c>
      <c r="D1561" s="82" t="s">
        <v>4873</v>
      </c>
      <c r="E1561" s="82" t="s">
        <v>4874</v>
      </c>
      <c r="F1561" s="83" t="s">
        <v>4875</v>
      </c>
    </row>
    <row r="1562" spans="1:6" ht="409.6" hidden="1" customHeight="1" x14ac:dyDescent="0.2"/>
    <row r="1563" spans="1:6" ht="25.5" customHeight="1" thickBot="1" x14ac:dyDescent="0.25">
      <c r="A1563" s="84" t="s">
        <v>4895</v>
      </c>
      <c r="B1563" s="85" t="s">
        <v>4896</v>
      </c>
      <c r="C1563" s="86" t="s">
        <v>4897</v>
      </c>
      <c r="D1563" s="87">
        <v>0.05</v>
      </c>
      <c r="E1563" s="88">
        <v>76475</v>
      </c>
      <c r="F1563" s="89">
        <f>+D1563*E1563</f>
        <v>3823.75</v>
      </c>
    </row>
    <row r="1564" spans="1:6" ht="409.6" hidden="1" customHeight="1" x14ac:dyDescent="0.2"/>
    <row r="1565" spans="1:6" ht="13.5" customHeight="1" thickBot="1" x14ac:dyDescent="0.25">
      <c r="A1565" s="90" t="s">
        <v>4898</v>
      </c>
      <c r="B1565" s="91"/>
      <c r="C1565" s="92">
        <v>1.5880464619869701</v>
      </c>
      <c r="D1565" s="91"/>
      <c r="E1565" s="93" t="s">
        <v>4884</v>
      </c>
      <c r="F1565" s="94">
        <v>3824</v>
      </c>
    </row>
    <row r="1566" spans="1:6" ht="0.2" customHeight="1" thickBot="1" x14ac:dyDescent="0.25"/>
    <row r="1567" spans="1:6" ht="12.75" customHeight="1" thickBot="1" x14ac:dyDescent="0.3">
      <c r="A1567" s="157" t="s">
        <v>4909</v>
      </c>
      <c r="B1567" s="158"/>
      <c r="C1567" s="158"/>
      <c r="D1567" s="158"/>
      <c r="E1567" s="159">
        <v>240799</v>
      </c>
      <c r="F1567" s="160"/>
    </row>
    <row r="1568" spans="1:6" ht="12.75" customHeight="1" x14ac:dyDescent="0.2"/>
    <row r="1569" spans="1:6" ht="12.75" customHeight="1" x14ac:dyDescent="0.2"/>
    <row r="1570" spans="1:6" ht="409.6" hidden="1" customHeight="1" x14ac:dyDescent="0.2"/>
    <row r="1571" spans="1:6" ht="12.75" customHeight="1" x14ac:dyDescent="0.25">
      <c r="A1571" s="144" t="s">
        <v>4868</v>
      </c>
      <c r="B1571" s="145"/>
      <c r="C1571" s="145"/>
      <c r="D1571" s="145"/>
      <c r="E1571" s="146"/>
      <c r="F1571" s="147"/>
    </row>
    <row r="1572" spans="1:6" ht="12.75" customHeight="1" x14ac:dyDescent="0.2">
      <c r="A1572" s="138" t="s">
        <v>4718</v>
      </c>
      <c r="B1572" s="139"/>
      <c r="C1572" s="139"/>
      <c r="D1572" s="140"/>
      <c r="E1572" s="76" t="s">
        <v>4869</v>
      </c>
      <c r="F1572" s="77" t="s">
        <v>4870</v>
      </c>
    </row>
    <row r="1573" spans="1:6" ht="12.75" customHeight="1" x14ac:dyDescent="0.2">
      <c r="A1573" s="141"/>
      <c r="B1573" s="142"/>
      <c r="C1573" s="142"/>
      <c r="D1573" s="143"/>
      <c r="E1573" s="78" t="s">
        <v>9016</v>
      </c>
      <c r="F1573" s="79" t="s">
        <v>263</v>
      </c>
    </row>
    <row r="1574" spans="1:6" ht="409.6" hidden="1" customHeight="1" x14ac:dyDescent="0.2"/>
    <row r="1575" spans="1:6" ht="12.75" customHeight="1" x14ac:dyDescent="0.2">
      <c r="A1575" s="80" t="s">
        <v>4871</v>
      </c>
      <c r="B1575" s="81" t="s">
        <v>4872</v>
      </c>
      <c r="C1575" s="82" t="s">
        <v>4870</v>
      </c>
      <c r="D1575" s="82" t="s">
        <v>4873</v>
      </c>
      <c r="E1575" s="82" t="s">
        <v>4874</v>
      </c>
      <c r="F1575" s="83" t="s">
        <v>4875</v>
      </c>
    </row>
    <row r="1576" spans="1:6" ht="409.6" hidden="1" customHeight="1" x14ac:dyDescent="0.2"/>
    <row r="1577" spans="1:6" ht="25.5" customHeight="1" x14ac:dyDescent="0.2">
      <c r="A1577" s="84" t="s">
        <v>8040</v>
      </c>
      <c r="B1577" s="85" t="s">
        <v>8041</v>
      </c>
      <c r="C1577" s="86" t="s">
        <v>9</v>
      </c>
      <c r="D1577" s="87">
        <v>2</v>
      </c>
      <c r="E1577" s="88">
        <v>1500</v>
      </c>
      <c r="F1577" s="89">
        <f>+D1577*E1577</f>
        <v>3000</v>
      </c>
    </row>
    <row r="1578" spans="1:6" ht="409.6" hidden="1" customHeight="1" x14ac:dyDescent="0.2"/>
    <row r="1579" spans="1:6" ht="25.5" customHeight="1" x14ac:dyDescent="0.2">
      <c r="A1579" s="84" t="s">
        <v>5400</v>
      </c>
      <c r="B1579" s="85" t="s">
        <v>5401</v>
      </c>
      <c r="C1579" s="86" t="s">
        <v>4880</v>
      </c>
      <c r="D1579" s="87">
        <v>0.13467999999999999</v>
      </c>
      <c r="E1579" s="88">
        <v>40500</v>
      </c>
      <c r="F1579" s="89">
        <f>+D1579*E1579</f>
        <v>5454.54</v>
      </c>
    </row>
    <row r="1580" spans="1:6" ht="409.6" hidden="1" customHeight="1" x14ac:dyDescent="0.2"/>
    <row r="1581" spans="1:6" ht="25.5" customHeight="1" thickBot="1" x14ac:dyDescent="0.25">
      <c r="A1581" s="84" t="s">
        <v>5625</v>
      </c>
      <c r="B1581" s="85" t="s">
        <v>5626</v>
      </c>
      <c r="C1581" s="86" t="s">
        <v>9</v>
      </c>
      <c r="D1581" s="87">
        <v>0.58791000000000004</v>
      </c>
      <c r="E1581" s="88">
        <v>1110</v>
      </c>
      <c r="F1581" s="89">
        <f>+D1581*E1581</f>
        <v>652.58010000000002</v>
      </c>
    </row>
    <row r="1582" spans="1:6" ht="409.6" hidden="1" customHeight="1" x14ac:dyDescent="0.2"/>
    <row r="1583" spans="1:6" ht="13.5" customHeight="1" thickBot="1" x14ac:dyDescent="0.25">
      <c r="A1583" s="90" t="s">
        <v>4883</v>
      </c>
      <c r="B1583" s="91"/>
      <c r="C1583" s="92">
        <v>26.482132992178599</v>
      </c>
      <c r="D1583" s="91"/>
      <c r="E1583" s="93" t="s">
        <v>4884</v>
      </c>
      <c r="F1583" s="94">
        <v>9108</v>
      </c>
    </row>
    <row r="1584" spans="1:6" ht="0.2" customHeight="1" x14ac:dyDescent="0.2"/>
    <row r="1585" spans="1:6" ht="12.75" customHeight="1" x14ac:dyDescent="0.2">
      <c r="A1585" s="80" t="s">
        <v>4871</v>
      </c>
      <c r="B1585" s="81" t="s">
        <v>4885</v>
      </c>
      <c r="C1585" s="82" t="s">
        <v>4870</v>
      </c>
      <c r="D1585" s="82" t="s">
        <v>4873</v>
      </c>
      <c r="E1585" s="82" t="s">
        <v>4874</v>
      </c>
      <c r="F1585" s="83" t="s">
        <v>4875</v>
      </c>
    </row>
    <row r="1586" spans="1:6" ht="409.6" hidden="1" customHeight="1" x14ac:dyDescent="0.2"/>
    <row r="1587" spans="1:6" ht="25.5" customHeight="1" thickBot="1" x14ac:dyDescent="0.25">
      <c r="A1587" s="84" t="s">
        <v>4912</v>
      </c>
      <c r="B1587" s="85" t="s">
        <v>4913</v>
      </c>
      <c r="C1587" s="86" t="s">
        <v>4888</v>
      </c>
      <c r="D1587" s="87">
        <v>0.13067999999999999</v>
      </c>
      <c r="E1587" s="88">
        <v>184277</v>
      </c>
      <c r="F1587" s="89">
        <f>+D1587*E1587</f>
        <v>24081.318359999997</v>
      </c>
    </row>
    <row r="1588" spans="1:6" ht="409.6" hidden="1" customHeight="1" x14ac:dyDescent="0.2"/>
    <row r="1589" spans="1:6" ht="13.5" customHeight="1" thickBot="1" x14ac:dyDescent="0.25">
      <c r="A1589" s="90" t="s">
        <v>4893</v>
      </c>
      <c r="B1589" s="91"/>
      <c r="C1589" s="92">
        <v>70.017154653563196</v>
      </c>
      <c r="D1589" s="91"/>
      <c r="E1589" s="93" t="s">
        <v>4884</v>
      </c>
      <c r="F1589" s="94">
        <v>24081</v>
      </c>
    </row>
    <row r="1590" spans="1:6" ht="0.2" customHeight="1" x14ac:dyDescent="0.2"/>
    <row r="1591" spans="1:6" ht="12.75" customHeight="1" x14ac:dyDescent="0.2">
      <c r="A1591" s="80" t="s">
        <v>4871</v>
      </c>
      <c r="B1591" s="81" t="s">
        <v>4894</v>
      </c>
      <c r="C1591" s="82" t="s">
        <v>4870</v>
      </c>
      <c r="D1591" s="82" t="s">
        <v>4873</v>
      </c>
      <c r="E1591" s="82" t="s">
        <v>4874</v>
      </c>
      <c r="F1591" s="83" t="s">
        <v>4875</v>
      </c>
    </row>
    <row r="1592" spans="1:6" ht="409.6" hidden="1" customHeight="1" x14ac:dyDescent="0.2"/>
    <row r="1593" spans="1:6" ht="25.5" customHeight="1" thickBot="1" x14ac:dyDescent="0.25">
      <c r="A1593" s="84" t="s">
        <v>4895</v>
      </c>
      <c r="B1593" s="85" t="s">
        <v>4896</v>
      </c>
      <c r="C1593" s="86" t="s">
        <v>4897</v>
      </c>
      <c r="D1593" s="87">
        <v>0.05</v>
      </c>
      <c r="E1593" s="88">
        <v>24081</v>
      </c>
      <c r="F1593" s="89">
        <f>+D1593*E1593</f>
        <v>1204.05</v>
      </c>
    </row>
    <row r="1594" spans="1:6" ht="409.6" hidden="1" customHeight="1" x14ac:dyDescent="0.2"/>
    <row r="1595" spans="1:6" ht="13.5" customHeight="1" thickBot="1" x14ac:dyDescent="0.25">
      <c r="A1595" s="90" t="s">
        <v>4898</v>
      </c>
      <c r="B1595" s="91"/>
      <c r="C1595" s="92">
        <v>3.50071235425813</v>
      </c>
      <c r="D1595" s="91"/>
      <c r="E1595" s="93" t="s">
        <v>4884</v>
      </c>
      <c r="F1595" s="94">
        <v>1204</v>
      </c>
    </row>
    <row r="1596" spans="1:6" ht="0.2" customHeight="1" thickBot="1" x14ac:dyDescent="0.25"/>
    <row r="1597" spans="1:6" ht="12.75" customHeight="1" thickBot="1" x14ac:dyDescent="0.3">
      <c r="A1597" s="157" t="s">
        <v>4909</v>
      </c>
      <c r="B1597" s="158"/>
      <c r="C1597" s="158"/>
      <c r="D1597" s="158"/>
      <c r="E1597" s="159">
        <v>34393</v>
      </c>
      <c r="F1597" s="160"/>
    </row>
    <row r="1598" spans="1:6" ht="12.75" customHeight="1" x14ac:dyDescent="0.2"/>
    <row r="1599" spans="1:6" ht="12.75" customHeight="1" x14ac:dyDescent="0.2"/>
    <row r="1600" spans="1:6" ht="409.6" hidden="1" customHeight="1" x14ac:dyDescent="0.2"/>
    <row r="1601" spans="1:6" ht="12.75" customHeight="1" x14ac:dyDescent="0.25">
      <c r="A1601" s="144" t="s">
        <v>4868</v>
      </c>
      <c r="B1601" s="145"/>
      <c r="C1601" s="145"/>
      <c r="D1601" s="145"/>
      <c r="E1601" s="146"/>
      <c r="F1601" s="147"/>
    </row>
    <row r="1602" spans="1:6" ht="12.75" customHeight="1" x14ac:dyDescent="0.2">
      <c r="A1602" s="138" t="s">
        <v>4723</v>
      </c>
      <c r="B1602" s="139"/>
      <c r="C1602" s="139"/>
      <c r="D1602" s="140"/>
      <c r="E1602" s="76" t="s">
        <v>4869</v>
      </c>
      <c r="F1602" s="77" t="s">
        <v>4870</v>
      </c>
    </row>
    <row r="1603" spans="1:6" ht="12.75" customHeight="1" x14ac:dyDescent="0.2">
      <c r="A1603" s="141"/>
      <c r="B1603" s="142"/>
      <c r="C1603" s="142"/>
      <c r="D1603" s="143"/>
      <c r="E1603" s="78" t="s">
        <v>9019</v>
      </c>
      <c r="F1603" s="79" t="s">
        <v>117</v>
      </c>
    </row>
    <row r="1604" spans="1:6" ht="409.6" hidden="1" customHeight="1" x14ac:dyDescent="0.2"/>
    <row r="1605" spans="1:6" ht="12.75" customHeight="1" x14ac:dyDescent="0.2">
      <c r="A1605" s="80" t="s">
        <v>4871</v>
      </c>
      <c r="B1605" s="81" t="s">
        <v>4872</v>
      </c>
      <c r="C1605" s="82" t="s">
        <v>4870</v>
      </c>
      <c r="D1605" s="82" t="s">
        <v>4873</v>
      </c>
      <c r="E1605" s="82" t="s">
        <v>4874</v>
      </c>
      <c r="F1605" s="83" t="s">
        <v>4875</v>
      </c>
    </row>
    <row r="1606" spans="1:6" ht="409.6" hidden="1" customHeight="1" x14ac:dyDescent="0.2"/>
    <row r="1607" spans="1:6" ht="25.5" customHeight="1" x14ac:dyDescent="0.2">
      <c r="A1607" s="84" t="s">
        <v>8042</v>
      </c>
      <c r="B1607" s="85" t="s">
        <v>8043</v>
      </c>
      <c r="C1607" s="86" t="s">
        <v>8044</v>
      </c>
      <c r="D1607" s="87">
        <v>0.33</v>
      </c>
      <c r="E1607" s="88">
        <v>121875</v>
      </c>
      <c r="F1607" s="89">
        <f>+D1607*E1607</f>
        <v>40218.75</v>
      </c>
    </row>
    <row r="1608" spans="1:6" ht="409.6" hidden="1" customHeight="1" x14ac:dyDescent="0.2"/>
    <row r="1609" spans="1:6" ht="25.5" customHeight="1" thickBot="1" x14ac:dyDescent="0.25">
      <c r="A1609" s="84" t="s">
        <v>8045</v>
      </c>
      <c r="B1609" s="85" t="s">
        <v>8046</v>
      </c>
      <c r="C1609" s="86" t="s">
        <v>7</v>
      </c>
      <c r="D1609" s="87">
        <v>0.36</v>
      </c>
      <c r="E1609" s="88">
        <v>10685</v>
      </c>
      <c r="F1609" s="89">
        <f>+D1609*E1609</f>
        <v>3846.6</v>
      </c>
    </row>
    <row r="1610" spans="1:6" ht="409.6" hidden="1" customHeight="1" x14ac:dyDescent="0.2"/>
    <row r="1611" spans="1:6" ht="13.5" customHeight="1" thickBot="1" x14ac:dyDescent="0.25">
      <c r="A1611" s="90" t="s">
        <v>4883</v>
      </c>
      <c r="B1611" s="91"/>
      <c r="C1611" s="92">
        <v>76.783411744206305</v>
      </c>
      <c r="D1611" s="91"/>
      <c r="E1611" s="93" t="s">
        <v>4884</v>
      </c>
      <c r="F1611" s="94">
        <v>44066</v>
      </c>
    </row>
    <row r="1612" spans="1:6" ht="0.2" customHeight="1" x14ac:dyDescent="0.2"/>
    <row r="1613" spans="1:6" ht="12.75" customHeight="1" x14ac:dyDescent="0.2">
      <c r="A1613" s="80" t="s">
        <v>4871</v>
      </c>
      <c r="B1613" s="81" t="s">
        <v>4885</v>
      </c>
      <c r="C1613" s="82" t="s">
        <v>4870</v>
      </c>
      <c r="D1613" s="82" t="s">
        <v>4873</v>
      </c>
      <c r="E1613" s="82" t="s">
        <v>4874</v>
      </c>
      <c r="F1613" s="83" t="s">
        <v>4875</v>
      </c>
    </row>
    <row r="1614" spans="1:6" ht="409.6" hidden="1" customHeight="1" x14ac:dyDescent="0.2"/>
    <row r="1615" spans="1:6" ht="25.5" customHeight="1" x14ac:dyDescent="0.2">
      <c r="A1615" s="84" t="s">
        <v>4918</v>
      </c>
      <c r="B1615" s="85" t="s">
        <v>4919</v>
      </c>
      <c r="C1615" s="86" t="s">
        <v>4888</v>
      </c>
      <c r="D1615" s="87">
        <v>9.3329999999999996E-2</v>
      </c>
      <c r="E1615" s="88">
        <v>67276</v>
      </c>
      <c r="F1615" s="89">
        <f>+D1615*E1615</f>
        <v>6278.8690799999995</v>
      </c>
    </row>
    <row r="1616" spans="1:6" ht="409.6" hidden="1" customHeight="1" x14ac:dyDescent="0.2"/>
    <row r="1617" spans="1:6" ht="25.5" customHeight="1" thickBot="1" x14ac:dyDescent="0.25">
      <c r="A1617" s="84" t="s">
        <v>4953</v>
      </c>
      <c r="B1617" s="85" t="s">
        <v>4954</v>
      </c>
      <c r="C1617" s="86" t="s">
        <v>4888</v>
      </c>
      <c r="D1617" s="87">
        <v>2.223E-2</v>
      </c>
      <c r="E1617" s="88">
        <v>117001</v>
      </c>
      <c r="F1617" s="89">
        <f>+D1617*E1617</f>
        <v>2600.9322299999999</v>
      </c>
    </row>
    <row r="1618" spans="1:6" ht="409.6" hidden="1" customHeight="1" x14ac:dyDescent="0.2"/>
    <row r="1619" spans="1:6" ht="13.5" customHeight="1" thickBot="1" x14ac:dyDescent="0.25">
      <c r="A1619" s="90" t="s">
        <v>4893</v>
      </c>
      <c r="B1619" s="91"/>
      <c r="C1619" s="92">
        <v>15.473078933612101</v>
      </c>
      <c r="D1619" s="91"/>
      <c r="E1619" s="93" t="s">
        <v>4884</v>
      </c>
      <c r="F1619" s="94">
        <v>8880</v>
      </c>
    </row>
    <row r="1620" spans="1:6" ht="0.2" customHeight="1" x14ac:dyDescent="0.2"/>
    <row r="1621" spans="1:6" ht="12.75" customHeight="1" x14ac:dyDescent="0.2">
      <c r="A1621" s="80" t="s">
        <v>4871</v>
      </c>
      <c r="B1621" s="81" t="s">
        <v>4894</v>
      </c>
      <c r="C1621" s="82" t="s">
        <v>4870</v>
      </c>
      <c r="D1621" s="82" t="s">
        <v>4873</v>
      </c>
      <c r="E1621" s="82" t="s">
        <v>4874</v>
      </c>
      <c r="F1621" s="83" t="s">
        <v>4875</v>
      </c>
    </row>
    <row r="1622" spans="1:6" ht="409.6" hidden="1" customHeight="1" x14ac:dyDescent="0.2"/>
    <row r="1623" spans="1:6" ht="25.5" customHeight="1" thickBot="1" x14ac:dyDescent="0.25">
      <c r="A1623" s="84" t="s">
        <v>4895</v>
      </c>
      <c r="B1623" s="85" t="s">
        <v>4896</v>
      </c>
      <c r="C1623" s="86" t="s">
        <v>4897</v>
      </c>
      <c r="D1623" s="87">
        <v>0.05</v>
      </c>
      <c r="E1623" s="88">
        <v>8880</v>
      </c>
      <c r="F1623" s="89">
        <f>+D1623*E1623</f>
        <v>444</v>
      </c>
    </row>
    <row r="1624" spans="1:6" ht="409.6" hidden="1" customHeight="1" x14ac:dyDescent="0.2"/>
    <row r="1625" spans="1:6" ht="13.5" customHeight="1" thickBot="1" x14ac:dyDescent="0.25">
      <c r="A1625" s="90" t="s">
        <v>4898</v>
      </c>
      <c r="B1625" s="91"/>
      <c r="C1625" s="92">
        <v>0.77365394668060605</v>
      </c>
      <c r="D1625" s="91"/>
      <c r="E1625" s="93" t="s">
        <v>4884</v>
      </c>
      <c r="F1625" s="94">
        <v>444</v>
      </c>
    </row>
    <row r="1626" spans="1:6" ht="0.2" customHeight="1" x14ac:dyDescent="0.2"/>
    <row r="1627" spans="1:6" ht="12.75" customHeight="1" x14ac:dyDescent="0.2">
      <c r="A1627" s="80" t="s">
        <v>4871</v>
      </c>
      <c r="B1627" s="81" t="s">
        <v>4899</v>
      </c>
      <c r="C1627" s="82" t="s">
        <v>4870</v>
      </c>
      <c r="D1627" s="82" t="s">
        <v>4873</v>
      </c>
      <c r="E1627" s="82" t="s">
        <v>4874</v>
      </c>
      <c r="F1627" s="83" t="s">
        <v>4875</v>
      </c>
    </row>
    <row r="1628" spans="1:6" ht="409.6" hidden="1" customHeight="1" x14ac:dyDescent="0.2"/>
    <row r="1629" spans="1:6" ht="25.5" customHeight="1" x14ac:dyDescent="0.2">
      <c r="A1629" s="84" t="s">
        <v>8047</v>
      </c>
      <c r="B1629" s="85" t="s">
        <v>8048</v>
      </c>
      <c r="C1629" s="86" t="s">
        <v>4273</v>
      </c>
      <c r="D1629" s="87">
        <v>2.222E-2</v>
      </c>
      <c r="E1629" s="88">
        <v>55000</v>
      </c>
      <c r="F1629" s="89">
        <f>+D1629*E1629</f>
        <v>1222.0999999999999</v>
      </c>
    </row>
    <row r="1630" spans="1:6" ht="409.6" hidden="1" customHeight="1" x14ac:dyDescent="0.2"/>
    <row r="1631" spans="1:6" ht="25.5" customHeight="1" thickBot="1" x14ac:dyDescent="0.25">
      <c r="A1631" s="84" t="s">
        <v>8049</v>
      </c>
      <c r="B1631" s="85" t="s">
        <v>8050</v>
      </c>
      <c r="C1631" s="86" t="s">
        <v>4273</v>
      </c>
      <c r="D1631" s="87">
        <v>2.222E-2</v>
      </c>
      <c r="E1631" s="88">
        <v>125000</v>
      </c>
      <c r="F1631" s="89">
        <f>+D1631*E1631</f>
        <v>2777.5</v>
      </c>
    </row>
    <row r="1632" spans="1:6" ht="409.6" hidden="1" customHeight="1" x14ac:dyDescent="0.2"/>
    <row r="1633" spans="1:6" ht="13.5" customHeight="1" thickBot="1" x14ac:dyDescent="0.25">
      <c r="A1633" s="90" t="s">
        <v>4904</v>
      </c>
      <c r="B1633" s="91"/>
      <c r="C1633" s="92">
        <v>6.96985537550096</v>
      </c>
      <c r="D1633" s="91"/>
      <c r="E1633" s="93" t="s">
        <v>4884</v>
      </c>
      <c r="F1633" s="94">
        <v>4000</v>
      </c>
    </row>
    <row r="1634" spans="1:6" ht="0.2" customHeight="1" x14ac:dyDescent="0.2"/>
    <row r="1635" spans="1:6" ht="12.75" customHeight="1" thickBot="1" x14ac:dyDescent="0.3">
      <c r="A1635" s="157" t="s">
        <v>4909</v>
      </c>
      <c r="B1635" s="158"/>
      <c r="C1635" s="158"/>
      <c r="D1635" s="158"/>
      <c r="E1635" s="159">
        <v>57390</v>
      </c>
      <c r="F1635" s="160"/>
    </row>
    <row r="1636" spans="1:6" ht="12.75" customHeight="1" x14ac:dyDescent="0.2"/>
    <row r="1637" spans="1:6" ht="12.75" customHeight="1" x14ac:dyDescent="0.2"/>
    <row r="1638" spans="1:6" ht="409.6" hidden="1" customHeight="1" x14ac:dyDescent="0.2"/>
    <row r="1639" spans="1:6" ht="12.75" customHeight="1" x14ac:dyDescent="0.25">
      <c r="A1639" s="144" t="s">
        <v>4868</v>
      </c>
      <c r="B1639" s="145"/>
      <c r="C1639" s="145"/>
      <c r="D1639" s="145"/>
      <c r="E1639" s="146"/>
      <c r="F1639" s="147"/>
    </row>
    <row r="1640" spans="1:6" ht="12.75" customHeight="1" x14ac:dyDescent="0.2">
      <c r="A1640" s="138" t="s">
        <v>4724</v>
      </c>
      <c r="B1640" s="139"/>
      <c r="C1640" s="139"/>
      <c r="D1640" s="140"/>
      <c r="E1640" s="76" t="s">
        <v>4869</v>
      </c>
      <c r="F1640" s="77" t="s">
        <v>4870</v>
      </c>
    </row>
    <row r="1641" spans="1:6" ht="12.75" customHeight="1" x14ac:dyDescent="0.2">
      <c r="A1641" s="141"/>
      <c r="B1641" s="142"/>
      <c r="C1641" s="142"/>
      <c r="D1641" s="143"/>
      <c r="E1641" s="78" t="s">
        <v>9020</v>
      </c>
      <c r="F1641" s="79" t="s">
        <v>263</v>
      </c>
    </row>
    <row r="1642" spans="1:6" ht="409.6" hidden="1" customHeight="1" x14ac:dyDescent="0.2"/>
    <row r="1643" spans="1:6" ht="12.75" customHeight="1" x14ac:dyDescent="0.2">
      <c r="A1643" s="80" t="s">
        <v>4871</v>
      </c>
      <c r="B1643" s="81" t="s">
        <v>4872</v>
      </c>
      <c r="C1643" s="82" t="s">
        <v>4870</v>
      </c>
      <c r="D1643" s="82" t="s">
        <v>4873</v>
      </c>
      <c r="E1643" s="82" t="s">
        <v>4874</v>
      </c>
      <c r="F1643" s="83" t="s">
        <v>4875</v>
      </c>
    </row>
    <row r="1644" spans="1:6" ht="409.6" hidden="1" customHeight="1" x14ac:dyDescent="0.2"/>
    <row r="1645" spans="1:6" ht="25.5" customHeight="1" x14ac:dyDescent="0.2">
      <c r="A1645" s="84" t="s">
        <v>8042</v>
      </c>
      <c r="B1645" s="85" t="s">
        <v>8043</v>
      </c>
      <c r="C1645" s="86" t="s">
        <v>8044</v>
      </c>
      <c r="D1645" s="87">
        <v>3.4290000000000001E-2</v>
      </c>
      <c r="E1645" s="88">
        <v>121875</v>
      </c>
      <c r="F1645" s="89">
        <f>+D1645*E1645</f>
        <v>4179.09375</v>
      </c>
    </row>
    <row r="1646" spans="1:6" ht="409.6" hidden="1" customHeight="1" x14ac:dyDescent="0.2"/>
    <row r="1647" spans="1:6" ht="25.5" customHeight="1" thickBot="1" x14ac:dyDescent="0.25">
      <c r="A1647" s="84" t="s">
        <v>8045</v>
      </c>
      <c r="B1647" s="85" t="s">
        <v>8046</v>
      </c>
      <c r="C1647" s="86" t="s">
        <v>7</v>
      </c>
      <c r="D1647" s="87">
        <v>7.0000000000000007E-2</v>
      </c>
      <c r="E1647" s="88">
        <v>10685</v>
      </c>
      <c r="F1647" s="89">
        <f>+D1647*E1647</f>
        <v>747.95</v>
      </c>
    </row>
    <row r="1648" spans="1:6" ht="409.6" hidden="1" customHeight="1" x14ac:dyDescent="0.2"/>
    <row r="1649" spans="1:6" ht="13.5" customHeight="1" thickBot="1" x14ac:dyDescent="0.25">
      <c r="A1649" s="90" t="s">
        <v>4883</v>
      </c>
      <c r="B1649" s="91"/>
      <c r="C1649" s="92">
        <v>80.467091295116802</v>
      </c>
      <c r="D1649" s="91"/>
      <c r="E1649" s="93" t="s">
        <v>4884</v>
      </c>
      <c r="F1649" s="94">
        <v>4927</v>
      </c>
    </row>
    <row r="1650" spans="1:6" ht="0.2" customHeight="1" x14ac:dyDescent="0.2"/>
    <row r="1651" spans="1:6" ht="12.75" customHeight="1" x14ac:dyDescent="0.2">
      <c r="A1651" s="80" t="s">
        <v>4871</v>
      </c>
      <c r="B1651" s="81" t="s">
        <v>4885</v>
      </c>
      <c r="C1651" s="82" t="s">
        <v>4870</v>
      </c>
      <c r="D1651" s="82" t="s">
        <v>4873</v>
      </c>
      <c r="E1651" s="82" t="s">
        <v>4874</v>
      </c>
      <c r="F1651" s="83" t="s">
        <v>4875</v>
      </c>
    </row>
    <row r="1652" spans="1:6" ht="409.6" hidden="1" customHeight="1" x14ac:dyDescent="0.2"/>
    <row r="1653" spans="1:6" ht="25.5" customHeight="1" thickBot="1" x14ac:dyDescent="0.25">
      <c r="A1653" s="84" t="s">
        <v>4918</v>
      </c>
      <c r="B1653" s="85" t="s">
        <v>4919</v>
      </c>
      <c r="C1653" s="86" t="s">
        <v>4888</v>
      </c>
      <c r="D1653" s="87">
        <v>4.1900000000000001E-3</v>
      </c>
      <c r="E1653" s="88">
        <v>67276</v>
      </c>
      <c r="F1653" s="89">
        <f>+D1653*E1653</f>
        <v>281.88643999999999</v>
      </c>
    </row>
    <row r="1654" spans="1:6" ht="409.6" hidden="1" customHeight="1" x14ac:dyDescent="0.2"/>
    <row r="1655" spans="1:6" ht="13.5" customHeight="1" thickBot="1" x14ac:dyDescent="0.25">
      <c r="A1655" s="90" t="s">
        <v>4893</v>
      </c>
      <c r="B1655" s="91"/>
      <c r="C1655" s="92">
        <v>4.6055854973052401</v>
      </c>
      <c r="D1655" s="91"/>
      <c r="E1655" s="93" t="s">
        <v>4884</v>
      </c>
      <c r="F1655" s="94">
        <v>282</v>
      </c>
    </row>
    <row r="1656" spans="1:6" ht="0.2" customHeight="1" x14ac:dyDescent="0.2"/>
    <row r="1657" spans="1:6" ht="12.75" customHeight="1" x14ac:dyDescent="0.2">
      <c r="A1657" s="80" t="s">
        <v>4871</v>
      </c>
      <c r="B1657" s="81" t="s">
        <v>4894</v>
      </c>
      <c r="C1657" s="82" t="s">
        <v>4870</v>
      </c>
      <c r="D1657" s="82" t="s">
        <v>4873</v>
      </c>
      <c r="E1657" s="82" t="s">
        <v>4874</v>
      </c>
      <c r="F1657" s="83" t="s">
        <v>4875</v>
      </c>
    </row>
    <row r="1658" spans="1:6" ht="409.6" hidden="1" customHeight="1" x14ac:dyDescent="0.2"/>
    <row r="1659" spans="1:6" ht="25.5" customHeight="1" thickBot="1" x14ac:dyDescent="0.25">
      <c r="A1659" s="84" t="s">
        <v>4895</v>
      </c>
      <c r="B1659" s="85" t="s">
        <v>4896</v>
      </c>
      <c r="C1659" s="86" t="s">
        <v>4897</v>
      </c>
      <c r="D1659" s="87">
        <v>0.05</v>
      </c>
      <c r="E1659" s="88">
        <v>282</v>
      </c>
      <c r="F1659" s="89">
        <f>+D1659*E1659</f>
        <v>14.100000000000001</v>
      </c>
    </row>
    <row r="1660" spans="1:6" ht="409.6" hidden="1" customHeight="1" x14ac:dyDescent="0.2"/>
    <row r="1661" spans="1:6" ht="13.5" customHeight="1" thickBot="1" x14ac:dyDescent="0.25">
      <c r="A1661" s="90" t="s">
        <v>4898</v>
      </c>
      <c r="B1661" s="91"/>
      <c r="C1661" s="92">
        <v>0.2286460885187</v>
      </c>
      <c r="D1661" s="91"/>
      <c r="E1661" s="93" t="s">
        <v>4884</v>
      </c>
      <c r="F1661" s="94">
        <v>14</v>
      </c>
    </row>
    <row r="1662" spans="1:6" ht="0.2" customHeight="1" x14ac:dyDescent="0.2"/>
    <row r="1663" spans="1:6" ht="12.75" customHeight="1" x14ac:dyDescent="0.2">
      <c r="A1663" s="80" t="s">
        <v>4871</v>
      </c>
      <c r="B1663" s="81" t="s">
        <v>4899</v>
      </c>
      <c r="C1663" s="82" t="s">
        <v>4870</v>
      </c>
      <c r="D1663" s="82" t="s">
        <v>4873</v>
      </c>
      <c r="E1663" s="82" t="s">
        <v>4874</v>
      </c>
      <c r="F1663" s="83" t="s">
        <v>4875</v>
      </c>
    </row>
    <row r="1664" spans="1:6" ht="409.6" hidden="1" customHeight="1" x14ac:dyDescent="0.2"/>
    <row r="1665" spans="1:6" ht="25.5" customHeight="1" x14ac:dyDescent="0.2">
      <c r="A1665" s="84" t="s">
        <v>8049</v>
      </c>
      <c r="B1665" s="85" t="s">
        <v>8050</v>
      </c>
      <c r="C1665" s="86" t="s">
        <v>4273</v>
      </c>
      <c r="D1665" s="87">
        <v>5.0000000000000001E-3</v>
      </c>
      <c r="E1665" s="88">
        <v>125000</v>
      </c>
      <c r="F1665" s="89">
        <f>+D1665*E1665</f>
        <v>625</v>
      </c>
    </row>
    <row r="1666" spans="1:6" ht="409.6" hidden="1" customHeight="1" x14ac:dyDescent="0.2"/>
    <row r="1667" spans="1:6" ht="25.5" customHeight="1" thickBot="1" x14ac:dyDescent="0.25">
      <c r="A1667" s="84" t="s">
        <v>8047</v>
      </c>
      <c r="B1667" s="85" t="s">
        <v>8048</v>
      </c>
      <c r="C1667" s="86" t="s">
        <v>4273</v>
      </c>
      <c r="D1667" s="87">
        <v>5.0000000000000001E-3</v>
      </c>
      <c r="E1667" s="88">
        <v>55000</v>
      </c>
      <c r="F1667" s="89">
        <f>+D1667*E1667</f>
        <v>275</v>
      </c>
    </row>
    <row r="1668" spans="1:6" ht="409.6" hidden="1" customHeight="1" x14ac:dyDescent="0.2"/>
    <row r="1669" spans="1:6" ht="13.5" customHeight="1" thickBot="1" x14ac:dyDescent="0.25">
      <c r="A1669" s="90" t="s">
        <v>4904</v>
      </c>
      <c r="B1669" s="91"/>
      <c r="C1669" s="92">
        <v>14.698677119059299</v>
      </c>
      <c r="D1669" s="91"/>
      <c r="E1669" s="93" t="s">
        <v>4884</v>
      </c>
      <c r="F1669" s="94">
        <v>900</v>
      </c>
    </row>
    <row r="1670" spans="1:6" ht="0.2" customHeight="1" thickBot="1" x14ac:dyDescent="0.25"/>
    <row r="1671" spans="1:6" ht="12.75" customHeight="1" thickBot="1" x14ac:dyDescent="0.3">
      <c r="A1671" s="157" t="s">
        <v>4909</v>
      </c>
      <c r="B1671" s="158"/>
      <c r="C1671" s="158"/>
      <c r="D1671" s="158"/>
      <c r="E1671" s="159">
        <v>6123</v>
      </c>
      <c r="F1671" s="160"/>
    </row>
    <row r="1672" spans="1:6" ht="12.75" customHeight="1" x14ac:dyDescent="0.2"/>
    <row r="1673" spans="1:6" ht="12.75" customHeight="1" x14ac:dyDescent="0.2"/>
    <row r="1674" spans="1:6" ht="409.6" hidden="1" customHeight="1" x14ac:dyDescent="0.2"/>
    <row r="1675" spans="1:6" ht="12.75" customHeight="1" x14ac:dyDescent="0.25">
      <c r="A1675" s="144" t="s">
        <v>4868</v>
      </c>
      <c r="B1675" s="145"/>
      <c r="C1675" s="145"/>
      <c r="D1675" s="145"/>
      <c r="E1675" s="146"/>
      <c r="F1675" s="147"/>
    </row>
    <row r="1676" spans="1:6" ht="12.75" customHeight="1" x14ac:dyDescent="0.2">
      <c r="A1676" s="138" t="s">
        <v>4725</v>
      </c>
      <c r="B1676" s="139"/>
      <c r="C1676" s="139"/>
      <c r="D1676" s="140"/>
      <c r="E1676" s="76" t="s">
        <v>4869</v>
      </c>
      <c r="F1676" s="77" t="s">
        <v>4870</v>
      </c>
    </row>
    <row r="1677" spans="1:6" ht="12.75" customHeight="1" x14ac:dyDescent="0.2">
      <c r="A1677" s="141"/>
      <c r="B1677" s="142"/>
      <c r="C1677" s="142"/>
      <c r="D1677" s="143"/>
      <c r="E1677" s="78" t="s">
        <v>9021</v>
      </c>
      <c r="F1677" s="79" t="s">
        <v>263</v>
      </c>
    </row>
    <row r="1678" spans="1:6" ht="409.6" hidden="1" customHeight="1" x14ac:dyDescent="0.2"/>
    <row r="1679" spans="1:6" ht="12.75" customHeight="1" x14ac:dyDescent="0.2">
      <c r="A1679" s="80" t="s">
        <v>4871</v>
      </c>
      <c r="B1679" s="81" t="s">
        <v>4872</v>
      </c>
      <c r="C1679" s="82" t="s">
        <v>4870</v>
      </c>
      <c r="D1679" s="82" t="s">
        <v>4873</v>
      </c>
      <c r="E1679" s="82" t="s">
        <v>4874</v>
      </c>
      <c r="F1679" s="83" t="s">
        <v>4875</v>
      </c>
    </row>
    <row r="1680" spans="1:6" ht="409.6" hidden="1" customHeight="1" x14ac:dyDescent="0.2"/>
    <row r="1681" spans="1:6" ht="25.5" customHeight="1" x14ac:dyDescent="0.2">
      <c r="A1681" s="84" t="s">
        <v>8042</v>
      </c>
      <c r="B1681" s="85" t="s">
        <v>8043</v>
      </c>
      <c r="C1681" s="86" t="s">
        <v>8044</v>
      </c>
      <c r="D1681" s="87">
        <v>0.08</v>
      </c>
      <c r="E1681" s="88">
        <v>121875</v>
      </c>
      <c r="F1681" s="89">
        <f>+D1681*E1681</f>
        <v>9750</v>
      </c>
    </row>
    <row r="1682" spans="1:6" ht="409.6" hidden="1" customHeight="1" x14ac:dyDescent="0.2"/>
    <row r="1683" spans="1:6" ht="25.5" customHeight="1" thickBot="1" x14ac:dyDescent="0.25">
      <c r="A1683" s="84" t="s">
        <v>8045</v>
      </c>
      <c r="B1683" s="85" t="s">
        <v>8046</v>
      </c>
      <c r="C1683" s="86" t="s">
        <v>7</v>
      </c>
      <c r="D1683" s="87">
        <v>0.3</v>
      </c>
      <c r="E1683" s="88">
        <v>10685</v>
      </c>
      <c r="F1683" s="89">
        <f>+D1683*E1683</f>
        <v>3205.5</v>
      </c>
    </row>
    <row r="1684" spans="1:6" ht="409.6" hidden="1" customHeight="1" x14ac:dyDescent="0.2"/>
    <row r="1685" spans="1:6" ht="13.5" customHeight="1" thickBot="1" x14ac:dyDescent="0.25">
      <c r="A1685" s="90" t="s">
        <v>4883</v>
      </c>
      <c r="B1685" s="91"/>
      <c r="C1685" s="92">
        <v>53.8039867109635</v>
      </c>
      <c r="D1685" s="91"/>
      <c r="E1685" s="93" t="s">
        <v>4884</v>
      </c>
      <c r="F1685" s="94">
        <v>12956</v>
      </c>
    </row>
    <row r="1686" spans="1:6" ht="0.2" customHeight="1" x14ac:dyDescent="0.2"/>
    <row r="1687" spans="1:6" ht="12.75" customHeight="1" x14ac:dyDescent="0.2">
      <c r="A1687" s="80" t="s">
        <v>4871</v>
      </c>
      <c r="B1687" s="81" t="s">
        <v>4885</v>
      </c>
      <c r="C1687" s="82" t="s">
        <v>4870</v>
      </c>
      <c r="D1687" s="82" t="s">
        <v>4873</v>
      </c>
      <c r="E1687" s="82" t="s">
        <v>4874</v>
      </c>
      <c r="F1687" s="83" t="s">
        <v>4875</v>
      </c>
    </row>
    <row r="1688" spans="1:6" ht="409.6" hidden="1" customHeight="1" x14ac:dyDescent="0.2"/>
    <row r="1689" spans="1:6" ht="25.5" customHeight="1" x14ac:dyDescent="0.2">
      <c r="A1689" s="84" t="s">
        <v>4918</v>
      </c>
      <c r="B1689" s="85" t="s">
        <v>4919</v>
      </c>
      <c r="C1689" s="86" t="s">
        <v>4888</v>
      </c>
      <c r="D1689" s="87">
        <v>9.3329999999999996E-2</v>
      </c>
      <c r="E1689" s="88">
        <v>67276</v>
      </c>
      <c r="F1689" s="89">
        <f>+D1689*E1689</f>
        <v>6278.8690799999995</v>
      </c>
    </row>
    <row r="1690" spans="1:6" ht="409.6" hidden="1" customHeight="1" x14ac:dyDescent="0.2"/>
    <row r="1691" spans="1:6" ht="25.5" customHeight="1" thickBot="1" x14ac:dyDescent="0.25">
      <c r="A1691" s="84" t="s">
        <v>4953</v>
      </c>
      <c r="B1691" s="85" t="s">
        <v>4954</v>
      </c>
      <c r="C1691" s="86" t="s">
        <v>4888</v>
      </c>
      <c r="D1691" s="87">
        <v>2.223E-2</v>
      </c>
      <c r="E1691" s="88">
        <v>117001</v>
      </c>
      <c r="F1691" s="89">
        <f>+D1691*E1691</f>
        <v>2600.9322299999999</v>
      </c>
    </row>
    <row r="1692" spans="1:6" ht="409.6" hidden="1" customHeight="1" x14ac:dyDescent="0.2"/>
    <row r="1693" spans="1:6" ht="13.5" customHeight="1" thickBot="1" x14ac:dyDescent="0.25">
      <c r="A1693" s="90" t="s">
        <v>4893</v>
      </c>
      <c r="B1693" s="91"/>
      <c r="C1693" s="92">
        <v>36.877076411960097</v>
      </c>
      <c r="D1693" s="91"/>
      <c r="E1693" s="93" t="s">
        <v>4884</v>
      </c>
      <c r="F1693" s="94">
        <v>8880</v>
      </c>
    </row>
    <row r="1694" spans="1:6" ht="0.2" customHeight="1" x14ac:dyDescent="0.2"/>
    <row r="1695" spans="1:6" ht="12.75" customHeight="1" x14ac:dyDescent="0.2">
      <c r="A1695" s="80" t="s">
        <v>4871</v>
      </c>
      <c r="B1695" s="81" t="s">
        <v>4894</v>
      </c>
      <c r="C1695" s="82" t="s">
        <v>4870</v>
      </c>
      <c r="D1695" s="82" t="s">
        <v>4873</v>
      </c>
      <c r="E1695" s="82" t="s">
        <v>4874</v>
      </c>
      <c r="F1695" s="83" t="s">
        <v>4875</v>
      </c>
    </row>
    <row r="1696" spans="1:6" ht="409.6" hidden="1" customHeight="1" x14ac:dyDescent="0.2"/>
    <row r="1697" spans="1:6" ht="25.5" customHeight="1" thickBot="1" x14ac:dyDescent="0.25">
      <c r="A1697" s="84" t="s">
        <v>4895</v>
      </c>
      <c r="B1697" s="85" t="s">
        <v>4896</v>
      </c>
      <c r="C1697" s="86" t="s">
        <v>4897</v>
      </c>
      <c r="D1697" s="87">
        <v>0.05</v>
      </c>
      <c r="E1697" s="88">
        <v>8880</v>
      </c>
      <c r="F1697" s="89">
        <f>+D1697*E1697</f>
        <v>444</v>
      </c>
    </row>
    <row r="1698" spans="1:6" ht="409.6" hidden="1" customHeight="1" x14ac:dyDescent="0.2"/>
    <row r="1699" spans="1:6" ht="13.5" customHeight="1" thickBot="1" x14ac:dyDescent="0.25">
      <c r="A1699" s="90" t="s">
        <v>4898</v>
      </c>
      <c r="B1699" s="91"/>
      <c r="C1699" s="92">
        <v>1.84385382059801</v>
      </c>
      <c r="D1699" s="91"/>
      <c r="E1699" s="93" t="s">
        <v>4884</v>
      </c>
      <c r="F1699" s="94">
        <v>444</v>
      </c>
    </row>
    <row r="1700" spans="1:6" ht="0.2" customHeight="1" x14ac:dyDescent="0.2"/>
    <row r="1701" spans="1:6" ht="12.75" customHeight="1" x14ac:dyDescent="0.2">
      <c r="A1701" s="80" t="s">
        <v>4871</v>
      </c>
      <c r="B1701" s="81" t="s">
        <v>4899</v>
      </c>
      <c r="C1701" s="82" t="s">
        <v>4870</v>
      </c>
      <c r="D1701" s="82" t="s">
        <v>4873</v>
      </c>
      <c r="E1701" s="82" t="s">
        <v>4874</v>
      </c>
      <c r="F1701" s="83" t="s">
        <v>4875</v>
      </c>
    </row>
    <row r="1702" spans="1:6" ht="409.6" hidden="1" customHeight="1" x14ac:dyDescent="0.2"/>
    <row r="1703" spans="1:6" ht="25.5" customHeight="1" x14ac:dyDescent="0.2">
      <c r="A1703" s="84" t="s">
        <v>8049</v>
      </c>
      <c r="B1703" s="85" t="s">
        <v>8050</v>
      </c>
      <c r="C1703" s="86" t="s">
        <v>4273</v>
      </c>
      <c r="D1703" s="87">
        <v>0.01</v>
      </c>
      <c r="E1703" s="88">
        <v>125000</v>
      </c>
      <c r="F1703" s="89">
        <f>+D1703*E1703</f>
        <v>1250</v>
      </c>
    </row>
    <row r="1704" spans="1:6" ht="409.6" hidden="1" customHeight="1" x14ac:dyDescent="0.2"/>
    <row r="1705" spans="1:6" ht="25.5" customHeight="1" thickBot="1" x14ac:dyDescent="0.25">
      <c r="A1705" s="84" t="s">
        <v>8047</v>
      </c>
      <c r="B1705" s="85" t="s">
        <v>8048</v>
      </c>
      <c r="C1705" s="86" t="s">
        <v>4273</v>
      </c>
      <c r="D1705" s="87">
        <v>0.01</v>
      </c>
      <c r="E1705" s="88">
        <v>55000</v>
      </c>
      <c r="F1705" s="89">
        <f>+D1705*E1705</f>
        <v>550</v>
      </c>
    </row>
    <row r="1706" spans="1:6" ht="409.6" hidden="1" customHeight="1" x14ac:dyDescent="0.2"/>
    <row r="1707" spans="1:6" ht="13.5" customHeight="1" thickBot="1" x14ac:dyDescent="0.25">
      <c r="A1707" s="90" t="s">
        <v>4904</v>
      </c>
      <c r="B1707" s="91"/>
      <c r="C1707" s="92">
        <v>7.4750830564784003</v>
      </c>
      <c r="D1707" s="91"/>
      <c r="E1707" s="93" t="s">
        <v>4884</v>
      </c>
      <c r="F1707" s="94">
        <v>1800</v>
      </c>
    </row>
    <row r="1708" spans="1:6" ht="0.2" customHeight="1" x14ac:dyDescent="0.2"/>
    <row r="1709" spans="1:6" ht="12.75" customHeight="1" thickBot="1" x14ac:dyDescent="0.3">
      <c r="A1709" s="157" t="s">
        <v>4909</v>
      </c>
      <c r="B1709" s="158"/>
      <c r="C1709" s="158"/>
      <c r="D1709" s="158"/>
      <c r="E1709" s="159">
        <v>24080</v>
      </c>
      <c r="F1709" s="160"/>
    </row>
    <row r="1710" spans="1:6" ht="12.75" customHeight="1" x14ac:dyDescent="0.2"/>
    <row r="1711" spans="1:6" ht="12.75" customHeight="1" x14ac:dyDescent="0.2"/>
    <row r="1712" spans="1:6" ht="409.6" hidden="1" customHeight="1" x14ac:dyDescent="0.2"/>
    <row r="1713" spans="1:6" ht="12.75" customHeight="1" x14ac:dyDescent="0.25">
      <c r="A1713" s="144" t="s">
        <v>4868</v>
      </c>
      <c r="B1713" s="145"/>
      <c r="C1713" s="145"/>
      <c r="D1713" s="145"/>
      <c r="E1713" s="146"/>
      <c r="F1713" s="147"/>
    </row>
    <row r="1714" spans="1:6" ht="12.75" customHeight="1" x14ac:dyDescent="0.2">
      <c r="A1714" s="138" t="s">
        <v>4726</v>
      </c>
      <c r="B1714" s="139"/>
      <c r="C1714" s="139"/>
      <c r="D1714" s="140"/>
      <c r="E1714" s="76" t="s">
        <v>4869</v>
      </c>
      <c r="F1714" s="77" t="s">
        <v>4870</v>
      </c>
    </row>
    <row r="1715" spans="1:6" ht="12.75" customHeight="1" x14ac:dyDescent="0.2">
      <c r="A1715" s="141"/>
      <c r="B1715" s="142"/>
      <c r="C1715" s="142"/>
      <c r="D1715" s="143"/>
      <c r="E1715" s="78" t="s">
        <v>9022</v>
      </c>
      <c r="F1715" s="79" t="s">
        <v>9</v>
      </c>
    </row>
    <row r="1716" spans="1:6" ht="409.6" hidden="1" customHeight="1" x14ac:dyDescent="0.2"/>
    <row r="1717" spans="1:6" ht="12.75" customHeight="1" x14ac:dyDescent="0.2">
      <c r="A1717" s="80" t="s">
        <v>4871</v>
      </c>
      <c r="B1717" s="81" t="s">
        <v>4872</v>
      </c>
      <c r="C1717" s="82" t="s">
        <v>4870</v>
      </c>
      <c r="D1717" s="82" t="s">
        <v>4873</v>
      </c>
      <c r="E1717" s="82" t="s">
        <v>4874</v>
      </c>
      <c r="F1717" s="83" t="s">
        <v>4875</v>
      </c>
    </row>
    <row r="1718" spans="1:6" ht="409.6" hidden="1" customHeight="1" x14ac:dyDescent="0.2"/>
    <row r="1719" spans="1:6" ht="25.5" customHeight="1" x14ac:dyDescent="0.2">
      <c r="A1719" s="84" t="s">
        <v>8051</v>
      </c>
      <c r="B1719" s="85" t="s">
        <v>8052</v>
      </c>
      <c r="C1719" s="86" t="s">
        <v>9</v>
      </c>
      <c r="D1719" s="87">
        <v>1</v>
      </c>
      <c r="E1719" s="88">
        <v>10843</v>
      </c>
      <c r="F1719" s="89">
        <f>+D1719*E1719</f>
        <v>10843</v>
      </c>
    </row>
    <row r="1720" spans="1:6" ht="409.6" hidden="1" customHeight="1" x14ac:dyDescent="0.2"/>
    <row r="1721" spans="1:6" ht="25.5" customHeight="1" thickBot="1" x14ac:dyDescent="0.25">
      <c r="A1721" s="84" t="s">
        <v>8053</v>
      </c>
      <c r="B1721" s="85" t="s">
        <v>8054</v>
      </c>
      <c r="C1721" s="86" t="s">
        <v>9</v>
      </c>
      <c r="D1721" s="87">
        <v>0.01</v>
      </c>
      <c r="E1721" s="88">
        <v>59495</v>
      </c>
      <c r="F1721" s="89">
        <f>+D1721*E1721</f>
        <v>594.95000000000005</v>
      </c>
    </row>
    <row r="1722" spans="1:6" ht="409.6" hidden="1" customHeight="1" x14ac:dyDescent="0.2"/>
    <row r="1723" spans="1:6" ht="13.5" customHeight="1" thickBot="1" x14ac:dyDescent="0.25">
      <c r="A1723" s="90" t="s">
        <v>4883</v>
      </c>
      <c r="B1723" s="91"/>
      <c r="C1723" s="92">
        <v>63.856632425189801</v>
      </c>
      <c r="D1723" s="91"/>
      <c r="E1723" s="93" t="s">
        <v>4884</v>
      </c>
      <c r="F1723" s="94">
        <v>11438</v>
      </c>
    </row>
    <row r="1724" spans="1:6" ht="0.2" customHeight="1" x14ac:dyDescent="0.2"/>
    <row r="1725" spans="1:6" ht="12.75" customHeight="1" x14ac:dyDescent="0.2">
      <c r="A1725" s="80" t="s">
        <v>4871</v>
      </c>
      <c r="B1725" s="81" t="s">
        <v>4885</v>
      </c>
      <c r="C1725" s="82" t="s">
        <v>4870</v>
      </c>
      <c r="D1725" s="82" t="s">
        <v>4873</v>
      </c>
      <c r="E1725" s="82" t="s">
        <v>4874</v>
      </c>
      <c r="F1725" s="83" t="s">
        <v>4875</v>
      </c>
    </row>
    <row r="1726" spans="1:6" ht="409.6" hidden="1" customHeight="1" x14ac:dyDescent="0.2"/>
    <row r="1727" spans="1:6" ht="25.5" customHeight="1" thickBot="1" x14ac:dyDescent="0.25">
      <c r="A1727" s="84" t="s">
        <v>4912</v>
      </c>
      <c r="B1727" s="85" t="s">
        <v>4913</v>
      </c>
      <c r="C1727" s="86" t="s">
        <v>4888</v>
      </c>
      <c r="D1727" s="87">
        <v>3.3459999999999997E-2</v>
      </c>
      <c r="E1727" s="88">
        <v>184277</v>
      </c>
      <c r="F1727" s="89">
        <f>+D1727*E1727</f>
        <v>6165.9084199999998</v>
      </c>
    </row>
    <row r="1728" spans="1:6" ht="409.6" hidden="1" customHeight="1" x14ac:dyDescent="0.2"/>
    <row r="1729" spans="1:6" ht="13.5" customHeight="1" thickBot="1" x14ac:dyDescent="0.25">
      <c r="A1729" s="90" t="s">
        <v>4893</v>
      </c>
      <c r="B1729" s="91"/>
      <c r="C1729" s="92">
        <v>34.423849933005798</v>
      </c>
      <c r="D1729" s="91"/>
      <c r="E1729" s="93" t="s">
        <v>4884</v>
      </c>
      <c r="F1729" s="94">
        <v>6166</v>
      </c>
    </row>
    <row r="1730" spans="1:6" ht="0.2" customHeight="1" x14ac:dyDescent="0.2"/>
    <row r="1731" spans="1:6" ht="12.75" customHeight="1" x14ac:dyDescent="0.2">
      <c r="A1731" s="80" t="s">
        <v>4871</v>
      </c>
      <c r="B1731" s="81" t="s">
        <v>4894</v>
      </c>
      <c r="C1731" s="82" t="s">
        <v>4870</v>
      </c>
      <c r="D1731" s="82" t="s">
        <v>4873</v>
      </c>
      <c r="E1731" s="82" t="s">
        <v>4874</v>
      </c>
      <c r="F1731" s="83" t="s">
        <v>4875</v>
      </c>
    </row>
    <row r="1732" spans="1:6" ht="409.6" hidden="1" customHeight="1" x14ac:dyDescent="0.2"/>
    <row r="1733" spans="1:6" ht="25.5" customHeight="1" thickBot="1" x14ac:dyDescent="0.25">
      <c r="A1733" s="84" t="s">
        <v>4895</v>
      </c>
      <c r="B1733" s="85" t="s">
        <v>4896</v>
      </c>
      <c r="C1733" s="86" t="s">
        <v>4897</v>
      </c>
      <c r="D1733" s="87">
        <v>0.05</v>
      </c>
      <c r="E1733" s="88">
        <v>6166</v>
      </c>
      <c r="F1733" s="89">
        <f>+D1733*E1733</f>
        <v>308.3</v>
      </c>
    </row>
    <row r="1734" spans="1:6" ht="409.6" hidden="1" customHeight="1" x14ac:dyDescent="0.2"/>
    <row r="1735" spans="1:6" ht="13.5" customHeight="1" thickBot="1" x14ac:dyDescent="0.25">
      <c r="A1735" s="90" t="s">
        <v>4898</v>
      </c>
      <c r="B1735" s="91"/>
      <c r="C1735" s="92">
        <v>1.71951764180438</v>
      </c>
      <c r="D1735" s="91"/>
      <c r="E1735" s="93" t="s">
        <v>4884</v>
      </c>
      <c r="F1735" s="94">
        <v>308</v>
      </c>
    </row>
    <row r="1736" spans="1:6" ht="0.2" customHeight="1" thickBot="1" x14ac:dyDescent="0.25"/>
    <row r="1737" spans="1:6" ht="12.75" customHeight="1" thickBot="1" x14ac:dyDescent="0.3">
      <c r="A1737" s="157" t="s">
        <v>4909</v>
      </c>
      <c r="B1737" s="158"/>
      <c r="C1737" s="158"/>
      <c r="D1737" s="158"/>
      <c r="E1737" s="159">
        <v>17912</v>
      </c>
      <c r="F1737" s="160"/>
    </row>
    <row r="1738" spans="1:6" ht="12.75" customHeight="1" x14ac:dyDescent="0.2"/>
    <row r="1739" spans="1:6" ht="12.75" customHeight="1" x14ac:dyDescent="0.2"/>
    <row r="1740" spans="1:6" ht="409.6" hidden="1" customHeight="1" x14ac:dyDescent="0.2"/>
    <row r="1741" spans="1:6" ht="12.75" customHeight="1" x14ac:dyDescent="0.25">
      <c r="A1741" s="144" t="s">
        <v>4868</v>
      </c>
      <c r="B1741" s="145"/>
      <c r="C1741" s="145"/>
      <c r="D1741" s="145"/>
      <c r="E1741" s="146"/>
      <c r="F1741" s="147"/>
    </row>
    <row r="1742" spans="1:6" ht="12.75" customHeight="1" x14ac:dyDescent="0.2">
      <c r="A1742" s="138" t="s">
        <v>4727</v>
      </c>
      <c r="B1742" s="139"/>
      <c r="C1742" s="139"/>
      <c r="D1742" s="140"/>
      <c r="E1742" s="76" t="s">
        <v>4869</v>
      </c>
      <c r="F1742" s="77" t="s">
        <v>4870</v>
      </c>
    </row>
    <row r="1743" spans="1:6" ht="12.75" customHeight="1" x14ac:dyDescent="0.2">
      <c r="A1743" s="141"/>
      <c r="B1743" s="142"/>
      <c r="C1743" s="142"/>
      <c r="D1743" s="143"/>
      <c r="E1743" s="78" t="s">
        <v>9023</v>
      </c>
      <c r="F1743" s="79" t="s">
        <v>9</v>
      </c>
    </row>
    <row r="1744" spans="1:6" ht="409.6" hidden="1" customHeight="1" x14ac:dyDescent="0.2"/>
    <row r="1745" spans="1:6" ht="12.75" customHeight="1" x14ac:dyDescent="0.2">
      <c r="A1745" s="80" t="s">
        <v>4871</v>
      </c>
      <c r="B1745" s="81" t="s">
        <v>4872</v>
      </c>
      <c r="C1745" s="82" t="s">
        <v>4870</v>
      </c>
      <c r="D1745" s="82" t="s">
        <v>4873</v>
      </c>
      <c r="E1745" s="82" t="s">
        <v>4874</v>
      </c>
      <c r="F1745" s="83" t="s">
        <v>4875</v>
      </c>
    </row>
    <row r="1746" spans="1:6" ht="409.6" hidden="1" customHeight="1" x14ac:dyDescent="0.2"/>
    <row r="1747" spans="1:6" ht="25.5" customHeight="1" x14ac:dyDescent="0.2">
      <c r="A1747" s="84" t="s">
        <v>8055</v>
      </c>
      <c r="B1747" s="85" t="s">
        <v>8056</v>
      </c>
      <c r="C1747" s="86" t="s">
        <v>9</v>
      </c>
      <c r="D1747" s="87">
        <v>1</v>
      </c>
      <c r="E1747" s="88">
        <v>36352</v>
      </c>
      <c r="F1747" s="89">
        <f>+D1747*E1747</f>
        <v>36352</v>
      </c>
    </row>
    <row r="1748" spans="1:6" ht="409.6" hidden="1" customHeight="1" x14ac:dyDescent="0.2"/>
    <row r="1749" spans="1:6" ht="25.5" customHeight="1" x14ac:dyDescent="0.2">
      <c r="A1749" s="84" t="s">
        <v>8057</v>
      </c>
      <c r="B1749" s="85" t="s">
        <v>8058</v>
      </c>
      <c r="C1749" s="86" t="s">
        <v>9</v>
      </c>
      <c r="D1749" s="87">
        <v>4</v>
      </c>
      <c r="E1749" s="88">
        <v>2000</v>
      </c>
      <c r="F1749" s="89">
        <f>+D1749*E1749</f>
        <v>8000</v>
      </c>
    </row>
    <row r="1750" spans="1:6" ht="409.6" hidden="1" customHeight="1" x14ac:dyDescent="0.2"/>
    <row r="1751" spans="1:6" ht="25.5" customHeight="1" thickBot="1" x14ac:dyDescent="0.25">
      <c r="A1751" s="84" t="s">
        <v>8053</v>
      </c>
      <c r="B1751" s="85" t="s">
        <v>8054</v>
      </c>
      <c r="C1751" s="86" t="s">
        <v>9</v>
      </c>
      <c r="D1751" s="87">
        <v>0.01</v>
      </c>
      <c r="E1751" s="88">
        <v>59495</v>
      </c>
      <c r="F1751" s="89">
        <f>+D1751*E1751</f>
        <v>594.95000000000005</v>
      </c>
    </row>
    <row r="1752" spans="1:6" ht="409.6" hidden="1" customHeight="1" x14ac:dyDescent="0.2"/>
    <row r="1753" spans="1:6" ht="13.5" customHeight="1" thickBot="1" x14ac:dyDescent="0.25">
      <c r="A1753" s="90" t="s">
        <v>4883</v>
      </c>
      <c r="B1753" s="91"/>
      <c r="C1753" s="92">
        <v>69.906370536269705</v>
      </c>
      <c r="D1753" s="91"/>
      <c r="E1753" s="93" t="s">
        <v>4884</v>
      </c>
      <c r="F1753" s="94">
        <v>44947</v>
      </c>
    </row>
    <row r="1754" spans="1:6" ht="0.2" customHeight="1" x14ac:dyDescent="0.2"/>
    <row r="1755" spans="1:6" ht="12.75" customHeight="1" x14ac:dyDescent="0.2">
      <c r="A1755" s="80" t="s">
        <v>4871</v>
      </c>
      <c r="B1755" s="81" t="s">
        <v>4885</v>
      </c>
      <c r="C1755" s="82" t="s">
        <v>4870</v>
      </c>
      <c r="D1755" s="82" t="s">
        <v>4873</v>
      </c>
      <c r="E1755" s="82" t="s">
        <v>4874</v>
      </c>
      <c r="F1755" s="83" t="s">
        <v>4875</v>
      </c>
    </row>
    <row r="1756" spans="1:6" ht="409.6" hidden="1" customHeight="1" x14ac:dyDescent="0.2"/>
    <row r="1757" spans="1:6" ht="25.5" customHeight="1" thickBot="1" x14ac:dyDescent="0.25">
      <c r="A1757" s="84" t="s">
        <v>4912</v>
      </c>
      <c r="B1757" s="85" t="s">
        <v>4913</v>
      </c>
      <c r="C1757" s="86" t="s">
        <v>4888</v>
      </c>
      <c r="D1757" s="87">
        <v>0.1</v>
      </c>
      <c r="E1757" s="88">
        <v>184277</v>
      </c>
      <c r="F1757" s="89">
        <f>+D1757*E1757</f>
        <v>18427.7</v>
      </c>
    </row>
    <row r="1758" spans="1:6" ht="409.6" hidden="1" customHeight="1" x14ac:dyDescent="0.2"/>
    <row r="1759" spans="1:6" ht="13.5" customHeight="1" thickBot="1" x14ac:dyDescent="0.25">
      <c r="A1759" s="90" t="s">
        <v>4893</v>
      </c>
      <c r="B1759" s="91"/>
      <c r="C1759" s="92">
        <v>28.661191987059802</v>
      </c>
      <c r="D1759" s="91"/>
      <c r="E1759" s="93" t="s">
        <v>4884</v>
      </c>
      <c r="F1759" s="94">
        <v>18428</v>
      </c>
    </row>
    <row r="1760" spans="1:6" ht="0.2" customHeight="1" x14ac:dyDescent="0.2"/>
    <row r="1761" spans="1:6" ht="12.75" customHeight="1" x14ac:dyDescent="0.2">
      <c r="A1761" s="80" t="s">
        <v>4871</v>
      </c>
      <c r="B1761" s="81" t="s">
        <v>4894</v>
      </c>
      <c r="C1761" s="82" t="s">
        <v>4870</v>
      </c>
      <c r="D1761" s="82" t="s">
        <v>4873</v>
      </c>
      <c r="E1761" s="82" t="s">
        <v>4874</v>
      </c>
      <c r="F1761" s="83" t="s">
        <v>4875</v>
      </c>
    </row>
    <row r="1762" spans="1:6" ht="409.6" hidden="1" customHeight="1" x14ac:dyDescent="0.2"/>
    <row r="1763" spans="1:6" ht="25.5" customHeight="1" thickBot="1" x14ac:dyDescent="0.25">
      <c r="A1763" s="84" t="s">
        <v>4895</v>
      </c>
      <c r="B1763" s="85" t="s">
        <v>4896</v>
      </c>
      <c r="C1763" s="86" t="s">
        <v>4897</v>
      </c>
      <c r="D1763" s="87">
        <v>0.05</v>
      </c>
      <c r="E1763" s="88">
        <v>18428</v>
      </c>
      <c r="F1763" s="89">
        <f>+D1763*E1763</f>
        <v>921.40000000000009</v>
      </c>
    </row>
    <row r="1764" spans="1:6" ht="409.6" hidden="1" customHeight="1" x14ac:dyDescent="0.2"/>
    <row r="1765" spans="1:6" ht="13.5" customHeight="1" thickBot="1" x14ac:dyDescent="0.25">
      <c r="A1765" s="90" t="s">
        <v>4898</v>
      </c>
      <c r="B1765" s="91"/>
      <c r="C1765" s="92">
        <v>1.4324374766704</v>
      </c>
      <c r="D1765" s="91"/>
      <c r="E1765" s="93" t="s">
        <v>4884</v>
      </c>
      <c r="F1765" s="94">
        <v>921</v>
      </c>
    </row>
    <row r="1766" spans="1:6" ht="0.2" customHeight="1" thickBot="1" x14ac:dyDescent="0.25"/>
    <row r="1767" spans="1:6" ht="12.75" customHeight="1" thickBot="1" x14ac:dyDescent="0.3">
      <c r="A1767" s="157" t="s">
        <v>4909</v>
      </c>
      <c r="B1767" s="158"/>
      <c r="C1767" s="158"/>
      <c r="D1767" s="158"/>
      <c r="E1767" s="159">
        <v>64296</v>
      </c>
      <c r="F1767" s="160"/>
    </row>
    <row r="1768" spans="1:6" ht="12.75" customHeight="1" x14ac:dyDescent="0.2"/>
    <row r="1769" spans="1:6" ht="12.75" customHeight="1" x14ac:dyDescent="0.2"/>
    <row r="1770" spans="1:6" ht="409.6" hidden="1" customHeight="1" x14ac:dyDescent="0.2"/>
    <row r="1771" spans="1:6" ht="12.75" customHeight="1" x14ac:dyDescent="0.25">
      <c r="A1771" s="144" t="s">
        <v>4868</v>
      </c>
      <c r="B1771" s="145"/>
      <c r="C1771" s="145"/>
      <c r="D1771" s="145"/>
      <c r="E1771" s="146"/>
      <c r="F1771" s="147"/>
    </row>
    <row r="1772" spans="1:6" ht="12.75" customHeight="1" x14ac:dyDescent="0.2">
      <c r="A1772" s="138" t="s">
        <v>4728</v>
      </c>
      <c r="B1772" s="139"/>
      <c r="C1772" s="139"/>
      <c r="D1772" s="140"/>
      <c r="E1772" s="76" t="s">
        <v>4869</v>
      </c>
      <c r="F1772" s="77" t="s">
        <v>4870</v>
      </c>
    </row>
    <row r="1773" spans="1:6" ht="12.75" customHeight="1" x14ac:dyDescent="0.2">
      <c r="A1773" s="141"/>
      <c r="B1773" s="142"/>
      <c r="C1773" s="142"/>
      <c r="D1773" s="143"/>
      <c r="E1773" s="78" t="s">
        <v>9024</v>
      </c>
      <c r="F1773" s="79" t="s">
        <v>117</v>
      </c>
    </row>
    <row r="1774" spans="1:6" ht="409.6" hidden="1" customHeight="1" x14ac:dyDescent="0.2"/>
    <row r="1775" spans="1:6" ht="12.75" customHeight="1" x14ac:dyDescent="0.2">
      <c r="A1775" s="80" t="s">
        <v>4871</v>
      </c>
      <c r="B1775" s="81" t="s">
        <v>4872</v>
      </c>
      <c r="C1775" s="82" t="s">
        <v>4870</v>
      </c>
      <c r="D1775" s="82" t="s">
        <v>4873</v>
      </c>
      <c r="E1775" s="82" t="s">
        <v>4874</v>
      </c>
      <c r="F1775" s="83" t="s">
        <v>4875</v>
      </c>
    </row>
    <row r="1776" spans="1:6" ht="409.6" hidden="1" customHeight="1" x14ac:dyDescent="0.2"/>
    <row r="1777" spans="1:6" ht="25.5" customHeight="1" x14ac:dyDescent="0.2">
      <c r="A1777" s="84" t="s">
        <v>8042</v>
      </c>
      <c r="B1777" s="85" t="s">
        <v>8043</v>
      </c>
      <c r="C1777" s="86" t="s">
        <v>8044</v>
      </c>
      <c r="D1777" s="87">
        <v>0.32180999999999998</v>
      </c>
      <c r="E1777" s="88">
        <v>121875</v>
      </c>
      <c r="F1777" s="89">
        <f>+D1777*E1777</f>
        <v>39220.59375</v>
      </c>
    </row>
    <row r="1778" spans="1:6" ht="409.6" hidden="1" customHeight="1" x14ac:dyDescent="0.2"/>
    <row r="1779" spans="1:6" ht="25.5" customHeight="1" thickBot="1" x14ac:dyDescent="0.25">
      <c r="A1779" s="84" t="s">
        <v>8045</v>
      </c>
      <c r="B1779" s="85" t="s">
        <v>8046</v>
      </c>
      <c r="C1779" s="86" t="s">
        <v>7</v>
      </c>
      <c r="D1779" s="87">
        <v>0.2</v>
      </c>
      <c r="E1779" s="88">
        <v>10685</v>
      </c>
      <c r="F1779" s="89">
        <f>+D1779*E1779</f>
        <v>2137</v>
      </c>
    </row>
    <row r="1780" spans="1:6" ht="409.6" hidden="1" customHeight="1" x14ac:dyDescent="0.2"/>
    <row r="1781" spans="1:6" ht="13.5" customHeight="1" thickBot="1" x14ac:dyDescent="0.25">
      <c r="A1781" s="90" t="s">
        <v>4883</v>
      </c>
      <c r="B1781" s="91"/>
      <c r="C1781" s="92">
        <v>68.127234091620394</v>
      </c>
      <c r="D1781" s="91"/>
      <c r="E1781" s="93" t="s">
        <v>4884</v>
      </c>
      <c r="F1781" s="94">
        <v>41358</v>
      </c>
    </row>
    <row r="1782" spans="1:6" ht="0.2" customHeight="1" x14ac:dyDescent="0.2"/>
    <row r="1783" spans="1:6" ht="12.75" customHeight="1" x14ac:dyDescent="0.2">
      <c r="A1783" s="80" t="s">
        <v>4871</v>
      </c>
      <c r="B1783" s="81" t="s">
        <v>4885</v>
      </c>
      <c r="C1783" s="82" t="s">
        <v>4870</v>
      </c>
      <c r="D1783" s="82" t="s">
        <v>4873</v>
      </c>
      <c r="E1783" s="82" t="s">
        <v>4874</v>
      </c>
      <c r="F1783" s="83" t="s">
        <v>4875</v>
      </c>
    </row>
    <row r="1784" spans="1:6" ht="409.6" hidden="1" customHeight="1" x14ac:dyDescent="0.2"/>
    <row r="1785" spans="1:6" ht="25.5" customHeight="1" x14ac:dyDescent="0.2">
      <c r="A1785" s="84" t="s">
        <v>4918</v>
      </c>
      <c r="B1785" s="85" t="s">
        <v>4919</v>
      </c>
      <c r="C1785" s="86" t="s">
        <v>4888</v>
      </c>
      <c r="D1785" s="87">
        <v>0.1</v>
      </c>
      <c r="E1785" s="88">
        <v>67276</v>
      </c>
      <c r="F1785" s="89">
        <f>+D1785*E1785</f>
        <v>6727.6</v>
      </c>
    </row>
    <row r="1786" spans="1:6" ht="409.6" hidden="1" customHeight="1" x14ac:dyDescent="0.2"/>
    <row r="1787" spans="1:6" ht="25.5" customHeight="1" thickBot="1" x14ac:dyDescent="0.25">
      <c r="A1787" s="84" t="s">
        <v>4953</v>
      </c>
      <c r="B1787" s="85" t="s">
        <v>4954</v>
      </c>
      <c r="C1787" s="86" t="s">
        <v>4888</v>
      </c>
      <c r="D1787" s="87">
        <v>0.1</v>
      </c>
      <c r="E1787" s="88">
        <v>117001</v>
      </c>
      <c r="F1787" s="89">
        <f>+D1787*E1787</f>
        <v>11700.1</v>
      </c>
    </row>
    <row r="1788" spans="1:6" ht="409.6" hidden="1" customHeight="1" x14ac:dyDescent="0.2"/>
    <row r="1789" spans="1:6" ht="13.5" customHeight="1" thickBot="1" x14ac:dyDescent="0.25">
      <c r="A1789" s="90" t="s">
        <v>4893</v>
      </c>
      <c r="B1789" s="91"/>
      <c r="C1789" s="92">
        <v>30.355642677121299</v>
      </c>
      <c r="D1789" s="91"/>
      <c r="E1789" s="93" t="s">
        <v>4884</v>
      </c>
      <c r="F1789" s="94">
        <v>18428</v>
      </c>
    </row>
    <row r="1790" spans="1:6" ht="0.2" customHeight="1" x14ac:dyDescent="0.2"/>
    <row r="1791" spans="1:6" ht="12.75" customHeight="1" x14ac:dyDescent="0.2">
      <c r="A1791" s="80" t="s">
        <v>4871</v>
      </c>
      <c r="B1791" s="81" t="s">
        <v>4894</v>
      </c>
      <c r="C1791" s="82" t="s">
        <v>4870</v>
      </c>
      <c r="D1791" s="82" t="s">
        <v>4873</v>
      </c>
      <c r="E1791" s="82" t="s">
        <v>4874</v>
      </c>
      <c r="F1791" s="83" t="s">
        <v>4875</v>
      </c>
    </row>
    <row r="1792" spans="1:6" ht="409.6" hidden="1" customHeight="1" x14ac:dyDescent="0.2"/>
    <row r="1793" spans="1:6" ht="25.5" customHeight="1" thickBot="1" x14ac:dyDescent="0.25">
      <c r="A1793" s="84" t="s">
        <v>4895</v>
      </c>
      <c r="B1793" s="85" t="s">
        <v>4896</v>
      </c>
      <c r="C1793" s="86" t="s">
        <v>4897</v>
      </c>
      <c r="D1793" s="87">
        <v>0.05</v>
      </c>
      <c r="E1793" s="88">
        <v>18428</v>
      </c>
      <c r="F1793" s="89">
        <f>+D1793*E1793</f>
        <v>921.40000000000009</v>
      </c>
    </row>
    <row r="1794" spans="1:6" ht="409.6" hidden="1" customHeight="1" x14ac:dyDescent="0.2"/>
    <row r="1795" spans="1:6" ht="13.5" customHeight="1" thickBot="1" x14ac:dyDescent="0.25">
      <c r="A1795" s="90" t="s">
        <v>4898</v>
      </c>
      <c r="B1795" s="91"/>
      <c r="C1795" s="92">
        <v>1.51712323125834</v>
      </c>
      <c r="D1795" s="91"/>
      <c r="E1795" s="93" t="s">
        <v>4884</v>
      </c>
      <c r="F1795" s="94">
        <v>921</v>
      </c>
    </row>
    <row r="1796" spans="1:6" ht="0.2" customHeight="1" thickBot="1" x14ac:dyDescent="0.25"/>
    <row r="1797" spans="1:6" ht="12.75" customHeight="1" thickBot="1" x14ac:dyDescent="0.3">
      <c r="A1797" s="157" t="s">
        <v>4909</v>
      </c>
      <c r="B1797" s="158"/>
      <c r="C1797" s="158"/>
      <c r="D1797" s="158"/>
      <c r="E1797" s="159">
        <v>60707</v>
      </c>
      <c r="F1797" s="160"/>
    </row>
    <row r="1798" spans="1:6" ht="12.75" customHeight="1" x14ac:dyDescent="0.2"/>
    <row r="1799" spans="1:6" ht="12.75" customHeight="1" x14ac:dyDescent="0.2"/>
    <row r="1800" spans="1:6" ht="409.6" hidden="1" customHeight="1" x14ac:dyDescent="0.2"/>
    <row r="1801" spans="1:6" ht="12.75" customHeight="1" x14ac:dyDescent="0.25">
      <c r="A1801" s="144" t="s">
        <v>4868</v>
      </c>
      <c r="B1801" s="145"/>
      <c r="C1801" s="145"/>
      <c r="D1801" s="145"/>
      <c r="E1801" s="146"/>
      <c r="F1801" s="147"/>
    </row>
    <row r="1802" spans="1:6" ht="12.75" customHeight="1" x14ac:dyDescent="0.2">
      <c r="A1802" s="138" t="s">
        <v>4729</v>
      </c>
      <c r="B1802" s="139"/>
      <c r="C1802" s="139"/>
      <c r="D1802" s="140"/>
      <c r="E1802" s="76" t="s">
        <v>4869</v>
      </c>
      <c r="F1802" s="77" t="s">
        <v>4870</v>
      </c>
    </row>
    <row r="1803" spans="1:6" ht="12.75" customHeight="1" x14ac:dyDescent="0.2">
      <c r="A1803" s="141"/>
      <c r="B1803" s="142"/>
      <c r="C1803" s="142"/>
      <c r="D1803" s="143"/>
      <c r="E1803" s="78" t="s">
        <v>9025</v>
      </c>
      <c r="F1803" s="79" t="s">
        <v>117</v>
      </c>
    </row>
    <row r="1804" spans="1:6" ht="409.6" hidden="1" customHeight="1" x14ac:dyDescent="0.2"/>
    <row r="1805" spans="1:6" ht="12.75" customHeight="1" x14ac:dyDescent="0.2">
      <c r="A1805" s="80" t="s">
        <v>4871</v>
      </c>
      <c r="B1805" s="81" t="s">
        <v>4872</v>
      </c>
      <c r="C1805" s="82" t="s">
        <v>4870</v>
      </c>
      <c r="D1805" s="82" t="s">
        <v>4873</v>
      </c>
      <c r="E1805" s="82" t="s">
        <v>4874</v>
      </c>
      <c r="F1805" s="83" t="s">
        <v>4875</v>
      </c>
    </row>
    <row r="1806" spans="1:6" ht="409.6" hidden="1" customHeight="1" x14ac:dyDescent="0.2"/>
    <row r="1807" spans="1:6" ht="25.5" customHeight="1" x14ac:dyDescent="0.2">
      <c r="A1807" s="84" t="s">
        <v>8042</v>
      </c>
      <c r="B1807" s="85" t="s">
        <v>8043</v>
      </c>
      <c r="C1807" s="86" t="s">
        <v>8044</v>
      </c>
      <c r="D1807" s="87">
        <v>0.32180999999999998</v>
      </c>
      <c r="E1807" s="88">
        <v>121875</v>
      </c>
      <c r="F1807" s="89">
        <f>+D1807*E1807</f>
        <v>39220.59375</v>
      </c>
    </row>
    <row r="1808" spans="1:6" ht="409.6" hidden="1" customHeight="1" x14ac:dyDescent="0.2"/>
    <row r="1809" spans="1:6" ht="25.5" customHeight="1" thickBot="1" x14ac:dyDescent="0.25">
      <c r="A1809" s="84" t="s">
        <v>8045</v>
      </c>
      <c r="B1809" s="85" t="s">
        <v>8046</v>
      </c>
      <c r="C1809" s="86" t="s">
        <v>7</v>
      </c>
      <c r="D1809" s="87">
        <v>0.2</v>
      </c>
      <c r="E1809" s="88">
        <v>10685</v>
      </c>
      <c r="F1809" s="89">
        <f>+D1809*E1809</f>
        <v>2137</v>
      </c>
    </row>
    <row r="1810" spans="1:6" ht="409.6" hidden="1" customHeight="1" x14ac:dyDescent="0.2"/>
    <row r="1811" spans="1:6" ht="13.5" customHeight="1" thickBot="1" x14ac:dyDescent="0.25">
      <c r="A1811" s="90" t="s">
        <v>4883</v>
      </c>
      <c r="B1811" s="91"/>
      <c r="C1811" s="92">
        <v>68.127234091620394</v>
      </c>
      <c r="D1811" s="91"/>
      <c r="E1811" s="93" t="s">
        <v>4884</v>
      </c>
      <c r="F1811" s="94">
        <v>41358</v>
      </c>
    </row>
    <row r="1812" spans="1:6" ht="0.2" customHeight="1" x14ac:dyDescent="0.2"/>
    <row r="1813" spans="1:6" ht="12.75" customHeight="1" x14ac:dyDescent="0.2">
      <c r="A1813" s="80" t="s">
        <v>4871</v>
      </c>
      <c r="B1813" s="81" t="s">
        <v>4885</v>
      </c>
      <c r="C1813" s="82" t="s">
        <v>4870</v>
      </c>
      <c r="D1813" s="82" t="s">
        <v>4873</v>
      </c>
      <c r="E1813" s="82" t="s">
        <v>4874</v>
      </c>
      <c r="F1813" s="83" t="s">
        <v>4875</v>
      </c>
    </row>
    <row r="1814" spans="1:6" ht="409.6" hidden="1" customHeight="1" x14ac:dyDescent="0.2"/>
    <row r="1815" spans="1:6" ht="25.5" customHeight="1" x14ac:dyDescent="0.2">
      <c r="A1815" s="84" t="s">
        <v>4918</v>
      </c>
      <c r="B1815" s="85" t="s">
        <v>4919</v>
      </c>
      <c r="C1815" s="86" t="s">
        <v>4888</v>
      </c>
      <c r="D1815" s="87">
        <v>0.1</v>
      </c>
      <c r="E1815" s="88">
        <v>67276</v>
      </c>
      <c r="F1815" s="89">
        <f>+D1815*E1815</f>
        <v>6727.6</v>
      </c>
    </row>
    <row r="1816" spans="1:6" ht="409.6" hidden="1" customHeight="1" x14ac:dyDescent="0.2"/>
    <row r="1817" spans="1:6" ht="25.5" customHeight="1" thickBot="1" x14ac:dyDescent="0.25">
      <c r="A1817" s="84" t="s">
        <v>4953</v>
      </c>
      <c r="B1817" s="85" t="s">
        <v>4954</v>
      </c>
      <c r="C1817" s="86" t="s">
        <v>4888</v>
      </c>
      <c r="D1817" s="87">
        <v>0.1</v>
      </c>
      <c r="E1817" s="88">
        <v>117001</v>
      </c>
      <c r="F1817" s="89">
        <f>+D1817*E1817</f>
        <v>11700.1</v>
      </c>
    </row>
    <row r="1818" spans="1:6" ht="409.6" hidden="1" customHeight="1" x14ac:dyDescent="0.2"/>
    <row r="1819" spans="1:6" ht="13.5" customHeight="1" thickBot="1" x14ac:dyDescent="0.25">
      <c r="A1819" s="90" t="s">
        <v>4893</v>
      </c>
      <c r="B1819" s="91"/>
      <c r="C1819" s="92">
        <v>30.355642677121299</v>
      </c>
      <c r="D1819" s="91"/>
      <c r="E1819" s="93" t="s">
        <v>4884</v>
      </c>
      <c r="F1819" s="94">
        <v>18428</v>
      </c>
    </row>
    <row r="1820" spans="1:6" ht="0.2" customHeight="1" x14ac:dyDescent="0.2"/>
    <row r="1821" spans="1:6" ht="12.75" customHeight="1" x14ac:dyDescent="0.2">
      <c r="A1821" s="80" t="s">
        <v>4871</v>
      </c>
      <c r="B1821" s="81" t="s">
        <v>4894</v>
      </c>
      <c r="C1821" s="82" t="s">
        <v>4870</v>
      </c>
      <c r="D1821" s="82" t="s">
        <v>4873</v>
      </c>
      <c r="E1821" s="82" t="s">
        <v>4874</v>
      </c>
      <c r="F1821" s="83" t="s">
        <v>4875</v>
      </c>
    </row>
    <row r="1822" spans="1:6" ht="409.6" hidden="1" customHeight="1" x14ac:dyDescent="0.2"/>
    <row r="1823" spans="1:6" ht="25.5" customHeight="1" thickBot="1" x14ac:dyDescent="0.25">
      <c r="A1823" s="84" t="s">
        <v>4895</v>
      </c>
      <c r="B1823" s="85" t="s">
        <v>4896</v>
      </c>
      <c r="C1823" s="86" t="s">
        <v>4897</v>
      </c>
      <c r="D1823" s="87">
        <v>0.05</v>
      </c>
      <c r="E1823" s="88">
        <v>18428</v>
      </c>
      <c r="F1823" s="89">
        <f>+D1823*E1823</f>
        <v>921.40000000000009</v>
      </c>
    </row>
    <row r="1824" spans="1:6" ht="409.6" hidden="1" customHeight="1" x14ac:dyDescent="0.2"/>
    <row r="1825" spans="1:6" ht="13.5" customHeight="1" thickBot="1" x14ac:dyDescent="0.25">
      <c r="A1825" s="90" t="s">
        <v>4898</v>
      </c>
      <c r="B1825" s="91"/>
      <c r="C1825" s="92">
        <v>1.51712323125834</v>
      </c>
      <c r="D1825" s="91"/>
      <c r="E1825" s="93" t="s">
        <v>4884</v>
      </c>
      <c r="F1825" s="94">
        <v>921</v>
      </c>
    </row>
    <row r="1826" spans="1:6" ht="0.2" customHeight="1" thickBot="1" x14ac:dyDescent="0.25"/>
    <row r="1827" spans="1:6" ht="12.75" customHeight="1" thickBot="1" x14ac:dyDescent="0.3">
      <c r="A1827" s="157" t="s">
        <v>4909</v>
      </c>
      <c r="B1827" s="158"/>
      <c r="C1827" s="158"/>
      <c r="D1827" s="158"/>
      <c r="E1827" s="159">
        <v>60707</v>
      </c>
      <c r="F1827" s="160"/>
    </row>
    <row r="1828" spans="1:6" ht="12.75" customHeight="1" x14ac:dyDescent="0.2"/>
    <row r="1829" spans="1:6" ht="12.75" customHeight="1" x14ac:dyDescent="0.2"/>
    <row r="1830" spans="1:6" ht="409.6" hidden="1" customHeight="1" x14ac:dyDescent="0.2"/>
    <row r="1831" spans="1:6" ht="12.75" customHeight="1" x14ac:dyDescent="0.25">
      <c r="A1831" s="144" t="s">
        <v>4868</v>
      </c>
      <c r="B1831" s="145"/>
      <c r="C1831" s="145"/>
      <c r="D1831" s="145"/>
      <c r="E1831" s="146"/>
      <c r="F1831" s="147"/>
    </row>
    <row r="1832" spans="1:6" ht="12.75" customHeight="1" x14ac:dyDescent="0.2">
      <c r="A1832" s="138" t="s">
        <v>4730</v>
      </c>
      <c r="B1832" s="139"/>
      <c r="C1832" s="139"/>
      <c r="D1832" s="140"/>
      <c r="E1832" s="76" t="s">
        <v>4869</v>
      </c>
      <c r="F1832" s="77" t="s">
        <v>4870</v>
      </c>
    </row>
    <row r="1833" spans="1:6" ht="12.75" customHeight="1" x14ac:dyDescent="0.2">
      <c r="A1833" s="141"/>
      <c r="B1833" s="142"/>
      <c r="C1833" s="142"/>
      <c r="D1833" s="143"/>
      <c r="E1833" s="78" t="s">
        <v>9026</v>
      </c>
      <c r="F1833" s="79" t="s">
        <v>117</v>
      </c>
    </row>
    <row r="1834" spans="1:6" ht="409.6" hidden="1" customHeight="1" x14ac:dyDescent="0.2"/>
    <row r="1835" spans="1:6" ht="12.75" customHeight="1" x14ac:dyDescent="0.2">
      <c r="A1835" s="80" t="s">
        <v>4871</v>
      </c>
      <c r="B1835" s="81" t="s">
        <v>4872</v>
      </c>
      <c r="C1835" s="82" t="s">
        <v>4870</v>
      </c>
      <c r="D1835" s="82" t="s">
        <v>4873</v>
      </c>
      <c r="E1835" s="82" t="s">
        <v>4874</v>
      </c>
      <c r="F1835" s="83" t="s">
        <v>4875</v>
      </c>
    </row>
    <row r="1836" spans="1:6" ht="409.6" hidden="1" customHeight="1" x14ac:dyDescent="0.2"/>
    <row r="1837" spans="1:6" ht="25.5" customHeight="1" thickBot="1" x14ac:dyDescent="0.25">
      <c r="A1837" s="84" t="s">
        <v>8059</v>
      </c>
      <c r="B1837" s="85" t="s">
        <v>8060</v>
      </c>
      <c r="C1837" s="86" t="s">
        <v>117</v>
      </c>
      <c r="D1837" s="87">
        <v>1</v>
      </c>
      <c r="E1837" s="88">
        <v>62496</v>
      </c>
      <c r="F1837" s="89">
        <f>+D1837*E1837</f>
        <v>62496</v>
      </c>
    </row>
    <row r="1838" spans="1:6" ht="409.6" hidden="1" customHeight="1" x14ac:dyDescent="0.2"/>
    <row r="1839" spans="1:6" ht="13.5" customHeight="1" thickBot="1" x14ac:dyDescent="0.25">
      <c r="A1839" s="90" t="s">
        <v>4883</v>
      </c>
      <c r="B1839" s="91"/>
      <c r="C1839" s="92">
        <v>100</v>
      </c>
      <c r="D1839" s="91"/>
      <c r="E1839" s="93" t="s">
        <v>4884</v>
      </c>
      <c r="F1839" s="94">
        <v>62496</v>
      </c>
    </row>
    <row r="1840" spans="1:6" ht="0.2" customHeight="1" thickBot="1" x14ac:dyDescent="0.25"/>
    <row r="1841" spans="1:6" ht="12.75" customHeight="1" thickBot="1" x14ac:dyDescent="0.3">
      <c r="A1841" s="157" t="s">
        <v>4909</v>
      </c>
      <c r="B1841" s="158"/>
      <c r="C1841" s="158"/>
      <c r="D1841" s="158"/>
      <c r="E1841" s="159">
        <v>62496</v>
      </c>
      <c r="F1841" s="160"/>
    </row>
    <row r="1842" spans="1:6" ht="12.75" customHeight="1" x14ac:dyDescent="0.2"/>
    <row r="1843" spans="1:6" ht="12.75" customHeight="1" x14ac:dyDescent="0.2"/>
    <row r="1844" spans="1:6" ht="409.6" hidden="1" customHeight="1" x14ac:dyDescent="0.2"/>
    <row r="1845" spans="1:6" ht="12.75" customHeight="1" x14ac:dyDescent="0.25">
      <c r="A1845" s="144" t="s">
        <v>4868</v>
      </c>
      <c r="B1845" s="145"/>
      <c r="C1845" s="145"/>
      <c r="D1845" s="145"/>
      <c r="E1845" s="146"/>
      <c r="F1845" s="147"/>
    </row>
    <row r="1846" spans="1:6" ht="12.75" customHeight="1" x14ac:dyDescent="0.2">
      <c r="A1846" s="138" t="s">
        <v>4731</v>
      </c>
      <c r="B1846" s="139"/>
      <c r="C1846" s="139"/>
      <c r="D1846" s="140"/>
      <c r="E1846" s="76" t="s">
        <v>4869</v>
      </c>
      <c r="F1846" s="77" t="s">
        <v>4870</v>
      </c>
    </row>
    <row r="1847" spans="1:6" ht="12.75" customHeight="1" x14ac:dyDescent="0.2">
      <c r="A1847" s="141"/>
      <c r="B1847" s="142"/>
      <c r="C1847" s="142"/>
      <c r="D1847" s="143"/>
      <c r="E1847" s="78" t="s">
        <v>9027</v>
      </c>
      <c r="F1847" s="79" t="s">
        <v>9</v>
      </c>
    </row>
    <row r="1848" spans="1:6" ht="409.6" hidden="1" customHeight="1" x14ac:dyDescent="0.2"/>
    <row r="1849" spans="1:6" ht="12.75" customHeight="1" x14ac:dyDescent="0.2">
      <c r="A1849" s="80" t="s">
        <v>4871</v>
      </c>
      <c r="B1849" s="81" t="s">
        <v>4872</v>
      </c>
      <c r="C1849" s="82" t="s">
        <v>4870</v>
      </c>
      <c r="D1849" s="82" t="s">
        <v>4873</v>
      </c>
      <c r="E1849" s="82" t="s">
        <v>4874</v>
      </c>
      <c r="F1849" s="83" t="s">
        <v>4875</v>
      </c>
    </row>
    <row r="1850" spans="1:6" ht="409.6" hidden="1" customHeight="1" x14ac:dyDescent="0.2"/>
    <row r="1851" spans="1:6" ht="25.5" customHeight="1" x14ac:dyDescent="0.2">
      <c r="A1851" s="84" t="s">
        <v>8061</v>
      </c>
      <c r="B1851" s="85" t="s">
        <v>8062</v>
      </c>
      <c r="C1851" s="86" t="s">
        <v>9</v>
      </c>
      <c r="D1851" s="87">
        <v>1</v>
      </c>
      <c r="E1851" s="88">
        <v>144681</v>
      </c>
      <c r="F1851" s="89">
        <f>+D1851*E1851</f>
        <v>144681</v>
      </c>
    </row>
    <row r="1852" spans="1:6" ht="409.6" hidden="1" customHeight="1" x14ac:dyDescent="0.2"/>
    <row r="1853" spans="1:6" ht="25.5" customHeight="1" x14ac:dyDescent="0.2">
      <c r="A1853" s="84" t="s">
        <v>8063</v>
      </c>
      <c r="B1853" s="85" t="s">
        <v>8064</v>
      </c>
      <c r="C1853" s="86" t="s">
        <v>9</v>
      </c>
      <c r="D1853" s="87">
        <v>3</v>
      </c>
      <c r="E1853" s="88">
        <v>2500</v>
      </c>
      <c r="F1853" s="89">
        <f>+D1853*E1853</f>
        <v>7500</v>
      </c>
    </row>
    <row r="1854" spans="1:6" ht="409.6" hidden="1" customHeight="1" x14ac:dyDescent="0.2"/>
    <row r="1855" spans="1:6" ht="25.5" customHeight="1" thickBot="1" x14ac:dyDescent="0.25">
      <c r="A1855" s="84" t="s">
        <v>8053</v>
      </c>
      <c r="B1855" s="85" t="s">
        <v>8054</v>
      </c>
      <c r="C1855" s="86" t="s">
        <v>9</v>
      </c>
      <c r="D1855" s="87">
        <v>0.01</v>
      </c>
      <c r="E1855" s="88">
        <v>59495</v>
      </c>
      <c r="F1855" s="89">
        <f>+D1855*E1855</f>
        <v>594.95000000000005</v>
      </c>
    </row>
    <row r="1856" spans="1:6" ht="409.6" hidden="1" customHeight="1" x14ac:dyDescent="0.2"/>
    <row r="1857" spans="1:6" ht="13.5" customHeight="1" thickBot="1" x14ac:dyDescent="0.25">
      <c r="A1857" s="90" t="s">
        <v>4883</v>
      </c>
      <c r="B1857" s="91"/>
      <c r="C1857" s="92">
        <v>86.332171131818498</v>
      </c>
      <c r="D1857" s="91"/>
      <c r="E1857" s="93" t="s">
        <v>4884</v>
      </c>
      <c r="F1857" s="94">
        <v>152776</v>
      </c>
    </row>
    <row r="1858" spans="1:6" ht="0.2" customHeight="1" x14ac:dyDescent="0.2"/>
    <row r="1859" spans="1:6" ht="12.75" customHeight="1" x14ac:dyDescent="0.2">
      <c r="A1859" s="80" t="s">
        <v>4871</v>
      </c>
      <c r="B1859" s="81" t="s">
        <v>4885</v>
      </c>
      <c r="C1859" s="82" t="s">
        <v>4870</v>
      </c>
      <c r="D1859" s="82" t="s">
        <v>4873</v>
      </c>
      <c r="E1859" s="82" t="s">
        <v>4874</v>
      </c>
      <c r="F1859" s="83" t="s">
        <v>4875</v>
      </c>
    </row>
    <row r="1860" spans="1:6" ht="409.6" hidden="1" customHeight="1" x14ac:dyDescent="0.2"/>
    <row r="1861" spans="1:6" ht="25.5" customHeight="1" thickBot="1" x14ac:dyDescent="0.25">
      <c r="A1861" s="84" t="s">
        <v>4912</v>
      </c>
      <c r="B1861" s="85" t="s">
        <v>4913</v>
      </c>
      <c r="C1861" s="86" t="s">
        <v>4888</v>
      </c>
      <c r="D1861" s="87">
        <v>0.125</v>
      </c>
      <c r="E1861" s="88">
        <v>184277</v>
      </c>
      <c r="F1861" s="89">
        <f>+D1861*E1861</f>
        <v>23034.625</v>
      </c>
    </row>
    <row r="1862" spans="1:6" ht="409.6" hidden="1" customHeight="1" x14ac:dyDescent="0.2"/>
    <row r="1863" spans="1:6" ht="13.5" customHeight="1" thickBot="1" x14ac:dyDescent="0.25">
      <c r="A1863" s="90" t="s">
        <v>4893</v>
      </c>
      <c r="B1863" s="91"/>
      <c r="C1863" s="92">
        <v>13.0168453292496</v>
      </c>
      <c r="D1863" s="91"/>
      <c r="E1863" s="93" t="s">
        <v>4884</v>
      </c>
      <c r="F1863" s="94">
        <v>23035</v>
      </c>
    </row>
    <row r="1864" spans="1:6" ht="0.2" customHeight="1" x14ac:dyDescent="0.2"/>
    <row r="1865" spans="1:6" ht="12.75" customHeight="1" x14ac:dyDescent="0.2">
      <c r="A1865" s="80" t="s">
        <v>4871</v>
      </c>
      <c r="B1865" s="81" t="s">
        <v>4894</v>
      </c>
      <c r="C1865" s="82" t="s">
        <v>4870</v>
      </c>
      <c r="D1865" s="82" t="s">
        <v>4873</v>
      </c>
      <c r="E1865" s="82" t="s">
        <v>4874</v>
      </c>
      <c r="F1865" s="83" t="s">
        <v>4875</v>
      </c>
    </row>
    <row r="1866" spans="1:6" ht="409.6" hidden="1" customHeight="1" x14ac:dyDescent="0.2"/>
    <row r="1867" spans="1:6" ht="25.5" customHeight="1" thickBot="1" x14ac:dyDescent="0.25">
      <c r="A1867" s="84" t="s">
        <v>4895</v>
      </c>
      <c r="B1867" s="85" t="s">
        <v>4896</v>
      </c>
      <c r="C1867" s="86" t="s">
        <v>4897</v>
      </c>
      <c r="D1867" s="87">
        <v>0.05</v>
      </c>
      <c r="E1867" s="88">
        <v>23035</v>
      </c>
      <c r="F1867" s="89">
        <f>+D1867*E1867</f>
        <v>1151.75</v>
      </c>
    </row>
    <row r="1868" spans="1:6" ht="409.6" hidden="1" customHeight="1" x14ac:dyDescent="0.2"/>
    <row r="1869" spans="1:6" ht="13.5" customHeight="1" thickBot="1" x14ac:dyDescent="0.25">
      <c r="A1869" s="90" t="s">
        <v>4898</v>
      </c>
      <c r="B1869" s="91"/>
      <c r="C1869" s="92">
        <v>0.650983538931867</v>
      </c>
      <c r="D1869" s="91"/>
      <c r="E1869" s="93" t="s">
        <v>4884</v>
      </c>
      <c r="F1869" s="94">
        <v>1152</v>
      </c>
    </row>
    <row r="1870" spans="1:6" ht="0.2" customHeight="1" thickBot="1" x14ac:dyDescent="0.25"/>
    <row r="1871" spans="1:6" ht="12.75" customHeight="1" thickBot="1" x14ac:dyDescent="0.3">
      <c r="A1871" s="157" t="s">
        <v>4909</v>
      </c>
      <c r="B1871" s="158"/>
      <c r="C1871" s="158"/>
      <c r="D1871" s="158"/>
      <c r="E1871" s="159">
        <v>176963</v>
      </c>
      <c r="F1871" s="160"/>
    </row>
    <row r="1872" spans="1:6" ht="12.75" customHeight="1" x14ac:dyDescent="0.2"/>
    <row r="1873" spans="1:6" ht="12.75" customHeight="1" x14ac:dyDescent="0.2"/>
    <row r="1874" spans="1:6" ht="409.6" hidden="1" customHeight="1" x14ac:dyDescent="0.2"/>
    <row r="1875" spans="1:6" ht="12.75" customHeight="1" x14ac:dyDescent="0.25">
      <c r="A1875" s="144" t="s">
        <v>4868</v>
      </c>
      <c r="B1875" s="145"/>
      <c r="C1875" s="145"/>
      <c r="D1875" s="145"/>
      <c r="E1875" s="146"/>
      <c r="F1875" s="147"/>
    </row>
    <row r="1876" spans="1:6" ht="12.75" customHeight="1" x14ac:dyDescent="0.2">
      <c r="A1876" s="138" t="s">
        <v>4732</v>
      </c>
      <c r="B1876" s="139"/>
      <c r="C1876" s="139"/>
      <c r="D1876" s="140"/>
      <c r="E1876" s="76" t="s">
        <v>4869</v>
      </c>
      <c r="F1876" s="77" t="s">
        <v>4870</v>
      </c>
    </row>
    <row r="1877" spans="1:6" ht="12.75" customHeight="1" x14ac:dyDescent="0.2">
      <c r="A1877" s="141"/>
      <c r="B1877" s="142"/>
      <c r="C1877" s="142"/>
      <c r="D1877" s="143"/>
      <c r="E1877" s="78" t="s">
        <v>9028</v>
      </c>
      <c r="F1877" s="79" t="s">
        <v>9</v>
      </c>
    </row>
    <row r="1878" spans="1:6" ht="409.6" hidden="1" customHeight="1" x14ac:dyDescent="0.2"/>
    <row r="1879" spans="1:6" ht="12.75" customHeight="1" x14ac:dyDescent="0.2">
      <c r="A1879" s="80" t="s">
        <v>4871</v>
      </c>
      <c r="B1879" s="81" t="s">
        <v>4872</v>
      </c>
      <c r="C1879" s="82" t="s">
        <v>4870</v>
      </c>
      <c r="D1879" s="82" t="s">
        <v>4873</v>
      </c>
      <c r="E1879" s="82" t="s">
        <v>4874</v>
      </c>
      <c r="F1879" s="83" t="s">
        <v>4875</v>
      </c>
    </row>
    <row r="1880" spans="1:6" ht="409.6" hidden="1" customHeight="1" x14ac:dyDescent="0.2"/>
    <row r="1881" spans="1:6" ht="25.5" customHeight="1" x14ac:dyDescent="0.2">
      <c r="A1881" s="84" t="s">
        <v>8065</v>
      </c>
      <c r="B1881" s="85" t="s">
        <v>8066</v>
      </c>
      <c r="C1881" s="86" t="s">
        <v>9</v>
      </c>
      <c r="D1881" s="87">
        <v>1</v>
      </c>
      <c r="E1881" s="88">
        <v>124831</v>
      </c>
      <c r="F1881" s="89">
        <f>+D1881*E1881</f>
        <v>124831</v>
      </c>
    </row>
    <row r="1882" spans="1:6" ht="409.6" hidden="1" customHeight="1" x14ac:dyDescent="0.2"/>
    <row r="1883" spans="1:6" ht="25.5" customHeight="1" x14ac:dyDescent="0.2">
      <c r="A1883" s="84" t="s">
        <v>8063</v>
      </c>
      <c r="B1883" s="85" t="s">
        <v>8064</v>
      </c>
      <c r="C1883" s="86" t="s">
        <v>9</v>
      </c>
      <c r="D1883" s="87">
        <v>3</v>
      </c>
      <c r="E1883" s="88">
        <v>2500</v>
      </c>
      <c r="F1883" s="89">
        <f>+D1883*E1883</f>
        <v>7500</v>
      </c>
    </row>
    <row r="1884" spans="1:6" ht="409.6" hidden="1" customHeight="1" x14ac:dyDescent="0.2"/>
    <row r="1885" spans="1:6" ht="25.5" customHeight="1" thickBot="1" x14ac:dyDescent="0.25">
      <c r="A1885" s="84" t="s">
        <v>8053</v>
      </c>
      <c r="B1885" s="85" t="s">
        <v>8054</v>
      </c>
      <c r="C1885" s="86" t="s">
        <v>9</v>
      </c>
      <c r="D1885" s="87">
        <v>1.0999999999999999E-2</v>
      </c>
      <c r="E1885" s="88">
        <v>59495</v>
      </c>
      <c r="F1885" s="89">
        <f>+D1885*E1885</f>
        <v>654.44499999999994</v>
      </c>
    </row>
    <row r="1886" spans="1:6" ht="409.6" hidden="1" customHeight="1" x14ac:dyDescent="0.2"/>
    <row r="1887" spans="1:6" ht="13.5" customHeight="1" thickBot="1" x14ac:dyDescent="0.25">
      <c r="A1887" s="90" t="s">
        <v>4883</v>
      </c>
      <c r="B1887" s="91"/>
      <c r="C1887" s="92">
        <v>84.6111266637824</v>
      </c>
      <c r="D1887" s="91"/>
      <c r="E1887" s="93" t="s">
        <v>4884</v>
      </c>
      <c r="F1887" s="94">
        <v>132985</v>
      </c>
    </row>
    <row r="1888" spans="1:6" ht="0.2" customHeight="1" x14ac:dyDescent="0.2"/>
    <row r="1889" spans="1:6" ht="12.75" customHeight="1" x14ac:dyDescent="0.2">
      <c r="A1889" s="80" t="s">
        <v>4871</v>
      </c>
      <c r="B1889" s="81" t="s">
        <v>4885</v>
      </c>
      <c r="C1889" s="82" t="s">
        <v>4870</v>
      </c>
      <c r="D1889" s="82" t="s">
        <v>4873</v>
      </c>
      <c r="E1889" s="82" t="s">
        <v>4874</v>
      </c>
      <c r="F1889" s="83" t="s">
        <v>4875</v>
      </c>
    </row>
    <row r="1890" spans="1:6" ht="409.6" hidden="1" customHeight="1" x14ac:dyDescent="0.2"/>
    <row r="1891" spans="1:6" ht="25.5" customHeight="1" thickBot="1" x14ac:dyDescent="0.25">
      <c r="A1891" s="84" t="s">
        <v>4912</v>
      </c>
      <c r="B1891" s="85" t="s">
        <v>4913</v>
      </c>
      <c r="C1891" s="86" t="s">
        <v>4888</v>
      </c>
      <c r="D1891" s="87">
        <v>0.125</v>
      </c>
      <c r="E1891" s="88">
        <v>184277</v>
      </c>
      <c r="F1891" s="89">
        <f>+D1891*E1891</f>
        <v>23034.625</v>
      </c>
    </row>
    <row r="1892" spans="1:6" ht="409.6" hidden="1" customHeight="1" x14ac:dyDescent="0.2"/>
    <row r="1893" spans="1:6" ht="13.5" customHeight="1" thickBot="1" x14ac:dyDescent="0.25">
      <c r="A1893" s="90" t="s">
        <v>4893</v>
      </c>
      <c r="B1893" s="91"/>
      <c r="C1893" s="92">
        <v>14.655918356959299</v>
      </c>
      <c r="D1893" s="91"/>
      <c r="E1893" s="93" t="s">
        <v>4884</v>
      </c>
      <c r="F1893" s="94">
        <v>23035</v>
      </c>
    </row>
    <row r="1894" spans="1:6" ht="0.2" customHeight="1" x14ac:dyDescent="0.2"/>
    <row r="1895" spans="1:6" ht="12.75" customHeight="1" x14ac:dyDescent="0.2">
      <c r="A1895" s="80" t="s">
        <v>4871</v>
      </c>
      <c r="B1895" s="81" t="s">
        <v>4894</v>
      </c>
      <c r="C1895" s="82" t="s">
        <v>4870</v>
      </c>
      <c r="D1895" s="82" t="s">
        <v>4873</v>
      </c>
      <c r="E1895" s="82" t="s">
        <v>4874</v>
      </c>
      <c r="F1895" s="83" t="s">
        <v>4875</v>
      </c>
    </row>
    <row r="1896" spans="1:6" ht="409.6" hidden="1" customHeight="1" x14ac:dyDescent="0.2"/>
    <row r="1897" spans="1:6" ht="25.5" customHeight="1" thickBot="1" x14ac:dyDescent="0.25">
      <c r="A1897" s="84" t="s">
        <v>4895</v>
      </c>
      <c r="B1897" s="85" t="s">
        <v>4896</v>
      </c>
      <c r="C1897" s="86" t="s">
        <v>4897</v>
      </c>
      <c r="D1897" s="87">
        <v>0.05</v>
      </c>
      <c r="E1897" s="88">
        <v>23035</v>
      </c>
      <c r="F1897" s="89">
        <f>+D1897*E1897</f>
        <v>1151.75</v>
      </c>
    </row>
    <row r="1898" spans="1:6" ht="409.6" hidden="1" customHeight="1" x14ac:dyDescent="0.2"/>
    <row r="1899" spans="1:6" ht="13.5" customHeight="1" thickBot="1" x14ac:dyDescent="0.25">
      <c r="A1899" s="90" t="s">
        <v>4898</v>
      </c>
      <c r="B1899" s="91"/>
      <c r="C1899" s="92">
        <v>0.73295497925839204</v>
      </c>
      <c r="D1899" s="91"/>
      <c r="E1899" s="93" t="s">
        <v>4884</v>
      </c>
      <c r="F1899" s="94">
        <v>1152</v>
      </c>
    </row>
    <row r="1900" spans="1:6" ht="0.2" customHeight="1" thickBot="1" x14ac:dyDescent="0.25"/>
    <row r="1901" spans="1:6" ht="12.75" customHeight="1" thickBot="1" x14ac:dyDescent="0.3">
      <c r="A1901" s="157" t="s">
        <v>4909</v>
      </c>
      <c r="B1901" s="158"/>
      <c r="C1901" s="158"/>
      <c r="D1901" s="158"/>
      <c r="E1901" s="159">
        <v>157172</v>
      </c>
      <c r="F1901" s="160"/>
    </row>
    <row r="1902" spans="1:6" ht="12.75" customHeight="1" x14ac:dyDescent="0.2"/>
    <row r="1903" spans="1:6" ht="12.75" customHeight="1" x14ac:dyDescent="0.2"/>
    <row r="1904" spans="1:6" ht="409.6" hidden="1" customHeight="1" x14ac:dyDescent="0.2"/>
    <row r="1905" spans="1:6" ht="12.75" customHeight="1" x14ac:dyDescent="0.25">
      <c r="A1905" s="144" t="s">
        <v>4868</v>
      </c>
      <c r="B1905" s="145"/>
      <c r="C1905" s="145"/>
      <c r="D1905" s="145"/>
      <c r="E1905" s="146"/>
      <c r="F1905" s="147"/>
    </row>
    <row r="1906" spans="1:6" ht="12.75" customHeight="1" x14ac:dyDescent="0.2">
      <c r="A1906" s="138" t="s">
        <v>4733</v>
      </c>
      <c r="B1906" s="139"/>
      <c r="C1906" s="139"/>
      <c r="D1906" s="140"/>
      <c r="E1906" s="76" t="s">
        <v>4869</v>
      </c>
      <c r="F1906" s="77" t="s">
        <v>4870</v>
      </c>
    </row>
    <row r="1907" spans="1:6" ht="12.75" customHeight="1" x14ac:dyDescent="0.2">
      <c r="A1907" s="141"/>
      <c r="B1907" s="142"/>
      <c r="C1907" s="142"/>
      <c r="D1907" s="143"/>
      <c r="E1907" s="78" t="s">
        <v>9029</v>
      </c>
      <c r="F1907" s="79" t="s">
        <v>263</v>
      </c>
    </row>
    <row r="1908" spans="1:6" ht="409.6" hidden="1" customHeight="1" x14ac:dyDescent="0.2"/>
    <row r="1909" spans="1:6" ht="12.75" customHeight="1" x14ac:dyDescent="0.2">
      <c r="A1909" s="80" t="s">
        <v>4871</v>
      </c>
      <c r="B1909" s="81" t="s">
        <v>4872</v>
      </c>
      <c r="C1909" s="82" t="s">
        <v>4870</v>
      </c>
      <c r="D1909" s="82" t="s">
        <v>4873</v>
      </c>
      <c r="E1909" s="82" t="s">
        <v>4874</v>
      </c>
      <c r="F1909" s="83" t="s">
        <v>4875</v>
      </c>
    </row>
    <row r="1910" spans="1:6" ht="409.6" hidden="1" customHeight="1" x14ac:dyDescent="0.2"/>
    <row r="1911" spans="1:6" ht="25.5" customHeight="1" x14ac:dyDescent="0.2">
      <c r="A1911" s="84" t="s">
        <v>8042</v>
      </c>
      <c r="B1911" s="85" t="s">
        <v>8043</v>
      </c>
      <c r="C1911" s="86" t="s">
        <v>8044</v>
      </c>
      <c r="D1911" s="87">
        <v>0.15</v>
      </c>
      <c r="E1911" s="88">
        <v>121875</v>
      </c>
      <c r="F1911" s="89">
        <f>+D1911*E1911</f>
        <v>18281.25</v>
      </c>
    </row>
    <row r="1912" spans="1:6" ht="409.6" hidden="1" customHeight="1" x14ac:dyDescent="0.2"/>
    <row r="1913" spans="1:6" ht="25.5" customHeight="1" thickBot="1" x14ac:dyDescent="0.25">
      <c r="A1913" s="84" t="s">
        <v>8067</v>
      </c>
      <c r="B1913" s="85" t="s">
        <v>8068</v>
      </c>
      <c r="C1913" s="86" t="s">
        <v>343</v>
      </c>
      <c r="D1913" s="87">
        <v>1</v>
      </c>
      <c r="E1913" s="88">
        <v>3400</v>
      </c>
      <c r="F1913" s="89">
        <f>+D1913*E1913</f>
        <v>3400</v>
      </c>
    </row>
    <row r="1914" spans="1:6" ht="409.6" hidden="1" customHeight="1" x14ac:dyDescent="0.2"/>
    <row r="1915" spans="1:6" ht="13.5" customHeight="1" thickBot="1" x14ac:dyDescent="0.25">
      <c r="A1915" s="90" t="s">
        <v>4883</v>
      </c>
      <c r="B1915" s="91"/>
      <c r="C1915" s="92">
        <v>67.9144217516602</v>
      </c>
      <c r="D1915" s="91"/>
      <c r="E1915" s="93" t="s">
        <v>4884</v>
      </c>
      <c r="F1915" s="94">
        <v>21681</v>
      </c>
    </row>
    <row r="1916" spans="1:6" ht="0.2" customHeight="1" x14ac:dyDescent="0.2"/>
    <row r="1917" spans="1:6" ht="12.75" customHeight="1" x14ac:dyDescent="0.2">
      <c r="A1917" s="80" t="s">
        <v>4871</v>
      </c>
      <c r="B1917" s="81" t="s">
        <v>4885</v>
      </c>
      <c r="C1917" s="82" t="s">
        <v>4870</v>
      </c>
      <c r="D1917" s="82" t="s">
        <v>4873</v>
      </c>
      <c r="E1917" s="82" t="s">
        <v>4874</v>
      </c>
      <c r="F1917" s="83" t="s">
        <v>4875</v>
      </c>
    </row>
    <row r="1918" spans="1:6" ht="409.6" hidden="1" customHeight="1" x14ac:dyDescent="0.2"/>
    <row r="1919" spans="1:6" ht="25.5" customHeight="1" thickBot="1" x14ac:dyDescent="0.25">
      <c r="A1919" s="84" t="s">
        <v>5284</v>
      </c>
      <c r="B1919" s="85" t="s">
        <v>5285</v>
      </c>
      <c r="C1919" s="86" t="s">
        <v>4888</v>
      </c>
      <c r="D1919" s="87">
        <v>3.3000000000000002E-2</v>
      </c>
      <c r="E1919" s="88">
        <v>222303</v>
      </c>
      <c r="F1919" s="89">
        <f>+D1919*E1919</f>
        <v>7335.9990000000007</v>
      </c>
    </row>
    <row r="1920" spans="1:6" ht="409.6" hidden="1" customHeight="1" x14ac:dyDescent="0.2"/>
    <row r="1921" spans="1:6" ht="13.5" customHeight="1" thickBot="1" x14ac:dyDescent="0.25">
      <c r="A1921" s="90" t="s">
        <v>4893</v>
      </c>
      <c r="B1921" s="91"/>
      <c r="C1921" s="92">
        <v>22.979576494173699</v>
      </c>
      <c r="D1921" s="91"/>
      <c r="E1921" s="93" t="s">
        <v>4884</v>
      </c>
      <c r="F1921" s="94">
        <v>7336</v>
      </c>
    </row>
    <row r="1922" spans="1:6" ht="0.2" customHeight="1" x14ac:dyDescent="0.2"/>
    <row r="1923" spans="1:6" ht="12.75" customHeight="1" x14ac:dyDescent="0.2">
      <c r="A1923" s="80" t="s">
        <v>4871</v>
      </c>
      <c r="B1923" s="81" t="s">
        <v>4894</v>
      </c>
      <c r="C1923" s="82" t="s">
        <v>4870</v>
      </c>
      <c r="D1923" s="82" t="s">
        <v>4873</v>
      </c>
      <c r="E1923" s="82" t="s">
        <v>4874</v>
      </c>
      <c r="F1923" s="83" t="s">
        <v>4875</v>
      </c>
    </row>
    <row r="1924" spans="1:6" ht="409.6" hidden="1" customHeight="1" x14ac:dyDescent="0.2"/>
    <row r="1925" spans="1:6" ht="25.5" customHeight="1" thickBot="1" x14ac:dyDescent="0.25">
      <c r="A1925" s="84" t="s">
        <v>4895</v>
      </c>
      <c r="B1925" s="85" t="s">
        <v>4896</v>
      </c>
      <c r="C1925" s="86" t="s">
        <v>4897</v>
      </c>
      <c r="D1925" s="87">
        <v>0.05</v>
      </c>
      <c r="E1925" s="88">
        <v>7336</v>
      </c>
      <c r="F1925" s="89">
        <f>+D1925*E1925</f>
        <v>366.8</v>
      </c>
    </row>
    <row r="1926" spans="1:6" ht="409.6" hidden="1" customHeight="1" x14ac:dyDescent="0.2"/>
    <row r="1927" spans="1:6" ht="13.5" customHeight="1" thickBot="1" x14ac:dyDescent="0.25">
      <c r="A1927" s="90" t="s">
        <v>4898</v>
      </c>
      <c r="B1927" s="91"/>
      <c r="C1927" s="92">
        <v>1.1496053126174699</v>
      </c>
      <c r="D1927" s="91"/>
      <c r="E1927" s="93" t="s">
        <v>4884</v>
      </c>
      <c r="F1927" s="94">
        <v>367</v>
      </c>
    </row>
    <row r="1928" spans="1:6" ht="0.2" customHeight="1" x14ac:dyDescent="0.2"/>
    <row r="1929" spans="1:6" ht="12.75" customHeight="1" x14ac:dyDescent="0.2">
      <c r="A1929" s="80" t="s">
        <v>4871</v>
      </c>
      <c r="B1929" s="81" t="s">
        <v>4899</v>
      </c>
      <c r="C1929" s="82" t="s">
        <v>4870</v>
      </c>
      <c r="D1929" s="82" t="s">
        <v>4873</v>
      </c>
      <c r="E1929" s="82" t="s">
        <v>4874</v>
      </c>
      <c r="F1929" s="83" t="s">
        <v>4875</v>
      </c>
    </row>
    <row r="1930" spans="1:6" ht="409.6" hidden="1" customHeight="1" x14ac:dyDescent="0.2"/>
    <row r="1931" spans="1:6" ht="25.5" customHeight="1" x14ac:dyDescent="0.2">
      <c r="A1931" s="84" t="s">
        <v>8069</v>
      </c>
      <c r="B1931" s="85" t="s">
        <v>8070</v>
      </c>
      <c r="C1931" s="86" t="s">
        <v>109</v>
      </c>
      <c r="D1931" s="87">
        <v>1.2E-2</v>
      </c>
      <c r="E1931" s="88">
        <v>170000</v>
      </c>
      <c r="F1931" s="89">
        <f>+D1931*E1931</f>
        <v>2040</v>
      </c>
    </row>
    <row r="1932" spans="1:6" ht="409.6" hidden="1" customHeight="1" x14ac:dyDescent="0.2"/>
    <row r="1933" spans="1:6" ht="25.5" customHeight="1" thickBot="1" x14ac:dyDescent="0.25">
      <c r="A1933" s="84" t="s">
        <v>8071</v>
      </c>
      <c r="B1933" s="85" t="s">
        <v>8072</v>
      </c>
      <c r="C1933" s="86" t="s">
        <v>5134</v>
      </c>
      <c r="D1933" s="87">
        <v>0.05</v>
      </c>
      <c r="E1933" s="88">
        <v>10000</v>
      </c>
      <c r="F1933" s="89">
        <f>+D1933*E1933</f>
        <v>500</v>
      </c>
    </row>
    <row r="1934" spans="1:6" ht="409.6" hidden="1" customHeight="1" x14ac:dyDescent="0.2"/>
    <row r="1935" spans="1:6" ht="13.5" customHeight="1" thickBot="1" x14ac:dyDescent="0.25">
      <c r="A1935" s="90" t="s">
        <v>4904</v>
      </c>
      <c r="B1935" s="91"/>
      <c r="C1935" s="92">
        <v>7.9563964415486801</v>
      </c>
      <c r="D1935" s="91"/>
      <c r="E1935" s="93" t="s">
        <v>4884</v>
      </c>
      <c r="F1935" s="94">
        <v>2540</v>
      </c>
    </row>
    <row r="1936" spans="1:6" ht="0.2" customHeight="1" thickBot="1" x14ac:dyDescent="0.25"/>
    <row r="1937" spans="1:6" ht="12.75" customHeight="1" thickBot="1" x14ac:dyDescent="0.3">
      <c r="A1937" s="157" t="s">
        <v>4909</v>
      </c>
      <c r="B1937" s="158"/>
      <c r="C1937" s="158"/>
      <c r="D1937" s="158"/>
      <c r="E1937" s="159">
        <v>31924</v>
      </c>
      <c r="F1937" s="160"/>
    </row>
    <row r="1938" spans="1:6" ht="12.75" customHeight="1" x14ac:dyDescent="0.2"/>
    <row r="1939" spans="1:6" ht="12.75" customHeight="1" x14ac:dyDescent="0.2"/>
    <row r="1940" spans="1:6" ht="409.6" hidden="1" customHeight="1" x14ac:dyDescent="0.2"/>
    <row r="1941" spans="1:6" ht="12.75" customHeight="1" x14ac:dyDescent="0.25">
      <c r="A1941" s="144" t="s">
        <v>4868</v>
      </c>
      <c r="B1941" s="145"/>
      <c r="C1941" s="145"/>
      <c r="D1941" s="145"/>
      <c r="E1941" s="146"/>
      <c r="F1941" s="147"/>
    </row>
    <row r="1942" spans="1:6" ht="12.75" customHeight="1" x14ac:dyDescent="0.2">
      <c r="A1942" s="138" t="s">
        <v>4734</v>
      </c>
      <c r="B1942" s="139"/>
      <c r="C1942" s="139"/>
      <c r="D1942" s="140"/>
      <c r="E1942" s="76" t="s">
        <v>4869</v>
      </c>
      <c r="F1942" s="77" t="s">
        <v>4870</v>
      </c>
    </row>
    <row r="1943" spans="1:6" ht="12.75" customHeight="1" x14ac:dyDescent="0.2">
      <c r="A1943" s="141"/>
      <c r="B1943" s="142"/>
      <c r="C1943" s="142"/>
      <c r="D1943" s="143"/>
      <c r="E1943" s="78" t="s">
        <v>9030</v>
      </c>
      <c r="F1943" s="79" t="s">
        <v>9</v>
      </c>
    </row>
    <row r="1944" spans="1:6" ht="409.6" hidden="1" customHeight="1" x14ac:dyDescent="0.2"/>
    <row r="1945" spans="1:6" ht="12.75" customHeight="1" x14ac:dyDescent="0.2">
      <c r="A1945" s="80" t="s">
        <v>4871</v>
      </c>
      <c r="B1945" s="81" t="s">
        <v>4872</v>
      </c>
      <c r="C1945" s="82" t="s">
        <v>4870</v>
      </c>
      <c r="D1945" s="82" t="s">
        <v>4873</v>
      </c>
      <c r="E1945" s="82" t="s">
        <v>4874</v>
      </c>
      <c r="F1945" s="83" t="s">
        <v>4875</v>
      </c>
    </row>
    <row r="1946" spans="1:6" ht="409.6" hidden="1" customHeight="1" x14ac:dyDescent="0.2"/>
    <row r="1947" spans="1:6" ht="25.5" customHeight="1" x14ac:dyDescent="0.2">
      <c r="A1947" s="84" t="s">
        <v>8053</v>
      </c>
      <c r="B1947" s="85" t="s">
        <v>8054</v>
      </c>
      <c r="C1947" s="86" t="s">
        <v>9</v>
      </c>
      <c r="D1947" s="87">
        <v>0.01</v>
      </c>
      <c r="E1947" s="88">
        <v>59495</v>
      </c>
      <c r="F1947" s="89">
        <f>+D1947*E1947</f>
        <v>594.95000000000005</v>
      </c>
    </row>
    <row r="1948" spans="1:6" ht="409.6" hidden="1" customHeight="1" x14ac:dyDescent="0.2"/>
    <row r="1949" spans="1:6" ht="25.5" customHeight="1" x14ac:dyDescent="0.2">
      <c r="A1949" s="84" t="s">
        <v>8073</v>
      </c>
      <c r="B1949" s="85" t="s">
        <v>8074</v>
      </c>
      <c r="C1949" s="86" t="s">
        <v>9</v>
      </c>
      <c r="D1949" s="87">
        <v>1</v>
      </c>
      <c r="E1949" s="88">
        <v>32189</v>
      </c>
      <c r="F1949" s="89">
        <f>+D1949*E1949</f>
        <v>32189</v>
      </c>
    </row>
    <row r="1950" spans="1:6" ht="409.6" hidden="1" customHeight="1" x14ac:dyDescent="0.2"/>
    <row r="1951" spans="1:6" ht="25.5" customHeight="1" x14ac:dyDescent="0.2">
      <c r="A1951" s="84" t="s">
        <v>8069</v>
      </c>
      <c r="B1951" s="85" t="s">
        <v>8070</v>
      </c>
      <c r="C1951" s="86" t="s">
        <v>109</v>
      </c>
      <c r="D1951" s="87">
        <v>1.6670000000000001E-2</v>
      </c>
      <c r="E1951" s="88">
        <v>170000</v>
      </c>
      <c r="F1951" s="89">
        <f>+D1951*E1951</f>
        <v>2833.9</v>
      </c>
    </row>
    <row r="1952" spans="1:6" ht="409.6" hidden="1" customHeight="1" x14ac:dyDescent="0.2"/>
    <row r="1953" spans="1:6" ht="25.5" customHeight="1" thickBot="1" x14ac:dyDescent="0.25">
      <c r="A1953" s="84" t="s">
        <v>8075</v>
      </c>
      <c r="B1953" s="85" t="s">
        <v>8076</v>
      </c>
      <c r="C1953" s="86" t="s">
        <v>9</v>
      </c>
      <c r="D1953" s="87">
        <v>4</v>
      </c>
      <c r="E1953" s="88">
        <v>800</v>
      </c>
      <c r="F1953" s="89">
        <f>+D1953*E1953</f>
        <v>3200</v>
      </c>
    </row>
    <row r="1954" spans="1:6" ht="409.6" hidden="1" customHeight="1" x14ac:dyDescent="0.2"/>
    <row r="1955" spans="1:6" ht="13.5" customHeight="1" thickBot="1" x14ac:dyDescent="0.25">
      <c r="A1955" s="90" t="s">
        <v>4883</v>
      </c>
      <c r="B1955" s="91"/>
      <c r="C1955" s="92">
        <v>88.919940442102899</v>
      </c>
      <c r="D1955" s="91"/>
      <c r="E1955" s="93" t="s">
        <v>4884</v>
      </c>
      <c r="F1955" s="94">
        <v>38818</v>
      </c>
    </row>
    <row r="1956" spans="1:6" ht="0.2" customHeight="1" x14ac:dyDescent="0.2"/>
    <row r="1957" spans="1:6" ht="12.75" customHeight="1" x14ac:dyDescent="0.2">
      <c r="A1957" s="80" t="s">
        <v>4871</v>
      </c>
      <c r="B1957" s="81" t="s">
        <v>4885</v>
      </c>
      <c r="C1957" s="82" t="s">
        <v>4870</v>
      </c>
      <c r="D1957" s="82" t="s">
        <v>4873</v>
      </c>
      <c r="E1957" s="82" t="s">
        <v>4874</v>
      </c>
      <c r="F1957" s="83" t="s">
        <v>4875</v>
      </c>
    </row>
    <row r="1958" spans="1:6" ht="409.6" hidden="1" customHeight="1" x14ac:dyDescent="0.2"/>
    <row r="1959" spans="1:6" ht="25.5" customHeight="1" thickBot="1" x14ac:dyDescent="0.25">
      <c r="A1959" s="84" t="s">
        <v>4912</v>
      </c>
      <c r="B1959" s="85" t="s">
        <v>4913</v>
      </c>
      <c r="C1959" s="86" t="s">
        <v>4888</v>
      </c>
      <c r="D1959" s="87">
        <v>2.5000000000000001E-2</v>
      </c>
      <c r="E1959" s="88">
        <v>184277</v>
      </c>
      <c r="F1959" s="89">
        <f>+D1959*E1959</f>
        <v>4606.9250000000002</v>
      </c>
    </row>
    <row r="1960" spans="1:6" ht="409.6" hidden="1" customHeight="1" x14ac:dyDescent="0.2"/>
    <row r="1961" spans="1:6" ht="13.5" customHeight="1" thickBot="1" x14ac:dyDescent="0.25">
      <c r="A1961" s="90" t="s">
        <v>4893</v>
      </c>
      <c r="B1961" s="91"/>
      <c r="C1961" s="92">
        <v>10.553201236971701</v>
      </c>
      <c r="D1961" s="91"/>
      <c r="E1961" s="93" t="s">
        <v>4884</v>
      </c>
      <c r="F1961" s="94">
        <v>4607</v>
      </c>
    </row>
    <row r="1962" spans="1:6" ht="0.2" customHeight="1" x14ac:dyDescent="0.2"/>
    <row r="1963" spans="1:6" ht="12.75" customHeight="1" x14ac:dyDescent="0.2">
      <c r="A1963" s="80" t="s">
        <v>4871</v>
      </c>
      <c r="B1963" s="81" t="s">
        <v>4894</v>
      </c>
      <c r="C1963" s="82" t="s">
        <v>4870</v>
      </c>
      <c r="D1963" s="82" t="s">
        <v>4873</v>
      </c>
      <c r="E1963" s="82" t="s">
        <v>4874</v>
      </c>
      <c r="F1963" s="83" t="s">
        <v>4875</v>
      </c>
    </row>
    <row r="1964" spans="1:6" ht="409.6" hidden="1" customHeight="1" x14ac:dyDescent="0.2"/>
    <row r="1965" spans="1:6" ht="25.5" customHeight="1" thickBot="1" x14ac:dyDescent="0.25">
      <c r="A1965" s="84" t="s">
        <v>4895</v>
      </c>
      <c r="B1965" s="85" t="s">
        <v>4896</v>
      </c>
      <c r="C1965" s="86" t="s">
        <v>4897</v>
      </c>
      <c r="D1965" s="87">
        <v>0.05</v>
      </c>
      <c r="E1965" s="88">
        <v>4607</v>
      </c>
      <c r="F1965" s="89">
        <f>+D1965*E1965</f>
        <v>230.35000000000002</v>
      </c>
    </row>
    <row r="1966" spans="1:6" ht="409.6" hidden="1" customHeight="1" x14ac:dyDescent="0.2"/>
    <row r="1967" spans="1:6" ht="13.5" customHeight="1" thickBot="1" x14ac:dyDescent="0.25">
      <c r="A1967" s="90" t="s">
        <v>4898</v>
      </c>
      <c r="B1967" s="91"/>
      <c r="C1967" s="92">
        <v>0.52685832092543805</v>
      </c>
      <c r="D1967" s="91"/>
      <c r="E1967" s="93" t="s">
        <v>4884</v>
      </c>
      <c r="F1967" s="94">
        <v>230</v>
      </c>
    </row>
    <row r="1968" spans="1:6" ht="0.2" customHeight="1" thickBot="1" x14ac:dyDescent="0.25"/>
    <row r="1969" spans="1:6" ht="12.75" customHeight="1" thickBot="1" x14ac:dyDescent="0.3">
      <c r="A1969" s="157" t="s">
        <v>4909</v>
      </c>
      <c r="B1969" s="158"/>
      <c r="C1969" s="158"/>
      <c r="D1969" s="158"/>
      <c r="E1969" s="159">
        <v>43655</v>
      </c>
      <c r="F1969" s="160"/>
    </row>
    <row r="1970" spans="1:6" ht="12.75" customHeight="1" x14ac:dyDescent="0.2"/>
    <row r="1971" spans="1:6" ht="12.75" customHeight="1" x14ac:dyDescent="0.2"/>
    <row r="1972" spans="1:6" ht="409.6" hidden="1" customHeight="1" x14ac:dyDescent="0.2"/>
    <row r="1973" spans="1:6" ht="12.75" customHeight="1" x14ac:dyDescent="0.25">
      <c r="A1973" s="144" t="s">
        <v>4868</v>
      </c>
      <c r="B1973" s="145"/>
      <c r="C1973" s="145"/>
      <c r="D1973" s="145"/>
      <c r="E1973" s="146"/>
      <c r="F1973" s="147"/>
    </row>
    <row r="1974" spans="1:6" ht="12.75" customHeight="1" x14ac:dyDescent="0.2">
      <c r="A1974" s="138" t="s">
        <v>4735</v>
      </c>
      <c r="B1974" s="139"/>
      <c r="C1974" s="139"/>
      <c r="D1974" s="140"/>
      <c r="E1974" s="76" t="s">
        <v>4869</v>
      </c>
      <c r="F1974" s="77" t="s">
        <v>4870</v>
      </c>
    </row>
    <row r="1975" spans="1:6" ht="12.75" customHeight="1" x14ac:dyDescent="0.2">
      <c r="A1975" s="141"/>
      <c r="B1975" s="142"/>
      <c r="C1975" s="142"/>
      <c r="D1975" s="143"/>
      <c r="E1975" s="78" t="s">
        <v>9031</v>
      </c>
      <c r="F1975" s="79" t="s">
        <v>9</v>
      </c>
    </row>
    <row r="1976" spans="1:6" ht="409.6" hidden="1" customHeight="1" x14ac:dyDescent="0.2"/>
    <row r="1977" spans="1:6" ht="12.75" customHeight="1" x14ac:dyDescent="0.2">
      <c r="A1977" s="80" t="s">
        <v>4871</v>
      </c>
      <c r="B1977" s="81" t="s">
        <v>4872</v>
      </c>
      <c r="C1977" s="82" t="s">
        <v>4870</v>
      </c>
      <c r="D1977" s="82" t="s">
        <v>4873</v>
      </c>
      <c r="E1977" s="82" t="s">
        <v>4874</v>
      </c>
      <c r="F1977" s="83" t="s">
        <v>4875</v>
      </c>
    </row>
    <row r="1978" spans="1:6" ht="409.6" hidden="1" customHeight="1" x14ac:dyDescent="0.2"/>
    <row r="1979" spans="1:6" ht="25.5" customHeight="1" x14ac:dyDescent="0.2">
      <c r="A1979" s="84" t="s">
        <v>8077</v>
      </c>
      <c r="B1979" s="85" t="s">
        <v>8078</v>
      </c>
      <c r="C1979" s="86" t="s">
        <v>4025</v>
      </c>
      <c r="D1979" s="87">
        <v>1</v>
      </c>
      <c r="E1979" s="88">
        <v>38000</v>
      </c>
      <c r="F1979" s="89">
        <f>+D1979*E1979</f>
        <v>38000</v>
      </c>
    </row>
    <row r="1980" spans="1:6" ht="409.6" hidden="1" customHeight="1" x14ac:dyDescent="0.2"/>
    <row r="1981" spans="1:6" ht="25.5" customHeight="1" x14ac:dyDescent="0.2">
      <c r="A1981" s="84" t="s">
        <v>8057</v>
      </c>
      <c r="B1981" s="85" t="s">
        <v>8058</v>
      </c>
      <c r="C1981" s="86" t="s">
        <v>9</v>
      </c>
      <c r="D1981" s="87">
        <v>1</v>
      </c>
      <c r="E1981" s="88">
        <v>2000</v>
      </c>
      <c r="F1981" s="89">
        <f>+D1981*E1981</f>
        <v>2000</v>
      </c>
    </row>
    <row r="1982" spans="1:6" ht="409.6" hidden="1" customHeight="1" x14ac:dyDescent="0.2"/>
    <row r="1983" spans="1:6" ht="25.5" customHeight="1" thickBot="1" x14ac:dyDescent="0.25">
      <c r="A1983" s="84" t="s">
        <v>8053</v>
      </c>
      <c r="B1983" s="85" t="s">
        <v>8054</v>
      </c>
      <c r="C1983" s="86" t="s">
        <v>9</v>
      </c>
      <c r="D1983" s="87">
        <v>0.01</v>
      </c>
      <c r="E1983" s="88">
        <v>59495</v>
      </c>
      <c r="F1983" s="89">
        <f>+D1983*E1983</f>
        <v>594.95000000000005</v>
      </c>
    </row>
    <row r="1984" spans="1:6" ht="409.6" hidden="1" customHeight="1" x14ac:dyDescent="0.2"/>
    <row r="1985" spans="1:6" ht="13.5" customHeight="1" thickBot="1" x14ac:dyDescent="0.25">
      <c r="A1985" s="90" t="s">
        <v>4883</v>
      </c>
      <c r="B1985" s="91"/>
      <c r="C1985" s="92">
        <v>58.604013281362803</v>
      </c>
      <c r="D1985" s="91"/>
      <c r="E1985" s="93" t="s">
        <v>4884</v>
      </c>
      <c r="F1985" s="94">
        <v>40595</v>
      </c>
    </row>
    <row r="1986" spans="1:6" ht="0.2" customHeight="1" x14ac:dyDescent="0.2"/>
    <row r="1987" spans="1:6" ht="12.75" customHeight="1" x14ac:dyDescent="0.2">
      <c r="A1987" s="80" t="s">
        <v>4871</v>
      </c>
      <c r="B1987" s="81" t="s">
        <v>4885</v>
      </c>
      <c r="C1987" s="82" t="s">
        <v>4870</v>
      </c>
      <c r="D1987" s="82" t="s">
        <v>4873</v>
      </c>
      <c r="E1987" s="82" t="s">
        <v>4874</v>
      </c>
      <c r="F1987" s="83" t="s">
        <v>4875</v>
      </c>
    </row>
    <row r="1988" spans="1:6" ht="409.6" hidden="1" customHeight="1" x14ac:dyDescent="0.2"/>
    <row r="1989" spans="1:6" ht="25.5" customHeight="1" thickBot="1" x14ac:dyDescent="0.25">
      <c r="A1989" s="84" t="s">
        <v>4912</v>
      </c>
      <c r="B1989" s="85" t="s">
        <v>4913</v>
      </c>
      <c r="C1989" s="86" t="s">
        <v>4888</v>
      </c>
      <c r="D1989" s="87">
        <v>0.13714000000000001</v>
      </c>
      <c r="E1989" s="88">
        <v>184277</v>
      </c>
      <c r="F1989" s="89">
        <f>+D1989*E1989</f>
        <v>25271.747780000002</v>
      </c>
    </row>
    <row r="1990" spans="1:6" ht="409.6" hidden="1" customHeight="1" x14ac:dyDescent="0.2"/>
    <row r="1991" spans="1:6" ht="13.5" customHeight="1" thickBot="1" x14ac:dyDescent="0.25">
      <c r="A1991" s="90" t="s">
        <v>4893</v>
      </c>
      <c r="B1991" s="91"/>
      <c r="C1991" s="92">
        <v>36.4833261152014</v>
      </c>
      <c r="D1991" s="91"/>
      <c r="E1991" s="93" t="s">
        <v>4884</v>
      </c>
      <c r="F1991" s="94">
        <v>25272</v>
      </c>
    </row>
    <row r="1992" spans="1:6" ht="0.2" customHeight="1" x14ac:dyDescent="0.2"/>
    <row r="1993" spans="1:6" ht="12.75" customHeight="1" x14ac:dyDescent="0.2">
      <c r="A1993" s="80" t="s">
        <v>4871</v>
      </c>
      <c r="B1993" s="81" t="s">
        <v>4894</v>
      </c>
      <c r="C1993" s="82" t="s">
        <v>4870</v>
      </c>
      <c r="D1993" s="82" t="s">
        <v>4873</v>
      </c>
      <c r="E1993" s="82" t="s">
        <v>4874</v>
      </c>
      <c r="F1993" s="83" t="s">
        <v>4875</v>
      </c>
    </row>
    <row r="1994" spans="1:6" ht="409.6" hidden="1" customHeight="1" x14ac:dyDescent="0.2"/>
    <row r="1995" spans="1:6" ht="25.5" customHeight="1" thickBot="1" x14ac:dyDescent="0.25">
      <c r="A1995" s="84" t="s">
        <v>4895</v>
      </c>
      <c r="B1995" s="85" t="s">
        <v>4896</v>
      </c>
      <c r="C1995" s="86" t="s">
        <v>4897</v>
      </c>
      <c r="D1995" s="87">
        <v>0.05</v>
      </c>
      <c r="E1995" s="88">
        <v>25272</v>
      </c>
      <c r="F1995" s="89">
        <f>+D1995*E1995</f>
        <v>1263.6000000000001</v>
      </c>
    </row>
    <row r="1996" spans="1:6" ht="409.6" hidden="1" customHeight="1" x14ac:dyDescent="0.2"/>
    <row r="1997" spans="1:6" ht="13.5" customHeight="1" thickBot="1" x14ac:dyDescent="0.25">
      <c r="A1997" s="90" t="s">
        <v>4898</v>
      </c>
      <c r="B1997" s="91"/>
      <c r="C1997" s="92">
        <v>1.8247437563158699</v>
      </c>
      <c r="D1997" s="91"/>
      <c r="E1997" s="93" t="s">
        <v>4884</v>
      </c>
      <c r="F1997" s="94">
        <v>1264</v>
      </c>
    </row>
    <row r="1998" spans="1:6" ht="0.2" customHeight="1" x14ac:dyDescent="0.2"/>
    <row r="1999" spans="1:6" ht="12.75" customHeight="1" x14ac:dyDescent="0.2">
      <c r="A1999" s="80" t="s">
        <v>4871</v>
      </c>
      <c r="B1999" s="81" t="s">
        <v>4899</v>
      </c>
      <c r="C1999" s="82" t="s">
        <v>4870</v>
      </c>
      <c r="D1999" s="82" t="s">
        <v>4873</v>
      </c>
      <c r="E1999" s="82" t="s">
        <v>4874</v>
      </c>
      <c r="F1999" s="83" t="s">
        <v>4875</v>
      </c>
    </row>
    <row r="2000" spans="1:6" ht="409.6" hidden="1" customHeight="1" x14ac:dyDescent="0.2"/>
    <row r="2001" spans="1:6" ht="25.5" customHeight="1" thickBot="1" x14ac:dyDescent="0.25">
      <c r="A2001" s="84" t="s">
        <v>2070</v>
      </c>
      <c r="B2001" s="85" t="s">
        <v>5074</v>
      </c>
      <c r="C2001" s="86" t="s">
        <v>109</v>
      </c>
      <c r="D2001" s="87">
        <v>0.05</v>
      </c>
      <c r="E2001" s="88">
        <v>42770</v>
      </c>
      <c r="F2001" s="89">
        <f>+D2001*E2001</f>
        <v>2138.5</v>
      </c>
    </row>
    <row r="2002" spans="1:6" ht="409.6" hidden="1" customHeight="1" x14ac:dyDescent="0.2"/>
    <row r="2003" spans="1:6" ht="13.5" customHeight="1" thickBot="1" x14ac:dyDescent="0.25">
      <c r="A2003" s="90" t="s">
        <v>4904</v>
      </c>
      <c r="B2003" s="91"/>
      <c r="C2003" s="92">
        <v>3.0879168471199701</v>
      </c>
      <c r="D2003" s="91"/>
      <c r="E2003" s="93" t="s">
        <v>4884</v>
      </c>
      <c r="F2003" s="94">
        <v>2139</v>
      </c>
    </row>
    <row r="2004" spans="1:6" ht="0.2" customHeight="1" thickBot="1" x14ac:dyDescent="0.25"/>
    <row r="2005" spans="1:6" ht="12.75" customHeight="1" thickBot="1" x14ac:dyDescent="0.3">
      <c r="A2005" s="157" t="s">
        <v>4909</v>
      </c>
      <c r="B2005" s="158"/>
      <c r="C2005" s="158"/>
      <c r="D2005" s="158"/>
      <c r="E2005" s="159">
        <v>69270</v>
      </c>
      <c r="F2005" s="160"/>
    </row>
    <row r="2006" spans="1:6" ht="12.75" customHeight="1" x14ac:dyDescent="0.2"/>
    <row r="2007" spans="1:6" ht="12.75" customHeight="1" x14ac:dyDescent="0.2"/>
    <row r="2008" spans="1:6" ht="409.6" hidden="1" customHeight="1" x14ac:dyDescent="0.2"/>
    <row r="2009" spans="1:6" ht="12.75" customHeight="1" x14ac:dyDescent="0.25">
      <c r="A2009" s="144" t="s">
        <v>4868</v>
      </c>
      <c r="B2009" s="145"/>
      <c r="C2009" s="145"/>
      <c r="D2009" s="145"/>
      <c r="E2009" s="146"/>
      <c r="F2009" s="147"/>
    </row>
    <row r="2010" spans="1:6" ht="12.75" customHeight="1" x14ac:dyDescent="0.2">
      <c r="A2010" s="138" t="s">
        <v>4738</v>
      </c>
      <c r="B2010" s="139"/>
      <c r="C2010" s="139"/>
      <c r="D2010" s="140"/>
      <c r="E2010" s="76" t="s">
        <v>4869</v>
      </c>
      <c r="F2010" s="77" t="s">
        <v>4870</v>
      </c>
    </row>
    <row r="2011" spans="1:6" ht="12.75" customHeight="1" x14ac:dyDescent="0.2">
      <c r="A2011" s="141"/>
      <c r="B2011" s="142"/>
      <c r="C2011" s="142"/>
      <c r="D2011" s="143"/>
      <c r="E2011" s="78" t="s">
        <v>9032</v>
      </c>
      <c r="F2011" s="79" t="s">
        <v>9</v>
      </c>
    </row>
    <row r="2012" spans="1:6" ht="409.6" hidden="1" customHeight="1" x14ac:dyDescent="0.2"/>
    <row r="2013" spans="1:6" ht="12.75" customHeight="1" x14ac:dyDescent="0.2">
      <c r="A2013" s="80" t="s">
        <v>4871</v>
      </c>
      <c r="B2013" s="81" t="s">
        <v>4872</v>
      </c>
      <c r="C2013" s="82" t="s">
        <v>4870</v>
      </c>
      <c r="D2013" s="82" t="s">
        <v>4873</v>
      </c>
      <c r="E2013" s="82" t="s">
        <v>4874</v>
      </c>
      <c r="F2013" s="83" t="s">
        <v>4875</v>
      </c>
    </row>
    <row r="2014" spans="1:6" ht="409.6" hidden="1" customHeight="1" x14ac:dyDescent="0.2"/>
    <row r="2015" spans="1:6" ht="25.5" customHeight="1" x14ac:dyDescent="0.2">
      <c r="A2015" s="84" t="s">
        <v>8079</v>
      </c>
      <c r="B2015" s="85" t="s">
        <v>8080</v>
      </c>
      <c r="C2015" s="86" t="s">
        <v>9</v>
      </c>
      <c r="D2015" s="87">
        <v>1</v>
      </c>
      <c r="E2015" s="88">
        <v>290012</v>
      </c>
      <c r="F2015" s="89">
        <f>+D2015*E2015</f>
        <v>290012</v>
      </c>
    </row>
    <row r="2016" spans="1:6" ht="409.6" hidden="1" customHeight="1" x14ac:dyDescent="0.2"/>
    <row r="2017" spans="1:6" ht="25.5" customHeight="1" thickBot="1" x14ac:dyDescent="0.25">
      <c r="A2017" s="84" t="s">
        <v>5154</v>
      </c>
      <c r="B2017" s="85" t="s">
        <v>5155</v>
      </c>
      <c r="C2017" s="86" t="s">
        <v>106</v>
      </c>
      <c r="D2017" s="87">
        <v>6.1420000000000002E-2</v>
      </c>
      <c r="E2017" s="88">
        <v>405694</v>
      </c>
      <c r="F2017" s="89">
        <f>+D2017*E2017</f>
        <v>24917.725480000001</v>
      </c>
    </row>
    <row r="2018" spans="1:6" ht="409.6" hidden="1" customHeight="1" x14ac:dyDescent="0.2"/>
    <row r="2019" spans="1:6" ht="13.5" customHeight="1" thickBot="1" x14ac:dyDescent="0.25">
      <c r="A2019" s="90" t="s">
        <v>4883</v>
      </c>
      <c r="B2019" s="91"/>
      <c r="C2019" s="92">
        <v>88.788208560521895</v>
      </c>
      <c r="D2019" s="91"/>
      <c r="E2019" s="93" t="s">
        <v>4884</v>
      </c>
      <c r="F2019" s="94">
        <v>314930</v>
      </c>
    </row>
    <row r="2020" spans="1:6" ht="0.2" customHeight="1" x14ac:dyDescent="0.2"/>
    <row r="2021" spans="1:6" ht="12.75" customHeight="1" x14ac:dyDescent="0.2">
      <c r="A2021" s="80" t="s">
        <v>4871</v>
      </c>
      <c r="B2021" s="81" t="s">
        <v>4885</v>
      </c>
      <c r="C2021" s="82" t="s">
        <v>4870</v>
      </c>
      <c r="D2021" s="82" t="s">
        <v>4873</v>
      </c>
      <c r="E2021" s="82" t="s">
        <v>4874</v>
      </c>
      <c r="F2021" s="83" t="s">
        <v>4875</v>
      </c>
    </row>
    <row r="2022" spans="1:6" ht="409.6" hidden="1" customHeight="1" x14ac:dyDescent="0.2"/>
    <row r="2023" spans="1:6" ht="25.5" customHeight="1" thickBot="1" x14ac:dyDescent="0.25">
      <c r="A2023" s="84" t="s">
        <v>4912</v>
      </c>
      <c r="B2023" s="85" t="s">
        <v>4913</v>
      </c>
      <c r="C2023" s="86" t="s">
        <v>4888</v>
      </c>
      <c r="D2023" s="87">
        <v>0.2</v>
      </c>
      <c r="E2023" s="88">
        <v>184277</v>
      </c>
      <c r="F2023" s="89">
        <f>+D2023*E2023</f>
        <v>36855.4</v>
      </c>
    </row>
    <row r="2024" spans="1:6" ht="409.6" hidden="1" customHeight="1" x14ac:dyDescent="0.2"/>
    <row r="2025" spans="1:6" ht="13.5" customHeight="1" thickBot="1" x14ac:dyDescent="0.25">
      <c r="A2025" s="90" t="s">
        <v>4893</v>
      </c>
      <c r="B2025" s="91"/>
      <c r="C2025" s="92">
        <v>10.390529408116199</v>
      </c>
      <c r="D2025" s="91"/>
      <c r="E2025" s="93" t="s">
        <v>4884</v>
      </c>
      <c r="F2025" s="94">
        <v>36855</v>
      </c>
    </row>
    <row r="2026" spans="1:6" ht="0.2" customHeight="1" x14ac:dyDescent="0.2"/>
    <row r="2027" spans="1:6" ht="12.75" customHeight="1" x14ac:dyDescent="0.2">
      <c r="A2027" s="80" t="s">
        <v>4871</v>
      </c>
      <c r="B2027" s="81" t="s">
        <v>4894</v>
      </c>
      <c r="C2027" s="82" t="s">
        <v>4870</v>
      </c>
      <c r="D2027" s="82" t="s">
        <v>4873</v>
      </c>
      <c r="E2027" s="82" t="s">
        <v>4874</v>
      </c>
      <c r="F2027" s="83" t="s">
        <v>4875</v>
      </c>
    </row>
    <row r="2028" spans="1:6" ht="409.6" hidden="1" customHeight="1" x14ac:dyDescent="0.2"/>
    <row r="2029" spans="1:6" ht="25.5" customHeight="1" thickBot="1" x14ac:dyDescent="0.25">
      <c r="A2029" s="84" t="s">
        <v>4895</v>
      </c>
      <c r="B2029" s="85" t="s">
        <v>4896</v>
      </c>
      <c r="C2029" s="86" t="s">
        <v>4897</v>
      </c>
      <c r="D2029" s="87">
        <v>0.05</v>
      </c>
      <c r="E2029" s="88">
        <v>36855</v>
      </c>
      <c r="F2029" s="89">
        <f>+D2029*E2029</f>
        <v>1842.75</v>
      </c>
    </row>
    <row r="2030" spans="1:6" ht="409.6" hidden="1" customHeight="1" x14ac:dyDescent="0.2"/>
    <row r="2031" spans="1:6" ht="13.5" customHeight="1" thickBot="1" x14ac:dyDescent="0.25">
      <c r="A2031" s="90" t="s">
        <v>4898</v>
      </c>
      <c r="B2031" s="91"/>
      <c r="C2031" s="92">
        <v>0.51959695290077801</v>
      </c>
      <c r="D2031" s="91"/>
      <c r="E2031" s="93" t="s">
        <v>4884</v>
      </c>
      <c r="F2031" s="94">
        <v>1843</v>
      </c>
    </row>
    <row r="2032" spans="1:6" ht="0.2" customHeight="1" x14ac:dyDescent="0.2"/>
    <row r="2033" spans="1:6" ht="12.75" customHeight="1" x14ac:dyDescent="0.2">
      <c r="A2033" s="80" t="s">
        <v>4871</v>
      </c>
      <c r="B2033" s="81" t="s">
        <v>4905</v>
      </c>
      <c r="C2033" s="82" t="s">
        <v>4870</v>
      </c>
      <c r="D2033" s="82" t="s">
        <v>4873</v>
      </c>
      <c r="E2033" s="82" t="s">
        <v>4874</v>
      </c>
      <c r="F2033" s="83" t="s">
        <v>4875</v>
      </c>
    </row>
    <row r="2034" spans="1:6" ht="409.6" hidden="1" customHeight="1" x14ac:dyDescent="0.2"/>
    <row r="2035" spans="1:6" ht="25.5" customHeight="1" thickBot="1" x14ac:dyDescent="0.25">
      <c r="A2035" s="84" t="s">
        <v>4949</v>
      </c>
      <c r="B2035" s="85" t="s">
        <v>4950</v>
      </c>
      <c r="C2035" s="86" t="s">
        <v>9</v>
      </c>
      <c r="D2035" s="87">
        <v>0.5</v>
      </c>
      <c r="E2035" s="88">
        <v>2140</v>
      </c>
      <c r="F2035" s="89">
        <f>+D2035*E2035</f>
        <v>1070</v>
      </c>
    </row>
    <row r="2036" spans="1:6" ht="409.6" hidden="1" customHeight="1" x14ac:dyDescent="0.2"/>
    <row r="2037" spans="1:6" ht="13.5" customHeight="1" thickBot="1" x14ac:dyDescent="0.25">
      <c r="A2037" s="90" t="s">
        <v>4908</v>
      </c>
      <c r="B2037" s="91"/>
      <c r="C2037" s="92">
        <v>0.30166507846111301</v>
      </c>
      <c r="D2037" s="91"/>
      <c r="E2037" s="93" t="s">
        <v>4884</v>
      </c>
      <c r="F2037" s="94">
        <v>1070</v>
      </c>
    </row>
    <row r="2038" spans="1:6" ht="0.2" customHeight="1" thickBot="1" x14ac:dyDescent="0.25"/>
    <row r="2039" spans="1:6" ht="12.75" customHeight="1" thickBot="1" x14ac:dyDescent="0.3">
      <c r="A2039" s="157" t="s">
        <v>4909</v>
      </c>
      <c r="B2039" s="158"/>
      <c r="C2039" s="158"/>
      <c r="D2039" s="158"/>
      <c r="E2039" s="159">
        <v>354698</v>
      </c>
      <c r="F2039" s="160"/>
    </row>
    <row r="2040" spans="1:6" ht="12.75" customHeight="1" x14ac:dyDescent="0.2"/>
    <row r="2041" spans="1:6" ht="12.75" customHeight="1" x14ac:dyDescent="0.2"/>
    <row r="2042" spans="1:6" ht="409.6" hidden="1" customHeight="1" x14ac:dyDescent="0.2"/>
    <row r="2043" spans="1:6" ht="12.75" customHeight="1" x14ac:dyDescent="0.25">
      <c r="A2043" s="144" t="s">
        <v>4868</v>
      </c>
      <c r="B2043" s="145"/>
      <c r="C2043" s="145"/>
      <c r="D2043" s="145"/>
      <c r="E2043" s="146"/>
      <c r="F2043" s="147"/>
    </row>
    <row r="2044" spans="1:6" ht="12.75" customHeight="1" x14ac:dyDescent="0.2">
      <c r="A2044" s="138" t="s">
        <v>4739</v>
      </c>
      <c r="B2044" s="139"/>
      <c r="C2044" s="139"/>
      <c r="D2044" s="140"/>
      <c r="E2044" s="76" t="s">
        <v>4869</v>
      </c>
      <c r="F2044" s="77" t="s">
        <v>4870</v>
      </c>
    </row>
    <row r="2045" spans="1:6" ht="12.75" customHeight="1" x14ac:dyDescent="0.2">
      <c r="A2045" s="141"/>
      <c r="B2045" s="142"/>
      <c r="C2045" s="142"/>
      <c r="D2045" s="143"/>
      <c r="E2045" s="78" t="s">
        <v>9033</v>
      </c>
      <c r="F2045" s="79" t="s">
        <v>9</v>
      </c>
    </row>
    <row r="2046" spans="1:6" ht="409.6" hidden="1" customHeight="1" x14ac:dyDescent="0.2"/>
    <row r="2047" spans="1:6" ht="12.75" customHeight="1" x14ac:dyDescent="0.2">
      <c r="A2047" s="80" t="s">
        <v>4871</v>
      </c>
      <c r="B2047" s="81" t="s">
        <v>4872</v>
      </c>
      <c r="C2047" s="82" t="s">
        <v>4870</v>
      </c>
      <c r="D2047" s="82" t="s">
        <v>4873</v>
      </c>
      <c r="E2047" s="82" t="s">
        <v>4874</v>
      </c>
      <c r="F2047" s="83" t="s">
        <v>4875</v>
      </c>
    </row>
    <row r="2048" spans="1:6" ht="409.6" hidden="1" customHeight="1" x14ac:dyDescent="0.2"/>
    <row r="2049" spans="1:6" ht="25.5" customHeight="1" x14ac:dyDescent="0.2">
      <c r="A2049" s="84" t="s">
        <v>8079</v>
      </c>
      <c r="B2049" s="85" t="s">
        <v>8080</v>
      </c>
      <c r="C2049" s="86" t="s">
        <v>9</v>
      </c>
      <c r="D2049" s="87">
        <v>1</v>
      </c>
      <c r="E2049" s="88">
        <v>290012</v>
      </c>
      <c r="F2049" s="89">
        <f>+D2049*E2049</f>
        <v>290012</v>
      </c>
    </row>
    <row r="2050" spans="1:6" ht="409.6" hidden="1" customHeight="1" x14ac:dyDescent="0.2"/>
    <row r="2051" spans="1:6" ht="25.5" customHeight="1" thickBot="1" x14ac:dyDescent="0.25">
      <c r="A2051" s="84" t="s">
        <v>5154</v>
      </c>
      <c r="B2051" s="85" t="s">
        <v>5155</v>
      </c>
      <c r="C2051" s="86" t="s">
        <v>106</v>
      </c>
      <c r="D2051" s="87">
        <v>6.1420000000000002E-2</v>
      </c>
      <c r="E2051" s="88">
        <v>405694</v>
      </c>
      <c r="F2051" s="89">
        <f>+D2051*E2051</f>
        <v>24917.725480000001</v>
      </c>
    </row>
    <row r="2052" spans="1:6" ht="409.6" hidden="1" customHeight="1" x14ac:dyDescent="0.2"/>
    <row r="2053" spans="1:6" ht="13.5" customHeight="1" thickBot="1" x14ac:dyDescent="0.25">
      <c r="A2053" s="90" t="s">
        <v>4883</v>
      </c>
      <c r="B2053" s="91"/>
      <c r="C2053" s="92">
        <v>88.788208560521895</v>
      </c>
      <c r="D2053" s="91"/>
      <c r="E2053" s="93" t="s">
        <v>4884</v>
      </c>
      <c r="F2053" s="94">
        <v>314930</v>
      </c>
    </row>
    <row r="2054" spans="1:6" ht="0.2" customHeight="1" x14ac:dyDescent="0.2"/>
    <row r="2055" spans="1:6" ht="12.75" customHeight="1" x14ac:dyDescent="0.2">
      <c r="A2055" s="80" t="s">
        <v>4871</v>
      </c>
      <c r="B2055" s="81" t="s">
        <v>4885</v>
      </c>
      <c r="C2055" s="82" t="s">
        <v>4870</v>
      </c>
      <c r="D2055" s="82" t="s">
        <v>4873</v>
      </c>
      <c r="E2055" s="82" t="s">
        <v>4874</v>
      </c>
      <c r="F2055" s="83" t="s">
        <v>4875</v>
      </c>
    </row>
    <row r="2056" spans="1:6" ht="409.6" hidden="1" customHeight="1" x14ac:dyDescent="0.2"/>
    <row r="2057" spans="1:6" ht="25.5" customHeight="1" thickBot="1" x14ac:dyDescent="0.25">
      <c r="A2057" s="84" t="s">
        <v>4912</v>
      </c>
      <c r="B2057" s="85" t="s">
        <v>4913</v>
      </c>
      <c r="C2057" s="86" t="s">
        <v>4888</v>
      </c>
      <c r="D2057" s="87">
        <v>0.2</v>
      </c>
      <c r="E2057" s="88">
        <v>184277</v>
      </c>
      <c r="F2057" s="89">
        <f>+D2057*E2057</f>
        <v>36855.4</v>
      </c>
    </row>
    <row r="2058" spans="1:6" ht="409.6" hidden="1" customHeight="1" x14ac:dyDescent="0.2"/>
    <row r="2059" spans="1:6" ht="13.5" customHeight="1" thickBot="1" x14ac:dyDescent="0.25">
      <c r="A2059" s="90" t="s">
        <v>4893</v>
      </c>
      <c r="B2059" s="91"/>
      <c r="C2059" s="92">
        <v>10.390529408116199</v>
      </c>
      <c r="D2059" s="91"/>
      <c r="E2059" s="93" t="s">
        <v>4884</v>
      </c>
      <c r="F2059" s="94">
        <v>36855</v>
      </c>
    </row>
    <row r="2060" spans="1:6" ht="0.2" customHeight="1" x14ac:dyDescent="0.2"/>
    <row r="2061" spans="1:6" ht="12.75" customHeight="1" x14ac:dyDescent="0.2">
      <c r="A2061" s="80" t="s">
        <v>4871</v>
      </c>
      <c r="B2061" s="81" t="s">
        <v>4894</v>
      </c>
      <c r="C2061" s="82" t="s">
        <v>4870</v>
      </c>
      <c r="D2061" s="82" t="s">
        <v>4873</v>
      </c>
      <c r="E2061" s="82" t="s">
        <v>4874</v>
      </c>
      <c r="F2061" s="83" t="s">
        <v>4875</v>
      </c>
    </row>
    <row r="2062" spans="1:6" ht="409.6" hidden="1" customHeight="1" x14ac:dyDescent="0.2"/>
    <row r="2063" spans="1:6" ht="25.5" customHeight="1" thickBot="1" x14ac:dyDescent="0.25">
      <c r="A2063" s="84" t="s">
        <v>4895</v>
      </c>
      <c r="B2063" s="85" t="s">
        <v>4896</v>
      </c>
      <c r="C2063" s="86" t="s">
        <v>4897</v>
      </c>
      <c r="D2063" s="87">
        <v>0.05</v>
      </c>
      <c r="E2063" s="88">
        <v>36855</v>
      </c>
      <c r="F2063" s="89">
        <f>+D2063*E2063</f>
        <v>1842.75</v>
      </c>
    </row>
    <row r="2064" spans="1:6" ht="409.6" hidden="1" customHeight="1" x14ac:dyDescent="0.2"/>
    <row r="2065" spans="1:6" ht="13.5" customHeight="1" thickBot="1" x14ac:dyDescent="0.25">
      <c r="A2065" s="90" t="s">
        <v>4898</v>
      </c>
      <c r="B2065" s="91"/>
      <c r="C2065" s="92">
        <v>0.51959695290077801</v>
      </c>
      <c r="D2065" s="91"/>
      <c r="E2065" s="93" t="s">
        <v>4884</v>
      </c>
      <c r="F2065" s="94">
        <v>1843</v>
      </c>
    </row>
    <row r="2066" spans="1:6" ht="0.2" customHeight="1" x14ac:dyDescent="0.2"/>
    <row r="2067" spans="1:6" ht="12.75" customHeight="1" x14ac:dyDescent="0.2">
      <c r="A2067" s="80" t="s">
        <v>4871</v>
      </c>
      <c r="B2067" s="81" t="s">
        <v>4905</v>
      </c>
      <c r="C2067" s="82" t="s">
        <v>4870</v>
      </c>
      <c r="D2067" s="82" t="s">
        <v>4873</v>
      </c>
      <c r="E2067" s="82" t="s">
        <v>4874</v>
      </c>
      <c r="F2067" s="83" t="s">
        <v>4875</v>
      </c>
    </row>
    <row r="2068" spans="1:6" ht="409.6" hidden="1" customHeight="1" x14ac:dyDescent="0.2"/>
    <row r="2069" spans="1:6" ht="25.5" customHeight="1" thickBot="1" x14ac:dyDescent="0.25">
      <c r="A2069" s="84" t="s">
        <v>4949</v>
      </c>
      <c r="B2069" s="85" t="s">
        <v>4950</v>
      </c>
      <c r="C2069" s="86" t="s">
        <v>9</v>
      </c>
      <c r="D2069" s="87">
        <v>0.5</v>
      </c>
      <c r="E2069" s="88">
        <v>2140</v>
      </c>
      <c r="F2069" s="89">
        <f>+D2069*E2069</f>
        <v>1070</v>
      </c>
    </row>
    <row r="2070" spans="1:6" ht="409.6" hidden="1" customHeight="1" x14ac:dyDescent="0.2"/>
    <row r="2071" spans="1:6" ht="13.5" customHeight="1" thickBot="1" x14ac:dyDescent="0.25">
      <c r="A2071" s="90" t="s">
        <v>4908</v>
      </c>
      <c r="B2071" s="91"/>
      <c r="C2071" s="92">
        <v>0.30166507846111301</v>
      </c>
      <c r="D2071" s="91"/>
      <c r="E2071" s="93" t="s">
        <v>4884</v>
      </c>
      <c r="F2071" s="94">
        <v>1070</v>
      </c>
    </row>
    <row r="2072" spans="1:6" ht="0.2" customHeight="1" thickBot="1" x14ac:dyDescent="0.25"/>
    <row r="2073" spans="1:6" ht="12.75" customHeight="1" thickBot="1" x14ac:dyDescent="0.3">
      <c r="A2073" s="157" t="s">
        <v>4909</v>
      </c>
      <c r="B2073" s="158"/>
      <c r="C2073" s="158"/>
      <c r="D2073" s="158"/>
      <c r="E2073" s="159">
        <v>354698</v>
      </c>
      <c r="F2073" s="160"/>
    </row>
    <row r="2074" spans="1:6" ht="12.75" customHeight="1" x14ac:dyDescent="0.2"/>
    <row r="2075" spans="1:6" ht="12.75" customHeight="1" x14ac:dyDescent="0.2"/>
    <row r="2076" spans="1:6" ht="409.6" hidden="1" customHeight="1" x14ac:dyDescent="0.2"/>
    <row r="2077" spans="1:6" ht="4.9000000000000004" customHeight="1" x14ac:dyDescent="0.2"/>
    <row r="2078" spans="1:6" ht="12.75" customHeight="1" x14ac:dyDescent="0.25">
      <c r="A2078" s="144" t="s">
        <v>4868</v>
      </c>
      <c r="B2078" s="145"/>
      <c r="C2078" s="145"/>
      <c r="D2078" s="145"/>
      <c r="E2078" s="146"/>
      <c r="F2078" s="147"/>
    </row>
    <row r="2079" spans="1:6" ht="12.75" customHeight="1" x14ac:dyDescent="0.2">
      <c r="A2079" s="138" t="s">
        <v>4740</v>
      </c>
      <c r="B2079" s="139"/>
      <c r="C2079" s="139"/>
      <c r="D2079" s="140"/>
      <c r="E2079" s="76" t="s">
        <v>4869</v>
      </c>
      <c r="F2079" s="77" t="s">
        <v>4870</v>
      </c>
    </row>
    <row r="2080" spans="1:6" ht="12.75" customHeight="1" x14ac:dyDescent="0.2">
      <c r="A2080" s="141"/>
      <c r="B2080" s="142"/>
      <c r="C2080" s="142"/>
      <c r="D2080" s="143"/>
      <c r="E2080" s="78" t="s">
        <v>9034</v>
      </c>
      <c r="F2080" s="79" t="s">
        <v>9</v>
      </c>
    </row>
    <row r="2081" spans="1:6" ht="409.6" hidden="1" customHeight="1" x14ac:dyDescent="0.2"/>
    <row r="2082" spans="1:6" ht="12.75" customHeight="1" x14ac:dyDescent="0.2">
      <c r="A2082" s="80" t="s">
        <v>4871</v>
      </c>
      <c r="B2082" s="81" t="s">
        <v>4872</v>
      </c>
      <c r="C2082" s="82" t="s">
        <v>4870</v>
      </c>
      <c r="D2082" s="82" t="s">
        <v>4873</v>
      </c>
      <c r="E2082" s="82" t="s">
        <v>4874</v>
      </c>
      <c r="F2082" s="83" t="s">
        <v>4875</v>
      </c>
    </row>
    <row r="2083" spans="1:6" ht="409.6" hidden="1" customHeight="1" x14ac:dyDescent="0.2"/>
    <row r="2084" spans="1:6" ht="25.5" customHeight="1" x14ac:dyDescent="0.2">
      <c r="A2084" s="84" t="s">
        <v>8081</v>
      </c>
      <c r="B2084" s="85" t="s">
        <v>8082</v>
      </c>
      <c r="C2084" s="86" t="s">
        <v>9</v>
      </c>
      <c r="D2084" s="87">
        <v>1</v>
      </c>
      <c r="E2084" s="88">
        <v>311115</v>
      </c>
      <c r="F2084" s="89">
        <f>+D2084*E2084</f>
        <v>311115</v>
      </c>
    </row>
    <row r="2085" spans="1:6" ht="409.6" hidden="1" customHeight="1" x14ac:dyDescent="0.2"/>
    <row r="2086" spans="1:6" ht="25.5" customHeight="1" thickBot="1" x14ac:dyDescent="0.25">
      <c r="A2086" s="84" t="s">
        <v>5154</v>
      </c>
      <c r="B2086" s="85" t="s">
        <v>5155</v>
      </c>
      <c r="C2086" s="86" t="s">
        <v>106</v>
      </c>
      <c r="D2086" s="87">
        <v>0.14899999999999999</v>
      </c>
      <c r="E2086" s="88">
        <v>405694</v>
      </c>
      <c r="F2086" s="89">
        <f>+D2086*E2086</f>
        <v>60448.405999999995</v>
      </c>
    </row>
    <row r="2087" spans="1:6" ht="409.6" hidden="1" customHeight="1" x14ac:dyDescent="0.2"/>
    <row r="2088" spans="1:6" ht="13.5" customHeight="1" thickBot="1" x14ac:dyDescent="0.25">
      <c r="A2088" s="90" t="s">
        <v>4883</v>
      </c>
      <c r="B2088" s="91"/>
      <c r="C2088" s="92">
        <v>83.310650071637298</v>
      </c>
      <c r="D2088" s="91"/>
      <c r="E2088" s="93" t="s">
        <v>4884</v>
      </c>
      <c r="F2088" s="94">
        <v>371563</v>
      </c>
    </row>
    <row r="2089" spans="1:6" ht="0.2" customHeight="1" x14ac:dyDescent="0.2"/>
    <row r="2090" spans="1:6" ht="12.75" customHeight="1" x14ac:dyDescent="0.2">
      <c r="A2090" s="80" t="s">
        <v>4871</v>
      </c>
      <c r="B2090" s="81" t="s">
        <v>4885</v>
      </c>
      <c r="C2090" s="82" t="s">
        <v>4870</v>
      </c>
      <c r="D2090" s="82" t="s">
        <v>4873</v>
      </c>
      <c r="E2090" s="82" t="s">
        <v>4874</v>
      </c>
      <c r="F2090" s="83" t="s">
        <v>4875</v>
      </c>
    </row>
    <row r="2091" spans="1:6" ht="409.6" hidden="1" customHeight="1" x14ac:dyDescent="0.2"/>
    <row r="2092" spans="1:6" ht="25.5" customHeight="1" thickBot="1" x14ac:dyDescent="0.25">
      <c r="A2092" s="84" t="s">
        <v>4912</v>
      </c>
      <c r="B2092" s="85" t="s">
        <v>4913</v>
      </c>
      <c r="C2092" s="86" t="s">
        <v>4888</v>
      </c>
      <c r="D2092" s="87">
        <v>0.37916</v>
      </c>
      <c r="E2092" s="88">
        <v>184277</v>
      </c>
      <c r="F2092" s="89">
        <f>+D2092*E2092</f>
        <v>69870.467319999996</v>
      </c>
    </row>
    <row r="2093" spans="1:6" ht="409.6" hidden="1" customHeight="1" x14ac:dyDescent="0.2"/>
    <row r="2094" spans="1:6" ht="13.5" customHeight="1" thickBot="1" x14ac:dyDescent="0.25">
      <c r="A2094" s="90" t="s">
        <v>4893</v>
      </c>
      <c r="B2094" s="91"/>
      <c r="C2094" s="92">
        <v>15.666024659358699</v>
      </c>
      <c r="D2094" s="91"/>
      <c r="E2094" s="93" t="s">
        <v>4884</v>
      </c>
      <c r="F2094" s="94">
        <v>69870</v>
      </c>
    </row>
    <row r="2095" spans="1:6" ht="0.2" customHeight="1" x14ac:dyDescent="0.2"/>
    <row r="2096" spans="1:6" ht="12.75" customHeight="1" x14ac:dyDescent="0.2">
      <c r="A2096" s="80" t="s">
        <v>4871</v>
      </c>
      <c r="B2096" s="81" t="s">
        <v>4894</v>
      </c>
      <c r="C2096" s="82" t="s">
        <v>4870</v>
      </c>
      <c r="D2096" s="82" t="s">
        <v>4873</v>
      </c>
      <c r="E2096" s="82" t="s">
        <v>4874</v>
      </c>
      <c r="F2096" s="83" t="s">
        <v>4875</v>
      </c>
    </row>
    <row r="2097" spans="1:6" ht="409.6" hidden="1" customHeight="1" x14ac:dyDescent="0.2"/>
    <row r="2098" spans="1:6" ht="25.5" customHeight="1" thickBot="1" x14ac:dyDescent="0.25">
      <c r="A2098" s="84" t="s">
        <v>4895</v>
      </c>
      <c r="B2098" s="85" t="s">
        <v>4896</v>
      </c>
      <c r="C2098" s="86" t="s">
        <v>4897</v>
      </c>
      <c r="D2098" s="87">
        <v>0.05</v>
      </c>
      <c r="E2098" s="88">
        <v>69870</v>
      </c>
      <c r="F2098" s="89">
        <f>+D2098*E2098</f>
        <v>3493.5</v>
      </c>
    </row>
    <row r="2099" spans="1:6" ht="409.6" hidden="1" customHeight="1" x14ac:dyDescent="0.2"/>
    <row r="2100" spans="1:6" ht="13.5" customHeight="1" thickBot="1" x14ac:dyDescent="0.25">
      <c r="A2100" s="90" t="s">
        <v>4898</v>
      </c>
      <c r="B2100" s="91"/>
      <c r="C2100" s="92">
        <v>0.78341334134534502</v>
      </c>
      <c r="D2100" s="91"/>
      <c r="E2100" s="93" t="s">
        <v>4884</v>
      </c>
      <c r="F2100" s="94">
        <v>3494</v>
      </c>
    </row>
    <row r="2101" spans="1:6" ht="0.2" customHeight="1" x14ac:dyDescent="0.2"/>
    <row r="2102" spans="1:6" ht="12.75" customHeight="1" x14ac:dyDescent="0.2">
      <c r="A2102" s="80" t="s">
        <v>4871</v>
      </c>
      <c r="B2102" s="81" t="s">
        <v>4905</v>
      </c>
      <c r="C2102" s="82" t="s">
        <v>4870</v>
      </c>
      <c r="D2102" s="82" t="s">
        <v>4873</v>
      </c>
      <c r="E2102" s="82" t="s">
        <v>4874</v>
      </c>
      <c r="F2102" s="83" t="s">
        <v>4875</v>
      </c>
    </row>
    <row r="2103" spans="1:6" ht="409.6" hidden="1" customHeight="1" x14ac:dyDescent="0.2"/>
    <row r="2104" spans="1:6" ht="25.5" customHeight="1" thickBot="1" x14ac:dyDescent="0.25">
      <c r="A2104" s="84" t="s">
        <v>4949</v>
      </c>
      <c r="B2104" s="85" t="s">
        <v>4950</v>
      </c>
      <c r="C2104" s="86" t="s">
        <v>9</v>
      </c>
      <c r="D2104" s="87">
        <v>0.5</v>
      </c>
      <c r="E2104" s="88">
        <v>2140</v>
      </c>
      <c r="F2104" s="89">
        <f>+D2104*E2104</f>
        <v>1070</v>
      </c>
    </row>
    <row r="2105" spans="1:6" ht="409.6" hidden="1" customHeight="1" x14ac:dyDescent="0.2"/>
    <row r="2106" spans="1:6" ht="13.5" customHeight="1" thickBot="1" x14ac:dyDescent="0.25">
      <c r="A2106" s="90" t="s">
        <v>4908</v>
      </c>
      <c r="B2106" s="91"/>
      <c r="C2106" s="92">
        <v>0.239911927658706</v>
      </c>
      <c r="D2106" s="91"/>
      <c r="E2106" s="93" t="s">
        <v>4884</v>
      </c>
      <c r="F2106" s="94">
        <v>1070</v>
      </c>
    </row>
    <row r="2107" spans="1:6" ht="0.2" customHeight="1" thickBot="1" x14ac:dyDescent="0.25"/>
    <row r="2108" spans="1:6" ht="12.75" customHeight="1" thickBot="1" x14ac:dyDescent="0.3">
      <c r="A2108" s="157" t="s">
        <v>4909</v>
      </c>
      <c r="B2108" s="158"/>
      <c r="C2108" s="158"/>
      <c r="D2108" s="158"/>
      <c r="E2108" s="159">
        <v>445997</v>
      </c>
      <c r="F2108" s="160"/>
    </row>
    <row r="2109" spans="1:6" ht="12.75" customHeight="1" x14ac:dyDescent="0.2"/>
    <row r="2110" spans="1:6" ht="12.75" customHeight="1" x14ac:dyDescent="0.2"/>
    <row r="2111" spans="1:6" ht="409.6" hidden="1" customHeight="1" x14ac:dyDescent="0.2"/>
    <row r="2112" spans="1:6" ht="12.75" customHeight="1" x14ac:dyDescent="0.25">
      <c r="A2112" s="144" t="s">
        <v>4868</v>
      </c>
      <c r="B2112" s="145"/>
      <c r="C2112" s="145"/>
      <c r="D2112" s="145"/>
      <c r="E2112" s="146"/>
      <c r="F2112" s="147"/>
    </row>
    <row r="2113" spans="1:6" ht="12.75" customHeight="1" x14ac:dyDescent="0.2">
      <c r="A2113" s="138" t="s">
        <v>4741</v>
      </c>
      <c r="B2113" s="139"/>
      <c r="C2113" s="139"/>
      <c r="D2113" s="140"/>
      <c r="E2113" s="76" t="s">
        <v>4869</v>
      </c>
      <c r="F2113" s="77" t="s">
        <v>4870</v>
      </c>
    </row>
    <row r="2114" spans="1:6" ht="12.75" customHeight="1" x14ac:dyDescent="0.2">
      <c r="A2114" s="141"/>
      <c r="B2114" s="142"/>
      <c r="C2114" s="142"/>
      <c r="D2114" s="143"/>
      <c r="E2114" s="78" t="s">
        <v>9035</v>
      </c>
      <c r="F2114" s="79" t="s">
        <v>9</v>
      </c>
    </row>
    <row r="2115" spans="1:6" ht="409.6" hidden="1" customHeight="1" x14ac:dyDescent="0.2"/>
    <row r="2116" spans="1:6" ht="12.75" customHeight="1" x14ac:dyDescent="0.2">
      <c r="A2116" s="80" t="s">
        <v>4871</v>
      </c>
      <c r="B2116" s="81" t="s">
        <v>4872</v>
      </c>
      <c r="C2116" s="82" t="s">
        <v>4870</v>
      </c>
      <c r="D2116" s="82" t="s">
        <v>4873</v>
      </c>
      <c r="E2116" s="82" t="s">
        <v>4874</v>
      </c>
      <c r="F2116" s="83" t="s">
        <v>4875</v>
      </c>
    </row>
    <row r="2117" spans="1:6" ht="409.6" hidden="1" customHeight="1" x14ac:dyDescent="0.2"/>
    <row r="2118" spans="1:6" ht="25.5" customHeight="1" x14ac:dyDescent="0.2">
      <c r="A2118" s="84" t="s">
        <v>5154</v>
      </c>
      <c r="B2118" s="85" t="s">
        <v>5155</v>
      </c>
      <c r="C2118" s="86" t="s">
        <v>106</v>
      </c>
      <c r="D2118" s="87">
        <v>0.14899999999999999</v>
      </c>
      <c r="E2118" s="88">
        <v>405694</v>
      </c>
      <c r="F2118" s="89">
        <f>+D2118*E2118</f>
        <v>60448.405999999995</v>
      </c>
    </row>
    <row r="2119" spans="1:6" ht="409.6" hidden="1" customHeight="1" x14ac:dyDescent="0.2"/>
    <row r="2120" spans="1:6" ht="25.5" customHeight="1" thickBot="1" x14ac:dyDescent="0.25">
      <c r="A2120" s="84" t="s">
        <v>8083</v>
      </c>
      <c r="B2120" s="85" t="s">
        <v>8084</v>
      </c>
      <c r="C2120" s="86" t="s">
        <v>9</v>
      </c>
      <c r="D2120" s="87">
        <v>1</v>
      </c>
      <c r="E2120" s="88">
        <v>214500</v>
      </c>
      <c r="F2120" s="89">
        <f>+D2120*E2120</f>
        <v>214500</v>
      </c>
    </row>
    <row r="2121" spans="1:6" ht="409.6" hidden="1" customHeight="1" x14ac:dyDescent="0.2"/>
    <row r="2122" spans="1:6" ht="13.5" customHeight="1" thickBot="1" x14ac:dyDescent="0.25">
      <c r="A2122" s="90" t="s">
        <v>4883</v>
      </c>
      <c r="B2122" s="91"/>
      <c r="C2122" s="92">
        <v>78.937274627345602</v>
      </c>
      <c r="D2122" s="91"/>
      <c r="E2122" s="93" t="s">
        <v>4884</v>
      </c>
      <c r="F2122" s="94">
        <v>274948</v>
      </c>
    </row>
    <row r="2123" spans="1:6" ht="0.2" customHeight="1" x14ac:dyDescent="0.2"/>
    <row r="2124" spans="1:6" ht="12.75" customHeight="1" x14ac:dyDescent="0.2">
      <c r="A2124" s="80" t="s">
        <v>4871</v>
      </c>
      <c r="B2124" s="81" t="s">
        <v>4885</v>
      </c>
      <c r="C2124" s="82" t="s">
        <v>4870</v>
      </c>
      <c r="D2124" s="82" t="s">
        <v>4873</v>
      </c>
      <c r="E2124" s="82" t="s">
        <v>4874</v>
      </c>
      <c r="F2124" s="83" t="s">
        <v>4875</v>
      </c>
    </row>
    <row r="2125" spans="1:6" ht="409.6" hidden="1" customHeight="1" x14ac:dyDescent="0.2"/>
    <row r="2126" spans="1:6" ht="25.5" customHeight="1" thickBot="1" x14ac:dyDescent="0.25">
      <c r="A2126" s="84" t="s">
        <v>4912</v>
      </c>
      <c r="B2126" s="85" t="s">
        <v>4913</v>
      </c>
      <c r="C2126" s="86" t="s">
        <v>4888</v>
      </c>
      <c r="D2126" s="87">
        <v>0.37916</v>
      </c>
      <c r="E2126" s="88">
        <v>184277</v>
      </c>
      <c r="F2126" s="89">
        <f>+D2126*E2126</f>
        <v>69870.467319999996</v>
      </c>
    </row>
    <row r="2127" spans="1:6" ht="409.6" hidden="1" customHeight="1" x14ac:dyDescent="0.2"/>
    <row r="2128" spans="1:6" ht="13.5" customHeight="1" thickBot="1" x14ac:dyDescent="0.25">
      <c r="A2128" s="90" t="s">
        <v>4893</v>
      </c>
      <c r="B2128" s="91"/>
      <c r="C2128" s="92">
        <v>20.059601736374301</v>
      </c>
      <c r="D2128" s="91"/>
      <c r="E2128" s="93" t="s">
        <v>4884</v>
      </c>
      <c r="F2128" s="94">
        <v>69870</v>
      </c>
    </row>
    <row r="2129" spans="1:6" ht="0.2" customHeight="1" x14ac:dyDescent="0.2"/>
    <row r="2130" spans="1:6" ht="12.75" customHeight="1" x14ac:dyDescent="0.2">
      <c r="A2130" s="80" t="s">
        <v>4871</v>
      </c>
      <c r="B2130" s="81" t="s">
        <v>4894</v>
      </c>
      <c r="C2130" s="82" t="s">
        <v>4870</v>
      </c>
      <c r="D2130" s="82" t="s">
        <v>4873</v>
      </c>
      <c r="E2130" s="82" t="s">
        <v>4874</v>
      </c>
      <c r="F2130" s="83" t="s">
        <v>4875</v>
      </c>
    </row>
    <row r="2131" spans="1:6" ht="409.6" hidden="1" customHeight="1" x14ac:dyDescent="0.2"/>
    <row r="2132" spans="1:6" ht="25.5" customHeight="1" thickBot="1" x14ac:dyDescent="0.25">
      <c r="A2132" s="84" t="s">
        <v>4895</v>
      </c>
      <c r="B2132" s="85" t="s">
        <v>4896</v>
      </c>
      <c r="C2132" s="86" t="s">
        <v>4897</v>
      </c>
      <c r="D2132" s="87">
        <v>0.05</v>
      </c>
      <c r="E2132" s="88">
        <v>69870</v>
      </c>
      <c r="F2132" s="89">
        <f>+D2132*E2132</f>
        <v>3493.5</v>
      </c>
    </row>
    <row r="2133" spans="1:6" ht="409.6" hidden="1" customHeight="1" x14ac:dyDescent="0.2"/>
    <row r="2134" spans="1:6" ht="13.5" customHeight="1" thickBot="1" x14ac:dyDescent="0.25">
      <c r="A2134" s="90" t="s">
        <v>4898</v>
      </c>
      <c r="B2134" s="91"/>
      <c r="C2134" s="92">
        <v>1.0031236362801199</v>
      </c>
      <c r="D2134" s="91"/>
      <c r="E2134" s="93" t="s">
        <v>4884</v>
      </c>
      <c r="F2134" s="94">
        <v>3494</v>
      </c>
    </row>
    <row r="2135" spans="1:6" ht="0.2" customHeight="1" thickBot="1" x14ac:dyDescent="0.25"/>
    <row r="2136" spans="1:6" ht="12.75" customHeight="1" thickBot="1" x14ac:dyDescent="0.3">
      <c r="A2136" s="157" t="s">
        <v>4909</v>
      </c>
      <c r="B2136" s="158"/>
      <c r="C2136" s="158"/>
      <c r="D2136" s="158"/>
      <c r="E2136" s="159">
        <v>348312</v>
      </c>
      <c r="F2136" s="160"/>
    </row>
    <row r="2137" spans="1:6" ht="12.75" customHeight="1" x14ac:dyDescent="0.2"/>
    <row r="2138" spans="1:6" ht="12.75" customHeight="1" x14ac:dyDescent="0.2"/>
    <row r="2139" spans="1:6" ht="409.6" hidden="1" customHeight="1" x14ac:dyDescent="0.2"/>
    <row r="2140" spans="1:6" ht="12.75" customHeight="1" x14ac:dyDescent="0.25">
      <c r="A2140" s="144" t="s">
        <v>4868</v>
      </c>
      <c r="B2140" s="145"/>
      <c r="C2140" s="145"/>
      <c r="D2140" s="145"/>
      <c r="E2140" s="146"/>
      <c r="F2140" s="147"/>
    </row>
    <row r="2141" spans="1:6" ht="12.75" customHeight="1" x14ac:dyDescent="0.2">
      <c r="A2141" s="138" t="s">
        <v>4742</v>
      </c>
      <c r="B2141" s="139"/>
      <c r="C2141" s="139"/>
      <c r="D2141" s="140"/>
      <c r="E2141" s="76" t="s">
        <v>4869</v>
      </c>
      <c r="F2141" s="77" t="s">
        <v>4870</v>
      </c>
    </row>
    <row r="2142" spans="1:6" ht="12.75" customHeight="1" x14ac:dyDescent="0.2">
      <c r="A2142" s="141"/>
      <c r="B2142" s="142"/>
      <c r="C2142" s="142"/>
      <c r="D2142" s="143"/>
      <c r="E2142" s="78" t="s">
        <v>9036</v>
      </c>
      <c r="F2142" s="79" t="s">
        <v>9</v>
      </c>
    </row>
    <row r="2143" spans="1:6" ht="409.6" hidden="1" customHeight="1" x14ac:dyDescent="0.2"/>
    <row r="2144" spans="1:6" ht="12.75" customHeight="1" x14ac:dyDescent="0.2">
      <c r="A2144" s="80" t="s">
        <v>4871</v>
      </c>
      <c r="B2144" s="81" t="s">
        <v>4872</v>
      </c>
      <c r="C2144" s="82" t="s">
        <v>4870</v>
      </c>
      <c r="D2144" s="82" t="s">
        <v>4873</v>
      </c>
      <c r="E2144" s="82" t="s">
        <v>4874</v>
      </c>
      <c r="F2144" s="83" t="s">
        <v>4875</v>
      </c>
    </row>
    <row r="2145" spans="1:6" ht="409.6" hidden="1" customHeight="1" x14ac:dyDescent="0.2"/>
    <row r="2146" spans="1:6" ht="25.5" customHeight="1" x14ac:dyDescent="0.2">
      <c r="A2146" s="84" t="s">
        <v>5154</v>
      </c>
      <c r="B2146" s="85" t="s">
        <v>5155</v>
      </c>
      <c r="C2146" s="86" t="s">
        <v>106</v>
      </c>
      <c r="D2146" s="87">
        <v>0.14899999999999999</v>
      </c>
      <c r="E2146" s="88">
        <v>405694</v>
      </c>
      <c r="F2146" s="89">
        <f>+D2146*E2146</f>
        <v>60448.405999999995</v>
      </c>
    </row>
    <row r="2147" spans="1:6" ht="409.6" hidden="1" customHeight="1" x14ac:dyDescent="0.2"/>
    <row r="2148" spans="1:6" ht="25.5" customHeight="1" thickBot="1" x14ac:dyDescent="0.25">
      <c r="A2148" s="84" t="s">
        <v>8085</v>
      </c>
      <c r="B2148" s="85" t="s">
        <v>8086</v>
      </c>
      <c r="C2148" s="86" t="s">
        <v>9</v>
      </c>
      <c r="D2148" s="87">
        <v>1</v>
      </c>
      <c r="E2148" s="88">
        <v>284700</v>
      </c>
      <c r="F2148" s="89">
        <f>+D2148*E2148</f>
        <v>284700</v>
      </c>
    </row>
    <row r="2149" spans="1:6" ht="409.6" hidden="1" customHeight="1" x14ac:dyDescent="0.2"/>
    <row r="2150" spans="1:6" ht="13.5" customHeight="1" thickBot="1" x14ac:dyDescent="0.25">
      <c r="A2150" s="90" t="s">
        <v>4883</v>
      </c>
      <c r="B2150" s="91"/>
      <c r="C2150" s="92">
        <v>82.470275643231304</v>
      </c>
      <c r="D2150" s="91"/>
      <c r="E2150" s="93" t="s">
        <v>4884</v>
      </c>
      <c r="F2150" s="94">
        <v>345148</v>
      </c>
    </row>
    <row r="2151" spans="1:6" ht="0.2" customHeight="1" x14ac:dyDescent="0.2"/>
    <row r="2152" spans="1:6" ht="12.75" customHeight="1" x14ac:dyDescent="0.2">
      <c r="A2152" s="80" t="s">
        <v>4871</v>
      </c>
      <c r="B2152" s="81" t="s">
        <v>4885</v>
      </c>
      <c r="C2152" s="82" t="s">
        <v>4870</v>
      </c>
      <c r="D2152" s="82" t="s">
        <v>4873</v>
      </c>
      <c r="E2152" s="82" t="s">
        <v>4874</v>
      </c>
      <c r="F2152" s="83" t="s">
        <v>4875</v>
      </c>
    </row>
    <row r="2153" spans="1:6" ht="409.6" hidden="1" customHeight="1" x14ac:dyDescent="0.2"/>
    <row r="2154" spans="1:6" ht="25.5" customHeight="1" thickBot="1" x14ac:dyDescent="0.25">
      <c r="A2154" s="84" t="s">
        <v>4912</v>
      </c>
      <c r="B2154" s="85" t="s">
        <v>4913</v>
      </c>
      <c r="C2154" s="86" t="s">
        <v>4888</v>
      </c>
      <c r="D2154" s="87">
        <v>0.37916</v>
      </c>
      <c r="E2154" s="88">
        <v>184277</v>
      </c>
      <c r="F2154" s="89">
        <f>+D2154*E2154</f>
        <v>69870.467319999996</v>
      </c>
    </row>
    <row r="2155" spans="1:6" ht="409.6" hidden="1" customHeight="1" x14ac:dyDescent="0.2"/>
    <row r="2156" spans="1:6" ht="13.5" customHeight="1" thickBot="1" x14ac:dyDescent="0.25">
      <c r="A2156" s="90" t="s">
        <v>4893</v>
      </c>
      <c r="B2156" s="91"/>
      <c r="C2156" s="92">
        <v>16.6948617960775</v>
      </c>
      <c r="D2156" s="91"/>
      <c r="E2156" s="93" t="s">
        <v>4884</v>
      </c>
      <c r="F2156" s="94">
        <v>69870</v>
      </c>
    </row>
    <row r="2157" spans="1:6" ht="0.2" customHeight="1" x14ac:dyDescent="0.2"/>
    <row r="2158" spans="1:6" ht="12.75" customHeight="1" x14ac:dyDescent="0.2">
      <c r="A2158" s="80" t="s">
        <v>4871</v>
      </c>
      <c r="B2158" s="81" t="s">
        <v>4894</v>
      </c>
      <c r="C2158" s="82" t="s">
        <v>4870</v>
      </c>
      <c r="D2158" s="82" t="s">
        <v>4873</v>
      </c>
      <c r="E2158" s="82" t="s">
        <v>4874</v>
      </c>
      <c r="F2158" s="83" t="s">
        <v>4875</v>
      </c>
    </row>
    <row r="2159" spans="1:6" ht="409.6" hidden="1" customHeight="1" x14ac:dyDescent="0.2"/>
    <row r="2160" spans="1:6" ht="25.5" customHeight="1" thickBot="1" x14ac:dyDescent="0.25">
      <c r="A2160" s="84" t="s">
        <v>4895</v>
      </c>
      <c r="B2160" s="85" t="s">
        <v>4896</v>
      </c>
      <c r="C2160" s="86" t="s">
        <v>4897</v>
      </c>
      <c r="D2160" s="87">
        <v>0.05</v>
      </c>
      <c r="E2160" s="88">
        <v>69870</v>
      </c>
      <c r="F2160" s="89">
        <f>+D2160*E2160</f>
        <v>3493.5</v>
      </c>
    </row>
    <row r="2161" spans="1:6" ht="409.6" hidden="1" customHeight="1" x14ac:dyDescent="0.2"/>
    <row r="2162" spans="1:6" ht="13.5" customHeight="1" thickBot="1" x14ac:dyDescent="0.25">
      <c r="A2162" s="90" t="s">
        <v>4898</v>
      </c>
      <c r="B2162" s="91"/>
      <c r="C2162" s="92">
        <v>0.83486256069121101</v>
      </c>
      <c r="D2162" s="91"/>
      <c r="E2162" s="93" t="s">
        <v>4884</v>
      </c>
      <c r="F2162" s="94">
        <v>3494</v>
      </c>
    </row>
    <row r="2163" spans="1:6" ht="0.2" customHeight="1" thickBot="1" x14ac:dyDescent="0.25"/>
    <row r="2164" spans="1:6" ht="12.75" customHeight="1" thickBot="1" x14ac:dyDescent="0.3">
      <c r="A2164" s="157" t="s">
        <v>4909</v>
      </c>
      <c r="B2164" s="158"/>
      <c r="C2164" s="158"/>
      <c r="D2164" s="158"/>
      <c r="E2164" s="159">
        <v>418512</v>
      </c>
      <c r="F2164" s="160"/>
    </row>
    <row r="2165" spans="1:6" ht="12.75" customHeight="1" x14ac:dyDescent="0.2"/>
    <row r="2166" spans="1:6" ht="12.75" customHeight="1" x14ac:dyDescent="0.2"/>
    <row r="2167" spans="1:6" ht="409.6" hidden="1" customHeight="1" x14ac:dyDescent="0.2"/>
    <row r="2168" spans="1:6" ht="409.6" hidden="1" customHeight="1" x14ac:dyDescent="0.2"/>
    <row r="2169" spans="1:6" ht="12.75" customHeight="1" x14ac:dyDescent="0.25">
      <c r="A2169" s="144" t="s">
        <v>4868</v>
      </c>
      <c r="B2169" s="145"/>
      <c r="C2169" s="145"/>
      <c r="D2169" s="145"/>
      <c r="E2169" s="146"/>
      <c r="F2169" s="147"/>
    </row>
    <row r="2170" spans="1:6" ht="12.75" customHeight="1" x14ac:dyDescent="0.2">
      <c r="A2170" s="138" t="s">
        <v>4743</v>
      </c>
      <c r="B2170" s="139"/>
      <c r="C2170" s="139"/>
      <c r="D2170" s="140"/>
      <c r="E2170" s="76" t="s">
        <v>4869</v>
      </c>
      <c r="F2170" s="77" t="s">
        <v>4870</v>
      </c>
    </row>
    <row r="2171" spans="1:6" ht="12.75" customHeight="1" x14ac:dyDescent="0.2">
      <c r="A2171" s="141"/>
      <c r="B2171" s="142"/>
      <c r="C2171" s="142"/>
      <c r="D2171" s="143"/>
      <c r="E2171" s="78" t="s">
        <v>9037</v>
      </c>
      <c r="F2171" s="79" t="s">
        <v>9</v>
      </c>
    </row>
    <row r="2172" spans="1:6" ht="409.6" hidden="1" customHeight="1" x14ac:dyDescent="0.2"/>
    <row r="2173" spans="1:6" ht="12.75" customHeight="1" x14ac:dyDescent="0.2">
      <c r="A2173" s="80" t="s">
        <v>4871</v>
      </c>
      <c r="B2173" s="81" t="s">
        <v>4872</v>
      </c>
      <c r="C2173" s="82" t="s">
        <v>4870</v>
      </c>
      <c r="D2173" s="82" t="s">
        <v>4873</v>
      </c>
      <c r="E2173" s="82" t="s">
        <v>4874</v>
      </c>
      <c r="F2173" s="83" t="s">
        <v>4875</v>
      </c>
    </row>
    <row r="2174" spans="1:6" ht="409.6" hidden="1" customHeight="1" x14ac:dyDescent="0.2"/>
    <row r="2175" spans="1:6" ht="25.5" customHeight="1" x14ac:dyDescent="0.2">
      <c r="A2175" s="84" t="s">
        <v>8079</v>
      </c>
      <c r="B2175" s="85" t="s">
        <v>8080</v>
      </c>
      <c r="C2175" s="86" t="s">
        <v>9</v>
      </c>
      <c r="D2175" s="87">
        <v>1</v>
      </c>
      <c r="E2175" s="88">
        <v>290012</v>
      </c>
      <c r="F2175" s="89">
        <f>+D2175*E2175</f>
        <v>290012</v>
      </c>
    </row>
    <row r="2176" spans="1:6" ht="409.6" hidden="1" customHeight="1" x14ac:dyDescent="0.2"/>
    <row r="2177" spans="1:6" ht="25.5" customHeight="1" thickBot="1" x14ac:dyDescent="0.25">
      <c r="A2177" s="84" t="s">
        <v>5154</v>
      </c>
      <c r="B2177" s="85" t="s">
        <v>5155</v>
      </c>
      <c r="C2177" s="86" t="s">
        <v>106</v>
      </c>
      <c r="D2177" s="87">
        <v>6.1420000000000002E-2</v>
      </c>
      <c r="E2177" s="88">
        <v>405694</v>
      </c>
      <c r="F2177" s="89">
        <f>+D2177*E2177</f>
        <v>24917.725480000001</v>
      </c>
    </row>
    <row r="2178" spans="1:6" ht="409.6" hidden="1" customHeight="1" x14ac:dyDescent="0.2"/>
    <row r="2179" spans="1:6" ht="13.5" customHeight="1" thickBot="1" x14ac:dyDescent="0.25">
      <c r="A2179" s="90" t="s">
        <v>4883</v>
      </c>
      <c r="B2179" s="91"/>
      <c r="C2179" s="92">
        <v>88.788208560521895</v>
      </c>
      <c r="D2179" s="91"/>
      <c r="E2179" s="93" t="s">
        <v>4884</v>
      </c>
      <c r="F2179" s="94">
        <v>314930</v>
      </c>
    </row>
    <row r="2180" spans="1:6" ht="0.2" customHeight="1" x14ac:dyDescent="0.2"/>
    <row r="2181" spans="1:6" ht="12.75" customHeight="1" x14ac:dyDescent="0.2">
      <c r="A2181" s="80" t="s">
        <v>4871</v>
      </c>
      <c r="B2181" s="81" t="s">
        <v>4885</v>
      </c>
      <c r="C2181" s="82" t="s">
        <v>4870</v>
      </c>
      <c r="D2181" s="82" t="s">
        <v>4873</v>
      </c>
      <c r="E2181" s="82" t="s">
        <v>4874</v>
      </c>
      <c r="F2181" s="83" t="s">
        <v>4875</v>
      </c>
    </row>
    <row r="2182" spans="1:6" ht="409.6" hidden="1" customHeight="1" x14ac:dyDescent="0.2"/>
    <row r="2183" spans="1:6" ht="25.5" customHeight="1" thickBot="1" x14ac:dyDescent="0.25">
      <c r="A2183" s="84" t="s">
        <v>4912</v>
      </c>
      <c r="B2183" s="85" t="s">
        <v>4913</v>
      </c>
      <c r="C2183" s="86" t="s">
        <v>4888</v>
      </c>
      <c r="D2183" s="87">
        <v>0.2</v>
      </c>
      <c r="E2183" s="88">
        <v>184277</v>
      </c>
      <c r="F2183" s="89">
        <f>+D2183*E2183</f>
        <v>36855.4</v>
      </c>
    </row>
    <row r="2184" spans="1:6" ht="409.6" hidden="1" customHeight="1" x14ac:dyDescent="0.2"/>
    <row r="2185" spans="1:6" ht="13.5" customHeight="1" thickBot="1" x14ac:dyDescent="0.25">
      <c r="A2185" s="90" t="s">
        <v>4893</v>
      </c>
      <c r="B2185" s="91"/>
      <c r="C2185" s="92">
        <v>10.390529408116199</v>
      </c>
      <c r="D2185" s="91"/>
      <c r="E2185" s="93" t="s">
        <v>4884</v>
      </c>
      <c r="F2185" s="94">
        <v>36855</v>
      </c>
    </row>
    <row r="2186" spans="1:6" ht="0.2" customHeight="1" x14ac:dyDescent="0.2"/>
    <row r="2187" spans="1:6" ht="12.75" customHeight="1" x14ac:dyDescent="0.2">
      <c r="A2187" s="80" t="s">
        <v>4871</v>
      </c>
      <c r="B2187" s="81" t="s">
        <v>4894</v>
      </c>
      <c r="C2187" s="82" t="s">
        <v>4870</v>
      </c>
      <c r="D2187" s="82" t="s">
        <v>4873</v>
      </c>
      <c r="E2187" s="82" t="s">
        <v>4874</v>
      </c>
      <c r="F2187" s="83" t="s">
        <v>4875</v>
      </c>
    </row>
    <row r="2188" spans="1:6" ht="409.6" hidden="1" customHeight="1" x14ac:dyDescent="0.2"/>
    <row r="2189" spans="1:6" ht="25.5" customHeight="1" thickBot="1" x14ac:dyDescent="0.25">
      <c r="A2189" s="84" t="s">
        <v>4895</v>
      </c>
      <c r="B2189" s="85" t="s">
        <v>4896</v>
      </c>
      <c r="C2189" s="86" t="s">
        <v>4897</v>
      </c>
      <c r="D2189" s="87">
        <v>0.05</v>
      </c>
      <c r="E2189" s="88">
        <v>36855</v>
      </c>
      <c r="F2189" s="89">
        <f>+D2189*E2189</f>
        <v>1842.75</v>
      </c>
    </row>
    <row r="2190" spans="1:6" ht="409.6" hidden="1" customHeight="1" x14ac:dyDescent="0.2"/>
    <row r="2191" spans="1:6" ht="13.5" customHeight="1" thickBot="1" x14ac:dyDescent="0.25">
      <c r="A2191" s="90" t="s">
        <v>4898</v>
      </c>
      <c r="B2191" s="91"/>
      <c r="C2191" s="92">
        <v>0.51959695290077801</v>
      </c>
      <c r="D2191" s="91"/>
      <c r="E2191" s="93" t="s">
        <v>4884</v>
      </c>
      <c r="F2191" s="94">
        <v>1843</v>
      </c>
    </row>
    <row r="2192" spans="1:6" ht="0.2" customHeight="1" x14ac:dyDescent="0.2"/>
    <row r="2193" spans="1:6" ht="12.75" customHeight="1" x14ac:dyDescent="0.2">
      <c r="A2193" s="80" t="s">
        <v>4871</v>
      </c>
      <c r="B2193" s="81" t="s">
        <v>4905</v>
      </c>
      <c r="C2193" s="82" t="s">
        <v>4870</v>
      </c>
      <c r="D2193" s="82" t="s">
        <v>4873</v>
      </c>
      <c r="E2193" s="82" t="s">
        <v>4874</v>
      </c>
      <c r="F2193" s="83" t="s">
        <v>4875</v>
      </c>
    </row>
    <row r="2194" spans="1:6" ht="409.6" hidden="1" customHeight="1" x14ac:dyDescent="0.2"/>
    <row r="2195" spans="1:6" ht="25.5" customHeight="1" thickBot="1" x14ac:dyDescent="0.25">
      <c r="A2195" s="84" t="s">
        <v>4949</v>
      </c>
      <c r="B2195" s="85" t="s">
        <v>4950</v>
      </c>
      <c r="C2195" s="86" t="s">
        <v>9</v>
      </c>
      <c r="D2195" s="87">
        <v>0.5</v>
      </c>
      <c r="E2195" s="88">
        <v>2140</v>
      </c>
      <c r="F2195" s="89">
        <f>+D2195*E2195</f>
        <v>1070</v>
      </c>
    </row>
    <row r="2196" spans="1:6" ht="409.6" hidden="1" customHeight="1" x14ac:dyDescent="0.2"/>
    <row r="2197" spans="1:6" ht="13.5" customHeight="1" thickBot="1" x14ac:dyDescent="0.25">
      <c r="A2197" s="90" t="s">
        <v>4908</v>
      </c>
      <c r="B2197" s="91"/>
      <c r="C2197" s="92">
        <v>0.30166507846111301</v>
      </c>
      <c r="D2197" s="91"/>
      <c r="E2197" s="93" t="s">
        <v>4884</v>
      </c>
      <c r="F2197" s="94">
        <v>1070</v>
      </c>
    </row>
    <row r="2198" spans="1:6" ht="0.2" customHeight="1" thickBot="1" x14ac:dyDescent="0.25"/>
    <row r="2199" spans="1:6" ht="12.75" customHeight="1" thickBot="1" x14ac:dyDescent="0.3">
      <c r="A2199" s="157" t="s">
        <v>4909</v>
      </c>
      <c r="B2199" s="158"/>
      <c r="C2199" s="158"/>
      <c r="D2199" s="158"/>
      <c r="E2199" s="159">
        <v>354698</v>
      </c>
      <c r="F2199" s="160"/>
    </row>
    <row r="2200" spans="1:6" ht="12.75" customHeight="1" x14ac:dyDescent="0.2"/>
    <row r="2201" spans="1:6" ht="12.75" customHeight="1" x14ac:dyDescent="0.2"/>
    <row r="2202" spans="1:6" ht="409.6" hidden="1" customHeight="1" x14ac:dyDescent="0.2"/>
    <row r="2203" spans="1:6" ht="12.75" customHeight="1" x14ac:dyDescent="0.25">
      <c r="A2203" s="144" t="s">
        <v>4868</v>
      </c>
      <c r="B2203" s="145"/>
      <c r="C2203" s="145"/>
      <c r="D2203" s="145"/>
      <c r="E2203" s="146"/>
      <c r="F2203" s="147"/>
    </row>
    <row r="2204" spans="1:6" ht="12.75" customHeight="1" x14ac:dyDescent="0.2">
      <c r="A2204" s="138" t="s">
        <v>4744</v>
      </c>
      <c r="B2204" s="139"/>
      <c r="C2204" s="139"/>
      <c r="D2204" s="140"/>
      <c r="E2204" s="76" t="s">
        <v>4869</v>
      </c>
      <c r="F2204" s="77" t="s">
        <v>4870</v>
      </c>
    </row>
    <row r="2205" spans="1:6" ht="12.75" customHeight="1" x14ac:dyDescent="0.2">
      <c r="A2205" s="141"/>
      <c r="B2205" s="142"/>
      <c r="C2205" s="142"/>
      <c r="D2205" s="143"/>
      <c r="E2205" s="78" t="s">
        <v>9038</v>
      </c>
      <c r="F2205" s="79" t="s">
        <v>9</v>
      </c>
    </row>
    <row r="2206" spans="1:6" ht="409.6" hidden="1" customHeight="1" x14ac:dyDescent="0.2"/>
    <row r="2207" spans="1:6" ht="12.75" customHeight="1" x14ac:dyDescent="0.2">
      <c r="A2207" s="80" t="s">
        <v>4871</v>
      </c>
      <c r="B2207" s="81" t="s">
        <v>4872</v>
      </c>
      <c r="C2207" s="82" t="s">
        <v>4870</v>
      </c>
      <c r="D2207" s="82" t="s">
        <v>4873</v>
      </c>
      <c r="E2207" s="82" t="s">
        <v>4874</v>
      </c>
      <c r="F2207" s="83" t="s">
        <v>4875</v>
      </c>
    </row>
    <row r="2208" spans="1:6" ht="409.6" hidden="1" customHeight="1" x14ac:dyDescent="0.2"/>
    <row r="2209" spans="1:6" ht="25.5" customHeight="1" x14ac:dyDescent="0.2">
      <c r="A2209" s="84" t="s">
        <v>5154</v>
      </c>
      <c r="B2209" s="85" t="s">
        <v>5155</v>
      </c>
      <c r="C2209" s="86" t="s">
        <v>106</v>
      </c>
      <c r="D2209" s="87">
        <v>9.6000000000000002E-2</v>
      </c>
      <c r="E2209" s="88">
        <v>405694</v>
      </c>
      <c r="F2209" s="89">
        <f>+D2209*E2209</f>
        <v>38946.624000000003</v>
      </c>
    </row>
    <row r="2210" spans="1:6" ht="409.6" hidden="1" customHeight="1" x14ac:dyDescent="0.2"/>
    <row r="2211" spans="1:6" ht="25.5" customHeight="1" thickBot="1" x14ac:dyDescent="0.25">
      <c r="A2211" s="84" t="s">
        <v>8087</v>
      </c>
      <c r="B2211" s="85" t="s">
        <v>8088</v>
      </c>
      <c r="C2211" s="86" t="s">
        <v>9</v>
      </c>
      <c r="D2211" s="87">
        <v>1</v>
      </c>
      <c r="E2211" s="88">
        <v>205373</v>
      </c>
      <c r="F2211" s="89">
        <f>+D2211*E2211</f>
        <v>205373</v>
      </c>
    </row>
    <row r="2212" spans="1:6" ht="409.6" hidden="1" customHeight="1" x14ac:dyDescent="0.2"/>
    <row r="2213" spans="1:6" ht="13.5" customHeight="1" thickBot="1" x14ac:dyDescent="0.25">
      <c r="A2213" s="90" t="s">
        <v>4883</v>
      </c>
      <c r="B2213" s="91"/>
      <c r="C2213" s="92">
        <v>90.552275481726099</v>
      </c>
      <c r="D2213" s="91"/>
      <c r="E2213" s="93" t="s">
        <v>4884</v>
      </c>
      <c r="F2213" s="94">
        <v>244320</v>
      </c>
    </row>
    <row r="2214" spans="1:6" ht="0.2" customHeight="1" x14ac:dyDescent="0.2"/>
    <row r="2215" spans="1:6" ht="12.75" customHeight="1" x14ac:dyDescent="0.2">
      <c r="A2215" s="80" t="s">
        <v>4871</v>
      </c>
      <c r="B2215" s="81" t="s">
        <v>4885</v>
      </c>
      <c r="C2215" s="82" t="s">
        <v>4870</v>
      </c>
      <c r="D2215" s="82" t="s">
        <v>4873</v>
      </c>
      <c r="E2215" s="82" t="s">
        <v>4874</v>
      </c>
      <c r="F2215" s="83" t="s">
        <v>4875</v>
      </c>
    </row>
    <row r="2216" spans="1:6" ht="409.6" hidden="1" customHeight="1" x14ac:dyDescent="0.2"/>
    <row r="2217" spans="1:6" ht="25.5" customHeight="1" thickBot="1" x14ac:dyDescent="0.25">
      <c r="A2217" s="84" t="s">
        <v>4912</v>
      </c>
      <c r="B2217" s="85" t="s">
        <v>4913</v>
      </c>
      <c r="C2217" s="86" t="s">
        <v>4888</v>
      </c>
      <c r="D2217" s="87">
        <v>0.12620999999999999</v>
      </c>
      <c r="E2217" s="88">
        <v>184277</v>
      </c>
      <c r="F2217" s="89">
        <f>+D2217*E2217</f>
        <v>23257.600169999998</v>
      </c>
    </row>
    <row r="2218" spans="1:6" ht="409.6" hidden="1" customHeight="1" x14ac:dyDescent="0.2"/>
    <row r="2219" spans="1:6" ht="13.5" customHeight="1" thickBot="1" x14ac:dyDescent="0.25">
      <c r="A2219" s="90" t="s">
        <v>4893</v>
      </c>
      <c r="B2219" s="91"/>
      <c r="C2219" s="92">
        <v>8.62010814977892</v>
      </c>
      <c r="D2219" s="91"/>
      <c r="E2219" s="93" t="s">
        <v>4884</v>
      </c>
      <c r="F2219" s="94">
        <v>23258</v>
      </c>
    </row>
    <row r="2220" spans="1:6" ht="0.2" customHeight="1" x14ac:dyDescent="0.2"/>
    <row r="2221" spans="1:6" ht="12.75" customHeight="1" x14ac:dyDescent="0.2">
      <c r="A2221" s="80" t="s">
        <v>4871</v>
      </c>
      <c r="B2221" s="81" t="s">
        <v>4894</v>
      </c>
      <c r="C2221" s="82" t="s">
        <v>4870</v>
      </c>
      <c r="D2221" s="82" t="s">
        <v>4873</v>
      </c>
      <c r="E2221" s="82" t="s">
        <v>4874</v>
      </c>
      <c r="F2221" s="83" t="s">
        <v>4875</v>
      </c>
    </row>
    <row r="2222" spans="1:6" ht="409.6" hidden="1" customHeight="1" x14ac:dyDescent="0.2"/>
    <row r="2223" spans="1:6" ht="25.5" customHeight="1" thickBot="1" x14ac:dyDescent="0.25">
      <c r="A2223" s="84" t="s">
        <v>4895</v>
      </c>
      <c r="B2223" s="85" t="s">
        <v>4896</v>
      </c>
      <c r="C2223" s="86" t="s">
        <v>4897</v>
      </c>
      <c r="D2223" s="87">
        <v>0.05</v>
      </c>
      <c r="E2223" s="88">
        <v>23258</v>
      </c>
      <c r="F2223" s="89">
        <f>+D2223*E2223</f>
        <v>1162.9000000000001</v>
      </c>
    </row>
    <row r="2224" spans="1:6" ht="409.6" hidden="1" customHeight="1" x14ac:dyDescent="0.2"/>
    <row r="2225" spans="1:6" ht="13.5" customHeight="1" thickBot="1" x14ac:dyDescent="0.25">
      <c r="A2225" s="90" t="s">
        <v>4898</v>
      </c>
      <c r="B2225" s="91"/>
      <c r="C2225" s="92">
        <v>0.43104247047006999</v>
      </c>
      <c r="D2225" s="91"/>
      <c r="E2225" s="93" t="s">
        <v>4884</v>
      </c>
      <c r="F2225" s="94">
        <v>1163</v>
      </c>
    </row>
    <row r="2226" spans="1:6" ht="0.2" customHeight="1" x14ac:dyDescent="0.2"/>
    <row r="2227" spans="1:6" ht="12.75" customHeight="1" x14ac:dyDescent="0.2">
      <c r="A2227" s="80" t="s">
        <v>4871</v>
      </c>
      <c r="B2227" s="81" t="s">
        <v>4905</v>
      </c>
      <c r="C2227" s="82" t="s">
        <v>4870</v>
      </c>
      <c r="D2227" s="82" t="s">
        <v>4873</v>
      </c>
      <c r="E2227" s="82" t="s">
        <v>4874</v>
      </c>
      <c r="F2227" s="83" t="s">
        <v>4875</v>
      </c>
    </row>
    <row r="2228" spans="1:6" ht="409.6" hidden="1" customHeight="1" x14ac:dyDescent="0.2"/>
    <row r="2229" spans="1:6" ht="25.5" customHeight="1" thickBot="1" x14ac:dyDescent="0.25">
      <c r="A2229" s="84" t="s">
        <v>4949</v>
      </c>
      <c r="B2229" s="85" t="s">
        <v>4950</v>
      </c>
      <c r="C2229" s="86" t="s">
        <v>9</v>
      </c>
      <c r="D2229" s="87">
        <v>0.5</v>
      </c>
      <c r="E2229" s="88">
        <v>2140</v>
      </c>
      <c r="F2229" s="89">
        <f>+D2229*E2229</f>
        <v>1070</v>
      </c>
    </row>
    <row r="2230" spans="1:6" ht="409.6" hidden="1" customHeight="1" x14ac:dyDescent="0.2"/>
    <row r="2231" spans="1:6" ht="13.5" customHeight="1" thickBot="1" x14ac:dyDescent="0.25">
      <c r="A2231" s="90" t="s">
        <v>4908</v>
      </c>
      <c r="B2231" s="91"/>
      <c r="C2231" s="92">
        <v>0.396573898024914</v>
      </c>
      <c r="D2231" s="91"/>
      <c r="E2231" s="93" t="s">
        <v>4884</v>
      </c>
      <c r="F2231" s="94">
        <v>1070</v>
      </c>
    </row>
    <row r="2232" spans="1:6" ht="0.2" customHeight="1" thickBot="1" x14ac:dyDescent="0.25"/>
    <row r="2233" spans="1:6" ht="12.75" customHeight="1" thickBot="1" x14ac:dyDescent="0.3">
      <c r="A2233" s="157" t="s">
        <v>4909</v>
      </c>
      <c r="B2233" s="158"/>
      <c r="C2233" s="158"/>
      <c r="D2233" s="158"/>
      <c r="E2233" s="159">
        <v>269811</v>
      </c>
      <c r="F2233" s="160"/>
    </row>
    <row r="2234" spans="1:6" ht="12.75" customHeight="1" x14ac:dyDescent="0.2"/>
    <row r="2235" spans="1:6" ht="12.75" customHeight="1" x14ac:dyDescent="0.2"/>
    <row r="2236" spans="1:6" ht="409.6" hidden="1" customHeight="1" x14ac:dyDescent="0.2"/>
    <row r="2237" spans="1:6" ht="12.75" customHeight="1" x14ac:dyDescent="0.25">
      <c r="A2237" s="144" t="s">
        <v>4868</v>
      </c>
      <c r="B2237" s="145"/>
      <c r="C2237" s="145"/>
      <c r="D2237" s="145"/>
      <c r="E2237" s="146"/>
      <c r="F2237" s="147"/>
    </row>
    <row r="2238" spans="1:6" ht="12.75" customHeight="1" x14ac:dyDescent="0.2">
      <c r="A2238" s="138" t="s">
        <v>4745</v>
      </c>
      <c r="B2238" s="139"/>
      <c r="C2238" s="139"/>
      <c r="D2238" s="140"/>
      <c r="E2238" s="76" t="s">
        <v>4869</v>
      </c>
      <c r="F2238" s="77" t="s">
        <v>4870</v>
      </c>
    </row>
    <row r="2239" spans="1:6" ht="12.75" customHeight="1" x14ac:dyDescent="0.2">
      <c r="A2239" s="141"/>
      <c r="B2239" s="142"/>
      <c r="C2239" s="142"/>
      <c r="D2239" s="143"/>
      <c r="E2239" s="78" t="s">
        <v>9039</v>
      </c>
      <c r="F2239" s="79" t="s">
        <v>9</v>
      </c>
    </row>
    <row r="2240" spans="1:6" ht="409.6" hidden="1" customHeight="1" x14ac:dyDescent="0.2"/>
    <row r="2241" spans="1:6" ht="12.75" customHeight="1" x14ac:dyDescent="0.2">
      <c r="A2241" s="80" t="s">
        <v>4871</v>
      </c>
      <c r="B2241" s="81" t="s">
        <v>4872</v>
      </c>
      <c r="C2241" s="82" t="s">
        <v>4870</v>
      </c>
      <c r="D2241" s="82" t="s">
        <v>4873</v>
      </c>
      <c r="E2241" s="82" t="s">
        <v>4874</v>
      </c>
      <c r="F2241" s="83" t="s">
        <v>4875</v>
      </c>
    </row>
    <row r="2242" spans="1:6" ht="409.6" hidden="1" customHeight="1" x14ac:dyDescent="0.2"/>
    <row r="2243" spans="1:6" ht="25.5" customHeight="1" x14ac:dyDescent="0.2">
      <c r="A2243" s="84" t="s">
        <v>5154</v>
      </c>
      <c r="B2243" s="85" t="s">
        <v>5155</v>
      </c>
      <c r="C2243" s="86" t="s">
        <v>106</v>
      </c>
      <c r="D2243" s="87">
        <v>9.6000000000000002E-2</v>
      </c>
      <c r="E2243" s="88">
        <v>405694</v>
      </c>
      <c r="F2243" s="89">
        <f>+D2243*E2243</f>
        <v>38946.624000000003</v>
      </c>
    </row>
    <row r="2244" spans="1:6" ht="409.6" hidden="1" customHeight="1" x14ac:dyDescent="0.2"/>
    <row r="2245" spans="1:6" ht="25.5" customHeight="1" thickBot="1" x14ac:dyDescent="0.25">
      <c r="A2245" s="84" t="s">
        <v>8087</v>
      </c>
      <c r="B2245" s="85" t="s">
        <v>8088</v>
      </c>
      <c r="C2245" s="86" t="s">
        <v>9</v>
      </c>
      <c r="D2245" s="87">
        <v>1</v>
      </c>
      <c r="E2245" s="88">
        <v>205373</v>
      </c>
      <c r="F2245" s="89">
        <f>+D2245*E2245</f>
        <v>205373</v>
      </c>
    </row>
    <row r="2246" spans="1:6" ht="409.6" hidden="1" customHeight="1" x14ac:dyDescent="0.2"/>
    <row r="2247" spans="1:6" ht="13.5" customHeight="1" thickBot="1" x14ac:dyDescent="0.25">
      <c r="A2247" s="90" t="s">
        <v>4883</v>
      </c>
      <c r="B2247" s="91"/>
      <c r="C2247" s="92">
        <v>90.552275481726099</v>
      </c>
      <c r="D2247" s="91"/>
      <c r="E2247" s="93" t="s">
        <v>4884</v>
      </c>
      <c r="F2247" s="94">
        <v>244320</v>
      </c>
    </row>
    <row r="2248" spans="1:6" ht="0.2" customHeight="1" x14ac:dyDescent="0.2"/>
    <row r="2249" spans="1:6" ht="12.75" customHeight="1" x14ac:dyDescent="0.2">
      <c r="A2249" s="80" t="s">
        <v>4871</v>
      </c>
      <c r="B2249" s="81" t="s">
        <v>4885</v>
      </c>
      <c r="C2249" s="82" t="s">
        <v>4870</v>
      </c>
      <c r="D2249" s="82" t="s">
        <v>4873</v>
      </c>
      <c r="E2249" s="82" t="s">
        <v>4874</v>
      </c>
      <c r="F2249" s="83" t="s">
        <v>4875</v>
      </c>
    </row>
    <row r="2250" spans="1:6" ht="409.6" hidden="1" customHeight="1" x14ac:dyDescent="0.2"/>
    <row r="2251" spans="1:6" ht="25.5" customHeight="1" thickBot="1" x14ac:dyDescent="0.25">
      <c r="A2251" s="84" t="s">
        <v>4912</v>
      </c>
      <c r="B2251" s="85" t="s">
        <v>4913</v>
      </c>
      <c r="C2251" s="86" t="s">
        <v>4888</v>
      </c>
      <c r="D2251" s="87">
        <v>0.12620999999999999</v>
      </c>
      <c r="E2251" s="88">
        <v>184277</v>
      </c>
      <c r="F2251" s="89">
        <f>+D2251*E2251</f>
        <v>23257.600169999998</v>
      </c>
    </row>
    <row r="2252" spans="1:6" ht="409.6" hidden="1" customHeight="1" x14ac:dyDescent="0.2"/>
    <row r="2253" spans="1:6" ht="13.5" customHeight="1" thickBot="1" x14ac:dyDescent="0.25">
      <c r="A2253" s="90" t="s">
        <v>4893</v>
      </c>
      <c r="B2253" s="91"/>
      <c r="C2253" s="92">
        <v>8.62010814977892</v>
      </c>
      <c r="D2253" s="91"/>
      <c r="E2253" s="93" t="s">
        <v>4884</v>
      </c>
      <c r="F2253" s="94">
        <v>23258</v>
      </c>
    </row>
    <row r="2254" spans="1:6" ht="0.2" customHeight="1" x14ac:dyDescent="0.2"/>
    <row r="2255" spans="1:6" ht="12.75" customHeight="1" x14ac:dyDescent="0.2">
      <c r="A2255" s="80" t="s">
        <v>4871</v>
      </c>
      <c r="B2255" s="81" t="s">
        <v>4894</v>
      </c>
      <c r="C2255" s="82" t="s">
        <v>4870</v>
      </c>
      <c r="D2255" s="82" t="s">
        <v>4873</v>
      </c>
      <c r="E2255" s="82" t="s">
        <v>4874</v>
      </c>
      <c r="F2255" s="83" t="s">
        <v>4875</v>
      </c>
    </row>
    <row r="2256" spans="1:6" ht="409.6" hidden="1" customHeight="1" x14ac:dyDescent="0.2"/>
    <row r="2257" spans="1:6" ht="25.5" customHeight="1" thickBot="1" x14ac:dyDescent="0.25">
      <c r="A2257" s="84" t="s">
        <v>4895</v>
      </c>
      <c r="B2257" s="85" t="s">
        <v>4896</v>
      </c>
      <c r="C2257" s="86" t="s">
        <v>4897</v>
      </c>
      <c r="D2257" s="87">
        <v>0.05</v>
      </c>
      <c r="E2257" s="88">
        <v>23258</v>
      </c>
      <c r="F2257" s="89">
        <f>+D2257*E2257</f>
        <v>1162.9000000000001</v>
      </c>
    </row>
    <row r="2258" spans="1:6" ht="409.6" hidden="1" customHeight="1" x14ac:dyDescent="0.2"/>
    <row r="2259" spans="1:6" ht="13.5" customHeight="1" thickBot="1" x14ac:dyDescent="0.25">
      <c r="A2259" s="90" t="s">
        <v>4898</v>
      </c>
      <c r="B2259" s="91"/>
      <c r="C2259" s="92">
        <v>0.43104247047006999</v>
      </c>
      <c r="D2259" s="91"/>
      <c r="E2259" s="93" t="s">
        <v>4884</v>
      </c>
      <c r="F2259" s="94">
        <v>1163</v>
      </c>
    </row>
    <row r="2260" spans="1:6" ht="0.2" customHeight="1" x14ac:dyDescent="0.2"/>
    <row r="2261" spans="1:6" ht="12.75" customHeight="1" x14ac:dyDescent="0.2">
      <c r="A2261" s="80" t="s">
        <v>4871</v>
      </c>
      <c r="B2261" s="81" t="s">
        <v>4905</v>
      </c>
      <c r="C2261" s="82" t="s">
        <v>4870</v>
      </c>
      <c r="D2261" s="82" t="s">
        <v>4873</v>
      </c>
      <c r="E2261" s="82" t="s">
        <v>4874</v>
      </c>
      <c r="F2261" s="83" t="s">
        <v>4875</v>
      </c>
    </row>
    <row r="2262" spans="1:6" ht="409.6" hidden="1" customHeight="1" x14ac:dyDescent="0.2"/>
    <row r="2263" spans="1:6" ht="25.5" customHeight="1" thickBot="1" x14ac:dyDescent="0.25">
      <c r="A2263" s="84" t="s">
        <v>4949</v>
      </c>
      <c r="B2263" s="85" t="s">
        <v>4950</v>
      </c>
      <c r="C2263" s="86" t="s">
        <v>9</v>
      </c>
      <c r="D2263" s="87">
        <v>0.5</v>
      </c>
      <c r="E2263" s="88">
        <v>2140</v>
      </c>
      <c r="F2263" s="89">
        <f>+D2263*E2263</f>
        <v>1070</v>
      </c>
    </row>
    <row r="2264" spans="1:6" ht="409.6" hidden="1" customHeight="1" x14ac:dyDescent="0.2"/>
    <row r="2265" spans="1:6" ht="13.5" customHeight="1" thickBot="1" x14ac:dyDescent="0.25">
      <c r="A2265" s="90" t="s">
        <v>4908</v>
      </c>
      <c r="B2265" s="91"/>
      <c r="C2265" s="92">
        <v>0.396573898024914</v>
      </c>
      <c r="D2265" s="91"/>
      <c r="E2265" s="93" t="s">
        <v>4884</v>
      </c>
      <c r="F2265" s="94">
        <v>1070</v>
      </c>
    </row>
    <row r="2266" spans="1:6" ht="0.2" customHeight="1" thickBot="1" x14ac:dyDescent="0.25"/>
    <row r="2267" spans="1:6" ht="12.75" customHeight="1" thickBot="1" x14ac:dyDescent="0.3">
      <c r="A2267" s="157" t="s">
        <v>4909</v>
      </c>
      <c r="B2267" s="158"/>
      <c r="C2267" s="158"/>
      <c r="D2267" s="158"/>
      <c r="E2267" s="159">
        <v>269811</v>
      </c>
      <c r="F2267" s="160"/>
    </row>
    <row r="2268" spans="1:6" ht="12.75" customHeight="1" x14ac:dyDescent="0.2"/>
    <row r="2269" spans="1:6" ht="12.75" customHeight="1" x14ac:dyDescent="0.2"/>
    <row r="2270" spans="1:6" ht="409.6" hidden="1" customHeight="1" x14ac:dyDescent="0.2"/>
    <row r="2271" spans="1:6" ht="12.75" customHeight="1" x14ac:dyDescent="0.25">
      <c r="A2271" s="144" t="s">
        <v>4868</v>
      </c>
      <c r="B2271" s="145"/>
      <c r="C2271" s="145"/>
      <c r="D2271" s="145"/>
      <c r="E2271" s="146"/>
      <c r="F2271" s="147"/>
    </row>
    <row r="2272" spans="1:6" ht="12.75" customHeight="1" x14ac:dyDescent="0.2">
      <c r="A2272" s="138" t="s">
        <v>4746</v>
      </c>
      <c r="B2272" s="139"/>
      <c r="C2272" s="139"/>
      <c r="D2272" s="140"/>
      <c r="E2272" s="76" t="s">
        <v>4869</v>
      </c>
      <c r="F2272" s="77" t="s">
        <v>4870</v>
      </c>
    </row>
    <row r="2273" spans="1:6" ht="12.75" customHeight="1" x14ac:dyDescent="0.2">
      <c r="A2273" s="141"/>
      <c r="B2273" s="142"/>
      <c r="C2273" s="142"/>
      <c r="D2273" s="143"/>
      <c r="E2273" s="78" t="s">
        <v>9040</v>
      </c>
      <c r="F2273" s="79" t="s">
        <v>9</v>
      </c>
    </row>
    <row r="2274" spans="1:6" ht="409.6" hidden="1" customHeight="1" x14ac:dyDescent="0.2"/>
    <row r="2275" spans="1:6" ht="12.75" customHeight="1" x14ac:dyDescent="0.2">
      <c r="A2275" s="80" t="s">
        <v>4871</v>
      </c>
      <c r="B2275" s="81" t="s">
        <v>4872</v>
      </c>
      <c r="C2275" s="82" t="s">
        <v>4870</v>
      </c>
      <c r="D2275" s="82" t="s">
        <v>4873</v>
      </c>
      <c r="E2275" s="82" t="s">
        <v>4874</v>
      </c>
      <c r="F2275" s="83" t="s">
        <v>4875</v>
      </c>
    </row>
    <row r="2276" spans="1:6" ht="409.6" hidden="1" customHeight="1" x14ac:dyDescent="0.2"/>
    <row r="2277" spans="1:6" ht="25.5" customHeight="1" x14ac:dyDescent="0.2">
      <c r="A2277" s="84" t="s">
        <v>5154</v>
      </c>
      <c r="B2277" s="85" t="s">
        <v>5155</v>
      </c>
      <c r="C2277" s="86" t="s">
        <v>106</v>
      </c>
      <c r="D2277" s="87">
        <v>9.6000000000000002E-2</v>
      </c>
      <c r="E2277" s="88">
        <v>405694</v>
      </c>
      <c r="F2277" s="89">
        <f>+D2277*E2277</f>
        <v>38946.624000000003</v>
      </c>
    </row>
    <row r="2278" spans="1:6" ht="409.6" hidden="1" customHeight="1" x14ac:dyDescent="0.2"/>
    <row r="2279" spans="1:6" ht="25.5" customHeight="1" thickBot="1" x14ac:dyDescent="0.25">
      <c r="A2279" s="84" t="s">
        <v>8087</v>
      </c>
      <c r="B2279" s="85" t="s">
        <v>8088</v>
      </c>
      <c r="C2279" s="86" t="s">
        <v>9</v>
      </c>
      <c r="D2279" s="87">
        <v>1</v>
      </c>
      <c r="E2279" s="88">
        <v>205373</v>
      </c>
      <c r="F2279" s="89">
        <f>+D2279*E2279</f>
        <v>205373</v>
      </c>
    </row>
    <row r="2280" spans="1:6" ht="409.6" hidden="1" customHeight="1" x14ac:dyDescent="0.2"/>
    <row r="2281" spans="1:6" ht="13.5" customHeight="1" thickBot="1" x14ac:dyDescent="0.25">
      <c r="A2281" s="90" t="s">
        <v>4883</v>
      </c>
      <c r="B2281" s="91"/>
      <c r="C2281" s="92">
        <v>90.552275481726099</v>
      </c>
      <c r="D2281" s="91"/>
      <c r="E2281" s="93" t="s">
        <v>4884</v>
      </c>
      <c r="F2281" s="94">
        <v>244320</v>
      </c>
    </row>
    <row r="2282" spans="1:6" ht="0.2" customHeight="1" x14ac:dyDescent="0.2"/>
    <row r="2283" spans="1:6" ht="12.75" customHeight="1" x14ac:dyDescent="0.2">
      <c r="A2283" s="80" t="s">
        <v>4871</v>
      </c>
      <c r="B2283" s="81" t="s">
        <v>4885</v>
      </c>
      <c r="C2283" s="82" t="s">
        <v>4870</v>
      </c>
      <c r="D2283" s="82" t="s">
        <v>4873</v>
      </c>
      <c r="E2283" s="82" t="s">
        <v>4874</v>
      </c>
      <c r="F2283" s="83" t="s">
        <v>4875</v>
      </c>
    </row>
    <row r="2284" spans="1:6" ht="409.6" hidden="1" customHeight="1" x14ac:dyDescent="0.2"/>
    <row r="2285" spans="1:6" ht="25.5" customHeight="1" thickBot="1" x14ac:dyDescent="0.25">
      <c r="A2285" s="84" t="s">
        <v>4912</v>
      </c>
      <c r="B2285" s="85" t="s">
        <v>4913</v>
      </c>
      <c r="C2285" s="86" t="s">
        <v>4888</v>
      </c>
      <c r="D2285" s="87">
        <v>0.12620999999999999</v>
      </c>
      <c r="E2285" s="88">
        <v>184277</v>
      </c>
      <c r="F2285" s="89">
        <f>+D2285*E2285</f>
        <v>23257.600169999998</v>
      </c>
    </row>
    <row r="2286" spans="1:6" ht="409.6" hidden="1" customHeight="1" x14ac:dyDescent="0.2"/>
    <row r="2287" spans="1:6" ht="13.5" customHeight="1" thickBot="1" x14ac:dyDescent="0.25">
      <c r="A2287" s="90" t="s">
        <v>4893</v>
      </c>
      <c r="B2287" s="91"/>
      <c r="C2287" s="92">
        <v>8.62010814977892</v>
      </c>
      <c r="D2287" s="91"/>
      <c r="E2287" s="93" t="s">
        <v>4884</v>
      </c>
      <c r="F2287" s="94">
        <v>23258</v>
      </c>
    </row>
    <row r="2288" spans="1:6" ht="0.2" customHeight="1" x14ac:dyDescent="0.2"/>
    <row r="2289" spans="1:6" ht="12.75" customHeight="1" x14ac:dyDescent="0.2">
      <c r="A2289" s="80" t="s">
        <v>4871</v>
      </c>
      <c r="B2289" s="81" t="s">
        <v>4894</v>
      </c>
      <c r="C2289" s="82" t="s">
        <v>4870</v>
      </c>
      <c r="D2289" s="82" t="s">
        <v>4873</v>
      </c>
      <c r="E2289" s="82" t="s">
        <v>4874</v>
      </c>
      <c r="F2289" s="83" t="s">
        <v>4875</v>
      </c>
    </row>
    <row r="2290" spans="1:6" ht="409.6" hidden="1" customHeight="1" x14ac:dyDescent="0.2"/>
    <row r="2291" spans="1:6" ht="25.5" customHeight="1" thickBot="1" x14ac:dyDescent="0.25">
      <c r="A2291" s="84" t="s">
        <v>4895</v>
      </c>
      <c r="B2291" s="85" t="s">
        <v>4896</v>
      </c>
      <c r="C2291" s="86" t="s">
        <v>4897</v>
      </c>
      <c r="D2291" s="87">
        <v>0.05</v>
      </c>
      <c r="E2291" s="88">
        <v>23258</v>
      </c>
      <c r="F2291" s="89">
        <f>+D2291*E2291</f>
        <v>1162.9000000000001</v>
      </c>
    </row>
    <row r="2292" spans="1:6" ht="409.6" hidden="1" customHeight="1" x14ac:dyDescent="0.2"/>
    <row r="2293" spans="1:6" ht="13.5" customHeight="1" thickBot="1" x14ac:dyDescent="0.25">
      <c r="A2293" s="90" t="s">
        <v>4898</v>
      </c>
      <c r="B2293" s="91"/>
      <c r="C2293" s="92">
        <v>0.43104247047006999</v>
      </c>
      <c r="D2293" s="91"/>
      <c r="E2293" s="93" t="s">
        <v>4884</v>
      </c>
      <c r="F2293" s="94">
        <v>1163</v>
      </c>
    </row>
    <row r="2294" spans="1:6" ht="0.2" customHeight="1" x14ac:dyDescent="0.2"/>
    <row r="2295" spans="1:6" ht="12.75" customHeight="1" x14ac:dyDescent="0.2">
      <c r="A2295" s="80" t="s">
        <v>4871</v>
      </c>
      <c r="B2295" s="81" t="s">
        <v>4905</v>
      </c>
      <c r="C2295" s="82" t="s">
        <v>4870</v>
      </c>
      <c r="D2295" s="82" t="s">
        <v>4873</v>
      </c>
      <c r="E2295" s="82" t="s">
        <v>4874</v>
      </c>
      <c r="F2295" s="83" t="s">
        <v>4875</v>
      </c>
    </row>
    <row r="2296" spans="1:6" ht="409.6" hidden="1" customHeight="1" x14ac:dyDescent="0.2"/>
    <row r="2297" spans="1:6" ht="25.5" customHeight="1" thickBot="1" x14ac:dyDescent="0.25">
      <c r="A2297" s="84" t="s">
        <v>4949</v>
      </c>
      <c r="B2297" s="85" t="s">
        <v>4950</v>
      </c>
      <c r="C2297" s="86" t="s">
        <v>9</v>
      </c>
      <c r="D2297" s="87">
        <v>0.5</v>
      </c>
      <c r="E2297" s="88">
        <v>2140</v>
      </c>
      <c r="F2297" s="89">
        <f>+D2297*E2297</f>
        <v>1070</v>
      </c>
    </row>
    <row r="2298" spans="1:6" ht="409.6" hidden="1" customHeight="1" x14ac:dyDescent="0.2"/>
    <row r="2299" spans="1:6" ht="13.5" customHeight="1" thickBot="1" x14ac:dyDescent="0.25">
      <c r="A2299" s="90" t="s">
        <v>4908</v>
      </c>
      <c r="B2299" s="91"/>
      <c r="C2299" s="92">
        <v>0.396573898024914</v>
      </c>
      <c r="D2299" s="91"/>
      <c r="E2299" s="93" t="s">
        <v>4884</v>
      </c>
      <c r="F2299" s="94">
        <v>1070</v>
      </c>
    </row>
    <row r="2300" spans="1:6" ht="0.2" customHeight="1" thickBot="1" x14ac:dyDescent="0.25"/>
    <row r="2301" spans="1:6" ht="12.75" customHeight="1" thickBot="1" x14ac:dyDescent="0.3">
      <c r="A2301" s="157" t="s">
        <v>4909</v>
      </c>
      <c r="B2301" s="158"/>
      <c r="C2301" s="158"/>
      <c r="D2301" s="158"/>
      <c r="E2301" s="159">
        <v>269811</v>
      </c>
      <c r="F2301" s="160"/>
    </row>
    <row r="2302" spans="1:6" ht="12.75" customHeight="1" x14ac:dyDescent="0.2"/>
    <row r="2303" spans="1:6" ht="12.75" customHeight="1" x14ac:dyDescent="0.2"/>
    <row r="2304" spans="1:6" ht="409.6" hidden="1" customHeight="1" x14ac:dyDescent="0.2"/>
    <row r="2305" spans="1:6" ht="12.75" customHeight="1" x14ac:dyDescent="0.25">
      <c r="A2305" s="144" t="s">
        <v>4868</v>
      </c>
      <c r="B2305" s="145"/>
      <c r="C2305" s="145"/>
      <c r="D2305" s="145"/>
      <c r="E2305" s="146"/>
      <c r="F2305" s="147"/>
    </row>
    <row r="2306" spans="1:6" ht="12.75" customHeight="1" x14ac:dyDescent="0.2">
      <c r="A2306" s="138" t="s">
        <v>4747</v>
      </c>
      <c r="B2306" s="139"/>
      <c r="C2306" s="139"/>
      <c r="D2306" s="140"/>
      <c r="E2306" s="76" t="s">
        <v>4869</v>
      </c>
      <c r="F2306" s="77" t="s">
        <v>4870</v>
      </c>
    </row>
    <row r="2307" spans="1:6" ht="12.75" customHeight="1" x14ac:dyDescent="0.2">
      <c r="A2307" s="141"/>
      <c r="B2307" s="142"/>
      <c r="C2307" s="142"/>
      <c r="D2307" s="143"/>
      <c r="E2307" s="78" t="s">
        <v>9041</v>
      </c>
      <c r="F2307" s="79" t="s">
        <v>9</v>
      </c>
    </row>
    <row r="2308" spans="1:6" ht="409.6" hidden="1" customHeight="1" x14ac:dyDescent="0.2"/>
    <row r="2309" spans="1:6" ht="12.75" customHeight="1" x14ac:dyDescent="0.2">
      <c r="A2309" s="80" t="s">
        <v>4871</v>
      </c>
      <c r="B2309" s="81" t="s">
        <v>4872</v>
      </c>
      <c r="C2309" s="82" t="s">
        <v>4870</v>
      </c>
      <c r="D2309" s="82" t="s">
        <v>4873</v>
      </c>
      <c r="E2309" s="82" t="s">
        <v>4874</v>
      </c>
      <c r="F2309" s="83" t="s">
        <v>4875</v>
      </c>
    </row>
    <row r="2310" spans="1:6" ht="409.6" hidden="1" customHeight="1" x14ac:dyDescent="0.2"/>
    <row r="2311" spans="1:6" ht="25.5" customHeight="1" x14ac:dyDescent="0.2">
      <c r="A2311" s="84" t="s">
        <v>5154</v>
      </c>
      <c r="B2311" s="85" t="s">
        <v>5155</v>
      </c>
      <c r="C2311" s="86" t="s">
        <v>106</v>
      </c>
      <c r="D2311" s="87">
        <v>9.6000000000000002E-2</v>
      </c>
      <c r="E2311" s="88">
        <v>405694</v>
      </c>
      <c r="F2311" s="89">
        <f>+D2311*E2311</f>
        <v>38946.624000000003</v>
      </c>
    </row>
    <row r="2312" spans="1:6" ht="409.6" hidden="1" customHeight="1" x14ac:dyDescent="0.2"/>
    <row r="2313" spans="1:6" ht="25.5" customHeight="1" thickBot="1" x14ac:dyDescent="0.25">
      <c r="A2313" s="84" t="s">
        <v>8089</v>
      </c>
      <c r="B2313" s="85" t="s">
        <v>8090</v>
      </c>
      <c r="C2313" s="86" t="s">
        <v>2201</v>
      </c>
      <c r="D2313" s="87">
        <v>1</v>
      </c>
      <c r="E2313" s="88">
        <v>151130</v>
      </c>
      <c r="F2313" s="89">
        <f>+D2313*E2313</f>
        <v>151130</v>
      </c>
    </row>
    <row r="2314" spans="1:6" ht="409.6" hidden="1" customHeight="1" x14ac:dyDescent="0.2"/>
    <row r="2315" spans="1:6" ht="13.5" customHeight="1" thickBot="1" x14ac:dyDescent="0.25">
      <c r="A2315" s="90" t="s">
        <v>4883</v>
      </c>
      <c r="B2315" s="91"/>
      <c r="C2315" s="92">
        <v>88.174551999591799</v>
      </c>
      <c r="D2315" s="91"/>
      <c r="E2315" s="93" t="s">
        <v>4884</v>
      </c>
      <c r="F2315" s="94">
        <v>190077</v>
      </c>
    </row>
    <row r="2316" spans="1:6" ht="0.2" customHeight="1" x14ac:dyDescent="0.2"/>
    <row r="2317" spans="1:6" ht="12.75" customHeight="1" x14ac:dyDescent="0.2">
      <c r="A2317" s="80" t="s">
        <v>4871</v>
      </c>
      <c r="B2317" s="81" t="s">
        <v>4885</v>
      </c>
      <c r="C2317" s="82" t="s">
        <v>4870</v>
      </c>
      <c r="D2317" s="82" t="s">
        <v>4873</v>
      </c>
      <c r="E2317" s="82" t="s">
        <v>4874</v>
      </c>
      <c r="F2317" s="83" t="s">
        <v>4875</v>
      </c>
    </row>
    <row r="2318" spans="1:6" ht="409.6" hidden="1" customHeight="1" x14ac:dyDescent="0.2"/>
    <row r="2319" spans="1:6" ht="25.5" customHeight="1" thickBot="1" x14ac:dyDescent="0.25">
      <c r="A2319" s="84" t="s">
        <v>4912</v>
      </c>
      <c r="B2319" s="85" t="s">
        <v>4913</v>
      </c>
      <c r="C2319" s="86" t="s">
        <v>4888</v>
      </c>
      <c r="D2319" s="87">
        <v>0.12622</v>
      </c>
      <c r="E2319" s="88">
        <v>184277</v>
      </c>
      <c r="F2319" s="89">
        <f>+D2319*E2319</f>
        <v>23259.442940000001</v>
      </c>
    </row>
    <row r="2320" spans="1:6" ht="409.6" hidden="1" customHeight="1" x14ac:dyDescent="0.2"/>
    <row r="2321" spans="1:6" ht="13.5" customHeight="1" thickBot="1" x14ac:dyDescent="0.25">
      <c r="A2321" s="90" t="s">
        <v>4893</v>
      </c>
      <c r="B2321" s="91"/>
      <c r="C2321" s="92">
        <v>10.789584773320801</v>
      </c>
      <c r="D2321" s="91"/>
      <c r="E2321" s="93" t="s">
        <v>4884</v>
      </c>
      <c r="F2321" s="94">
        <v>23259</v>
      </c>
    </row>
    <row r="2322" spans="1:6" ht="0.2" customHeight="1" x14ac:dyDescent="0.2"/>
    <row r="2323" spans="1:6" ht="12.75" customHeight="1" x14ac:dyDescent="0.2">
      <c r="A2323" s="80" t="s">
        <v>4871</v>
      </c>
      <c r="B2323" s="81" t="s">
        <v>4894</v>
      </c>
      <c r="C2323" s="82" t="s">
        <v>4870</v>
      </c>
      <c r="D2323" s="82" t="s">
        <v>4873</v>
      </c>
      <c r="E2323" s="82" t="s">
        <v>4874</v>
      </c>
      <c r="F2323" s="83" t="s">
        <v>4875</v>
      </c>
    </row>
    <row r="2324" spans="1:6" ht="409.6" hidden="1" customHeight="1" x14ac:dyDescent="0.2"/>
    <row r="2325" spans="1:6" ht="25.5" customHeight="1" thickBot="1" x14ac:dyDescent="0.25">
      <c r="A2325" s="84" t="s">
        <v>4895</v>
      </c>
      <c r="B2325" s="85" t="s">
        <v>4896</v>
      </c>
      <c r="C2325" s="86" t="s">
        <v>4897</v>
      </c>
      <c r="D2325" s="87">
        <v>0.05</v>
      </c>
      <c r="E2325" s="88">
        <v>23259</v>
      </c>
      <c r="F2325" s="89">
        <f>+D2325*E2325</f>
        <v>1162.95</v>
      </c>
    </row>
    <row r="2326" spans="1:6" ht="409.6" hidden="1" customHeight="1" x14ac:dyDescent="0.2"/>
    <row r="2327" spans="1:6" ht="13.5" customHeight="1" thickBot="1" x14ac:dyDescent="0.25">
      <c r="A2327" s="90" t="s">
        <v>4898</v>
      </c>
      <c r="B2327" s="91"/>
      <c r="C2327" s="92">
        <v>0.53950243309566803</v>
      </c>
      <c r="D2327" s="91"/>
      <c r="E2327" s="93" t="s">
        <v>4884</v>
      </c>
      <c r="F2327" s="94">
        <v>1163</v>
      </c>
    </row>
    <row r="2328" spans="1:6" ht="0.2" customHeight="1" x14ac:dyDescent="0.2"/>
    <row r="2329" spans="1:6" ht="12.75" customHeight="1" x14ac:dyDescent="0.2">
      <c r="A2329" s="80" t="s">
        <v>4871</v>
      </c>
      <c r="B2329" s="81" t="s">
        <v>4905</v>
      </c>
      <c r="C2329" s="82" t="s">
        <v>4870</v>
      </c>
      <c r="D2329" s="82" t="s">
        <v>4873</v>
      </c>
      <c r="E2329" s="82" t="s">
        <v>4874</v>
      </c>
      <c r="F2329" s="83" t="s">
        <v>4875</v>
      </c>
    </row>
    <row r="2330" spans="1:6" ht="409.6" hidden="1" customHeight="1" x14ac:dyDescent="0.2"/>
    <row r="2331" spans="1:6" ht="25.5" customHeight="1" thickBot="1" x14ac:dyDescent="0.25">
      <c r="A2331" s="84" t="s">
        <v>4949</v>
      </c>
      <c r="B2331" s="85" t="s">
        <v>4950</v>
      </c>
      <c r="C2331" s="86" t="s">
        <v>9</v>
      </c>
      <c r="D2331" s="87">
        <v>0.5</v>
      </c>
      <c r="E2331" s="88">
        <v>2140</v>
      </c>
      <c r="F2331" s="89">
        <f>+D2331*E2331</f>
        <v>1070</v>
      </c>
    </row>
    <row r="2332" spans="1:6" ht="409.6" hidden="1" customHeight="1" x14ac:dyDescent="0.2"/>
    <row r="2333" spans="1:6" ht="13.5" customHeight="1" thickBot="1" x14ac:dyDescent="0.25">
      <c r="A2333" s="90" t="s">
        <v>4908</v>
      </c>
      <c r="B2333" s="91"/>
      <c r="C2333" s="92">
        <v>0.49636079399171501</v>
      </c>
      <c r="D2333" s="91"/>
      <c r="E2333" s="93" t="s">
        <v>4884</v>
      </c>
      <c r="F2333" s="94">
        <v>1070</v>
      </c>
    </row>
    <row r="2334" spans="1:6" ht="0.2" customHeight="1" thickBot="1" x14ac:dyDescent="0.25"/>
    <row r="2335" spans="1:6" ht="12.75" customHeight="1" thickBot="1" x14ac:dyDescent="0.3">
      <c r="A2335" s="157" t="s">
        <v>4909</v>
      </c>
      <c r="B2335" s="158"/>
      <c r="C2335" s="158"/>
      <c r="D2335" s="158"/>
      <c r="E2335" s="159">
        <v>215569</v>
      </c>
      <c r="F2335" s="160"/>
    </row>
    <row r="2336" spans="1:6" ht="12.75" customHeight="1" x14ac:dyDescent="0.2"/>
    <row r="2337" spans="1:6" ht="12.75" customHeight="1" x14ac:dyDescent="0.2"/>
    <row r="2338" spans="1:6" ht="409.6" hidden="1" customHeight="1" x14ac:dyDescent="0.2"/>
    <row r="2339" spans="1:6" ht="12.75" customHeight="1" x14ac:dyDescent="0.25">
      <c r="A2339" s="144" t="s">
        <v>4868</v>
      </c>
      <c r="B2339" s="145"/>
      <c r="C2339" s="145"/>
      <c r="D2339" s="145"/>
      <c r="E2339" s="146"/>
      <c r="F2339" s="147"/>
    </row>
    <row r="2340" spans="1:6" ht="12.75" customHeight="1" x14ac:dyDescent="0.2">
      <c r="A2340" s="138" t="s">
        <v>4748</v>
      </c>
      <c r="B2340" s="139"/>
      <c r="C2340" s="139"/>
      <c r="D2340" s="140"/>
      <c r="E2340" s="76" t="s">
        <v>4869</v>
      </c>
      <c r="F2340" s="77" t="s">
        <v>4870</v>
      </c>
    </row>
    <row r="2341" spans="1:6" ht="12.75" customHeight="1" x14ac:dyDescent="0.2">
      <c r="A2341" s="141"/>
      <c r="B2341" s="142"/>
      <c r="C2341" s="142"/>
      <c r="D2341" s="143"/>
      <c r="E2341" s="78" t="s">
        <v>9042</v>
      </c>
      <c r="F2341" s="79" t="s">
        <v>9</v>
      </c>
    </row>
    <row r="2342" spans="1:6" ht="409.6" hidden="1" customHeight="1" x14ac:dyDescent="0.2"/>
    <row r="2343" spans="1:6" ht="12.75" customHeight="1" x14ac:dyDescent="0.2">
      <c r="A2343" s="80" t="s">
        <v>4871</v>
      </c>
      <c r="B2343" s="81" t="s">
        <v>4872</v>
      </c>
      <c r="C2343" s="82" t="s">
        <v>4870</v>
      </c>
      <c r="D2343" s="82" t="s">
        <v>4873</v>
      </c>
      <c r="E2343" s="82" t="s">
        <v>4874</v>
      </c>
      <c r="F2343" s="83" t="s">
        <v>4875</v>
      </c>
    </row>
    <row r="2344" spans="1:6" ht="409.6" hidden="1" customHeight="1" x14ac:dyDescent="0.2"/>
    <row r="2345" spans="1:6" ht="25.5" customHeight="1" x14ac:dyDescent="0.2">
      <c r="A2345" s="84" t="s">
        <v>5154</v>
      </c>
      <c r="B2345" s="85" t="s">
        <v>5155</v>
      </c>
      <c r="C2345" s="86" t="s">
        <v>106</v>
      </c>
      <c r="D2345" s="87">
        <v>9.6000000000000002E-2</v>
      </c>
      <c r="E2345" s="88">
        <v>405694</v>
      </c>
      <c r="F2345" s="89">
        <f>+D2345*E2345</f>
        <v>38946.624000000003</v>
      </c>
    </row>
    <row r="2346" spans="1:6" ht="409.6" hidden="1" customHeight="1" x14ac:dyDescent="0.2"/>
    <row r="2347" spans="1:6" ht="25.5" customHeight="1" thickBot="1" x14ac:dyDescent="0.25">
      <c r="A2347" s="84" t="s">
        <v>8089</v>
      </c>
      <c r="B2347" s="85" t="s">
        <v>8090</v>
      </c>
      <c r="C2347" s="86" t="s">
        <v>2201</v>
      </c>
      <c r="D2347" s="87">
        <v>1</v>
      </c>
      <c r="E2347" s="88">
        <v>151130</v>
      </c>
      <c r="F2347" s="89">
        <f>+D2347*E2347</f>
        <v>151130</v>
      </c>
    </row>
    <row r="2348" spans="1:6" ht="409.6" hidden="1" customHeight="1" x14ac:dyDescent="0.2"/>
    <row r="2349" spans="1:6" ht="13.5" customHeight="1" thickBot="1" x14ac:dyDescent="0.25">
      <c r="A2349" s="90" t="s">
        <v>4883</v>
      </c>
      <c r="B2349" s="91"/>
      <c r="C2349" s="92">
        <v>88.174551999591799</v>
      </c>
      <c r="D2349" s="91"/>
      <c r="E2349" s="93" t="s">
        <v>4884</v>
      </c>
      <c r="F2349" s="94">
        <v>190077</v>
      </c>
    </row>
    <row r="2350" spans="1:6" ht="0.2" customHeight="1" x14ac:dyDescent="0.2"/>
    <row r="2351" spans="1:6" ht="12.75" customHeight="1" x14ac:dyDescent="0.2">
      <c r="A2351" s="80" t="s">
        <v>4871</v>
      </c>
      <c r="B2351" s="81" t="s">
        <v>4885</v>
      </c>
      <c r="C2351" s="82" t="s">
        <v>4870</v>
      </c>
      <c r="D2351" s="82" t="s">
        <v>4873</v>
      </c>
      <c r="E2351" s="82" t="s">
        <v>4874</v>
      </c>
      <c r="F2351" s="83" t="s">
        <v>4875</v>
      </c>
    </row>
    <row r="2352" spans="1:6" ht="409.6" hidden="1" customHeight="1" x14ac:dyDescent="0.2"/>
    <row r="2353" spans="1:6" ht="25.5" customHeight="1" thickBot="1" x14ac:dyDescent="0.25">
      <c r="A2353" s="84" t="s">
        <v>4912</v>
      </c>
      <c r="B2353" s="85" t="s">
        <v>4913</v>
      </c>
      <c r="C2353" s="86" t="s">
        <v>4888</v>
      </c>
      <c r="D2353" s="87">
        <v>0.12622</v>
      </c>
      <c r="E2353" s="88">
        <v>184277</v>
      </c>
      <c r="F2353" s="89">
        <f>+D2353*E2353</f>
        <v>23259.442940000001</v>
      </c>
    </row>
    <row r="2354" spans="1:6" ht="409.6" hidden="1" customHeight="1" x14ac:dyDescent="0.2"/>
    <row r="2355" spans="1:6" ht="13.5" customHeight="1" thickBot="1" x14ac:dyDescent="0.25">
      <c r="A2355" s="90" t="s">
        <v>4893</v>
      </c>
      <c r="B2355" s="91"/>
      <c r="C2355" s="92">
        <v>10.789584773320801</v>
      </c>
      <c r="D2355" s="91"/>
      <c r="E2355" s="93" t="s">
        <v>4884</v>
      </c>
      <c r="F2355" s="94">
        <v>23259</v>
      </c>
    </row>
    <row r="2356" spans="1:6" ht="0.2" customHeight="1" x14ac:dyDescent="0.2"/>
    <row r="2357" spans="1:6" ht="12.75" customHeight="1" x14ac:dyDescent="0.2">
      <c r="A2357" s="80" t="s">
        <v>4871</v>
      </c>
      <c r="B2357" s="81" t="s">
        <v>4894</v>
      </c>
      <c r="C2357" s="82" t="s">
        <v>4870</v>
      </c>
      <c r="D2357" s="82" t="s">
        <v>4873</v>
      </c>
      <c r="E2357" s="82" t="s">
        <v>4874</v>
      </c>
      <c r="F2357" s="83" t="s">
        <v>4875</v>
      </c>
    </row>
    <row r="2358" spans="1:6" ht="409.6" hidden="1" customHeight="1" x14ac:dyDescent="0.2"/>
    <row r="2359" spans="1:6" ht="25.5" customHeight="1" thickBot="1" x14ac:dyDescent="0.25">
      <c r="A2359" s="84" t="s">
        <v>4895</v>
      </c>
      <c r="B2359" s="85" t="s">
        <v>4896</v>
      </c>
      <c r="C2359" s="86" t="s">
        <v>4897</v>
      </c>
      <c r="D2359" s="87">
        <v>0.05</v>
      </c>
      <c r="E2359" s="88">
        <v>23259</v>
      </c>
      <c r="F2359" s="89">
        <f>+D2359*E2359</f>
        <v>1162.95</v>
      </c>
    </row>
    <row r="2360" spans="1:6" ht="409.6" hidden="1" customHeight="1" x14ac:dyDescent="0.2"/>
    <row r="2361" spans="1:6" ht="13.5" customHeight="1" thickBot="1" x14ac:dyDescent="0.25">
      <c r="A2361" s="90" t="s">
        <v>4898</v>
      </c>
      <c r="B2361" s="91"/>
      <c r="C2361" s="92">
        <v>0.53950243309566803</v>
      </c>
      <c r="D2361" s="91"/>
      <c r="E2361" s="93" t="s">
        <v>4884</v>
      </c>
      <c r="F2361" s="94">
        <v>1163</v>
      </c>
    </row>
    <row r="2362" spans="1:6" ht="0.2" customHeight="1" x14ac:dyDescent="0.2"/>
    <row r="2363" spans="1:6" ht="12.75" customHeight="1" x14ac:dyDescent="0.2">
      <c r="A2363" s="80" t="s">
        <v>4871</v>
      </c>
      <c r="B2363" s="81" t="s">
        <v>4905</v>
      </c>
      <c r="C2363" s="82" t="s">
        <v>4870</v>
      </c>
      <c r="D2363" s="82" t="s">
        <v>4873</v>
      </c>
      <c r="E2363" s="82" t="s">
        <v>4874</v>
      </c>
      <c r="F2363" s="83" t="s">
        <v>4875</v>
      </c>
    </row>
    <row r="2364" spans="1:6" ht="409.6" hidden="1" customHeight="1" x14ac:dyDescent="0.2"/>
    <row r="2365" spans="1:6" ht="25.5" customHeight="1" x14ac:dyDescent="0.2">
      <c r="A2365" s="84" t="s">
        <v>4949</v>
      </c>
      <c r="B2365" s="85" t="s">
        <v>4950</v>
      </c>
      <c r="C2365" s="86" t="s">
        <v>9</v>
      </c>
      <c r="D2365" s="87">
        <v>0.5</v>
      </c>
      <c r="E2365" s="88">
        <v>2140</v>
      </c>
      <c r="F2365" s="89">
        <f>+D2365*E2365</f>
        <v>1070</v>
      </c>
    </row>
    <row r="2366" spans="1:6" ht="409.6" hidden="1" customHeight="1" x14ac:dyDescent="0.2"/>
    <row r="2367" spans="1:6" ht="4.9000000000000004" customHeight="1" thickBot="1" x14ac:dyDescent="0.25"/>
    <row r="2368" spans="1:6" ht="13.5" customHeight="1" thickBot="1" x14ac:dyDescent="0.25">
      <c r="A2368" s="90" t="s">
        <v>4908</v>
      </c>
      <c r="B2368" s="91"/>
      <c r="C2368" s="92">
        <v>0.49636079399171501</v>
      </c>
      <c r="D2368" s="91"/>
      <c r="E2368" s="93" t="s">
        <v>4884</v>
      </c>
      <c r="F2368" s="94">
        <v>1070</v>
      </c>
    </row>
    <row r="2369" spans="1:6" ht="0.2" customHeight="1" thickBot="1" x14ac:dyDescent="0.25"/>
    <row r="2370" spans="1:6" ht="12.75" customHeight="1" thickBot="1" x14ac:dyDescent="0.3">
      <c r="A2370" s="157" t="s">
        <v>4909</v>
      </c>
      <c r="B2370" s="158"/>
      <c r="C2370" s="158"/>
      <c r="D2370" s="158"/>
      <c r="E2370" s="159">
        <v>215569</v>
      </c>
      <c r="F2370" s="160"/>
    </row>
    <row r="2371" spans="1:6" ht="12.75" customHeight="1" x14ac:dyDescent="0.2"/>
    <row r="2372" spans="1:6" ht="12.75" customHeight="1" x14ac:dyDescent="0.2"/>
    <row r="2373" spans="1:6" ht="409.6" hidden="1" customHeight="1" x14ac:dyDescent="0.2"/>
    <row r="2374" spans="1:6" ht="12.75" customHeight="1" x14ac:dyDescent="0.25">
      <c r="A2374" s="144" t="s">
        <v>4868</v>
      </c>
      <c r="B2374" s="145"/>
      <c r="C2374" s="145"/>
      <c r="D2374" s="145"/>
      <c r="E2374" s="146"/>
      <c r="F2374" s="147"/>
    </row>
    <row r="2375" spans="1:6" ht="12.75" customHeight="1" x14ac:dyDescent="0.2">
      <c r="A2375" s="138" t="s">
        <v>4749</v>
      </c>
      <c r="B2375" s="139"/>
      <c r="C2375" s="139"/>
      <c r="D2375" s="140"/>
      <c r="E2375" s="76" t="s">
        <v>4869</v>
      </c>
      <c r="F2375" s="77" t="s">
        <v>4870</v>
      </c>
    </row>
    <row r="2376" spans="1:6" ht="12.75" customHeight="1" x14ac:dyDescent="0.2">
      <c r="A2376" s="141"/>
      <c r="B2376" s="142"/>
      <c r="C2376" s="142"/>
      <c r="D2376" s="143"/>
      <c r="E2376" s="78" t="s">
        <v>9043</v>
      </c>
      <c r="F2376" s="79" t="s">
        <v>9</v>
      </c>
    </row>
    <row r="2377" spans="1:6" ht="409.6" hidden="1" customHeight="1" x14ac:dyDescent="0.2"/>
    <row r="2378" spans="1:6" ht="12.75" customHeight="1" x14ac:dyDescent="0.2">
      <c r="A2378" s="80" t="s">
        <v>4871</v>
      </c>
      <c r="B2378" s="81" t="s">
        <v>4872</v>
      </c>
      <c r="C2378" s="82" t="s">
        <v>4870</v>
      </c>
      <c r="D2378" s="82" t="s">
        <v>4873</v>
      </c>
      <c r="E2378" s="82" t="s">
        <v>4874</v>
      </c>
      <c r="F2378" s="83" t="s">
        <v>4875</v>
      </c>
    </row>
    <row r="2379" spans="1:6" ht="409.6" hidden="1" customHeight="1" x14ac:dyDescent="0.2"/>
    <row r="2380" spans="1:6" ht="25.5" customHeight="1" x14ac:dyDescent="0.2">
      <c r="A2380" s="84" t="s">
        <v>5154</v>
      </c>
      <c r="B2380" s="85" t="s">
        <v>5155</v>
      </c>
      <c r="C2380" s="86" t="s">
        <v>106</v>
      </c>
      <c r="D2380" s="87">
        <v>9.6000000000000002E-2</v>
      </c>
      <c r="E2380" s="88">
        <v>405694</v>
      </c>
      <c r="F2380" s="89">
        <f>+D2380*E2380</f>
        <v>38946.624000000003</v>
      </c>
    </row>
    <row r="2381" spans="1:6" ht="409.6" hidden="1" customHeight="1" x14ac:dyDescent="0.2"/>
    <row r="2382" spans="1:6" ht="25.5" customHeight="1" thickBot="1" x14ac:dyDescent="0.25">
      <c r="A2382" s="84" t="s">
        <v>8089</v>
      </c>
      <c r="B2382" s="85" t="s">
        <v>8090</v>
      </c>
      <c r="C2382" s="86" t="s">
        <v>2201</v>
      </c>
      <c r="D2382" s="87">
        <v>1</v>
      </c>
      <c r="E2382" s="88">
        <v>151130</v>
      </c>
      <c r="F2382" s="89">
        <f>+D2382*E2382</f>
        <v>151130</v>
      </c>
    </row>
    <row r="2383" spans="1:6" ht="409.6" hidden="1" customHeight="1" x14ac:dyDescent="0.2"/>
    <row r="2384" spans="1:6" ht="13.5" customHeight="1" thickBot="1" x14ac:dyDescent="0.25">
      <c r="A2384" s="90" t="s">
        <v>4883</v>
      </c>
      <c r="B2384" s="91"/>
      <c r="C2384" s="92">
        <v>88.174551999591799</v>
      </c>
      <c r="D2384" s="91"/>
      <c r="E2384" s="93" t="s">
        <v>4884</v>
      </c>
      <c r="F2384" s="94">
        <v>190077</v>
      </c>
    </row>
    <row r="2385" spans="1:6" ht="0.2" customHeight="1" x14ac:dyDescent="0.2"/>
    <row r="2386" spans="1:6" ht="12.75" customHeight="1" x14ac:dyDescent="0.2">
      <c r="A2386" s="80" t="s">
        <v>4871</v>
      </c>
      <c r="B2386" s="81" t="s">
        <v>4885</v>
      </c>
      <c r="C2386" s="82" t="s">
        <v>4870</v>
      </c>
      <c r="D2386" s="82" t="s">
        <v>4873</v>
      </c>
      <c r="E2386" s="82" t="s">
        <v>4874</v>
      </c>
      <c r="F2386" s="83" t="s">
        <v>4875</v>
      </c>
    </row>
    <row r="2387" spans="1:6" ht="409.6" hidden="1" customHeight="1" x14ac:dyDescent="0.2"/>
    <row r="2388" spans="1:6" ht="25.5" customHeight="1" thickBot="1" x14ac:dyDescent="0.25">
      <c r="A2388" s="84" t="s">
        <v>4912</v>
      </c>
      <c r="B2388" s="85" t="s">
        <v>4913</v>
      </c>
      <c r="C2388" s="86" t="s">
        <v>4888</v>
      </c>
      <c r="D2388" s="87">
        <v>0.12622</v>
      </c>
      <c r="E2388" s="88">
        <v>184277</v>
      </c>
      <c r="F2388" s="89">
        <f>+D2388*E2388</f>
        <v>23259.442940000001</v>
      </c>
    </row>
    <row r="2389" spans="1:6" ht="409.6" hidden="1" customHeight="1" x14ac:dyDescent="0.2"/>
    <row r="2390" spans="1:6" ht="13.5" customHeight="1" thickBot="1" x14ac:dyDescent="0.25">
      <c r="A2390" s="90" t="s">
        <v>4893</v>
      </c>
      <c r="B2390" s="91"/>
      <c r="C2390" s="92">
        <v>10.789584773320801</v>
      </c>
      <c r="D2390" s="91"/>
      <c r="E2390" s="93" t="s">
        <v>4884</v>
      </c>
      <c r="F2390" s="94">
        <v>23259</v>
      </c>
    </row>
    <row r="2391" spans="1:6" ht="0.2" customHeight="1" x14ac:dyDescent="0.2"/>
    <row r="2392" spans="1:6" ht="12.75" customHeight="1" x14ac:dyDescent="0.2">
      <c r="A2392" s="80" t="s">
        <v>4871</v>
      </c>
      <c r="B2392" s="81" t="s">
        <v>4894</v>
      </c>
      <c r="C2392" s="82" t="s">
        <v>4870</v>
      </c>
      <c r="D2392" s="82" t="s">
        <v>4873</v>
      </c>
      <c r="E2392" s="82" t="s">
        <v>4874</v>
      </c>
      <c r="F2392" s="83" t="s">
        <v>4875</v>
      </c>
    </row>
    <row r="2393" spans="1:6" ht="409.6" hidden="1" customHeight="1" x14ac:dyDescent="0.2"/>
    <row r="2394" spans="1:6" ht="25.5" customHeight="1" thickBot="1" x14ac:dyDescent="0.25">
      <c r="A2394" s="84" t="s">
        <v>4895</v>
      </c>
      <c r="B2394" s="85" t="s">
        <v>4896</v>
      </c>
      <c r="C2394" s="86" t="s">
        <v>4897</v>
      </c>
      <c r="D2394" s="87">
        <v>0.05</v>
      </c>
      <c r="E2394" s="88">
        <v>23259</v>
      </c>
      <c r="F2394" s="89">
        <f>+D2394*E2394</f>
        <v>1162.95</v>
      </c>
    </row>
    <row r="2395" spans="1:6" ht="409.6" hidden="1" customHeight="1" x14ac:dyDescent="0.2"/>
    <row r="2396" spans="1:6" ht="13.5" customHeight="1" thickBot="1" x14ac:dyDescent="0.25">
      <c r="A2396" s="90" t="s">
        <v>4898</v>
      </c>
      <c r="B2396" s="91"/>
      <c r="C2396" s="92">
        <v>0.53950243309566803</v>
      </c>
      <c r="D2396" s="91"/>
      <c r="E2396" s="93" t="s">
        <v>4884</v>
      </c>
      <c r="F2396" s="94">
        <v>1163</v>
      </c>
    </row>
    <row r="2397" spans="1:6" ht="0.2" customHeight="1" x14ac:dyDescent="0.2"/>
    <row r="2398" spans="1:6" ht="12.75" customHeight="1" x14ac:dyDescent="0.2">
      <c r="A2398" s="80" t="s">
        <v>4871</v>
      </c>
      <c r="B2398" s="81" t="s">
        <v>4905</v>
      </c>
      <c r="C2398" s="82" t="s">
        <v>4870</v>
      </c>
      <c r="D2398" s="82" t="s">
        <v>4873</v>
      </c>
      <c r="E2398" s="82" t="s">
        <v>4874</v>
      </c>
      <c r="F2398" s="83" t="s">
        <v>4875</v>
      </c>
    </row>
    <row r="2399" spans="1:6" ht="409.6" hidden="1" customHeight="1" x14ac:dyDescent="0.2"/>
    <row r="2400" spans="1:6" ht="25.5" customHeight="1" thickBot="1" x14ac:dyDescent="0.25">
      <c r="A2400" s="84" t="s">
        <v>4949</v>
      </c>
      <c r="B2400" s="85" t="s">
        <v>4950</v>
      </c>
      <c r="C2400" s="86" t="s">
        <v>9</v>
      </c>
      <c r="D2400" s="87">
        <v>0.5</v>
      </c>
      <c r="E2400" s="88">
        <v>2140</v>
      </c>
      <c r="F2400" s="89">
        <f>+D2400*E2400</f>
        <v>1070</v>
      </c>
    </row>
    <row r="2401" spans="1:6" ht="409.6" hidden="1" customHeight="1" x14ac:dyDescent="0.2"/>
    <row r="2402" spans="1:6" ht="13.5" customHeight="1" thickBot="1" x14ac:dyDescent="0.25">
      <c r="A2402" s="90" t="s">
        <v>4908</v>
      </c>
      <c r="B2402" s="91"/>
      <c r="C2402" s="92">
        <v>0.49636079399171501</v>
      </c>
      <c r="D2402" s="91"/>
      <c r="E2402" s="93" t="s">
        <v>4884</v>
      </c>
      <c r="F2402" s="94">
        <v>1070</v>
      </c>
    </row>
    <row r="2403" spans="1:6" ht="0.2" customHeight="1" thickBot="1" x14ac:dyDescent="0.25"/>
    <row r="2404" spans="1:6" ht="12.75" customHeight="1" thickBot="1" x14ac:dyDescent="0.3">
      <c r="A2404" s="157" t="s">
        <v>4909</v>
      </c>
      <c r="B2404" s="158"/>
      <c r="C2404" s="158"/>
      <c r="D2404" s="158"/>
      <c r="E2404" s="159">
        <v>215569</v>
      </c>
      <c r="F2404" s="160"/>
    </row>
    <row r="2405" spans="1:6" ht="12.75" customHeight="1" x14ac:dyDescent="0.2"/>
    <row r="2406" spans="1:6" ht="12.75" customHeight="1" x14ac:dyDescent="0.2"/>
    <row r="2407" spans="1:6" ht="409.6" hidden="1" customHeight="1" x14ac:dyDescent="0.2"/>
    <row r="2408" spans="1:6" ht="12.75" customHeight="1" x14ac:dyDescent="0.25">
      <c r="A2408" s="144" t="s">
        <v>4868</v>
      </c>
      <c r="B2408" s="145"/>
      <c r="C2408" s="145"/>
      <c r="D2408" s="145"/>
      <c r="E2408" s="146"/>
      <c r="F2408" s="147"/>
    </row>
    <row r="2409" spans="1:6" ht="12.75" customHeight="1" x14ac:dyDescent="0.2">
      <c r="A2409" s="138" t="s">
        <v>4750</v>
      </c>
      <c r="B2409" s="139"/>
      <c r="C2409" s="139"/>
      <c r="D2409" s="140"/>
      <c r="E2409" s="76" t="s">
        <v>4869</v>
      </c>
      <c r="F2409" s="77" t="s">
        <v>4870</v>
      </c>
    </row>
    <row r="2410" spans="1:6" ht="12.75" customHeight="1" x14ac:dyDescent="0.2">
      <c r="A2410" s="141"/>
      <c r="B2410" s="142"/>
      <c r="C2410" s="142"/>
      <c r="D2410" s="143"/>
      <c r="E2410" s="78" t="s">
        <v>9044</v>
      </c>
      <c r="F2410" s="79" t="s">
        <v>9</v>
      </c>
    </row>
    <row r="2411" spans="1:6" ht="409.6" hidden="1" customHeight="1" x14ac:dyDescent="0.2"/>
    <row r="2412" spans="1:6" ht="12.75" customHeight="1" x14ac:dyDescent="0.2">
      <c r="A2412" s="80" t="s">
        <v>4871</v>
      </c>
      <c r="B2412" s="81" t="s">
        <v>4872</v>
      </c>
      <c r="C2412" s="82" t="s">
        <v>4870</v>
      </c>
      <c r="D2412" s="82" t="s">
        <v>4873</v>
      </c>
      <c r="E2412" s="82" t="s">
        <v>4874</v>
      </c>
      <c r="F2412" s="83" t="s">
        <v>4875</v>
      </c>
    </row>
    <row r="2413" spans="1:6" ht="409.6" hidden="1" customHeight="1" x14ac:dyDescent="0.2"/>
    <row r="2414" spans="1:6" ht="25.5" customHeight="1" x14ac:dyDescent="0.2">
      <c r="A2414" s="84" t="s">
        <v>5154</v>
      </c>
      <c r="B2414" s="85" t="s">
        <v>5155</v>
      </c>
      <c r="C2414" s="86" t="s">
        <v>106</v>
      </c>
      <c r="D2414" s="87">
        <v>9.6000000000000002E-2</v>
      </c>
      <c r="E2414" s="88">
        <v>405694</v>
      </c>
      <c r="F2414" s="89">
        <f>+D2414*E2414</f>
        <v>38946.624000000003</v>
      </c>
    </row>
    <row r="2415" spans="1:6" ht="409.6" hidden="1" customHeight="1" x14ac:dyDescent="0.2"/>
    <row r="2416" spans="1:6" ht="25.5" customHeight="1" thickBot="1" x14ac:dyDescent="0.25">
      <c r="A2416" s="84" t="s">
        <v>8089</v>
      </c>
      <c r="B2416" s="85" t="s">
        <v>8090</v>
      </c>
      <c r="C2416" s="86" t="s">
        <v>2201</v>
      </c>
      <c r="D2416" s="87">
        <v>2</v>
      </c>
      <c r="E2416" s="88">
        <v>151130</v>
      </c>
      <c r="F2416" s="89">
        <f>+D2416*E2416</f>
        <v>302260</v>
      </c>
    </row>
    <row r="2417" spans="1:6" ht="409.6" hidden="1" customHeight="1" x14ac:dyDescent="0.2"/>
    <row r="2418" spans="1:6" ht="13.5" customHeight="1" thickBot="1" x14ac:dyDescent="0.25">
      <c r="A2418" s="90" t="s">
        <v>4883</v>
      </c>
      <c r="B2418" s="91"/>
      <c r="C2418" s="92">
        <v>93.048249381645405</v>
      </c>
      <c r="D2418" s="91"/>
      <c r="E2418" s="93" t="s">
        <v>4884</v>
      </c>
      <c r="F2418" s="94">
        <v>341207</v>
      </c>
    </row>
    <row r="2419" spans="1:6" ht="0.2" customHeight="1" x14ac:dyDescent="0.2"/>
    <row r="2420" spans="1:6" ht="12.75" customHeight="1" x14ac:dyDescent="0.2">
      <c r="A2420" s="80" t="s">
        <v>4871</v>
      </c>
      <c r="B2420" s="81" t="s">
        <v>4885</v>
      </c>
      <c r="C2420" s="82" t="s">
        <v>4870</v>
      </c>
      <c r="D2420" s="82" t="s">
        <v>4873</v>
      </c>
      <c r="E2420" s="82" t="s">
        <v>4874</v>
      </c>
      <c r="F2420" s="83" t="s">
        <v>4875</v>
      </c>
    </row>
    <row r="2421" spans="1:6" ht="409.6" hidden="1" customHeight="1" x14ac:dyDescent="0.2"/>
    <row r="2422" spans="1:6" ht="25.5" customHeight="1" thickBot="1" x14ac:dyDescent="0.25">
      <c r="A2422" s="84" t="s">
        <v>4912</v>
      </c>
      <c r="B2422" s="85" t="s">
        <v>4913</v>
      </c>
      <c r="C2422" s="86" t="s">
        <v>4888</v>
      </c>
      <c r="D2422" s="87">
        <v>0.12622</v>
      </c>
      <c r="E2422" s="88">
        <v>184277</v>
      </c>
      <c r="F2422" s="89">
        <f>+D2422*E2422</f>
        <v>23259.442940000001</v>
      </c>
    </row>
    <row r="2423" spans="1:6" ht="409.6" hidden="1" customHeight="1" x14ac:dyDescent="0.2"/>
    <row r="2424" spans="1:6" ht="13.5" customHeight="1" thickBot="1" x14ac:dyDescent="0.25">
      <c r="A2424" s="90" t="s">
        <v>4893</v>
      </c>
      <c r="B2424" s="91"/>
      <c r="C2424" s="92">
        <v>6.3428043163466503</v>
      </c>
      <c r="D2424" s="91"/>
      <c r="E2424" s="93" t="s">
        <v>4884</v>
      </c>
      <c r="F2424" s="94">
        <v>23259</v>
      </c>
    </row>
    <row r="2425" spans="1:6" ht="0.2" customHeight="1" x14ac:dyDescent="0.2"/>
    <row r="2426" spans="1:6" ht="12.75" customHeight="1" x14ac:dyDescent="0.2">
      <c r="A2426" s="80" t="s">
        <v>4871</v>
      </c>
      <c r="B2426" s="81" t="s">
        <v>4894</v>
      </c>
      <c r="C2426" s="82" t="s">
        <v>4870</v>
      </c>
      <c r="D2426" s="82" t="s">
        <v>4873</v>
      </c>
      <c r="E2426" s="82" t="s">
        <v>4874</v>
      </c>
      <c r="F2426" s="83" t="s">
        <v>4875</v>
      </c>
    </row>
    <row r="2427" spans="1:6" ht="409.6" hidden="1" customHeight="1" x14ac:dyDescent="0.2"/>
    <row r="2428" spans="1:6" ht="25.5" customHeight="1" thickBot="1" x14ac:dyDescent="0.25">
      <c r="A2428" s="84" t="s">
        <v>4895</v>
      </c>
      <c r="B2428" s="85" t="s">
        <v>4896</v>
      </c>
      <c r="C2428" s="86" t="s">
        <v>4897</v>
      </c>
      <c r="D2428" s="87">
        <v>0.05</v>
      </c>
      <c r="E2428" s="88">
        <v>23259</v>
      </c>
      <c r="F2428" s="89">
        <f>+D2428*E2428</f>
        <v>1162.95</v>
      </c>
    </row>
    <row r="2429" spans="1:6" ht="409.6" hidden="1" customHeight="1" x14ac:dyDescent="0.2"/>
    <row r="2430" spans="1:6" ht="13.5" customHeight="1" thickBot="1" x14ac:dyDescent="0.25">
      <c r="A2430" s="90" t="s">
        <v>4898</v>
      </c>
      <c r="B2430" s="91"/>
      <c r="C2430" s="92">
        <v>0.317153850978596</v>
      </c>
      <c r="D2430" s="91"/>
      <c r="E2430" s="93" t="s">
        <v>4884</v>
      </c>
      <c r="F2430" s="94">
        <v>1163</v>
      </c>
    </row>
    <row r="2431" spans="1:6" ht="0.2" customHeight="1" x14ac:dyDescent="0.2"/>
    <row r="2432" spans="1:6" ht="12.75" customHeight="1" x14ac:dyDescent="0.2">
      <c r="A2432" s="80" t="s">
        <v>4871</v>
      </c>
      <c r="B2432" s="81" t="s">
        <v>4905</v>
      </c>
      <c r="C2432" s="82" t="s">
        <v>4870</v>
      </c>
      <c r="D2432" s="82" t="s">
        <v>4873</v>
      </c>
      <c r="E2432" s="82" t="s">
        <v>4874</v>
      </c>
      <c r="F2432" s="83" t="s">
        <v>4875</v>
      </c>
    </row>
    <row r="2433" spans="1:6" ht="409.6" hidden="1" customHeight="1" x14ac:dyDescent="0.2"/>
    <row r="2434" spans="1:6" ht="25.5" customHeight="1" thickBot="1" x14ac:dyDescent="0.25">
      <c r="A2434" s="84" t="s">
        <v>4949</v>
      </c>
      <c r="B2434" s="85" t="s">
        <v>4950</v>
      </c>
      <c r="C2434" s="86" t="s">
        <v>9</v>
      </c>
      <c r="D2434" s="87">
        <v>0.5</v>
      </c>
      <c r="E2434" s="88">
        <v>2140</v>
      </c>
      <c r="F2434" s="89">
        <f>+D2434*E2434</f>
        <v>1070</v>
      </c>
    </row>
    <row r="2435" spans="1:6" ht="409.6" hidden="1" customHeight="1" x14ac:dyDescent="0.2"/>
    <row r="2436" spans="1:6" ht="13.5" customHeight="1" thickBot="1" x14ac:dyDescent="0.25">
      <c r="A2436" s="90" t="s">
        <v>4908</v>
      </c>
      <c r="B2436" s="91"/>
      <c r="C2436" s="92">
        <v>0.291792451029318</v>
      </c>
      <c r="D2436" s="91"/>
      <c r="E2436" s="93" t="s">
        <v>4884</v>
      </c>
      <c r="F2436" s="94">
        <v>1070</v>
      </c>
    </row>
    <row r="2437" spans="1:6" ht="0.2" customHeight="1" thickBot="1" x14ac:dyDescent="0.25"/>
    <row r="2438" spans="1:6" ht="12.75" customHeight="1" thickBot="1" x14ac:dyDescent="0.3">
      <c r="A2438" s="157" t="s">
        <v>4909</v>
      </c>
      <c r="B2438" s="158"/>
      <c r="C2438" s="158"/>
      <c r="D2438" s="158"/>
      <c r="E2438" s="159">
        <v>366699</v>
      </c>
      <c r="F2438" s="160"/>
    </row>
    <row r="2439" spans="1:6" ht="12.75" customHeight="1" x14ac:dyDescent="0.2"/>
    <row r="2440" spans="1:6" ht="12.75" customHeight="1" x14ac:dyDescent="0.2"/>
    <row r="2441" spans="1:6" ht="409.6" hidden="1" customHeight="1" x14ac:dyDescent="0.2"/>
    <row r="2442" spans="1:6" ht="12.75" customHeight="1" x14ac:dyDescent="0.25">
      <c r="A2442" s="144" t="s">
        <v>4868</v>
      </c>
      <c r="B2442" s="145"/>
      <c r="C2442" s="145"/>
      <c r="D2442" s="145"/>
      <c r="E2442" s="146"/>
      <c r="F2442" s="147"/>
    </row>
    <row r="2443" spans="1:6" ht="12.75" customHeight="1" x14ac:dyDescent="0.2">
      <c r="A2443" s="138" t="s">
        <v>4751</v>
      </c>
      <c r="B2443" s="139"/>
      <c r="C2443" s="139"/>
      <c r="D2443" s="140"/>
      <c r="E2443" s="76" t="s">
        <v>4869</v>
      </c>
      <c r="F2443" s="77" t="s">
        <v>4870</v>
      </c>
    </row>
    <row r="2444" spans="1:6" ht="12.75" customHeight="1" x14ac:dyDescent="0.2">
      <c r="A2444" s="141"/>
      <c r="B2444" s="142"/>
      <c r="C2444" s="142"/>
      <c r="D2444" s="143"/>
      <c r="E2444" s="78" t="s">
        <v>9045</v>
      </c>
      <c r="F2444" s="79" t="s">
        <v>9</v>
      </c>
    </row>
    <row r="2445" spans="1:6" ht="409.6" hidden="1" customHeight="1" x14ac:dyDescent="0.2"/>
    <row r="2446" spans="1:6" ht="12.75" customHeight="1" x14ac:dyDescent="0.2">
      <c r="A2446" s="80" t="s">
        <v>4871</v>
      </c>
      <c r="B2446" s="81" t="s">
        <v>4872</v>
      </c>
      <c r="C2446" s="82" t="s">
        <v>4870</v>
      </c>
      <c r="D2446" s="82" t="s">
        <v>4873</v>
      </c>
      <c r="E2446" s="82" t="s">
        <v>4874</v>
      </c>
      <c r="F2446" s="83" t="s">
        <v>4875</v>
      </c>
    </row>
    <row r="2447" spans="1:6" ht="409.6" hidden="1" customHeight="1" x14ac:dyDescent="0.2"/>
    <row r="2448" spans="1:6" ht="25.5" customHeight="1" x14ac:dyDescent="0.2">
      <c r="A2448" s="84" t="s">
        <v>5154</v>
      </c>
      <c r="B2448" s="85" t="s">
        <v>5155</v>
      </c>
      <c r="C2448" s="86" t="s">
        <v>106</v>
      </c>
      <c r="D2448" s="87">
        <v>6.1420000000000002E-2</v>
      </c>
      <c r="E2448" s="88">
        <v>405694</v>
      </c>
      <c r="F2448" s="89">
        <f>+D2448*E2448</f>
        <v>24917.725480000001</v>
      </c>
    </row>
    <row r="2449" spans="1:6" ht="409.6" hidden="1" customHeight="1" x14ac:dyDescent="0.2"/>
    <row r="2450" spans="1:6" ht="25.5" customHeight="1" thickBot="1" x14ac:dyDescent="0.25">
      <c r="A2450" s="84" t="s">
        <v>8087</v>
      </c>
      <c r="B2450" s="85" t="s">
        <v>8088</v>
      </c>
      <c r="C2450" s="86" t="s">
        <v>9</v>
      </c>
      <c r="D2450" s="87">
        <v>2</v>
      </c>
      <c r="E2450" s="88">
        <v>205373</v>
      </c>
      <c r="F2450" s="89">
        <f>+D2450*E2450</f>
        <v>410746</v>
      </c>
    </row>
    <row r="2451" spans="1:6" ht="409.6" hidden="1" customHeight="1" x14ac:dyDescent="0.2"/>
    <row r="2452" spans="1:6" ht="13.5" customHeight="1" thickBot="1" x14ac:dyDescent="0.25">
      <c r="A2452" s="90" t="s">
        <v>4883</v>
      </c>
      <c r="B2452" s="91"/>
      <c r="C2452" s="92">
        <v>94.472152590446598</v>
      </c>
      <c r="D2452" s="91"/>
      <c r="E2452" s="93" t="s">
        <v>4884</v>
      </c>
      <c r="F2452" s="94">
        <v>435664</v>
      </c>
    </row>
    <row r="2453" spans="1:6" ht="0.2" customHeight="1" x14ac:dyDescent="0.2"/>
    <row r="2454" spans="1:6" ht="12.75" customHeight="1" x14ac:dyDescent="0.2">
      <c r="A2454" s="80" t="s">
        <v>4871</v>
      </c>
      <c r="B2454" s="81" t="s">
        <v>4885</v>
      </c>
      <c r="C2454" s="82" t="s">
        <v>4870</v>
      </c>
      <c r="D2454" s="82" t="s">
        <v>4873</v>
      </c>
      <c r="E2454" s="82" t="s">
        <v>4874</v>
      </c>
      <c r="F2454" s="83" t="s">
        <v>4875</v>
      </c>
    </row>
    <row r="2455" spans="1:6" ht="409.6" hidden="1" customHeight="1" x14ac:dyDescent="0.2"/>
    <row r="2456" spans="1:6" ht="25.5" customHeight="1" thickBot="1" x14ac:dyDescent="0.25">
      <c r="A2456" s="84" t="s">
        <v>4912</v>
      </c>
      <c r="B2456" s="85" t="s">
        <v>4913</v>
      </c>
      <c r="C2456" s="86" t="s">
        <v>4888</v>
      </c>
      <c r="D2456" s="87">
        <v>0.12622</v>
      </c>
      <c r="E2456" s="88">
        <v>184277</v>
      </c>
      <c r="F2456" s="89">
        <f>+D2456*E2456</f>
        <v>23259.442940000001</v>
      </c>
    </row>
    <row r="2457" spans="1:6" ht="409.6" hidden="1" customHeight="1" x14ac:dyDescent="0.2"/>
    <row r="2458" spans="1:6" ht="13.5" customHeight="1" thickBot="1" x14ac:dyDescent="0.25">
      <c r="A2458" s="90" t="s">
        <v>4893</v>
      </c>
      <c r="B2458" s="91"/>
      <c r="C2458" s="92">
        <v>5.0436294876354202</v>
      </c>
      <c r="D2458" s="91"/>
      <c r="E2458" s="93" t="s">
        <v>4884</v>
      </c>
      <c r="F2458" s="94">
        <v>23259</v>
      </c>
    </row>
    <row r="2459" spans="1:6" ht="0.2" customHeight="1" x14ac:dyDescent="0.2"/>
    <row r="2460" spans="1:6" ht="12.75" customHeight="1" x14ac:dyDescent="0.2">
      <c r="A2460" s="80" t="s">
        <v>4871</v>
      </c>
      <c r="B2460" s="81" t="s">
        <v>4894</v>
      </c>
      <c r="C2460" s="82" t="s">
        <v>4870</v>
      </c>
      <c r="D2460" s="82" t="s">
        <v>4873</v>
      </c>
      <c r="E2460" s="82" t="s">
        <v>4874</v>
      </c>
      <c r="F2460" s="83" t="s">
        <v>4875</v>
      </c>
    </row>
    <row r="2461" spans="1:6" ht="409.6" hidden="1" customHeight="1" x14ac:dyDescent="0.2"/>
    <row r="2462" spans="1:6" ht="25.5" customHeight="1" thickBot="1" x14ac:dyDescent="0.25">
      <c r="A2462" s="84" t="s">
        <v>4895</v>
      </c>
      <c r="B2462" s="85" t="s">
        <v>4896</v>
      </c>
      <c r="C2462" s="86" t="s">
        <v>4897</v>
      </c>
      <c r="D2462" s="87">
        <v>0.05</v>
      </c>
      <c r="E2462" s="88">
        <v>23259</v>
      </c>
      <c r="F2462" s="89">
        <f>+D2462*E2462</f>
        <v>1162.95</v>
      </c>
    </row>
    <row r="2463" spans="1:6" ht="409.6" hidden="1" customHeight="1" x14ac:dyDescent="0.2"/>
    <row r="2464" spans="1:6" ht="13.5" customHeight="1" thickBot="1" x14ac:dyDescent="0.25">
      <c r="A2464" s="90" t="s">
        <v>4898</v>
      </c>
      <c r="B2464" s="91"/>
      <c r="C2464" s="92">
        <v>0.25219231669977199</v>
      </c>
      <c r="D2464" s="91"/>
      <c r="E2464" s="93" t="s">
        <v>4884</v>
      </c>
      <c r="F2464" s="94">
        <v>1163</v>
      </c>
    </row>
    <row r="2465" spans="1:6" ht="0.2" customHeight="1" x14ac:dyDescent="0.2"/>
    <row r="2466" spans="1:6" ht="12.75" customHeight="1" x14ac:dyDescent="0.2">
      <c r="A2466" s="80" t="s">
        <v>4871</v>
      </c>
      <c r="B2466" s="81" t="s">
        <v>4905</v>
      </c>
      <c r="C2466" s="82" t="s">
        <v>4870</v>
      </c>
      <c r="D2466" s="82" t="s">
        <v>4873</v>
      </c>
      <c r="E2466" s="82" t="s">
        <v>4874</v>
      </c>
      <c r="F2466" s="83" t="s">
        <v>4875</v>
      </c>
    </row>
    <row r="2467" spans="1:6" ht="409.6" hidden="1" customHeight="1" x14ac:dyDescent="0.2"/>
    <row r="2468" spans="1:6" ht="25.5" customHeight="1" thickBot="1" x14ac:dyDescent="0.25">
      <c r="A2468" s="84" t="s">
        <v>4949</v>
      </c>
      <c r="B2468" s="85" t="s">
        <v>4950</v>
      </c>
      <c r="C2468" s="86" t="s">
        <v>9</v>
      </c>
      <c r="D2468" s="87">
        <v>0.5</v>
      </c>
      <c r="E2468" s="88">
        <v>2140</v>
      </c>
      <c r="F2468" s="89">
        <f>+D2468*E2468</f>
        <v>1070</v>
      </c>
    </row>
    <row r="2469" spans="1:6" ht="409.6" hidden="1" customHeight="1" x14ac:dyDescent="0.2"/>
    <row r="2470" spans="1:6" ht="13.5" customHeight="1" thickBot="1" x14ac:dyDescent="0.25">
      <c r="A2470" s="90" t="s">
        <v>4908</v>
      </c>
      <c r="B2470" s="91"/>
      <c r="C2470" s="92">
        <v>0.23202560521819099</v>
      </c>
      <c r="D2470" s="91"/>
      <c r="E2470" s="93" t="s">
        <v>4884</v>
      </c>
      <c r="F2470" s="94">
        <v>1070</v>
      </c>
    </row>
    <row r="2471" spans="1:6" ht="0.2" customHeight="1" thickBot="1" x14ac:dyDescent="0.25"/>
    <row r="2472" spans="1:6" ht="12.75" customHeight="1" thickBot="1" x14ac:dyDescent="0.3">
      <c r="A2472" s="157" t="s">
        <v>4909</v>
      </c>
      <c r="B2472" s="158"/>
      <c r="C2472" s="158"/>
      <c r="D2472" s="158"/>
      <c r="E2472" s="159">
        <v>461156</v>
      </c>
      <c r="F2472" s="160"/>
    </row>
    <row r="2473" spans="1:6" ht="12.75" customHeight="1" x14ac:dyDescent="0.2"/>
    <row r="2474" spans="1:6" ht="12.75" customHeight="1" x14ac:dyDescent="0.2"/>
    <row r="2475" spans="1:6" ht="409.6" hidden="1" customHeight="1" x14ac:dyDescent="0.2"/>
    <row r="2476" spans="1:6" ht="12.75" customHeight="1" x14ac:dyDescent="0.25">
      <c r="A2476" s="144" t="s">
        <v>4868</v>
      </c>
      <c r="B2476" s="145"/>
      <c r="C2476" s="145"/>
      <c r="D2476" s="145"/>
      <c r="E2476" s="146"/>
      <c r="F2476" s="147"/>
    </row>
    <row r="2477" spans="1:6" ht="12.75" customHeight="1" x14ac:dyDescent="0.2">
      <c r="A2477" s="138" t="s">
        <v>4752</v>
      </c>
      <c r="B2477" s="139"/>
      <c r="C2477" s="139"/>
      <c r="D2477" s="140"/>
      <c r="E2477" s="76" t="s">
        <v>4869</v>
      </c>
      <c r="F2477" s="77" t="s">
        <v>4870</v>
      </c>
    </row>
    <row r="2478" spans="1:6" ht="12.75" customHeight="1" x14ac:dyDescent="0.2">
      <c r="A2478" s="141"/>
      <c r="B2478" s="142"/>
      <c r="C2478" s="142"/>
      <c r="D2478" s="143"/>
      <c r="E2478" s="78" t="s">
        <v>9046</v>
      </c>
      <c r="F2478" s="79" t="s">
        <v>9</v>
      </c>
    </row>
    <row r="2479" spans="1:6" ht="409.6" hidden="1" customHeight="1" x14ac:dyDescent="0.2"/>
    <row r="2480" spans="1:6" ht="12.75" customHeight="1" x14ac:dyDescent="0.2">
      <c r="A2480" s="80" t="s">
        <v>4871</v>
      </c>
      <c r="B2480" s="81" t="s">
        <v>4872</v>
      </c>
      <c r="C2480" s="82" t="s">
        <v>4870</v>
      </c>
      <c r="D2480" s="82" t="s">
        <v>4873</v>
      </c>
      <c r="E2480" s="82" t="s">
        <v>4874</v>
      </c>
      <c r="F2480" s="83" t="s">
        <v>4875</v>
      </c>
    </row>
    <row r="2481" spans="1:6" ht="409.6" hidden="1" customHeight="1" x14ac:dyDescent="0.2"/>
    <row r="2482" spans="1:6" ht="25.5" customHeight="1" x14ac:dyDescent="0.2">
      <c r="A2482" s="84" t="s">
        <v>6946</v>
      </c>
      <c r="B2482" s="85" t="s">
        <v>6947</v>
      </c>
      <c r="C2482" s="86" t="s">
        <v>7</v>
      </c>
      <c r="D2482" s="87">
        <v>0.3</v>
      </c>
      <c r="E2482" s="88">
        <v>8800</v>
      </c>
      <c r="F2482" s="89">
        <f>+D2482*E2482</f>
        <v>2640</v>
      </c>
    </row>
    <row r="2483" spans="1:6" ht="409.6" hidden="1" customHeight="1" x14ac:dyDescent="0.2"/>
    <row r="2484" spans="1:6" ht="25.5" customHeight="1" x14ac:dyDescent="0.2">
      <c r="A2484" s="84" t="s">
        <v>8091</v>
      </c>
      <c r="B2484" s="85" t="s">
        <v>8092</v>
      </c>
      <c r="C2484" s="86" t="s">
        <v>9</v>
      </c>
      <c r="D2484" s="87">
        <v>10</v>
      </c>
      <c r="E2484" s="88">
        <v>14429</v>
      </c>
      <c r="F2484" s="89">
        <f>+D2484*E2484</f>
        <v>144290</v>
      </c>
    </row>
    <row r="2485" spans="1:6" ht="409.6" hidden="1" customHeight="1" x14ac:dyDescent="0.2"/>
    <row r="2486" spans="1:6" ht="25.5" customHeight="1" x14ac:dyDescent="0.2">
      <c r="A2486" s="84" t="s">
        <v>8093</v>
      </c>
      <c r="B2486" s="85" t="s">
        <v>8094</v>
      </c>
      <c r="C2486" s="86" t="s">
        <v>9</v>
      </c>
      <c r="D2486" s="87">
        <v>0.16</v>
      </c>
      <c r="E2486" s="88">
        <v>118676</v>
      </c>
      <c r="F2486" s="89">
        <f>+D2486*E2486</f>
        <v>18988.16</v>
      </c>
    </row>
    <row r="2487" spans="1:6" ht="409.6" hidden="1" customHeight="1" x14ac:dyDescent="0.2"/>
    <row r="2488" spans="1:6" ht="25.5" customHeight="1" x14ac:dyDescent="0.2">
      <c r="A2488" s="84" t="s">
        <v>8095</v>
      </c>
      <c r="B2488" s="85" t="s">
        <v>8096</v>
      </c>
      <c r="C2488" s="86" t="s">
        <v>9</v>
      </c>
      <c r="D2488" s="87">
        <v>4</v>
      </c>
      <c r="E2488" s="88">
        <v>5127</v>
      </c>
      <c r="F2488" s="89">
        <f>+D2488*E2488</f>
        <v>20508</v>
      </c>
    </row>
    <row r="2489" spans="1:6" ht="409.6" hidden="1" customHeight="1" x14ac:dyDescent="0.2"/>
    <row r="2490" spans="1:6" ht="25.5" customHeight="1" x14ac:dyDescent="0.2">
      <c r="A2490" s="84" t="s">
        <v>8097</v>
      </c>
      <c r="B2490" s="85" t="s">
        <v>8098</v>
      </c>
      <c r="C2490" s="86" t="s">
        <v>9</v>
      </c>
      <c r="D2490" s="87">
        <v>12</v>
      </c>
      <c r="E2490" s="88">
        <v>3028</v>
      </c>
      <c r="F2490" s="89">
        <f>+D2490*E2490</f>
        <v>36336</v>
      </c>
    </row>
    <row r="2491" spans="1:6" ht="409.6" hidden="1" customHeight="1" x14ac:dyDescent="0.2"/>
    <row r="2492" spans="1:6" ht="25.5" customHeight="1" x14ac:dyDescent="0.2">
      <c r="A2492" s="84" t="s">
        <v>8099</v>
      </c>
      <c r="B2492" s="85" t="s">
        <v>8100</v>
      </c>
      <c r="C2492" s="86" t="s">
        <v>9</v>
      </c>
      <c r="D2492" s="87">
        <v>10</v>
      </c>
      <c r="E2492" s="88">
        <v>20226</v>
      </c>
      <c r="F2492" s="89">
        <f>+D2492*E2492</f>
        <v>202260</v>
      </c>
    </row>
    <row r="2493" spans="1:6" ht="409.6" hidden="1" customHeight="1" x14ac:dyDescent="0.2"/>
    <row r="2494" spans="1:6" ht="25.5" customHeight="1" x14ac:dyDescent="0.2">
      <c r="A2494" s="84" t="s">
        <v>8101</v>
      </c>
      <c r="B2494" s="85" t="s">
        <v>8102</v>
      </c>
      <c r="C2494" s="86" t="s">
        <v>7</v>
      </c>
      <c r="D2494" s="87">
        <v>3</v>
      </c>
      <c r="E2494" s="88">
        <v>8600</v>
      </c>
      <c r="F2494" s="89">
        <f>+D2494*E2494</f>
        <v>25800</v>
      </c>
    </row>
    <row r="2495" spans="1:6" ht="409.6" hidden="1" customHeight="1" x14ac:dyDescent="0.2"/>
    <row r="2496" spans="1:6" ht="25.5" customHeight="1" x14ac:dyDescent="0.2">
      <c r="A2496" s="84" t="s">
        <v>8103</v>
      </c>
      <c r="B2496" s="85" t="s">
        <v>8104</v>
      </c>
      <c r="C2496" s="86" t="s">
        <v>9</v>
      </c>
      <c r="D2496" s="87">
        <v>10</v>
      </c>
      <c r="E2496" s="88">
        <v>11411</v>
      </c>
      <c r="F2496" s="89">
        <f>+D2496*E2496</f>
        <v>114110</v>
      </c>
    </row>
    <row r="2497" spans="1:6" ht="409.6" hidden="1" customHeight="1" x14ac:dyDescent="0.2"/>
    <row r="2498" spans="1:6" ht="25.5" customHeight="1" x14ac:dyDescent="0.2">
      <c r="A2498" s="84" t="s">
        <v>8105</v>
      </c>
      <c r="B2498" s="85" t="s">
        <v>8106</v>
      </c>
      <c r="C2498" s="86" t="s">
        <v>9</v>
      </c>
      <c r="D2498" s="87">
        <v>1.3</v>
      </c>
      <c r="E2498" s="88">
        <v>1026999</v>
      </c>
      <c r="F2498" s="89">
        <f>+D2498*E2498</f>
        <v>1335098.7</v>
      </c>
    </row>
    <row r="2499" spans="1:6" ht="409.6" hidden="1" customHeight="1" x14ac:dyDescent="0.2"/>
    <row r="2500" spans="1:6" ht="25.5" customHeight="1" x14ac:dyDescent="0.2">
      <c r="A2500" s="84" t="s">
        <v>8107</v>
      </c>
      <c r="B2500" s="85" t="s">
        <v>8108</v>
      </c>
      <c r="C2500" s="86" t="s">
        <v>9</v>
      </c>
      <c r="D2500" s="87">
        <v>1</v>
      </c>
      <c r="E2500" s="88">
        <v>185261</v>
      </c>
      <c r="F2500" s="89">
        <f>+D2500*E2500</f>
        <v>185261</v>
      </c>
    </row>
    <row r="2501" spans="1:6" ht="409.6" hidden="1" customHeight="1" x14ac:dyDescent="0.2"/>
    <row r="2502" spans="1:6" ht="25.5" customHeight="1" x14ac:dyDescent="0.2">
      <c r="A2502" s="84" t="s">
        <v>8109</v>
      </c>
      <c r="B2502" s="85" t="s">
        <v>8110</v>
      </c>
      <c r="C2502" s="86" t="s">
        <v>9</v>
      </c>
      <c r="D2502" s="87">
        <v>2</v>
      </c>
      <c r="E2502" s="88">
        <v>55043</v>
      </c>
      <c r="F2502" s="89">
        <f>+D2502*E2502</f>
        <v>110086</v>
      </c>
    </row>
    <row r="2503" spans="1:6" ht="409.6" hidden="1" customHeight="1" x14ac:dyDescent="0.2"/>
    <row r="2504" spans="1:6" ht="25.5" customHeight="1" x14ac:dyDescent="0.2">
      <c r="A2504" s="84" t="s">
        <v>5258</v>
      </c>
      <c r="B2504" s="85" t="s">
        <v>5259</v>
      </c>
      <c r="C2504" s="86" t="s">
        <v>7</v>
      </c>
      <c r="D2504" s="87">
        <v>66.8</v>
      </c>
      <c r="E2504" s="88">
        <v>5242</v>
      </c>
      <c r="F2504" s="89">
        <f>+D2504*E2504</f>
        <v>350165.6</v>
      </c>
    </row>
    <row r="2505" spans="1:6" ht="409.6" hidden="1" customHeight="1" x14ac:dyDescent="0.2"/>
    <row r="2506" spans="1:6" ht="25.5" customHeight="1" x14ac:dyDescent="0.2">
      <c r="A2506" s="84" t="s">
        <v>8111</v>
      </c>
      <c r="B2506" s="85" t="s">
        <v>8112</v>
      </c>
      <c r="C2506" s="86" t="s">
        <v>9</v>
      </c>
      <c r="D2506" s="87">
        <v>2</v>
      </c>
      <c r="E2506" s="88">
        <v>34429</v>
      </c>
      <c r="F2506" s="89">
        <f>+D2506*E2506</f>
        <v>68858</v>
      </c>
    </row>
    <row r="2507" spans="1:6" ht="409.6" hidden="1" customHeight="1" x14ac:dyDescent="0.2"/>
    <row r="2508" spans="1:6" ht="25.5" customHeight="1" x14ac:dyDescent="0.2">
      <c r="A2508" s="84" t="s">
        <v>8113</v>
      </c>
      <c r="B2508" s="85" t="s">
        <v>8114</v>
      </c>
      <c r="C2508" s="86" t="s">
        <v>8044</v>
      </c>
      <c r="D2508" s="87">
        <v>0.2</v>
      </c>
      <c r="E2508" s="88">
        <v>388461</v>
      </c>
      <c r="F2508" s="89">
        <f>+D2508*E2508</f>
        <v>77692.2</v>
      </c>
    </row>
    <row r="2509" spans="1:6" ht="409.6" hidden="1" customHeight="1" x14ac:dyDescent="0.2"/>
    <row r="2510" spans="1:6" ht="25.5" customHeight="1" x14ac:dyDescent="0.2">
      <c r="A2510" s="84" t="s">
        <v>8115</v>
      </c>
      <c r="B2510" s="85" t="s">
        <v>8116</v>
      </c>
      <c r="C2510" s="86" t="s">
        <v>9</v>
      </c>
      <c r="D2510" s="87">
        <v>42</v>
      </c>
      <c r="E2510" s="88">
        <v>556</v>
      </c>
      <c r="F2510" s="89">
        <f>+D2510*E2510</f>
        <v>23352</v>
      </c>
    </row>
    <row r="2511" spans="1:6" ht="409.6" hidden="1" customHeight="1" x14ac:dyDescent="0.2"/>
    <row r="2512" spans="1:6" ht="25.5" customHeight="1" x14ac:dyDescent="0.2">
      <c r="A2512" s="84" t="s">
        <v>8117</v>
      </c>
      <c r="B2512" s="85" t="s">
        <v>8118</v>
      </c>
      <c r="C2512" s="86" t="s">
        <v>9</v>
      </c>
      <c r="D2512" s="87">
        <v>0.17</v>
      </c>
      <c r="E2512" s="88">
        <v>543267</v>
      </c>
      <c r="F2512" s="89">
        <f>+D2512*E2512</f>
        <v>92355.39</v>
      </c>
    </row>
    <row r="2513" spans="1:6" ht="409.6" hidden="1" customHeight="1" x14ac:dyDescent="0.2"/>
    <row r="2514" spans="1:6" ht="25.5" customHeight="1" x14ac:dyDescent="0.2">
      <c r="A2514" s="84" t="s">
        <v>8119</v>
      </c>
      <c r="B2514" s="85" t="s">
        <v>8120</v>
      </c>
      <c r="C2514" s="86" t="s">
        <v>9</v>
      </c>
      <c r="D2514" s="87">
        <v>10</v>
      </c>
      <c r="E2514" s="88">
        <v>733</v>
      </c>
      <c r="F2514" s="89">
        <f>+D2514*E2514</f>
        <v>7330</v>
      </c>
    </row>
    <row r="2515" spans="1:6" ht="409.6" hidden="1" customHeight="1" x14ac:dyDescent="0.2"/>
    <row r="2516" spans="1:6" ht="25.5" customHeight="1" x14ac:dyDescent="0.2">
      <c r="A2516" s="84" t="s">
        <v>4931</v>
      </c>
      <c r="B2516" s="85" t="s">
        <v>4932</v>
      </c>
      <c r="C2516" s="86" t="s">
        <v>106</v>
      </c>
      <c r="D2516" s="87">
        <v>0.12</v>
      </c>
      <c r="E2516" s="88">
        <v>376410</v>
      </c>
      <c r="F2516" s="89">
        <f>+D2516*E2516</f>
        <v>45169.2</v>
      </c>
    </row>
    <row r="2517" spans="1:6" ht="409.6" hidden="1" customHeight="1" x14ac:dyDescent="0.2"/>
    <row r="2518" spans="1:6" ht="25.5" customHeight="1" x14ac:dyDescent="0.2">
      <c r="A2518" s="84" t="s">
        <v>8121</v>
      </c>
      <c r="B2518" s="85" t="s">
        <v>8122</v>
      </c>
      <c r="C2518" s="86" t="s">
        <v>117</v>
      </c>
      <c r="D2518" s="87">
        <v>0.1</v>
      </c>
      <c r="E2518" s="88">
        <v>18920</v>
      </c>
      <c r="F2518" s="89">
        <f>+D2518*E2518</f>
        <v>1892</v>
      </c>
    </row>
    <row r="2519" spans="1:6" ht="409.6" hidden="1" customHeight="1" x14ac:dyDescent="0.2"/>
    <row r="2520" spans="1:6" ht="25.5" customHeight="1" x14ac:dyDescent="0.2">
      <c r="A2520" s="84" t="s">
        <v>8123</v>
      </c>
      <c r="B2520" s="85" t="s">
        <v>8124</v>
      </c>
      <c r="C2520" s="86" t="s">
        <v>9</v>
      </c>
      <c r="D2520" s="87">
        <v>0.25</v>
      </c>
      <c r="E2520" s="88">
        <v>84654</v>
      </c>
      <c r="F2520" s="89">
        <f>+D2520*E2520</f>
        <v>21163.5</v>
      </c>
    </row>
    <row r="2521" spans="1:6" ht="409.6" hidden="1" customHeight="1" x14ac:dyDescent="0.2"/>
    <row r="2522" spans="1:6" ht="25.5" customHeight="1" x14ac:dyDescent="0.2">
      <c r="A2522" s="84" t="s">
        <v>5162</v>
      </c>
      <c r="B2522" s="85" t="s">
        <v>5163</v>
      </c>
      <c r="C2522" s="86" t="s">
        <v>106</v>
      </c>
      <c r="D2522" s="87">
        <v>1.17</v>
      </c>
      <c r="E2522" s="88">
        <v>458150</v>
      </c>
      <c r="F2522" s="89">
        <f>+D2522*E2522</f>
        <v>536035.5</v>
      </c>
    </row>
    <row r="2523" spans="1:6" ht="409.6" hidden="1" customHeight="1" x14ac:dyDescent="0.2"/>
    <row r="2524" spans="1:6" ht="25.5" customHeight="1" thickBot="1" x14ac:dyDescent="0.25">
      <c r="A2524" s="84" t="s">
        <v>8125</v>
      </c>
      <c r="B2524" s="85" t="s">
        <v>8126</v>
      </c>
      <c r="C2524" s="86" t="s">
        <v>9</v>
      </c>
      <c r="D2524" s="87">
        <v>4</v>
      </c>
      <c r="E2524" s="88">
        <v>11789</v>
      </c>
      <c r="F2524" s="89">
        <f>+D2524*E2524</f>
        <v>47156</v>
      </c>
    </row>
    <row r="2525" spans="1:6" ht="409.6" hidden="1" customHeight="1" x14ac:dyDescent="0.2"/>
    <row r="2526" spans="1:6" ht="13.5" customHeight="1" thickBot="1" x14ac:dyDescent="0.25">
      <c r="A2526" s="90" t="s">
        <v>4883</v>
      </c>
      <c r="B2526" s="91"/>
      <c r="C2526" s="92">
        <v>64.937934693180196</v>
      </c>
      <c r="D2526" s="91"/>
      <c r="E2526" s="93" t="s">
        <v>4884</v>
      </c>
      <c r="F2526" s="94">
        <v>3466548</v>
      </c>
    </row>
    <row r="2527" spans="1:6" ht="0.2" customHeight="1" x14ac:dyDescent="0.2"/>
    <row r="2528" spans="1:6" ht="12.75" customHeight="1" x14ac:dyDescent="0.2">
      <c r="A2528" s="80" t="s">
        <v>4871</v>
      </c>
      <c r="B2528" s="81" t="s">
        <v>4885</v>
      </c>
      <c r="C2528" s="82" t="s">
        <v>4870</v>
      </c>
      <c r="D2528" s="82" t="s">
        <v>4873</v>
      </c>
      <c r="E2528" s="82" t="s">
        <v>4874</v>
      </c>
      <c r="F2528" s="83" t="s">
        <v>4875</v>
      </c>
    </row>
    <row r="2529" spans="1:6" ht="409.6" hidden="1" customHeight="1" x14ac:dyDescent="0.2"/>
    <row r="2530" spans="1:6" ht="25.5" customHeight="1" x14ac:dyDescent="0.2">
      <c r="A2530" s="84" t="s">
        <v>5519</v>
      </c>
      <c r="B2530" s="85" t="s">
        <v>5520</v>
      </c>
      <c r="C2530" s="86" t="s">
        <v>4888</v>
      </c>
      <c r="D2530" s="87">
        <v>2.7</v>
      </c>
      <c r="E2530" s="88">
        <v>339306</v>
      </c>
      <c r="F2530" s="89">
        <f>+D2530*E2530</f>
        <v>916126.20000000007</v>
      </c>
    </row>
    <row r="2531" spans="1:6" ht="409.6" hidden="1" customHeight="1" x14ac:dyDescent="0.2"/>
    <row r="2532" spans="1:6" ht="25.5" customHeight="1" thickBot="1" x14ac:dyDescent="0.25">
      <c r="A2532" s="84" t="s">
        <v>8127</v>
      </c>
      <c r="B2532" s="85" t="s">
        <v>8128</v>
      </c>
      <c r="C2532" s="86" t="s">
        <v>4888</v>
      </c>
      <c r="D2532" s="87">
        <v>2.7</v>
      </c>
      <c r="E2532" s="88">
        <v>105963</v>
      </c>
      <c r="F2532" s="89">
        <f>+D2532*E2532</f>
        <v>286100.10000000003</v>
      </c>
    </row>
    <row r="2533" spans="1:6" ht="409.6" hidden="1" customHeight="1" x14ac:dyDescent="0.2"/>
    <row r="2534" spans="1:6" ht="13.5" customHeight="1" thickBot="1" x14ac:dyDescent="0.25">
      <c r="A2534" s="90" t="s">
        <v>4893</v>
      </c>
      <c r="B2534" s="91"/>
      <c r="C2534" s="92">
        <v>22.520984412863498</v>
      </c>
      <c r="D2534" s="91"/>
      <c r="E2534" s="93" t="s">
        <v>4884</v>
      </c>
      <c r="F2534" s="94">
        <v>1202226</v>
      </c>
    </row>
    <row r="2535" spans="1:6" ht="0.2" customHeight="1" x14ac:dyDescent="0.2"/>
    <row r="2536" spans="1:6" ht="12.75" customHeight="1" x14ac:dyDescent="0.2">
      <c r="A2536" s="80" t="s">
        <v>4871</v>
      </c>
      <c r="B2536" s="81" t="s">
        <v>4894</v>
      </c>
      <c r="C2536" s="82" t="s">
        <v>4870</v>
      </c>
      <c r="D2536" s="82" t="s">
        <v>4873</v>
      </c>
      <c r="E2536" s="82" t="s">
        <v>4874</v>
      </c>
      <c r="F2536" s="83" t="s">
        <v>4875</v>
      </c>
    </row>
    <row r="2537" spans="1:6" ht="409.6" hidden="1" customHeight="1" x14ac:dyDescent="0.2"/>
    <row r="2538" spans="1:6" ht="25.5" customHeight="1" thickBot="1" x14ac:dyDescent="0.25">
      <c r="A2538" s="84" t="s">
        <v>7871</v>
      </c>
      <c r="B2538" s="85" t="s">
        <v>7872</v>
      </c>
      <c r="C2538" s="86" t="s">
        <v>7873</v>
      </c>
      <c r="D2538" s="87">
        <v>0.05</v>
      </c>
      <c r="E2538" s="88">
        <v>550991</v>
      </c>
      <c r="F2538" s="89">
        <f>+D2538*E2538</f>
        <v>27549.550000000003</v>
      </c>
    </row>
    <row r="2539" spans="1:6" ht="409.6" hidden="1" customHeight="1" x14ac:dyDescent="0.2"/>
    <row r="2540" spans="1:6" ht="13.5" customHeight="1" thickBot="1" x14ac:dyDescent="0.25">
      <c r="A2540" s="90" t="s">
        <v>4898</v>
      </c>
      <c r="B2540" s="91"/>
      <c r="C2540" s="92">
        <v>0.51608692589778504</v>
      </c>
      <c r="D2540" s="91"/>
      <c r="E2540" s="93" t="s">
        <v>4884</v>
      </c>
      <c r="F2540" s="94">
        <v>27550</v>
      </c>
    </row>
    <row r="2541" spans="1:6" ht="0.2" customHeight="1" x14ac:dyDescent="0.2"/>
    <row r="2542" spans="1:6" ht="12.75" customHeight="1" x14ac:dyDescent="0.2">
      <c r="A2542" s="80" t="s">
        <v>4871</v>
      </c>
      <c r="B2542" s="81" t="s">
        <v>4899</v>
      </c>
      <c r="C2542" s="82" t="s">
        <v>4870</v>
      </c>
      <c r="D2542" s="82" t="s">
        <v>4873</v>
      </c>
      <c r="E2542" s="82" t="s">
        <v>4874</v>
      </c>
      <c r="F2542" s="83" t="s">
        <v>4875</v>
      </c>
    </row>
    <row r="2543" spans="1:6" ht="409.6" hidden="1" customHeight="1" x14ac:dyDescent="0.2"/>
    <row r="2544" spans="1:6" ht="25.5" customHeight="1" x14ac:dyDescent="0.2">
      <c r="A2544" s="84" t="s">
        <v>8129</v>
      </c>
      <c r="B2544" s="85" t="s">
        <v>8130</v>
      </c>
      <c r="C2544" s="86" t="s">
        <v>4273</v>
      </c>
      <c r="D2544" s="87">
        <v>20</v>
      </c>
      <c r="E2544" s="88">
        <v>9606</v>
      </c>
      <c r="F2544" s="89">
        <f>+D2544*E2544</f>
        <v>192120</v>
      </c>
    </row>
    <row r="2545" spans="1:6" ht="409.6" hidden="1" customHeight="1" x14ac:dyDescent="0.2"/>
    <row r="2546" spans="1:6" ht="25.5" customHeight="1" x14ac:dyDescent="0.2">
      <c r="A2546" s="84" t="s">
        <v>8131</v>
      </c>
      <c r="B2546" s="85" t="s">
        <v>8132</v>
      </c>
      <c r="C2546" s="86" t="s">
        <v>4273</v>
      </c>
      <c r="D2546" s="87">
        <v>2</v>
      </c>
      <c r="E2546" s="88">
        <v>139756</v>
      </c>
      <c r="F2546" s="89">
        <f>+D2546*E2546</f>
        <v>279512</v>
      </c>
    </row>
    <row r="2547" spans="1:6" ht="409.6" hidden="1" customHeight="1" x14ac:dyDescent="0.2"/>
    <row r="2548" spans="1:6" ht="25.5" customHeight="1" x14ac:dyDescent="0.2">
      <c r="A2548" s="84" t="s">
        <v>8133</v>
      </c>
      <c r="B2548" s="85" t="s">
        <v>8134</v>
      </c>
      <c r="C2548" s="86" t="s">
        <v>4273</v>
      </c>
      <c r="D2548" s="87">
        <v>20</v>
      </c>
      <c r="E2548" s="88">
        <v>3380</v>
      </c>
      <c r="F2548" s="89">
        <f>+D2548*E2548</f>
        <v>67600</v>
      </c>
    </row>
    <row r="2549" spans="1:6" ht="409.6" hidden="1" customHeight="1" x14ac:dyDescent="0.2"/>
    <row r="2550" spans="1:6" ht="25.5" customHeight="1" thickBot="1" x14ac:dyDescent="0.25">
      <c r="A2550" s="84" t="s">
        <v>8135</v>
      </c>
      <c r="B2550" s="85" t="s">
        <v>8136</v>
      </c>
      <c r="C2550" s="86" t="s">
        <v>4273</v>
      </c>
      <c r="D2550" s="87">
        <v>2.23</v>
      </c>
      <c r="E2550" s="88">
        <v>5273</v>
      </c>
      <c r="F2550" s="89">
        <f>+D2550*E2550</f>
        <v>11758.789999999999</v>
      </c>
    </row>
    <row r="2551" spans="1:6" ht="409.6" hidden="1" customHeight="1" x14ac:dyDescent="0.2"/>
    <row r="2552" spans="1:6" ht="13.5" customHeight="1" thickBot="1" x14ac:dyDescent="0.25">
      <c r="A2552" s="90" t="s">
        <v>4904</v>
      </c>
      <c r="B2552" s="91"/>
      <c r="C2552" s="92">
        <v>10.3215699233157</v>
      </c>
      <c r="D2552" s="91"/>
      <c r="E2552" s="93" t="s">
        <v>4884</v>
      </c>
      <c r="F2552" s="94">
        <v>550991</v>
      </c>
    </row>
    <row r="2553" spans="1:6" ht="0.2" customHeight="1" x14ac:dyDescent="0.2"/>
    <row r="2554" spans="1:6" ht="12.75" customHeight="1" x14ac:dyDescent="0.2">
      <c r="A2554" s="80" t="s">
        <v>4871</v>
      </c>
      <c r="B2554" s="81" t="s">
        <v>4905</v>
      </c>
      <c r="C2554" s="82" t="s">
        <v>4870</v>
      </c>
      <c r="D2554" s="82" t="s">
        <v>4873</v>
      </c>
      <c r="E2554" s="82" t="s">
        <v>4874</v>
      </c>
      <c r="F2554" s="83" t="s">
        <v>4875</v>
      </c>
    </row>
    <row r="2555" spans="1:6" ht="409.6" hidden="1" customHeight="1" x14ac:dyDescent="0.2"/>
    <row r="2556" spans="1:6" ht="25.5" customHeight="1" x14ac:dyDescent="0.2">
      <c r="A2556" s="84" t="s">
        <v>8137</v>
      </c>
      <c r="B2556" s="85" t="s">
        <v>8138</v>
      </c>
      <c r="C2556" s="86" t="s">
        <v>8139</v>
      </c>
      <c r="D2556" s="87">
        <v>15</v>
      </c>
      <c r="E2556" s="88">
        <v>5450</v>
      </c>
      <c r="F2556" s="89">
        <f>+D2556*E2556</f>
        <v>81750</v>
      </c>
    </row>
    <row r="2557" spans="1:6" ht="409.6" hidden="1" customHeight="1" x14ac:dyDescent="0.2"/>
    <row r="2558" spans="1:6" ht="25.5" customHeight="1" thickBot="1" x14ac:dyDescent="0.25">
      <c r="A2558" s="84" t="s">
        <v>4920</v>
      </c>
      <c r="B2558" s="85" t="s">
        <v>4921</v>
      </c>
      <c r="C2558" s="86" t="s">
        <v>106</v>
      </c>
      <c r="D2558" s="87">
        <v>0.65</v>
      </c>
      <c r="E2558" s="88">
        <v>14128</v>
      </c>
      <c r="F2558" s="89">
        <f>+D2558*E2558</f>
        <v>9183.2000000000007</v>
      </c>
    </row>
    <row r="2559" spans="1:6" ht="409.6" hidden="1" customHeight="1" x14ac:dyDescent="0.2"/>
    <row r="2560" spans="1:6" ht="13.5" customHeight="1" thickBot="1" x14ac:dyDescent="0.25">
      <c r="A2560" s="90" t="s">
        <v>4908</v>
      </c>
      <c r="B2560" s="91"/>
      <c r="C2560" s="92">
        <v>1.70342404474277</v>
      </c>
      <c r="D2560" s="91"/>
      <c r="E2560" s="93" t="s">
        <v>4884</v>
      </c>
      <c r="F2560" s="94">
        <v>90933</v>
      </c>
    </row>
    <row r="2561" spans="1:6" ht="0.2" customHeight="1" thickBot="1" x14ac:dyDescent="0.25"/>
    <row r="2562" spans="1:6" ht="12.75" customHeight="1" thickBot="1" x14ac:dyDescent="0.3">
      <c r="A2562" s="157" t="s">
        <v>4909</v>
      </c>
      <c r="B2562" s="158"/>
      <c r="C2562" s="158"/>
      <c r="D2562" s="158"/>
      <c r="E2562" s="159">
        <v>5338248</v>
      </c>
      <c r="F2562" s="160"/>
    </row>
    <row r="2563" spans="1:6" ht="12.75" customHeight="1" x14ac:dyDescent="0.2"/>
    <row r="2564" spans="1:6" ht="12.75" customHeight="1" x14ac:dyDescent="0.2"/>
    <row r="2565" spans="1:6" ht="409.6" hidden="1" customHeight="1" x14ac:dyDescent="0.2"/>
    <row r="2566" spans="1:6" ht="12.75" customHeight="1" x14ac:dyDescent="0.25">
      <c r="A2566" s="144" t="s">
        <v>4868</v>
      </c>
      <c r="B2566" s="145"/>
      <c r="C2566" s="145"/>
      <c r="D2566" s="145"/>
      <c r="E2566" s="146"/>
      <c r="F2566" s="147"/>
    </row>
    <row r="2567" spans="1:6" ht="12.75" customHeight="1" x14ac:dyDescent="0.2">
      <c r="A2567" s="138" t="s">
        <v>4753</v>
      </c>
      <c r="B2567" s="139"/>
      <c r="C2567" s="139"/>
      <c r="D2567" s="140"/>
      <c r="E2567" s="76" t="s">
        <v>4869</v>
      </c>
      <c r="F2567" s="77" t="s">
        <v>4870</v>
      </c>
    </row>
    <row r="2568" spans="1:6" ht="12.75" customHeight="1" x14ac:dyDescent="0.2">
      <c r="A2568" s="141"/>
      <c r="B2568" s="142"/>
      <c r="C2568" s="142"/>
      <c r="D2568" s="143"/>
      <c r="E2568" s="78" t="s">
        <v>9047</v>
      </c>
      <c r="F2568" s="79" t="s">
        <v>9</v>
      </c>
    </row>
    <row r="2569" spans="1:6" ht="409.6" hidden="1" customHeight="1" x14ac:dyDescent="0.2"/>
    <row r="2570" spans="1:6" ht="12.75" customHeight="1" x14ac:dyDescent="0.2">
      <c r="A2570" s="80" t="s">
        <v>4871</v>
      </c>
      <c r="B2570" s="81" t="s">
        <v>4872</v>
      </c>
      <c r="C2570" s="82" t="s">
        <v>4870</v>
      </c>
      <c r="D2570" s="82" t="s">
        <v>4873</v>
      </c>
      <c r="E2570" s="82" t="s">
        <v>4874</v>
      </c>
      <c r="F2570" s="83" t="s">
        <v>4875</v>
      </c>
    </row>
    <row r="2571" spans="1:6" ht="409.6" hidden="1" customHeight="1" x14ac:dyDescent="0.2"/>
    <row r="2572" spans="1:6" ht="25.5" customHeight="1" x14ac:dyDescent="0.2">
      <c r="A2572" s="84" t="s">
        <v>8140</v>
      </c>
      <c r="B2572" s="85" t="s">
        <v>8141</v>
      </c>
      <c r="C2572" s="86" t="s">
        <v>9</v>
      </c>
      <c r="D2572" s="87">
        <v>8</v>
      </c>
      <c r="E2572" s="88">
        <v>26849</v>
      </c>
      <c r="F2572" s="89">
        <f>+D2572*E2572</f>
        <v>214792</v>
      </c>
    </row>
    <row r="2573" spans="1:6" ht="409.6" hidden="1" customHeight="1" x14ac:dyDescent="0.2"/>
    <row r="2574" spans="1:6" ht="25.5" customHeight="1" x14ac:dyDescent="0.2">
      <c r="A2574" s="84" t="s">
        <v>8142</v>
      </c>
      <c r="B2574" s="85" t="s">
        <v>8143</v>
      </c>
      <c r="C2574" s="86" t="s">
        <v>9</v>
      </c>
      <c r="D2574" s="87">
        <v>16</v>
      </c>
      <c r="E2574" s="88">
        <v>625</v>
      </c>
      <c r="F2574" s="89">
        <f>+D2574*E2574</f>
        <v>10000</v>
      </c>
    </row>
    <row r="2575" spans="1:6" ht="409.6" hidden="1" customHeight="1" x14ac:dyDescent="0.2"/>
    <row r="2576" spans="1:6" ht="25.5" customHeight="1" x14ac:dyDescent="0.2">
      <c r="A2576" s="84" t="s">
        <v>8093</v>
      </c>
      <c r="B2576" s="85" t="s">
        <v>8094</v>
      </c>
      <c r="C2576" s="86" t="s">
        <v>9</v>
      </c>
      <c r="D2576" s="87">
        <v>0.2</v>
      </c>
      <c r="E2576" s="88">
        <v>118676</v>
      </c>
      <c r="F2576" s="89">
        <f>+D2576*E2576</f>
        <v>23735.200000000001</v>
      </c>
    </row>
    <row r="2577" spans="1:6" ht="409.6" hidden="1" customHeight="1" x14ac:dyDescent="0.2"/>
    <row r="2578" spans="1:6" ht="25.5" customHeight="1" x14ac:dyDescent="0.2">
      <c r="A2578" s="84" t="s">
        <v>8097</v>
      </c>
      <c r="B2578" s="85" t="s">
        <v>8098</v>
      </c>
      <c r="C2578" s="86" t="s">
        <v>9</v>
      </c>
      <c r="D2578" s="87">
        <v>12</v>
      </c>
      <c r="E2578" s="88">
        <v>3028</v>
      </c>
      <c r="F2578" s="89">
        <f>+D2578*E2578</f>
        <v>36336</v>
      </c>
    </row>
    <row r="2579" spans="1:6" ht="409.6" hidden="1" customHeight="1" x14ac:dyDescent="0.2"/>
    <row r="2580" spans="1:6" ht="25.5" customHeight="1" x14ac:dyDescent="0.2">
      <c r="A2580" s="84" t="s">
        <v>8144</v>
      </c>
      <c r="B2580" s="85" t="s">
        <v>8145</v>
      </c>
      <c r="C2580" s="86" t="s">
        <v>9</v>
      </c>
      <c r="D2580" s="87">
        <v>16</v>
      </c>
      <c r="E2580" s="88">
        <v>3281</v>
      </c>
      <c r="F2580" s="89">
        <f>+D2580*E2580</f>
        <v>52496</v>
      </c>
    </row>
    <row r="2581" spans="1:6" ht="409.6" hidden="1" customHeight="1" x14ac:dyDescent="0.2"/>
    <row r="2582" spans="1:6" ht="25.5" customHeight="1" x14ac:dyDescent="0.2">
      <c r="A2582" s="84" t="s">
        <v>8117</v>
      </c>
      <c r="B2582" s="85" t="s">
        <v>8118</v>
      </c>
      <c r="C2582" s="86" t="s">
        <v>9</v>
      </c>
      <c r="D2582" s="87">
        <v>2.4</v>
      </c>
      <c r="E2582" s="88">
        <v>543267</v>
      </c>
      <c r="F2582" s="89">
        <f>+D2582*E2582</f>
        <v>1303840.8</v>
      </c>
    </row>
    <row r="2583" spans="1:6" ht="409.6" hidden="1" customHeight="1" x14ac:dyDescent="0.2"/>
    <row r="2584" spans="1:6" ht="25.5" customHeight="1" x14ac:dyDescent="0.2">
      <c r="A2584" s="84" t="s">
        <v>8146</v>
      </c>
      <c r="B2584" s="85" t="s">
        <v>8147</v>
      </c>
      <c r="C2584" s="86" t="s">
        <v>9</v>
      </c>
      <c r="D2584" s="87">
        <v>1</v>
      </c>
      <c r="E2584" s="88">
        <v>152506</v>
      </c>
      <c r="F2584" s="89">
        <f>+D2584*E2584</f>
        <v>152506</v>
      </c>
    </row>
    <row r="2585" spans="1:6" ht="409.6" hidden="1" customHeight="1" x14ac:dyDescent="0.2"/>
    <row r="2586" spans="1:6" ht="25.5" customHeight="1" x14ac:dyDescent="0.2">
      <c r="A2586" s="84" t="s">
        <v>8109</v>
      </c>
      <c r="B2586" s="85" t="s">
        <v>8110</v>
      </c>
      <c r="C2586" s="86" t="s">
        <v>9</v>
      </c>
      <c r="D2586" s="87">
        <v>2</v>
      </c>
      <c r="E2586" s="88">
        <v>55043</v>
      </c>
      <c r="F2586" s="89">
        <f>+D2586*E2586</f>
        <v>110086</v>
      </c>
    </row>
    <row r="2587" spans="1:6" ht="409.6" hidden="1" customHeight="1" x14ac:dyDescent="0.2"/>
    <row r="2588" spans="1:6" ht="25.5" customHeight="1" x14ac:dyDescent="0.2">
      <c r="A2588" s="84" t="s">
        <v>8113</v>
      </c>
      <c r="B2588" s="85" t="s">
        <v>8114</v>
      </c>
      <c r="C2588" s="86" t="s">
        <v>8044</v>
      </c>
      <c r="D2588" s="87">
        <v>0.57999999999999996</v>
      </c>
      <c r="E2588" s="88">
        <v>388461</v>
      </c>
      <c r="F2588" s="89">
        <f>+D2588*E2588</f>
        <v>225307.37999999998</v>
      </c>
    </row>
    <row r="2589" spans="1:6" ht="409.6" hidden="1" customHeight="1" x14ac:dyDescent="0.2"/>
    <row r="2590" spans="1:6" ht="25.5" customHeight="1" x14ac:dyDescent="0.2">
      <c r="A2590" s="84" t="s">
        <v>8115</v>
      </c>
      <c r="B2590" s="85" t="s">
        <v>8116</v>
      </c>
      <c r="C2590" s="86" t="s">
        <v>9</v>
      </c>
      <c r="D2590" s="87">
        <v>28</v>
      </c>
      <c r="E2590" s="88">
        <v>556</v>
      </c>
      <c r="F2590" s="89">
        <f>+D2590*E2590</f>
        <v>15568</v>
      </c>
    </row>
    <row r="2591" spans="1:6" ht="409.6" hidden="1" customHeight="1" x14ac:dyDescent="0.2"/>
    <row r="2592" spans="1:6" ht="25.5" customHeight="1" x14ac:dyDescent="0.2">
      <c r="A2592" s="84" t="s">
        <v>8119</v>
      </c>
      <c r="B2592" s="85" t="s">
        <v>8120</v>
      </c>
      <c r="C2592" s="86" t="s">
        <v>9</v>
      </c>
      <c r="D2592" s="87">
        <v>28</v>
      </c>
      <c r="E2592" s="88">
        <v>733</v>
      </c>
      <c r="F2592" s="89">
        <f>+D2592*E2592</f>
        <v>20524</v>
      </c>
    </row>
    <row r="2593" spans="1:6" ht="409.6" hidden="1" customHeight="1" x14ac:dyDescent="0.2"/>
    <row r="2594" spans="1:6" ht="25.5" customHeight="1" x14ac:dyDescent="0.2">
      <c r="A2594" s="84" t="s">
        <v>8148</v>
      </c>
      <c r="B2594" s="85" t="s">
        <v>8149</v>
      </c>
      <c r="C2594" s="86" t="s">
        <v>263</v>
      </c>
      <c r="D2594" s="87">
        <v>29</v>
      </c>
      <c r="E2594" s="88">
        <v>6468</v>
      </c>
      <c r="F2594" s="89">
        <f>+D2594*E2594</f>
        <v>187572</v>
      </c>
    </row>
    <row r="2595" spans="1:6" ht="409.6" hidden="1" customHeight="1" x14ac:dyDescent="0.2"/>
    <row r="2596" spans="1:6" ht="25.5" customHeight="1" x14ac:dyDescent="0.2">
      <c r="A2596" s="84" t="s">
        <v>8123</v>
      </c>
      <c r="B2596" s="85" t="s">
        <v>8124</v>
      </c>
      <c r="C2596" s="86" t="s">
        <v>9</v>
      </c>
      <c r="D2596" s="87">
        <v>1</v>
      </c>
      <c r="E2596" s="88">
        <v>84654</v>
      </c>
      <c r="F2596" s="89">
        <f>+D2596*E2596</f>
        <v>84654</v>
      </c>
    </row>
    <row r="2597" spans="1:6" ht="409.6" hidden="1" customHeight="1" x14ac:dyDescent="0.2"/>
    <row r="2598" spans="1:6" ht="25.5" customHeight="1" x14ac:dyDescent="0.2">
      <c r="A2598" s="84" t="s">
        <v>8150</v>
      </c>
      <c r="B2598" s="85" t="s">
        <v>8151</v>
      </c>
      <c r="C2598" s="86" t="s">
        <v>9</v>
      </c>
      <c r="D2598" s="87">
        <v>12</v>
      </c>
      <c r="E2598" s="88">
        <v>625</v>
      </c>
      <c r="F2598" s="89">
        <f>+D2598*E2598</f>
        <v>7500</v>
      </c>
    </row>
    <row r="2599" spans="1:6" ht="409.6" hidden="1" customHeight="1" x14ac:dyDescent="0.2"/>
    <row r="2600" spans="1:6" ht="25.5" customHeight="1" x14ac:dyDescent="0.2">
      <c r="A2600" s="84" t="s">
        <v>5472</v>
      </c>
      <c r="B2600" s="85" t="s">
        <v>5473</v>
      </c>
      <c r="C2600" s="86" t="s">
        <v>7</v>
      </c>
      <c r="D2600" s="87">
        <v>1.4</v>
      </c>
      <c r="E2600" s="88">
        <v>8234</v>
      </c>
      <c r="F2600" s="89">
        <f>+D2600*E2600</f>
        <v>11527.599999999999</v>
      </c>
    </row>
    <row r="2601" spans="1:6" ht="409.6" hidden="1" customHeight="1" x14ac:dyDescent="0.2"/>
    <row r="2602" spans="1:6" ht="25.5" customHeight="1" x14ac:dyDescent="0.2">
      <c r="A2602" s="84" t="s">
        <v>8152</v>
      </c>
      <c r="B2602" s="85" t="s">
        <v>8153</v>
      </c>
      <c r="C2602" s="86" t="s">
        <v>9</v>
      </c>
      <c r="D2602" s="87">
        <v>48</v>
      </c>
      <c r="E2602" s="88">
        <v>625</v>
      </c>
      <c r="F2602" s="89">
        <f>+D2602*E2602</f>
        <v>30000</v>
      </c>
    </row>
    <row r="2603" spans="1:6" ht="409.6" hidden="1" customHeight="1" x14ac:dyDescent="0.2"/>
    <row r="2604" spans="1:6" ht="25.5" customHeight="1" x14ac:dyDescent="0.2">
      <c r="A2604" s="84" t="s">
        <v>8154</v>
      </c>
      <c r="B2604" s="85" t="s">
        <v>8155</v>
      </c>
      <c r="C2604" s="86" t="s">
        <v>9</v>
      </c>
      <c r="D2604" s="87">
        <v>48</v>
      </c>
      <c r="E2604" s="88">
        <v>556</v>
      </c>
      <c r="F2604" s="89">
        <f>+D2604*E2604</f>
        <v>26688</v>
      </c>
    </row>
    <row r="2605" spans="1:6" ht="409.6" hidden="1" customHeight="1" x14ac:dyDescent="0.2"/>
    <row r="2606" spans="1:6" ht="25.5" customHeight="1" thickBot="1" x14ac:dyDescent="0.25">
      <c r="A2606" s="84" t="s">
        <v>8156</v>
      </c>
      <c r="B2606" s="85" t="s">
        <v>8157</v>
      </c>
      <c r="C2606" s="86" t="s">
        <v>9</v>
      </c>
      <c r="D2606" s="87">
        <v>48</v>
      </c>
      <c r="E2606" s="88">
        <v>733</v>
      </c>
      <c r="F2606" s="89">
        <f>+D2606*E2606</f>
        <v>35184</v>
      </c>
    </row>
    <row r="2607" spans="1:6" ht="409.6" hidden="1" customHeight="1" x14ac:dyDescent="0.2"/>
    <row r="2608" spans="1:6" ht="13.5" customHeight="1" thickBot="1" x14ac:dyDescent="0.25">
      <c r="A2608" s="90" t="s">
        <v>4883</v>
      </c>
      <c r="B2608" s="91"/>
      <c r="C2608" s="92">
        <v>63.884597855369002</v>
      </c>
      <c r="D2608" s="91"/>
      <c r="E2608" s="93" t="s">
        <v>4884</v>
      </c>
      <c r="F2608" s="94">
        <v>2548317</v>
      </c>
    </row>
    <row r="2609" spans="1:6" ht="0.2" customHeight="1" x14ac:dyDescent="0.2"/>
    <row r="2610" spans="1:6" ht="12.75" customHeight="1" x14ac:dyDescent="0.2">
      <c r="A2610" s="80" t="s">
        <v>4871</v>
      </c>
      <c r="B2610" s="81" t="s">
        <v>4885</v>
      </c>
      <c r="C2610" s="82" t="s">
        <v>4870</v>
      </c>
      <c r="D2610" s="82" t="s">
        <v>4873</v>
      </c>
      <c r="E2610" s="82" t="s">
        <v>4874</v>
      </c>
      <c r="F2610" s="83" t="s">
        <v>4875</v>
      </c>
    </row>
    <row r="2611" spans="1:6" ht="409.6" hidden="1" customHeight="1" x14ac:dyDescent="0.2"/>
    <row r="2612" spans="1:6" ht="25.5" customHeight="1" x14ac:dyDescent="0.2">
      <c r="A2612" s="84" t="s">
        <v>5519</v>
      </c>
      <c r="B2612" s="85" t="s">
        <v>5520</v>
      </c>
      <c r="C2612" s="86" t="s">
        <v>4888</v>
      </c>
      <c r="D2612" s="87">
        <v>2.6</v>
      </c>
      <c r="E2612" s="88">
        <v>339306</v>
      </c>
      <c r="F2612" s="89">
        <f>+D2612*E2612</f>
        <v>882195.6</v>
      </c>
    </row>
    <row r="2613" spans="1:6" ht="409.6" hidden="1" customHeight="1" x14ac:dyDescent="0.2"/>
    <row r="2614" spans="1:6" ht="25.5" customHeight="1" thickBot="1" x14ac:dyDescent="0.25">
      <c r="A2614" s="84" t="s">
        <v>8127</v>
      </c>
      <c r="B2614" s="85" t="s">
        <v>8128</v>
      </c>
      <c r="C2614" s="86" t="s">
        <v>4888</v>
      </c>
      <c r="D2614" s="87">
        <v>2.6</v>
      </c>
      <c r="E2614" s="88">
        <v>105963</v>
      </c>
      <c r="F2614" s="89">
        <f>+D2614*E2614</f>
        <v>275503.8</v>
      </c>
    </row>
    <row r="2615" spans="1:6" ht="409.6" hidden="1" customHeight="1" x14ac:dyDescent="0.2"/>
    <row r="2616" spans="1:6" ht="13.5" customHeight="1" thickBot="1" x14ac:dyDescent="0.25">
      <c r="A2616" s="90" t="s">
        <v>4893</v>
      </c>
      <c r="B2616" s="91"/>
      <c r="C2616" s="92">
        <v>29.0227624495542</v>
      </c>
      <c r="D2616" s="91"/>
      <c r="E2616" s="93" t="s">
        <v>4884</v>
      </c>
      <c r="F2616" s="94">
        <v>1157700</v>
      </c>
    </row>
    <row r="2617" spans="1:6" ht="0.2" customHeight="1" x14ac:dyDescent="0.2"/>
    <row r="2618" spans="1:6" ht="12.75" customHeight="1" x14ac:dyDescent="0.2">
      <c r="A2618" s="80" t="s">
        <v>4871</v>
      </c>
      <c r="B2618" s="81" t="s">
        <v>4894</v>
      </c>
      <c r="C2618" s="82" t="s">
        <v>4870</v>
      </c>
      <c r="D2618" s="82" t="s">
        <v>4873</v>
      </c>
      <c r="E2618" s="82" t="s">
        <v>4874</v>
      </c>
      <c r="F2618" s="83" t="s">
        <v>4875</v>
      </c>
    </row>
    <row r="2619" spans="1:6" ht="409.6" hidden="1" customHeight="1" x14ac:dyDescent="0.2"/>
    <row r="2620" spans="1:6" ht="25.5" customHeight="1" thickBot="1" x14ac:dyDescent="0.25">
      <c r="A2620" s="84" t="s">
        <v>7871</v>
      </c>
      <c r="B2620" s="85" t="s">
        <v>7872</v>
      </c>
      <c r="C2620" s="86" t="s">
        <v>7873</v>
      </c>
      <c r="D2620" s="87">
        <v>0.05</v>
      </c>
      <c r="E2620" s="88">
        <v>182846</v>
      </c>
      <c r="F2620" s="89">
        <f>+D2620*E2620</f>
        <v>9142.3000000000011</v>
      </c>
    </row>
    <row r="2621" spans="1:6" ht="409.6" hidden="1" customHeight="1" x14ac:dyDescent="0.2"/>
    <row r="2622" spans="1:6" ht="13.5" customHeight="1" thickBot="1" x14ac:dyDescent="0.25">
      <c r="A2622" s="90" t="s">
        <v>4898</v>
      </c>
      <c r="B2622" s="91"/>
      <c r="C2622" s="92">
        <v>0.229183807820528</v>
      </c>
      <c r="D2622" s="91"/>
      <c r="E2622" s="93" t="s">
        <v>4884</v>
      </c>
      <c r="F2622" s="94">
        <v>9142</v>
      </c>
    </row>
    <row r="2623" spans="1:6" ht="0.2" customHeight="1" x14ac:dyDescent="0.2"/>
    <row r="2624" spans="1:6" ht="12.75" customHeight="1" x14ac:dyDescent="0.2">
      <c r="A2624" s="80" t="s">
        <v>4871</v>
      </c>
      <c r="B2624" s="81" t="s">
        <v>4899</v>
      </c>
      <c r="C2624" s="82" t="s">
        <v>4870</v>
      </c>
      <c r="D2624" s="82" t="s">
        <v>4873</v>
      </c>
      <c r="E2624" s="82" t="s">
        <v>4874</v>
      </c>
      <c r="F2624" s="83" t="s">
        <v>4875</v>
      </c>
    </row>
    <row r="2625" spans="1:6" ht="409.6" hidden="1" customHeight="1" x14ac:dyDescent="0.2"/>
    <row r="2626" spans="1:6" ht="25.5" customHeight="1" x14ac:dyDescent="0.2">
      <c r="A2626" s="84" t="s">
        <v>8133</v>
      </c>
      <c r="B2626" s="85" t="s">
        <v>8134</v>
      </c>
      <c r="C2626" s="86" t="s">
        <v>4273</v>
      </c>
      <c r="D2626" s="87">
        <v>1</v>
      </c>
      <c r="E2626" s="88">
        <v>3380</v>
      </c>
      <c r="F2626" s="89">
        <f>+D2626*E2626</f>
        <v>3380</v>
      </c>
    </row>
    <row r="2627" spans="1:6" ht="409.6" hidden="1" customHeight="1" x14ac:dyDescent="0.2"/>
    <row r="2628" spans="1:6" ht="25.5" customHeight="1" x14ac:dyDescent="0.2">
      <c r="A2628" s="84" t="s">
        <v>8131</v>
      </c>
      <c r="B2628" s="85" t="s">
        <v>8132</v>
      </c>
      <c r="C2628" s="86" t="s">
        <v>4273</v>
      </c>
      <c r="D2628" s="87">
        <v>1.2</v>
      </c>
      <c r="E2628" s="88">
        <v>139756</v>
      </c>
      <c r="F2628" s="89">
        <f>+D2628*E2628</f>
        <v>167707.19999999998</v>
      </c>
    </row>
    <row r="2629" spans="1:6" ht="409.6" hidden="1" customHeight="1" x14ac:dyDescent="0.2"/>
    <row r="2630" spans="1:6" ht="25.5" customHeight="1" thickBot="1" x14ac:dyDescent="0.25">
      <c r="A2630" s="84" t="s">
        <v>8135</v>
      </c>
      <c r="B2630" s="85" t="s">
        <v>8136</v>
      </c>
      <c r="C2630" s="86" t="s">
        <v>4273</v>
      </c>
      <c r="D2630" s="87">
        <v>2.23</v>
      </c>
      <c r="E2630" s="88">
        <v>5273</v>
      </c>
      <c r="F2630" s="89">
        <f>+D2630*E2630</f>
        <v>11758.789999999999</v>
      </c>
    </row>
    <row r="2631" spans="1:6" ht="409.6" hidden="1" customHeight="1" x14ac:dyDescent="0.2"/>
    <row r="2632" spans="1:6" ht="13.5" customHeight="1" thickBot="1" x14ac:dyDescent="0.25">
      <c r="A2632" s="90" t="s">
        <v>4904</v>
      </c>
      <c r="B2632" s="91"/>
      <c r="C2632" s="92">
        <v>4.5838265723859299</v>
      </c>
      <c r="D2632" s="91"/>
      <c r="E2632" s="93" t="s">
        <v>4884</v>
      </c>
      <c r="F2632" s="94">
        <v>182846</v>
      </c>
    </row>
    <row r="2633" spans="1:6" ht="0.2" customHeight="1" x14ac:dyDescent="0.2"/>
    <row r="2634" spans="1:6" ht="12.75" customHeight="1" x14ac:dyDescent="0.2">
      <c r="A2634" s="80" t="s">
        <v>4871</v>
      </c>
      <c r="B2634" s="81" t="s">
        <v>4905</v>
      </c>
      <c r="C2634" s="82" t="s">
        <v>4870</v>
      </c>
      <c r="D2634" s="82" t="s">
        <v>4873</v>
      </c>
      <c r="E2634" s="82" t="s">
        <v>4874</v>
      </c>
      <c r="F2634" s="83" t="s">
        <v>4875</v>
      </c>
    </row>
    <row r="2635" spans="1:6" ht="409.6" hidden="1" customHeight="1" x14ac:dyDescent="0.2"/>
    <row r="2636" spans="1:6" ht="25.5" customHeight="1" x14ac:dyDescent="0.2">
      <c r="A2636" s="84" t="s">
        <v>8137</v>
      </c>
      <c r="B2636" s="85" t="s">
        <v>8138</v>
      </c>
      <c r="C2636" s="86" t="s">
        <v>8139</v>
      </c>
      <c r="D2636" s="87">
        <v>15</v>
      </c>
      <c r="E2636" s="88">
        <v>5450</v>
      </c>
      <c r="F2636" s="89">
        <f>+D2636*E2636</f>
        <v>81750</v>
      </c>
    </row>
    <row r="2637" spans="1:6" ht="409.6" hidden="1" customHeight="1" x14ac:dyDescent="0.2"/>
    <row r="2638" spans="1:6" ht="25.5" customHeight="1" thickBot="1" x14ac:dyDescent="0.25">
      <c r="A2638" s="84" t="s">
        <v>4920</v>
      </c>
      <c r="B2638" s="85" t="s">
        <v>4921</v>
      </c>
      <c r="C2638" s="86" t="s">
        <v>106</v>
      </c>
      <c r="D2638" s="87">
        <v>0.65</v>
      </c>
      <c r="E2638" s="88">
        <v>14128</v>
      </c>
      <c r="F2638" s="89">
        <f>+D2638*E2638</f>
        <v>9183.2000000000007</v>
      </c>
    </row>
    <row r="2639" spans="1:6" ht="409.6" hidden="1" customHeight="1" x14ac:dyDescent="0.2"/>
    <row r="2640" spans="1:6" ht="13.5" customHeight="1" thickBot="1" x14ac:dyDescent="0.25">
      <c r="A2640" s="90" t="s">
        <v>4908</v>
      </c>
      <c r="B2640" s="91"/>
      <c r="C2640" s="92">
        <v>2.2796293148702702</v>
      </c>
      <c r="D2640" s="91"/>
      <c r="E2640" s="93" t="s">
        <v>4884</v>
      </c>
      <c r="F2640" s="94">
        <v>90933</v>
      </c>
    </row>
    <row r="2641" spans="1:6" ht="0.2" customHeight="1" thickBot="1" x14ac:dyDescent="0.25"/>
    <row r="2642" spans="1:6" ht="12.75" customHeight="1" thickBot="1" x14ac:dyDescent="0.3">
      <c r="A2642" s="157" t="s">
        <v>4909</v>
      </c>
      <c r="B2642" s="158"/>
      <c r="C2642" s="158"/>
      <c r="D2642" s="158"/>
      <c r="E2642" s="159">
        <v>3988938</v>
      </c>
      <c r="F2642" s="160"/>
    </row>
    <row r="2643" spans="1:6" ht="12.75" customHeight="1" x14ac:dyDescent="0.2"/>
    <row r="2644" spans="1:6" ht="12.75" customHeight="1" x14ac:dyDescent="0.2"/>
    <row r="2645" spans="1:6" ht="409.6" hidden="1" customHeight="1" x14ac:dyDescent="0.2"/>
    <row r="2646" spans="1:6" ht="12.75" customHeight="1" x14ac:dyDescent="0.25">
      <c r="A2646" s="144" t="s">
        <v>4868</v>
      </c>
      <c r="B2646" s="145"/>
      <c r="C2646" s="145"/>
      <c r="D2646" s="145"/>
      <c r="E2646" s="146"/>
      <c r="F2646" s="147"/>
    </row>
    <row r="2647" spans="1:6" ht="12.75" customHeight="1" x14ac:dyDescent="0.2">
      <c r="A2647" s="138" t="s">
        <v>4754</v>
      </c>
      <c r="B2647" s="139"/>
      <c r="C2647" s="139"/>
      <c r="D2647" s="140"/>
      <c r="E2647" s="76" t="s">
        <v>4869</v>
      </c>
      <c r="F2647" s="77" t="s">
        <v>4870</v>
      </c>
    </row>
    <row r="2648" spans="1:6" ht="12.75" customHeight="1" x14ac:dyDescent="0.2">
      <c r="A2648" s="141"/>
      <c r="B2648" s="142"/>
      <c r="C2648" s="142"/>
      <c r="D2648" s="143"/>
      <c r="E2648" s="78" t="s">
        <v>9048</v>
      </c>
      <c r="F2648" s="79" t="s">
        <v>9</v>
      </c>
    </row>
    <row r="2649" spans="1:6" ht="409.6" hidden="1" customHeight="1" x14ac:dyDescent="0.2"/>
    <row r="2650" spans="1:6" ht="12.75" customHeight="1" x14ac:dyDescent="0.2">
      <c r="A2650" s="80" t="s">
        <v>4871</v>
      </c>
      <c r="B2650" s="81" t="s">
        <v>4872</v>
      </c>
      <c r="C2650" s="82" t="s">
        <v>4870</v>
      </c>
      <c r="D2650" s="82" t="s">
        <v>4873</v>
      </c>
      <c r="E2650" s="82" t="s">
        <v>4874</v>
      </c>
      <c r="F2650" s="83" t="s">
        <v>4875</v>
      </c>
    </row>
    <row r="2651" spans="1:6" ht="409.6" hidden="1" customHeight="1" x14ac:dyDescent="0.2"/>
    <row r="2652" spans="1:6" ht="25.5" customHeight="1" x14ac:dyDescent="0.2">
      <c r="A2652" s="84" t="s">
        <v>8140</v>
      </c>
      <c r="B2652" s="85" t="s">
        <v>8141</v>
      </c>
      <c r="C2652" s="86" t="s">
        <v>9</v>
      </c>
      <c r="D2652" s="87">
        <v>6</v>
      </c>
      <c r="E2652" s="88">
        <v>26849</v>
      </c>
      <c r="F2652" s="89">
        <f>+D2652*E2652</f>
        <v>161094</v>
      </c>
    </row>
    <row r="2653" spans="1:6" ht="409.6" hidden="1" customHeight="1" x14ac:dyDescent="0.2"/>
    <row r="2654" spans="1:6" ht="25.5" customHeight="1" x14ac:dyDescent="0.2">
      <c r="A2654" s="84" t="s">
        <v>8142</v>
      </c>
      <c r="B2654" s="85" t="s">
        <v>8143</v>
      </c>
      <c r="C2654" s="86" t="s">
        <v>9</v>
      </c>
      <c r="D2654" s="87">
        <v>12</v>
      </c>
      <c r="E2654" s="88">
        <v>625</v>
      </c>
      <c r="F2654" s="89">
        <f>+D2654*E2654</f>
        <v>7500</v>
      </c>
    </row>
    <row r="2655" spans="1:6" ht="409.6" hidden="1" customHeight="1" x14ac:dyDescent="0.2"/>
    <row r="2656" spans="1:6" ht="25.5" customHeight="1" x14ac:dyDescent="0.2">
      <c r="A2656" s="84" t="s">
        <v>8093</v>
      </c>
      <c r="B2656" s="85" t="s">
        <v>8094</v>
      </c>
      <c r="C2656" s="86" t="s">
        <v>9</v>
      </c>
      <c r="D2656" s="87">
        <v>0.2</v>
      </c>
      <c r="E2656" s="88">
        <v>118676</v>
      </c>
      <c r="F2656" s="89">
        <f>+D2656*E2656</f>
        <v>23735.200000000001</v>
      </c>
    </row>
    <row r="2657" spans="1:6" ht="409.6" hidden="1" customHeight="1" x14ac:dyDescent="0.2"/>
    <row r="2658" spans="1:6" ht="25.5" customHeight="1" x14ac:dyDescent="0.2">
      <c r="A2658" s="84" t="s">
        <v>8097</v>
      </c>
      <c r="B2658" s="85" t="s">
        <v>8098</v>
      </c>
      <c r="C2658" s="86" t="s">
        <v>9</v>
      </c>
      <c r="D2658" s="87">
        <v>12</v>
      </c>
      <c r="E2658" s="88">
        <v>3028</v>
      </c>
      <c r="F2658" s="89">
        <f>+D2658*E2658</f>
        <v>36336</v>
      </c>
    </row>
    <row r="2659" spans="1:6" ht="409.6" hidden="1" customHeight="1" x14ac:dyDescent="0.2"/>
    <row r="2660" spans="1:6" ht="25.5" customHeight="1" x14ac:dyDescent="0.2">
      <c r="A2660" s="84" t="s">
        <v>8144</v>
      </c>
      <c r="B2660" s="85" t="s">
        <v>8145</v>
      </c>
      <c r="C2660" s="86" t="s">
        <v>9</v>
      </c>
      <c r="D2660" s="87">
        <v>12</v>
      </c>
      <c r="E2660" s="88">
        <v>3281</v>
      </c>
      <c r="F2660" s="89">
        <f>+D2660*E2660</f>
        <v>39372</v>
      </c>
    </row>
    <row r="2661" spans="1:6" ht="409.6" hidden="1" customHeight="1" x14ac:dyDescent="0.2"/>
    <row r="2662" spans="1:6" ht="25.5" customHeight="1" x14ac:dyDescent="0.2">
      <c r="A2662" s="84" t="s">
        <v>8117</v>
      </c>
      <c r="B2662" s="85" t="s">
        <v>8118</v>
      </c>
      <c r="C2662" s="86" t="s">
        <v>9</v>
      </c>
      <c r="D2662" s="87">
        <v>1.67</v>
      </c>
      <c r="E2662" s="88">
        <v>543267</v>
      </c>
      <c r="F2662" s="89">
        <f>+D2662*E2662</f>
        <v>907255.89</v>
      </c>
    </row>
    <row r="2663" spans="1:6" ht="409.6" hidden="1" customHeight="1" x14ac:dyDescent="0.2"/>
    <row r="2664" spans="1:6" ht="25.5" customHeight="1" x14ac:dyDescent="0.2">
      <c r="A2664" s="84" t="s">
        <v>8146</v>
      </c>
      <c r="B2664" s="85" t="s">
        <v>8147</v>
      </c>
      <c r="C2664" s="86" t="s">
        <v>9</v>
      </c>
      <c r="D2664" s="87">
        <v>0.7</v>
      </c>
      <c r="E2664" s="88">
        <v>152506</v>
      </c>
      <c r="F2664" s="89">
        <f>+D2664*E2664</f>
        <v>106754.2</v>
      </c>
    </row>
    <row r="2665" spans="1:6" ht="409.6" hidden="1" customHeight="1" x14ac:dyDescent="0.2"/>
    <row r="2666" spans="1:6" ht="25.5" customHeight="1" x14ac:dyDescent="0.2">
      <c r="A2666" s="84" t="s">
        <v>8109</v>
      </c>
      <c r="B2666" s="85" t="s">
        <v>8110</v>
      </c>
      <c r="C2666" s="86" t="s">
        <v>9</v>
      </c>
      <c r="D2666" s="87">
        <v>2</v>
      </c>
      <c r="E2666" s="88">
        <v>55043</v>
      </c>
      <c r="F2666" s="89">
        <f>+D2666*E2666</f>
        <v>110086</v>
      </c>
    </row>
    <row r="2667" spans="1:6" ht="409.6" hidden="1" customHeight="1" x14ac:dyDescent="0.2"/>
    <row r="2668" spans="1:6" ht="25.5" customHeight="1" x14ac:dyDescent="0.2">
      <c r="A2668" s="84" t="s">
        <v>8113</v>
      </c>
      <c r="B2668" s="85" t="s">
        <v>8114</v>
      </c>
      <c r="C2668" s="86" t="s">
        <v>8044</v>
      </c>
      <c r="D2668" s="87">
        <v>0.4</v>
      </c>
      <c r="E2668" s="88">
        <v>388461</v>
      </c>
      <c r="F2668" s="89">
        <f>+D2668*E2668</f>
        <v>155384.4</v>
      </c>
    </row>
    <row r="2669" spans="1:6" ht="409.6" hidden="1" customHeight="1" x14ac:dyDescent="0.2"/>
    <row r="2670" spans="1:6" ht="25.5" customHeight="1" x14ac:dyDescent="0.2">
      <c r="A2670" s="84" t="s">
        <v>8115</v>
      </c>
      <c r="B2670" s="85" t="s">
        <v>8116</v>
      </c>
      <c r="C2670" s="86" t="s">
        <v>9</v>
      </c>
      <c r="D2670" s="87">
        <v>24</v>
      </c>
      <c r="E2670" s="88">
        <v>556</v>
      </c>
      <c r="F2670" s="89">
        <f>+D2670*E2670</f>
        <v>13344</v>
      </c>
    </row>
    <row r="2671" spans="1:6" ht="409.6" hidden="1" customHeight="1" x14ac:dyDescent="0.2"/>
    <row r="2672" spans="1:6" ht="25.5" customHeight="1" x14ac:dyDescent="0.2">
      <c r="A2672" s="84" t="s">
        <v>8119</v>
      </c>
      <c r="B2672" s="85" t="s">
        <v>8120</v>
      </c>
      <c r="C2672" s="86" t="s">
        <v>9</v>
      </c>
      <c r="D2672" s="87">
        <v>24</v>
      </c>
      <c r="E2672" s="88">
        <v>733</v>
      </c>
      <c r="F2672" s="89">
        <f>+D2672*E2672</f>
        <v>17592</v>
      </c>
    </row>
    <row r="2673" spans="1:6" ht="409.6" hidden="1" customHeight="1" x14ac:dyDescent="0.2"/>
    <row r="2674" spans="1:6" ht="25.5" customHeight="1" x14ac:dyDescent="0.2">
      <c r="A2674" s="84" t="s">
        <v>8148</v>
      </c>
      <c r="B2674" s="85" t="s">
        <v>8149</v>
      </c>
      <c r="C2674" s="86" t="s">
        <v>263</v>
      </c>
      <c r="D2674" s="87">
        <v>22</v>
      </c>
      <c r="E2674" s="88">
        <v>6468</v>
      </c>
      <c r="F2674" s="89">
        <f>+D2674*E2674</f>
        <v>142296</v>
      </c>
    </row>
    <row r="2675" spans="1:6" ht="409.6" hidden="1" customHeight="1" x14ac:dyDescent="0.2"/>
    <row r="2676" spans="1:6" ht="25.5" customHeight="1" x14ac:dyDescent="0.2">
      <c r="A2676" s="84" t="s">
        <v>8123</v>
      </c>
      <c r="B2676" s="85" t="s">
        <v>8124</v>
      </c>
      <c r="C2676" s="86" t="s">
        <v>9</v>
      </c>
      <c r="D2676" s="87">
        <v>0.7</v>
      </c>
      <c r="E2676" s="88">
        <v>84654</v>
      </c>
      <c r="F2676" s="89">
        <f>+D2676*E2676</f>
        <v>59257.799999999996</v>
      </c>
    </row>
    <row r="2677" spans="1:6" ht="409.6" hidden="1" customHeight="1" x14ac:dyDescent="0.2"/>
    <row r="2678" spans="1:6" ht="25.5" customHeight="1" x14ac:dyDescent="0.2">
      <c r="A2678" s="84" t="s">
        <v>8150</v>
      </c>
      <c r="B2678" s="85" t="s">
        <v>8151</v>
      </c>
      <c r="C2678" s="86" t="s">
        <v>9</v>
      </c>
      <c r="D2678" s="87">
        <v>12</v>
      </c>
      <c r="E2678" s="88">
        <v>625</v>
      </c>
      <c r="F2678" s="89">
        <f>+D2678*E2678</f>
        <v>7500</v>
      </c>
    </row>
    <row r="2679" spans="1:6" ht="409.6" hidden="1" customHeight="1" x14ac:dyDescent="0.2"/>
    <row r="2680" spans="1:6" ht="25.5" customHeight="1" x14ac:dyDescent="0.2">
      <c r="A2680" s="84" t="s">
        <v>5472</v>
      </c>
      <c r="B2680" s="85" t="s">
        <v>5473</v>
      </c>
      <c r="C2680" s="86" t="s">
        <v>7</v>
      </c>
      <c r="D2680" s="87">
        <v>0.7</v>
      </c>
      <c r="E2680" s="88">
        <v>8234</v>
      </c>
      <c r="F2680" s="89">
        <f>+D2680*E2680</f>
        <v>5763.7999999999993</v>
      </c>
    </row>
    <row r="2681" spans="1:6" ht="409.6" hidden="1" customHeight="1" x14ac:dyDescent="0.2"/>
    <row r="2682" spans="1:6" ht="25.5" customHeight="1" x14ac:dyDescent="0.2">
      <c r="A2682" s="84" t="s">
        <v>8152</v>
      </c>
      <c r="B2682" s="85" t="s">
        <v>8153</v>
      </c>
      <c r="C2682" s="86" t="s">
        <v>9</v>
      </c>
      <c r="D2682" s="87">
        <v>36</v>
      </c>
      <c r="E2682" s="88">
        <v>625</v>
      </c>
      <c r="F2682" s="89">
        <f>+D2682*E2682</f>
        <v>22500</v>
      </c>
    </row>
    <row r="2683" spans="1:6" ht="409.6" hidden="1" customHeight="1" x14ac:dyDescent="0.2"/>
    <row r="2684" spans="1:6" ht="25.5" customHeight="1" x14ac:dyDescent="0.2">
      <c r="A2684" s="84" t="s">
        <v>8154</v>
      </c>
      <c r="B2684" s="85" t="s">
        <v>8155</v>
      </c>
      <c r="C2684" s="86" t="s">
        <v>9</v>
      </c>
      <c r="D2684" s="87">
        <v>36</v>
      </c>
      <c r="E2684" s="88">
        <v>556</v>
      </c>
      <c r="F2684" s="89">
        <f>+D2684*E2684</f>
        <v>20016</v>
      </c>
    </row>
    <row r="2685" spans="1:6" ht="409.6" hidden="1" customHeight="1" x14ac:dyDescent="0.2"/>
    <row r="2686" spans="1:6" ht="25.5" customHeight="1" thickBot="1" x14ac:dyDescent="0.25">
      <c r="A2686" s="84" t="s">
        <v>8156</v>
      </c>
      <c r="B2686" s="85" t="s">
        <v>8157</v>
      </c>
      <c r="C2686" s="86" t="s">
        <v>9</v>
      </c>
      <c r="D2686" s="87">
        <v>36</v>
      </c>
      <c r="E2686" s="88">
        <v>733</v>
      </c>
      <c r="F2686" s="89">
        <f>+D2686*E2686</f>
        <v>26388</v>
      </c>
    </row>
    <row r="2687" spans="1:6" ht="409.6" hidden="1" customHeight="1" x14ac:dyDescent="0.2"/>
    <row r="2688" spans="1:6" ht="13.5" customHeight="1" thickBot="1" x14ac:dyDescent="0.25">
      <c r="A2688" s="90" t="s">
        <v>4883</v>
      </c>
      <c r="B2688" s="91"/>
      <c r="C2688" s="92">
        <v>56.381774714514599</v>
      </c>
      <c r="D2688" s="91"/>
      <c r="E2688" s="93" t="s">
        <v>4884</v>
      </c>
      <c r="F2688" s="94">
        <v>1862175</v>
      </c>
    </row>
    <row r="2689" spans="1:6" ht="0.2" customHeight="1" x14ac:dyDescent="0.2"/>
    <row r="2690" spans="1:6" ht="12.75" customHeight="1" x14ac:dyDescent="0.2">
      <c r="A2690" s="80" t="s">
        <v>4871</v>
      </c>
      <c r="B2690" s="81" t="s">
        <v>4885</v>
      </c>
      <c r="C2690" s="82" t="s">
        <v>4870</v>
      </c>
      <c r="D2690" s="82" t="s">
        <v>4873</v>
      </c>
      <c r="E2690" s="82" t="s">
        <v>4874</v>
      </c>
      <c r="F2690" s="83" t="s">
        <v>4875</v>
      </c>
    </row>
    <row r="2691" spans="1:6" ht="409.6" hidden="1" customHeight="1" x14ac:dyDescent="0.2"/>
    <row r="2692" spans="1:6" ht="25.5" customHeight="1" x14ac:dyDescent="0.2">
      <c r="A2692" s="84" t="s">
        <v>5519</v>
      </c>
      <c r="B2692" s="85" t="s">
        <v>5520</v>
      </c>
      <c r="C2692" s="86" t="s">
        <v>4888</v>
      </c>
      <c r="D2692" s="87">
        <v>2.6</v>
      </c>
      <c r="E2692" s="88">
        <v>339306</v>
      </c>
      <c r="F2692" s="89">
        <f>+D2692*E2692</f>
        <v>882195.6</v>
      </c>
    </row>
    <row r="2693" spans="1:6" ht="409.6" hidden="1" customHeight="1" x14ac:dyDescent="0.2"/>
    <row r="2694" spans="1:6" ht="25.5" customHeight="1" thickBot="1" x14ac:dyDescent="0.25">
      <c r="A2694" s="84" t="s">
        <v>8127</v>
      </c>
      <c r="B2694" s="85" t="s">
        <v>8128</v>
      </c>
      <c r="C2694" s="86" t="s">
        <v>4888</v>
      </c>
      <c r="D2694" s="87">
        <v>2.6</v>
      </c>
      <c r="E2694" s="88">
        <v>105963</v>
      </c>
      <c r="F2694" s="89">
        <f>+D2694*E2694</f>
        <v>275503.8</v>
      </c>
    </row>
    <row r="2695" spans="1:6" ht="409.6" hidden="1" customHeight="1" x14ac:dyDescent="0.2"/>
    <row r="2696" spans="1:6" ht="13.5" customHeight="1" thickBot="1" x14ac:dyDescent="0.25">
      <c r="A2696" s="90" t="s">
        <v>4893</v>
      </c>
      <c r="B2696" s="91"/>
      <c r="C2696" s="92">
        <v>35.052119476952299</v>
      </c>
      <c r="D2696" s="91"/>
      <c r="E2696" s="93" t="s">
        <v>4884</v>
      </c>
      <c r="F2696" s="94">
        <v>1157700</v>
      </c>
    </row>
    <row r="2697" spans="1:6" ht="0.2" customHeight="1" x14ac:dyDescent="0.2"/>
    <row r="2698" spans="1:6" ht="12.75" customHeight="1" x14ac:dyDescent="0.2">
      <c r="A2698" s="80" t="s">
        <v>4871</v>
      </c>
      <c r="B2698" s="81" t="s">
        <v>4894</v>
      </c>
      <c r="C2698" s="82" t="s">
        <v>4870</v>
      </c>
      <c r="D2698" s="82" t="s">
        <v>4873</v>
      </c>
      <c r="E2698" s="82" t="s">
        <v>4874</v>
      </c>
      <c r="F2698" s="83" t="s">
        <v>4875</v>
      </c>
    </row>
    <row r="2699" spans="1:6" ht="409.6" hidden="1" customHeight="1" x14ac:dyDescent="0.2"/>
    <row r="2700" spans="1:6" ht="25.5" customHeight="1" thickBot="1" x14ac:dyDescent="0.25">
      <c r="A2700" s="84" t="s">
        <v>7871</v>
      </c>
      <c r="B2700" s="85" t="s">
        <v>7872</v>
      </c>
      <c r="C2700" s="86" t="s">
        <v>7873</v>
      </c>
      <c r="D2700" s="87">
        <v>0.05</v>
      </c>
      <c r="E2700" s="88">
        <v>182846</v>
      </c>
      <c r="F2700" s="89">
        <f>+D2700*E2700</f>
        <v>9142.3000000000011</v>
      </c>
    </row>
    <row r="2701" spans="1:6" ht="409.6" hidden="1" customHeight="1" x14ac:dyDescent="0.2"/>
    <row r="2702" spans="1:6" ht="13.5" customHeight="1" thickBot="1" x14ac:dyDescent="0.25">
      <c r="A2702" s="90" t="s">
        <v>4898</v>
      </c>
      <c r="B2702" s="91"/>
      <c r="C2702" s="92">
        <v>0.27679578151360201</v>
      </c>
      <c r="D2702" s="91"/>
      <c r="E2702" s="93" t="s">
        <v>4884</v>
      </c>
      <c r="F2702" s="94">
        <v>9142</v>
      </c>
    </row>
    <row r="2703" spans="1:6" ht="0.2" customHeight="1" x14ac:dyDescent="0.2"/>
    <row r="2704" spans="1:6" ht="12.75" customHeight="1" x14ac:dyDescent="0.2">
      <c r="A2704" s="80" t="s">
        <v>4871</v>
      </c>
      <c r="B2704" s="81" t="s">
        <v>4899</v>
      </c>
      <c r="C2704" s="82" t="s">
        <v>4870</v>
      </c>
      <c r="D2704" s="82" t="s">
        <v>4873</v>
      </c>
      <c r="E2704" s="82" t="s">
        <v>4874</v>
      </c>
      <c r="F2704" s="83" t="s">
        <v>4875</v>
      </c>
    </row>
    <row r="2705" spans="1:6" ht="409.6" hidden="1" customHeight="1" x14ac:dyDescent="0.2"/>
    <row r="2706" spans="1:6" ht="25.5" customHeight="1" x14ac:dyDescent="0.2">
      <c r="A2706" s="84" t="s">
        <v>8133</v>
      </c>
      <c r="B2706" s="85" t="s">
        <v>8134</v>
      </c>
      <c r="C2706" s="86" t="s">
        <v>4273</v>
      </c>
      <c r="D2706" s="87">
        <v>1</v>
      </c>
      <c r="E2706" s="88">
        <v>3380</v>
      </c>
      <c r="F2706" s="89">
        <f>+D2706*E2706</f>
        <v>3380</v>
      </c>
    </row>
    <row r="2707" spans="1:6" ht="409.6" hidden="1" customHeight="1" x14ac:dyDescent="0.2"/>
    <row r="2708" spans="1:6" ht="25.5" customHeight="1" x14ac:dyDescent="0.2">
      <c r="A2708" s="84" t="s">
        <v>8135</v>
      </c>
      <c r="B2708" s="85" t="s">
        <v>8136</v>
      </c>
      <c r="C2708" s="86" t="s">
        <v>4273</v>
      </c>
      <c r="D2708" s="87">
        <v>2.23</v>
      </c>
      <c r="E2708" s="88">
        <v>5273</v>
      </c>
      <c r="F2708" s="89">
        <f>+D2708*E2708</f>
        <v>11758.789999999999</v>
      </c>
    </row>
    <row r="2709" spans="1:6" ht="409.6" hidden="1" customHeight="1" x14ac:dyDescent="0.2"/>
    <row r="2710" spans="1:6" ht="25.5" customHeight="1" thickBot="1" x14ac:dyDescent="0.25">
      <c r="A2710" s="84" t="s">
        <v>8131</v>
      </c>
      <c r="B2710" s="85" t="s">
        <v>8132</v>
      </c>
      <c r="C2710" s="86" t="s">
        <v>4273</v>
      </c>
      <c r="D2710" s="87">
        <v>1.2</v>
      </c>
      <c r="E2710" s="88">
        <v>139756</v>
      </c>
      <c r="F2710" s="89">
        <f>+D2710*E2710</f>
        <v>167707.19999999998</v>
      </c>
    </row>
    <row r="2711" spans="1:6" ht="409.6" hidden="1" customHeight="1" x14ac:dyDescent="0.2"/>
    <row r="2712" spans="1:6" ht="13.5" customHeight="1" thickBot="1" x14ac:dyDescent="0.25">
      <c r="A2712" s="90" t="s">
        <v>4904</v>
      </c>
      <c r="B2712" s="91"/>
      <c r="C2712" s="92">
        <v>5.5360972945346898</v>
      </c>
      <c r="D2712" s="91"/>
      <c r="E2712" s="93" t="s">
        <v>4884</v>
      </c>
      <c r="F2712" s="94">
        <v>182846</v>
      </c>
    </row>
    <row r="2713" spans="1:6" ht="0.2" customHeight="1" x14ac:dyDescent="0.2"/>
    <row r="2714" spans="1:6" ht="12.75" customHeight="1" x14ac:dyDescent="0.2">
      <c r="A2714" s="80" t="s">
        <v>4871</v>
      </c>
      <c r="B2714" s="81" t="s">
        <v>4905</v>
      </c>
      <c r="C2714" s="82" t="s">
        <v>4870</v>
      </c>
      <c r="D2714" s="82" t="s">
        <v>4873</v>
      </c>
      <c r="E2714" s="82" t="s">
        <v>4874</v>
      </c>
      <c r="F2714" s="83" t="s">
        <v>4875</v>
      </c>
    </row>
    <row r="2715" spans="1:6" ht="409.6" hidden="1" customHeight="1" x14ac:dyDescent="0.2"/>
    <row r="2716" spans="1:6" ht="25.5" customHeight="1" x14ac:dyDescent="0.2">
      <c r="A2716" s="84" t="s">
        <v>8137</v>
      </c>
      <c r="B2716" s="85" t="s">
        <v>8138</v>
      </c>
      <c r="C2716" s="86" t="s">
        <v>8139</v>
      </c>
      <c r="D2716" s="87">
        <v>15</v>
      </c>
      <c r="E2716" s="88">
        <v>5450</v>
      </c>
      <c r="F2716" s="89">
        <f>+D2716*E2716</f>
        <v>81750</v>
      </c>
    </row>
    <row r="2717" spans="1:6" ht="409.6" hidden="1" customHeight="1" x14ac:dyDescent="0.2"/>
    <row r="2718" spans="1:6" ht="25.5" customHeight="1" thickBot="1" x14ac:dyDescent="0.25">
      <c r="A2718" s="84" t="s">
        <v>4920</v>
      </c>
      <c r="B2718" s="85" t="s">
        <v>4921</v>
      </c>
      <c r="C2718" s="86" t="s">
        <v>106</v>
      </c>
      <c r="D2718" s="87">
        <v>0.65</v>
      </c>
      <c r="E2718" s="88">
        <v>14128</v>
      </c>
      <c r="F2718" s="89">
        <f>+D2718*E2718</f>
        <v>9183.2000000000007</v>
      </c>
    </row>
    <row r="2719" spans="1:6" ht="409.6" hidden="1" customHeight="1" x14ac:dyDescent="0.2"/>
    <row r="2720" spans="1:6" ht="13.5" customHeight="1" thickBot="1" x14ac:dyDescent="0.25">
      <c r="A2720" s="90" t="s">
        <v>4908</v>
      </c>
      <c r="B2720" s="91"/>
      <c r="C2720" s="92">
        <v>2.7532127324848399</v>
      </c>
      <c r="D2720" s="91"/>
      <c r="E2720" s="93" t="s">
        <v>4884</v>
      </c>
      <c r="F2720" s="94">
        <v>90933</v>
      </c>
    </row>
    <row r="2721" spans="1:6" ht="0.2" customHeight="1" thickBot="1" x14ac:dyDescent="0.25"/>
    <row r="2722" spans="1:6" ht="12.75" customHeight="1" thickBot="1" x14ac:dyDescent="0.3">
      <c r="A2722" s="157" t="s">
        <v>4909</v>
      </c>
      <c r="B2722" s="158"/>
      <c r="C2722" s="158"/>
      <c r="D2722" s="158"/>
      <c r="E2722" s="159">
        <v>3302796</v>
      </c>
      <c r="F2722" s="160"/>
    </row>
    <row r="2723" spans="1:6" ht="12.75" customHeight="1" x14ac:dyDescent="0.2"/>
    <row r="2724" spans="1:6" ht="12.75" customHeight="1" x14ac:dyDescent="0.2"/>
    <row r="2725" spans="1:6" ht="409.6" hidden="1" customHeight="1" x14ac:dyDescent="0.2"/>
    <row r="2726" spans="1:6" ht="12.75" customHeight="1" x14ac:dyDescent="0.25">
      <c r="A2726" s="144" t="s">
        <v>4868</v>
      </c>
      <c r="B2726" s="145"/>
      <c r="C2726" s="145"/>
      <c r="D2726" s="145"/>
      <c r="E2726" s="146"/>
      <c r="F2726" s="147"/>
    </row>
    <row r="2727" spans="1:6" ht="12.75" customHeight="1" x14ac:dyDescent="0.2">
      <c r="A2727" s="138" t="s">
        <v>4755</v>
      </c>
      <c r="B2727" s="139"/>
      <c r="C2727" s="139"/>
      <c r="D2727" s="140"/>
      <c r="E2727" s="76" t="s">
        <v>4869</v>
      </c>
      <c r="F2727" s="77" t="s">
        <v>4870</v>
      </c>
    </row>
    <row r="2728" spans="1:6" ht="12.75" customHeight="1" x14ac:dyDescent="0.2">
      <c r="A2728" s="141"/>
      <c r="B2728" s="142"/>
      <c r="C2728" s="142"/>
      <c r="D2728" s="143"/>
      <c r="E2728" s="78" t="s">
        <v>9049</v>
      </c>
      <c r="F2728" s="79" t="s">
        <v>117</v>
      </c>
    </row>
    <row r="2729" spans="1:6" ht="409.6" hidden="1" customHeight="1" x14ac:dyDescent="0.2"/>
    <row r="2730" spans="1:6" ht="12.75" customHeight="1" x14ac:dyDescent="0.2">
      <c r="A2730" s="80" t="s">
        <v>4871</v>
      </c>
      <c r="B2730" s="81" t="s">
        <v>4872</v>
      </c>
      <c r="C2730" s="82" t="s">
        <v>4870</v>
      </c>
      <c r="D2730" s="82" t="s">
        <v>4873</v>
      </c>
      <c r="E2730" s="82" t="s">
        <v>4874</v>
      </c>
      <c r="F2730" s="83" t="s">
        <v>4875</v>
      </c>
    </row>
    <row r="2731" spans="1:6" ht="409.6" hidden="1" customHeight="1" x14ac:dyDescent="0.2"/>
    <row r="2732" spans="1:6" ht="25.5" customHeight="1" x14ac:dyDescent="0.2">
      <c r="A2732" s="84" t="s">
        <v>6946</v>
      </c>
      <c r="B2732" s="85" t="s">
        <v>6947</v>
      </c>
      <c r="C2732" s="86" t="s">
        <v>7</v>
      </c>
      <c r="D2732" s="87">
        <v>1</v>
      </c>
      <c r="E2732" s="88">
        <v>8800</v>
      </c>
      <c r="F2732" s="89">
        <f>+D2732*E2732</f>
        <v>8800</v>
      </c>
    </row>
    <row r="2733" spans="1:6" ht="409.6" hidden="1" customHeight="1" x14ac:dyDescent="0.2"/>
    <row r="2734" spans="1:6" ht="25.5" customHeight="1" x14ac:dyDescent="0.2">
      <c r="A2734" s="84" t="s">
        <v>8158</v>
      </c>
      <c r="B2734" s="85" t="s">
        <v>8159</v>
      </c>
      <c r="C2734" s="86" t="s">
        <v>9</v>
      </c>
      <c r="D2734" s="87">
        <v>0.09</v>
      </c>
      <c r="E2734" s="88">
        <v>403999</v>
      </c>
      <c r="F2734" s="89">
        <f>+D2734*E2734</f>
        <v>36359.909999999996</v>
      </c>
    </row>
    <row r="2735" spans="1:6" ht="409.6" hidden="1" customHeight="1" x14ac:dyDescent="0.2"/>
    <row r="2736" spans="1:6" ht="25.5" customHeight="1" x14ac:dyDescent="0.2">
      <c r="A2736" s="84" t="s">
        <v>5446</v>
      </c>
      <c r="B2736" s="85" t="s">
        <v>5447</v>
      </c>
      <c r="C2736" s="86" t="s">
        <v>4880</v>
      </c>
      <c r="D2736" s="87">
        <v>0.04</v>
      </c>
      <c r="E2736" s="88">
        <v>14600</v>
      </c>
      <c r="F2736" s="89">
        <f>+D2736*E2736</f>
        <v>584</v>
      </c>
    </row>
    <row r="2737" spans="1:6" ht="409.6" hidden="1" customHeight="1" x14ac:dyDescent="0.2"/>
    <row r="2738" spans="1:6" ht="25.5" customHeight="1" x14ac:dyDescent="0.2">
      <c r="A2738" s="84" t="s">
        <v>5678</v>
      </c>
      <c r="B2738" s="85" t="s">
        <v>5679</v>
      </c>
      <c r="C2738" s="86" t="s">
        <v>4880</v>
      </c>
      <c r="D2738" s="87">
        <v>7.4999999999999997E-2</v>
      </c>
      <c r="E2738" s="88">
        <v>50400</v>
      </c>
      <c r="F2738" s="89">
        <f>+D2738*E2738</f>
        <v>3780</v>
      </c>
    </row>
    <row r="2739" spans="1:6" ht="409.6" hidden="1" customHeight="1" x14ac:dyDescent="0.2"/>
    <row r="2740" spans="1:6" ht="25.5" customHeight="1" x14ac:dyDescent="0.2">
      <c r="A2740" s="84" t="s">
        <v>8160</v>
      </c>
      <c r="B2740" s="85" t="s">
        <v>8161</v>
      </c>
      <c r="C2740" s="86" t="s">
        <v>8044</v>
      </c>
      <c r="D2740" s="87">
        <v>5.0999999999999997E-2</v>
      </c>
      <c r="E2740" s="88">
        <v>71277</v>
      </c>
      <c r="F2740" s="89">
        <f>+D2740*E2740</f>
        <v>3635.127</v>
      </c>
    </row>
    <row r="2741" spans="1:6" ht="409.6" hidden="1" customHeight="1" x14ac:dyDescent="0.2"/>
    <row r="2742" spans="1:6" ht="25.5" customHeight="1" x14ac:dyDescent="0.2">
      <c r="A2742" s="84" t="s">
        <v>8162</v>
      </c>
      <c r="B2742" s="85" t="s">
        <v>8163</v>
      </c>
      <c r="C2742" s="86" t="s">
        <v>9</v>
      </c>
      <c r="D2742" s="87">
        <v>2</v>
      </c>
      <c r="E2742" s="88">
        <v>22821</v>
      </c>
      <c r="F2742" s="89">
        <f>+D2742*E2742</f>
        <v>45642</v>
      </c>
    </row>
    <row r="2743" spans="1:6" ht="409.6" hidden="1" customHeight="1" x14ac:dyDescent="0.2"/>
    <row r="2744" spans="1:6" ht="25.5" customHeight="1" x14ac:dyDescent="0.2">
      <c r="A2744" s="84" t="s">
        <v>8164</v>
      </c>
      <c r="B2744" s="85" t="s">
        <v>8165</v>
      </c>
      <c r="C2744" s="86" t="s">
        <v>263</v>
      </c>
      <c r="D2744" s="87">
        <v>0.3</v>
      </c>
      <c r="E2744" s="88">
        <v>95245</v>
      </c>
      <c r="F2744" s="89">
        <f>+D2744*E2744</f>
        <v>28573.5</v>
      </c>
    </row>
    <row r="2745" spans="1:6" ht="409.6" hidden="1" customHeight="1" x14ac:dyDescent="0.2"/>
    <row r="2746" spans="1:6" ht="25.5" customHeight="1" x14ac:dyDescent="0.2">
      <c r="A2746" s="84" t="s">
        <v>8166</v>
      </c>
      <c r="B2746" s="85" t="s">
        <v>8167</v>
      </c>
      <c r="C2746" s="86" t="s">
        <v>263</v>
      </c>
      <c r="D2746" s="87">
        <v>1</v>
      </c>
      <c r="E2746" s="88">
        <v>128710</v>
      </c>
      <c r="F2746" s="89">
        <f>+D2746*E2746</f>
        <v>128710</v>
      </c>
    </row>
    <row r="2747" spans="1:6" ht="409.6" hidden="1" customHeight="1" x14ac:dyDescent="0.2"/>
    <row r="2748" spans="1:6" ht="25.5" customHeight="1" x14ac:dyDescent="0.2">
      <c r="A2748" s="84" t="s">
        <v>8168</v>
      </c>
      <c r="B2748" s="85" t="s">
        <v>8169</v>
      </c>
      <c r="C2748" s="86" t="s">
        <v>117</v>
      </c>
      <c r="D2748" s="87">
        <v>0.5</v>
      </c>
      <c r="E2748" s="88">
        <v>76500</v>
      </c>
      <c r="F2748" s="89">
        <f>+D2748*E2748</f>
        <v>38250</v>
      </c>
    </row>
    <row r="2749" spans="1:6" ht="409.6" hidden="1" customHeight="1" x14ac:dyDescent="0.2"/>
    <row r="2750" spans="1:6" ht="25.5" customHeight="1" x14ac:dyDescent="0.2">
      <c r="A2750" s="84" t="s">
        <v>8170</v>
      </c>
      <c r="B2750" s="85" t="s">
        <v>8171</v>
      </c>
      <c r="C2750" s="86" t="s">
        <v>8044</v>
      </c>
      <c r="D2750" s="87">
        <v>5.0999999999999997E-2</v>
      </c>
      <c r="E2750" s="88">
        <v>125750</v>
      </c>
      <c r="F2750" s="89">
        <f>+D2750*E2750</f>
        <v>6413.25</v>
      </c>
    </row>
    <row r="2751" spans="1:6" ht="409.6" hidden="1" customHeight="1" x14ac:dyDescent="0.2"/>
    <row r="2752" spans="1:6" ht="25.5" customHeight="1" x14ac:dyDescent="0.2">
      <c r="A2752" s="84" t="s">
        <v>8113</v>
      </c>
      <c r="B2752" s="85" t="s">
        <v>8114</v>
      </c>
      <c r="C2752" s="86" t="s">
        <v>8044</v>
      </c>
      <c r="D2752" s="87">
        <v>0.2</v>
      </c>
      <c r="E2752" s="88">
        <v>388461</v>
      </c>
      <c r="F2752" s="89">
        <f>+D2752*E2752</f>
        <v>77692.2</v>
      </c>
    </row>
    <row r="2753" spans="1:6" ht="409.6" hidden="1" customHeight="1" x14ac:dyDescent="0.2"/>
    <row r="2754" spans="1:6" ht="25.5" customHeight="1" thickBot="1" x14ac:dyDescent="0.25">
      <c r="A2754" s="84" t="s">
        <v>8172</v>
      </c>
      <c r="B2754" s="85" t="s">
        <v>8173</v>
      </c>
      <c r="C2754" s="86" t="s">
        <v>263</v>
      </c>
      <c r="D2754" s="87">
        <v>3.6</v>
      </c>
      <c r="E2754" s="88">
        <v>13833</v>
      </c>
      <c r="F2754" s="89">
        <f>+D2754*E2754</f>
        <v>49798.8</v>
      </c>
    </row>
    <row r="2755" spans="1:6" ht="409.6" hidden="1" customHeight="1" x14ac:dyDescent="0.2"/>
    <row r="2756" spans="1:6" ht="13.5" customHeight="1" thickBot="1" x14ac:dyDescent="0.25">
      <c r="A2756" s="90" t="s">
        <v>4883</v>
      </c>
      <c r="B2756" s="91"/>
      <c r="C2756" s="92">
        <v>54.796496005159298</v>
      </c>
      <c r="D2756" s="91"/>
      <c r="E2756" s="93" t="s">
        <v>4884</v>
      </c>
      <c r="F2756" s="94">
        <v>428239</v>
      </c>
    </row>
    <row r="2757" spans="1:6" ht="0.2" customHeight="1" x14ac:dyDescent="0.2"/>
    <row r="2758" spans="1:6" ht="12.75" customHeight="1" x14ac:dyDescent="0.2">
      <c r="A2758" s="80" t="s">
        <v>4871</v>
      </c>
      <c r="B2758" s="81" t="s">
        <v>4885</v>
      </c>
      <c r="C2758" s="82" t="s">
        <v>4870</v>
      </c>
      <c r="D2758" s="82" t="s">
        <v>4873</v>
      </c>
      <c r="E2758" s="82" t="s">
        <v>4874</v>
      </c>
      <c r="F2758" s="83" t="s">
        <v>4875</v>
      </c>
    </row>
    <row r="2759" spans="1:6" ht="409.6" hidden="1" customHeight="1" x14ac:dyDescent="0.2"/>
    <row r="2760" spans="1:6" ht="25.5" customHeight="1" thickBot="1" x14ac:dyDescent="0.25">
      <c r="A2760" s="84" t="s">
        <v>5519</v>
      </c>
      <c r="B2760" s="85" t="s">
        <v>5520</v>
      </c>
      <c r="C2760" s="86" t="s">
        <v>4888</v>
      </c>
      <c r="D2760" s="87">
        <v>0.38</v>
      </c>
      <c r="E2760" s="88">
        <v>339306</v>
      </c>
      <c r="F2760" s="89">
        <f>+D2760*E2760</f>
        <v>128936.28</v>
      </c>
    </row>
    <row r="2761" spans="1:6" ht="409.6" hidden="1" customHeight="1" x14ac:dyDescent="0.2"/>
    <row r="2762" spans="1:6" ht="13.5" customHeight="1" thickBot="1" x14ac:dyDescent="0.25">
      <c r="A2762" s="90" t="s">
        <v>4893</v>
      </c>
      <c r="B2762" s="91"/>
      <c r="C2762" s="92">
        <v>16.498359581731702</v>
      </c>
      <c r="D2762" s="91"/>
      <c r="E2762" s="93" t="s">
        <v>4884</v>
      </c>
      <c r="F2762" s="94">
        <v>128936</v>
      </c>
    </row>
    <row r="2763" spans="1:6" ht="0.2" customHeight="1" x14ac:dyDescent="0.2"/>
    <row r="2764" spans="1:6" ht="12.75" customHeight="1" x14ac:dyDescent="0.2">
      <c r="A2764" s="80" t="s">
        <v>4871</v>
      </c>
      <c r="B2764" s="81" t="s">
        <v>4894</v>
      </c>
      <c r="C2764" s="82" t="s">
        <v>4870</v>
      </c>
      <c r="D2764" s="82" t="s">
        <v>4873</v>
      </c>
      <c r="E2764" s="82" t="s">
        <v>4874</v>
      </c>
      <c r="F2764" s="83" t="s">
        <v>4875</v>
      </c>
    </row>
    <row r="2765" spans="1:6" ht="409.6" hidden="1" customHeight="1" x14ac:dyDescent="0.2"/>
    <row r="2766" spans="1:6" ht="25.5" customHeight="1" thickBot="1" x14ac:dyDescent="0.25">
      <c r="A2766" s="84" t="s">
        <v>7871</v>
      </c>
      <c r="B2766" s="85" t="s">
        <v>7872</v>
      </c>
      <c r="C2766" s="86" t="s">
        <v>7873</v>
      </c>
      <c r="D2766" s="87">
        <v>0.05</v>
      </c>
      <c r="E2766" s="88">
        <v>196159</v>
      </c>
      <c r="F2766" s="89">
        <f>+D2766*E2766</f>
        <v>9807.9500000000007</v>
      </c>
    </row>
    <row r="2767" spans="1:6" ht="409.6" hidden="1" customHeight="1" x14ac:dyDescent="0.2"/>
    <row r="2768" spans="1:6" ht="13.5" customHeight="1" thickBot="1" x14ac:dyDescent="0.25">
      <c r="A2768" s="90" t="s">
        <v>4898</v>
      </c>
      <c r="B2768" s="91"/>
      <c r="C2768" s="92">
        <v>1.25500954564765</v>
      </c>
      <c r="D2768" s="91"/>
      <c r="E2768" s="93" t="s">
        <v>4884</v>
      </c>
      <c r="F2768" s="94">
        <v>9808</v>
      </c>
    </row>
    <row r="2769" spans="1:6" ht="0.2" customHeight="1" x14ac:dyDescent="0.2"/>
    <row r="2770" spans="1:6" ht="12.75" customHeight="1" x14ac:dyDescent="0.2">
      <c r="A2770" s="80" t="s">
        <v>4871</v>
      </c>
      <c r="B2770" s="81" t="s">
        <v>4899</v>
      </c>
      <c r="C2770" s="82" t="s">
        <v>4870</v>
      </c>
      <c r="D2770" s="82" t="s">
        <v>4873</v>
      </c>
      <c r="E2770" s="82" t="s">
        <v>4874</v>
      </c>
      <c r="F2770" s="83" t="s">
        <v>4875</v>
      </c>
    </row>
    <row r="2771" spans="1:6" ht="409.6" hidden="1" customHeight="1" x14ac:dyDescent="0.2"/>
    <row r="2772" spans="1:6" ht="25.5" customHeight="1" x14ac:dyDescent="0.2">
      <c r="A2772" s="84" t="s">
        <v>8129</v>
      </c>
      <c r="B2772" s="85" t="s">
        <v>8130</v>
      </c>
      <c r="C2772" s="86" t="s">
        <v>4273</v>
      </c>
      <c r="D2772" s="87">
        <v>0.05</v>
      </c>
      <c r="E2772" s="88">
        <v>9606</v>
      </c>
      <c r="F2772" s="89">
        <f>+D2772*E2772</f>
        <v>480.3</v>
      </c>
    </row>
    <row r="2773" spans="1:6" ht="409.6" hidden="1" customHeight="1" x14ac:dyDescent="0.2"/>
    <row r="2774" spans="1:6" ht="25.5" customHeight="1" x14ac:dyDescent="0.2">
      <c r="A2774" s="84" t="s">
        <v>8174</v>
      </c>
      <c r="B2774" s="85" t="s">
        <v>8175</v>
      </c>
      <c r="C2774" s="86" t="s">
        <v>4273</v>
      </c>
      <c r="D2774" s="87">
        <v>0.8</v>
      </c>
      <c r="E2774" s="88">
        <v>241344</v>
      </c>
      <c r="F2774" s="89">
        <f>+D2774*E2774</f>
        <v>193075.20000000001</v>
      </c>
    </row>
    <row r="2775" spans="1:6" ht="409.6" hidden="1" customHeight="1" x14ac:dyDescent="0.2"/>
    <row r="2776" spans="1:6" ht="25.5" customHeight="1" x14ac:dyDescent="0.2">
      <c r="A2776" s="84" t="s">
        <v>8176</v>
      </c>
      <c r="B2776" s="85" t="s">
        <v>8177</v>
      </c>
      <c r="C2776" s="86" t="s">
        <v>4273</v>
      </c>
      <c r="D2776" s="87">
        <v>6.7000000000000004E-2</v>
      </c>
      <c r="E2776" s="88">
        <v>9606</v>
      </c>
      <c r="F2776" s="89">
        <f>+D2776*E2776</f>
        <v>643.60200000000009</v>
      </c>
    </row>
    <row r="2777" spans="1:6" ht="409.6" hidden="1" customHeight="1" x14ac:dyDescent="0.2"/>
    <row r="2778" spans="1:6" ht="25.5" customHeight="1" x14ac:dyDescent="0.2">
      <c r="A2778" s="84" t="s">
        <v>8135</v>
      </c>
      <c r="B2778" s="85" t="s">
        <v>8136</v>
      </c>
      <c r="C2778" s="86" t="s">
        <v>4273</v>
      </c>
      <c r="D2778" s="87">
        <v>0.1</v>
      </c>
      <c r="E2778" s="88">
        <v>5273</v>
      </c>
      <c r="F2778" s="89">
        <f>+D2778*E2778</f>
        <v>527.30000000000007</v>
      </c>
    </row>
    <row r="2779" spans="1:6" ht="409.6" hidden="1" customHeight="1" x14ac:dyDescent="0.2"/>
    <row r="2780" spans="1:6" ht="25.5" customHeight="1" x14ac:dyDescent="0.2">
      <c r="A2780" s="84" t="s">
        <v>8178</v>
      </c>
      <c r="B2780" s="85" t="s">
        <v>8179</v>
      </c>
      <c r="C2780" s="86" t="s">
        <v>4273</v>
      </c>
      <c r="D2780" s="87">
        <v>0.01</v>
      </c>
      <c r="E2780" s="88">
        <v>15175</v>
      </c>
      <c r="F2780" s="89">
        <f>+D2780*E2780</f>
        <v>151.75</v>
      </c>
    </row>
    <row r="2781" spans="1:6" ht="409.6" hidden="1" customHeight="1" x14ac:dyDescent="0.2"/>
    <row r="2782" spans="1:6" ht="25.5" customHeight="1" thickBot="1" x14ac:dyDescent="0.25">
      <c r="A2782" s="84" t="s">
        <v>8180</v>
      </c>
      <c r="B2782" s="85" t="s">
        <v>8181</v>
      </c>
      <c r="C2782" s="86" t="s">
        <v>4273</v>
      </c>
      <c r="D2782" s="87">
        <v>0.1</v>
      </c>
      <c r="E2782" s="88">
        <v>12808</v>
      </c>
      <c r="F2782" s="89">
        <f>+D2782*E2782</f>
        <v>1280.8000000000002</v>
      </c>
    </row>
    <row r="2783" spans="1:6" ht="409.6" hidden="1" customHeight="1" x14ac:dyDescent="0.2"/>
    <row r="2784" spans="1:6" ht="13.5" customHeight="1" thickBot="1" x14ac:dyDescent="0.25">
      <c r="A2784" s="90" t="s">
        <v>4904</v>
      </c>
      <c r="B2784" s="91"/>
      <c r="C2784" s="92">
        <v>25.100062955209701</v>
      </c>
      <c r="D2784" s="91"/>
      <c r="E2784" s="93" t="s">
        <v>4884</v>
      </c>
      <c r="F2784" s="94">
        <v>196159</v>
      </c>
    </row>
    <row r="2785" spans="1:6" ht="0.2" customHeight="1" x14ac:dyDescent="0.2"/>
    <row r="2786" spans="1:6" ht="12.75" customHeight="1" x14ac:dyDescent="0.2">
      <c r="A2786" s="80" t="s">
        <v>4871</v>
      </c>
      <c r="B2786" s="81" t="s">
        <v>4905</v>
      </c>
      <c r="C2786" s="82" t="s">
        <v>4870</v>
      </c>
      <c r="D2786" s="82" t="s">
        <v>4873</v>
      </c>
      <c r="E2786" s="82" t="s">
        <v>4874</v>
      </c>
      <c r="F2786" s="83" t="s">
        <v>4875</v>
      </c>
    </row>
    <row r="2787" spans="1:6" ht="409.6" hidden="1" customHeight="1" x14ac:dyDescent="0.2"/>
    <row r="2788" spans="1:6" ht="25.5" customHeight="1" thickBot="1" x14ac:dyDescent="0.25">
      <c r="A2788" s="84" t="s">
        <v>4920</v>
      </c>
      <c r="B2788" s="85" t="s">
        <v>4921</v>
      </c>
      <c r="C2788" s="86" t="s">
        <v>106</v>
      </c>
      <c r="D2788" s="87">
        <v>1.3</v>
      </c>
      <c r="E2788" s="88">
        <v>14128</v>
      </c>
      <c r="F2788" s="89">
        <f>+D2788*E2788</f>
        <v>18366.400000000001</v>
      </c>
    </row>
    <row r="2789" spans="1:6" ht="409.6" hidden="1" customHeight="1" x14ac:dyDescent="0.2"/>
    <row r="2790" spans="1:6" ht="13.5" customHeight="1" thickBot="1" x14ac:dyDescent="0.25">
      <c r="A2790" s="90" t="s">
        <v>4908</v>
      </c>
      <c r="B2790" s="91"/>
      <c r="C2790" s="92">
        <v>2.3500719122517002</v>
      </c>
      <c r="D2790" s="91"/>
      <c r="E2790" s="93" t="s">
        <v>4884</v>
      </c>
      <c r="F2790" s="94">
        <v>18366</v>
      </c>
    </row>
    <row r="2791" spans="1:6" ht="0.2" customHeight="1" thickBot="1" x14ac:dyDescent="0.25"/>
    <row r="2792" spans="1:6" ht="12.75" customHeight="1" thickBot="1" x14ac:dyDescent="0.3">
      <c r="A2792" s="157" t="s">
        <v>4909</v>
      </c>
      <c r="B2792" s="158"/>
      <c r="C2792" s="158"/>
      <c r="D2792" s="158"/>
      <c r="E2792" s="159">
        <v>781508</v>
      </c>
      <c r="F2792" s="160"/>
    </row>
    <row r="2793" spans="1:6" ht="12.75" customHeight="1" x14ac:dyDescent="0.2"/>
    <row r="2794" spans="1:6" ht="12.75" customHeight="1" x14ac:dyDescent="0.2"/>
    <row r="2795" spans="1:6" ht="409.6" hidden="1" customHeight="1" x14ac:dyDescent="0.2"/>
    <row r="2796" spans="1:6" ht="12.75" customHeight="1" x14ac:dyDescent="0.25">
      <c r="A2796" s="144" t="s">
        <v>4868</v>
      </c>
      <c r="B2796" s="145"/>
      <c r="C2796" s="145"/>
      <c r="D2796" s="145"/>
      <c r="E2796" s="146"/>
      <c r="F2796" s="147"/>
    </row>
    <row r="2797" spans="1:6" ht="12.75" customHeight="1" x14ac:dyDescent="0.2">
      <c r="A2797" s="138" t="s">
        <v>4756</v>
      </c>
      <c r="B2797" s="139"/>
      <c r="C2797" s="139"/>
      <c r="D2797" s="140"/>
      <c r="E2797" s="76" t="s">
        <v>4869</v>
      </c>
      <c r="F2797" s="77" t="s">
        <v>4870</v>
      </c>
    </row>
    <row r="2798" spans="1:6" ht="12.75" customHeight="1" x14ac:dyDescent="0.2">
      <c r="A2798" s="141"/>
      <c r="B2798" s="142"/>
      <c r="C2798" s="142"/>
      <c r="D2798" s="143"/>
      <c r="E2798" s="78" t="s">
        <v>9050</v>
      </c>
      <c r="F2798" s="79" t="s">
        <v>9</v>
      </c>
    </row>
    <row r="2799" spans="1:6" ht="409.6" hidden="1" customHeight="1" x14ac:dyDescent="0.2"/>
    <row r="2800" spans="1:6" ht="12.75" customHeight="1" x14ac:dyDescent="0.2">
      <c r="A2800" s="80" t="s">
        <v>4871</v>
      </c>
      <c r="B2800" s="81" t="s">
        <v>4872</v>
      </c>
      <c r="C2800" s="82" t="s">
        <v>4870</v>
      </c>
      <c r="D2800" s="82" t="s">
        <v>4873</v>
      </c>
      <c r="E2800" s="82" t="s">
        <v>4874</v>
      </c>
      <c r="F2800" s="83" t="s">
        <v>4875</v>
      </c>
    </row>
    <row r="2801" spans="1:6" ht="409.6" hidden="1" customHeight="1" x14ac:dyDescent="0.2"/>
    <row r="2802" spans="1:6" ht="25.5" customHeight="1" x14ac:dyDescent="0.2">
      <c r="A2802" s="84" t="s">
        <v>6946</v>
      </c>
      <c r="B2802" s="85" t="s">
        <v>6947</v>
      </c>
      <c r="C2802" s="86" t="s">
        <v>7</v>
      </c>
      <c r="D2802" s="87">
        <v>0.05</v>
      </c>
      <c r="E2802" s="88">
        <v>8800</v>
      </c>
      <c r="F2802" s="89">
        <f>+D2802*E2802</f>
        <v>440</v>
      </c>
    </row>
    <row r="2803" spans="1:6" ht="409.6" hidden="1" customHeight="1" x14ac:dyDescent="0.2"/>
    <row r="2804" spans="1:6" ht="25.5" customHeight="1" x14ac:dyDescent="0.2">
      <c r="A2804" s="84" t="s">
        <v>8101</v>
      </c>
      <c r="B2804" s="85" t="s">
        <v>8102</v>
      </c>
      <c r="C2804" s="86" t="s">
        <v>7</v>
      </c>
      <c r="D2804" s="87">
        <v>0.5</v>
      </c>
      <c r="E2804" s="88">
        <v>8600</v>
      </c>
      <c r="F2804" s="89">
        <f>+D2804*E2804</f>
        <v>4300</v>
      </c>
    </row>
    <row r="2805" spans="1:6" ht="409.6" hidden="1" customHeight="1" x14ac:dyDescent="0.2"/>
    <row r="2806" spans="1:6" ht="25.5" customHeight="1" x14ac:dyDescent="0.2">
      <c r="A2806" s="84" t="s">
        <v>8158</v>
      </c>
      <c r="B2806" s="85" t="s">
        <v>8159</v>
      </c>
      <c r="C2806" s="86" t="s">
        <v>9</v>
      </c>
      <c r="D2806" s="87">
        <v>4.4999999999999998E-2</v>
      </c>
      <c r="E2806" s="88">
        <v>403999</v>
      </c>
      <c r="F2806" s="89">
        <f>+D2806*E2806</f>
        <v>18179.954999999998</v>
      </c>
    </row>
    <row r="2807" spans="1:6" ht="409.6" hidden="1" customHeight="1" x14ac:dyDescent="0.2"/>
    <row r="2808" spans="1:6" ht="25.5" customHeight="1" x14ac:dyDescent="0.2">
      <c r="A2808" s="84" t="s">
        <v>8113</v>
      </c>
      <c r="B2808" s="85" t="s">
        <v>8114</v>
      </c>
      <c r="C2808" s="86" t="s">
        <v>8044</v>
      </c>
      <c r="D2808" s="87">
        <v>0.1</v>
      </c>
      <c r="E2808" s="88">
        <v>388461</v>
      </c>
      <c r="F2808" s="89">
        <f>+D2808*E2808</f>
        <v>38846.1</v>
      </c>
    </row>
    <row r="2809" spans="1:6" ht="409.6" hidden="1" customHeight="1" x14ac:dyDescent="0.2"/>
    <row r="2810" spans="1:6" ht="25.5" customHeight="1" x14ac:dyDescent="0.2">
      <c r="A2810" s="84" t="s">
        <v>8156</v>
      </c>
      <c r="B2810" s="85" t="s">
        <v>8157</v>
      </c>
      <c r="C2810" s="86" t="s">
        <v>9</v>
      </c>
      <c r="D2810" s="87">
        <v>2</v>
      </c>
      <c r="E2810" s="88">
        <v>733</v>
      </c>
      <c r="F2810" s="89">
        <f>+D2810*E2810</f>
        <v>1466</v>
      </c>
    </row>
    <row r="2811" spans="1:6" ht="409.6" hidden="1" customHeight="1" x14ac:dyDescent="0.2"/>
    <row r="2812" spans="1:6" ht="25.5" customHeight="1" x14ac:dyDescent="0.2">
      <c r="A2812" s="84" t="s">
        <v>8154</v>
      </c>
      <c r="B2812" s="85" t="s">
        <v>8155</v>
      </c>
      <c r="C2812" s="86" t="s">
        <v>9</v>
      </c>
      <c r="D2812" s="87">
        <v>2</v>
      </c>
      <c r="E2812" s="88">
        <v>556</v>
      </c>
      <c r="F2812" s="89">
        <f>+D2812*E2812</f>
        <v>1112</v>
      </c>
    </row>
    <row r="2813" spans="1:6" ht="409.6" hidden="1" customHeight="1" x14ac:dyDescent="0.2"/>
    <row r="2814" spans="1:6" ht="25.5" customHeight="1" x14ac:dyDescent="0.2">
      <c r="A2814" s="84" t="s">
        <v>8182</v>
      </c>
      <c r="B2814" s="85" t="s">
        <v>8165</v>
      </c>
      <c r="C2814" s="86" t="s">
        <v>263</v>
      </c>
      <c r="D2814" s="87">
        <v>1.86</v>
      </c>
      <c r="E2814" s="88">
        <v>95245</v>
      </c>
      <c r="F2814" s="89">
        <f>+D2814*E2814</f>
        <v>177155.7</v>
      </c>
    </row>
    <row r="2815" spans="1:6" ht="409.6" hidden="1" customHeight="1" x14ac:dyDescent="0.2"/>
    <row r="2816" spans="1:6" ht="25.5" customHeight="1" x14ac:dyDescent="0.2">
      <c r="A2816" s="84" t="s">
        <v>8166</v>
      </c>
      <c r="B2816" s="85" t="s">
        <v>8167</v>
      </c>
      <c r="C2816" s="86" t="s">
        <v>263</v>
      </c>
      <c r="D2816" s="87">
        <v>1.6</v>
      </c>
      <c r="E2816" s="88">
        <v>128710</v>
      </c>
      <c r="F2816" s="89">
        <f>+D2816*E2816</f>
        <v>205936</v>
      </c>
    </row>
    <row r="2817" spans="1:6" ht="409.6" hidden="1" customHeight="1" x14ac:dyDescent="0.2"/>
    <row r="2818" spans="1:6" ht="25.5" customHeight="1" x14ac:dyDescent="0.2">
      <c r="A2818" s="84" t="s">
        <v>5730</v>
      </c>
      <c r="B2818" s="85" t="s">
        <v>5731</v>
      </c>
      <c r="C2818" s="86" t="s">
        <v>263</v>
      </c>
      <c r="D2818" s="87">
        <v>0.75</v>
      </c>
      <c r="E2818" s="88">
        <v>6100</v>
      </c>
      <c r="F2818" s="89">
        <f>+D2818*E2818</f>
        <v>4575</v>
      </c>
    </row>
    <row r="2819" spans="1:6" ht="409.6" hidden="1" customHeight="1" x14ac:dyDescent="0.2"/>
    <row r="2820" spans="1:6" ht="25.5" customHeight="1" x14ac:dyDescent="0.2">
      <c r="A2820" s="84" t="s">
        <v>8183</v>
      </c>
      <c r="B2820" s="85" t="s">
        <v>8184</v>
      </c>
      <c r="C2820" s="86" t="s">
        <v>9</v>
      </c>
      <c r="D2820" s="87">
        <v>0.44</v>
      </c>
      <c r="E2820" s="88">
        <v>54012</v>
      </c>
      <c r="F2820" s="89">
        <f>+D2820*E2820</f>
        <v>23765.279999999999</v>
      </c>
    </row>
    <row r="2821" spans="1:6" ht="409.6" hidden="1" customHeight="1" x14ac:dyDescent="0.2"/>
    <row r="2822" spans="1:6" ht="25.5" customHeight="1" x14ac:dyDescent="0.2">
      <c r="A2822" s="84" t="s">
        <v>5258</v>
      </c>
      <c r="B2822" s="85" t="s">
        <v>5259</v>
      </c>
      <c r="C2822" s="86" t="s">
        <v>7</v>
      </c>
      <c r="D2822" s="87">
        <v>20.399999999999999</v>
      </c>
      <c r="E2822" s="88">
        <v>5242</v>
      </c>
      <c r="F2822" s="89">
        <f>+D2822*E2822</f>
        <v>106936.79999999999</v>
      </c>
    </row>
    <row r="2823" spans="1:6" ht="409.6" hidden="1" customHeight="1" x14ac:dyDescent="0.2"/>
    <row r="2824" spans="1:6" ht="25.5" customHeight="1" x14ac:dyDescent="0.2">
      <c r="A2824" s="84" t="s">
        <v>4931</v>
      </c>
      <c r="B2824" s="85" t="s">
        <v>4932</v>
      </c>
      <c r="C2824" s="86" t="s">
        <v>106</v>
      </c>
      <c r="D2824" s="87">
        <v>0.12</v>
      </c>
      <c r="E2824" s="88">
        <v>376410</v>
      </c>
      <c r="F2824" s="89">
        <f>+D2824*E2824</f>
        <v>45169.2</v>
      </c>
    </row>
    <row r="2825" spans="1:6" ht="409.6" hidden="1" customHeight="1" x14ac:dyDescent="0.2"/>
    <row r="2826" spans="1:6" ht="25.5" customHeight="1" x14ac:dyDescent="0.2">
      <c r="A2826" s="84" t="s">
        <v>8185</v>
      </c>
      <c r="B2826" s="85" t="s">
        <v>8186</v>
      </c>
      <c r="C2826" s="86" t="s">
        <v>9</v>
      </c>
      <c r="D2826" s="87">
        <v>0.7</v>
      </c>
      <c r="E2826" s="88">
        <v>182577</v>
      </c>
      <c r="F2826" s="89">
        <f>+D2826*E2826</f>
        <v>127803.9</v>
      </c>
    </row>
    <row r="2827" spans="1:6" ht="409.6" hidden="1" customHeight="1" x14ac:dyDescent="0.2"/>
    <row r="2828" spans="1:6" ht="25.5" customHeight="1" x14ac:dyDescent="0.2">
      <c r="A2828" s="84" t="s">
        <v>8187</v>
      </c>
      <c r="B2828" s="85" t="s">
        <v>8188</v>
      </c>
      <c r="C2828" s="86" t="s">
        <v>9</v>
      </c>
      <c r="D2828" s="87">
        <v>1</v>
      </c>
      <c r="E2828" s="88">
        <v>24164</v>
      </c>
      <c r="F2828" s="89">
        <f>+D2828*E2828</f>
        <v>24164</v>
      </c>
    </row>
    <row r="2829" spans="1:6" ht="409.6" hidden="1" customHeight="1" x14ac:dyDescent="0.2"/>
    <row r="2830" spans="1:6" ht="25.5" customHeight="1" x14ac:dyDescent="0.2">
      <c r="A2830" s="84" t="s">
        <v>8189</v>
      </c>
      <c r="B2830" s="85" t="s">
        <v>8190</v>
      </c>
      <c r="C2830" s="86" t="s">
        <v>9</v>
      </c>
      <c r="D2830" s="87">
        <v>80</v>
      </c>
      <c r="E2830" s="88">
        <v>450</v>
      </c>
      <c r="F2830" s="89">
        <f>+D2830*E2830</f>
        <v>36000</v>
      </c>
    </row>
    <row r="2831" spans="1:6" ht="409.6" hidden="1" customHeight="1" x14ac:dyDescent="0.2"/>
    <row r="2832" spans="1:6" ht="25.5" customHeight="1" thickBot="1" x14ac:dyDescent="0.25">
      <c r="A2832" s="84" t="s">
        <v>8191</v>
      </c>
      <c r="B2832" s="85" t="s">
        <v>8192</v>
      </c>
      <c r="C2832" s="86" t="s">
        <v>9</v>
      </c>
      <c r="D2832" s="87">
        <v>1</v>
      </c>
      <c r="E2832" s="88">
        <v>4026</v>
      </c>
      <c r="F2832" s="89">
        <f>+D2832*E2832</f>
        <v>4026</v>
      </c>
    </row>
    <row r="2833" spans="1:6" ht="409.6" hidden="1" customHeight="1" x14ac:dyDescent="0.2"/>
    <row r="2834" spans="1:6" ht="13.5" customHeight="1" thickBot="1" x14ac:dyDescent="0.25">
      <c r="A2834" s="90" t="s">
        <v>4883</v>
      </c>
      <c r="B2834" s="91"/>
      <c r="C2834" s="92">
        <v>88.371085350277298</v>
      </c>
      <c r="D2834" s="91"/>
      <c r="E2834" s="93" t="s">
        <v>4884</v>
      </c>
      <c r="F2834" s="94">
        <v>819876</v>
      </c>
    </row>
    <row r="2835" spans="1:6" ht="0.2" customHeight="1" x14ac:dyDescent="0.2"/>
    <row r="2836" spans="1:6" ht="12.75" customHeight="1" x14ac:dyDescent="0.2">
      <c r="A2836" s="80" t="s">
        <v>4871</v>
      </c>
      <c r="B2836" s="81" t="s">
        <v>4885</v>
      </c>
      <c r="C2836" s="82" t="s">
        <v>4870</v>
      </c>
      <c r="D2836" s="82" t="s">
        <v>4873</v>
      </c>
      <c r="E2836" s="82" t="s">
        <v>4874</v>
      </c>
      <c r="F2836" s="83" t="s">
        <v>4875</v>
      </c>
    </row>
    <row r="2837" spans="1:6" ht="409.6" hidden="1" customHeight="1" x14ac:dyDescent="0.2"/>
    <row r="2838" spans="1:6" ht="25.5" customHeight="1" thickBot="1" x14ac:dyDescent="0.25">
      <c r="A2838" s="84" t="s">
        <v>4947</v>
      </c>
      <c r="B2838" s="85" t="s">
        <v>4948</v>
      </c>
      <c r="C2838" s="86" t="s">
        <v>4888</v>
      </c>
      <c r="D2838" s="87">
        <v>0.4</v>
      </c>
      <c r="E2838" s="88">
        <v>198902</v>
      </c>
      <c r="F2838" s="89">
        <f>+D2838*E2838</f>
        <v>79560.800000000003</v>
      </c>
    </row>
    <row r="2839" spans="1:6" ht="409.6" hidden="1" customHeight="1" x14ac:dyDescent="0.2"/>
    <row r="2840" spans="1:6" ht="13.5" customHeight="1" thickBot="1" x14ac:dyDescent="0.25">
      <c r="A2840" s="90" t="s">
        <v>4893</v>
      </c>
      <c r="B2840" s="91"/>
      <c r="C2840" s="92">
        <v>8.5755552321978108</v>
      </c>
      <c r="D2840" s="91"/>
      <c r="E2840" s="93" t="s">
        <v>4884</v>
      </c>
      <c r="F2840" s="94">
        <v>79561</v>
      </c>
    </row>
    <row r="2841" spans="1:6" ht="0.2" customHeight="1" x14ac:dyDescent="0.2"/>
    <row r="2842" spans="1:6" ht="12.75" customHeight="1" x14ac:dyDescent="0.2">
      <c r="A2842" s="80" t="s">
        <v>4871</v>
      </c>
      <c r="B2842" s="81" t="s">
        <v>4894</v>
      </c>
      <c r="C2842" s="82" t="s">
        <v>4870</v>
      </c>
      <c r="D2842" s="82" t="s">
        <v>4873</v>
      </c>
      <c r="E2842" s="82" t="s">
        <v>4874</v>
      </c>
      <c r="F2842" s="83" t="s">
        <v>4875</v>
      </c>
    </row>
    <row r="2843" spans="1:6" ht="409.6" hidden="1" customHeight="1" x14ac:dyDescent="0.2"/>
    <row r="2844" spans="1:6" ht="25.5" customHeight="1" thickBot="1" x14ac:dyDescent="0.25">
      <c r="A2844" s="84" t="s">
        <v>7871</v>
      </c>
      <c r="B2844" s="85" t="s">
        <v>7872</v>
      </c>
      <c r="C2844" s="86" t="s">
        <v>7873</v>
      </c>
      <c r="D2844" s="87">
        <v>0.05</v>
      </c>
      <c r="E2844" s="88">
        <v>8142</v>
      </c>
      <c r="F2844" s="89">
        <f>+D2844*E2844</f>
        <v>407.1</v>
      </c>
    </row>
    <row r="2845" spans="1:6" ht="409.6" hidden="1" customHeight="1" x14ac:dyDescent="0.2"/>
    <row r="2846" spans="1:6" ht="13.5" customHeight="1" thickBot="1" x14ac:dyDescent="0.25">
      <c r="A2846" s="90" t="s">
        <v>4898</v>
      </c>
      <c r="B2846" s="91"/>
      <c r="C2846" s="92">
        <v>4.3868867655063502E-2</v>
      </c>
      <c r="D2846" s="91"/>
      <c r="E2846" s="93" t="s">
        <v>4884</v>
      </c>
      <c r="F2846" s="94">
        <v>407</v>
      </c>
    </row>
    <row r="2847" spans="1:6" ht="0.2" customHeight="1" x14ac:dyDescent="0.2"/>
    <row r="2848" spans="1:6" ht="12.75" customHeight="1" x14ac:dyDescent="0.2">
      <c r="A2848" s="80" t="s">
        <v>4871</v>
      </c>
      <c r="B2848" s="81" t="s">
        <v>4899</v>
      </c>
      <c r="C2848" s="82" t="s">
        <v>4870</v>
      </c>
      <c r="D2848" s="82" t="s">
        <v>4873</v>
      </c>
      <c r="E2848" s="82" t="s">
        <v>4874</v>
      </c>
      <c r="F2848" s="83" t="s">
        <v>4875</v>
      </c>
    </row>
    <row r="2849" spans="1:6" ht="409.6" hidden="1" customHeight="1" x14ac:dyDescent="0.2"/>
    <row r="2850" spans="1:6" ht="25.5" customHeight="1" x14ac:dyDescent="0.2">
      <c r="A2850" s="84" t="s">
        <v>8135</v>
      </c>
      <c r="B2850" s="85" t="s">
        <v>8136</v>
      </c>
      <c r="C2850" s="86" t="s">
        <v>4273</v>
      </c>
      <c r="D2850" s="87">
        <v>0.01</v>
      </c>
      <c r="E2850" s="88">
        <v>5273</v>
      </c>
      <c r="F2850" s="89">
        <f>+D2850*E2850</f>
        <v>52.730000000000004</v>
      </c>
    </row>
    <row r="2851" spans="1:6" ht="409.6" hidden="1" customHeight="1" x14ac:dyDescent="0.2"/>
    <row r="2852" spans="1:6" ht="25.5" customHeight="1" x14ac:dyDescent="0.2">
      <c r="A2852" s="84" t="s">
        <v>5166</v>
      </c>
      <c r="B2852" s="85" t="s">
        <v>5167</v>
      </c>
      <c r="C2852" s="86" t="s">
        <v>109</v>
      </c>
      <c r="D2852" s="87">
        <v>0.12</v>
      </c>
      <c r="E2852" s="88">
        <v>26925</v>
      </c>
      <c r="F2852" s="89">
        <f>+D2852*E2852</f>
        <v>3231</v>
      </c>
    </row>
    <row r="2853" spans="1:6" ht="409.6" hidden="1" customHeight="1" x14ac:dyDescent="0.2"/>
    <row r="2854" spans="1:6" ht="25.5" customHeight="1" x14ac:dyDescent="0.2">
      <c r="A2854" s="84" t="s">
        <v>8193</v>
      </c>
      <c r="B2854" s="85" t="s">
        <v>8194</v>
      </c>
      <c r="C2854" s="86" t="s">
        <v>4273</v>
      </c>
      <c r="D2854" s="87">
        <v>0.01</v>
      </c>
      <c r="E2854" s="88">
        <v>7869</v>
      </c>
      <c r="F2854" s="89">
        <f>+D2854*E2854</f>
        <v>78.69</v>
      </c>
    </row>
    <row r="2855" spans="1:6" ht="409.6" hidden="1" customHeight="1" x14ac:dyDescent="0.2"/>
    <row r="2856" spans="1:6" ht="25.5" customHeight="1" thickBot="1" x14ac:dyDescent="0.25">
      <c r="A2856" s="84" t="s">
        <v>5974</v>
      </c>
      <c r="B2856" s="85" t="s">
        <v>5073</v>
      </c>
      <c r="C2856" s="86" t="s">
        <v>109</v>
      </c>
      <c r="D2856" s="87">
        <v>0.08</v>
      </c>
      <c r="E2856" s="88">
        <v>59740</v>
      </c>
      <c r="F2856" s="89">
        <f>+D2856*E2856</f>
        <v>4779.2</v>
      </c>
    </row>
    <row r="2857" spans="1:6" ht="409.6" hidden="1" customHeight="1" x14ac:dyDescent="0.2"/>
    <row r="2858" spans="1:6" ht="13.5" customHeight="1" thickBot="1" x14ac:dyDescent="0.25">
      <c r="A2858" s="90" t="s">
        <v>4904</v>
      </c>
      <c r="B2858" s="91"/>
      <c r="C2858" s="92">
        <v>0.87759292493249896</v>
      </c>
      <c r="D2858" s="91"/>
      <c r="E2858" s="93" t="s">
        <v>4884</v>
      </c>
      <c r="F2858" s="94">
        <v>8142</v>
      </c>
    </row>
    <row r="2859" spans="1:6" ht="0.2" customHeight="1" x14ac:dyDescent="0.2"/>
    <row r="2860" spans="1:6" ht="12.75" customHeight="1" x14ac:dyDescent="0.2">
      <c r="A2860" s="80" t="s">
        <v>4871</v>
      </c>
      <c r="B2860" s="81" t="s">
        <v>4905</v>
      </c>
      <c r="C2860" s="82" t="s">
        <v>4870</v>
      </c>
      <c r="D2860" s="82" t="s">
        <v>4873</v>
      </c>
      <c r="E2860" s="82" t="s">
        <v>4874</v>
      </c>
      <c r="F2860" s="83" t="s">
        <v>4875</v>
      </c>
    </row>
    <row r="2861" spans="1:6" ht="409.6" hidden="1" customHeight="1" x14ac:dyDescent="0.2"/>
    <row r="2862" spans="1:6" ht="25.5" customHeight="1" thickBot="1" x14ac:dyDescent="0.25">
      <c r="A2862" s="84" t="s">
        <v>4920</v>
      </c>
      <c r="B2862" s="85" t="s">
        <v>4921</v>
      </c>
      <c r="C2862" s="86" t="s">
        <v>106</v>
      </c>
      <c r="D2862" s="87">
        <v>1.4</v>
      </c>
      <c r="E2862" s="88">
        <v>14128</v>
      </c>
      <c r="F2862" s="89">
        <f>+D2862*E2862</f>
        <v>19779.199999999997</v>
      </c>
    </row>
    <row r="2863" spans="1:6" ht="409.6" hidden="1" customHeight="1" x14ac:dyDescent="0.2"/>
    <row r="2864" spans="1:6" ht="13.5" customHeight="1" thickBot="1" x14ac:dyDescent="0.25">
      <c r="A2864" s="90" t="s">
        <v>4908</v>
      </c>
      <c r="B2864" s="91"/>
      <c r="C2864" s="92">
        <v>2.1318976249373498</v>
      </c>
      <c r="D2864" s="91"/>
      <c r="E2864" s="93" t="s">
        <v>4884</v>
      </c>
      <c r="F2864" s="94">
        <v>19779</v>
      </c>
    </row>
    <row r="2865" spans="1:6" ht="0.2" customHeight="1" thickBot="1" x14ac:dyDescent="0.25"/>
    <row r="2866" spans="1:6" ht="12.75" customHeight="1" thickBot="1" x14ac:dyDescent="0.3">
      <c r="A2866" s="157" t="s">
        <v>4909</v>
      </c>
      <c r="B2866" s="158"/>
      <c r="C2866" s="158"/>
      <c r="D2866" s="158"/>
      <c r="E2866" s="159">
        <v>927765</v>
      </c>
      <c r="F2866" s="160"/>
    </row>
    <row r="2867" spans="1:6" ht="12.75" customHeight="1" x14ac:dyDescent="0.2"/>
    <row r="2868" spans="1:6" ht="12.75" customHeight="1" x14ac:dyDescent="0.2"/>
    <row r="2869" spans="1:6" ht="409.6" hidden="1" customHeight="1" x14ac:dyDescent="0.2"/>
    <row r="2870" spans="1:6" ht="12.75" customHeight="1" x14ac:dyDescent="0.25">
      <c r="A2870" s="144" t="s">
        <v>4868</v>
      </c>
      <c r="B2870" s="145"/>
      <c r="C2870" s="145"/>
      <c r="D2870" s="145"/>
      <c r="E2870" s="146"/>
      <c r="F2870" s="147"/>
    </row>
    <row r="2871" spans="1:6" ht="12.75" customHeight="1" x14ac:dyDescent="0.2">
      <c r="A2871" s="138" t="s">
        <v>4757</v>
      </c>
      <c r="B2871" s="139"/>
      <c r="C2871" s="139"/>
      <c r="D2871" s="140"/>
      <c r="E2871" s="76" t="s">
        <v>4869</v>
      </c>
      <c r="F2871" s="77" t="s">
        <v>4870</v>
      </c>
    </row>
    <row r="2872" spans="1:6" ht="12.75" customHeight="1" x14ac:dyDescent="0.2">
      <c r="A2872" s="141"/>
      <c r="B2872" s="142"/>
      <c r="C2872" s="142"/>
      <c r="D2872" s="143"/>
      <c r="E2872" s="78" t="s">
        <v>9051</v>
      </c>
      <c r="F2872" s="79" t="s">
        <v>9</v>
      </c>
    </row>
    <row r="2873" spans="1:6" ht="409.6" hidden="1" customHeight="1" x14ac:dyDescent="0.2"/>
    <row r="2874" spans="1:6" ht="12.75" customHeight="1" x14ac:dyDescent="0.2">
      <c r="A2874" s="80" t="s">
        <v>4871</v>
      </c>
      <c r="B2874" s="81" t="s">
        <v>4872</v>
      </c>
      <c r="C2874" s="82" t="s">
        <v>4870</v>
      </c>
      <c r="D2874" s="82" t="s">
        <v>4873</v>
      </c>
      <c r="E2874" s="82" t="s">
        <v>4874</v>
      </c>
      <c r="F2874" s="83" t="s">
        <v>4875</v>
      </c>
    </row>
    <row r="2875" spans="1:6" ht="409.6" hidden="1" customHeight="1" x14ac:dyDescent="0.2"/>
    <row r="2876" spans="1:6" ht="25.5" customHeight="1" x14ac:dyDescent="0.2">
      <c r="A2876" s="84" t="s">
        <v>5154</v>
      </c>
      <c r="B2876" s="85" t="s">
        <v>5155</v>
      </c>
      <c r="C2876" s="86" t="s">
        <v>106</v>
      </c>
      <c r="D2876" s="87">
        <v>0.14899999999999999</v>
      </c>
      <c r="E2876" s="88">
        <v>405694</v>
      </c>
      <c r="F2876" s="89">
        <f>+D2876*E2876</f>
        <v>60448.405999999995</v>
      </c>
    </row>
    <row r="2877" spans="1:6" ht="409.6" hidden="1" customHeight="1" x14ac:dyDescent="0.2"/>
    <row r="2878" spans="1:6" ht="25.5" customHeight="1" thickBot="1" x14ac:dyDescent="0.25">
      <c r="A2878" s="84" t="s">
        <v>8195</v>
      </c>
      <c r="B2878" s="85" t="s">
        <v>8196</v>
      </c>
      <c r="C2878" s="86" t="s">
        <v>9</v>
      </c>
      <c r="D2878" s="87">
        <v>1</v>
      </c>
      <c r="E2878" s="88">
        <v>265034</v>
      </c>
      <c r="F2878" s="89">
        <f>+D2878*E2878</f>
        <v>265034</v>
      </c>
    </row>
    <row r="2879" spans="1:6" ht="409.6" hidden="1" customHeight="1" x14ac:dyDescent="0.2"/>
    <row r="2880" spans="1:6" ht="13.5" customHeight="1" thickBot="1" x14ac:dyDescent="0.25">
      <c r="A2880" s="90" t="s">
        <v>4883</v>
      </c>
      <c r="B2880" s="91"/>
      <c r="C2880" s="92">
        <v>81.387591394192796</v>
      </c>
      <c r="D2880" s="91"/>
      <c r="E2880" s="93" t="s">
        <v>4884</v>
      </c>
      <c r="F2880" s="94">
        <v>325482</v>
      </c>
    </row>
    <row r="2881" spans="1:6" ht="0.2" customHeight="1" x14ac:dyDescent="0.2"/>
    <row r="2882" spans="1:6" ht="12.75" customHeight="1" x14ac:dyDescent="0.2">
      <c r="A2882" s="80" t="s">
        <v>4871</v>
      </c>
      <c r="B2882" s="81" t="s">
        <v>4885</v>
      </c>
      <c r="C2882" s="82" t="s">
        <v>4870</v>
      </c>
      <c r="D2882" s="82" t="s">
        <v>4873</v>
      </c>
      <c r="E2882" s="82" t="s">
        <v>4874</v>
      </c>
      <c r="F2882" s="83" t="s">
        <v>4875</v>
      </c>
    </row>
    <row r="2883" spans="1:6" ht="409.6" hidden="1" customHeight="1" x14ac:dyDescent="0.2"/>
    <row r="2884" spans="1:6" ht="25.5" customHeight="1" thickBot="1" x14ac:dyDescent="0.25">
      <c r="A2884" s="84" t="s">
        <v>4912</v>
      </c>
      <c r="B2884" s="85" t="s">
        <v>4913</v>
      </c>
      <c r="C2884" s="86" t="s">
        <v>4888</v>
      </c>
      <c r="D2884" s="87">
        <v>0.37916</v>
      </c>
      <c r="E2884" s="88">
        <v>184277</v>
      </c>
      <c r="F2884" s="89">
        <f>+D2884*E2884</f>
        <v>69870.467319999996</v>
      </c>
    </row>
    <row r="2885" spans="1:6" ht="409.6" hidden="1" customHeight="1" x14ac:dyDescent="0.2"/>
    <row r="2886" spans="1:6" ht="13.5" customHeight="1" thickBot="1" x14ac:dyDescent="0.25">
      <c r="A2886" s="90" t="s">
        <v>4893</v>
      </c>
      <c r="B2886" s="91"/>
      <c r="C2886" s="92">
        <v>17.471168945478599</v>
      </c>
      <c r="D2886" s="91"/>
      <c r="E2886" s="93" t="s">
        <v>4884</v>
      </c>
      <c r="F2886" s="94">
        <v>69870</v>
      </c>
    </row>
    <row r="2887" spans="1:6" ht="0.2" customHeight="1" x14ac:dyDescent="0.2"/>
    <row r="2888" spans="1:6" ht="12.75" customHeight="1" x14ac:dyDescent="0.2">
      <c r="A2888" s="80" t="s">
        <v>4871</v>
      </c>
      <c r="B2888" s="81" t="s">
        <v>4894</v>
      </c>
      <c r="C2888" s="82" t="s">
        <v>4870</v>
      </c>
      <c r="D2888" s="82" t="s">
        <v>4873</v>
      </c>
      <c r="E2888" s="82" t="s">
        <v>4874</v>
      </c>
      <c r="F2888" s="83" t="s">
        <v>4875</v>
      </c>
    </row>
    <row r="2889" spans="1:6" ht="409.6" hidden="1" customHeight="1" x14ac:dyDescent="0.2"/>
    <row r="2890" spans="1:6" ht="25.5" customHeight="1" thickBot="1" x14ac:dyDescent="0.25">
      <c r="A2890" s="84" t="s">
        <v>4895</v>
      </c>
      <c r="B2890" s="85" t="s">
        <v>4896</v>
      </c>
      <c r="C2890" s="86" t="s">
        <v>4897</v>
      </c>
      <c r="D2890" s="87">
        <v>0.05</v>
      </c>
      <c r="E2890" s="88">
        <v>69870</v>
      </c>
      <c r="F2890" s="89">
        <f>+D2890*E2890</f>
        <v>3493.5</v>
      </c>
    </row>
    <row r="2891" spans="1:6" ht="409.6" hidden="1" customHeight="1" x14ac:dyDescent="0.2"/>
    <row r="2892" spans="1:6" ht="13.5" customHeight="1" thickBot="1" x14ac:dyDescent="0.25">
      <c r="A2892" s="90" t="s">
        <v>4898</v>
      </c>
      <c r="B2892" s="91"/>
      <c r="C2892" s="92">
        <v>0.87368347352944098</v>
      </c>
      <c r="D2892" s="91"/>
      <c r="E2892" s="93" t="s">
        <v>4884</v>
      </c>
      <c r="F2892" s="94">
        <v>3494</v>
      </c>
    </row>
    <row r="2893" spans="1:6" ht="0.2" customHeight="1" x14ac:dyDescent="0.2"/>
    <row r="2894" spans="1:6" ht="12.75" customHeight="1" x14ac:dyDescent="0.2">
      <c r="A2894" s="80" t="s">
        <v>4871</v>
      </c>
      <c r="B2894" s="81" t="s">
        <v>4905</v>
      </c>
      <c r="C2894" s="82" t="s">
        <v>4870</v>
      </c>
      <c r="D2894" s="82" t="s">
        <v>4873</v>
      </c>
      <c r="E2894" s="82" t="s">
        <v>4874</v>
      </c>
      <c r="F2894" s="83" t="s">
        <v>4875</v>
      </c>
    </row>
    <row r="2895" spans="1:6" ht="409.6" hidden="1" customHeight="1" x14ac:dyDescent="0.2"/>
    <row r="2896" spans="1:6" ht="25.5" customHeight="1" thickBot="1" x14ac:dyDescent="0.25">
      <c r="A2896" s="84" t="s">
        <v>4949</v>
      </c>
      <c r="B2896" s="85" t="s">
        <v>4950</v>
      </c>
      <c r="C2896" s="86" t="s">
        <v>9</v>
      </c>
      <c r="D2896" s="87">
        <v>0.5</v>
      </c>
      <c r="E2896" s="88">
        <v>2140</v>
      </c>
      <c r="F2896" s="89">
        <f>+D2896*E2896</f>
        <v>1070</v>
      </c>
    </row>
    <row r="2897" spans="1:6" ht="409.6" hidden="1" customHeight="1" x14ac:dyDescent="0.2"/>
    <row r="2898" spans="1:6" ht="13.5" customHeight="1" thickBot="1" x14ac:dyDescent="0.25">
      <c r="A2898" s="90" t="s">
        <v>4908</v>
      </c>
      <c r="B2898" s="91"/>
      <c r="C2898" s="92">
        <v>0.26755618679922799</v>
      </c>
      <c r="D2898" s="91"/>
      <c r="E2898" s="93" t="s">
        <v>4884</v>
      </c>
      <c r="F2898" s="94">
        <v>1070</v>
      </c>
    </row>
    <row r="2899" spans="1:6" ht="0.2" customHeight="1" x14ac:dyDescent="0.2"/>
    <row r="2900" spans="1:6" ht="12.75" customHeight="1" thickBot="1" x14ac:dyDescent="0.3">
      <c r="A2900" s="157" t="s">
        <v>4909</v>
      </c>
      <c r="B2900" s="158"/>
      <c r="C2900" s="158"/>
      <c r="D2900" s="158"/>
      <c r="E2900" s="159">
        <v>399916</v>
      </c>
      <c r="F2900" s="160"/>
    </row>
    <row r="2901" spans="1:6" ht="12.75" customHeight="1" x14ac:dyDescent="0.2"/>
    <row r="2902" spans="1:6" ht="12.75" customHeight="1" x14ac:dyDescent="0.2"/>
    <row r="2903" spans="1:6" ht="409.6" hidden="1" customHeight="1" x14ac:dyDescent="0.2"/>
    <row r="2904" spans="1:6" ht="12.75" customHeight="1" x14ac:dyDescent="0.25">
      <c r="A2904" s="144" t="s">
        <v>4868</v>
      </c>
      <c r="B2904" s="145"/>
      <c r="C2904" s="145"/>
      <c r="D2904" s="145"/>
      <c r="E2904" s="146"/>
      <c r="F2904" s="147"/>
    </row>
    <row r="2905" spans="1:6" ht="12.75" customHeight="1" x14ac:dyDescent="0.2">
      <c r="A2905" s="138" t="s">
        <v>4760</v>
      </c>
      <c r="B2905" s="139"/>
      <c r="C2905" s="139"/>
      <c r="D2905" s="140"/>
      <c r="E2905" s="76" t="s">
        <v>4869</v>
      </c>
      <c r="F2905" s="77" t="s">
        <v>4870</v>
      </c>
    </row>
    <row r="2906" spans="1:6" ht="12.75" customHeight="1" x14ac:dyDescent="0.2">
      <c r="A2906" s="141"/>
      <c r="B2906" s="142"/>
      <c r="C2906" s="142"/>
      <c r="D2906" s="143"/>
      <c r="E2906" s="78" t="s">
        <v>9053</v>
      </c>
      <c r="F2906" s="79" t="s">
        <v>263</v>
      </c>
    </row>
    <row r="2907" spans="1:6" ht="409.6" hidden="1" customHeight="1" x14ac:dyDescent="0.2"/>
    <row r="2908" spans="1:6" ht="12.75" customHeight="1" x14ac:dyDescent="0.2">
      <c r="A2908" s="80" t="s">
        <v>4871</v>
      </c>
      <c r="B2908" s="81" t="s">
        <v>4872</v>
      </c>
      <c r="C2908" s="82" t="s">
        <v>4870</v>
      </c>
      <c r="D2908" s="82" t="s">
        <v>4873</v>
      </c>
      <c r="E2908" s="82" t="s">
        <v>4874</v>
      </c>
      <c r="F2908" s="83" t="s">
        <v>4875</v>
      </c>
    </row>
    <row r="2909" spans="1:6" ht="409.6" hidden="1" customHeight="1" x14ac:dyDescent="0.2"/>
    <row r="2910" spans="1:6" ht="25.5" customHeight="1" x14ac:dyDescent="0.2">
      <c r="A2910" s="84" t="s">
        <v>8042</v>
      </c>
      <c r="B2910" s="85" t="s">
        <v>8043</v>
      </c>
      <c r="C2910" s="86" t="s">
        <v>8044</v>
      </c>
      <c r="D2910" s="87">
        <v>3.3000000000000002E-2</v>
      </c>
      <c r="E2910" s="88">
        <v>121875</v>
      </c>
      <c r="F2910" s="89">
        <f>+D2910*E2910</f>
        <v>4021.875</v>
      </c>
    </row>
    <row r="2911" spans="1:6" ht="409.6" hidden="1" customHeight="1" x14ac:dyDescent="0.2"/>
    <row r="2912" spans="1:6" ht="25.5" customHeight="1" x14ac:dyDescent="0.2">
      <c r="A2912" s="84" t="s">
        <v>8197</v>
      </c>
      <c r="B2912" s="85" t="s">
        <v>8198</v>
      </c>
      <c r="C2912" s="86" t="s">
        <v>7</v>
      </c>
      <c r="D2912" s="87">
        <v>1.4E-2</v>
      </c>
      <c r="E2912" s="88">
        <v>9852</v>
      </c>
      <c r="F2912" s="89">
        <f>+D2912*E2912</f>
        <v>137.928</v>
      </c>
    </row>
    <row r="2913" spans="1:6" ht="409.6" hidden="1" customHeight="1" x14ac:dyDescent="0.2"/>
    <row r="2914" spans="1:6" ht="25.5" customHeight="1" thickBot="1" x14ac:dyDescent="0.25">
      <c r="A2914" s="84" t="s">
        <v>8045</v>
      </c>
      <c r="B2914" s="85" t="s">
        <v>8046</v>
      </c>
      <c r="C2914" s="86" t="s">
        <v>7</v>
      </c>
      <c r="D2914" s="87">
        <v>0.04</v>
      </c>
      <c r="E2914" s="88">
        <v>10685</v>
      </c>
      <c r="F2914" s="89">
        <f>+D2914*E2914</f>
        <v>427.40000000000003</v>
      </c>
    </row>
    <row r="2915" spans="1:6" ht="409.6" hidden="1" customHeight="1" x14ac:dyDescent="0.2"/>
    <row r="2916" spans="1:6" ht="13.5" customHeight="1" thickBot="1" x14ac:dyDescent="0.25">
      <c r="A2916" s="90" t="s">
        <v>4883</v>
      </c>
      <c r="B2916" s="91"/>
      <c r="C2916" s="92">
        <v>81.071049840933199</v>
      </c>
      <c r="D2916" s="91"/>
      <c r="E2916" s="93" t="s">
        <v>4884</v>
      </c>
      <c r="F2916" s="94">
        <v>4587</v>
      </c>
    </row>
    <row r="2917" spans="1:6" ht="0.2" customHeight="1" x14ac:dyDescent="0.2"/>
    <row r="2918" spans="1:6" ht="12.75" customHeight="1" x14ac:dyDescent="0.2">
      <c r="A2918" s="80" t="s">
        <v>4871</v>
      </c>
      <c r="B2918" s="81" t="s">
        <v>4885</v>
      </c>
      <c r="C2918" s="82" t="s">
        <v>4870</v>
      </c>
      <c r="D2918" s="82" t="s">
        <v>4873</v>
      </c>
      <c r="E2918" s="82" t="s">
        <v>4874</v>
      </c>
      <c r="F2918" s="83" t="s">
        <v>4875</v>
      </c>
    </row>
    <row r="2919" spans="1:6" ht="409.6" hidden="1" customHeight="1" x14ac:dyDescent="0.2"/>
    <row r="2920" spans="1:6" ht="25.5" customHeight="1" x14ac:dyDescent="0.2">
      <c r="A2920" s="84" t="s">
        <v>4918</v>
      </c>
      <c r="B2920" s="85" t="s">
        <v>4919</v>
      </c>
      <c r="C2920" s="86" t="s">
        <v>4888</v>
      </c>
      <c r="D2920" s="87">
        <v>1.9400000000000001E-3</v>
      </c>
      <c r="E2920" s="88">
        <v>67276</v>
      </c>
      <c r="F2920" s="89">
        <f>+D2920*E2920</f>
        <v>130.51544000000001</v>
      </c>
    </row>
    <row r="2921" spans="1:6" ht="409.6" hidden="1" customHeight="1" x14ac:dyDescent="0.2"/>
    <row r="2922" spans="1:6" ht="25.5" customHeight="1" thickBot="1" x14ac:dyDescent="0.25">
      <c r="A2922" s="84" t="s">
        <v>4912</v>
      </c>
      <c r="B2922" s="85" t="s">
        <v>4913</v>
      </c>
      <c r="C2922" s="86" t="s">
        <v>4888</v>
      </c>
      <c r="D2922" s="87">
        <v>1.4300000000000001E-3</v>
      </c>
      <c r="E2922" s="88">
        <v>184277</v>
      </c>
      <c r="F2922" s="89">
        <f>+D2922*E2922</f>
        <v>263.51611000000003</v>
      </c>
    </row>
    <row r="2923" spans="1:6" ht="409.6" hidden="1" customHeight="1" x14ac:dyDescent="0.2"/>
    <row r="2924" spans="1:6" ht="13.5" customHeight="1" thickBot="1" x14ac:dyDescent="0.25">
      <c r="A2924" s="90" t="s">
        <v>4893</v>
      </c>
      <c r="B2924" s="91"/>
      <c r="C2924" s="92">
        <v>6.9812654648285601</v>
      </c>
      <c r="D2924" s="91"/>
      <c r="E2924" s="93" t="s">
        <v>4884</v>
      </c>
      <c r="F2924" s="94">
        <v>395</v>
      </c>
    </row>
    <row r="2925" spans="1:6" ht="0.2" customHeight="1" x14ac:dyDescent="0.2"/>
    <row r="2926" spans="1:6" ht="12.75" customHeight="1" x14ac:dyDescent="0.2">
      <c r="A2926" s="80" t="s">
        <v>4871</v>
      </c>
      <c r="B2926" s="81" t="s">
        <v>4894</v>
      </c>
      <c r="C2926" s="82" t="s">
        <v>4870</v>
      </c>
      <c r="D2926" s="82" t="s">
        <v>4873</v>
      </c>
      <c r="E2926" s="82" t="s">
        <v>4874</v>
      </c>
      <c r="F2926" s="83" t="s">
        <v>4875</v>
      </c>
    </row>
    <row r="2927" spans="1:6" ht="409.6" hidden="1" customHeight="1" x14ac:dyDescent="0.2"/>
    <row r="2928" spans="1:6" ht="25.5" customHeight="1" thickBot="1" x14ac:dyDescent="0.25">
      <c r="A2928" s="84" t="s">
        <v>4895</v>
      </c>
      <c r="B2928" s="85" t="s">
        <v>4896</v>
      </c>
      <c r="C2928" s="86" t="s">
        <v>4897</v>
      </c>
      <c r="D2928" s="87">
        <v>0.05</v>
      </c>
      <c r="E2928" s="88">
        <v>395</v>
      </c>
      <c r="F2928" s="89">
        <f>+D2928*E2928</f>
        <v>19.75</v>
      </c>
    </row>
    <row r="2929" spans="1:6" ht="409.6" hidden="1" customHeight="1" x14ac:dyDescent="0.2"/>
    <row r="2930" spans="1:6" ht="13.5" customHeight="1" thickBot="1" x14ac:dyDescent="0.25">
      <c r="A2930" s="90" t="s">
        <v>4898</v>
      </c>
      <c r="B2930" s="91"/>
      <c r="C2930" s="92">
        <v>0.35348179568752203</v>
      </c>
      <c r="D2930" s="91"/>
      <c r="E2930" s="93" t="s">
        <v>4884</v>
      </c>
      <c r="F2930" s="94">
        <v>20</v>
      </c>
    </row>
    <row r="2931" spans="1:6" ht="0.2" customHeight="1" x14ac:dyDescent="0.2"/>
    <row r="2932" spans="1:6" ht="12.75" customHeight="1" x14ac:dyDescent="0.2">
      <c r="A2932" s="80" t="s">
        <v>4871</v>
      </c>
      <c r="B2932" s="81" t="s">
        <v>4899</v>
      </c>
      <c r="C2932" s="82" t="s">
        <v>4870</v>
      </c>
      <c r="D2932" s="82" t="s">
        <v>4873</v>
      </c>
      <c r="E2932" s="82" t="s">
        <v>4874</v>
      </c>
      <c r="F2932" s="83" t="s">
        <v>4875</v>
      </c>
    </row>
    <row r="2933" spans="1:6" ht="409.6" hidden="1" customHeight="1" x14ac:dyDescent="0.2"/>
    <row r="2934" spans="1:6" ht="25.5" customHeight="1" x14ac:dyDescent="0.2">
      <c r="A2934" s="84" t="s">
        <v>8047</v>
      </c>
      <c r="B2934" s="85" t="s">
        <v>8048</v>
      </c>
      <c r="C2934" s="86" t="s">
        <v>4273</v>
      </c>
      <c r="D2934" s="87">
        <v>0.01</v>
      </c>
      <c r="E2934" s="88">
        <v>55000</v>
      </c>
      <c r="F2934" s="89">
        <f>+D2934*E2934</f>
        <v>550</v>
      </c>
    </row>
    <row r="2935" spans="1:6" ht="409.6" hidden="1" customHeight="1" x14ac:dyDescent="0.2"/>
    <row r="2936" spans="1:6" ht="25.5" customHeight="1" thickBot="1" x14ac:dyDescent="0.25">
      <c r="A2936" s="84" t="s">
        <v>8199</v>
      </c>
      <c r="B2936" s="85" t="s">
        <v>8200</v>
      </c>
      <c r="C2936" s="86" t="s">
        <v>4273</v>
      </c>
      <c r="D2936" s="87">
        <v>0.01</v>
      </c>
      <c r="E2936" s="88">
        <v>10620</v>
      </c>
      <c r="F2936" s="89">
        <f>+D2936*E2936</f>
        <v>106.2</v>
      </c>
    </row>
    <row r="2937" spans="1:6" ht="409.6" hidden="1" customHeight="1" x14ac:dyDescent="0.2"/>
    <row r="2938" spans="1:6" ht="13.5" customHeight="1" thickBot="1" x14ac:dyDescent="0.25">
      <c r="A2938" s="90" t="s">
        <v>4904</v>
      </c>
      <c r="B2938" s="91"/>
      <c r="C2938" s="92">
        <v>11.5942028985507</v>
      </c>
      <c r="D2938" s="91"/>
      <c r="E2938" s="93" t="s">
        <v>4884</v>
      </c>
      <c r="F2938" s="94">
        <v>656</v>
      </c>
    </row>
    <row r="2939" spans="1:6" ht="0.2" customHeight="1" thickBot="1" x14ac:dyDescent="0.25"/>
    <row r="2940" spans="1:6" ht="12.75" customHeight="1" thickBot="1" x14ac:dyDescent="0.3">
      <c r="A2940" s="157" t="s">
        <v>4909</v>
      </c>
      <c r="B2940" s="158"/>
      <c r="C2940" s="158"/>
      <c r="D2940" s="158"/>
      <c r="E2940" s="159">
        <v>5658</v>
      </c>
      <c r="F2940" s="160"/>
    </row>
    <row r="2941" spans="1:6" ht="12.75" customHeight="1" x14ac:dyDescent="0.2"/>
    <row r="2942" spans="1:6" ht="12.75" customHeight="1" x14ac:dyDescent="0.2"/>
    <row r="2943" spans="1:6" ht="409.6" hidden="1" customHeight="1" x14ac:dyDescent="0.2"/>
    <row r="2944" spans="1:6" ht="12.75" customHeight="1" x14ac:dyDescent="0.25">
      <c r="A2944" s="144" t="s">
        <v>4868</v>
      </c>
      <c r="B2944" s="145"/>
      <c r="C2944" s="145"/>
      <c r="D2944" s="145"/>
      <c r="E2944" s="146"/>
      <c r="F2944" s="147"/>
    </row>
    <row r="2945" spans="1:6" ht="12.75" customHeight="1" x14ac:dyDescent="0.2">
      <c r="A2945" s="138" t="s">
        <v>4761</v>
      </c>
      <c r="B2945" s="139"/>
      <c r="C2945" s="139"/>
      <c r="D2945" s="140"/>
      <c r="E2945" s="76" t="s">
        <v>4869</v>
      </c>
      <c r="F2945" s="77" t="s">
        <v>4870</v>
      </c>
    </row>
    <row r="2946" spans="1:6" ht="12.75" customHeight="1" x14ac:dyDescent="0.2">
      <c r="A2946" s="141"/>
      <c r="B2946" s="142"/>
      <c r="C2946" s="142"/>
      <c r="D2946" s="143"/>
      <c r="E2946" s="78" t="s">
        <v>9054</v>
      </c>
      <c r="F2946" s="79" t="s">
        <v>117</v>
      </c>
    </row>
    <row r="2947" spans="1:6" ht="409.6" hidden="1" customHeight="1" x14ac:dyDescent="0.2"/>
    <row r="2948" spans="1:6" ht="12.75" customHeight="1" x14ac:dyDescent="0.2">
      <c r="A2948" s="80" t="s">
        <v>4871</v>
      </c>
      <c r="B2948" s="81" t="s">
        <v>4872</v>
      </c>
      <c r="C2948" s="82" t="s">
        <v>4870</v>
      </c>
      <c r="D2948" s="82" t="s">
        <v>4873</v>
      </c>
      <c r="E2948" s="82" t="s">
        <v>4874</v>
      </c>
      <c r="F2948" s="83" t="s">
        <v>4875</v>
      </c>
    </row>
    <row r="2949" spans="1:6" ht="409.6" hidden="1" customHeight="1" x14ac:dyDescent="0.2"/>
    <row r="2950" spans="1:6" ht="25.5" customHeight="1" x14ac:dyDescent="0.2">
      <c r="A2950" s="84" t="s">
        <v>8042</v>
      </c>
      <c r="B2950" s="85" t="s">
        <v>8043</v>
      </c>
      <c r="C2950" s="86" t="s">
        <v>8044</v>
      </c>
      <c r="D2950" s="87">
        <v>0.33</v>
      </c>
      <c r="E2950" s="88">
        <v>121875</v>
      </c>
      <c r="F2950" s="89">
        <f>+D2950*E2950</f>
        <v>40218.75</v>
      </c>
    </row>
    <row r="2951" spans="1:6" ht="409.6" hidden="1" customHeight="1" x14ac:dyDescent="0.2"/>
    <row r="2952" spans="1:6" ht="25.5" customHeight="1" thickBot="1" x14ac:dyDescent="0.25">
      <c r="A2952" s="84" t="s">
        <v>8045</v>
      </c>
      <c r="B2952" s="85" t="s">
        <v>8046</v>
      </c>
      <c r="C2952" s="86" t="s">
        <v>7</v>
      </c>
      <c r="D2952" s="87">
        <v>0.36</v>
      </c>
      <c r="E2952" s="88">
        <v>10685</v>
      </c>
      <c r="F2952" s="89">
        <f>+D2952*E2952</f>
        <v>3846.6</v>
      </c>
    </row>
    <row r="2953" spans="1:6" ht="409.6" hidden="1" customHeight="1" x14ac:dyDescent="0.2"/>
    <row r="2954" spans="1:6" ht="13.5" customHeight="1" thickBot="1" x14ac:dyDescent="0.25">
      <c r="A2954" s="90" t="s">
        <v>4883</v>
      </c>
      <c r="B2954" s="91"/>
      <c r="C2954" s="92">
        <v>76.783411744206305</v>
      </c>
      <c r="D2954" s="91"/>
      <c r="E2954" s="93" t="s">
        <v>4884</v>
      </c>
      <c r="F2954" s="94">
        <v>44066</v>
      </c>
    </row>
    <row r="2955" spans="1:6" ht="0.2" customHeight="1" x14ac:dyDescent="0.2"/>
    <row r="2956" spans="1:6" ht="12.75" customHeight="1" x14ac:dyDescent="0.2">
      <c r="A2956" s="80" t="s">
        <v>4871</v>
      </c>
      <c r="B2956" s="81" t="s">
        <v>4885</v>
      </c>
      <c r="C2956" s="82" t="s">
        <v>4870</v>
      </c>
      <c r="D2956" s="82" t="s">
        <v>4873</v>
      </c>
      <c r="E2956" s="82" t="s">
        <v>4874</v>
      </c>
      <c r="F2956" s="83" t="s">
        <v>4875</v>
      </c>
    </row>
    <row r="2957" spans="1:6" ht="409.6" hidden="1" customHeight="1" x14ac:dyDescent="0.2"/>
    <row r="2958" spans="1:6" ht="25.5" customHeight="1" x14ac:dyDescent="0.2">
      <c r="A2958" s="84" t="s">
        <v>4918</v>
      </c>
      <c r="B2958" s="85" t="s">
        <v>4919</v>
      </c>
      <c r="C2958" s="86" t="s">
        <v>4888</v>
      </c>
      <c r="D2958" s="87">
        <v>9.3329999999999996E-2</v>
      </c>
      <c r="E2958" s="88">
        <v>67276</v>
      </c>
      <c r="F2958" s="89">
        <f>+D2958*E2958</f>
        <v>6278.8690799999995</v>
      </c>
    </row>
    <row r="2959" spans="1:6" ht="409.6" hidden="1" customHeight="1" x14ac:dyDescent="0.2"/>
    <row r="2960" spans="1:6" ht="25.5" customHeight="1" thickBot="1" x14ac:dyDescent="0.25">
      <c r="A2960" s="84" t="s">
        <v>4953</v>
      </c>
      <c r="B2960" s="85" t="s">
        <v>4954</v>
      </c>
      <c r="C2960" s="86" t="s">
        <v>4888</v>
      </c>
      <c r="D2960" s="87">
        <v>2.223E-2</v>
      </c>
      <c r="E2960" s="88">
        <v>117001</v>
      </c>
      <c r="F2960" s="89">
        <f>+D2960*E2960</f>
        <v>2600.9322299999999</v>
      </c>
    </row>
    <row r="2961" spans="1:6" ht="409.6" hidden="1" customHeight="1" x14ac:dyDescent="0.2"/>
    <row r="2962" spans="1:6" ht="13.5" customHeight="1" thickBot="1" x14ac:dyDescent="0.25">
      <c r="A2962" s="90" t="s">
        <v>4893</v>
      </c>
      <c r="B2962" s="91"/>
      <c r="C2962" s="92">
        <v>15.473078933612101</v>
      </c>
      <c r="D2962" s="91"/>
      <c r="E2962" s="93" t="s">
        <v>4884</v>
      </c>
      <c r="F2962" s="94">
        <v>8880</v>
      </c>
    </row>
    <row r="2963" spans="1:6" ht="0.2" customHeight="1" x14ac:dyDescent="0.2"/>
    <row r="2964" spans="1:6" ht="12.75" customHeight="1" x14ac:dyDescent="0.2">
      <c r="A2964" s="80" t="s">
        <v>4871</v>
      </c>
      <c r="B2964" s="81" t="s">
        <v>4894</v>
      </c>
      <c r="C2964" s="82" t="s">
        <v>4870</v>
      </c>
      <c r="D2964" s="82" t="s">
        <v>4873</v>
      </c>
      <c r="E2964" s="82" t="s">
        <v>4874</v>
      </c>
      <c r="F2964" s="83" t="s">
        <v>4875</v>
      </c>
    </row>
    <row r="2965" spans="1:6" ht="409.6" hidden="1" customHeight="1" x14ac:dyDescent="0.2"/>
    <row r="2966" spans="1:6" ht="25.5" customHeight="1" thickBot="1" x14ac:dyDescent="0.25">
      <c r="A2966" s="84" t="s">
        <v>4895</v>
      </c>
      <c r="B2966" s="85" t="s">
        <v>4896</v>
      </c>
      <c r="C2966" s="86" t="s">
        <v>4897</v>
      </c>
      <c r="D2966" s="87">
        <v>0.05</v>
      </c>
      <c r="E2966" s="88">
        <v>8880</v>
      </c>
      <c r="F2966" s="89">
        <f>+D2966*E2966</f>
        <v>444</v>
      </c>
    </row>
    <row r="2967" spans="1:6" ht="409.6" hidden="1" customHeight="1" x14ac:dyDescent="0.2"/>
    <row r="2968" spans="1:6" ht="13.5" customHeight="1" thickBot="1" x14ac:dyDescent="0.25">
      <c r="A2968" s="90" t="s">
        <v>4898</v>
      </c>
      <c r="B2968" s="91"/>
      <c r="C2968" s="92">
        <v>0.77365394668060605</v>
      </c>
      <c r="D2968" s="91"/>
      <c r="E2968" s="93" t="s">
        <v>4884</v>
      </c>
      <c r="F2968" s="94">
        <v>444</v>
      </c>
    </row>
    <row r="2969" spans="1:6" ht="0.2" customHeight="1" x14ac:dyDescent="0.2"/>
    <row r="2970" spans="1:6" ht="12.75" customHeight="1" x14ac:dyDescent="0.2">
      <c r="A2970" s="80" t="s">
        <v>4871</v>
      </c>
      <c r="B2970" s="81" t="s">
        <v>4899</v>
      </c>
      <c r="C2970" s="82" t="s">
        <v>4870</v>
      </c>
      <c r="D2970" s="82" t="s">
        <v>4873</v>
      </c>
      <c r="E2970" s="82" t="s">
        <v>4874</v>
      </c>
      <c r="F2970" s="83" t="s">
        <v>4875</v>
      </c>
    </row>
    <row r="2971" spans="1:6" ht="409.6" hidden="1" customHeight="1" x14ac:dyDescent="0.2"/>
    <row r="2972" spans="1:6" ht="25.5" customHeight="1" x14ac:dyDescent="0.2">
      <c r="A2972" s="84" t="s">
        <v>8047</v>
      </c>
      <c r="B2972" s="85" t="s">
        <v>8048</v>
      </c>
      <c r="C2972" s="86" t="s">
        <v>4273</v>
      </c>
      <c r="D2972" s="87">
        <v>2.222E-2</v>
      </c>
      <c r="E2972" s="88">
        <v>55000</v>
      </c>
      <c r="F2972" s="89">
        <f>+D2972*E2972</f>
        <v>1222.0999999999999</v>
      </c>
    </row>
    <row r="2973" spans="1:6" ht="409.6" hidden="1" customHeight="1" x14ac:dyDescent="0.2"/>
    <row r="2974" spans="1:6" ht="25.5" customHeight="1" thickBot="1" x14ac:dyDescent="0.25">
      <c r="A2974" s="84" t="s">
        <v>8049</v>
      </c>
      <c r="B2974" s="85" t="s">
        <v>8050</v>
      </c>
      <c r="C2974" s="86" t="s">
        <v>4273</v>
      </c>
      <c r="D2974" s="87">
        <v>2.222E-2</v>
      </c>
      <c r="E2974" s="88">
        <v>125000</v>
      </c>
      <c r="F2974" s="89">
        <f>+D2974*E2974</f>
        <v>2777.5</v>
      </c>
    </row>
    <row r="2975" spans="1:6" ht="409.6" hidden="1" customHeight="1" x14ac:dyDescent="0.2"/>
    <row r="2976" spans="1:6" ht="13.5" customHeight="1" thickBot="1" x14ac:dyDescent="0.25">
      <c r="A2976" s="90" t="s">
        <v>4904</v>
      </c>
      <c r="B2976" s="91"/>
      <c r="C2976" s="92">
        <v>6.96985537550096</v>
      </c>
      <c r="D2976" s="91"/>
      <c r="E2976" s="93" t="s">
        <v>4884</v>
      </c>
      <c r="F2976" s="94">
        <v>4000</v>
      </c>
    </row>
    <row r="2977" spans="1:6" ht="0.2" customHeight="1" thickBot="1" x14ac:dyDescent="0.25"/>
    <row r="2978" spans="1:6" ht="12.75" customHeight="1" thickBot="1" x14ac:dyDescent="0.3">
      <c r="A2978" s="157" t="s">
        <v>4909</v>
      </c>
      <c r="B2978" s="158"/>
      <c r="C2978" s="158"/>
      <c r="D2978" s="158"/>
      <c r="E2978" s="159">
        <v>57390</v>
      </c>
      <c r="F2978" s="160"/>
    </row>
    <row r="2979" spans="1:6" ht="12.75" customHeight="1" x14ac:dyDescent="0.2"/>
    <row r="2980" spans="1:6" ht="12.75" customHeight="1" x14ac:dyDescent="0.2"/>
    <row r="2981" spans="1:6" ht="409.6" hidden="1" customHeight="1" x14ac:dyDescent="0.2"/>
    <row r="2982" spans="1:6" ht="12.75" customHeight="1" x14ac:dyDescent="0.25">
      <c r="A2982" s="144" t="s">
        <v>4868</v>
      </c>
      <c r="B2982" s="145"/>
      <c r="C2982" s="145"/>
      <c r="D2982" s="145"/>
      <c r="E2982" s="146"/>
      <c r="F2982" s="147"/>
    </row>
    <row r="2983" spans="1:6" ht="12.75" customHeight="1" x14ac:dyDescent="0.2">
      <c r="A2983" s="138" t="s">
        <v>4762</v>
      </c>
      <c r="B2983" s="139"/>
      <c r="C2983" s="139"/>
      <c r="D2983" s="140"/>
      <c r="E2983" s="76" t="s">
        <v>4869</v>
      </c>
      <c r="F2983" s="77" t="s">
        <v>4870</v>
      </c>
    </row>
    <row r="2984" spans="1:6" ht="12.75" customHeight="1" x14ac:dyDescent="0.2">
      <c r="A2984" s="141"/>
      <c r="B2984" s="142"/>
      <c r="C2984" s="142"/>
      <c r="D2984" s="143"/>
      <c r="E2984" s="78" t="s">
        <v>9055</v>
      </c>
      <c r="F2984" s="79" t="s">
        <v>9</v>
      </c>
    </row>
    <row r="2985" spans="1:6" ht="409.6" hidden="1" customHeight="1" x14ac:dyDescent="0.2"/>
    <row r="2986" spans="1:6" ht="12.75" customHeight="1" x14ac:dyDescent="0.2">
      <c r="A2986" s="80" t="s">
        <v>4871</v>
      </c>
      <c r="B2986" s="81" t="s">
        <v>4872</v>
      </c>
      <c r="C2986" s="82" t="s">
        <v>4870</v>
      </c>
      <c r="D2986" s="82" t="s">
        <v>4873</v>
      </c>
      <c r="E2986" s="82" t="s">
        <v>4874</v>
      </c>
      <c r="F2986" s="83" t="s">
        <v>4875</v>
      </c>
    </row>
    <row r="2987" spans="1:6" ht="409.6" hidden="1" customHeight="1" x14ac:dyDescent="0.2"/>
    <row r="2988" spans="1:6" ht="25.5" customHeight="1" x14ac:dyDescent="0.2">
      <c r="A2988" s="84" t="s">
        <v>8201</v>
      </c>
      <c r="B2988" s="85" t="s">
        <v>8202</v>
      </c>
      <c r="C2988" s="86" t="s">
        <v>9</v>
      </c>
      <c r="D2988" s="87">
        <v>1</v>
      </c>
      <c r="E2988" s="88">
        <v>226200</v>
      </c>
      <c r="F2988" s="89">
        <f>+D2988*E2988</f>
        <v>226200</v>
      </c>
    </row>
    <row r="2989" spans="1:6" ht="409.6" hidden="1" customHeight="1" x14ac:dyDescent="0.2"/>
    <row r="2990" spans="1:6" ht="25.5" customHeight="1" thickBot="1" x14ac:dyDescent="0.25">
      <c r="A2990" s="84" t="s">
        <v>5188</v>
      </c>
      <c r="B2990" s="85" t="s">
        <v>5189</v>
      </c>
      <c r="C2990" s="86" t="s">
        <v>106</v>
      </c>
      <c r="D2990" s="87">
        <v>6.1420000000000002E-2</v>
      </c>
      <c r="E2990" s="88">
        <v>435714</v>
      </c>
      <c r="F2990" s="89">
        <f>+D2990*E2990</f>
        <v>26761.553879999999</v>
      </c>
    </row>
    <row r="2991" spans="1:6" ht="409.6" hidden="1" customHeight="1" x14ac:dyDescent="0.2"/>
    <row r="2992" spans="1:6" ht="13.5" customHeight="1" thickBot="1" x14ac:dyDescent="0.25">
      <c r="A2992" s="90" t="s">
        <v>4883</v>
      </c>
      <c r="B2992" s="91"/>
      <c r="C2992" s="92">
        <v>90.040648959571698</v>
      </c>
      <c r="D2992" s="91"/>
      <c r="E2992" s="93" t="s">
        <v>4884</v>
      </c>
      <c r="F2992" s="94">
        <v>252962</v>
      </c>
    </row>
    <row r="2993" spans="1:6" ht="0.2" customHeight="1" x14ac:dyDescent="0.2"/>
    <row r="2994" spans="1:6" ht="12.75" customHeight="1" x14ac:dyDescent="0.2">
      <c r="A2994" s="80" t="s">
        <v>4871</v>
      </c>
      <c r="B2994" s="81" t="s">
        <v>4885</v>
      </c>
      <c r="C2994" s="82" t="s">
        <v>4870</v>
      </c>
      <c r="D2994" s="82" t="s">
        <v>4873</v>
      </c>
      <c r="E2994" s="82" t="s">
        <v>4874</v>
      </c>
      <c r="F2994" s="83" t="s">
        <v>4875</v>
      </c>
    </row>
    <row r="2995" spans="1:6" ht="409.6" hidden="1" customHeight="1" x14ac:dyDescent="0.2"/>
    <row r="2996" spans="1:6" ht="25.5" customHeight="1" thickBot="1" x14ac:dyDescent="0.25">
      <c r="A2996" s="84" t="s">
        <v>4912</v>
      </c>
      <c r="B2996" s="85" t="s">
        <v>4913</v>
      </c>
      <c r="C2996" s="86" t="s">
        <v>4888</v>
      </c>
      <c r="D2996" s="87">
        <v>0.1</v>
      </c>
      <c r="E2996" s="88">
        <v>184277</v>
      </c>
      <c r="F2996" s="89">
        <f>+D2996*E2996</f>
        <v>18427.7</v>
      </c>
    </row>
    <row r="2997" spans="1:6" ht="409.6" hidden="1" customHeight="1" x14ac:dyDescent="0.2"/>
    <row r="2998" spans="1:6" ht="13.5" customHeight="1" thickBot="1" x14ac:dyDescent="0.25">
      <c r="A2998" s="90" t="s">
        <v>4893</v>
      </c>
      <c r="B2998" s="91"/>
      <c r="C2998" s="92">
        <v>6.5593610068982198</v>
      </c>
      <c r="D2998" s="91"/>
      <c r="E2998" s="93" t="s">
        <v>4884</v>
      </c>
      <c r="F2998" s="94">
        <v>18428</v>
      </c>
    </row>
    <row r="2999" spans="1:6" ht="0.2" customHeight="1" x14ac:dyDescent="0.2"/>
    <row r="3000" spans="1:6" ht="12.75" customHeight="1" x14ac:dyDescent="0.2">
      <c r="A3000" s="80" t="s">
        <v>4871</v>
      </c>
      <c r="B3000" s="81" t="s">
        <v>4894</v>
      </c>
      <c r="C3000" s="82" t="s">
        <v>4870</v>
      </c>
      <c r="D3000" s="82" t="s">
        <v>4873</v>
      </c>
      <c r="E3000" s="82" t="s">
        <v>4874</v>
      </c>
      <c r="F3000" s="83" t="s">
        <v>4875</v>
      </c>
    </row>
    <row r="3001" spans="1:6" ht="409.6" hidden="1" customHeight="1" x14ac:dyDescent="0.2"/>
    <row r="3002" spans="1:6" ht="25.5" customHeight="1" thickBot="1" x14ac:dyDescent="0.25">
      <c r="A3002" s="84" t="s">
        <v>4895</v>
      </c>
      <c r="B3002" s="85" t="s">
        <v>4896</v>
      </c>
      <c r="C3002" s="86" t="s">
        <v>4897</v>
      </c>
      <c r="D3002" s="87">
        <v>0.05</v>
      </c>
      <c r="E3002" s="88">
        <v>18428</v>
      </c>
      <c r="F3002" s="89">
        <f>+D3002*E3002</f>
        <v>921.40000000000009</v>
      </c>
    </row>
    <row r="3003" spans="1:6" ht="409.6" hidden="1" customHeight="1" x14ac:dyDescent="0.2"/>
    <row r="3004" spans="1:6" ht="13.5" customHeight="1" thickBot="1" x14ac:dyDescent="0.25">
      <c r="A3004" s="90" t="s">
        <v>4898</v>
      </c>
      <c r="B3004" s="91"/>
      <c r="C3004" s="92">
        <v>0.32782567220280301</v>
      </c>
      <c r="D3004" s="91"/>
      <c r="E3004" s="93" t="s">
        <v>4884</v>
      </c>
      <c r="F3004" s="94">
        <v>921</v>
      </c>
    </row>
    <row r="3005" spans="1:6" ht="0.2" customHeight="1" x14ac:dyDescent="0.2"/>
    <row r="3006" spans="1:6" ht="12.75" customHeight="1" x14ac:dyDescent="0.2">
      <c r="A3006" s="80" t="s">
        <v>4871</v>
      </c>
      <c r="B3006" s="81" t="s">
        <v>4905</v>
      </c>
      <c r="C3006" s="82" t="s">
        <v>4870</v>
      </c>
      <c r="D3006" s="82" t="s">
        <v>4873</v>
      </c>
      <c r="E3006" s="82" t="s">
        <v>4874</v>
      </c>
      <c r="F3006" s="83" t="s">
        <v>4875</v>
      </c>
    </row>
    <row r="3007" spans="1:6" ht="409.6" hidden="1" customHeight="1" x14ac:dyDescent="0.2"/>
    <row r="3008" spans="1:6" ht="25.5" customHeight="1" x14ac:dyDescent="0.2">
      <c r="A3008" s="84" t="s">
        <v>4916</v>
      </c>
      <c r="B3008" s="85" t="s">
        <v>4917</v>
      </c>
      <c r="C3008" s="86" t="s">
        <v>106</v>
      </c>
      <c r="D3008" s="87">
        <v>0.06</v>
      </c>
      <c r="E3008" s="88">
        <v>38014</v>
      </c>
      <c r="F3008" s="89">
        <f>+D3008*E3008</f>
        <v>2280.8399999999997</v>
      </c>
    </row>
    <row r="3009" spans="1:6" ht="409.6" hidden="1" customHeight="1" x14ac:dyDescent="0.2"/>
    <row r="3010" spans="1:6" ht="25.5" customHeight="1" thickBot="1" x14ac:dyDescent="0.25">
      <c r="A3010" s="84" t="s">
        <v>8203</v>
      </c>
      <c r="B3010" s="85" t="s">
        <v>8204</v>
      </c>
      <c r="C3010" s="86" t="s">
        <v>9</v>
      </c>
      <c r="D3010" s="87">
        <v>1</v>
      </c>
      <c r="E3010" s="88">
        <v>6350</v>
      </c>
      <c r="F3010" s="89">
        <f>+D3010*E3010</f>
        <v>6350</v>
      </c>
    </row>
    <row r="3011" spans="1:6" ht="409.6" hidden="1" customHeight="1" x14ac:dyDescent="0.2"/>
    <row r="3012" spans="1:6" ht="13.5" customHeight="1" thickBot="1" x14ac:dyDescent="0.25">
      <c r="A3012" s="90" t="s">
        <v>4908</v>
      </c>
      <c r="B3012" s="91"/>
      <c r="C3012" s="92">
        <v>3.0721643613272498</v>
      </c>
      <c r="D3012" s="91"/>
      <c r="E3012" s="93" t="s">
        <v>4884</v>
      </c>
      <c r="F3012" s="94">
        <v>8631</v>
      </c>
    </row>
    <row r="3013" spans="1:6" ht="0.2" customHeight="1" thickBot="1" x14ac:dyDescent="0.25"/>
    <row r="3014" spans="1:6" ht="12.75" customHeight="1" thickBot="1" x14ac:dyDescent="0.3">
      <c r="A3014" s="157" t="s">
        <v>4909</v>
      </c>
      <c r="B3014" s="158"/>
      <c r="C3014" s="158"/>
      <c r="D3014" s="158"/>
      <c r="E3014" s="159">
        <v>280942</v>
      </c>
      <c r="F3014" s="160"/>
    </row>
    <row r="3015" spans="1:6" ht="409.6" hidden="1" customHeight="1" x14ac:dyDescent="0.2"/>
    <row r="3016" spans="1:6" ht="12.75" customHeight="1" x14ac:dyDescent="0.2"/>
    <row r="3017" spans="1:6" ht="12.75" customHeight="1" x14ac:dyDescent="0.2"/>
    <row r="3018" spans="1:6" ht="409.6" hidden="1" customHeight="1" x14ac:dyDescent="0.2"/>
    <row r="3019" spans="1:6" ht="12.75" customHeight="1" x14ac:dyDescent="0.25">
      <c r="A3019" s="144" t="s">
        <v>4868</v>
      </c>
      <c r="B3019" s="145"/>
      <c r="C3019" s="145"/>
      <c r="D3019" s="145"/>
      <c r="E3019" s="146"/>
      <c r="F3019" s="147"/>
    </row>
    <row r="3020" spans="1:6" ht="12.75" customHeight="1" x14ac:dyDescent="0.2">
      <c r="A3020" s="138" t="s">
        <v>4765</v>
      </c>
      <c r="B3020" s="139"/>
      <c r="C3020" s="139"/>
      <c r="D3020" s="140"/>
      <c r="E3020" s="76" t="s">
        <v>4869</v>
      </c>
      <c r="F3020" s="77" t="s">
        <v>4870</v>
      </c>
    </row>
    <row r="3021" spans="1:6" ht="12.75" customHeight="1" x14ac:dyDescent="0.2">
      <c r="A3021" s="141"/>
      <c r="B3021" s="142"/>
      <c r="C3021" s="142"/>
      <c r="D3021" s="143"/>
      <c r="E3021" s="78" t="s">
        <v>4693</v>
      </c>
      <c r="F3021" s="79" t="s">
        <v>4655</v>
      </c>
    </row>
    <row r="3022" spans="1:6" ht="409.6" hidden="1" customHeight="1" x14ac:dyDescent="0.2"/>
    <row r="3023" spans="1:6" ht="12.75" customHeight="1" x14ac:dyDescent="0.2">
      <c r="A3023" s="80" t="s">
        <v>4871</v>
      </c>
      <c r="B3023" s="81" t="s">
        <v>4885</v>
      </c>
      <c r="C3023" s="82" t="s">
        <v>4870</v>
      </c>
      <c r="D3023" s="82" t="s">
        <v>4873</v>
      </c>
      <c r="E3023" s="82" t="s">
        <v>4874</v>
      </c>
      <c r="F3023" s="83" t="s">
        <v>4875</v>
      </c>
    </row>
    <row r="3024" spans="1:6" ht="409.6" hidden="1" customHeight="1" x14ac:dyDescent="0.2"/>
    <row r="3025" spans="1:6" ht="25.5" customHeight="1" thickBot="1" x14ac:dyDescent="0.25">
      <c r="A3025" s="84" t="s">
        <v>8205</v>
      </c>
      <c r="B3025" s="85" t="s">
        <v>4765</v>
      </c>
      <c r="C3025" s="86" t="s">
        <v>4655</v>
      </c>
      <c r="D3025" s="87">
        <v>1</v>
      </c>
      <c r="E3025" s="88">
        <v>1825143</v>
      </c>
      <c r="F3025" s="89">
        <f>+D3025*E3025</f>
        <v>1825143</v>
      </c>
    </row>
    <row r="3026" spans="1:6" ht="409.6" hidden="1" customHeight="1" x14ac:dyDescent="0.2"/>
    <row r="3027" spans="1:6" ht="13.5" customHeight="1" thickBot="1" x14ac:dyDescent="0.25">
      <c r="A3027" s="90" t="s">
        <v>4893</v>
      </c>
      <c r="B3027" s="91"/>
      <c r="C3027" s="92">
        <v>100</v>
      </c>
      <c r="D3027" s="91"/>
      <c r="E3027" s="93" t="s">
        <v>4884</v>
      </c>
      <c r="F3027" s="94">
        <v>1825143</v>
      </c>
    </row>
    <row r="3028" spans="1:6" ht="0.2" customHeight="1" thickBot="1" x14ac:dyDescent="0.25"/>
    <row r="3029" spans="1:6" ht="12.75" customHeight="1" thickBot="1" x14ac:dyDescent="0.3">
      <c r="A3029" s="157" t="s">
        <v>4909</v>
      </c>
      <c r="B3029" s="158"/>
      <c r="C3029" s="158"/>
      <c r="D3029" s="158"/>
      <c r="E3029" s="159">
        <v>1825143</v>
      </c>
      <c r="F3029" s="160"/>
    </row>
    <row r="3030" spans="1:6" ht="12.75" customHeight="1" x14ac:dyDescent="0.2"/>
    <row r="3031" spans="1:6" ht="12.75" customHeight="1" x14ac:dyDescent="0.2"/>
    <row r="3032" spans="1:6" ht="409.6" hidden="1" customHeight="1" x14ac:dyDescent="0.2"/>
    <row r="3033" spans="1:6" ht="12.75" customHeight="1" x14ac:dyDescent="0.25">
      <c r="A3033" s="144" t="s">
        <v>4868</v>
      </c>
      <c r="B3033" s="145"/>
      <c r="C3033" s="145"/>
      <c r="D3033" s="145"/>
      <c r="E3033" s="146"/>
      <c r="F3033" s="147"/>
    </row>
    <row r="3034" spans="1:6" ht="12.75" customHeight="1" x14ac:dyDescent="0.2">
      <c r="A3034" s="138" t="s">
        <v>4766</v>
      </c>
      <c r="B3034" s="139"/>
      <c r="C3034" s="139"/>
      <c r="D3034" s="140"/>
      <c r="E3034" s="76" t="s">
        <v>4869</v>
      </c>
      <c r="F3034" s="77" t="s">
        <v>4870</v>
      </c>
    </row>
    <row r="3035" spans="1:6" ht="12.75" customHeight="1" x14ac:dyDescent="0.2">
      <c r="A3035" s="141"/>
      <c r="B3035" s="142"/>
      <c r="C3035" s="142"/>
      <c r="D3035" s="143"/>
      <c r="E3035" s="78" t="s">
        <v>4695</v>
      </c>
      <c r="F3035" s="79" t="s">
        <v>4655</v>
      </c>
    </row>
    <row r="3036" spans="1:6" ht="409.6" hidden="1" customHeight="1" x14ac:dyDescent="0.2"/>
    <row r="3037" spans="1:6" ht="12.75" customHeight="1" x14ac:dyDescent="0.2">
      <c r="A3037" s="80" t="s">
        <v>4871</v>
      </c>
      <c r="B3037" s="81" t="s">
        <v>4885</v>
      </c>
      <c r="C3037" s="82" t="s">
        <v>4870</v>
      </c>
      <c r="D3037" s="82" t="s">
        <v>4873</v>
      </c>
      <c r="E3037" s="82" t="s">
        <v>4874</v>
      </c>
      <c r="F3037" s="83" t="s">
        <v>4875</v>
      </c>
    </row>
    <row r="3038" spans="1:6" ht="409.6" hidden="1" customHeight="1" x14ac:dyDescent="0.2"/>
    <row r="3039" spans="1:6" ht="25.5" customHeight="1" thickBot="1" x14ac:dyDescent="0.25">
      <c r="A3039" s="84" t="s">
        <v>8206</v>
      </c>
      <c r="B3039" s="85" t="s">
        <v>8207</v>
      </c>
      <c r="C3039" s="86" t="s">
        <v>4655</v>
      </c>
      <c r="D3039" s="87">
        <v>1</v>
      </c>
      <c r="E3039" s="88">
        <v>851734</v>
      </c>
      <c r="F3039" s="89">
        <f>+D3039*E3039</f>
        <v>851734</v>
      </c>
    </row>
    <row r="3040" spans="1:6" ht="409.6" hidden="1" customHeight="1" x14ac:dyDescent="0.2"/>
    <row r="3041" spans="1:6" ht="13.5" customHeight="1" thickBot="1" x14ac:dyDescent="0.25">
      <c r="A3041" s="90" t="s">
        <v>4893</v>
      </c>
      <c r="B3041" s="91"/>
      <c r="C3041" s="92">
        <v>100</v>
      </c>
      <c r="D3041" s="91"/>
      <c r="E3041" s="93" t="s">
        <v>4884</v>
      </c>
      <c r="F3041" s="94">
        <v>851734</v>
      </c>
    </row>
    <row r="3042" spans="1:6" ht="0.2" customHeight="1" thickBot="1" x14ac:dyDescent="0.25"/>
    <row r="3043" spans="1:6" ht="12.75" customHeight="1" thickBot="1" x14ac:dyDescent="0.3">
      <c r="A3043" s="157" t="s">
        <v>4909</v>
      </c>
      <c r="B3043" s="158"/>
      <c r="C3043" s="158"/>
      <c r="D3043" s="158"/>
      <c r="E3043" s="159">
        <v>851734</v>
      </c>
      <c r="F3043" s="160"/>
    </row>
    <row r="3044" spans="1:6" ht="12.75" customHeight="1" x14ac:dyDescent="0.2"/>
    <row r="3045" spans="1:6" ht="12.75" customHeight="1" x14ac:dyDescent="0.2"/>
    <row r="3046" spans="1:6" ht="409.6" hidden="1" customHeight="1" x14ac:dyDescent="0.2"/>
    <row r="3047" spans="1:6" ht="409.6" hidden="1" customHeight="1" x14ac:dyDescent="0.2"/>
    <row r="3048" spans="1:6" ht="12.75" customHeight="1" x14ac:dyDescent="0.25">
      <c r="A3048" s="144" t="s">
        <v>4868</v>
      </c>
      <c r="B3048" s="145"/>
      <c r="C3048" s="145"/>
      <c r="D3048" s="145"/>
      <c r="E3048" s="146"/>
      <c r="F3048" s="147"/>
    </row>
    <row r="3049" spans="1:6" ht="12.75" customHeight="1" x14ac:dyDescent="0.2">
      <c r="A3049" s="138" t="s">
        <v>4767</v>
      </c>
      <c r="B3049" s="139"/>
      <c r="C3049" s="139"/>
      <c r="D3049" s="140"/>
      <c r="E3049" s="76" t="s">
        <v>4869</v>
      </c>
      <c r="F3049" s="77" t="s">
        <v>4870</v>
      </c>
    </row>
    <row r="3050" spans="1:6" ht="12.75" customHeight="1" x14ac:dyDescent="0.2">
      <c r="A3050" s="141"/>
      <c r="B3050" s="142"/>
      <c r="C3050" s="142"/>
      <c r="D3050" s="143"/>
      <c r="E3050" s="78" t="s">
        <v>4697</v>
      </c>
      <c r="F3050" s="79" t="s">
        <v>9</v>
      </c>
    </row>
    <row r="3051" spans="1:6" ht="409.6" hidden="1" customHeight="1" x14ac:dyDescent="0.2"/>
    <row r="3052" spans="1:6" ht="12.75" customHeight="1" x14ac:dyDescent="0.2">
      <c r="A3052" s="80" t="s">
        <v>4871</v>
      </c>
      <c r="B3052" s="81" t="s">
        <v>4872</v>
      </c>
      <c r="C3052" s="82" t="s">
        <v>4870</v>
      </c>
      <c r="D3052" s="82" t="s">
        <v>4873</v>
      </c>
      <c r="E3052" s="82" t="s">
        <v>4874</v>
      </c>
      <c r="F3052" s="83" t="s">
        <v>4875</v>
      </c>
    </row>
    <row r="3053" spans="1:6" ht="409.6" hidden="1" customHeight="1" x14ac:dyDescent="0.2"/>
    <row r="3054" spans="1:6" ht="25.5" customHeight="1" thickBot="1" x14ac:dyDescent="0.25">
      <c r="A3054" s="84" t="s">
        <v>8208</v>
      </c>
      <c r="B3054" s="85" t="s">
        <v>4767</v>
      </c>
      <c r="C3054" s="86" t="s">
        <v>4655</v>
      </c>
      <c r="D3054" s="87">
        <v>1</v>
      </c>
      <c r="E3054" s="88">
        <v>175000</v>
      </c>
      <c r="F3054" s="89">
        <f>+D3054*E3054</f>
        <v>175000</v>
      </c>
    </row>
    <row r="3055" spans="1:6" ht="409.6" hidden="1" customHeight="1" x14ac:dyDescent="0.2"/>
    <row r="3056" spans="1:6" ht="13.5" customHeight="1" thickBot="1" x14ac:dyDescent="0.25">
      <c r="A3056" s="90" t="s">
        <v>4883</v>
      </c>
      <c r="B3056" s="91"/>
      <c r="C3056" s="92">
        <v>100</v>
      </c>
      <c r="D3056" s="91"/>
      <c r="E3056" s="93" t="s">
        <v>4884</v>
      </c>
      <c r="F3056" s="94">
        <v>175000</v>
      </c>
    </row>
    <row r="3057" spans="1:6" ht="0.2" customHeight="1" thickBot="1" x14ac:dyDescent="0.25"/>
    <row r="3058" spans="1:6" ht="12.75" customHeight="1" thickBot="1" x14ac:dyDescent="0.3">
      <c r="A3058" s="157" t="s">
        <v>4909</v>
      </c>
      <c r="B3058" s="158"/>
      <c r="C3058" s="158"/>
      <c r="D3058" s="158"/>
      <c r="E3058" s="159">
        <v>175000</v>
      </c>
      <c r="F3058" s="160"/>
    </row>
    <row r="3059" spans="1:6" ht="12.75" customHeight="1" x14ac:dyDescent="0.2"/>
    <row r="3060" spans="1:6" ht="12.75" customHeight="1" x14ac:dyDescent="0.2"/>
    <row r="3061" spans="1:6" ht="409.6" hidden="1" customHeight="1" x14ac:dyDescent="0.2"/>
    <row r="3062" spans="1:6" ht="12.75" customHeight="1" x14ac:dyDescent="0.25">
      <c r="A3062" s="144" t="s">
        <v>4868</v>
      </c>
      <c r="B3062" s="145"/>
      <c r="C3062" s="145"/>
      <c r="D3062" s="145"/>
      <c r="E3062" s="146"/>
      <c r="F3062" s="147"/>
    </row>
    <row r="3063" spans="1:6" ht="12.75" customHeight="1" x14ac:dyDescent="0.2">
      <c r="A3063" s="138" t="s">
        <v>4768</v>
      </c>
      <c r="B3063" s="139"/>
      <c r="C3063" s="139"/>
      <c r="D3063" s="140"/>
      <c r="E3063" s="76" t="s">
        <v>4869</v>
      </c>
      <c r="F3063" s="77" t="s">
        <v>4870</v>
      </c>
    </row>
    <row r="3064" spans="1:6" ht="12.75" customHeight="1" x14ac:dyDescent="0.2">
      <c r="A3064" s="141"/>
      <c r="B3064" s="142"/>
      <c r="C3064" s="142"/>
      <c r="D3064" s="143"/>
      <c r="E3064" s="78" t="s">
        <v>4699</v>
      </c>
      <c r="F3064" s="79" t="s">
        <v>9</v>
      </c>
    </row>
    <row r="3065" spans="1:6" ht="409.6" hidden="1" customHeight="1" x14ac:dyDescent="0.2"/>
    <row r="3066" spans="1:6" ht="12.75" customHeight="1" x14ac:dyDescent="0.2">
      <c r="A3066" s="80" t="s">
        <v>4871</v>
      </c>
      <c r="B3066" s="81" t="s">
        <v>4872</v>
      </c>
      <c r="C3066" s="82" t="s">
        <v>4870</v>
      </c>
      <c r="D3066" s="82" t="s">
        <v>4873</v>
      </c>
      <c r="E3066" s="82" t="s">
        <v>4874</v>
      </c>
      <c r="F3066" s="83" t="s">
        <v>4875</v>
      </c>
    </row>
    <row r="3067" spans="1:6" ht="409.6" hidden="1" customHeight="1" x14ac:dyDescent="0.2"/>
    <row r="3068" spans="1:6" ht="25.5" customHeight="1" thickBot="1" x14ac:dyDescent="0.25">
      <c r="A3068" s="84" t="s">
        <v>8209</v>
      </c>
      <c r="B3068" s="85" t="s">
        <v>4768</v>
      </c>
      <c r="C3068" s="86" t="s">
        <v>9</v>
      </c>
      <c r="D3068" s="87">
        <v>1</v>
      </c>
      <c r="E3068" s="88">
        <v>150000</v>
      </c>
      <c r="F3068" s="89">
        <f>+D3068*E3068</f>
        <v>150000</v>
      </c>
    </row>
    <row r="3069" spans="1:6" ht="409.6" hidden="1" customHeight="1" x14ac:dyDescent="0.2"/>
    <row r="3070" spans="1:6" ht="13.5" customHeight="1" thickBot="1" x14ac:dyDescent="0.25">
      <c r="A3070" s="90" t="s">
        <v>4883</v>
      </c>
      <c r="B3070" s="91"/>
      <c r="C3070" s="92">
        <v>100</v>
      </c>
      <c r="D3070" s="91"/>
      <c r="E3070" s="93" t="s">
        <v>4884</v>
      </c>
      <c r="F3070" s="94">
        <v>150000</v>
      </c>
    </row>
    <row r="3071" spans="1:6" ht="0.2" customHeight="1" thickBot="1" x14ac:dyDescent="0.25"/>
    <row r="3072" spans="1:6" ht="12.75" customHeight="1" thickBot="1" x14ac:dyDescent="0.3">
      <c r="A3072" s="157" t="s">
        <v>4909</v>
      </c>
      <c r="B3072" s="158"/>
      <c r="C3072" s="158"/>
      <c r="D3072" s="158"/>
      <c r="E3072" s="159">
        <v>150000</v>
      </c>
      <c r="F3072" s="160"/>
    </row>
    <row r="3073" spans="1:6" ht="12.75" customHeight="1" x14ac:dyDescent="0.2"/>
    <row r="3074" spans="1:6" ht="12.75" customHeight="1" x14ac:dyDescent="0.2"/>
    <row r="3075" spans="1:6" ht="409.6" hidden="1" customHeight="1" x14ac:dyDescent="0.2"/>
    <row r="3076" spans="1:6" ht="409.6" hidden="1" customHeight="1" x14ac:dyDescent="0.2"/>
    <row r="3077" spans="1:6" ht="12.75" customHeight="1" x14ac:dyDescent="0.25">
      <c r="A3077" s="144" t="s">
        <v>4868</v>
      </c>
      <c r="B3077" s="145"/>
      <c r="C3077" s="145"/>
      <c r="D3077" s="145"/>
      <c r="E3077" s="146"/>
      <c r="F3077" s="147"/>
    </row>
    <row r="3078" spans="1:6" ht="12.75" customHeight="1" x14ac:dyDescent="0.2">
      <c r="A3078" s="138" t="s">
        <v>4769</v>
      </c>
      <c r="B3078" s="139"/>
      <c r="C3078" s="139"/>
      <c r="D3078" s="140"/>
      <c r="E3078" s="76" t="s">
        <v>4869</v>
      </c>
      <c r="F3078" s="77" t="s">
        <v>4870</v>
      </c>
    </row>
    <row r="3079" spans="1:6" ht="12.75" customHeight="1" x14ac:dyDescent="0.2">
      <c r="A3079" s="141"/>
      <c r="B3079" s="142"/>
      <c r="C3079" s="142"/>
      <c r="D3079" s="143"/>
      <c r="E3079" s="78" t="s">
        <v>8967</v>
      </c>
      <c r="F3079" s="79" t="s">
        <v>4655</v>
      </c>
    </row>
    <row r="3080" spans="1:6" ht="409.6" hidden="1" customHeight="1" x14ac:dyDescent="0.2"/>
    <row r="3081" spans="1:6" ht="12.75" customHeight="1" x14ac:dyDescent="0.2">
      <c r="A3081" s="80" t="s">
        <v>4871</v>
      </c>
      <c r="B3081" s="81" t="s">
        <v>4872</v>
      </c>
      <c r="C3081" s="82" t="s">
        <v>4870</v>
      </c>
      <c r="D3081" s="82" t="s">
        <v>4873</v>
      </c>
      <c r="E3081" s="82" t="s">
        <v>4874</v>
      </c>
      <c r="F3081" s="83" t="s">
        <v>4875</v>
      </c>
    </row>
    <row r="3082" spans="1:6" ht="409.6" hidden="1" customHeight="1" x14ac:dyDescent="0.2"/>
    <row r="3083" spans="1:6" ht="25.5" customHeight="1" thickBot="1" x14ac:dyDescent="0.25">
      <c r="A3083" s="84" t="s">
        <v>8210</v>
      </c>
      <c r="B3083" s="85" t="s">
        <v>4769</v>
      </c>
      <c r="C3083" s="86" t="s">
        <v>4655</v>
      </c>
      <c r="D3083" s="87">
        <v>1</v>
      </c>
      <c r="E3083" s="88">
        <v>110062</v>
      </c>
      <c r="F3083" s="89">
        <f>+D3083*E3083</f>
        <v>110062</v>
      </c>
    </row>
    <row r="3084" spans="1:6" ht="409.6" hidden="1" customHeight="1" x14ac:dyDescent="0.2"/>
    <row r="3085" spans="1:6" ht="13.5" customHeight="1" thickBot="1" x14ac:dyDescent="0.25">
      <c r="A3085" s="90" t="s">
        <v>4883</v>
      </c>
      <c r="B3085" s="91"/>
      <c r="C3085" s="92">
        <v>100</v>
      </c>
      <c r="D3085" s="91"/>
      <c r="E3085" s="93" t="s">
        <v>4884</v>
      </c>
      <c r="F3085" s="94">
        <v>110062</v>
      </c>
    </row>
    <row r="3086" spans="1:6" ht="0.2" customHeight="1" thickBot="1" x14ac:dyDescent="0.25"/>
    <row r="3087" spans="1:6" ht="12.75" customHeight="1" thickBot="1" x14ac:dyDescent="0.3">
      <c r="A3087" s="157" t="s">
        <v>4909</v>
      </c>
      <c r="B3087" s="158"/>
      <c r="C3087" s="158"/>
      <c r="D3087" s="158"/>
      <c r="E3087" s="159">
        <v>110062</v>
      </c>
      <c r="F3087" s="160"/>
    </row>
    <row r="3088" spans="1:6" ht="12.75" customHeight="1" x14ac:dyDescent="0.2"/>
    <row r="3089" spans="1:6" ht="12.75" customHeight="1" x14ac:dyDescent="0.2"/>
    <row r="3090" spans="1:6" ht="409.6" hidden="1" customHeight="1" x14ac:dyDescent="0.2"/>
    <row r="3091" spans="1:6" ht="12.75" customHeight="1" x14ac:dyDescent="0.25">
      <c r="A3091" s="144" t="s">
        <v>4868</v>
      </c>
      <c r="B3091" s="145"/>
      <c r="C3091" s="145"/>
      <c r="D3091" s="145"/>
      <c r="E3091" s="146"/>
      <c r="F3091" s="147"/>
    </row>
    <row r="3092" spans="1:6" ht="12.75" customHeight="1" x14ac:dyDescent="0.2">
      <c r="A3092" s="138" t="s">
        <v>4771</v>
      </c>
      <c r="B3092" s="139"/>
      <c r="C3092" s="139"/>
      <c r="D3092" s="140"/>
      <c r="E3092" s="76" t="s">
        <v>4869</v>
      </c>
      <c r="F3092" s="77" t="s">
        <v>4870</v>
      </c>
    </row>
    <row r="3093" spans="1:6" ht="12.75" customHeight="1" x14ac:dyDescent="0.2">
      <c r="A3093" s="141"/>
      <c r="B3093" s="142"/>
      <c r="C3093" s="142"/>
      <c r="D3093" s="143"/>
      <c r="E3093" s="78" t="s">
        <v>8970</v>
      </c>
      <c r="F3093" s="79" t="s">
        <v>4655</v>
      </c>
    </row>
    <row r="3094" spans="1:6" ht="409.6" hidden="1" customHeight="1" x14ac:dyDescent="0.2"/>
    <row r="3095" spans="1:6" ht="12.75" customHeight="1" x14ac:dyDescent="0.2">
      <c r="A3095" s="80" t="s">
        <v>4871</v>
      </c>
      <c r="B3095" s="81" t="s">
        <v>4872</v>
      </c>
      <c r="C3095" s="82" t="s">
        <v>4870</v>
      </c>
      <c r="D3095" s="82" t="s">
        <v>4873</v>
      </c>
      <c r="E3095" s="82" t="s">
        <v>4874</v>
      </c>
      <c r="F3095" s="83" t="s">
        <v>4875</v>
      </c>
    </row>
    <row r="3096" spans="1:6" ht="409.6" hidden="1" customHeight="1" x14ac:dyDescent="0.2"/>
    <row r="3097" spans="1:6" ht="25.5" customHeight="1" thickBot="1" x14ac:dyDescent="0.25">
      <c r="A3097" s="84" t="s">
        <v>8211</v>
      </c>
      <c r="B3097" s="85" t="s">
        <v>4771</v>
      </c>
      <c r="C3097" s="86" t="s">
        <v>4655</v>
      </c>
      <c r="D3097" s="87">
        <v>1</v>
      </c>
      <c r="E3097" s="88">
        <v>2500000</v>
      </c>
      <c r="F3097" s="89">
        <f>+D3097*E3097</f>
        <v>2500000</v>
      </c>
    </row>
    <row r="3098" spans="1:6" ht="409.6" hidden="1" customHeight="1" x14ac:dyDescent="0.2"/>
    <row r="3099" spans="1:6" ht="13.5" customHeight="1" thickBot="1" x14ac:dyDescent="0.25">
      <c r="A3099" s="90" t="s">
        <v>4883</v>
      </c>
      <c r="B3099" s="91"/>
      <c r="C3099" s="92">
        <v>100</v>
      </c>
      <c r="D3099" s="91"/>
      <c r="E3099" s="93" t="s">
        <v>4884</v>
      </c>
      <c r="F3099" s="94">
        <v>2500000</v>
      </c>
    </row>
    <row r="3100" spans="1:6" ht="0.2" customHeight="1" thickBot="1" x14ac:dyDescent="0.25"/>
    <row r="3101" spans="1:6" ht="12.75" customHeight="1" thickBot="1" x14ac:dyDescent="0.3">
      <c r="A3101" s="157" t="s">
        <v>4909</v>
      </c>
      <c r="B3101" s="158"/>
      <c r="C3101" s="158"/>
      <c r="D3101" s="158"/>
      <c r="E3101" s="159">
        <v>2500000</v>
      </c>
      <c r="F3101" s="160"/>
    </row>
    <row r="3102" spans="1:6" ht="12.75" customHeight="1" x14ac:dyDescent="0.2"/>
    <row r="3103" spans="1:6" ht="12.75" customHeight="1" x14ac:dyDescent="0.2"/>
    <row r="3104" spans="1:6" ht="409.6" hidden="1" customHeight="1" x14ac:dyDescent="0.2"/>
    <row r="3105" spans="1:6" ht="12.75" customHeight="1" x14ac:dyDescent="0.25">
      <c r="A3105" s="144" t="s">
        <v>4868</v>
      </c>
      <c r="B3105" s="145"/>
      <c r="C3105" s="145"/>
      <c r="D3105" s="145"/>
      <c r="E3105" s="146"/>
      <c r="F3105" s="147"/>
    </row>
    <row r="3106" spans="1:6" ht="12.75" customHeight="1" x14ac:dyDescent="0.2">
      <c r="A3106" s="138" t="s">
        <v>4281</v>
      </c>
      <c r="B3106" s="139"/>
      <c r="C3106" s="139"/>
      <c r="D3106" s="140"/>
      <c r="E3106" s="76" t="s">
        <v>4869</v>
      </c>
      <c r="F3106" s="77" t="s">
        <v>4870</v>
      </c>
    </row>
    <row r="3107" spans="1:6" ht="12.75" customHeight="1" x14ac:dyDescent="0.2">
      <c r="A3107" s="141"/>
      <c r="B3107" s="142"/>
      <c r="C3107" s="142"/>
      <c r="D3107" s="143"/>
      <c r="E3107" s="78" t="s">
        <v>8971</v>
      </c>
      <c r="F3107" s="79" t="s">
        <v>4273</v>
      </c>
    </row>
    <row r="3108" spans="1:6" ht="409.6" hidden="1" customHeight="1" x14ac:dyDescent="0.2"/>
    <row r="3109" spans="1:6" ht="12.75" customHeight="1" x14ac:dyDescent="0.2">
      <c r="A3109" s="80" t="s">
        <v>4871</v>
      </c>
      <c r="B3109" s="81" t="s">
        <v>4885</v>
      </c>
      <c r="C3109" s="82" t="s">
        <v>4870</v>
      </c>
      <c r="D3109" s="82" t="s">
        <v>4873</v>
      </c>
      <c r="E3109" s="82" t="s">
        <v>4874</v>
      </c>
      <c r="F3109" s="83" t="s">
        <v>4875</v>
      </c>
    </row>
    <row r="3110" spans="1:6" ht="409.6" hidden="1" customHeight="1" x14ac:dyDescent="0.2"/>
    <row r="3111" spans="1:6" ht="25.5" customHeight="1" thickBot="1" x14ac:dyDescent="0.25">
      <c r="A3111" s="84" t="s">
        <v>8212</v>
      </c>
      <c r="B3111" s="85" t="s">
        <v>8213</v>
      </c>
      <c r="C3111" s="86" t="s">
        <v>2033</v>
      </c>
      <c r="D3111" s="87">
        <v>1</v>
      </c>
      <c r="E3111" s="88">
        <v>352053</v>
      </c>
      <c r="F3111" s="89">
        <f>+D3111*E3111</f>
        <v>352053</v>
      </c>
    </row>
    <row r="3112" spans="1:6" ht="409.6" hidden="1" customHeight="1" x14ac:dyDescent="0.2"/>
    <row r="3113" spans="1:6" ht="13.5" customHeight="1" thickBot="1" x14ac:dyDescent="0.25">
      <c r="A3113" s="90" t="s">
        <v>4893</v>
      </c>
      <c r="B3113" s="91"/>
      <c r="C3113" s="92">
        <v>100</v>
      </c>
      <c r="D3113" s="91"/>
      <c r="E3113" s="93" t="s">
        <v>4884</v>
      </c>
      <c r="F3113" s="94">
        <v>352053</v>
      </c>
    </row>
    <row r="3114" spans="1:6" ht="0.2" customHeight="1" thickBot="1" x14ac:dyDescent="0.25"/>
    <row r="3115" spans="1:6" ht="12.75" customHeight="1" thickBot="1" x14ac:dyDescent="0.3">
      <c r="A3115" s="157" t="s">
        <v>4909</v>
      </c>
      <c r="B3115" s="158"/>
      <c r="C3115" s="158"/>
      <c r="D3115" s="158"/>
      <c r="E3115" s="159">
        <v>352053</v>
      </c>
      <c r="F3115" s="160"/>
    </row>
    <row r="3116" spans="1:6" ht="12.75" customHeight="1" x14ac:dyDescent="0.2"/>
    <row r="3117" spans="1:6" ht="12.75" customHeight="1" x14ac:dyDescent="0.2"/>
    <row r="3118" spans="1:6" ht="409.6" hidden="1" customHeight="1" x14ac:dyDescent="0.2"/>
    <row r="3119" spans="1:6" ht="12.75" customHeight="1" x14ac:dyDescent="0.25">
      <c r="A3119" s="144" t="s">
        <v>4868</v>
      </c>
      <c r="B3119" s="145"/>
      <c r="C3119" s="145"/>
      <c r="D3119" s="145"/>
      <c r="E3119" s="146"/>
      <c r="F3119" s="147"/>
    </row>
    <row r="3120" spans="1:6" ht="12.75" customHeight="1" x14ac:dyDescent="0.2">
      <c r="A3120" s="138" t="s">
        <v>4772</v>
      </c>
      <c r="B3120" s="139"/>
      <c r="C3120" s="139"/>
      <c r="D3120" s="140"/>
      <c r="E3120" s="76" t="s">
        <v>4869</v>
      </c>
      <c r="F3120" s="77" t="s">
        <v>4870</v>
      </c>
    </row>
    <row r="3121" spans="1:6" ht="12.75" customHeight="1" x14ac:dyDescent="0.2">
      <c r="A3121" s="141"/>
      <c r="B3121" s="142"/>
      <c r="C3121" s="142"/>
      <c r="D3121" s="143"/>
      <c r="E3121" s="78" t="s">
        <v>8972</v>
      </c>
      <c r="F3121" s="79" t="s">
        <v>109</v>
      </c>
    </row>
    <row r="3122" spans="1:6" ht="409.6" hidden="1" customHeight="1" x14ac:dyDescent="0.2"/>
    <row r="3123" spans="1:6" ht="12.75" customHeight="1" x14ac:dyDescent="0.2">
      <c r="A3123" s="80" t="s">
        <v>4871</v>
      </c>
      <c r="B3123" s="81" t="s">
        <v>4872</v>
      </c>
      <c r="C3123" s="82" t="s">
        <v>4870</v>
      </c>
      <c r="D3123" s="82" t="s">
        <v>4873</v>
      </c>
      <c r="E3123" s="82" t="s">
        <v>4874</v>
      </c>
      <c r="F3123" s="83" t="s">
        <v>4875</v>
      </c>
    </row>
    <row r="3124" spans="1:6" ht="409.6" hidden="1" customHeight="1" x14ac:dyDescent="0.2"/>
    <row r="3125" spans="1:6" ht="25.5" customHeight="1" x14ac:dyDescent="0.2">
      <c r="A3125" s="84" t="s">
        <v>4876</v>
      </c>
      <c r="B3125" s="85" t="s">
        <v>4877</v>
      </c>
      <c r="C3125" s="86" t="s">
        <v>1212</v>
      </c>
      <c r="D3125" s="87">
        <v>0.63917000000000002</v>
      </c>
      <c r="E3125" s="88">
        <v>3690</v>
      </c>
      <c r="F3125" s="89">
        <f>+D3125*E3125</f>
        <v>2358.5373</v>
      </c>
    </row>
    <row r="3126" spans="1:6" ht="409.6" hidden="1" customHeight="1" x14ac:dyDescent="0.2"/>
    <row r="3127" spans="1:6" ht="25.5" customHeight="1" thickBot="1" x14ac:dyDescent="0.25">
      <c r="A3127" s="84" t="s">
        <v>4881</v>
      </c>
      <c r="B3127" s="85" t="s">
        <v>4882</v>
      </c>
      <c r="C3127" s="86" t="s">
        <v>9</v>
      </c>
      <c r="D3127" s="87">
        <v>2</v>
      </c>
      <c r="E3127" s="88">
        <v>8900</v>
      </c>
      <c r="F3127" s="89">
        <f>+D3127*E3127</f>
        <v>17800</v>
      </c>
    </row>
    <row r="3128" spans="1:6" ht="409.6" hidden="1" customHeight="1" x14ac:dyDescent="0.2"/>
    <row r="3129" spans="1:6" ht="13.5" customHeight="1" thickBot="1" x14ac:dyDescent="0.25">
      <c r="A3129" s="90" t="s">
        <v>4883</v>
      </c>
      <c r="B3129" s="91"/>
      <c r="C3129" s="92">
        <v>3.6054420552039201</v>
      </c>
      <c r="D3129" s="91"/>
      <c r="E3129" s="93" t="s">
        <v>4884</v>
      </c>
      <c r="F3129" s="94">
        <v>20159</v>
      </c>
    </row>
    <row r="3130" spans="1:6" ht="0.2" customHeight="1" x14ac:dyDescent="0.2"/>
    <row r="3131" spans="1:6" ht="12.75" customHeight="1" x14ac:dyDescent="0.2">
      <c r="A3131" s="80" t="s">
        <v>4871</v>
      </c>
      <c r="B3131" s="81" t="s">
        <v>4885</v>
      </c>
      <c r="C3131" s="82" t="s">
        <v>4870</v>
      </c>
      <c r="D3131" s="82" t="s">
        <v>4873</v>
      </c>
      <c r="E3131" s="82" t="s">
        <v>4874</v>
      </c>
      <c r="F3131" s="83" t="s">
        <v>4875</v>
      </c>
    </row>
    <row r="3132" spans="1:6" ht="409.6" hidden="1" customHeight="1" x14ac:dyDescent="0.2"/>
    <row r="3133" spans="1:6" ht="25.5" customHeight="1" x14ac:dyDescent="0.2">
      <c r="A3133" s="84" t="s">
        <v>4886</v>
      </c>
      <c r="B3133" s="85" t="s">
        <v>4887</v>
      </c>
      <c r="C3133" s="86" t="s">
        <v>4888</v>
      </c>
      <c r="D3133" s="87">
        <v>1</v>
      </c>
      <c r="E3133" s="88">
        <v>193922</v>
      </c>
      <c r="F3133" s="89">
        <f>+D3133*E3133</f>
        <v>193922</v>
      </c>
    </row>
    <row r="3134" spans="1:6" ht="409.6" hidden="1" customHeight="1" x14ac:dyDescent="0.2"/>
    <row r="3135" spans="1:6" ht="25.5" customHeight="1" x14ac:dyDescent="0.2">
      <c r="A3135" s="84" t="s">
        <v>4889</v>
      </c>
      <c r="B3135" s="85" t="s">
        <v>4890</v>
      </c>
      <c r="C3135" s="86" t="s">
        <v>4888</v>
      </c>
      <c r="D3135" s="87">
        <v>1</v>
      </c>
      <c r="E3135" s="88">
        <v>67276</v>
      </c>
      <c r="F3135" s="89">
        <f>+D3135*E3135</f>
        <v>67276</v>
      </c>
    </row>
    <row r="3136" spans="1:6" ht="409.6" hidden="1" customHeight="1" x14ac:dyDescent="0.2"/>
    <row r="3137" spans="1:6" ht="25.5" customHeight="1" thickBot="1" x14ac:dyDescent="0.25">
      <c r="A3137" s="84" t="s">
        <v>4891</v>
      </c>
      <c r="B3137" s="85" t="s">
        <v>4892</v>
      </c>
      <c r="C3137" s="86" t="s">
        <v>4888</v>
      </c>
      <c r="D3137" s="87">
        <v>1</v>
      </c>
      <c r="E3137" s="88">
        <v>115470</v>
      </c>
      <c r="F3137" s="89">
        <f>+D3137*E3137</f>
        <v>115470</v>
      </c>
    </row>
    <row r="3138" spans="1:6" ht="409.6" hidden="1" customHeight="1" x14ac:dyDescent="0.2"/>
    <row r="3139" spans="1:6" ht="13.5" customHeight="1" thickBot="1" x14ac:dyDescent="0.25">
      <c r="A3139" s="90" t="s">
        <v>4893</v>
      </c>
      <c r="B3139" s="91"/>
      <c r="C3139" s="92">
        <v>67.367163453025896</v>
      </c>
      <c r="D3139" s="91"/>
      <c r="E3139" s="93" t="s">
        <v>4884</v>
      </c>
      <c r="F3139" s="94">
        <v>376668</v>
      </c>
    </row>
    <row r="3140" spans="1:6" ht="0.2" customHeight="1" x14ac:dyDescent="0.2"/>
    <row r="3141" spans="1:6" ht="12.75" customHeight="1" x14ac:dyDescent="0.2">
      <c r="A3141" s="80" t="s">
        <v>4871</v>
      </c>
      <c r="B3141" s="81" t="s">
        <v>4894</v>
      </c>
      <c r="C3141" s="82" t="s">
        <v>4870</v>
      </c>
      <c r="D3141" s="82" t="s">
        <v>4873</v>
      </c>
      <c r="E3141" s="82" t="s">
        <v>4874</v>
      </c>
      <c r="F3141" s="83" t="s">
        <v>4875</v>
      </c>
    </row>
    <row r="3142" spans="1:6" ht="409.6" hidden="1" customHeight="1" x14ac:dyDescent="0.2"/>
    <row r="3143" spans="1:6" ht="25.5" customHeight="1" thickBot="1" x14ac:dyDescent="0.25">
      <c r="A3143" s="84" t="s">
        <v>4895</v>
      </c>
      <c r="B3143" s="85" t="s">
        <v>4896</v>
      </c>
      <c r="C3143" s="86" t="s">
        <v>4897</v>
      </c>
      <c r="D3143" s="87">
        <v>0.05</v>
      </c>
      <c r="E3143" s="88">
        <v>376668</v>
      </c>
      <c r="F3143" s="89">
        <f>+D3143*E3143</f>
        <v>18833.400000000001</v>
      </c>
    </row>
    <row r="3144" spans="1:6" ht="409.6" hidden="1" customHeight="1" x14ac:dyDescent="0.2"/>
    <row r="3145" spans="1:6" ht="13.5" customHeight="1" thickBot="1" x14ac:dyDescent="0.25">
      <c r="A3145" s="90" t="s">
        <v>4898</v>
      </c>
      <c r="B3145" s="91"/>
      <c r="C3145" s="92">
        <v>3.3682866325539602</v>
      </c>
      <c r="D3145" s="91"/>
      <c r="E3145" s="93" t="s">
        <v>4884</v>
      </c>
      <c r="F3145" s="94">
        <v>18833</v>
      </c>
    </row>
    <row r="3146" spans="1:6" ht="0.2" customHeight="1" x14ac:dyDescent="0.2"/>
    <row r="3147" spans="1:6" ht="12.75" customHeight="1" x14ac:dyDescent="0.2">
      <c r="A3147" s="80" t="s">
        <v>4871</v>
      </c>
      <c r="B3147" s="81" t="s">
        <v>4899</v>
      </c>
      <c r="C3147" s="82" t="s">
        <v>4870</v>
      </c>
      <c r="D3147" s="82" t="s">
        <v>4873</v>
      </c>
      <c r="E3147" s="82" t="s">
        <v>4874</v>
      </c>
      <c r="F3147" s="83" t="s">
        <v>4875</v>
      </c>
    </row>
    <row r="3148" spans="1:6" ht="409.6" hidden="1" customHeight="1" x14ac:dyDescent="0.2"/>
    <row r="3149" spans="1:6" ht="25.5" customHeight="1" x14ac:dyDescent="0.2">
      <c r="A3149" s="84" t="s">
        <v>4900</v>
      </c>
      <c r="B3149" s="85" t="s">
        <v>4901</v>
      </c>
      <c r="C3149" s="86" t="s">
        <v>109</v>
      </c>
      <c r="D3149" s="87">
        <v>1</v>
      </c>
      <c r="E3149" s="88">
        <v>78467</v>
      </c>
      <c r="F3149" s="89">
        <f>+D3149*E3149</f>
        <v>78467</v>
      </c>
    </row>
    <row r="3150" spans="1:6" ht="409.6" hidden="1" customHeight="1" x14ac:dyDescent="0.2"/>
    <row r="3151" spans="1:6" ht="25.5" customHeight="1" thickBot="1" x14ac:dyDescent="0.25">
      <c r="A3151" s="84" t="s">
        <v>8214</v>
      </c>
      <c r="B3151" s="85" t="s">
        <v>8215</v>
      </c>
      <c r="C3151" s="86" t="s">
        <v>109</v>
      </c>
      <c r="D3151" s="87">
        <v>1</v>
      </c>
      <c r="E3151" s="88">
        <v>65000</v>
      </c>
      <c r="F3151" s="89">
        <f>+D3151*E3151</f>
        <v>65000</v>
      </c>
    </row>
    <row r="3152" spans="1:6" ht="409.6" hidden="1" customHeight="1" x14ac:dyDescent="0.2"/>
    <row r="3153" spans="1:6" ht="13.5" customHeight="1" thickBot="1" x14ac:dyDescent="0.25">
      <c r="A3153" s="90" t="s">
        <v>4904</v>
      </c>
      <c r="B3153" s="91"/>
      <c r="C3153" s="92">
        <v>25.659107859216199</v>
      </c>
      <c r="D3153" s="91"/>
      <c r="E3153" s="93" t="s">
        <v>4884</v>
      </c>
      <c r="F3153" s="94">
        <v>143467</v>
      </c>
    </row>
    <row r="3154" spans="1:6" ht="0.2" customHeight="1" thickBot="1" x14ac:dyDescent="0.25"/>
    <row r="3155" spans="1:6" ht="12.75" customHeight="1" thickBot="1" x14ac:dyDescent="0.3">
      <c r="A3155" s="157" t="s">
        <v>4909</v>
      </c>
      <c r="B3155" s="158"/>
      <c r="C3155" s="158"/>
      <c r="D3155" s="158"/>
      <c r="E3155" s="159">
        <v>559127</v>
      </c>
      <c r="F3155" s="160"/>
    </row>
    <row r="3156" spans="1:6" ht="12.75" customHeight="1" x14ac:dyDescent="0.2"/>
    <row r="3157" spans="1:6" ht="12.75" customHeight="1" x14ac:dyDescent="0.2"/>
    <row r="3158" spans="1:6" ht="409.6" hidden="1" customHeight="1" x14ac:dyDescent="0.2"/>
    <row r="3159" spans="1:6" ht="12.75" customHeight="1" x14ac:dyDescent="0.25">
      <c r="A3159" s="144" t="s">
        <v>4868</v>
      </c>
      <c r="B3159" s="145"/>
      <c r="C3159" s="145"/>
      <c r="D3159" s="145"/>
      <c r="E3159" s="146"/>
      <c r="F3159" s="147"/>
    </row>
    <row r="3160" spans="1:6" ht="12.75" customHeight="1" x14ac:dyDescent="0.2">
      <c r="A3160" s="138" t="s">
        <v>4773</v>
      </c>
      <c r="B3160" s="139"/>
      <c r="C3160" s="139"/>
      <c r="D3160" s="140"/>
      <c r="E3160" s="76" t="s">
        <v>4869</v>
      </c>
      <c r="F3160" s="77" t="s">
        <v>4870</v>
      </c>
    </row>
    <row r="3161" spans="1:6" ht="12.75" customHeight="1" x14ac:dyDescent="0.2">
      <c r="A3161" s="141"/>
      <c r="B3161" s="142"/>
      <c r="C3161" s="142"/>
      <c r="D3161" s="143"/>
      <c r="E3161" s="78" t="s">
        <v>9056</v>
      </c>
      <c r="F3161" s="79" t="s">
        <v>109</v>
      </c>
    </row>
    <row r="3162" spans="1:6" ht="409.6" hidden="1" customHeight="1" x14ac:dyDescent="0.2"/>
    <row r="3163" spans="1:6" ht="12.75" customHeight="1" x14ac:dyDescent="0.2">
      <c r="A3163" s="80" t="s">
        <v>4871</v>
      </c>
      <c r="B3163" s="81" t="s">
        <v>4872</v>
      </c>
      <c r="C3163" s="82" t="s">
        <v>4870</v>
      </c>
      <c r="D3163" s="82" t="s">
        <v>4873</v>
      </c>
      <c r="E3163" s="82" t="s">
        <v>4874</v>
      </c>
      <c r="F3163" s="83" t="s">
        <v>4875</v>
      </c>
    </row>
    <row r="3164" spans="1:6" ht="409.6" hidden="1" customHeight="1" x14ac:dyDescent="0.2"/>
    <row r="3165" spans="1:6" ht="25.5" customHeight="1" x14ac:dyDescent="0.2">
      <c r="A3165" s="84" t="s">
        <v>4876</v>
      </c>
      <c r="B3165" s="85" t="s">
        <v>4877</v>
      </c>
      <c r="C3165" s="86" t="s">
        <v>1212</v>
      </c>
      <c r="D3165" s="87">
        <v>0.63917000000000002</v>
      </c>
      <c r="E3165" s="88">
        <v>3690</v>
      </c>
      <c r="F3165" s="89">
        <f>+D3165*E3165</f>
        <v>2358.5373</v>
      </c>
    </row>
    <row r="3166" spans="1:6" ht="409.6" hidden="1" customHeight="1" x14ac:dyDescent="0.2"/>
    <row r="3167" spans="1:6" ht="25.5" customHeight="1" thickBot="1" x14ac:dyDescent="0.25">
      <c r="A3167" s="84" t="s">
        <v>4881</v>
      </c>
      <c r="B3167" s="85" t="s">
        <v>4882</v>
      </c>
      <c r="C3167" s="86" t="s">
        <v>9</v>
      </c>
      <c r="D3167" s="87">
        <v>2</v>
      </c>
      <c r="E3167" s="88">
        <v>8900</v>
      </c>
      <c r="F3167" s="89">
        <f>+D3167*E3167</f>
        <v>17800</v>
      </c>
    </row>
    <row r="3168" spans="1:6" ht="409.6" hidden="1" customHeight="1" x14ac:dyDescent="0.2"/>
    <row r="3169" spans="1:6" ht="13.5" customHeight="1" thickBot="1" x14ac:dyDescent="0.25">
      <c r="A3169" s="90" t="s">
        <v>4883</v>
      </c>
      <c r="B3169" s="91"/>
      <c r="C3169" s="92">
        <v>3.6054420552039201</v>
      </c>
      <c r="D3169" s="91"/>
      <c r="E3169" s="93" t="s">
        <v>4884</v>
      </c>
      <c r="F3169" s="94">
        <v>20159</v>
      </c>
    </row>
    <row r="3170" spans="1:6" ht="0.2" customHeight="1" x14ac:dyDescent="0.2"/>
    <row r="3171" spans="1:6" ht="12.75" customHeight="1" x14ac:dyDescent="0.2">
      <c r="A3171" s="80" t="s">
        <v>4871</v>
      </c>
      <c r="B3171" s="81" t="s">
        <v>4885</v>
      </c>
      <c r="C3171" s="82" t="s">
        <v>4870</v>
      </c>
      <c r="D3171" s="82" t="s">
        <v>4873</v>
      </c>
      <c r="E3171" s="82" t="s">
        <v>4874</v>
      </c>
      <c r="F3171" s="83" t="s">
        <v>4875</v>
      </c>
    </row>
    <row r="3172" spans="1:6" ht="409.6" hidden="1" customHeight="1" x14ac:dyDescent="0.2"/>
    <row r="3173" spans="1:6" ht="25.5" customHeight="1" x14ac:dyDescent="0.2">
      <c r="A3173" s="84" t="s">
        <v>4886</v>
      </c>
      <c r="B3173" s="85" t="s">
        <v>4887</v>
      </c>
      <c r="C3173" s="86" t="s">
        <v>4888</v>
      </c>
      <c r="D3173" s="87">
        <v>1</v>
      </c>
      <c r="E3173" s="88">
        <v>193922</v>
      </c>
      <c r="F3173" s="89">
        <f>+D3173*E3173</f>
        <v>193922</v>
      </c>
    </row>
    <row r="3174" spans="1:6" ht="409.6" hidden="1" customHeight="1" x14ac:dyDescent="0.2"/>
    <row r="3175" spans="1:6" ht="25.5" customHeight="1" x14ac:dyDescent="0.2">
      <c r="A3175" s="84" t="s">
        <v>4889</v>
      </c>
      <c r="B3175" s="85" t="s">
        <v>4890</v>
      </c>
      <c r="C3175" s="86" t="s">
        <v>4888</v>
      </c>
      <c r="D3175" s="87">
        <v>1</v>
      </c>
      <c r="E3175" s="88">
        <v>67276</v>
      </c>
      <c r="F3175" s="89">
        <f>+D3175*E3175</f>
        <v>67276</v>
      </c>
    </row>
    <row r="3176" spans="1:6" ht="409.6" hidden="1" customHeight="1" x14ac:dyDescent="0.2"/>
    <row r="3177" spans="1:6" ht="25.5" customHeight="1" thickBot="1" x14ac:dyDescent="0.25">
      <c r="A3177" s="84" t="s">
        <v>4891</v>
      </c>
      <c r="B3177" s="85" t="s">
        <v>4892</v>
      </c>
      <c r="C3177" s="86" t="s">
        <v>4888</v>
      </c>
      <c r="D3177" s="87">
        <v>1</v>
      </c>
      <c r="E3177" s="88">
        <v>115470</v>
      </c>
      <c r="F3177" s="89">
        <f>+D3177*E3177</f>
        <v>115470</v>
      </c>
    </row>
    <row r="3178" spans="1:6" ht="409.6" hidden="1" customHeight="1" x14ac:dyDescent="0.2"/>
    <row r="3179" spans="1:6" ht="13.5" customHeight="1" thickBot="1" x14ac:dyDescent="0.25">
      <c r="A3179" s="90" t="s">
        <v>4893</v>
      </c>
      <c r="B3179" s="91"/>
      <c r="C3179" s="92">
        <v>67.367163453025896</v>
      </c>
      <c r="D3179" s="91"/>
      <c r="E3179" s="93" t="s">
        <v>4884</v>
      </c>
      <c r="F3179" s="94">
        <v>376668</v>
      </c>
    </row>
    <row r="3180" spans="1:6" ht="0.2" customHeight="1" x14ac:dyDescent="0.2"/>
    <row r="3181" spans="1:6" ht="12.75" customHeight="1" x14ac:dyDescent="0.2">
      <c r="A3181" s="80" t="s">
        <v>4871</v>
      </c>
      <c r="B3181" s="81" t="s">
        <v>4894</v>
      </c>
      <c r="C3181" s="82" t="s">
        <v>4870</v>
      </c>
      <c r="D3181" s="82" t="s">
        <v>4873</v>
      </c>
      <c r="E3181" s="82" t="s">
        <v>4874</v>
      </c>
      <c r="F3181" s="83" t="s">
        <v>4875</v>
      </c>
    </row>
    <row r="3182" spans="1:6" ht="409.6" hidden="1" customHeight="1" x14ac:dyDescent="0.2"/>
    <row r="3183" spans="1:6" ht="25.5" customHeight="1" thickBot="1" x14ac:dyDescent="0.25">
      <c r="A3183" s="84" t="s">
        <v>4895</v>
      </c>
      <c r="B3183" s="85" t="s">
        <v>4896</v>
      </c>
      <c r="C3183" s="86" t="s">
        <v>4897</v>
      </c>
      <c r="D3183" s="87">
        <v>0.05</v>
      </c>
      <c r="E3183" s="88">
        <v>376668</v>
      </c>
      <c r="F3183" s="89">
        <f>+D3183*E3183</f>
        <v>18833.400000000001</v>
      </c>
    </row>
    <row r="3184" spans="1:6" ht="409.6" hidden="1" customHeight="1" x14ac:dyDescent="0.2"/>
    <row r="3185" spans="1:6" ht="13.5" customHeight="1" thickBot="1" x14ac:dyDescent="0.25">
      <c r="A3185" s="90" t="s">
        <v>4898</v>
      </c>
      <c r="B3185" s="91"/>
      <c r="C3185" s="92">
        <v>3.3682866325539602</v>
      </c>
      <c r="D3185" s="91"/>
      <c r="E3185" s="93" t="s">
        <v>4884</v>
      </c>
      <c r="F3185" s="94">
        <v>18833</v>
      </c>
    </row>
    <row r="3186" spans="1:6" ht="0.2" customHeight="1" x14ac:dyDescent="0.2"/>
    <row r="3187" spans="1:6" ht="12.75" customHeight="1" x14ac:dyDescent="0.2">
      <c r="A3187" s="80" t="s">
        <v>4871</v>
      </c>
      <c r="B3187" s="81" t="s">
        <v>4899</v>
      </c>
      <c r="C3187" s="82" t="s">
        <v>4870</v>
      </c>
      <c r="D3187" s="82" t="s">
        <v>4873</v>
      </c>
      <c r="E3187" s="82" t="s">
        <v>4874</v>
      </c>
      <c r="F3187" s="83" t="s">
        <v>4875</v>
      </c>
    </row>
    <row r="3188" spans="1:6" ht="409.6" hidden="1" customHeight="1" x14ac:dyDescent="0.2"/>
    <row r="3189" spans="1:6" ht="25.5" customHeight="1" x14ac:dyDescent="0.2">
      <c r="A3189" s="84" t="s">
        <v>4900</v>
      </c>
      <c r="B3189" s="85" t="s">
        <v>4901</v>
      </c>
      <c r="C3189" s="86" t="s">
        <v>109</v>
      </c>
      <c r="D3189" s="87">
        <v>1</v>
      </c>
      <c r="E3189" s="88">
        <v>78467</v>
      </c>
      <c r="F3189" s="89">
        <f>+D3189*E3189</f>
        <v>78467</v>
      </c>
    </row>
    <row r="3190" spans="1:6" ht="409.6" hidden="1" customHeight="1" x14ac:dyDescent="0.2"/>
    <row r="3191" spans="1:6" ht="25.5" customHeight="1" thickBot="1" x14ac:dyDescent="0.25">
      <c r="A3191" s="84" t="s">
        <v>8214</v>
      </c>
      <c r="B3191" s="85" t="s">
        <v>8215</v>
      </c>
      <c r="C3191" s="86" t="s">
        <v>109</v>
      </c>
      <c r="D3191" s="87">
        <v>1</v>
      </c>
      <c r="E3191" s="88">
        <v>65000</v>
      </c>
      <c r="F3191" s="89">
        <f>+D3191*E3191</f>
        <v>65000</v>
      </c>
    </row>
    <row r="3192" spans="1:6" ht="409.6" hidden="1" customHeight="1" x14ac:dyDescent="0.2"/>
    <row r="3193" spans="1:6" ht="13.5" customHeight="1" thickBot="1" x14ac:dyDescent="0.25">
      <c r="A3193" s="90" t="s">
        <v>4904</v>
      </c>
      <c r="B3193" s="91"/>
      <c r="C3193" s="92">
        <v>25.659107859216199</v>
      </c>
      <c r="D3193" s="91"/>
      <c r="E3193" s="93" t="s">
        <v>4884</v>
      </c>
      <c r="F3193" s="94">
        <v>143467</v>
      </c>
    </row>
    <row r="3194" spans="1:6" ht="0.2" customHeight="1" thickBot="1" x14ac:dyDescent="0.25"/>
    <row r="3195" spans="1:6" ht="12.75" customHeight="1" thickBot="1" x14ac:dyDescent="0.3">
      <c r="A3195" s="157" t="s">
        <v>4909</v>
      </c>
      <c r="B3195" s="158"/>
      <c r="C3195" s="158"/>
      <c r="D3195" s="158"/>
      <c r="E3195" s="159">
        <v>559127</v>
      </c>
      <c r="F3195" s="160"/>
    </row>
    <row r="3196" spans="1:6" ht="409.6" hidden="1" customHeight="1" x14ac:dyDescent="0.2"/>
    <row r="3197" spans="1:6" ht="12.75" customHeight="1" x14ac:dyDescent="0.2"/>
    <row r="3198" spans="1:6" ht="12.75" customHeight="1" x14ac:dyDescent="0.2"/>
    <row r="3199" spans="1:6" ht="409.6" hidden="1" customHeight="1" x14ac:dyDescent="0.2"/>
    <row r="3200" spans="1:6" ht="12.75" customHeight="1" x14ac:dyDescent="0.25">
      <c r="A3200" s="144" t="s">
        <v>4868</v>
      </c>
      <c r="B3200" s="145"/>
      <c r="C3200" s="145"/>
      <c r="D3200" s="145"/>
      <c r="E3200" s="146"/>
      <c r="F3200" s="147"/>
    </row>
    <row r="3201" spans="1:6" ht="12.75" customHeight="1" x14ac:dyDescent="0.2">
      <c r="A3201" s="138" t="s">
        <v>4776</v>
      </c>
      <c r="B3201" s="139"/>
      <c r="C3201" s="139"/>
      <c r="D3201" s="140"/>
      <c r="E3201" s="76" t="s">
        <v>4869</v>
      </c>
      <c r="F3201" s="77" t="s">
        <v>4870</v>
      </c>
    </row>
    <row r="3202" spans="1:6" ht="12.75" customHeight="1" x14ac:dyDescent="0.2">
      <c r="A3202" s="141"/>
      <c r="B3202" s="142"/>
      <c r="C3202" s="142"/>
      <c r="D3202" s="143"/>
      <c r="E3202" s="78" t="s">
        <v>4705</v>
      </c>
      <c r="F3202" s="79" t="s">
        <v>263</v>
      </c>
    </row>
    <row r="3203" spans="1:6" ht="409.6" hidden="1" customHeight="1" x14ac:dyDescent="0.2"/>
    <row r="3204" spans="1:6" ht="12.75" customHeight="1" x14ac:dyDescent="0.2">
      <c r="A3204" s="80" t="s">
        <v>4871</v>
      </c>
      <c r="B3204" s="81" t="s">
        <v>4872</v>
      </c>
      <c r="C3204" s="82" t="s">
        <v>4870</v>
      </c>
      <c r="D3204" s="82" t="s">
        <v>4873</v>
      </c>
      <c r="E3204" s="82" t="s">
        <v>4874</v>
      </c>
      <c r="F3204" s="83" t="s">
        <v>4875</v>
      </c>
    </row>
    <row r="3205" spans="1:6" ht="409.6" hidden="1" customHeight="1" x14ac:dyDescent="0.2"/>
    <row r="3206" spans="1:6" ht="25.5" customHeight="1" x14ac:dyDescent="0.2">
      <c r="A3206" s="84" t="s">
        <v>8216</v>
      </c>
      <c r="B3206" s="85" t="s">
        <v>8217</v>
      </c>
      <c r="C3206" s="86" t="s">
        <v>9</v>
      </c>
      <c r="D3206" s="87">
        <v>1.25</v>
      </c>
      <c r="E3206" s="88">
        <v>35216</v>
      </c>
      <c r="F3206" s="89">
        <f>+D3206*E3206</f>
        <v>44020</v>
      </c>
    </row>
    <row r="3207" spans="1:6" ht="409.6" hidden="1" customHeight="1" x14ac:dyDescent="0.2"/>
    <row r="3208" spans="1:6" ht="25.5" customHeight="1" thickBot="1" x14ac:dyDescent="0.25">
      <c r="A3208" s="84" t="s">
        <v>5048</v>
      </c>
      <c r="B3208" s="85" t="s">
        <v>5049</v>
      </c>
      <c r="C3208" s="86" t="s">
        <v>106</v>
      </c>
      <c r="D3208" s="87">
        <v>2.1999999999999999E-2</v>
      </c>
      <c r="E3208" s="88">
        <v>331600</v>
      </c>
      <c r="F3208" s="89">
        <f>+D3208*E3208</f>
        <v>7295.2</v>
      </c>
    </row>
    <row r="3209" spans="1:6" ht="409.6" hidden="1" customHeight="1" x14ac:dyDescent="0.2"/>
    <row r="3210" spans="1:6" ht="13.5" customHeight="1" thickBot="1" x14ac:dyDescent="0.25">
      <c r="A3210" s="90" t="s">
        <v>4883</v>
      </c>
      <c r="B3210" s="91"/>
      <c r="C3210" s="92">
        <v>74.933193148464497</v>
      </c>
      <c r="D3210" s="91"/>
      <c r="E3210" s="93" t="s">
        <v>4884</v>
      </c>
      <c r="F3210" s="94">
        <v>51315</v>
      </c>
    </row>
    <row r="3211" spans="1:6" ht="0.2" customHeight="1" x14ac:dyDescent="0.2"/>
    <row r="3212" spans="1:6" ht="12.75" customHeight="1" x14ac:dyDescent="0.2">
      <c r="A3212" s="80" t="s">
        <v>4871</v>
      </c>
      <c r="B3212" s="81" t="s">
        <v>4885</v>
      </c>
      <c r="C3212" s="82" t="s">
        <v>4870</v>
      </c>
      <c r="D3212" s="82" t="s">
        <v>4873</v>
      </c>
      <c r="E3212" s="82" t="s">
        <v>4874</v>
      </c>
      <c r="F3212" s="83" t="s">
        <v>4875</v>
      </c>
    </row>
    <row r="3213" spans="1:6" ht="409.6" hidden="1" customHeight="1" x14ac:dyDescent="0.2"/>
    <row r="3214" spans="1:6" ht="25.5" customHeight="1" thickBot="1" x14ac:dyDescent="0.25">
      <c r="A3214" s="84" t="s">
        <v>4912</v>
      </c>
      <c r="B3214" s="85" t="s">
        <v>4913</v>
      </c>
      <c r="C3214" s="86" t="s">
        <v>4888</v>
      </c>
      <c r="D3214" s="87">
        <v>8.8719999999999993E-2</v>
      </c>
      <c r="E3214" s="88">
        <v>184277</v>
      </c>
      <c r="F3214" s="89">
        <f>+D3214*E3214</f>
        <v>16349.055439999998</v>
      </c>
    </row>
    <row r="3215" spans="1:6" ht="409.6" hidden="1" customHeight="1" x14ac:dyDescent="0.2"/>
    <row r="3216" spans="1:6" ht="13.5" customHeight="1" thickBot="1" x14ac:dyDescent="0.25">
      <c r="A3216" s="90" t="s">
        <v>4893</v>
      </c>
      <c r="B3216" s="91"/>
      <c r="C3216" s="92">
        <v>23.873775207721899</v>
      </c>
      <c r="D3216" s="91"/>
      <c r="E3216" s="93" t="s">
        <v>4884</v>
      </c>
      <c r="F3216" s="94">
        <v>16349</v>
      </c>
    </row>
    <row r="3217" spans="1:6" ht="0.2" customHeight="1" x14ac:dyDescent="0.2"/>
    <row r="3218" spans="1:6" ht="12.75" customHeight="1" x14ac:dyDescent="0.2">
      <c r="A3218" s="80" t="s">
        <v>4871</v>
      </c>
      <c r="B3218" s="81" t="s">
        <v>4894</v>
      </c>
      <c r="C3218" s="82" t="s">
        <v>4870</v>
      </c>
      <c r="D3218" s="82" t="s">
        <v>4873</v>
      </c>
      <c r="E3218" s="82" t="s">
        <v>4874</v>
      </c>
      <c r="F3218" s="83" t="s">
        <v>4875</v>
      </c>
    </row>
    <row r="3219" spans="1:6" ht="409.6" hidden="1" customHeight="1" x14ac:dyDescent="0.2"/>
    <row r="3220" spans="1:6" ht="25.5" customHeight="1" thickBot="1" x14ac:dyDescent="0.25">
      <c r="A3220" s="84" t="s">
        <v>4895</v>
      </c>
      <c r="B3220" s="85" t="s">
        <v>4896</v>
      </c>
      <c r="C3220" s="86" t="s">
        <v>4897</v>
      </c>
      <c r="D3220" s="87">
        <v>0.05</v>
      </c>
      <c r="E3220" s="88">
        <v>16349</v>
      </c>
      <c r="F3220" s="89">
        <f>+D3220*E3220</f>
        <v>817.45</v>
      </c>
    </row>
    <row r="3221" spans="1:6" ht="409.6" hidden="1" customHeight="1" x14ac:dyDescent="0.2"/>
    <row r="3222" spans="1:6" ht="13.5" customHeight="1" thickBot="1" x14ac:dyDescent="0.25">
      <c r="A3222" s="90" t="s">
        <v>4898</v>
      </c>
      <c r="B3222" s="91"/>
      <c r="C3222" s="92">
        <v>1.1930316438136099</v>
      </c>
      <c r="D3222" s="91"/>
      <c r="E3222" s="93" t="s">
        <v>4884</v>
      </c>
      <c r="F3222" s="94">
        <v>817</v>
      </c>
    </row>
    <row r="3223" spans="1:6" ht="0.2" customHeight="1" thickBot="1" x14ac:dyDescent="0.25"/>
    <row r="3224" spans="1:6" ht="12.75" customHeight="1" thickBot="1" x14ac:dyDescent="0.3">
      <c r="A3224" s="157" t="s">
        <v>4909</v>
      </c>
      <c r="B3224" s="158"/>
      <c r="C3224" s="158"/>
      <c r="D3224" s="158"/>
      <c r="E3224" s="159">
        <v>68481</v>
      </c>
      <c r="F3224" s="160"/>
    </row>
    <row r="3225" spans="1:6" ht="12.75" customHeight="1" x14ac:dyDescent="0.2"/>
    <row r="3226" spans="1:6" ht="12.75" customHeight="1" x14ac:dyDescent="0.2"/>
    <row r="3227" spans="1:6" ht="409.6" hidden="1" customHeight="1" x14ac:dyDescent="0.2"/>
    <row r="3228" spans="1:6" ht="12.75" customHeight="1" x14ac:dyDescent="0.25">
      <c r="A3228" s="144" t="s">
        <v>4868</v>
      </c>
      <c r="B3228" s="145"/>
      <c r="C3228" s="145"/>
      <c r="D3228" s="145"/>
      <c r="E3228" s="146"/>
      <c r="F3228" s="147"/>
    </row>
    <row r="3229" spans="1:6" ht="12.75" customHeight="1" x14ac:dyDescent="0.2">
      <c r="A3229" s="138" t="s">
        <v>4777</v>
      </c>
      <c r="B3229" s="139"/>
      <c r="C3229" s="139"/>
      <c r="D3229" s="140"/>
      <c r="E3229" s="76" t="s">
        <v>4869</v>
      </c>
      <c r="F3229" s="77" t="s">
        <v>4870</v>
      </c>
    </row>
    <row r="3230" spans="1:6" ht="12.75" customHeight="1" x14ac:dyDescent="0.2">
      <c r="A3230" s="141"/>
      <c r="B3230" s="142"/>
      <c r="C3230" s="142"/>
      <c r="D3230" s="143"/>
      <c r="E3230" s="78" t="s">
        <v>4707</v>
      </c>
      <c r="F3230" s="79" t="s">
        <v>263</v>
      </c>
    </row>
    <row r="3231" spans="1:6" ht="409.6" hidden="1" customHeight="1" x14ac:dyDescent="0.2"/>
    <row r="3232" spans="1:6" ht="12.75" customHeight="1" x14ac:dyDescent="0.2">
      <c r="A3232" s="80" t="s">
        <v>4871</v>
      </c>
      <c r="B3232" s="81" t="s">
        <v>4872</v>
      </c>
      <c r="C3232" s="82" t="s">
        <v>4870</v>
      </c>
      <c r="D3232" s="82" t="s">
        <v>4873</v>
      </c>
      <c r="E3232" s="82" t="s">
        <v>4874</v>
      </c>
      <c r="F3232" s="83" t="s">
        <v>4875</v>
      </c>
    </row>
    <row r="3233" spans="1:6" ht="409.6" hidden="1" customHeight="1" x14ac:dyDescent="0.2"/>
    <row r="3234" spans="1:6" ht="25.5" customHeight="1" x14ac:dyDescent="0.2">
      <c r="A3234" s="84" t="s">
        <v>8218</v>
      </c>
      <c r="B3234" s="85" t="s">
        <v>8219</v>
      </c>
      <c r="C3234" s="86" t="s">
        <v>9</v>
      </c>
      <c r="D3234" s="87">
        <v>1.6659999999999999</v>
      </c>
      <c r="E3234" s="88">
        <v>35056</v>
      </c>
      <c r="F3234" s="89">
        <f>+D3234*E3234</f>
        <v>58403.295999999995</v>
      </c>
    </row>
    <row r="3235" spans="1:6" ht="409.6" hidden="1" customHeight="1" x14ac:dyDescent="0.2"/>
    <row r="3236" spans="1:6" ht="25.5" customHeight="1" thickBot="1" x14ac:dyDescent="0.25">
      <c r="A3236" s="84" t="s">
        <v>5048</v>
      </c>
      <c r="B3236" s="85" t="s">
        <v>5049</v>
      </c>
      <c r="C3236" s="86" t="s">
        <v>106</v>
      </c>
      <c r="D3236" s="87">
        <v>2.1000000000000001E-2</v>
      </c>
      <c r="E3236" s="88">
        <v>331600</v>
      </c>
      <c r="F3236" s="89">
        <f>+D3236*E3236</f>
        <v>6963.6</v>
      </c>
    </row>
    <row r="3237" spans="1:6" ht="409.6" hidden="1" customHeight="1" x14ac:dyDescent="0.2"/>
    <row r="3238" spans="1:6" ht="13.5" customHeight="1" thickBot="1" x14ac:dyDescent="0.25">
      <c r="A3238" s="90" t="s">
        <v>4883</v>
      </c>
      <c r="B3238" s="91"/>
      <c r="C3238" s="92">
        <v>79.201046853985702</v>
      </c>
      <c r="D3238" s="91"/>
      <c r="E3238" s="93" t="s">
        <v>4884</v>
      </c>
      <c r="F3238" s="94">
        <v>65367</v>
      </c>
    </row>
    <row r="3239" spans="1:6" ht="0.2" customHeight="1" x14ac:dyDescent="0.2"/>
    <row r="3240" spans="1:6" ht="12.75" customHeight="1" x14ac:dyDescent="0.2">
      <c r="A3240" s="80" t="s">
        <v>4871</v>
      </c>
      <c r="B3240" s="81" t="s">
        <v>4885</v>
      </c>
      <c r="C3240" s="82" t="s">
        <v>4870</v>
      </c>
      <c r="D3240" s="82" t="s">
        <v>4873</v>
      </c>
      <c r="E3240" s="82" t="s">
        <v>4874</v>
      </c>
      <c r="F3240" s="83" t="s">
        <v>4875</v>
      </c>
    </row>
    <row r="3241" spans="1:6" ht="409.6" hidden="1" customHeight="1" x14ac:dyDescent="0.2"/>
    <row r="3242" spans="1:6" ht="25.5" customHeight="1" thickBot="1" x14ac:dyDescent="0.25">
      <c r="A3242" s="84" t="s">
        <v>4912</v>
      </c>
      <c r="B3242" s="85" t="s">
        <v>4913</v>
      </c>
      <c r="C3242" s="86" t="s">
        <v>4888</v>
      </c>
      <c r="D3242" s="87">
        <v>8.8719999999999993E-2</v>
      </c>
      <c r="E3242" s="88">
        <v>184277</v>
      </c>
      <c r="F3242" s="89">
        <f>+D3242*E3242</f>
        <v>16349.055439999998</v>
      </c>
    </row>
    <row r="3243" spans="1:6" ht="409.6" hidden="1" customHeight="1" x14ac:dyDescent="0.2"/>
    <row r="3244" spans="1:6" ht="13.5" customHeight="1" thickBot="1" x14ac:dyDescent="0.25">
      <c r="A3244" s="90" t="s">
        <v>4893</v>
      </c>
      <c r="B3244" s="91"/>
      <c r="C3244" s="92">
        <v>19.809046078538302</v>
      </c>
      <c r="D3244" s="91"/>
      <c r="E3244" s="93" t="s">
        <v>4884</v>
      </c>
      <c r="F3244" s="94">
        <v>16349</v>
      </c>
    </row>
    <row r="3245" spans="1:6" ht="0.2" customHeight="1" x14ac:dyDescent="0.2"/>
    <row r="3246" spans="1:6" ht="12.75" customHeight="1" x14ac:dyDescent="0.2">
      <c r="A3246" s="80" t="s">
        <v>4871</v>
      </c>
      <c r="B3246" s="81" t="s">
        <v>4894</v>
      </c>
      <c r="C3246" s="82" t="s">
        <v>4870</v>
      </c>
      <c r="D3246" s="82" t="s">
        <v>4873</v>
      </c>
      <c r="E3246" s="82" t="s">
        <v>4874</v>
      </c>
      <c r="F3246" s="83" t="s">
        <v>4875</v>
      </c>
    </row>
    <row r="3247" spans="1:6" ht="409.6" hidden="1" customHeight="1" x14ac:dyDescent="0.2"/>
    <row r="3248" spans="1:6" ht="25.5" customHeight="1" thickBot="1" x14ac:dyDescent="0.25">
      <c r="A3248" s="84" t="s">
        <v>4895</v>
      </c>
      <c r="B3248" s="85" t="s">
        <v>4896</v>
      </c>
      <c r="C3248" s="86" t="s">
        <v>4897</v>
      </c>
      <c r="D3248" s="87">
        <v>0.05</v>
      </c>
      <c r="E3248" s="88">
        <v>16349</v>
      </c>
      <c r="F3248" s="89">
        <f>+D3248*E3248</f>
        <v>817.45</v>
      </c>
    </row>
    <row r="3249" spans="1:6" ht="409.6" hidden="1" customHeight="1" x14ac:dyDescent="0.2"/>
    <row r="3250" spans="1:6" ht="13.5" customHeight="1" thickBot="1" x14ac:dyDescent="0.25">
      <c r="A3250" s="90" t="s">
        <v>4898</v>
      </c>
      <c r="B3250" s="91"/>
      <c r="C3250" s="92">
        <v>0.98990706747603996</v>
      </c>
      <c r="D3250" s="91"/>
      <c r="E3250" s="93" t="s">
        <v>4884</v>
      </c>
      <c r="F3250" s="94">
        <v>817</v>
      </c>
    </row>
    <row r="3251" spans="1:6" ht="0.2" customHeight="1" thickBot="1" x14ac:dyDescent="0.25"/>
    <row r="3252" spans="1:6" ht="12.75" customHeight="1" thickBot="1" x14ac:dyDescent="0.3">
      <c r="A3252" s="157" t="s">
        <v>4909</v>
      </c>
      <c r="B3252" s="158"/>
      <c r="C3252" s="158"/>
      <c r="D3252" s="158"/>
      <c r="E3252" s="159">
        <v>82533</v>
      </c>
      <c r="F3252" s="160"/>
    </row>
    <row r="3253" spans="1:6" ht="12.75" customHeight="1" x14ac:dyDescent="0.2"/>
    <row r="3254" spans="1:6" ht="12.75" customHeight="1" x14ac:dyDescent="0.2"/>
    <row r="3255" spans="1:6" ht="409.6" hidden="1" customHeight="1" x14ac:dyDescent="0.2"/>
    <row r="3256" spans="1:6" ht="12.75" customHeight="1" x14ac:dyDescent="0.25">
      <c r="A3256" s="144" t="s">
        <v>4868</v>
      </c>
      <c r="B3256" s="145"/>
      <c r="C3256" s="145"/>
      <c r="D3256" s="145"/>
      <c r="E3256" s="146"/>
      <c r="F3256" s="147"/>
    </row>
    <row r="3257" spans="1:6" ht="12.75" customHeight="1" x14ac:dyDescent="0.2">
      <c r="A3257" s="138" t="s">
        <v>4778</v>
      </c>
      <c r="B3257" s="139"/>
      <c r="C3257" s="139"/>
      <c r="D3257" s="140"/>
      <c r="E3257" s="76" t="s">
        <v>4869</v>
      </c>
      <c r="F3257" s="77" t="s">
        <v>4870</v>
      </c>
    </row>
    <row r="3258" spans="1:6" ht="12.75" customHeight="1" x14ac:dyDescent="0.2">
      <c r="A3258" s="141"/>
      <c r="B3258" s="142"/>
      <c r="C3258" s="142"/>
      <c r="D3258" s="143"/>
      <c r="E3258" s="78" t="s">
        <v>4708</v>
      </c>
      <c r="F3258" s="79" t="s">
        <v>263</v>
      </c>
    </row>
    <row r="3259" spans="1:6" ht="409.6" hidden="1" customHeight="1" x14ac:dyDescent="0.2"/>
    <row r="3260" spans="1:6" ht="12.75" customHeight="1" x14ac:dyDescent="0.2">
      <c r="A3260" s="80" t="s">
        <v>4871</v>
      </c>
      <c r="B3260" s="81" t="s">
        <v>4872</v>
      </c>
      <c r="C3260" s="82" t="s">
        <v>4870</v>
      </c>
      <c r="D3260" s="82" t="s">
        <v>4873</v>
      </c>
      <c r="E3260" s="82" t="s">
        <v>4874</v>
      </c>
      <c r="F3260" s="83" t="s">
        <v>4875</v>
      </c>
    </row>
    <row r="3261" spans="1:6" ht="409.6" hidden="1" customHeight="1" x14ac:dyDescent="0.2"/>
    <row r="3262" spans="1:6" ht="25.5" customHeight="1" x14ac:dyDescent="0.2">
      <c r="A3262" s="84" t="s">
        <v>8220</v>
      </c>
      <c r="B3262" s="85" t="s">
        <v>8221</v>
      </c>
      <c r="C3262" s="86" t="s">
        <v>9</v>
      </c>
      <c r="D3262" s="87">
        <v>1.6659999999999999</v>
      </c>
      <c r="E3262" s="88">
        <v>35056</v>
      </c>
      <c r="F3262" s="89">
        <f>+D3262*E3262</f>
        <v>58403.295999999995</v>
      </c>
    </row>
    <row r="3263" spans="1:6" ht="409.6" hidden="1" customHeight="1" x14ac:dyDescent="0.2"/>
    <row r="3264" spans="1:6" ht="25.5" customHeight="1" thickBot="1" x14ac:dyDescent="0.25">
      <c r="A3264" s="84" t="s">
        <v>5048</v>
      </c>
      <c r="B3264" s="85" t="s">
        <v>5049</v>
      </c>
      <c r="C3264" s="86" t="s">
        <v>106</v>
      </c>
      <c r="D3264" s="87">
        <v>2.1000000000000001E-2</v>
      </c>
      <c r="E3264" s="88">
        <v>331600</v>
      </c>
      <c r="F3264" s="89">
        <f>+D3264*E3264</f>
        <v>6963.6</v>
      </c>
    </row>
    <row r="3265" spans="1:6" ht="409.6" hidden="1" customHeight="1" x14ac:dyDescent="0.2"/>
    <row r="3266" spans="1:6" ht="13.5" customHeight="1" thickBot="1" x14ac:dyDescent="0.25">
      <c r="A3266" s="90" t="s">
        <v>4883</v>
      </c>
      <c r="B3266" s="91"/>
      <c r="C3266" s="92">
        <v>78.236983842010801</v>
      </c>
      <c r="D3266" s="91"/>
      <c r="E3266" s="93" t="s">
        <v>4884</v>
      </c>
      <c r="F3266" s="94">
        <v>65367</v>
      </c>
    </row>
    <row r="3267" spans="1:6" ht="0.2" customHeight="1" x14ac:dyDescent="0.2"/>
    <row r="3268" spans="1:6" ht="12.75" customHeight="1" x14ac:dyDescent="0.2">
      <c r="A3268" s="80" t="s">
        <v>4871</v>
      </c>
      <c r="B3268" s="81" t="s">
        <v>4885</v>
      </c>
      <c r="C3268" s="82" t="s">
        <v>4870</v>
      </c>
      <c r="D3268" s="82" t="s">
        <v>4873</v>
      </c>
      <c r="E3268" s="82" t="s">
        <v>4874</v>
      </c>
      <c r="F3268" s="83" t="s">
        <v>4875</v>
      </c>
    </row>
    <row r="3269" spans="1:6" ht="409.6" hidden="1" customHeight="1" x14ac:dyDescent="0.2"/>
    <row r="3270" spans="1:6" ht="25.5" customHeight="1" thickBot="1" x14ac:dyDescent="0.25">
      <c r="A3270" s="84" t="s">
        <v>4912</v>
      </c>
      <c r="B3270" s="85" t="s">
        <v>4913</v>
      </c>
      <c r="C3270" s="86" t="s">
        <v>4888</v>
      </c>
      <c r="D3270" s="87">
        <v>9.3969999999999998E-2</v>
      </c>
      <c r="E3270" s="88">
        <v>184277</v>
      </c>
      <c r="F3270" s="89">
        <f>+D3270*E3270</f>
        <v>17316.509689999999</v>
      </c>
    </row>
    <row r="3271" spans="1:6" ht="409.6" hidden="1" customHeight="1" x14ac:dyDescent="0.2"/>
    <row r="3272" spans="1:6" ht="13.5" customHeight="1" thickBot="1" x14ac:dyDescent="0.25">
      <c r="A3272" s="90" t="s">
        <v>4893</v>
      </c>
      <c r="B3272" s="91"/>
      <c r="C3272" s="92">
        <v>20.726511071214802</v>
      </c>
      <c r="D3272" s="91"/>
      <c r="E3272" s="93" t="s">
        <v>4884</v>
      </c>
      <c r="F3272" s="94">
        <v>17317</v>
      </c>
    </row>
    <row r="3273" spans="1:6" ht="0.2" customHeight="1" x14ac:dyDescent="0.2"/>
    <row r="3274" spans="1:6" ht="12.75" customHeight="1" x14ac:dyDescent="0.2">
      <c r="A3274" s="80" t="s">
        <v>4871</v>
      </c>
      <c r="B3274" s="81" t="s">
        <v>4894</v>
      </c>
      <c r="C3274" s="82" t="s">
        <v>4870</v>
      </c>
      <c r="D3274" s="82" t="s">
        <v>4873</v>
      </c>
      <c r="E3274" s="82" t="s">
        <v>4874</v>
      </c>
      <c r="F3274" s="83" t="s">
        <v>4875</v>
      </c>
    </row>
    <row r="3275" spans="1:6" ht="409.6" hidden="1" customHeight="1" x14ac:dyDescent="0.2"/>
    <row r="3276" spans="1:6" ht="25.5" customHeight="1" thickBot="1" x14ac:dyDescent="0.25">
      <c r="A3276" s="84" t="s">
        <v>4895</v>
      </c>
      <c r="B3276" s="85" t="s">
        <v>4896</v>
      </c>
      <c r="C3276" s="86" t="s">
        <v>4897</v>
      </c>
      <c r="D3276" s="87">
        <v>0.05</v>
      </c>
      <c r="E3276" s="88">
        <v>17317</v>
      </c>
      <c r="F3276" s="89">
        <f>+D3276*E3276</f>
        <v>865.85</v>
      </c>
    </row>
    <row r="3277" spans="1:6" ht="409.6" hidden="1" customHeight="1" x14ac:dyDescent="0.2"/>
    <row r="3278" spans="1:6" ht="13.5" customHeight="1" thickBot="1" x14ac:dyDescent="0.25">
      <c r="A3278" s="90" t="s">
        <v>4898</v>
      </c>
      <c r="B3278" s="91"/>
      <c r="C3278" s="92">
        <v>1.0365050867743899</v>
      </c>
      <c r="D3278" s="91"/>
      <c r="E3278" s="93" t="s">
        <v>4884</v>
      </c>
      <c r="F3278" s="94">
        <v>866</v>
      </c>
    </row>
    <row r="3279" spans="1:6" ht="0.2" customHeight="1" x14ac:dyDescent="0.2"/>
    <row r="3280" spans="1:6" ht="12.75" customHeight="1" thickBot="1" x14ac:dyDescent="0.3">
      <c r="A3280" s="157" t="s">
        <v>4909</v>
      </c>
      <c r="B3280" s="158"/>
      <c r="C3280" s="158"/>
      <c r="D3280" s="158"/>
      <c r="E3280" s="159">
        <v>83550</v>
      </c>
      <c r="F3280" s="160"/>
    </row>
    <row r="3281" spans="1:6" ht="12.75" customHeight="1" x14ac:dyDescent="0.2"/>
    <row r="3282" spans="1:6" ht="12.75" customHeight="1" x14ac:dyDescent="0.2"/>
    <row r="3283" spans="1:6" ht="409.6" hidden="1" customHeight="1" x14ac:dyDescent="0.2"/>
    <row r="3284" spans="1:6" ht="12.75" customHeight="1" x14ac:dyDescent="0.25">
      <c r="A3284" s="144" t="s">
        <v>4868</v>
      </c>
      <c r="B3284" s="145"/>
      <c r="C3284" s="145"/>
      <c r="D3284" s="145"/>
      <c r="E3284" s="146"/>
      <c r="F3284" s="147"/>
    </row>
    <row r="3285" spans="1:6" ht="12.75" customHeight="1" x14ac:dyDescent="0.2">
      <c r="A3285" s="138" t="s">
        <v>4779</v>
      </c>
      <c r="B3285" s="139"/>
      <c r="C3285" s="139"/>
      <c r="D3285" s="140"/>
      <c r="E3285" s="76" t="s">
        <v>4869</v>
      </c>
      <c r="F3285" s="77" t="s">
        <v>4870</v>
      </c>
    </row>
    <row r="3286" spans="1:6" ht="12.75" customHeight="1" x14ac:dyDescent="0.2">
      <c r="A3286" s="141"/>
      <c r="B3286" s="142"/>
      <c r="C3286" s="142"/>
      <c r="D3286" s="143"/>
      <c r="E3286" s="78" t="s">
        <v>4709</v>
      </c>
      <c r="F3286" s="79" t="s">
        <v>4376</v>
      </c>
    </row>
    <row r="3287" spans="1:6" ht="409.6" hidden="1" customHeight="1" x14ac:dyDescent="0.2"/>
    <row r="3288" spans="1:6" ht="12.75" customHeight="1" x14ac:dyDescent="0.2">
      <c r="A3288" s="80" t="s">
        <v>4871</v>
      </c>
      <c r="B3288" s="81" t="s">
        <v>4872</v>
      </c>
      <c r="C3288" s="82" t="s">
        <v>4870</v>
      </c>
      <c r="D3288" s="82" t="s">
        <v>4873</v>
      </c>
      <c r="E3288" s="82" t="s">
        <v>4874</v>
      </c>
      <c r="F3288" s="83" t="s">
        <v>4875</v>
      </c>
    </row>
    <row r="3289" spans="1:6" ht="409.6" hidden="1" customHeight="1" x14ac:dyDescent="0.2"/>
    <row r="3290" spans="1:6" ht="25.5" customHeight="1" x14ac:dyDescent="0.2">
      <c r="A3290" s="84" t="s">
        <v>5048</v>
      </c>
      <c r="B3290" s="85" t="s">
        <v>5049</v>
      </c>
      <c r="C3290" s="86" t="s">
        <v>106</v>
      </c>
      <c r="D3290" s="87">
        <v>2.9770000000000001E-2</v>
      </c>
      <c r="E3290" s="88">
        <v>331600</v>
      </c>
      <c r="F3290" s="89">
        <f>+D3290*E3290</f>
        <v>9871.732</v>
      </c>
    </row>
    <row r="3291" spans="1:6" ht="409.6" hidden="1" customHeight="1" x14ac:dyDescent="0.2"/>
    <row r="3292" spans="1:6" ht="25.5" customHeight="1" thickBot="1" x14ac:dyDescent="0.25">
      <c r="A3292" s="84" t="s">
        <v>8222</v>
      </c>
      <c r="B3292" s="85" t="s">
        <v>8223</v>
      </c>
      <c r="C3292" s="86" t="s">
        <v>9</v>
      </c>
      <c r="D3292" s="87">
        <v>1</v>
      </c>
      <c r="E3292" s="88">
        <v>202780</v>
      </c>
      <c r="F3292" s="89">
        <f>+D3292*E3292</f>
        <v>202780</v>
      </c>
    </row>
    <row r="3293" spans="1:6" ht="409.6" hidden="1" customHeight="1" x14ac:dyDescent="0.2"/>
    <row r="3294" spans="1:6" ht="13.5" customHeight="1" thickBot="1" x14ac:dyDescent="0.25">
      <c r="A3294" s="90" t="s">
        <v>4883</v>
      </c>
      <c r="B3294" s="91"/>
      <c r="C3294" s="92">
        <v>74.807925027439296</v>
      </c>
      <c r="D3294" s="91"/>
      <c r="E3294" s="93" t="s">
        <v>4884</v>
      </c>
      <c r="F3294" s="94">
        <v>212652</v>
      </c>
    </row>
    <row r="3295" spans="1:6" ht="0.2" customHeight="1" x14ac:dyDescent="0.2"/>
    <row r="3296" spans="1:6" ht="12.75" customHeight="1" x14ac:dyDescent="0.2">
      <c r="A3296" s="80" t="s">
        <v>4871</v>
      </c>
      <c r="B3296" s="81" t="s">
        <v>4885</v>
      </c>
      <c r="C3296" s="82" t="s">
        <v>4870</v>
      </c>
      <c r="D3296" s="82" t="s">
        <v>4873</v>
      </c>
      <c r="E3296" s="82" t="s">
        <v>4874</v>
      </c>
      <c r="F3296" s="83" t="s">
        <v>4875</v>
      </c>
    </row>
    <row r="3297" spans="1:6" ht="409.6" hidden="1" customHeight="1" x14ac:dyDescent="0.2"/>
    <row r="3298" spans="1:6" ht="25.5" customHeight="1" thickBot="1" x14ac:dyDescent="0.25">
      <c r="A3298" s="84" t="s">
        <v>4912</v>
      </c>
      <c r="B3298" s="85" t="s">
        <v>4913</v>
      </c>
      <c r="C3298" s="86" t="s">
        <v>4888</v>
      </c>
      <c r="D3298" s="87">
        <v>0.33333000000000002</v>
      </c>
      <c r="E3298" s="88">
        <v>184277</v>
      </c>
      <c r="F3298" s="89">
        <f>+D3298*E3298</f>
        <v>61425.052410000004</v>
      </c>
    </row>
    <row r="3299" spans="1:6" ht="409.6" hidden="1" customHeight="1" x14ac:dyDescent="0.2"/>
    <row r="3300" spans="1:6" ht="13.5" customHeight="1" thickBot="1" x14ac:dyDescent="0.25">
      <c r="A3300" s="90" t="s">
        <v>4893</v>
      </c>
      <c r="B3300" s="91"/>
      <c r="C3300" s="92">
        <v>21.608434413080801</v>
      </c>
      <c r="D3300" s="91"/>
      <c r="E3300" s="93" t="s">
        <v>4884</v>
      </c>
      <c r="F3300" s="94">
        <v>61425</v>
      </c>
    </row>
    <row r="3301" spans="1:6" ht="0.2" customHeight="1" x14ac:dyDescent="0.2"/>
    <row r="3302" spans="1:6" ht="12.75" customHeight="1" x14ac:dyDescent="0.2">
      <c r="A3302" s="80" t="s">
        <v>4871</v>
      </c>
      <c r="B3302" s="81" t="s">
        <v>4894</v>
      </c>
      <c r="C3302" s="82" t="s">
        <v>4870</v>
      </c>
      <c r="D3302" s="82" t="s">
        <v>4873</v>
      </c>
      <c r="E3302" s="82" t="s">
        <v>4874</v>
      </c>
      <c r="F3302" s="83" t="s">
        <v>4875</v>
      </c>
    </row>
    <row r="3303" spans="1:6" ht="409.6" hidden="1" customHeight="1" x14ac:dyDescent="0.2"/>
    <row r="3304" spans="1:6" ht="25.5" customHeight="1" thickBot="1" x14ac:dyDescent="0.25">
      <c r="A3304" s="84" t="s">
        <v>4895</v>
      </c>
      <c r="B3304" s="85" t="s">
        <v>4896</v>
      </c>
      <c r="C3304" s="86" t="s">
        <v>4897</v>
      </c>
      <c r="D3304" s="87">
        <v>0.05</v>
      </c>
      <c r="E3304" s="88">
        <v>61425</v>
      </c>
      <c r="F3304" s="89">
        <f>+D3304*E3304</f>
        <v>3071.25</v>
      </c>
    </row>
    <row r="3305" spans="1:6" ht="409.6" hidden="1" customHeight="1" x14ac:dyDescent="0.2"/>
    <row r="3306" spans="1:6" ht="13.5" customHeight="1" thickBot="1" x14ac:dyDescent="0.25">
      <c r="A3306" s="90" t="s">
        <v>4898</v>
      </c>
      <c r="B3306" s="91"/>
      <c r="C3306" s="92">
        <v>1.0803337742380299</v>
      </c>
      <c r="D3306" s="91"/>
      <c r="E3306" s="93" t="s">
        <v>4884</v>
      </c>
      <c r="F3306" s="94">
        <v>3071</v>
      </c>
    </row>
    <row r="3307" spans="1:6" ht="0.2" customHeight="1" x14ac:dyDescent="0.2"/>
    <row r="3308" spans="1:6" ht="12.75" customHeight="1" x14ac:dyDescent="0.2">
      <c r="A3308" s="80" t="s">
        <v>4871</v>
      </c>
      <c r="B3308" s="81" t="s">
        <v>4905</v>
      </c>
      <c r="C3308" s="82" t="s">
        <v>4870</v>
      </c>
      <c r="D3308" s="82" t="s">
        <v>4873</v>
      </c>
      <c r="E3308" s="82" t="s">
        <v>4874</v>
      </c>
      <c r="F3308" s="83" t="s">
        <v>4875</v>
      </c>
    </row>
    <row r="3309" spans="1:6" ht="409.6" hidden="1" customHeight="1" x14ac:dyDescent="0.2"/>
    <row r="3310" spans="1:6" ht="25.5" customHeight="1" thickBot="1" x14ac:dyDescent="0.25">
      <c r="A3310" s="84" t="s">
        <v>4916</v>
      </c>
      <c r="B3310" s="85" t="s">
        <v>4917</v>
      </c>
      <c r="C3310" s="86" t="s">
        <v>106</v>
      </c>
      <c r="D3310" s="87">
        <v>0.18720000000000001</v>
      </c>
      <c r="E3310" s="88">
        <v>38014</v>
      </c>
      <c r="F3310" s="89">
        <f>+D3310*E3310</f>
        <v>7116.2208000000001</v>
      </c>
    </row>
    <row r="3311" spans="1:6" ht="409.6" hidden="1" customHeight="1" x14ac:dyDescent="0.2"/>
    <row r="3312" spans="1:6" ht="13.5" customHeight="1" thickBot="1" x14ac:dyDescent="0.25">
      <c r="A3312" s="90" t="s">
        <v>4908</v>
      </c>
      <c r="B3312" s="91"/>
      <c r="C3312" s="92">
        <v>2.50330678524189</v>
      </c>
      <c r="D3312" s="91"/>
      <c r="E3312" s="93" t="s">
        <v>4884</v>
      </c>
      <c r="F3312" s="94">
        <v>7116</v>
      </c>
    </row>
    <row r="3313" spans="1:6" ht="0.2" customHeight="1" thickBot="1" x14ac:dyDescent="0.25"/>
    <row r="3314" spans="1:6" ht="12.75" customHeight="1" thickBot="1" x14ac:dyDescent="0.3">
      <c r="A3314" s="157" t="s">
        <v>4909</v>
      </c>
      <c r="B3314" s="158"/>
      <c r="C3314" s="158"/>
      <c r="D3314" s="158"/>
      <c r="E3314" s="159">
        <v>284264</v>
      </c>
      <c r="F3314" s="160"/>
    </row>
    <row r="3315" spans="1:6" ht="12.75" customHeight="1" x14ac:dyDescent="0.2"/>
    <row r="3316" spans="1:6" ht="12.75" customHeight="1" x14ac:dyDescent="0.2"/>
    <row r="3317" spans="1:6" ht="409.6" hidden="1" customHeight="1" x14ac:dyDescent="0.2"/>
    <row r="3318" spans="1:6" ht="12.75" customHeight="1" x14ac:dyDescent="0.25">
      <c r="A3318" s="144" t="s">
        <v>4868</v>
      </c>
      <c r="B3318" s="145"/>
      <c r="C3318" s="145"/>
      <c r="D3318" s="145"/>
      <c r="E3318" s="146"/>
      <c r="F3318" s="147"/>
    </row>
    <row r="3319" spans="1:6" ht="12.75" customHeight="1" x14ac:dyDescent="0.2">
      <c r="A3319" s="138" t="s">
        <v>4780</v>
      </c>
      <c r="B3319" s="139"/>
      <c r="C3319" s="139"/>
      <c r="D3319" s="140"/>
      <c r="E3319" s="76" t="s">
        <v>4869</v>
      </c>
      <c r="F3319" s="77" t="s">
        <v>4870</v>
      </c>
    </row>
    <row r="3320" spans="1:6" ht="12.75" customHeight="1" x14ac:dyDescent="0.2">
      <c r="A3320" s="141"/>
      <c r="B3320" s="142"/>
      <c r="C3320" s="142"/>
      <c r="D3320" s="143"/>
      <c r="E3320" s="78" t="s">
        <v>4711</v>
      </c>
      <c r="F3320" s="79" t="s">
        <v>263</v>
      </c>
    </row>
    <row r="3321" spans="1:6" ht="409.6" hidden="1" customHeight="1" x14ac:dyDescent="0.2"/>
    <row r="3322" spans="1:6" ht="12.75" customHeight="1" x14ac:dyDescent="0.2">
      <c r="A3322" s="80" t="s">
        <v>4871</v>
      </c>
      <c r="B3322" s="81" t="s">
        <v>4872</v>
      </c>
      <c r="C3322" s="82" t="s">
        <v>4870</v>
      </c>
      <c r="D3322" s="82" t="s">
        <v>4873</v>
      </c>
      <c r="E3322" s="82" t="s">
        <v>4874</v>
      </c>
      <c r="F3322" s="83" t="s">
        <v>4875</v>
      </c>
    </row>
    <row r="3323" spans="1:6" ht="409.6" hidden="1" customHeight="1" x14ac:dyDescent="0.2"/>
    <row r="3324" spans="1:6" ht="25.5" customHeight="1" x14ac:dyDescent="0.2">
      <c r="A3324" s="84" t="s">
        <v>5154</v>
      </c>
      <c r="B3324" s="85" t="s">
        <v>5155</v>
      </c>
      <c r="C3324" s="86" t="s">
        <v>106</v>
      </c>
      <c r="D3324" s="87">
        <v>5.5129999999999998E-2</v>
      </c>
      <c r="E3324" s="88">
        <v>405694</v>
      </c>
      <c r="F3324" s="89">
        <f>+D3324*E3324</f>
        <v>22365.910219999998</v>
      </c>
    </row>
    <row r="3325" spans="1:6" ht="409.6" hidden="1" customHeight="1" x14ac:dyDescent="0.2"/>
    <row r="3326" spans="1:6" ht="25.5" customHeight="1" x14ac:dyDescent="0.2">
      <c r="A3326" s="84" t="s">
        <v>5214</v>
      </c>
      <c r="B3326" s="85" t="s">
        <v>5215</v>
      </c>
      <c r="C3326" s="86" t="s">
        <v>117</v>
      </c>
      <c r="D3326" s="87">
        <v>3.5000000000000003E-2</v>
      </c>
      <c r="E3326" s="88">
        <v>40674</v>
      </c>
      <c r="F3326" s="89">
        <f>+D3326*E3326</f>
        <v>1423.5900000000001</v>
      </c>
    </row>
    <row r="3327" spans="1:6" ht="409.6" hidden="1" customHeight="1" x14ac:dyDescent="0.2"/>
    <row r="3328" spans="1:6" ht="25.5" customHeight="1" x14ac:dyDescent="0.2">
      <c r="A3328" s="84" t="s">
        <v>4941</v>
      </c>
      <c r="B3328" s="85" t="s">
        <v>4942</v>
      </c>
      <c r="C3328" s="86" t="s">
        <v>7</v>
      </c>
      <c r="D3328" s="87">
        <v>1.9740000000000001E-2</v>
      </c>
      <c r="E3328" s="88">
        <v>8600</v>
      </c>
      <c r="F3328" s="89">
        <f>+D3328*E3328</f>
        <v>169.76400000000001</v>
      </c>
    </row>
    <row r="3329" spans="1:6" ht="409.6" hidden="1" customHeight="1" x14ac:dyDescent="0.2"/>
    <row r="3330" spans="1:6" ht="25.5" customHeight="1" thickBot="1" x14ac:dyDescent="0.25">
      <c r="A3330" s="84" t="s">
        <v>5262</v>
      </c>
      <c r="B3330" s="85" t="s">
        <v>5263</v>
      </c>
      <c r="C3330" s="86" t="s">
        <v>7</v>
      </c>
      <c r="D3330" s="87">
        <v>1.7949999999999999</v>
      </c>
      <c r="E3330" s="88">
        <v>6637</v>
      </c>
      <c r="F3330" s="89">
        <f>+D3330*E3330</f>
        <v>11913.414999999999</v>
      </c>
    </row>
    <row r="3331" spans="1:6" ht="409.6" hidden="1" customHeight="1" x14ac:dyDescent="0.2"/>
    <row r="3332" spans="1:6" ht="13.5" customHeight="1" thickBot="1" x14ac:dyDescent="0.25">
      <c r="A3332" s="90" t="s">
        <v>4883</v>
      </c>
      <c r="B3332" s="91"/>
      <c r="C3332" s="92">
        <v>68.632815489400798</v>
      </c>
      <c r="D3332" s="91"/>
      <c r="E3332" s="93" t="s">
        <v>4884</v>
      </c>
      <c r="F3332" s="94">
        <v>35873</v>
      </c>
    </row>
    <row r="3333" spans="1:6" ht="0.2" customHeight="1" x14ac:dyDescent="0.2"/>
    <row r="3334" spans="1:6" ht="12.75" customHeight="1" x14ac:dyDescent="0.2">
      <c r="A3334" s="80" t="s">
        <v>4871</v>
      </c>
      <c r="B3334" s="81" t="s">
        <v>4885</v>
      </c>
      <c r="C3334" s="82" t="s">
        <v>4870</v>
      </c>
      <c r="D3334" s="82" t="s">
        <v>4873</v>
      </c>
      <c r="E3334" s="82" t="s">
        <v>4874</v>
      </c>
      <c r="F3334" s="83" t="s">
        <v>4875</v>
      </c>
    </row>
    <row r="3335" spans="1:6" ht="409.6" hidden="1" customHeight="1" x14ac:dyDescent="0.2"/>
    <row r="3336" spans="1:6" ht="25.5" customHeight="1" thickBot="1" x14ac:dyDescent="0.25">
      <c r="A3336" s="84" t="s">
        <v>4912</v>
      </c>
      <c r="B3336" s="85" t="s">
        <v>4913</v>
      </c>
      <c r="C3336" s="86" t="s">
        <v>4888</v>
      </c>
      <c r="D3336" s="87">
        <v>7.603E-2</v>
      </c>
      <c r="E3336" s="88">
        <v>184277</v>
      </c>
      <c r="F3336" s="89">
        <f>+D3336*E3336</f>
        <v>14010.580309999999</v>
      </c>
    </row>
    <row r="3337" spans="1:6" ht="409.6" hidden="1" customHeight="1" x14ac:dyDescent="0.2"/>
    <row r="3338" spans="1:6" ht="13.5" customHeight="1" thickBot="1" x14ac:dyDescent="0.25">
      <c r="A3338" s="90" t="s">
        <v>4893</v>
      </c>
      <c r="B3338" s="91"/>
      <c r="C3338" s="92">
        <v>26.8060763756027</v>
      </c>
      <c r="D3338" s="91"/>
      <c r="E3338" s="93" t="s">
        <v>4884</v>
      </c>
      <c r="F3338" s="94">
        <v>14011</v>
      </c>
    </row>
    <row r="3339" spans="1:6" ht="0.2" customHeight="1" x14ac:dyDescent="0.2"/>
    <row r="3340" spans="1:6" ht="12.75" customHeight="1" x14ac:dyDescent="0.2">
      <c r="A3340" s="80" t="s">
        <v>4871</v>
      </c>
      <c r="B3340" s="81" t="s">
        <v>4894</v>
      </c>
      <c r="C3340" s="82" t="s">
        <v>4870</v>
      </c>
      <c r="D3340" s="82" t="s">
        <v>4873</v>
      </c>
      <c r="E3340" s="82" t="s">
        <v>4874</v>
      </c>
      <c r="F3340" s="83" t="s">
        <v>4875</v>
      </c>
    </row>
    <row r="3341" spans="1:6" ht="409.6" hidden="1" customHeight="1" x14ac:dyDescent="0.2"/>
    <row r="3342" spans="1:6" ht="25.5" customHeight="1" thickBot="1" x14ac:dyDescent="0.25">
      <c r="A3342" s="84" t="s">
        <v>4895</v>
      </c>
      <c r="B3342" s="85" t="s">
        <v>4896</v>
      </c>
      <c r="C3342" s="86" t="s">
        <v>4897</v>
      </c>
      <c r="D3342" s="87">
        <v>0.05</v>
      </c>
      <c r="E3342" s="88">
        <v>14011</v>
      </c>
      <c r="F3342" s="89">
        <f>+D3342*E3342</f>
        <v>700.55000000000007</v>
      </c>
    </row>
    <row r="3343" spans="1:6" ht="409.6" hidden="1" customHeight="1" x14ac:dyDescent="0.2"/>
    <row r="3344" spans="1:6" ht="13.5" customHeight="1" thickBot="1" x14ac:dyDescent="0.25">
      <c r="A3344" s="90" t="s">
        <v>4898</v>
      </c>
      <c r="B3344" s="91"/>
      <c r="C3344" s="92">
        <v>1.34116476620494</v>
      </c>
      <c r="D3344" s="91"/>
      <c r="E3344" s="93" t="s">
        <v>4884</v>
      </c>
      <c r="F3344" s="94">
        <v>701</v>
      </c>
    </row>
    <row r="3345" spans="1:6" ht="0.2" customHeight="1" x14ac:dyDescent="0.2"/>
    <row r="3346" spans="1:6" ht="12.75" customHeight="1" x14ac:dyDescent="0.2">
      <c r="A3346" s="80" t="s">
        <v>4871</v>
      </c>
      <c r="B3346" s="81" t="s">
        <v>4899</v>
      </c>
      <c r="C3346" s="82" t="s">
        <v>4870</v>
      </c>
      <c r="D3346" s="82" t="s">
        <v>4873</v>
      </c>
      <c r="E3346" s="82" t="s">
        <v>4874</v>
      </c>
      <c r="F3346" s="83" t="s">
        <v>4875</v>
      </c>
    </row>
    <row r="3347" spans="1:6" ht="409.6" hidden="1" customHeight="1" x14ac:dyDescent="0.2"/>
    <row r="3348" spans="1:6" ht="25.5" customHeight="1" thickBot="1" x14ac:dyDescent="0.25">
      <c r="A3348" s="84" t="s">
        <v>5166</v>
      </c>
      <c r="B3348" s="85" t="s">
        <v>5167</v>
      </c>
      <c r="C3348" s="86" t="s">
        <v>109</v>
      </c>
      <c r="D3348" s="87">
        <v>6.25E-2</v>
      </c>
      <c r="E3348" s="88">
        <v>26925</v>
      </c>
      <c r="F3348" s="89">
        <f>+D3348*E3348</f>
        <v>1682.8125</v>
      </c>
    </row>
    <row r="3349" spans="1:6" ht="409.6" hidden="1" customHeight="1" x14ac:dyDescent="0.2"/>
    <row r="3350" spans="1:6" ht="13.5" customHeight="1" thickBot="1" x14ac:dyDescent="0.25">
      <c r="A3350" s="90" t="s">
        <v>4904</v>
      </c>
      <c r="B3350" s="91"/>
      <c r="C3350" s="92">
        <v>3.2199433687916099</v>
      </c>
      <c r="D3350" s="91"/>
      <c r="E3350" s="93" t="s">
        <v>4884</v>
      </c>
      <c r="F3350" s="94">
        <v>1683</v>
      </c>
    </row>
    <row r="3351" spans="1:6" ht="0.2" customHeight="1" x14ac:dyDescent="0.2"/>
    <row r="3352" spans="1:6" ht="12.75" customHeight="1" thickBot="1" x14ac:dyDescent="0.3">
      <c r="A3352" s="157" t="s">
        <v>4909</v>
      </c>
      <c r="B3352" s="158"/>
      <c r="C3352" s="158"/>
      <c r="D3352" s="158"/>
      <c r="E3352" s="159">
        <v>52268</v>
      </c>
      <c r="F3352" s="160"/>
    </row>
    <row r="3353" spans="1:6" ht="12.75" customHeight="1" x14ac:dyDescent="0.2"/>
    <row r="3354" spans="1:6" ht="12.75" customHeight="1" x14ac:dyDescent="0.2"/>
    <row r="3355" spans="1:6" ht="409.6" hidden="1" customHeight="1" x14ac:dyDescent="0.2"/>
    <row r="3356" spans="1:6" ht="12.75" customHeight="1" x14ac:dyDescent="0.25">
      <c r="A3356" s="144" t="s">
        <v>4868</v>
      </c>
      <c r="B3356" s="145"/>
      <c r="C3356" s="145"/>
      <c r="D3356" s="145"/>
      <c r="E3356" s="146"/>
      <c r="F3356" s="147"/>
    </row>
    <row r="3357" spans="1:6" ht="12.75" customHeight="1" x14ac:dyDescent="0.2">
      <c r="A3357" s="138" t="s">
        <v>4781</v>
      </c>
      <c r="B3357" s="139"/>
      <c r="C3357" s="139"/>
      <c r="D3357" s="140"/>
      <c r="E3357" s="76" t="s">
        <v>4869</v>
      </c>
      <c r="F3357" s="77" t="s">
        <v>4870</v>
      </c>
    </row>
    <row r="3358" spans="1:6" ht="12.75" customHeight="1" x14ac:dyDescent="0.2">
      <c r="A3358" s="141"/>
      <c r="B3358" s="142"/>
      <c r="C3358" s="142"/>
      <c r="D3358" s="143"/>
      <c r="E3358" s="78" t="s">
        <v>9057</v>
      </c>
      <c r="F3358" s="79" t="s">
        <v>263</v>
      </c>
    </row>
    <row r="3359" spans="1:6" ht="409.6" hidden="1" customHeight="1" x14ac:dyDescent="0.2"/>
    <row r="3360" spans="1:6" ht="12.75" customHeight="1" x14ac:dyDescent="0.2">
      <c r="A3360" s="80" t="s">
        <v>4871</v>
      </c>
      <c r="B3360" s="81" t="s">
        <v>4872</v>
      </c>
      <c r="C3360" s="82" t="s">
        <v>4870</v>
      </c>
      <c r="D3360" s="82" t="s">
        <v>4873</v>
      </c>
      <c r="E3360" s="82" t="s">
        <v>4874</v>
      </c>
      <c r="F3360" s="83" t="s">
        <v>4875</v>
      </c>
    </row>
    <row r="3361" spans="1:6" ht="409.6" hidden="1" customHeight="1" x14ac:dyDescent="0.2"/>
    <row r="3362" spans="1:6" ht="25.5" customHeight="1" x14ac:dyDescent="0.2">
      <c r="A3362" s="84" t="s">
        <v>5154</v>
      </c>
      <c r="B3362" s="85" t="s">
        <v>5155</v>
      </c>
      <c r="C3362" s="86" t="s">
        <v>106</v>
      </c>
      <c r="D3362" s="87">
        <v>3.15E-2</v>
      </c>
      <c r="E3362" s="88">
        <v>405694</v>
      </c>
      <c r="F3362" s="89">
        <f>+D3362*E3362</f>
        <v>12779.361000000001</v>
      </c>
    </row>
    <row r="3363" spans="1:6" ht="409.6" hidden="1" customHeight="1" x14ac:dyDescent="0.2"/>
    <row r="3364" spans="1:6" ht="25.5" customHeight="1" thickBot="1" x14ac:dyDescent="0.25">
      <c r="A3364" s="84" t="s">
        <v>5214</v>
      </c>
      <c r="B3364" s="85" t="s">
        <v>5215</v>
      </c>
      <c r="C3364" s="86" t="s">
        <v>117</v>
      </c>
      <c r="D3364" s="87">
        <v>0.03</v>
      </c>
      <c r="E3364" s="88">
        <v>40674</v>
      </c>
      <c r="F3364" s="89">
        <f>+D3364*E3364</f>
        <v>1220.22</v>
      </c>
    </row>
    <row r="3365" spans="1:6" ht="409.6" hidden="1" customHeight="1" x14ac:dyDescent="0.2"/>
    <row r="3366" spans="1:6" ht="13.5" customHeight="1" thickBot="1" x14ac:dyDescent="0.25">
      <c r="A3366" s="90" t="s">
        <v>4883</v>
      </c>
      <c r="B3366" s="91"/>
      <c r="C3366" s="92">
        <v>55.2076349725914</v>
      </c>
      <c r="D3366" s="91"/>
      <c r="E3366" s="93" t="s">
        <v>4884</v>
      </c>
      <c r="F3366" s="94">
        <v>13999</v>
      </c>
    </row>
    <row r="3367" spans="1:6" ht="0.2" customHeight="1" x14ac:dyDescent="0.2"/>
    <row r="3368" spans="1:6" ht="12.75" customHeight="1" x14ac:dyDescent="0.2">
      <c r="A3368" s="80" t="s">
        <v>4871</v>
      </c>
      <c r="B3368" s="81" t="s">
        <v>4885</v>
      </c>
      <c r="C3368" s="82" t="s">
        <v>4870</v>
      </c>
      <c r="D3368" s="82" t="s">
        <v>4873</v>
      </c>
      <c r="E3368" s="82" t="s">
        <v>4874</v>
      </c>
      <c r="F3368" s="83" t="s">
        <v>4875</v>
      </c>
    </row>
    <row r="3369" spans="1:6" ht="409.6" hidden="1" customHeight="1" x14ac:dyDescent="0.2"/>
    <row r="3370" spans="1:6" ht="25.5" customHeight="1" thickBot="1" x14ac:dyDescent="0.25">
      <c r="A3370" s="84" t="s">
        <v>4912</v>
      </c>
      <c r="B3370" s="85" t="s">
        <v>4913</v>
      </c>
      <c r="C3370" s="86" t="s">
        <v>4888</v>
      </c>
      <c r="D3370" s="87">
        <v>0.05</v>
      </c>
      <c r="E3370" s="88">
        <v>184277</v>
      </c>
      <c r="F3370" s="89">
        <f>+D3370*E3370</f>
        <v>9213.85</v>
      </c>
    </row>
    <row r="3371" spans="1:6" ht="409.6" hidden="1" customHeight="1" x14ac:dyDescent="0.2"/>
    <row r="3372" spans="1:6" ht="13.5" customHeight="1" thickBot="1" x14ac:dyDescent="0.25">
      <c r="A3372" s="90" t="s">
        <v>4893</v>
      </c>
      <c r="B3372" s="91"/>
      <c r="C3372" s="92">
        <v>36.337106124541499</v>
      </c>
      <c r="D3372" s="91"/>
      <c r="E3372" s="93" t="s">
        <v>4884</v>
      </c>
      <c r="F3372" s="94">
        <v>9214</v>
      </c>
    </row>
    <row r="3373" spans="1:6" ht="0.2" customHeight="1" x14ac:dyDescent="0.2"/>
    <row r="3374" spans="1:6" ht="12.75" customHeight="1" x14ac:dyDescent="0.2">
      <c r="A3374" s="80" t="s">
        <v>4871</v>
      </c>
      <c r="B3374" s="81" t="s">
        <v>4894</v>
      </c>
      <c r="C3374" s="82" t="s">
        <v>4870</v>
      </c>
      <c r="D3374" s="82" t="s">
        <v>4873</v>
      </c>
      <c r="E3374" s="82" t="s">
        <v>4874</v>
      </c>
      <c r="F3374" s="83" t="s">
        <v>4875</v>
      </c>
    </row>
    <row r="3375" spans="1:6" ht="409.6" hidden="1" customHeight="1" x14ac:dyDescent="0.2"/>
    <row r="3376" spans="1:6" ht="25.5" customHeight="1" thickBot="1" x14ac:dyDescent="0.25">
      <c r="A3376" s="84" t="s">
        <v>4895</v>
      </c>
      <c r="B3376" s="85" t="s">
        <v>4896</v>
      </c>
      <c r="C3376" s="86" t="s">
        <v>4897</v>
      </c>
      <c r="D3376" s="87">
        <v>0.05</v>
      </c>
      <c r="E3376" s="88">
        <v>9214</v>
      </c>
      <c r="F3376" s="89">
        <f>+D3376*E3376</f>
        <v>460.70000000000005</v>
      </c>
    </row>
    <row r="3377" spans="1:6" ht="409.6" hidden="1" customHeight="1" x14ac:dyDescent="0.2"/>
    <row r="3378" spans="1:6" ht="13.5" customHeight="1" thickBot="1" x14ac:dyDescent="0.25">
      <c r="A3378" s="90" t="s">
        <v>4898</v>
      </c>
      <c r="B3378" s="91"/>
      <c r="C3378" s="92">
        <v>1.81803841148401</v>
      </c>
      <c r="D3378" s="91"/>
      <c r="E3378" s="93" t="s">
        <v>4884</v>
      </c>
      <c r="F3378" s="94">
        <v>461</v>
      </c>
    </row>
    <row r="3379" spans="1:6" ht="0.2" customHeight="1" x14ac:dyDescent="0.2"/>
    <row r="3380" spans="1:6" ht="12.75" customHeight="1" x14ac:dyDescent="0.2">
      <c r="A3380" s="80" t="s">
        <v>4871</v>
      </c>
      <c r="B3380" s="81" t="s">
        <v>4899</v>
      </c>
      <c r="C3380" s="82" t="s">
        <v>4870</v>
      </c>
      <c r="D3380" s="82" t="s">
        <v>4873</v>
      </c>
      <c r="E3380" s="82" t="s">
        <v>4874</v>
      </c>
      <c r="F3380" s="83" t="s">
        <v>4875</v>
      </c>
    </row>
    <row r="3381" spans="1:6" ht="409.6" hidden="1" customHeight="1" x14ac:dyDescent="0.2"/>
    <row r="3382" spans="1:6" ht="25.5" customHeight="1" thickBot="1" x14ac:dyDescent="0.25">
      <c r="A3382" s="84" t="s">
        <v>5166</v>
      </c>
      <c r="B3382" s="85" t="s">
        <v>5167</v>
      </c>
      <c r="C3382" s="86" t="s">
        <v>109</v>
      </c>
      <c r="D3382" s="87">
        <v>6.25E-2</v>
      </c>
      <c r="E3382" s="88">
        <v>26925</v>
      </c>
      <c r="F3382" s="89">
        <f>+D3382*E3382</f>
        <v>1682.8125</v>
      </c>
    </row>
    <row r="3383" spans="1:6" ht="409.6" hidden="1" customHeight="1" x14ac:dyDescent="0.2"/>
    <row r="3384" spans="1:6" ht="13.5" customHeight="1" thickBot="1" x14ac:dyDescent="0.25">
      <c r="A3384" s="90" t="s">
        <v>4904</v>
      </c>
      <c r="B3384" s="91"/>
      <c r="C3384" s="92">
        <v>6.6372204913830499</v>
      </c>
      <c r="D3384" s="91"/>
      <c r="E3384" s="93" t="s">
        <v>4884</v>
      </c>
      <c r="F3384" s="94">
        <v>1683</v>
      </c>
    </row>
    <row r="3385" spans="1:6" ht="0.2" customHeight="1" thickBot="1" x14ac:dyDescent="0.25"/>
    <row r="3386" spans="1:6" ht="12.75" customHeight="1" thickBot="1" x14ac:dyDescent="0.3">
      <c r="A3386" s="157" t="s">
        <v>4909</v>
      </c>
      <c r="B3386" s="158"/>
      <c r="C3386" s="158"/>
      <c r="D3386" s="158"/>
      <c r="E3386" s="159">
        <v>25357</v>
      </c>
      <c r="F3386" s="160"/>
    </row>
    <row r="3387" spans="1:6" ht="12.75" customHeight="1" x14ac:dyDescent="0.2"/>
    <row r="3388" spans="1:6" ht="12.75" customHeight="1" x14ac:dyDescent="0.2"/>
    <row r="3389" spans="1:6" ht="409.6" hidden="1" customHeight="1" x14ac:dyDescent="0.2"/>
    <row r="3390" spans="1:6" ht="12.75" customHeight="1" x14ac:dyDescent="0.25">
      <c r="A3390" s="144" t="s">
        <v>4868</v>
      </c>
      <c r="B3390" s="145"/>
      <c r="C3390" s="145"/>
      <c r="D3390" s="145"/>
      <c r="E3390" s="146"/>
      <c r="F3390" s="147"/>
    </row>
    <row r="3391" spans="1:6" ht="12.75" customHeight="1" x14ac:dyDescent="0.2">
      <c r="A3391" s="138" t="s">
        <v>4782</v>
      </c>
      <c r="B3391" s="139"/>
      <c r="C3391" s="139"/>
      <c r="D3391" s="140"/>
      <c r="E3391" s="76" t="s">
        <v>4869</v>
      </c>
      <c r="F3391" s="77" t="s">
        <v>4870</v>
      </c>
    </row>
    <row r="3392" spans="1:6" ht="12.75" customHeight="1" x14ac:dyDescent="0.2">
      <c r="A3392" s="141"/>
      <c r="B3392" s="142"/>
      <c r="C3392" s="142"/>
      <c r="D3392" s="143"/>
      <c r="E3392" s="78" t="s">
        <v>9058</v>
      </c>
      <c r="F3392" s="79" t="s">
        <v>263</v>
      </c>
    </row>
    <row r="3393" spans="1:6" ht="409.6" hidden="1" customHeight="1" x14ac:dyDescent="0.2"/>
    <row r="3394" spans="1:6" ht="12.75" customHeight="1" x14ac:dyDescent="0.2">
      <c r="A3394" s="80" t="s">
        <v>4871</v>
      </c>
      <c r="B3394" s="81" t="s">
        <v>4872</v>
      </c>
      <c r="C3394" s="82" t="s">
        <v>4870</v>
      </c>
      <c r="D3394" s="82" t="s">
        <v>4873</v>
      </c>
      <c r="E3394" s="82" t="s">
        <v>4874</v>
      </c>
      <c r="F3394" s="83" t="s">
        <v>4875</v>
      </c>
    </row>
    <row r="3395" spans="1:6" ht="409.6" hidden="1" customHeight="1" x14ac:dyDescent="0.2"/>
    <row r="3396" spans="1:6" ht="25.5" customHeight="1" x14ac:dyDescent="0.2">
      <c r="A3396" s="84" t="s">
        <v>5154</v>
      </c>
      <c r="B3396" s="85" t="s">
        <v>5155</v>
      </c>
      <c r="C3396" s="86" t="s">
        <v>106</v>
      </c>
      <c r="D3396" s="87">
        <v>3.9379999999999998E-2</v>
      </c>
      <c r="E3396" s="88">
        <v>405694</v>
      </c>
      <c r="F3396" s="89">
        <f>+D3396*E3396</f>
        <v>15976.229719999999</v>
      </c>
    </row>
    <row r="3397" spans="1:6" ht="409.6" hidden="1" customHeight="1" x14ac:dyDescent="0.2"/>
    <row r="3398" spans="1:6" ht="25.5" customHeight="1" x14ac:dyDescent="0.2">
      <c r="A3398" s="84" t="s">
        <v>4881</v>
      </c>
      <c r="B3398" s="85" t="s">
        <v>4882</v>
      </c>
      <c r="C3398" s="86" t="s">
        <v>9</v>
      </c>
      <c r="D3398" s="87">
        <v>0.4</v>
      </c>
      <c r="E3398" s="88">
        <v>8900</v>
      </c>
      <c r="F3398" s="89">
        <f>+D3398*E3398</f>
        <v>3560</v>
      </c>
    </row>
    <row r="3399" spans="1:6" ht="409.6" hidden="1" customHeight="1" x14ac:dyDescent="0.2"/>
    <row r="3400" spans="1:6" ht="25.5" customHeight="1" x14ac:dyDescent="0.2">
      <c r="A3400" s="84" t="s">
        <v>5160</v>
      </c>
      <c r="B3400" s="85" t="s">
        <v>5161</v>
      </c>
      <c r="C3400" s="86" t="s">
        <v>9</v>
      </c>
      <c r="D3400" s="87">
        <v>6.6669999999999993E-2</v>
      </c>
      <c r="E3400" s="88">
        <v>155918</v>
      </c>
      <c r="F3400" s="89">
        <f>+D3400*E3400</f>
        <v>10395.053059999998</v>
      </c>
    </row>
    <row r="3401" spans="1:6" ht="409.6" hidden="1" customHeight="1" x14ac:dyDescent="0.2"/>
    <row r="3402" spans="1:6" ht="25.5" customHeight="1" x14ac:dyDescent="0.2">
      <c r="A3402" s="84" t="s">
        <v>4876</v>
      </c>
      <c r="B3402" s="85" t="s">
        <v>4877</v>
      </c>
      <c r="C3402" s="86" t="s">
        <v>1212</v>
      </c>
      <c r="D3402" s="87">
        <v>0.1</v>
      </c>
      <c r="E3402" s="88">
        <v>3690</v>
      </c>
      <c r="F3402" s="89">
        <f>+D3402*E3402</f>
        <v>369</v>
      </c>
    </row>
    <row r="3403" spans="1:6" ht="409.6" hidden="1" customHeight="1" x14ac:dyDescent="0.2"/>
    <row r="3404" spans="1:6" ht="25.5" customHeight="1" thickBot="1" x14ac:dyDescent="0.25">
      <c r="A3404" s="84" t="s">
        <v>5450</v>
      </c>
      <c r="B3404" s="85" t="s">
        <v>5451</v>
      </c>
      <c r="C3404" s="86" t="s">
        <v>7</v>
      </c>
      <c r="D3404" s="87">
        <v>0.05</v>
      </c>
      <c r="E3404" s="88">
        <v>15900</v>
      </c>
      <c r="F3404" s="89">
        <f>+D3404*E3404</f>
        <v>795</v>
      </c>
    </row>
    <row r="3405" spans="1:6" ht="409.6" hidden="1" customHeight="1" x14ac:dyDescent="0.2"/>
    <row r="3406" spans="1:6" ht="13.5" customHeight="1" thickBot="1" x14ac:dyDescent="0.25">
      <c r="A3406" s="90" t="s">
        <v>4883</v>
      </c>
      <c r="B3406" s="91"/>
      <c r="C3406" s="92">
        <v>65.646969409082303</v>
      </c>
      <c r="D3406" s="91"/>
      <c r="E3406" s="93" t="s">
        <v>4884</v>
      </c>
      <c r="F3406" s="94">
        <v>31095</v>
      </c>
    </row>
    <row r="3407" spans="1:6" ht="0.2" customHeight="1" x14ac:dyDescent="0.2"/>
    <row r="3408" spans="1:6" ht="12.75" customHeight="1" x14ac:dyDescent="0.2">
      <c r="A3408" s="80" t="s">
        <v>4871</v>
      </c>
      <c r="B3408" s="81" t="s">
        <v>4885</v>
      </c>
      <c r="C3408" s="82" t="s">
        <v>4870</v>
      </c>
      <c r="D3408" s="82" t="s">
        <v>4873</v>
      </c>
      <c r="E3408" s="82" t="s">
        <v>4874</v>
      </c>
      <c r="F3408" s="83" t="s">
        <v>4875</v>
      </c>
    </row>
    <row r="3409" spans="1:6" ht="409.6" hidden="1" customHeight="1" x14ac:dyDescent="0.2"/>
    <row r="3410" spans="1:6" ht="25.5" customHeight="1" thickBot="1" x14ac:dyDescent="0.25">
      <c r="A3410" s="84" t="s">
        <v>5284</v>
      </c>
      <c r="B3410" s="85" t="s">
        <v>5285</v>
      </c>
      <c r="C3410" s="86" t="s">
        <v>4888</v>
      </c>
      <c r="D3410" s="87">
        <v>6.25E-2</v>
      </c>
      <c r="E3410" s="88">
        <v>222303</v>
      </c>
      <c r="F3410" s="89">
        <f>+D3410*E3410</f>
        <v>13893.9375</v>
      </c>
    </row>
    <row r="3411" spans="1:6" ht="409.6" hidden="1" customHeight="1" x14ac:dyDescent="0.2"/>
    <row r="3412" spans="1:6" ht="13.5" customHeight="1" thickBot="1" x14ac:dyDescent="0.25">
      <c r="A3412" s="90" t="s">
        <v>4893</v>
      </c>
      <c r="B3412" s="91"/>
      <c r="C3412" s="92">
        <v>29.3326577575105</v>
      </c>
      <c r="D3412" s="91"/>
      <c r="E3412" s="93" t="s">
        <v>4884</v>
      </c>
      <c r="F3412" s="94">
        <v>13894</v>
      </c>
    </row>
    <row r="3413" spans="1:6" ht="0.2" customHeight="1" x14ac:dyDescent="0.2"/>
    <row r="3414" spans="1:6" ht="12.75" customHeight="1" x14ac:dyDescent="0.2">
      <c r="A3414" s="80" t="s">
        <v>4871</v>
      </c>
      <c r="B3414" s="81" t="s">
        <v>4894</v>
      </c>
      <c r="C3414" s="82" t="s">
        <v>4870</v>
      </c>
      <c r="D3414" s="82" t="s">
        <v>4873</v>
      </c>
      <c r="E3414" s="82" t="s">
        <v>4874</v>
      </c>
      <c r="F3414" s="83" t="s">
        <v>4875</v>
      </c>
    </row>
    <row r="3415" spans="1:6" ht="409.6" hidden="1" customHeight="1" x14ac:dyDescent="0.2"/>
    <row r="3416" spans="1:6" ht="25.5" customHeight="1" thickBot="1" x14ac:dyDescent="0.25">
      <c r="A3416" s="84" t="s">
        <v>4895</v>
      </c>
      <c r="B3416" s="85" t="s">
        <v>4896</v>
      </c>
      <c r="C3416" s="86" t="s">
        <v>4897</v>
      </c>
      <c r="D3416" s="87">
        <v>0.05</v>
      </c>
      <c r="E3416" s="88">
        <v>13894</v>
      </c>
      <c r="F3416" s="89">
        <f>+D3416*E3416</f>
        <v>694.7</v>
      </c>
    </row>
    <row r="3417" spans="1:6" ht="409.6" hidden="1" customHeight="1" x14ac:dyDescent="0.2"/>
    <row r="3418" spans="1:6" ht="13.5" customHeight="1" thickBot="1" x14ac:dyDescent="0.25">
      <c r="A3418" s="90" t="s">
        <v>4898</v>
      </c>
      <c r="B3418" s="91"/>
      <c r="C3418" s="92">
        <v>1.4672662402094301</v>
      </c>
      <c r="D3418" s="91"/>
      <c r="E3418" s="93" t="s">
        <v>4884</v>
      </c>
      <c r="F3418" s="94">
        <v>695</v>
      </c>
    </row>
    <row r="3419" spans="1:6" ht="0.2" customHeight="1" x14ac:dyDescent="0.2"/>
    <row r="3420" spans="1:6" ht="12.75" customHeight="1" x14ac:dyDescent="0.2">
      <c r="A3420" s="80" t="s">
        <v>4871</v>
      </c>
      <c r="B3420" s="81" t="s">
        <v>4899</v>
      </c>
      <c r="C3420" s="82" t="s">
        <v>4870</v>
      </c>
      <c r="D3420" s="82" t="s">
        <v>4873</v>
      </c>
      <c r="E3420" s="82" t="s">
        <v>4874</v>
      </c>
      <c r="F3420" s="83" t="s">
        <v>4875</v>
      </c>
    </row>
    <row r="3421" spans="1:6" ht="409.6" hidden="1" customHeight="1" x14ac:dyDescent="0.2"/>
    <row r="3422" spans="1:6" ht="25.5" customHeight="1" thickBot="1" x14ac:dyDescent="0.25">
      <c r="A3422" s="84" t="s">
        <v>5166</v>
      </c>
      <c r="B3422" s="85" t="s">
        <v>5167</v>
      </c>
      <c r="C3422" s="86" t="s">
        <v>109</v>
      </c>
      <c r="D3422" s="87">
        <v>6.25E-2</v>
      </c>
      <c r="E3422" s="88">
        <v>26925</v>
      </c>
      <c r="F3422" s="89">
        <f>+D3422*E3422</f>
        <v>1682.8125</v>
      </c>
    </row>
    <row r="3423" spans="1:6" ht="409.6" hidden="1" customHeight="1" x14ac:dyDescent="0.2"/>
    <row r="3424" spans="1:6" ht="13.5" customHeight="1" thickBot="1" x14ac:dyDescent="0.25">
      <c r="A3424" s="90" t="s">
        <v>4904</v>
      </c>
      <c r="B3424" s="91"/>
      <c r="C3424" s="92">
        <v>3.5531065931977999</v>
      </c>
      <c r="D3424" s="91"/>
      <c r="E3424" s="93" t="s">
        <v>4884</v>
      </c>
      <c r="F3424" s="94">
        <v>1683</v>
      </c>
    </row>
    <row r="3425" spans="1:6" ht="0.2" customHeight="1" x14ac:dyDescent="0.2"/>
    <row r="3426" spans="1:6" ht="12.75" customHeight="1" thickBot="1" x14ac:dyDescent="0.3">
      <c r="A3426" s="157" t="s">
        <v>4909</v>
      </c>
      <c r="B3426" s="158"/>
      <c r="C3426" s="158"/>
      <c r="D3426" s="158"/>
      <c r="E3426" s="159">
        <v>47367</v>
      </c>
      <c r="F3426" s="160"/>
    </row>
    <row r="3427" spans="1:6" ht="12.75" customHeight="1" x14ac:dyDescent="0.2"/>
    <row r="3428" spans="1:6" ht="12.75" customHeight="1" x14ac:dyDescent="0.2"/>
    <row r="3429" spans="1:6" ht="409.6" hidden="1" customHeight="1" x14ac:dyDescent="0.2"/>
    <row r="3430" spans="1:6" ht="12.75" customHeight="1" x14ac:dyDescent="0.25">
      <c r="A3430" s="144" t="s">
        <v>4868</v>
      </c>
      <c r="B3430" s="145"/>
      <c r="C3430" s="145"/>
      <c r="D3430" s="145"/>
      <c r="E3430" s="146"/>
      <c r="F3430" s="147"/>
    </row>
    <row r="3431" spans="1:6" ht="12.75" customHeight="1" x14ac:dyDescent="0.2">
      <c r="A3431" s="138" t="s">
        <v>4783</v>
      </c>
      <c r="B3431" s="139"/>
      <c r="C3431" s="139"/>
      <c r="D3431" s="140"/>
      <c r="E3431" s="76" t="s">
        <v>4869</v>
      </c>
      <c r="F3431" s="77" t="s">
        <v>4870</v>
      </c>
    </row>
    <row r="3432" spans="1:6" ht="12.75" customHeight="1" x14ac:dyDescent="0.2">
      <c r="A3432" s="141"/>
      <c r="B3432" s="142"/>
      <c r="C3432" s="142"/>
      <c r="D3432" s="143"/>
      <c r="E3432" s="78" t="s">
        <v>9059</v>
      </c>
      <c r="F3432" s="79" t="s">
        <v>117</v>
      </c>
    </row>
    <row r="3433" spans="1:6" ht="409.6" hidden="1" customHeight="1" x14ac:dyDescent="0.2"/>
    <row r="3434" spans="1:6" ht="12.75" customHeight="1" x14ac:dyDescent="0.2">
      <c r="A3434" s="80" t="s">
        <v>4871</v>
      </c>
      <c r="B3434" s="81" t="s">
        <v>4872</v>
      </c>
      <c r="C3434" s="82" t="s">
        <v>4870</v>
      </c>
      <c r="D3434" s="82" t="s">
        <v>4873</v>
      </c>
      <c r="E3434" s="82" t="s">
        <v>4874</v>
      </c>
      <c r="F3434" s="83" t="s">
        <v>4875</v>
      </c>
    </row>
    <row r="3435" spans="1:6" ht="409.6" hidden="1" customHeight="1" x14ac:dyDescent="0.2"/>
    <row r="3436" spans="1:6" ht="25.5" customHeight="1" x14ac:dyDescent="0.2">
      <c r="A3436" s="84" t="s">
        <v>8224</v>
      </c>
      <c r="B3436" s="85" t="s">
        <v>8225</v>
      </c>
      <c r="C3436" s="86" t="s">
        <v>117</v>
      </c>
      <c r="D3436" s="87">
        <v>1</v>
      </c>
      <c r="E3436" s="88">
        <v>4000</v>
      </c>
      <c r="F3436" s="89">
        <f>+D3436*E3436</f>
        <v>4000</v>
      </c>
    </row>
    <row r="3437" spans="1:6" ht="409.6" hidden="1" customHeight="1" x14ac:dyDescent="0.2"/>
    <row r="3438" spans="1:6" ht="25.5" customHeight="1" x14ac:dyDescent="0.2">
      <c r="A3438" s="84" t="s">
        <v>8226</v>
      </c>
      <c r="B3438" s="85" t="s">
        <v>8227</v>
      </c>
      <c r="C3438" s="86" t="s">
        <v>263</v>
      </c>
      <c r="D3438" s="87">
        <v>4</v>
      </c>
      <c r="E3438" s="88">
        <v>3220</v>
      </c>
      <c r="F3438" s="89">
        <f>+D3438*E3438</f>
        <v>12880</v>
      </c>
    </row>
    <row r="3439" spans="1:6" ht="409.6" hidden="1" customHeight="1" x14ac:dyDescent="0.2"/>
    <row r="3440" spans="1:6" ht="25.5" customHeight="1" thickBot="1" x14ac:dyDescent="0.25">
      <c r="A3440" s="84" t="s">
        <v>8228</v>
      </c>
      <c r="B3440" s="85" t="s">
        <v>8229</v>
      </c>
      <c r="C3440" s="86" t="s">
        <v>9</v>
      </c>
      <c r="D3440" s="87">
        <v>24</v>
      </c>
      <c r="E3440" s="88">
        <v>450</v>
      </c>
      <c r="F3440" s="89">
        <f>+D3440*E3440</f>
        <v>10800</v>
      </c>
    </row>
    <row r="3441" spans="1:6" ht="409.6" hidden="1" customHeight="1" x14ac:dyDescent="0.2"/>
    <row r="3442" spans="1:6" ht="13.5" customHeight="1" thickBot="1" x14ac:dyDescent="0.25">
      <c r="A3442" s="90" t="s">
        <v>4883</v>
      </c>
      <c r="B3442" s="91"/>
      <c r="C3442" s="92">
        <v>52.975062678226301</v>
      </c>
      <c r="D3442" s="91"/>
      <c r="E3442" s="93" t="s">
        <v>4884</v>
      </c>
      <c r="F3442" s="94">
        <v>27680</v>
      </c>
    </row>
    <row r="3443" spans="1:6" ht="0.2" customHeight="1" x14ac:dyDescent="0.2"/>
    <row r="3444" spans="1:6" ht="12.75" customHeight="1" x14ac:dyDescent="0.2">
      <c r="A3444" s="80" t="s">
        <v>4871</v>
      </c>
      <c r="B3444" s="81" t="s">
        <v>4885</v>
      </c>
      <c r="C3444" s="82" t="s">
        <v>4870</v>
      </c>
      <c r="D3444" s="82" t="s">
        <v>4873</v>
      </c>
      <c r="E3444" s="82" t="s">
        <v>4874</v>
      </c>
      <c r="F3444" s="83" t="s">
        <v>4875</v>
      </c>
    </row>
    <row r="3445" spans="1:6" ht="409.6" hidden="1" customHeight="1" x14ac:dyDescent="0.2"/>
    <row r="3446" spans="1:6" ht="25.5" customHeight="1" thickBot="1" x14ac:dyDescent="0.25">
      <c r="A3446" s="84" t="s">
        <v>5046</v>
      </c>
      <c r="B3446" s="85" t="s">
        <v>5047</v>
      </c>
      <c r="C3446" s="86" t="s">
        <v>4888</v>
      </c>
      <c r="D3446" s="87">
        <v>0.16667000000000001</v>
      </c>
      <c r="E3446" s="88">
        <v>140402</v>
      </c>
      <c r="F3446" s="89">
        <f>+D3446*E3446</f>
        <v>23400.801340000002</v>
      </c>
    </row>
    <row r="3447" spans="1:6" ht="409.6" hidden="1" customHeight="1" x14ac:dyDescent="0.2"/>
    <row r="3448" spans="1:6" ht="13.5" customHeight="1" thickBot="1" x14ac:dyDescent="0.25">
      <c r="A3448" s="90" t="s">
        <v>4893</v>
      </c>
      <c r="B3448" s="91"/>
      <c r="C3448" s="92">
        <v>44.785745727354502</v>
      </c>
      <c r="D3448" s="91"/>
      <c r="E3448" s="93" t="s">
        <v>4884</v>
      </c>
      <c r="F3448" s="94">
        <v>23401</v>
      </c>
    </row>
    <row r="3449" spans="1:6" ht="0.2" customHeight="1" x14ac:dyDescent="0.2"/>
    <row r="3450" spans="1:6" ht="12.75" customHeight="1" x14ac:dyDescent="0.2">
      <c r="A3450" s="80" t="s">
        <v>4871</v>
      </c>
      <c r="B3450" s="81" t="s">
        <v>4894</v>
      </c>
      <c r="C3450" s="82" t="s">
        <v>4870</v>
      </c>
      <c r="D3450" s="82" t="s">
        <v>4873</v>
      </c>
      <c r="E3450" s="82" t="s">
        <v>4874</v>
      </c>
      <c r="F3450" s="83" t="s">
        <v>4875</v>
      </c>
    </row>
    <row r="3451" spans="1:6" ht="409.6" hidden="1" customHeight="1" x14ac:dyDescent="0.2"/>
    <row r="3452" spans="1:6" ht="25.5" customHeight="1" thickBot="1" x14ac:dyDescent="0.25">
      <c r="A3452" s="84" t="s">
        <v>4895</v>
      </c>
      <c r="B3452" s="85" t="s">
        <v>4896</v>
      </c>
      <c r="C3452" s="86" t="s">
        <v>4897</v>
      </c>
      <c r="D3452" s="87">
        <v>0.05</v>
      </c>
      <c r="E3452" s="88">
        <v>23401</v>
      </c>
      <c r="F3452" s="89">
        <f>+D3452*E3452</f>
        <v>1170.05</v>
      </c>
    </row>
    <row r="3453" spans="1:6" ht="409.6" hidden="1" customHeight="1" x14ac:dyDescent="0.2"/>
    <row r="3454" spans="1:6" ht="13.5" customHeight="1" thickBot="1" x14ac:dyDescent="0.25">
      <c r="A3454" s="90" t="s">
        <v>4898</v>
      </c>
      <c r="B3454" s="91"/>
      <c r="C3454" s="92">
        <v>2.2391915944192502</v>
      </c>
      <c r="D3454" s="91"/>
      <c r="E3454" s="93" t="s">
        <v>4884</v>
      </c>
      <c r="F3454" s="94">
        <v>1170</v>
      </c>
    </row>
    <row r="3455" spans="1:6" ht="0.2" customHeight="1" thickBot="1" x14ac:dyDescent="0.25"/>
    <row r="3456" spans="1:6" ht="12.75" customHeight="1" thickBot="1" x14ac:dyDescent="0.3">
      <c r="A3456" s="157" t="s">
        <v>4909</v>
      </c>
      <c r="B3456" s="158"/>
      <c r="C3456" s="158"/>
      <c r="D3456" s="158"/>
      <c r="E3456" s="159">
        <v>52251</v>
      </c>
      <c r="F3456" s="160"/>
    </row>
    <row r="3457" spans="1:6" ht="12.75" customHeight="1" x14ac:dyDescent="0.2"/>
    <row r="3458" spans="1:6" ht="12.75" customHeight="1" x14ac:dyDescent="0.2"/>
    <row r="3459" spans="1:6" ht="409.6" hidden="1" customHeight="1" x14ac:dyDescent="0.2"/>
    <row r="3460" spans="1:6" ht="12.75" customHeight="1" x14ac:dyDescent="0.25">
      <c r="A3460" s="144" t="s">
        <v>4868</v>
      </c>
      <c r="B3460" s="145"/>
      <c r="C3460" s="145"/>
      <c r="D3460" s="145"/>
      <c r="E3460" s="146"/>
      <c r="F3460" s="147"/>
    </row>
    <row r="3461" spans="1:6" ht="12.75" customHeight="1" x14ac:dyDescent="0.2">
      <c r="A3461" s="138" t="s">
        <v>3206</v>
      </c>
      <c r="B3461" s="139"/>
      <c r="C3461" s="139"/>
      <c r="D3461" s="140"/>
      <c r="E3461" s="76" t="s">
        <v>4869</v>
      </c>
      <c r="F3461" s="77" t="s">
        <v>4870</v>
      </c>
    </row>
    <row r="3462" spans="1:6" ht="12.75" customHeight="1" x14ac:dyDescent="0.2">
      <c r="A3462" s="141"/>
      <c r="B3462" s="142"/>
      <c r="C3462" s="142"/>
      <c r="D3462" s="143"/>
      <c r="E3462" s="78" t="s">
        <v>9060</v>
      </c>
      <c r="F3462" s="79" t="s">
        <v>9</v>
      </c>
    </row>
    <row r="3463" spans="1:6" ht="409.6" hidden="1" customHeight="1" x14ac:dyDescent="0.2"/>
    <row r="3464" spans="1:6" ht="12.75" customHeight="1" x14ac:dyDescent="0.2">
      <c r="A3464" s="80" t="s">
        <v>4871</v>
      </c>
      <c r="B3464" s="81" t="s">
        <v>4872</v>
      </c>
      <c r="C3464" s="82" t="s">
        <v>4870</v>
      </c>
      <c r="D3464" s="82" t="s">
        <v>4873</v>
      </c>
      <c r="E3464" s="82" t="s">
        <v>4874</v>
      </c>
      <c r="F3464" s="83" t="s">
        <v>4875</v>
      </c>
    </row>
    <row r="3465" spans="1:6" ht="409.6" hidden="1" customHeight="1" x14ac:dyDescent="0.2"/>
    <row r="3466" spans="1:6" ht="25.5" customHeight="1" thickBot="1" x14ac:dyDescent="0.25">
      <c r="A3466" s="84" t="s">
        <v>5452</v>
      </c>
      <c r="B3466" s="85" t="s">
        <v>5453</v>
      </c>
      <c r="C3466" s="86" t="s">
        <v>9</v>
      </c>
      <c r="D3466" s="87">
        <v>1</v>
      </c>
      <c r="E3466" s="88">
        <v>31506</v>
      </c>
      <c r="F3466" s="89">
        <f>+D3466*E3466</f>
        <v>31506</v>
      </c>
    </row>
    <row r="3467" spans="1:6" ht="409.6" hidden="1" customHeight="1" x14ac:dyDescent="0.2"/>
    <row r="3468" spans="1:6" ht="13.5" customHeight="1" thickBot="1" x14ac:dyDescent="0.25">
      <c r="A3468" s="90" t="s">
        <v>4883</v>
      </c>
      <c r="B3468" s="91"/>
      <c r="C3468" s="92">
        <v>93.7846043936417</v>
      </c>
      <c r="D3468" s="91"/>
      <c r="E3468" s="93" t="s">
        <v>4884</v>
      </c>
      <c r="F3468" s="94">
        <v>31506</v>
      </c>
    </row>
    <row r="3469" spans="1:6" ht="0.2" customHeight="1" x14ac:dyDescent="0.2"/>
    <row r="3470" spans="1:6" ht="12.75" customHeight="1" x14ac:dyDescent="0.2">
      <c r="A3470" s="80" t="s">
        <v>4871</v>
      </c>
      <c r="B3470" s="81" t="s">
        <v>4885</v>
      </c>
      <c r="C3470" s="82" t="s">
        <v>4870</v>
      </c>
      <c r="D3470" s="82" t="s">
        <v>4873</v>
      </c>
      <c r="E3470" s="82" t="s">
        <v>4874</v>
      </c>
      <c r="F3470" s="83" t="s">
        <v>4875</v>
      </c>
    </row>
    <row r="3471" spans="1:6" ht="409.6" hidden="1" customHeight="1" x14ac:dyDescent="0.2"/>
    <row r="3472" spans="1:6" ht="25.5" customHeight="1" thickBot="1" x14ac:dyDescent="0.25">
      <c r="A3472" s="84" t="s">
        <v>4935</v>
      </c>
      <c r="B3472" s="85" t="s">
        <v>4936</v>
      </c>
      <c r="C3472" s="86" t="s">
        <v>4888</v>
      </c>
      <c r="D3472" s="87">
        <v>0.01</v>
      </c>
      <c r="E3472" s="88">
        <v>198902</v>
      </c>
      <c r="F3472" s="89">
        <f>+D3472*E3472</f>
        <v>1989.02</v>
      </c>
    </row>
    <row r="3473" spans="1:6" ht="409.6" hidden="1" customHeight="1" x14ac:dyDescent="0.2"/>
    <row r="3474" spans="1:6" ht="13.5" customHeight="1" thickBot="1" x14ac:dyDescent="0.25">
      <c r="A3474" s="90" t="s">
        <v>4893</v>
      </c>
      <c r="B3474" s="91"/>
      <c r="C3474" s="92">
        <v>5.9207001250223303</v>
      </c>
      <c r="D3474" s="91"/>
      <c r="E3474" s="93" t="s">
        <v>4884</v>
      </c>
      <c r="F3474" s="94">
        <v>1989</v>
      </c>
    </row>
    <row r="3475" spans="1:6" ht="0.2" customHeight="1" x14ac:dyDescent="0.2"/>
    <row r="3476" spans="1:6" ht="12.75" customHeight="1" x14ac:dyDescent="0.2">
      <c r="A3476" s="80" t="s">
        <v>4871</v>
      </c>
      <c r="B3476" s="81" t="s">
        <v>4894</v>
      </c>
      <c r="C3476" s="82" t="s">
        <v>4870</v>
      </c>
      <c r="D3476" s="82" t="s">
        <v>4873</v>
      </c>
      <c r="E3476" s="82" t="s">
        <v>4874</v>
      </c>
      <c r="F3476" s="83" t="s">
        <v>4875</v>
      </c>
    </row>
    <row r="3477" spans="1:6" ht="409.6" hidden="1" customHeight="1" x14ac:dyDescent="0.2"/>
    <row r="3478" spans="1:6" ht="25.5" customHeight="1" thickBot="1" x14ac:dyDescent="0.25">
      <c r="A3478" s="84" t="s">
        <v>4895</v>
      </c>
      <c r="B3478" s="85" t="s">
        <v>4896</v>
      </c>
      <c r="C3478" s="86" t="s">
        <v>4897</v>
      </c>
      <c r="D3478" s="87">
        <v>0.05</v>
      </c>
      <c r="E3478" s="88">
        <v>1989</v>
      </c>
      <c r="F3478" s="89">
        <f>+D3478*E3478</f>
        <v>99.45</v>
      </c>
    </row>
    <row r="3479" spans="1:6" ht="409.6" hidden="1" customHeight="1" x14ac:dyDescent="0.2"/>
    <row r="3480" spans="1:6" ht="13.5" customHeight="1" thickBot="1" x14ac:dyDescent="0.25">
      <c r="A3480" s="90" t="s">
        <v>4898</v>
      </c>
      <c r="B3480" s="91"/>
      <c r="C3480" s="92">
        <v>0.29469548133595302</v>
      </c>
      <c r="D3480" s="91"/>
      <c r="E3480" s="93" t="s">
        <v>4884</v>
      </c>
      <c r="F3480" s="94">
        <v>99</v>
      </c>
    </row>
    <row r="3481" spans="1:6" ht="0.2" customHeight="1" thickBot="1" x14ac:dyDescent="0.25"/>
    <row r="3482" spans="1:6" ht="12.75" customHeight="1" thickBot="1" x14ac:dyDescent="0.3">
      <c r="A3482" s="157" t="s">
        <v>4909</v>
      </c>
      <c r="B3482" s="158"/>
      <c r="C3482" s="158"/>
      <c r="D3482" s="158"/>
      <c r="E3482" s="159">
        <v>33594</v>
      </c>
      <c r="F3482" s="160"/>
    </row>
    <row r="3483" spans="1:6" ht="12.75" customHeight="1" x14ac:dyDescent="0.2"/>
    <row r="3484" spans="1:6" ht="12.75" customHeight="1" x14ac:dyDescent="0.2"/>
    <row r="3485" spans="1:6" ht="409.6" hidden="1" customHeight="1" x14ac:dyDescent="0.2"/>
    <row r="3486" spans="1:6" ht="12.75" customHeight="1" x14ac:dyDescent="0.25">
      <c r="A3486" s="144" t="s">
        <v>4868</v>
      </c>
      <c r="B3486" s="145"/>
      <c r="C3486" s="145"/>
      <c r="D3486" s="145"/>
      <c r="E3486" s="146"/>
      <c r="F3486" s="147"/>
    </row>
    <row r="3487" spans="1:6" ht="12.75" customHeight="1" x14ac:dyDescent="0.2">
      <c r="A3487" s="138" t="s">
        <v>4784</v>
      </c>
      <c r="B3487" s="139"/>
      <c r="C3487" s="139"/>
      <c r="D3487" s="140"/>
      <c r="E3487" s="76" t="s">
        <v>4869</v>
      </c>
      <c r="F3487" s="77" t="s">
        <v>4870</v>
      </c>
    </row>
    <row r="3488" spans="1:6" ht="12.75" customHeight="1" x14ac:dyDescent="0.2">
      <c r="A3488" s="141"/>
      <c r="B3488" s="142"/>
      <c r="C3488" s="142"/>
      <c r="D3488" s="143"/>
      <c r="E3488" s="78" t="s">
        <v>9061</v>
      </c>
      <c r="F3488" s="79" t="s">
        <v>106</v>
      </c>
    </row>
    <row r="3489" spans="1:6" ht="409.6" hidden="1" customHeight="1" x14ac:dyDescent="0.2"/>
    <row r="3490" spans="1:6" ht="12.75" customHeight="1" x14ac:dyDescent="0.2">
      <c r="A3490" s="80" t="s">
        <v>4871</v>
      </c>
      <c r="B3490" s="81" t="s">
        <v>4872</v>
      </c>
      <c r="C3490" s="82" t="s">
        <v>4870</v>
      </c>
      <c r="D3490" s="82" t="s">
        <v>4873</v>
      </c>
      <c r="E3490" s="82" t="s">
        <v>4874</v>
      </c>
      <c r="F3490" s="83" t="s">
        <v>4875</v>
      </c>
    </row>
    <row r="3491" spans="1:6" ht="409.6" hidden="1" customHeight="1" x14ac:dyDescent="0.2"/>
    <row r="3492" spans="1:6" ht="25.5" customHeight="1" x14ac:dyDescent="0.2">
      <c r="A3492" s="84" t="s">
        <v>8230</v>
      </c>
      <c r="B3492" s="85" t="s">
        <v>8231</v>
      </c>
      <c r="C3492" s="86" t="s">
        <v>117</v>
      </c>
      <c r="D3492" s="87">
        <v>4</v>
      </c>
      <c r="E3492" s="88">
        <v>8400</v>
      </c>
      <c r="F3492" s="89">
        <f>+D3492*E3492</f>
        <v>33600</v>
      </c>
    </row>
    <row r="3493" spans="1:6" ht="409.6" hidden="1" customHeight="1" x14ac:dyDescent="0.2"/>
    <row r="3494" spans="1:6" ht="25.5" customHeight="1" x14ac:dyDescent="0.2">
      <c r="A3494" s="84" t="s">
        <v>5156</v>
      </c>
      <c r="B3494" s="85" t="s">
        <v>5157</v>
      </c>
      <c r="C3494" s="86" t="s">
        <v>106</v>
      </c>
      <c r="D3494" s="87">
        <v>1.1000000000000001</v>
      </c>
      <c r="E3494" s="88">
        <v>107713</v>
      </c>
      <c r="F3494" s="89">
        <f>+D3494*E3494</f>
        <v>118484.3</v>
      </c>
    </row>
    <row r="3495" spans="1:6" ht="409.6" hidden="1" customHeight="1" x14ac:dyDescent="0.2"/>
    <row r="3496" spans="1:6" ht="25.5" customHeight="1" x14ac:dyDescent="0.2">
      <c r="A3496" s="84" t="s">
        <v>5174</v>
      </c>
      <c r="B3496" s="85" t="s">
        <v>5175</v>
      </c>
      <c r="C3496" s="86" t="s">
        <v>117</v>
      </c>
      <c r="D3496" s="87">
        <v>5</v>
      </c>
      <c r="E3496" s="88">
        <v>4594</v>
      </c>
      <c r="F3496" s="89">
        <f>+D3496*E3496</f>
        <v>22970</v>
      </c>
    </row>
    <row r="3497" spans="1:6" ht="409.6" hidden="1" customHeight="1" x14ac:dyDescent="0.2"/>
    <row r="3498" spans="1:6" ht="25.5" customHeight="1" thickBot="1" x14ac:dyDescent="0.25">
      <c r="A3498" s="84" t="s">
        <v>7709</v>
      </c>
      <c r="B3498" s="85" t="s">
        <v>7710</v>
      </c>
      <c r="C3498" s="86" t="s">
        <v>7</v>
      </c>
      <c r="D3498" s="87">
        <v>2.1</v>
      </c>
      <c r="E3498" s="88">
        <v>6950</v>
      </c>
      <c r="F3498" s="89">
        <f>+D3498*E3498</f>
        <v>14595</v>
      </c>
    </row>
    <row r="3499" spans="1:6" ht="409.6" hidden="1" customHeight="1" x14ac:dyDescent="0.2"/>
    <row r="3500" spans="1:6" ht="13.5" customHeight="1" thickBot="1" x14ac:dyDescent="0.25">
      <c r="A3500" s="90" t="s">
        <v>4883</v>
      </c>
      <c r="B3500" s="91"/>
      <c r="C3500" s="92">
        <v>64.885180167234594</v>
      </c>
      <c r="D3500" s="91"/>
      <c r="E3500" s="93" t="s">
        <v>4884</v>
      </c>
      <c r="F3500" s="94">
        <v>189649</v>
      </c>
    </row>
    <row r="3501" spans="1:6" ht="0.2" customHeight="1" x14ac:dyDescent="0.2"/>
    <row r="3502" spans="1:6" ht="12.75" customHeight="1" x14ac:dyDescent="0.2">
      <c r="A3502" s="80" t="s">
        <v>4871</v>
      </c>
      <c r="B3502" s="81" t="s">
        <v>4885</v>
      </c>
      <c r="C3502" s="82" t="s">
        <v>4870</v>
      </c>
      <c r="D3502" s="82" t="s">
        <v>4873</v>
      </c>
      <c r="E3502" s="82" t="s">
        <v>4874</v>
      </c>
      <c r="F3502" s="83" t="s">
        <v>4875</v>
      </c>
    </row>
    <row r="3503" spans="1:6" ht="409.6" hidden="1" customHeight="1" x14ac:dyDescent="0.2"/>
    <row r="3504" spans="1:6" ht="25.5" customHeight="1" thickBot="1" x14ac:dyDescent="0.25">
      <c r="A3504" s="84" t="s">
        <v>4947</v>
      </c>
      <c r="B3504" s="85" t="s">
        <v>4948</v>
      </c>
      <c r="C3504" s="86" t="s">
        <v>4888</v>
      </c>
      <c r="D3504" s="87">
        <v>0.48</v>
      </c>
      <c r="E3504" s="88">
        <v>198902</v>
      </c>
      <c r="F3504" s="89">
        <f>+D3504*E3504</f>
        <v>95472.959999999992</v>
      </c>
    </row>
    <row r="3505" spans="1:6" ht="409.6" hidden="1" customHeight="1" x14ac:dyDescent="0.2"/>
    <row r="3506" spans="1:6" ht="13.5" customHeight="1" thickBot="1" x14ac:dyDescent="0.25">
      <c r="A3506" s="90" t="s">
        <v>4893</v>
      </c>
      <c r="B3506" s="91"/>
      <c r="C3506" s="92">
        <v>32.664463330185697</v>
      </c>
      <c r="D3506" s="91"/>
      <c r="E3506" s="93" t="s">
        <v>4884</v>
      </c>
      <c r="F3506" s="94">
        <v>95473</v>
      </c>
    </row>
    <row r="3507" spans="1:6" ht="0.2" customHeight="1" x14ac:dyDescent="0.2"/>
    <row r="3508" spans="1:6" ht="12.75" customHeight="1" x14ac:dyDescent="0.2">
      <c r="A3508" s="80" t="s">
        <v>4871</v>
      </c>
      <c r="B3508" s="81" t="s">
        <v>4894</v>
      </c>
      <c r="C3508" s="82" t="s">
        <v>4870</v>
      </c>
      <c r="D3508" s="82" t="s">
        <v>4873</v>
      </c>
      <c r="E3508" s="82" t="s">
        <v>4874</v>
      </c>
      <c r="F3508" s="83" t="s">
        <v>4875</v>
      </c>
    </row>
    <row r="3509" spans="1:6" ht="409.6" hidden="1" customHeight="1" x14ac:dyDescent="0.2"/>
    <row r="3510" spans="1:6" ht="25.5" customHeight="1" thickBot="1" x14ac:dyDescent="0.25">
      <c r="A3510" s="84" t="s">
        <v>4895</v>
      </c>
      <c r="B3510" s="85" t="s">
        <v>4896</v>
      </c>
      <c r="C3510" s="86" t="s">
        <v>4897</v>
      </c>
      <c r="D3510" s="87">
        <v>0.05</v>
      </c>
      <c r="E3510" s="88">
        <v>95473</v>
      </c>
      <c r="F3510" s="89">
        <f>+D3510*E3510</f>
        <v>4773.6500000000005</v>
      </c>
    </row>
    <row r="3511" spans="1:6" ht="409.6" hidden="1" customHeight="1" x14ac:dyDescent="0.2"/>
    <row r="3512" spans="1:6" ht="13.5" customHeight="1" thickBot="1" x14ac:dyDescent="0.25">
      <c r="A3512" s="90" t="s">
        <v>4898</v>
      </c>
      <c r="B3512" s="91"/>
      <c r="C3512" s="92">
        <v>1.63334291305716</v>
      </c>
      <c r="D3512" s="91"/>
      <c r="E3512" s="93" t="s">
        <v>4884</v>
      </c>
      <c r="F3512" s="94">
        <v>4774</v>
      </c>
    </row>
    <row r="3513" spans="1:6" ht="0.2" customHeight="1" x14ac:dyDescent="0.2"/>
    <row r="3514" spans="1:6" ht="12.75" customHeight="1" x14ac:dyDescent="0.2">
      <c r="A3514" s="80" t="s">
        <v>4871</v>
      </c>
      <c r="B3514" s="81" t="s">
        <v>4899</v>
      </c>
      <c r="C3514" s="82" t="s">
        <v>4870</v>
      </c>
      <c r="D3514" s="82" t="s">
        <v>4873</v>
      </c>
      <c r="E3514" s="82" t="s">
        <v>4874</v>
      </c>
      <c r="F3514" s="83" t="s">
        <v>4875</v>
      </c>
    </row>
    <row r="3515" spans="1:6" ht="409.6" hidden="1" customHeight="1" x14ac:dyDescent="0.2"/>
    <row r="3516" spans="1:6" ht="25.5" customHeight="1" thickBot="1" x14ac:dyDescent="0.25">
      <c r="A3516" s="84" t="s">
        <v>5139</v>
      </c>
      <c r="B3516" s="85" t="s">
        <v>5140</v>
      </c>
      <c r="C3516" s="86" t="s">
        <v>109</v>
      </c>
      <c r="D3516" s="87">
        <v>6</v>
      </c>
      <c r="E3516" s="88">
        <v>398</v>
      </c>
      <c r="F3516" s="89">
        <f>+D3516*E3516</f>
        <v>2388</v>
      </c>
    </row>
    <row r="3517" spans="1:6" ht="409.6" hidden="1" customHeight="1" x14ac:dyDescent="0.2"/>
    <row r="3518" spans="1:6" ht="13.5" customHeight="1" thickBot="1" x14ac:dyDescent="0.25">
      <c r="A3518" s="90" t="s">
        <v>4904</v>
      </c>
      <c r="B3518" s="91"/>
      <c r="C3518" s="92">
        <v>0.81701358952251901</v>
      </c>
      <c r="D3518" s="91"/>
      <c r="E3518" s="93" t="s">
        <v>4884</v>
      </c>
      <c r="F3518" s="94">
        <v>2388</v>
      </c>
    </row>
    <row r="3519" spans="1:6" ht="0.2" customHeight="1" thickBot="1" x14ac:dyDescent="0.25"/>
    <row r="3520" spans="1:6" ht="12.75" customHeight="1" thickBot="1" x14ac:dyDescent="0.3">
      <c r="A3520" s="157" t="s">
        <v>4909</v>
      </c>
      <c r="B3520" s="158"/>
      <c r="C3520" s="158"/>
      <c r="D3520" s="158"/>
      <c r="E3520" s="159">
        <v>292284</v>
      </c>
      <c r="F3520" s="160"/>
    </row>
    <row r="3521" spans="1:6" ht="12.75" customHeight="1" x14ac:dyDescent="0.2"/>
    <row r="3522" spans="1:6" ht="12.75" customHeight="1" x14ac:dyDescent="0.2"/>
    <row r="3523" spans="1:6" ht="409.6" hidden="1" customHeight="1" x14ac:dyDescent="0.2"/>
    <row r="3524" spans="1:6" ht="12.75" customHeight="1" x14ac:dyDescent="0.25">
      <c r="A3524" s="144" t="s">
        <v>4868</v>
      </c>
      <c r="B3524" s="145"/>
      <c r="C3524" s="145"/>
      <c r="D3524" s="145"/>
      <c r="E3524" s="146"/>
      <c r="F3524" s="147"/>
    </row>
    <row r="3525" spans="1:6" ht="12.75" customHeight="1" x14ac:dyDescent="0.2">
      <c r="A3525" s="138" t="s">
        <v>4785</v>
      </c>
      <c r="B3525" s="139"/>
      <c r="C3525" s="139"/>
      <c r="D3525" s="140"/>
      <c r="E3525" s="76" t="s">
        <v>4869</v>
      </c>
      <c r="F3525" s="77" t="s">
        <v>4870</v>
      </c>
    </row>
    <row r="3526" spans="1:6" ht="12.75" customHeight="1" x14ac:dyDescent="0.2">
      <c r="A3526" s="141"/>
      <c r="B3526" s="142"/>
      <c r="C3526" s="142"/>
      <c r="D3526" s="143"/>
      <c r="E3526" s="78" t="s">
        <v>9062</v>
      </c>
      <c r="F3526" s="79" t="s">
        <v>263</v>
      </c>
    </row>
    <row r="3527" spans="1:6" ht="409.6" hidden="1" customHeight="1" x14ac:dyDescent="0.2"/>
    <row r="3528" spans="1:6" ht="12.75" customHeight="1" x14ac:dyDescent="0.2">
      <c r="A3528" s="80" t="s">
        <v>4871</v>
      </c>
      <c r="B3528" s="81" t="s">
        <v>4872</v>
      </c>
      <c r="C3528" s="82" t="s">
        <v>4870</v>
      </c>
      <c r="D3528" s="82" t="s">
        <v>4873</v>
      </c>
      <c r="E3528" s="82" t="s">
        <v>4874</v>
      </c>
      <c r="F3528" s="83" t="s">
        <v>4875</v>
      </c>
    </row>
    <row r="3529" spans="1:6" ht="409.6" hidden="1" customHeight="1" x14ac:dyDescent="0.2"/>
    <row r="3530" spans="1:6" ht="25.5" customHeight="1" x14ac:dyDescent="0.2">
      <c r="A3530" s="84" t="s">
        <v>5154</v>
      </c>
      <c r="B3530" s="85" t="s">
        <v>5155</v>
      </c>
      <c r="C3530" s="86" t="s">
        <v>106</v>
      </c>
      <c r="D3530" s="87">
        <v>3.6749999999999998E-2</v>
      </c>
      <c r="E3530" s="88">
        <v>405694</v>
      </c>
      <c r="F3530" s="89">
        <f>+D3530*E3530</f>
        <v>14909.254499999999</v>
      </c>
    </row>
    <row r="3531" spans="1:6" ht="409.6" hidden="1" customHeight="1" x14ac:dyDescent="0.2"/>
    <row r="3532" spans="1:6" ht="25.5" customHeight="1" x14ac:dyDescent="0.2">
      <c r="A3532" s="84" t="s">
        <v>5230</v>
      </c>
      <c r="B3532" s="85" t="s">
        <v>5231</v>
      </c>
      <c r="C3532" s="86" t="s">
        <v>117</v>
      </c>
      <c r="D3532" s="87">
        <v>0.315</v>
      </c>
      <c r="E3532" s="88">
        <v>6875</v>
      </c>
      <c r="F3532" s="89">
        <f>+D3532*E3532</f>
        <v>2165.625</v>
      </c>
    </row>
    <row r="3533" spans="1:6" ht="409.6" hidden="1" customHeight="1" x14ac:dyDescent="0.2"/>
    <row r="3534" spans="1:6" ht="25.5" customHeight="1" x14ac:dyDescent="0.2">
      <c r="A3534" s="84" t="s">
        <v>5160</v>
      </c>
      <c r="B3534" s="85" t="s">
        <v>5161</v>
      </c>
      <c r="C3534" s="86" t="s">
        <v>9</v>
      </c>
      <c r="D3534" s="87">
        <v>4.8300000000000003E-2</v>
      </c>
      <c r="E3534" s="88">
        <v>155918</v>
      </c>
      <c r="F3534" s="89">
        <f>+D3534*E3534</f>
        <v>7530.8394000000008</v>
      </c>
    </row>
    <row r="3535" spans="1:6" ht="409.6" hidden="1" customHeight="1" x14ac:dyDescent="0.2"/>
    <row r="3536" spans="1:6" ht="25.5" customHeight="1" x14ac:dyDescent="0.2">
      <c r="A3536" s="84" t="s">
        <v>4876</v>
      </c>
      <c r="B3536" s="85" t="s">
        <v>4877</v>
      </c>
      <c r="C3536" s="86" t="s">
        <v>1212</v>
      </c>
      <c r="D3536" s="87">
        <v>0.2</v>
      </c>
      <c r="E3536" s="88">
        <v>3690</v>
      </c>
      <c r="F3536" s="89">
        <f>+D3536*E3536</f>
        <v>738</v>
      </c>
    </row>
    <row r="3537" spans="1:6" ht="409.6" hidden="1" customHeight="1" x14ac:dyDescent="0.2"/>
    <row r="3538" spans="1:6" ht="25.5" customHeight="1" thickBot="1" x14ac:dyDescent="0.25">
      <c r="A3538" s="84" t="s">
        <v>5190</v>
      </c>
      <c r="B3538" s="85" t="s">
        <v>5191</v>
      </c>
      <c r="C3538" s="86" t="s">
        <v>263</v>
      </c>
      <c r="D3538" s="87">
        <v>1.05</v>
      </c>
      <c r="E3538" s="88">
        <v>1353</v>
      </c>
      <c r="F3538" s="89">
        <f>+D3538*E3538</f>
        <v>1420.65</v>
      </c>
    </row>
    <row r="3539" spans="1:6" ht="409.6" hidden="1" customHeight="1" x14ac:dyDescent="0.2"/>
    <row r="3540" spans="1:6" ht="13.5" customHeight="1" thickBot="1" x14ac:dyDescent="0.25">
      <c r="A3540" s="90" t="s">
        <v>4883</v>
      </c>
      <c r="B3540" s="91"/>
      <c r="C3540" s="92">
        <v>42.788400051157403</v>
      </c>
      <c r="D3540" s="91"/>
      <c r="E3540" s="93" t="s">
        <v>4884</v>
      </c>
      <c r="F3540" s="94">
        <v>26765</v>
      </c>
    </row>
    <row r="3541" spans="1:6" ht="0.2" customHeight="1" x14ac:dyDescent="0.2"/>
    <row r="3542" spans="1:6" ht="12.75" customHeight="1" x14ac:dyDescent="0.2">
      <c r="A3542" s="80" t="s">
        <v>4871</v>
      </c>
      <c r="B3542" s="81" t="s">
        <v>4885</v>
      </c>
      <c r="C3542" s="82" t="s">
        <v>4870</v>
      </c>
      <c r="D3542" s="82" t="s">
        <v>4873</v>
      </c>
      <c r="E3542" s="82" t="s">
        <v>4874</v>
      </c>
      <c r="F3542" s="83" t="s">
        <v>4875</v>
      </c>
    </row>
    <row r="3543" spans="1:6" ht="409.6" hidden="1" customHeight="1" x14ac:dyDescent="0.2"/>
    <row r="3544" spans="1:6" ht="25.5" customHeight="1" thickBot="1" x14ac:dyDescent="0.25">
      <c r="A3544" s="84" t="s">
        <v>4912</v>
      </c>
      <c r="B3544" s="85" t="s">
        <v>4913</v>
      </c>
      <c r="C3544" s="86" t="s">
        <v>4888</v>
      </c>
      <c r="D3544" s="87">
        <v>0.1</v>
      </c>
      <c r="E3544" s="88">
        <v>184277</v>
      </c>
      <c r="F3544" s="89">
        <f>+D3544*E3544</f>
        <v>18427.7</v>
      </c>
    </row>
    <row r="3545" spans="1:6" ht="409.6" hidden="1" customHeight="1" x14ac:dyDescent="0.2"/>
    <row r="3546" spans="1:6" ht="13.5" customHeight="1" thickBot="1" x14ac:dyDescent="0.25">
      <c r="A3546" s="90" t="s">
        <v>4893</v>
      </c>
      <c r="B3546" s="91"/>
      <c r="C3546" s="92">
        <v>29.4602890395191</v>
      </c>
      <c r="D3546" s="91"/>
      <c r="E3546" s="93" t="s">
        <v>4884</v>
      </c>
      <c r="F3546" s="94">
        <v>18428</v>
      </c>
    </row>
    <row r="3547" spans="1:6" ht="0.2" customHeight="1" x14ac:dyDescent="0.2"/>
    <row r="3548" spans="1:6" ht="12.75" customHeight="1" x14ac:dyDescent="0.2">
      <c r="A3548" s="80" t="s">
        <v>4871</v>
      </c>
      <c r="B3548" s="81" t="s">
        <v>4894</v>
      </c>
      <c r="C3548" s="82" t="s">
        <v>4870</v>
      </c>
      <c r="D3548" s="82" t="s">
        <v>4873</v>
      </c>
      <c r="E3548" s="82" t="s">
        <v>4874</v>
      </c>
      <c r="F3548" s="83" t="s">
        <v>4875</v>
      </c>
    </row>
    <row r="3549" spans="1:6" ht="409.6" hidden="1" customHeight="1" x14ac:dyDescent="0.2"/>
    <row r="3550" spans="1:6" ht="25.5" customHeight="1" thickBot="1" x14ac:dyDescent="0.25">
      <c r="A3550" s="84" t="s">
        <v>4895</v>
      </c>
      <c r="B3550" s="85" t="s">
        <v>4896</v>
      </c>
      <c r="C3550" s="86" t="s">
        <v>4897</v>
      </c>
      <c r="D3550" s="87">
        <v>0.05</v>
      </c>
      <c r="E3550" s="88">
        <v>18428</v>
      </c>
      <c r="F3550" s="89">
        <f>+D3550*E3550</f>
        <v>921.40000000000009</v>
      </c>
    </row>
    <row r="3551" spans="1:6" ht="409.6" hidden="1" customHeight="1" x14ac:dyDescent="0.2"/>
    <row r="3552" spans="1:6" ht="13.5" customHeight="1" thickBot="1" x14ac:dyDescent="0.25">
      <c r="A3552" s="90" t="s">
        <v>4898</v>
      </c>
      <c r="B3552" s="91"/>
      <c r="C3552" s="92">
        <v>1.4723749840133</v>
      </c>
      <c r="D3552" s="91"/>
      <c r="E3552" s="93" t="s">
        <v>4884</v>
      </c>
      <c r="F3552" s="94">
        <v>921</v>
      </c>
    </row>
    <row r="3553" spans="1:6" ht="0.2" customHeight="1" x14ac:dyDescent="0.2"/>
    <row r="3554" spans="1:6" ht="12.75" customHeight="1" x14ac:dyDescent="0.2">
      <c r="A3554" s="80" t="s">
        <v>4871</v>
      </c>
      <c r="B3554" s="81" t="s">
        <v>4899</v>
      </c>
      <c r="C3554" s="82" t="s">
        <v>4870</v>
      </c>
      <c r="D3554" s="82" t="s">
        <v>4873</v>
      </c>
      <c r="E3554" s="82" t="s">
        <v>4874</v>
      </c>
      <c r="F3554" s="83" t="s">
        <v>4875</v>
      </c>
    </row>
    <row r="3555" spans="1:6" ht="409.6" hidden="1" customHeight="1" x14ac:dyDescent="0.2"/>
    <row r="3556" spans="1:6" ht="25.5" customHeight="1" x14ac:dyDescent="0.2">
      <c r="A3556" s="84" t="s">
        <v>5166</v>
      </c>
      <c r="B3556" s="85" t="s">
        <v>5167</v>
      </c>
      <c r="C3556" s="86" t="s">
        <v>109</v>
      </c>
      <c r="D3556" s="87">
        <v>6.6669999999999993E-2</v>
      </c>
      <c r="E3556" s="88">
        <v>26925</v>
      </c>
      <c r="F3556" s="89">
        <f>+D3556*E3556</f>
        <v>1795.0897499999999</v>
      </c>
    </row>
    <row r="3557" spans="1:6" ht="409.6" hidden="1" customHeight="1" x14ac:dyDescent="0.2"/>
    <row r="3558" spans="1:6" ht="25.5" customHeight="1" x14ac:dyDescent="0.2">
      <c r="A3558" s="84" t="s">
        <v>5139</v>
      </c>
      <c r="B3558" s="85" t="s">
        <v>5140</v>
      </c>
      <c r="C3558" s="86" t="s">
        <v>109</v>
      </c>
      <c r="D3558" s="87">
        <v>7.4</v>
      </c>
      <c r="E3558" s="88">
        <v>398</v>
      </c>
      <c r="F3558" s="89">
        <f>+D3558*E3558</f>
        <v>2945.2000000000003</v>
      </c>
    </row>
    <row r="3559" spans="1:6" ht="409.6" hidden="1" customHeight="1" x14ac:dyDescent="0.2"/>
    <row r="3560" spans="1:6" ht="25.5" customHeight="1" x14ac:dyDescent="0.2">
      <c r="A3560" s="84" t="s">
        <v>5236</v>
      </c>
      <c r="B3560" s="85" t="s">
        <v>5237</v>
      </c>
      <c r="C3560" s="86" t="s">
        <v>109</v>
      </c>
      <c r="D3560" s="87">
        <v>6.6666699999999999</v>
      </c>
      <c r="E3560" s="88">
        <v>370</v>
      </c>
      <c r="F3560" s="89">
        <f>+D3560*E3560</f>
        <v>2466.6678999999999</v>
      </c>
    </row>
    <row r="3561" spans="1:6" ht="409.6" hidden="1" customHeight="1" x14ac:dyDescent="0.2"/>
    <row r="3562" spans="1:6" ht="25.5" customHeight="1" x14ac:dyDescent="0.2">
      <c r="A3562" s="84" t="s">
        <v>5085</v>
      </c>
      <c r="B3562" s="85" t="s">
        <v>5086</v>
      </c>
      <c r="C3562" s="86" t="s">
        <v>109</v>
      </c>
      <c r="D3562" s="87">
        <v>6.6666699999999999</v>
      </c>
      <c r="E3562" s="88">
        <v>550</v>
      </c>
      <c r="F3562" s="89">
        <f>+D3562*E3562</f>
        <v>3666.6684999999998</v>
      </c>
    </row>
    <row r="3563" spans="1:6" ht="409.6" hidden="1" customHeight="1" x14ac:dyDescent="0.2"/>
    <row r="3564" spans="1:6" ht="25.5" customHeight="1" thickBot="1" x14ac:dyDescent="0.25">
      <c r="A3564" s="84" t="s">
        <v>5012</v>
      </c>
      <c r="B3564" s="85" t="s">
        <v>5013</v>
      </c>
      <c r="C3564" s="86" t="s">
        <v>109</v>
      </c>
      <c r="D3564" s="87">
        <v>0.23981</v>
      </c>
      <c r="E3564" s="88">
        <v>23200</v>
      </c>
      <c r="F3564" s="89">
        <f>+D3564*E3564</f>
        <v>5563.5919999999996</v>
      </c>
    </row>
    <row r="3565" spans="1:6" ht="409.6" hidden="1" customHeight="1" x14ac:dyDescent="0.2"/>
    <row r="3566" spans="1:6" ht="13.5" customHeight="1" thickBot="1" x14ac:dyDescent="0.25">
      <c r="A3566" s="90" t="s">
        <v>4904</v>
      </c>
      <c r="B3566" s="91"/>
      <c r="C3566" s="92">
        <v>26.278935925310101</v>
      </c>
      <c r="D3566" s="91"/>
      <c r="E3566" s="93" t="s">
        <v>4884</v>
      </c>
      <c r="F3566" s="94">
        <v>16438</v>
      </c>
    </row>
    <row r="3567" spans="1:6" ht="0.2" customHeight="1" x14ac:dyDescent="0.2"/>
    <row r="3568" spans="1:6" ht="12.75" customHeight="1" thickBot="1" x14ac:dyDescent="0.3">
      <c r="A3568" s="157" t="s">
        <v>4909</v>
      </c>
      <c r="B3568" s="158"/>
      <c r="C3568" s="158"/>
      <c r="D3568" s="158"/>
      <c r="E3568" s="159">
        <v>62552</v>
      </c>
      <c r="F3568" s="160"/>
    </row>
    <row r="3569" spans="1:6" ht="12.75" customHeight="1" x14ac:dyDescent="0.2"/>
    <row r="3570" spans="1:6" ht="12.75" customHeight="1" x14ac:dyDescent="0.2"/>
    <row r="3571" spans="1:6" ht="409.6" hidden="1" customHeight="1" x14ac:dyDescent="0.2"/>
    <row r="3572" spans="1:6" ht="12.75" customHeight="1" x14ac:dyDescent="0.25">
      <c r="A3572" s="144" t="s">
        <v>4868</v>
      </c>
      <c r="B3572" s="145"/>
      <c r="C3572" s="145"/>
      <c r="D3572" s="145"/>
      <c r="E3572" s="146"/>
      <c r="F3572" s="147"/>
    </row>
    <row r="3573" spans="1:6" ht="12.75" customHeight="1" x14ac:dyDescent="0.2">
      <c r="A3573" s="138" t="s">
        <v>4786</v>
      </c>
      <c r="B3573" s="139"/>
      <c r="C3573" s="139"/>
      <c r="D3573" s="140"/>
      <c r="E3573" s="76" t="s">
        <v>4869</v>
      </c>
      <c r="F3573" s="77" t="s">
        <v>4870</v>
      </c>
    </row>
    <row r="3574" spans="1:6" ht="12.75" customHeight="1" x14ac:dyDescent="0.2">
      <c r="A3574" s="141"/>
      <c r="B3574" s="142"/>
      <c r="C3574" s="142"/>
      <c r="D3574" s="143"/>
      <c r="E3574" s="78" t="s">
        <v>9063</v>
      </c>
      <c r="F3574" s="79" t="s">
        <v>9</v>
      </c>
    </row>
    <row r="3575" spans="1:6" ht="409.6" hidden="1" customHeight="1" x14ac:dyDescent="0.2"/>
    <row r="3576" spans="1:6" ht="12.75" customHeight="1" x14ac:dyDescent="0.2">
      <c r="A3576" s="80" t="s">
        <v>4871</v>
      </c>
      <c r="B3576" s="81" t="s">
        <v>4872</v>
      </c>
      <c r="C3576" s="82" t="s">
        <v>4870</v>
      </c>
      <c r="D3576" s="82" t="s">
        <v>4873</v>
      </c>
      <c r="E3576" s="82" t="s">
        <v>4874</v>
      </c>
      <c r="F3576" s="83" t="s">
        <v>4875</v>
      </c>
    </row>
    <row r="3577" spans="1:6" ht="409.6" hidden="1" customHeight="1" x14ac:dyDescent="0.2"/>
    <row r="3578" spans="1:6" ht="25.5" customHeight="1" x14ac:dyDescent="0.2">
      <c r="A3578" s="84" t="s">
        <v>5154</v>
      </c>
      <c r="B3578" s="85" t="s">
        <v>5155</v>
      </c>
      <c r="C3578" s="86" t="s">
        <v>106</v>
      </c>
      <c r="D3578" s="87">
        <v>1.9109999999999999E-2</v>
      </c>
      <c r="E3578" s="88">
        <v>405694</v>
      </c>
      <c r="F3578" s="89">
        <f>+D3578*E3578</f>
        <v>7752.8123399999995</v>
      </c>
    </row>
    <row r="3579" spans="1:6" ht="409.6" hidden="1" customHeight="1" x14ac:dyDescent="0.2"/>
    <row r="3580" spans="1:6" ht="25.5" customHeight="1" x14ac:dyDescent="0.2">
      <c r="A3580" s="84" t="s">
        <v>5258</v>
      </c>
      <c r="B3580" s="85" t="s">
        <v>5259</v>
      </c>
      <c r="C3580" s="86" t="s">
        <v>7</v>
      </c>
      <c r="D3580" s="87">
        <v>4.95</v>
      </c>
      <c r="E3580" s="88">
        <v>5242</v>
      </c>
      <c r="F3580" s="89">
        <f>+D3580*E3580</f>
        <v>25947.9</v>
      </c>
    </row>
    <row r="3581" spans="1:6" ht="409.6" hidden="1" customHeight="1" x14ac:dyDescent="0.2"/>
    <row r="3582" spans="1:6" ht="25.5" customHeight="1" x14ac:dyDescent="0.2">
      <c r="A3582" s="84" t="s">
        <v>5160</v>
      </c>
      <c r="B3582" s="85" t="s">
        <v>5161</v>
      </c>
      <c r="C3582" s="86" t="s">
        <v>9</v>
      </c>
      <c r="D3582" s="87">
        <v>3.3329999999999999E-2</v>
      </c>
      <c r="E3582" s="88">
        <v>155918</v>
      </c>
      <c r="F3582" s="89">
        <f>+D3582*E3582</f>
        <v>5196.74694</v>
      </c>
    </row>
    <row r="3583" spans="1:6" ht="409.6" hidden="1" customHeight="1" x14ac:dyDescent="0.2"/>
    <row r="3584" spans="1:6" ht="25.5" customHeight="1" x14ac:dyDescent="0.2">
      <c r="A3584" s="84" t="s">
        <v>5172</v>
      </c>
      <c r="B3584" s="85" t="s">
        <v>5173</v>
      </c>
      <c r="C3584" s="86" t="s">
        <v>9</v>
      </c>
      <c r="D3584" s="87">
        <v>1</v>
      </c>
      <c r="E3584" s="88">
        <v>8900</v>
      </c>
      <c r="F3584" s="89">
        <f>+D3584*E3584</f>
        <v>8900</v>
      </c>
    </row>
    <row r="3585" spans="1:6" ht="409.6" hidden="1" customHeight="1" x14ac:dyDescent="0.2"/>
    <row r="3586" spans="1:6" ht="25.5" customHeight="1" thickBot="1" x14ac:dyDescent="0.25">
      <c r="A3586" s="84" t="s">
        <v>4876</v>
      </c>
      <c r="B3586" s="85" t="s">
        <v>4877</v>
      </c>
      <c r="C3586" s="86" t="s">
        <v>1212</v>
      </c>
      <c r="D3586" s="87">
        <v>0.3</v>
      </c>
      <c r="E3586" s="88">
        <v>3690</v>
      </c>
      <c r="F3586" s="89">
        <f>+D3586*E3586</f>
        <v>1107</v>
      </c>
    </row>
    <row r="3587" spans="1:6" ht="409.6" hidden="1" customHeight="1" x14ac:dyDescent="0.2"/>
    <row r="3588" spans="1:6" ht="13.5" customHeight="1" thickBot="1" x14ac:dyDescent="0.25">
      <c r="A3588" s="90" t="s">
        <v>4883</v>
      </c>
      <c r="B3588" s="91"/>
      <c r="C3588" s="92">
        <v>65.346071619454804</v>
      </c>
      <c r="D3588" s="91"/>
      <c r="E3588" s="93" t="s">
        <v>4884</v>
      </c>
      <c r="F3588" s="94">
        <v>48905</v>
      </c>
    </row>
    <row r="3589" spans="1:6" ht="0.2" customHeight="1" x14ac:dyDescent="0.2"/>
    <row r="3590" spans="1:6" ht="12.75" customHeight="1" x14ac:dyDescent="0.2">
      <c r="A3590" s="80" t="s">
        <v>4871</v>
      </c>
      <c r="B3590" s="81" t="s">
        <v>4885</v>
      </c>
      <c r="C3590" s="82" t="s">
        <v>4870</v>
      </c>
      <c r="D3590" s="82" t="s">
        <v>4873</v>
      </c>
      <c r="E3590" s="82" t="s">
        <v>4874</v>
      </c>
      <c r="F3590" s="83" t="s">
        <v>4875</v>
      </c>
    </row>
    <row r="3591" spans="1:6" ht="409.6" hidden="1" customHeight="1" x14ac:dyDescent="0.2"/>
    <row r="3592" spans="1:6" ht="25.5" customHeight="1" thickBot="1" x14ac:dyDescent="0.25">
      <c r="A3592" s="84" t="s">
        <v>5284</v>
      </c>
      <c r="B3592" s="85" t="s">
        <v>5285</v>
      </c>
      <c r="C3592" s="86" t="s">
        <v>4888</v>
      </c>
      <c r="D3592" s="87">
        <v>0.11111</v>
      </c>
      <c r="E3592" s="88">
        <v>222303</v>
      </c>
      <c r="F3592" s="89">
        <f>+D3592*E3592</f>
        <v>24700.086330000002</v>
      </c>
    </row>
    <row r="3593" spans="1:6" ht="409.6" hidden="1" customHeight="1" x14ac:dyDescent="0.2"/>
    <row r="3594" spans="1:6" ht="13.5" customHeight="1" thickBot="1" x14ac:dyDescent="0.25">
      <c r="A3594" s="90" t="s">
        <v>4893</v>
      </c>
      <c r="B3594" s="91"/>
      <c r="C3594" s="92">
        <v>33.003741314804898</v>
      </c>
      <c r="D3594" s="91"/>
      <c r="E3594" s="93" t="s">
        <v>4884</v>
      </c>
      <c r="F3594" s="94">
        <v>24700</v>
      </c>
    </row>
    <row r="3595" spans="1:6" ht="0.2" customHeight="1" x14ac:dyDescent="0.2"/>
    <row r="3596" spans="1:6" ht="12.75" customHeight="1" x14ac:dyDescent="0.2">
      <c r="A3596" s="80" t="s">
        <v>4871</v>
      </c>
      <c r="B3596" s="81" t="s">
        <v>4894</v>
      </c>
      <c r="C3596" s="82" t="s">
        <v>4870</v>
      </c>
      <c r="D3596" s="82" t="s">
        <v>4873</v>
      </c>
      <c r="E3596" s="82" t="s">
        <v>4874</v>
      </c>
      <c r="F3596" s="83" t="s">
        <v>4875</v>
      </c>
    </row>
    <row r="3597" spans="1:6" ht="409.6" hidden="1" customHeight="1" x14ac:dyDescent="0.2"/>
    <row r="3598" spans="1:6" ht="25.5" customHeight="1" thickBot="1" x14ac:dyDescent="0.25">
      <c r="A3598" s="84" t="s">
        <v>4895</v>
      </c>
      <c r="B3598" s="85" t="s">
        <v>4896</v>
      </c>
      <c r="C3598" s="86" t="s">
        <v>4897</v>
      </c>
      <c r="D3598" s="87">
        <v>0.05</v>
      </c>
      <c r="E3598" s="88">
        <v>24700</v>
      </c>
      <c r="F3598" s="89">
        <f>+D3598*E3598</f>
        <v>1235</v>
      </c>
    </row>
    <row r="3599" spans="1:6" ht="409.6" hidden="1" customHeight="1" x14ac:dyDescent="0.2"/>
    <row r="3600" spans="1:6" ht="13.5" customHeight="1" thickBot="1" x14ac:dyDescent="0.25">
      <c r="A3600" s="90" t="s">
        <v>4898</v>
      </c>
      <c r="B3600" s="91"/>
      <c r="C3600" s="92">
        <v>1.65018706574025</v>
      </c>
      <c r="D3600" s="91"/>
      <c r="E3600" s="93" t="s">
        <v>4884</v>
      </c>
      <c r="F3600" s="94">
        <v>1235</v>
      </c>
    </row>
    <row r="3601" spans="1:6" ht="0.2" customHeight="1" thickBot="1" x14ac:dyDescent="0.25"/>
    <row r="3602" spans="1:6" ht="12.75" customHeight="1" thickBot="1" x14ac:dyDescent="0.3">
      <c r="A3602" s="157" t="s">
        <v>4909</v>
      </c>
      <c r="B3602" s="158"/>
      <c r="C3602" s="158"/>
      <c r="D3602" s="158"/>
      <c r="E3602" s="159">
        <v>74840</v>
      </c>
      <c r="F3602" s="160"/>
    </row>
    <row r="3603" spans="1:6" ht="12.75" customHeight="1" x14ac:dyDescent="0.2"/>
    <row r="3604" spans="1:6" ht="12.75" customHeight="1" x14ac:dyDescent="0.2"/>
    <row r="3605" spans="1:6" ht="409.6" hidden="1" customHeight="1" x14ac:dyDescent="0.2"/>
    <row r="3606" spans="1:6" ht="12.75" customHeight="1" x14ac:dyDescent="0.25">
      <c r="A3606" s="144" t="s">
        <v>4868</v>
      </c>
      <c r="B3606" s="145"/>
      <c r="C3606" s="145"/>
      <c r="D3606" s="145"/>
      <c r="E3606" s="146"/>
      <c r="F3606" s="147"/>
    </row>
    <row r="3607" spans="1:6" ht="12.75" customHeight="1" x14ac:dyDescent="0.2">
      <c r="A3607" s="138" t="s">
        <v>4787</v>
      </c>
      <c r="B3607" s="139"/>
      <c r="C3607" s="139"/>
      <c r="D3607" s="140"/>
      <c r="E3607" s="76" t="s">
        <v>4869</v>
      </c>
      <c r="F3607" s="77" t="s">
        <v>4870</v>
      </c>
    </row>
    <row r="3608" spans="1:6" ht="12.75" customHeight="1" x14ac:dyDescent="0.2">
      <c r="A3608" s="141"/>
      <c r="B3608" s="142"/>
      <c r="C3608" s="142"/>
      <c r="D3608" s="143"/>
      <c r="E3608" s="78" t="s">
        <v>9064</v>
      </c>
      <c r="F3608" s="79" t="s">
        <v>263</v>
      </c>
    </row>
    <row r="3609" spans="1:6" ht="409.6" hidden="1" customHeight="1" x14ac:dyDescent="0.2"/>
    <row r="3610" spans="1:6" ht="12.75" customHeight="1" x14ac:dyDescent="0.2">
      <c r="A3610" s="80" t="s">
        <v>4871</v>
      </c>
      <c r="B3610" s="81" t="s">
        <v>4872</v>
      </c>
      <c r="C3610" s="82" t="s">
        <v>4870</v>
      </c>
      <c r="D3610" s="82" t="s">
        <v>4873</v>
      </c>
      <c r="E3610" s="82" t="s">
        <v>4874</v>
      </c>
      <c r="F3610" s="83" t="s">
        <v>4875</v>
      </c>
    </row>
    <row r="3611" spans="1:6" ht="409.6" hidden="1" customHeight="1" x14ac:dyDescent="0.2"/>
    <row r="3612" spans="1:6" ht="25.5" customHeight="1" x14ac:dyDescent="0.2">
      <c r="A3612" s="84" t="s">
        <v>5154</v>
      </c>
      <c r="B3612" s="85" t="s">
        <v>5155</v>
      </c>
      <c r="C3612" s="86" t="s">
        <v>106</v>
      </c>
      <c r="D3612" s="87">
        <v>0.1449</v>
      </c>
      <c r="E3612" s="88">
        <v>405694</v>
      </c>
      <c r="F3612" s="89">
        <f>+D3612*E3612</f>
        <v>58785.060599999997</v>
      </c>
    </row>
    <row r="3613" spans="1:6" ht="409.6" hidden="1" customHeight="1" x14ac:dyDescent="0.2"/>
    <row r="3614" spans="1:6" ht="25.5" customHeight="1" x14ac:dyDescent="0.2">
      <c r="A3614" s="84" t="s">
        <v>5286</v>
      </c>
      <c r="B3614" s="85" t="s">
        <v>5287</v>
      </c>
      <c r="C3614" s="86" t="s">
        <v>106</v>
      </c>
      <c r="D3614" s="87">
        <v>0.11550000000000001</v>
      </c>
      <c r="E3614" s="88">
        <v>78107</v>
      </c>
      <c r="F3614" s="89">
        <f>+D3614*E3614</f>
        <v>9021.3585000000003</v>
      </c>
    </row>
    <row r="3615" spans="1:6" ht="409.6" hidden="1" customHeight="1" x14ac:dyDescent="0.2"/>
    <row r="3616" spans="1:6" ht="25.5" customHeight="1" thickBot="1" x14ac:dyDescent="0.25">
      <c r="A3616" s="84" t="s">
        <v>5048</v>
      </c>
      <c r="B3616" s="85" t="s">
        <v>5049</v>
      </c>
      <c r="C3616" s="86" t="s">
        <v>106</v>
      </c>
      <c r="D3616" s="87">
        <v>7.0000000000000001E-3</v>
      </c>
      <c r="E3616" s="88">
        <v>331600</v>
      </c>
      <c r="F3616" s="89">
        <f>+D3616*E3616</f>
        <v>2321.2000000000003</v>
      </c>
    </row>
    <row r="3617" spans="1:6" ht="409.6" hidden="1" customHeight="1" x14ac:dyDescent="0.2"/>
    <row r="3618" spans="1:6" ht="13.5" customHeight="1" thickBot="1" x14ac:dyDescent="0.25">
      <c r="A3618" s="90" t="s">
        <v>4883</v>
      </c>
      <c r="B3618" s="91"/>
      <c r="C3618" s="92">
        <v>87.876243703165301</v>
      </c>
      <c r="D3618" s="91"/>
      <c r="E3618" s="93" t="s">
        <v>4884</v>
      </c>
      <c r="F3618" s="94">
        <v>70127</v>
      </c>
    </row>
    <row r="3619" spans="1:6" ht="0.2" customHeight="1" x14ac:dyDescent="0.2"/>
    <row r="3620" spans="1:6" ht="12.75" customHeight="1" x14ac:dyDescent="0.2">
      <c r="A3620" s="80" t="s">
        <v>4871</v>
      </c>
      <c r="B3620" s="81" t="s">
        <v>4885</v>
      </c>
      <c r="C3620" s="82" t="s">
        <v>4870</v>
      </c>
      <c r="D3620" s="82" t="s">
        <v>4873</v>
      </c>
      <c r="E3620" s="82" t="s">
        <v>4874</v>
      </c>
      <c r="F3620" s="83" t="s">
        <v>4875</v>
      </c>
    </row>
    <row r="3621" spans="1:6" ht="409.6" hidden="1" customHeight="1" x14ac:dyDescent="0.2"/>
    <row r="3622" spans="1:6" ht="25.5" customHeight="1" thickBot="1" x14ac:dyDescent="0.25">
      <c r="A3622" s="84" t="s">
        <v>4912</v>
      </c>
      <c r="B3622" s="85" t="s">
        <v>4913</v>
      </c>
      <c r="C3622" s="86" t="s">
        <v>4888</v>
      </c>
      <c r="D3622" s="87">
        <v>0.05</v>
      </c>
      <c r="E3622" s="88">
        <v>184277</v>
      </c>
      <c r="F3622" s="89">
        <f>+D3622*E3622</f>
        <v>9213.85</v>
      </c>
    </row>
    <row r="3623" spans="1:6" ht="409.6" hidden="1" customHeight="1" x14ac:dyDescent="0.2"/>
    <row r="3624" spans="1:6" ht="13.5" customHeight="1" thickBot="1" x14ac:dyDescent="0.25">
      <c r="A3624" s="90" t="s">
        <v>4893</v>
      </c>
      <c r="B3624" s="91"/>
      <c r="C3624" s="92">
        <v>11.5460765394351</v>
      </c>
      <c r="D3624" s="91"/>
      <c r="E3624" s="93" t="s">
        <v>4884</v>
      </c>
      <c r="F3624" s="94">
        <v>9214</v>
      </c>
    </row>
    <row r="3625" spans="1:6" ht="0.2" customHeight="1" x14ac:dyDescent="0.2"/>
    <row r="3626" spans="1:6" ht="12.75" customHeight="1" x14ac:dyDescent="0.2">
      <c r="A3626" s="80" t="s">
        <v>4871</v>
      </c>
      <c r="B3626" s="81" t="s">
        <v>4894</v>
      </c>
      <c r="C3626" s="82" t="s">
        <v>4870</v>
      </c>
      <c r="D3626" s="82" t="s">
        <v>4873</v>
      </c>
      <c r="E3626" s="82" t="s">
        <v>4874</v>
      </c>
      <c r="F3626" s="83" t="s">
        <v>4875</v>
      </c>
    </row>
    <row r="3627" spans="1:6" ht="409.6" hidden="1" customHeight="1" x14ac:dyDescent="0.2"/>
    <row r="3628" spans="1:6" ht="25.5" customHeight="1" thickBot="1" x14ac:dyDescent="0.25">
      <c r="A3628" s="84" t="s">
        <v>4895</v>
      </c>
      <c r="B3628" s="85" t="s">
        <v>4896</v>
      </c>
      <c r="C3628" s="86" t="s">
        <v>4897</v>
      </c>
      <c r="D3628" s="87">
        <v>0.05</v>
      </c>
      <c r="E3628" s="88">
        <v>9214</v>
      </c>
      <c r="F3628" s="89">
        <f>+D3628*E3628</f>
        <v>460.70000000000005</v>
      </c>
    </row>
    <row r="3629" spans="1:6" ht="409.6" hidden="1" customHeight="1" x14ac:dyDescent="0.2"/>
    <row r="3630" spans="1:6" ht="13.5" customHeight="1" thickBot="1" x14ac:dyDescent="0.25">
      <c r="A3630" s="90" t="s">
        <v>4898</v>
      </c>
      <c r="B3630" s="91"/>
      <c r="C3630" s="92">
        <v>0.57767975739956401</v>
      </c>
      <c r="D3630" s="91"/>
      <c r="E3630" s="93" t="s">
        <v>4884</v>
      </c>
      <c r="F3630" s="94">
        <v>461</v>
      </c>
    </row>
    <row r="3631" spans="1:6" ht="0.2" customHeight="1" thickBot="1" x14ac:dyDescent="0.25"/>
    <row r="3632" spans="1:6" ht="12.75" customHeight="1" thickBot="1" x14ac:dyDescent="0.3">
      <c r="A3632" s="157" t="s">
        <v>4909</v>
      </c>
      <c r="B3632" s="158"/>
      <c r="C3632" s="158"/>
      <c r="D3632" s="158"/>
      <c r="E3632" s="159">
        <v>79802</v>
      </c>
      <c r="F3632" s="160"/>
    </row>
    <row r="3633" spans="1:6" ht="12.75" customHeight="1" x14ac:dyDescent="0.2"/>
    <row r="3634" spans="1:6" ht="12.75" customHeight="1" x14ac:dyDescent="0.2"/>
    <row r="3635" spans="1:6" ht="409.6" hidden="1" customHeight="1" x14ac:dyDescent="0.2"/>
    <row r="3636" spans="1:6" ht="12.75" customHeight="1" x14ac:dyDescent="0.25">
      <c r="A3636" s="144" t="s">
        <v>4868</v>
      </c>
      <c r="B3636" s="145"/>
      <c r="C3636" s="145"/>
      <c r="D3636" s="145"/>
      <c r="E3636" s="146"/>
      <c r="F3636" s="147"/>
    </row>
    <row r="3637" spans="1:6" ht="12.75" customHeight="1" x14ac:dyDescent="0.2">
      <c r="A3637" s="138" t="s">
        <v>4788</v>
      </c>
      <c r="B3637" s="139"/>
      <c r="C3637" s="139"/>
      <c r="D3637" s="140"/>
      <c r="E3637" s="76" t="s">
        <v>4869</v>
      </c>
      <c r="F3637" s="77" t="s">
        <v>4870</v>
      </c>
    </row>
    <row r="3638" spans="1:6" ht="12.75" customHeight="1" x14ac:dyDescent="0.2">
      <c r="A3638" s="141"/>
      <c r="B3638" s="142"/>
      <c r="C3638" s="142"/>
      <c r="D3638" s="143"/>
      <c r="E3638" s="78" t="s">
        <v>9065</v>
      </c>
      <c r="F3638" s="79" t="s">
        <v>263</v>
      </c>
    </row>
    <row r="3639" spans="1:6" ht="409.6" hidden="1" customHeight="1" x14ac:dyDescent="0.2"/>
    <row r="3640" spans="1:6" ht="12.75" customHeight="1" x14ac:dyDescent="0.2">
      <c r="A3640" s="80" t="s">
        <v>4871</v>
      </c>
      <c r="B3640" s="81" t="s">
        <v>4872</v>
      </c>
      <c r="C3640" s="82" t="s">
        <v>4870</v>
      </c>
      <c r="D3640" s="82" t="s">
        <v>4873</v>
      </c>
      <c r="E3640" s="82" t="s">
        <v>4874</v>
      </c>
      <c r="F3640" s="83" t="s">
        <v>4875</v>
      </c>
    </row>
    <row r="3641" spans="1:6" ht="409.6" hidden="1" customHeight="1" x14ac:dyDescent="0.2"/>
    <row r="3642" spans="1:6" ht="25.5" customHeight="1" x14ac:dyDescent="0.2">
      <c r="A3642" s="84" t="s">
        <v>5708</v>
      </c>
      <c r="B3642" s="85" t="s">
        <v>5709</v>
      </c>
      <c r="C3642" s="86" t="s">
        <v>263</v>
      </c>
      <c r="D3642" s="87">
        <v>1.05</v>
      </c>
      <c r="E3642" s="88">
        <v>1265</v>
      </c>
      <c r="F3642" s="89">
        <f>+D3642*E3642</f>
        <v>1328.25</v>
      </c>
    </row>
    <row r="3643" spans="1:6" ht="409.6" hidden="1" customHeight="1" x14ac:dyDescent="0.2"/>
    <row r="3644" spans="1:6" ht="25.5" customHeight="1" x14ac:dyDescent="0.2">
      <c r="A3644" s="84" t="s">
        <v>5621</v>
      </c>
      <c r="B3644" s="85" t="s">
        <v>5622</v>
      </c>
      <c r="C3644" s="86" t="s">
        <v>9</v>
      </c>
      <c r="D3644" s="87">
        <v>0.1</v>
      </c>
      <c r="E3644" s="88">
        <v>41756</v>
      </c>
      <c r="F3644" s="89">
        <f>+D3644*E3644</f>
        <v>4175.6000000000004</v>
      </c>
    </row>
    <row r="3645" spans="1:6" ht="409.6" hidden="1" customHeight="1" x14ac:dyDescent="0.2"/>
    <row r="3646" spans="1:6" ht="25.5" customHeight="1" thickBot="1" x14ac:dyDescent="0.25">
      <c r="A3646" s="84" t="s">
        <v>5710</v>
      </c>
      <c r="B3646" s="85" t="s">
        <v>5711</v>
      </c>
      <c r="C3646" s="86" t="s">
        <v>263</v>
      </c>
      <c r="D3646" s="87">
        <v>0.05</v>
      </c>
      <c r="E3646" s="88">
        <v>240</v>
      </c>
      <c r="F3646" s="89">
        <f>+D3646*E3646</f>
        <v>12</v>
      </c>
    </row>
    <row r="3647" spans="1:6" ht="409.6" hidden="1" customHeight="1" x14ac:dyDescent="0.2"/>
    <row r="3648" spans="1:6" ht="13.5" customHeight="1" thickBot="1" x14ac:dyDescent="0.25">
      <c r="A3648" s="90" t="s">
        <v>4883</v>
      </c>
      <c r="B3648" s="91"/>
      <c r="C3648" s="92">
        <v>39.004384104087102</v>
      </c>
      <c r="D3648" s="91"/>
      <c r="E3648" s="93" t="s">
        <v>4884</v>
      </c>
      <c r="F3648" s="94">
        <v>5516</v>
      </c>
    </row>
    <row r="3649" spans="1:6" ht="0.2" customHeight="1" x14ac:dyDescent="0.2"/>
    <row r="3650" spans="1:6" ht="12.75" customHeight="1" x14ac:dyDescent="0.2">
      <c r="A3650" s="80" t="s">
        <v>4871</v>
      </c>
      <c r="B3650" s="81" t="s">
        <v>4885</v>
      </c>
      <c r="C3650" s="82" t="s">
        <v>4870</v>
      </c>
      <c r="D3650" s="82" t="s">
        <v>4873</v>
      </c>
      <c r="E3650" s="82" t="s">
        <v>4874</v>
      </c>
      <c r="F3650" s="83" t="s">
        <v>4875</v>
      </c>
    </row>
    <row r="3651" spans="1:6" ht="409.6" hidden="1" customHeight="1" x14ac:dyDescent="0.2"/>
    <row r="3652" spans="1:6" ht="25.5" customHeight="1" thickBot="1" x14ac:dyDescent="0.25">
      <c r="A3652" s="84" t="s">
        <v>4912</v>
      </c>
      <c r="B3652" s="85" t="s">
        <v>4913</v>
      </c>
      <c r="C3652" s="86" t="s">
        <v>4888</v>
      </c>
      <c r="D3652" s="87">
        <v>0.02</v>
      </c>
      <c r="E3652" s="88">
        <v>184277</v>
      </c>
      <c r="F3652" s="89">
        <f>+D3652*E3652</f>
        <v>3685.54</v>
      </c>
    </row>
    <row r="3653" spans="1:6" ht="409.6" hidden="1" customHeight="1" x14ac:dyDescent="0.2"/>
    <row r="3654" spans="1:6" ht="13.5" customHeight="1" thickBot="1" x14ac:dyDescent="0.25">
      <c r="A3654" s="90" t="s">
        <v>4893</v>
      </c>
      <c r="B3654" s="91"/>
      <c r="C3654" s="92">
        <v>26.064205911469401</v>
      </c>
      <c r="D3654" s="91"/>
      <c r="E3654" s="93" t="s">
        <v>4884</v>
      </c>
      <c r="F3654" s="94">
        <v>3686</v>
      </c>
    </row>
    <row r="3655" spans="1:6" ht="0.2" customHeight="1" x14ac:dyDescent="0.2"/>
    <row r="3656" spans="1:6" ht="12.75" customHeight="1" x14ac:dyDescent="0.2">
      <c r="A3656" s="80" t="s">
        <v>4871</v>
      </c>
      <c r="B3656" s="81" t="s">
        <v>4894</v>
      </c>
      <c r="C3656" s="82" t="s">
        <v>4870</v>
      </c>
      <c r="D3656" s="82" t="s">
        <v>4873</v>
      </c>
      <c r="E3656" s="82" t="s">
        <v>4874</v>
      </c>
      <c r="F3656" s="83" t="s">
        <v>4875</v>
      </c>
    </row>
    <row r="3657" spans="1:6" ht="409.6" hidden="1" customHeight="1" x14ac:dyDescent="0.2"/>
    <row r="3658" spans="1:6" ht="25.5" customHeight="1" thickBot="1" x14ac:dyDescent="0.25">
      <c r="A3658" s="84" t="s">
        <v>4895</v>
      </c>
      <c r="B3658" s="85" t="s">
        <v>4896</v>
      </c>
      <c r="C3658" s="86" t="s">
        <v>4897</v>
      </c>
      <c r="D3658" s="87">
        <v>0.05</v>
      </c>
      <c r="E3658" s="88">
        <v>3686</v>
      </c>
      <c r="F3658" s="89">
        <f>+D3658*E3658</f>
        <v>184.3</v>
      </c>
    </row>
    <row r="3659" spans="1:6" ht="409.6" hidden="1" customHeight="1" x14ac:dyDescent="0.2"/>
    <row r="3660" spans="1:6" ht="13.5" customHeight="1" thickBot="1" x14ac:dyDescent="0.25">
      <c r="A3660" s="90" t="s">
        <v>4898</v>
      </c>
      <c r="B3660" s="91"/>
      <c r="C3660" s="92">
        <v>1.30108895488615</v>
      </c>
      <c r="D3660" s="91"/>
      <c r="E3660" s="93" t="s">
        <v>4884</v>
      </c>
      <c r="F3660" s="94">
        <v>184</v>
      </c>
    </row>
    <row r="3661" spans="1:6" ht="0.2" customHeight="1" x14ac:dyDescent="0.2"/>
    <row r="3662" spans="1:6" ht="12.75" customHeight="1" x14ac:dyDescent="0.2">
      <c r="A3662" s="80" t="s">
        <v>4871</v>
      </c>
      <c r="B3662" s="81" t="s">
        <v>4899</v>
      </c>
      <c r="C3662" s="82" t="s">
        <v>4870</v>
      </c>
      <c r="D3662" s="82" t="s">
        <v>4873</v>
      </c>
      <c r="E3662" s="82" t="s">
        <v>4874</v>
      </c>
      <c r="F3662" s="83" t="s">
        <v>4875</v>
      </c>
    </row>
    <row r="3663" spans="1:6" ht="409.6" hidden="1" customHeight="1" x14ac:dyDescent="0.2"/>
    <row r="3664" spans="1:6" ht="25.5" customHeight="1" thickBot="1" x14ac:dyDescent="0.25">
      <c r="A3664" s="84" t="s">
        <v>5079</v>
      </c>
      <c r="B3664" s="85" t="s">
        <v>5080</v>
      </c>
      <c r="C3664" s="86" t="s">
        <v>263</v>
      </c>
      <c r="D3664" s="87">
        <v>1</v>
      </c>
      <c r="E3664" s="88">
        <v>4756</v>
      </c>
      <c r="F3664" s="89">
        <f>+D3664*E3664</f>
        <v>4756</v>
      </c>
    </row>
    <row r="3665" spans="1:6" ht="409.6" hidden="1" customHeight="1" x14ac:dyDescent="0.2"/>
    <row r="3666" spans="1:6" ht="13.5" customHeight="1" thickBot="1" x14ac:dyDescent="0.25">
      <c r="A3666" s="90" t="s">
        <v>4904</v>
      </c>
      <c r="B3666" s="91"/>
      <c r="C3666" s="92">
        <v>33.6303210295574</v>
      </c>
      <c r="D3666" s="91"/>
      <c r="E3666" s="93" t="s">
        <v>4884</v>
      </c>
      <c r="F3666" s="94">
        <v>4756</v>
      </c>
    </row>
    <row r="3667" spans="1:6" ht="0.2" customHeight="1" thickBot="1" x14ac:dyDescent="0.25"/>
    <row r="3668" spans="1:6" ht="12.75" customHeight="1" thickBot="1" x14ac:dyDescent="0.3">
      <c r="A3668" s="157" t="s">
        <v>4909</v>
      </c>
      <c r="B3668" s="158"/>
      <c r="C3668" s="158"/>
      <c r="D3668" s="158"/>
      <c r="E3668" s="159">
        <v>14142</v>
      </c>
      <c r="F3668" s="160"/>
    </row>
    <row r="3669" spans="1:6" ht="12.75" customHeight="1" x14ac:dyDescent="0.2"/>
    <row r="3670" spans="1:6" ht="12.75" customHeight="1" x14ac:dyDescent="0.2"/>
    <row r="3671" spans="1:6" ht="409.6" hidden="1" customHeight="1" x14ac:dyDescent="0.2"/>
    <row r="3672" spans="1:6" ht="12.75" customHeight="1" x14ac:dyDescent="0.25">
      <c r="A3672" s="144" t="s">
        <v>4868</v>
      </c>
      <c r="B3672" s="145"/>
      <c r="C3672" s="145"/>
      <c r="D3672" s="145"/>
      <c r="E3672" s="146"/>
      <c r="F3672" s="147"/>
    </row>
    <row r="3673" spans="1:6" ht="12.75" customHeight="1" x14ac:dyDescent="0.2">
      <c r="A3673" s="138" t="s">
        <v>4789</v>
      </c>
      <c r="B3673" s="139"/>
      <c r="C3673" s="139"/>
      <c r="D3673" s="140"/>
      <c r="E3673" s="76" t="s">
        <v>4869</v>
      </c>
      <c r="F3673" s="77" t="s">
        <v>4870</v>
      </c>
    </row>
    <row r="3674" spans="1:6" ht="12.75" customHeight="1" x14ac:dyDescent="0.2">
      <c r="A3674" s="141"/>
      <c r="B3674" s="142"/>
      <c r="C3674" s="142"/>
      <c r="D3674" s="143"/>
      <c r="E3674" s="78" t="s">
        <v>9066</v>
      </c>
      <c r="F3674" s="79" t="s">
        <v>9</v>
      </c>
    </row>
    <row r="3675" spans="1:6" ht="409.6" hidden="1" customHeight="1" x14ac:dyDescent="0.2"/>
    <row r="3676" spans="1:6" ht="12.75" customHeight="1" x14ac:dyDescent="0.2">
      <c r="A3676" s="80" t="s">
        <v>4871</v>
      </c>
      <c r="B3676" s="81" t="s">
        <v>4872</v>
      </c>
      <c r="C3676" s="82" t="s">
        <v>4870</v>
      </c>
      <c r="D3676" s="82" t="s">
        <v>4873</v>
      </c>
      <c r="E3676" s="82" t="s">
        <v>4874</v>
      </c>
      <c r="F3676" s="83" t="s">
        <v>4875</v>
      </c>
    </row>
    <row r="3677" spans="1:6" ht="409.6" hidden="1" customHeight="1" x14ac:dyDescent="0.2"/>
    <row r="3678" spans="1:6" ht="25.5" customHeight="1" x14ac:dyDescent="0.2">
      <c r="A3678" s="84" t="s">
        <v>4931</v>
      </c>
      <c r="B3678" s="85" t="s">
        <v>4932</v>
      </c>
      <c r="C3678" s="86" t="s">
        <v>106</v>
      </c>
      <c r="D3678" s="87">
        <v>0.13439999999999999</v>
      </c>
      <c r="E3678" s="88">
        <v>376410</v>
      </c>
      <c r="F3678" s="89">
        <f>+D3678*E3678</f>
        <v>50589.503999999994</v>
      </c>
    </row>
    <row r="3679" spans="1:6" ht="409.6" hidden="1" customHeight="1" x14ac:dyDescent="0.2"/>
    <row r="3680" spans="1:6" ht="25.5" customHeight="1" x14ac:dyDescent="0.2">
      <c r="A3680" s="84" t="s">
        <v>4963</v>
      </c>
      <c r="B3680" s="85" t="s">
        <v>4964</v>
      </c>
      <c r="C3680" s="86" t="s">
        <v>106</v>
      </c>
      <c r="D3680" s="87">
        <v>7.1279999999999996E-2</v>
      </c>
      <c r="E3680" s="88">
        <v>355247</v>
      </c>
      <c r="F3680" s="89">
        <f>+D3680*E3680</f>
        <v>25322.006159999997</v>
      </c>
    </row>
    <row r="3681" spans="1:6" ht="409.6" hidden="1" customHeight="1" x14ac:dyDescent="0.2"/>
    <row r="3682" spans="1:6" ht="25.5" customHeight="1" x14ac:dyDescent="0.2">
      <c r="A3682" s="84" t="s">
        <v>5262</v>
      </c>
      <c r="B3682" s="85" t="s">
        <v>5263</v>
      </c>
      <c r="C3682" s="86" t="s">
        <v>7</v>
      </c>
      <c r="D3682" s="87">
        <v>28.2</v>
      </c>
      <c r="E3682" s="88">
        <v>6637</v>
      </c>
      <c r="F3682" s="89">
        <f>+D3682*E3682</f>
        <v>187163.4</v>
      </c>
    </row>
    <row r="3683" spans="1:6" ht="409.6" hidden="1" customHeight="1" x14ac:dyDescent="0.2"/>
    <row r="3684" spans="1:6" ht="25.5" customHeight="1" x14ac:dyDescent="0.2">
      <c r="A3684" s="84" t="s">
        <v>5561</v>
      </c>
      <c r="B3684" s="85" t="s">
        <v>5562</v>
      </c>
      <c r="C3684" s="86" t="s">
        <v>9</v>
      </c>
      <c r="D3684" s="87">
        <v>53.55</v>
      </c>
      <c r="E3684" s="88">
        <v>2845</v>
      </c>
      <c r="F3684" s="89">
        <f>+D3684*E3684</f>
        <v>152349.75</v>
      </c>
    </row>
    <row r="3685" spans="1:6" ht="409.6" hidden="1" customHeight="1" x14ac:dyDescent="0.2"/>
    <row r="3686" spans="1:6" ht="25.5" customHeight="1" x14ac:dyDescent="0.2">
      <c r="A3686" s="84" t="s">
        <v>8232</v>
      </c>
      <c r="B3686" s="85" t="s">
        <v>8233</v>
      </c>
      <c r="C3686" s="86" t="s">
        <v>9</v>
      </c>
      <c r="D3686" s="87">
        <v>4</v>
      </c>
      <c r="E3686" s="88">
        <v>13240</v>
      </c>
      <c r="F3686" s="89">
        <f>+D3686*E3686</f>
        <v>52960</v>
      </c>
    </row>
    <row r="3687" spans="1:6" ht="409.6" hidden="1" customHeight="1" x14ac:dyDescent="0.2"/>
    <row r="3688" spans="1:6" ht="25.5" customHeight="1" x14ac:dyDescent="0.2">
      <c r="A3688" s="84" t="s">
        <v>8234</v>
      </c>
      <c r="B3688" s="85" t="s">
        <v>8235</v>
      </c>
      <c r="C3688" s="86" t="s">
        <v>9</v>
      </c>
      <c r="D3688" s="87">
        <v>4</v>
      </c>
      <c r="E3688" s="88">
        <v>6693</v>
      </c>
      <c r="F3688" s="89">
        <f>+D3688*E3688</f>
        <v>26772</v>
      </c>
    </row>
    <row r="3689" spans="1:6" ht="409.6" hidden="1" customHeight="1" x14ac:dyDescent="0.2"/>
    <row r="3690" spans="1:6" ht="25.5" customHeight="1" x14ac:dyDescent="0.2">
      <c r="A3690" s="84" t="s">
        <v>5048</v>
      </c>
      <c r="B3690" s="85" t="s">
        <v>5049</v>
      </c>
      <c r="C3690" s="86" t="s">
        <v>106</v>
      </c>
      <c r="D3690" s="87">
        <v>7.4800000000000005E-2</v>
      </c>
      <c r="E3690" s="88">
        <v>331600</v>
      </c>
      <c r="F3690" s="89">
        <f>+D3690*E3690</f>
        <v>24803.68</v>
      </c>
    </row>
    <row r="3691" spans="1:6" ht="409.6" hidden="1" customHeight="1" x14ac:dyDescent="0.2"/>
    <row r="3692" spans="1:6" ht="25.5" customHeight="1" thickBot="1" x14ac:dyDescent="0.25">
      <c r="A3692" s="84" t="s">
        <v>5172</v>
      </c>
      <c r="B3692" s="85" t="s">
        <v>5173</v>
      </c>
      <c r="C3692" s="86" t="s">
        <v>9</v>
      </c>
      <c r="D3692" s="87">
        <v>1</v>
      </c>
      <c r="E3692" s="88">
        <v>8900</v>
      </c>
      <c r="F3692" s="89">
        <f>+D3692*E3692</f>
        <v>8900</v>
      </c>
    </row>
    <row r="3693" spans="1:6" ht="409.6" hidden="1" customHeight="1" x14ac:dyDescent="0.2"/>
    <row r="3694" spans="1:6" ht="13.5" customHeight="1" thickBot="1" x14ac:dyDescent="0.25">
      <c r="A3694" s="90" t="s">
        <v>4883</v>
      </c>
      <c r="B3694" s="91"/>
      <c r="C3694" s="92">
        <v>73.213751744301902</v>
      </c>
      <c r="D3694" s="91"/>
      <c r="E3694" s="93" t="s">
        <v>4884</v>
      </c>
      <c r="F3694" s="94">
        <v>528861</v>
      </c>
    </row>
    <row r="3695" spans="1:6" ht="0.2" customHeight="1" x14ac:dyDescent="0.2"/>
    <row r="3696" spans="1:6" ht="12.75" customHeight="1" x14ac:dyDescent="0.2">
      <c r="A3696" s="80" t="s">
        <v>4871</v>
      </c>
      <c r="B3696" s="81" t="s">
        <v>4885</v>
      </c>
      <c r="C3696" s="82" t="s">
        <v>4870</v>
      </c>
      <c r="D3696" s="82" t="s">
        <v>4873</v>
      </c>
      <c r="E3696" s="82" t="s">
        <v>4874</v>
      </c>
      <c r="F3696" s="83" t="s">
        <v>4875</v>
      </c>
    </row>
    <row r="3697" spans="1:6" ht="409.6" hidden="1" customHeight="1" x14ac:dyDescent="0.2"/>
    <row r="3698" spans="1:6" ht="25.5" customHeight="1" thickBot="1" x14ac:dyDescent="0.25">
      <c r="A3698" s="84" t="s">
        <v>4912</v>
      </c>
      <c r="B3698" s="85" t="s">
        <v>4913</v>
      </c>
      <c r="C3698" s="86" t="s">
        <v>4888</v>
      </c>
      <c r="D3698" s="87">
        <v>1</v>
      </c>
      <c r="E3698" s="88">
        <v>184277</v>
      </c>
      <c r="F3698" s="89">
        <f>+D3698*E3698</f>
        <v>184277</v>
      </c>
    </row>
    <row r="3699" spans="1:6" ht="409.6" hidden="1" customHeight="1" x14ac:dyDescent="0.2"/>
    <row r="3700" spans="1:6" ht="13.5" customHeight="1" thickBot="1" x14ac:dyDescent="0.25">
      <c r="A3700" s="90" t="s">
        <v>4893</v>
      </c>
      <c r="B3700" s="91"/>
      <c r="C3700" s="92">
        <v>25.510692847808301</v>
      </c>
      <c r="D3700" s="91"/>
      <c r="E3700" s="93" t="s">
        <v>4884</v>
      </c>
      <c r="F3700" s="94">
        <v>184277</v>
      </c>
    </row>
    <row r="3701" spans="1:6" ht="0.2" customHeight="1" x14ac:dyDescent="0.2"/>
    <row r="3702" spans="1:6" ht="12.75" customHeight="1" x14ac:dyDescent="0.2">
      <c r="A3702" s="80" t="s">
        <v>4871</v>
      </c>
      <c r="B3702" s="81" t="s">
        <v>4894</v>
      </c>
      <c r="C3702" s="82" t="s">
        <v>4870</v>
      </c>
      <c r="D3702" s="82" t="s">
        <v>4873</v>
      </c>
      <c r="E3702" s="82" t="s">
        <v>4874</v>
      </c>
      <c r="F3702" s="83" t="s">
        <v>4875</v>
      </c>
    </row>
    <row r="3703" spans="1:6" ht="409.6" hidden="1" customHeight="1" x14ac:dyDescent="0.2"/>
    <row r="3704" spans="1:6" ht="25.5" customHeight="1" thickBot="1" x14ac:dyDescent="0.25">
      <c r="A3704" s="84" t="s">
        <v>4895</v>
      </c>
      <c r="B3704" s="85" t="s">
        <v>4896</v>
      </c>
      <c r="C3704" s="86" t="s">
        <v>4897</v>
      </c>
      <c r="D3704" s="87">
        <v>0.05</v>
      </c>
      <c r="E3704" s="88">
        <v>184277</v>
      </c>
      <c r="F3704" s="89">
        <f>+D3704*E3704</f>
        <v>9213.85</v>
      </c>
    </row>
    <row r="3705" spans="1:6" ht="409.6" hidden="1" customHeight="1" x14ac:dyDescent="0.2"/>
    <row r="3706" spans="1:6" ht="13.5" customHeight="1" thickBot="1" x14ac:dyDescent="0.25">
      <c r="A3706" s="90" t="s">
        <v>4898</v>
      </c>
      <c r="B3706" s="91"/>
      <c r="C3706" s="92">
        <v>1.2755554078897799</v>
      </c>
      <c r="D3706" s="91"/>
      <c r="E3706" s="93" t="s">
        <v>4884</v>
      </c>
      <c r="F3706" s="94">
        <v>9214</v>
      </c>
    </row>
    <row r="3707" spans="1:6" ht="0.2" customHeight="1" thickBot="1" x14ac:dyDescent="0.25"/>
    <row r="3708" spans="1:6" ht="12.75" customHeight="1" thickBot="1" x14ac:dyDescent="0.3">
      <c r="A3708" s="157" t="s">
        <v>4909</v>
      </c>
      <c r="B3708" s="158"/>
      <c r="C3708" s="158"/>
      <c r="D3708" s="158"/>
      <c r="E3708" s="159">
        <v>722352</v>
      </c>
      <c r="F3708" s="160"/>
    </row>
    <row r="3709" spans="1:6" ht="12.75" customHeight="1" x14ac:dyDescent="0.2"/>
    <row r="3710" spans="1:6" ht="12.75" customHeight="1" x14ac:dyDescent="0.2"/>
    <row r="3711" spans="1:6" ht="409.6" hidden="1" customHeight="1" x14ac:dyDescent="0.2"/>
    <row r="3712" spans="1:6" ht="12.75" customHeight="1" x14ac:dyDescent="0.25">
      <c r="A3712" s="144" t="s">
        <v>4868</v>
      </c>
      <c r="B3712" s="145"/>
      <c r="C3712" s="145"/>
      <c r="D3712" s="145"/>
      <c r="E3712" s="146"/>
      <c r="F3712" s="147"/>
    </row>
    <row r="3713" spans="1:6" ht="12.75" customHeight="1" x14ac:dyDescent="0.2">
      <c r="A3713" s="138" t="s">
        <v>4790</v>
      </c>
      <c r="B3713" s="139"/>
      <c r="C3713" s="139"/>
      <c r="D3713" s="140"/>
      <c r="E3713" s="76" t="s">
        <v>4869</v>
      </c>
      <c r="F3713" s="77" t="s">
        <v>4870</v>
      </c>
    </row>
    <row r="3714" spans="1:6" ht="12.75" customHeight="1" x14ac:dyDescent="0.2">
      <c r="A3714" s="141"/>
      <c r="B3714" s="142"/>
      <c r="C3714" s="142"/>
      <c r="D3714" s="143"/>
      <c r="E3714" s="78" t="s">
        <v>9067</v>
      </c>
      <c r="F3714" s="79" t="s">
        <v>9</v>
      </c>
    </row>
    <row r="3715" spans="1:6" ht="409.6" hidden="1" customHeight="1" x14ac:dyDescent="0.2"/>
    <row r="3716" spans="1:6" ht="12.75" customHeight="1" x14ac:dyDescent="0.2">
      <c r="A3716" s="80" t="s">
        <v>4871</v>
      </c>
      <c r="B3716" s="81" t="s">
        <v>4872</v>
      </c>
      <c r="C3716" s="82" t="s">
        <v>4870</v>
      </c>
      <c r="D3716" s="82" t="s">
        <v>4873</v>
      </c>
      <c r="E3716" s="82" t="s">
        <v>4874</v>
      </c>
      <c r="F3716" s="83" t="s">
        <v>4875</v>
      </c>
    </row>
    <row r="3717" spans="1:6" ht="409.6" hidden="1" customHeight="1" x14ac:dyDescent="0.2"/>
    <row r="3718" spans="1:6" ht="25.5" customHeight="1" x14ac:dyDescent="0.2">
      <c r="A3718" s="84" t="s">
        <v>4931</v>
      </c>
      <c r="B3718" s="85" t="s">
        <v>4932</v>
      </c>
      <c r="C3718" s="86" t="s">
        <v>106</v>
      </c>
      <c r="D3718" s="87">
        <v>0.1512</v>
      </c>
      <c r="E3718" s="88">
        <v>376410</v>
      </c>
      <c r="F3718" s="89">
        <f>+D3718*E3718</f>
        <v>56913.192000000003</v>
      </c>
    </row>
    <row r="3719" spans="1:6" ht="409.6" hidden="1" customHeight="1" x14ac:dyDescent="0.2"/>
    <row r="3720" spans="1:6" ht="25.5" customHeight="1" x14ac:dyDescent="0.2">
      <c r="A3720" s="84" t="s">
        <v>4963</v>
      </c>
      <c r="B3720" s="85" t="s">
        <v>4964</v>
      </c>
      <c r="C3720" s="86" t="s">
        <v>106</v>
      </c>
      <c r="D3720" s="87">
        <v>8.9099999999999999E-2</v>
      </c>
      <c r="E3720" s="88">
        <v>355247</v>
      </c>
      <c r="F3720" s="89">
        <f>+D3720*E3720</f>
        <v>31652.507699999998</v>
      </c>
    </row>
    <row r="3721" spans="1:6" ht="409.6" hidden="1" customHeight="1" x14ac:dyDescent="0.2"/>
    <row r="3722" spans="1:6" ht="25.5" customHeight="1" x14ac:dyDescent="0.2">
      <c r="A3722" s="84" t="s">
        <v>5262</v>
      </c>
      <c r="B3722" s="85" t="s">
        <v>5263</v>
      </c>
      <c r="C3722" s="86" t="s">
        <v>7</v>
      </c>
      <c r="D3722" s="87">
        <v>33.200000000000003</v>
      </c>
      <c r="E3722" s="88">
        <v>6637</v>
      </c>
      <c r="F3722" s="89">
        <f>+D3722*E3722</f>
        <v>220348.40000000002</v>
      </c>
    </row>
    <row r="3723" spans="1:6" ht="409.6" hidden="1" customHeight="1" x14ac:dyDescent="0.2"/>
    <row r="3724" spans="1:6" ht="25.5" customHeight="1" x14ac:dyDescent="0.2">
      <c r="A3724" s="84" t="s">
        <v>5561</v>
      </c>
      <c r="B3724" s="85" t="s">
        <v>5562</v>
      </c>
      <c r="C3724" s="86" t="s">
        <v>9</v>
      </c>
      <c r="D3724" s="87">
        <v>59.85</v>
      </c>
      <c r="E3724" s="88">
        <v>2845</v>
      </c>
      <c r="F3724" s="89">
        <f>+D3724*E3724</f>
        <v>170273.25</v>
      </c>
    </row>
    <row r="3725" spans="1:6" ht="409.6" hidden="1" customHeight="1" x14ac:dyDescent="0.2"/>
    <row r="3726" spans="1:6" ht="25.5" customHeight="1" x14ac:dyDescent="0.2">
      <c r="A3726" s="84" t="s">
        <v>8236</v>
      </c>
      <c r="B3726" s="85" t="s">
        <v>8237</v>
      </c>
      <c r="C3726" s="86" t="s">
        <v>9</v>
      </c>
      <c r="D3726" s="87">
        <v>2</v>
      </c>
      <c r="E3726" s="88">
        <v>13237</v>
      </c>
      <c r="F3726" s="89">
        <f>+D3726*E3726</f>
        <v>26474</v>
      </c>
    </row>
    <row r="3727" spans="1:6" ht="409.6" hidden="1" customHeight="1" x14ac:dyDescent="0.2"/>
    <row r="3728" spans="1:6" ht="25.5" customHeight="1" x14ac:dyDescent="0.2">
      <c r="A3728" s="84" t="s">
        <v>8234</v>
      </c>
      <c r="B3728" s="85" t="s">
        <v>8235</v>
      </c>
      <c r="C3728" s="86" t="s">
        <v>9</v>
      </c>
      <c r="D3728" s="87">
        <v>2</v>
      </c>
      <c r="E3728" s="88">
        <v>6693</v>
      </c>
      <c r="F3728" s="89">
        <f>+D3728*E3728</f>
        <v>13386</v>
      </c>
    </row>
    <row r="3729" spans="1:6" ht="409.6" hidden="1" customHeight="1" x14ac:dyDescent="0.2"/>
    <row r="3730" spans="1:6" ht="25.5" customHeight="1" x14ac:dyDescent="0.2">
      <c r="A3730" s="84" t="s">
        <v>8232</v>
      </c>
      <c r="B3730" s="85" t="s">
        <v>8233</v>
      </c>
      <c r="C3730" s="86" t="s">
        <v>9</v>
      </c>
      <c r="D3730" s="87">
        <v>4</v>
      </c>
      <c r="E3730" s="88">
        <v>13240</v>
      </c>
      <c r="F3730" s="89">
        <f>+D3730*E3730</f>
        <v>52960</v>
      </c>
    </row>
    <row r="3731" spans="1:6" ht="409.6" hidden="1" customHeight="1" x14ac:dyDescent="0.2"/>
    <row r="3732" spans="1:6" ht="25.5" customHeight="1" x14ac:dyDescent="0.2">
      <c r="A3732" s="84" t="s">
        <v>5048</v>
      </c>
      <c r="B3732" s="85" t="s">
        <v>5049</v>
      </c>
      <c r="C3732" s="86" t="s">
        <v>106</v>
      </c>
      <c r="D3732" s="87">
        <v>7.4800000000000005E-2</v>
      </c>
      <c r="E3732" s="88">
        <v>331600</v>
      </c>
      <c r="F3732" s="89">
        <f>+D3732*E3732</f>
        <v>24803.68</v>
      </c>
    </row>
    <row r="3733" spans="1:6" ht="409.6" hidden="1" customHeight="1" x14ac:dyDescent="0.2"/>
    <row r="3734" spans="1:6" ht="25.5" customHeight="1" thickBot="1" x14ac:dyDescent="0.25">
      <c r="A3734" s="84" t="s">
        <v>5172</v>
      </c>
      <c r="B3734" s="85" t="s">
        <v>5173</v>
      </c>
      <c r="C3734" s="86" t="s">
        <v>9</v>
      </c>
      <c r="D3734" s="87">
        <v>0.3</v>
      </c>
      <c r="E3734" s="88">
        <v>8900</v>
      </c>
      <c r="F3734" s="89">
        <f>+D3734*E3734</f>
        <v>2670</v>
      </c>
    </row>
    <row r="3735" spans="1:6" ht="409.6" hidden="1" customHeight="1" x14ac:dyDescent="0.2"/>
    <row r="3736" spans="1:6" ht="13.5" customHeight="1" thickBot="1" x14ac:dyDescent="0.25">
      <c r="A3736" s="90" t="s">
        <v>4883</v>
      </c>
      <c r="B3736" s="91"/>
      <c r="C3736" s="92">
        <v>73.798535308086301</v>
      </c>
      <c r="D3736" s="91"/>
      <c r="E3736" s="93" t="s">
        <v>4884</v>
      </c>
      <c r="F3736" s="94">
        <v>599481</v>
      </c>
    </row>
    <row r="3737" spans="1:6" ht="0.2" customHeight="1" x14ac:dyDescent="0.2"/>
    <row r="3738" spans="1:6" ht="12.75" customHeight="1" x14ac:dyDescent="0.2">
      <c r="A3738" s="80" t="s">
        <v>4871</v>
      </c>
      <c r="B3738" s="81" t="s">
        <v>4885</v>
      </c>
      <c r="C3738" s="82" t="s">
        <v>4870</v>
      </c>
      <c r="D3738" s="82" t="s">
        <v>4873</v>
      </c>
      <c r="E3738" s="82" t="s">
        <v>4874</v>
      </c>
      <c r="F3738" s="83" t="s">
        <v>4875</v>
      </c>
    </row>
    <row r="3739" spans="1:6" ht="409.6" hidden="1" customHeight="1" x14ac:dyDescent="0.2"/>
    <row r="3740" spans="1:6" ht="25.5" customHeight="1" thickBot="1" x14ac:dyDescent="0.25">
      <c r="A3740" s="84" t="s">
        <v>4912</v>
      </c>
      <c r="B3740" s="85" t="s">
        <v>4913</v>
      </c>
      <c r="C3740" s="86" t="s">
        <v>4888</v>
      </c>
      <c r="D3740" s="87">
        <v>1.1000000000000001</v>
      </c>
      <c r="E3740" s="88">
        <v>184277</v>
      </c>
      <c r="F3740" s="89">
        <f>+D3740*E3740</f>
        <v>202704.7</v>
      </c>
    </row>
    <row r="3741" spans="1:6" ht="409.6" hidden="1" customHeight="1" x14ac:dyDescent="0.2"/>
    <row r="3742" spans="1:6" ht="13.5" customHeight="1" thickBot="1" x14ac:dyDescent="0.25">
      <c r="A3742" s="90" t="s">
        <v>4893</v>
      </c>
      <c r="B3742" s="91"/>
      <c r="C3742" s="92">
        <v>24.953805207547301</v>
      </c>
      <c r="D3742" s="91"/>
      <c r="E3742" s="93" t="s">
        <v>4884</v>
      </c>
      <c r="F3742" s="94">
        <v>202705</v>
      </c>
    </row>
    <row r="3743" spans="1:6" ht="0.2" customHeight="1" x14ac:dyDescent="0.2"/>
    <row r="3744" spans="1:6" ht="12.75" customHeight="1" x14ac:dyDescent="0.2">
      <c r="A3744" s="80" t="s">
        <v>4871</v>
      </c>
      <c r="B3744" s="81" t="s">
        <v>4894</v>
      </c>
      <c r="C3744" s="82" t="s">
        <v>4870</v>
      </c>
      <c r="D3744" s="82" t="s">
        <v>4873</v>
      </c>
      <c r="E3744" s="82" t="s">
        <v>4874</v>
      </c>
      <c r="F3744" s="83" t="s">
        <v>4875</v>
      </c>
    </row>
    <row r="3745" spans="1:6" ht="409.6" hidden="1" customHeight="1" x14ac:dyDescent="0.2"/>
    <row r="3746" spans="1:6" ht="25.5" customHeight="1" thickBot="1" x14ac:dyDescent="0.25">
      <c r="A3746" s="84" t="s">
        <v>4895</v>
      </c>
      <c r="B3746" s="85" t="s">
        <v>4896</v>
      </c>
      <c r="C3746" s="86" t="s">
        <v>4897</v>
      </c>
      <c r="D3746" s="87">
        <v>0.05</v>
      </c>
      <c r="E3746" s="88">
        <v>202705</v>
      </c>
      <c r="F3746" s="89">
        <f>+D3746*E3746</f>
        <v>10135.25</v>
      </c>
    </row>
    <row r="3747" spans="1:6" ht="409.6" hidden="1" customHeight="1" x14ac:dyDescent="0.2"/>
    <row r="3748" spans="1:6" ht="13.5" customHeight="1" thickBot="1" x14ac:dyDescent="0.25">
      <c r="A3748" s="90" t="s">
        <v>4898</v>
      </c>
      <c r="B3748" s="91"/>
      <c r="C3748" s="92">
        <v>1.2476594843664</v>
      </c>
      <c r="D3748" s="91"/>
      <c r="E3748" s="93" t="s">
        <v>4884</v>
      </c>
      <c r="F3748" s="94">
        <v>10135</v>
      </c>
    </row>
    <row r="3749" spans="1:6" ht="0.2" customHeight="1" thickBot="1" x14ac:dyDescent="0.25"/>
    <row r="3750" spans="1:6" ht="12.75" customHeight="1" thickBot="1" x14ac:dyDescent="0.3">
      <c r="A3750" s="157" t="s">
        <v>4909</v>
      </c>
      <c r="B3750" s="158"/>
      <c r="C3750" s="158"/>
      <c r="D3750" s="158"/>
      <c r="E3750" s="159">
        <v>812321</v>
      </c>
      <c r="F3750" s="160"/>
    </row>
    <row r="3751" spans="1:6" ht="12.75" customHeight="1" x14ac:dyDescent="0.2"/>
    <row r="3752" spans="1:6" ht="12.75" customHeight="1" x14ac:dyDescent="0.2"/>
    <row r="3753" spans="1:6" ht="409.6" hidden="1" customHeight="1" x14ac:dyDescent="0.2"/>
    <row r="3754" spans="1:6" ht="12.75" customHeight="1" x14ac:dyDescent="0.25">
      <c r="A3754" s="144" t="s">
        <v>4868</v>
      </c>
      <c r="B3754" s="145"/>
      <c r="C3754" s="145"/>
      <c r="D3754" s="145"/>
      <c r="E3754" s="146"/>
      <c r="F3754" s="147"/>
    </row>
    <row r="3755" spans="1:6" ht="12.75" customHeight="1" x14ac:dyDescent="0.2">
      <c r="A3755" s="138" t="s">
        <v>4791</v>
      </c>
      <c r="B3755" s="139"/>
      <c r="C3755" s="139"/>
      <c r="D3755" s="140"/>
      <c r="E3755" s="76" t="s">
        <v>4869</v>
      </c>
      <c r="F3755" s="77" t="s">
        <v>4870</v>
      </c>
    </row>
    <row r="3756" spans="1:6" ht="12.75" customHeight="1" x14ac:dyDescent="0.2">
      <c r="A3756" s="141"/>
      <c r="B3756" s="142"/>
      <c r="C3756" s="142"/>
      <c r="D3756" s="143"/>
      <c r="E3756" s="78" t="s">
        <v>9068</v>
      </c>
      <c r="F3756" s="79" t="s">
        <v>9</v>
      </c>
    </row>
    <row r="3757" spans="1:6" ht="409.6" hidden="1" customHeight="1" x14ac:dyDescent="0.2"/>
    <row r="3758" spans="1:6" ht="12.75" customHeight="1" x14ac:dyDescent="0.2">
      <c r="A3758" s="80" t="s">
        <v>4871</v>
      </c>
      <c r="B3758" s="81" t="s">
        <v>4872</v>
      </c>
      <c r="C3758" s="82" t="s">
        <v>4870</v>
      </c>
      <c r="D3758" s="82" t="s">
        <v>4873</v>
      </c>
      <c r="E3758" s="82" t="s">
        <v>4874</v>
      </c>
      <c r="F3758" s="83" t="s">
        <v>4875</v>
      </c>
    </row>
    <row r="3759" spans="1:6" ht="409.6" hidden="1" customHeight="1" x14ac:dyDescent="0.2"/>
    <row r="3760" spans="1:6" ht="25.5" customHeight="1" x14ac:dyDescent="0.2">
      <c r="A3760" s="84" t="s">
        <v>8232</v>
      </c>
      <c r="B3760" s="85" t="s">
        <v>8233</v>
      </c>
      <c r="C3760" s="86" t="s">
        <v>9</v>
      </c>
      <c r="D3760" s="87">
        <v>4</v>
      </c>
      <c r="E3760" s="88">
        <v>13240</v>
      </c>
      <c r="F3760" s="89">
        <f>+D3760*E3760</f>
        <v>52960</v>
      </c>
    </row>
    <row r="3761" spans="1:6" ht="409.6" hidden="1" customHeight="1" x14ac:dyDescent="0.2"/>
    <row r="3762" spans="1:6" ht="25.5" customHeight="1" x14ac:dyDescent="0.2">
      <c r="A3762" s="84" t="s">
        <v>8236</v>
      </c>
      <c r="B3762" s="85" t="s">
        <v>8237</v>
      </c>
      <c r="C3762" s="86" t="s">
        <v>9</v>
      </c>
      <c r="D3762" s="87">
        <v>4</v>
      </c>
      <c r="E3762" s="88">
        <v>13237</v>
      </c>
      <c r="F3762" s="89">
        <f>+D3762*E3762</f>
        <v>52948</v>
      </c>
    </row>
    <row r="3763" spans="1:6" ht="409.6" hidden="1" customHeight="1" x14ac:dyDescent="0.2"/>
    <row r="3764" spans="1:6" ht="25.5" customHeight="1" x14ac:dyDescent="0.2">
      <c r="A3764" s="84" t="s">
        <v>4931</v>
      </c>
      <c r="B3764" s="85" t="s">
        <v>4932</v>
      </c>
      <c r="C3764" s="86" t="s">
        <v>106</v>
      </c>
      <c r="D3764" s="87">
        <v>0.34943999999999997</v>
      </c>
      <c r="E3764" s="88">
        <v>376410</v>
      </c>
      <c r="F3764" s="89">
        <f>+D3764*E3764</f>
        <v>131532.71039999998</v>
      </c>
    </row>
    <row r="3765" spans="1:6" ht="409.6" hidden="1" customHeight="1" x14ac:dyDescent="0.2"/>
    <row r="3766" spans="1:6" ht="25.5" customHeight="1" x14ac:dyDescent="0.2">
      <c r="A3766" s="84" t="s">
        <v>5262</v>
      </c>
      <c r="B3766" s="85" t="s">
        <v>5263</v>
      </c>
      <c r="C3766" s="86" t="s">
        <v>7</v>
      </c>
      <c r="D3766" s="87">
        <v>44.444499999999998</v>
      </c>
      <c r="E3766" s="88">
        <v>6637</v>
      </c>
      <c r="F3766" s="89">
        <f>+D3766*E3766</f>
        <v>294978.14649999997</v>
      </c>
    </row>
    <row r="3767" spans="1:6" ht="409.6" hidden="1" customHeight="1" x14ac:dyDescent="0.2"/>
    <row r="3768" spans="1:6" ht="25.5" customHeight="1" x14ac:dyDescent="0.2">
      <c r="A3768" s="84" t="s">
        <v>5172</v>
      </c>
      <c r="B3768" s="85" t="s">
        <v>5173</v>
      </c>
      <c r="C3768" s="86" t="s">
        <v>9</v>
      </c>
      <c r="D3768" s="87">
        <v>1</v>
      </c>
      <c r="E3768" s="88">
        <v>8900</v>
      </c>
      <c r="F3768" s="89">
        <f>+D3768*E3768</f>
        <v>8900</v>
      </c>
    </row>
    <row r="3769" spans="1:6" ht="409.6" hidden="1" customHeight="1" x14ac:dyDescent="0.2"/>
    <row r="3770" spans="1:6" ht="25.5" customHeight="1" x14ac:dyDescent="0.2">
      <c r="A3770" s="84" t="s">
        <v>5561</v>
      </c>
      <c r="B3770" s="85" t="s">
        <v>5562</v>
      </c>
      <c r="C3770" s="86" t="s">
        <v>9</v>
      </c>
      <c r="D3770" s="87">
        <v>52.5</v>
      </c>
      <c r="E3770" s="88">
        <v>2845</v>
      </c>
      <c r="F3770" s="89">
        <f>+D3770*E3770</f>
        <v>149362.5</v>
      </c>
    </row>
    <row r="3771" spans="1:6" ht="409.6" hidden="1" customHeight="1" x14ac:dyDescent="0.2"/>
    <row r="3772" spans="1:6" ht="25.5" customHeight="1" x14ac:dyDescent="0.2">
      <c r="A3772" s="84" t="s">
        <v>5048</v>
      </c>
      <c r="B3772" s="85" t="s">
        <v>5049</v>
      </c>
      <c r="C3772" s="86" t="s">
        <v>106</v>
      </c>
      <c r="D3772" s="87">
        <v>0.10584</v>
      </c>
      <c r="E3772" s="88">
        <v>331600</v>
      </c>
      <c r="F3772" s="89">
        <f>+D3772*E3772</f>
        <v>35096.544000000002</v>
      </c>
    </row>
    <row r="3773" spans="1:6" ht="409.6" hidden="1" customHeight="1" x14ac:dyDescent="0.2"/>
    <row r="3774" spans="1:6" ht="25.5" customHeight="1" x14ac:dyDescent="0.2">
      <c r="A3774" s="84" t="s">
        <v>5438</v>
      </c>
      <c r="B3774" s="85" t="s">
        <v>5439</v>
      </c>
      <c r="C3774" s="86" t="s">
        <v>106</v>
      </c>
      <c r="D3774" s="87">
        <v>0.16200000000000001</v>
      </c>
      <c r="E3774" s="88">
        <v>107489</v>
      </c>
      <c r="F3774" s="89">
        <f>+D3774*E3774</f>
        <v>17413.218000000001</v>
      </c>
    </row>
    <row r="3775" spans="1:6" ht="409.6" hidden="1" customHeight="1" x14ac:dyDescent="0.2"/>
    <row r="3776" spans="1:6" ht="25.5" customHeight="1" x14ac:dyDescent="0.2">
      <c r="A3776" s="84" t="s">
        <v>5804</v>
      </c>
      <c r="B3776" s="85" t="s">
        <v>5805</v>
      </c>
      <c r="C3776" s="86" t="s">
        <v>106</v>
      </c>
      <c r="D3776" s="87">
        <v>0.42525000000000002</v>
      </c>
      <c r="E3776" s="88">
        <v>85000</v>
      </c>
      <c r="F3776" s="89">
        <f>+D3776*E3776</f>
        <v>36146.25</v>
      </c>
    </row>
    <row r="3777" spans="1:6" ht="409.6" hidden="1" customHeight="1" x14ac:dyDescent="0.2"/>
    <row r="3778" spans="1:6" ht="25.5" customHeight="1" thickBot="1" x14ac:dyDescent="0.25">
      <c r="A3778" s="84" t="s">
        <v>4955</v>
      </c>
      <c r="B3778" s="85" t="s">
        <v>4956</v>
      </c>
      <c r="C3778" s="86" t="s">
        <v>106</v>
      </c>
      <c r="D3778" s="87">
        <v>0.40500000000000003</v>
      </c>
      <c r="E3778" s="88">
        <v>71900</v>
      </c>
      <c r="F3778" s="89">
        <f>+D3778*E3778</f>
        <v>29119.500000000004</v>
      </c>
    </row>
    <row r="3779" spans="1:6" ht="409.6" hidden="1" customHeight="1" x14ac:dyDescent="0.2"/>
    <row r="3780" spans="1:6" ht="13.5" customHeight="1" thickBot="1" x14ac:dyDescent="0.25">
      <c r="A3780" s="90" t="s">
        <v>4883</v>
      </c>
      <c r="B3780" s="91"/>
      <c r="C3780" s="92">
        <v>71.182366635087106</v>
      </c>
      <c r="D3780" s="91"/>
      <c r="E3780" s="93" t="s">
        <v>4884</v>
      </c>
      <c r="F3780" s="94">
        <v>808458</v>
      </c>
    </row>
    <row r="3781" spans="1:6" ht="0.2" customHeight="1" x14ac:dyDescent="0.2"/>
    <row r="3782" spans="1:6" ht="12.75" customHeight="1" x14ac:dyDescent="0.2">
      <c r="A3782" s="80" t="s">
        <v>4871</v>
      </c>
      <c r="B3782" s="81" t="s">
        <v>4885</v>
      </c>
      <c r="C3782" s="82" t="s">
        <v>4870</v>
      </c>
      <c r="D3782" s="82" t="s">
        <v>4873</v>
      </c>
      <c r="E3782" s="82" t="s">
        <v>4874</v>
      </c>
      <c r="F3782" s="83" t="s">
        <v>4875</v>
      </c>
    </row>
    <row r="3783" spans="1:6" ht="409.6" hidden="1" customHeight="1" x14ac:dyDescent="0.2"/>
    <row r="3784" spans="1:6" ht="25.5" customHeight="1" thickBot="1" x14ac:dyDescent="0.25">
      <c r="A3784" s="84" t="s">
        <v>4912</v>
      </c>
      <c r="B3784" s="85" t="s">
        <v>4913</v>
      </c>
      <c r="C3784" s="86" t="s">
        <v>4888</v>
      </c>
      <c r="D3784" s="87">
        <v>1.69154</v>
      </c>
      <c r="E3784" s="88">
        <v>184277</v>
      </c>
      <c r="F3784" s="89">
        <f>+D3784*E3784</f>
        <v>311711.91658000002</v>
      </c>
    </row>
    <row r="3785" spans="1:6" ht="409.6" hidden="1" customHeight="1" x14ac:dyDescent="0.2"/>
    <row r="3786" spans="1:6" ht="13.5" customHeight="1" thickBot="1" x14ac:dyDescent="0.25">
      <c r="A3786" s="90" t="s">
        <v>4893</v>
      </c>
      <c r="B3786" s="91"/>
      <c r="C3786" s="92">
        <v>27.445331567695899</v>
      </c>
      <c r="D3786" s="91"/>
      <c r="E3786" s="93" t="s">
        <v>4884</v>
      </c>
      <c r="F3786" s="94">
        <v>311712</v>
      </c>
    </row>
    <row r="3787" spans="1:6" ht="0.2" customHeight="1" x14ac:dyDescent="0.2"/>
    <row r="3788" spans="1:6" ht="12.75" customHeight="1" x14ac:dyDescent="0.2">
      <c r="A3788" s="80" t="s">
        <v>4871</v>
      </c>
      <c r="B3788" s="81" t="s">
        <v>4894</v>
      </c>
      <c r="C3788" s="82" t="s">
        <v>4870</v>
      </c>
      <c r="D3788" s="82" t="s">
        <v>4873</v>
      </c>
      <c r="E3788" s="82" t="s">
        <v>4874</v>
      </c>
      <c r="F3788" s="83" t="s">
        <v>4875</v>
      </c>
    </row>
    <row r="3789" spans="1:6" ht="409.6" hidden="1" customHeight="1" x14ac:dyDescent="0.2"/>
    <row r="3790" spans="1:6" ht="25.5" customHeight="1" thickBot="1" x14ac:dyDescent="0.25">
      <c r="A3790" s="84" t="s">
        <v>4895</v>
      </c>
      <c r="B3790" s="85" t="s">
        <v>4896</v>
      </c>
      <c r="C3790" s="86" t="s">
        <v>4897</v>
      </c>
      <c r="D3790" s="87">
        <v>0.05</v>
      </c>
      <c r="E3790" s="88">
        <v>311712</v>
      </c>
      <c r="F3790" s="89">
        <f>+D3790*E3790</f>
        <v>15585.6</v>
      </c>
    </row>
    <row r="3791" spans="1:6" ht="409.6" hidden="1" customHeight="1" x14ac:dyDescent="0.2"/>
    <row r="3792" spans="1:6" ht="13.5" customHeight="1" thickBot="1" x14ac:dyDescent="0.25">
      <c r="A3792" s="90" t="s">
        <v>4898</v>
      </c>
      <c r="B3792" s="91"/>
      <c r="C3792" s="92">
        <v>1.37230179721701</v>
      </c>
      <c r="D3792" s="91"/>
      <c r="E3792" s="93" t="s">
        <v>4884</v>
      </c>
      <c r="F3792" s="94">
        <v>15586</v>
      </c>
    </row>
    <row r="3793" spans="1:6" ht="0.2" customHeight="1" thickBot="1" x14ac:dyDescent="0.25"/>
    <row r="3794" spans="1:6" ht="12.75" customHeight="1" thickBot="1" x14ac:dyDescent="0.3">
      <c r="A3794" s="157" t="s">
        <v>4909</v>
      </c>
      <c r="B3794" s="158"/>
      <c r="C3794" s="158"/>
      <c r="D3794" s="158"/>
      <c r="E3794" s="159">
        <v>1135756</v>
      </c>
      <c r="F3794" s="160"/>
    </row>
    <row r="3795" spans="1:6" ht="12.75" customHeight="1" x14ac:dyDescent="0.2"/>
    <row r="3796" spans="1:6" ht="12.75" customHeight="1" x14ac:dyDescent="0.2"/>
    <row r="3797" spans="1:6" ht="409.6" hidden="1" customHeight="1" x14ac:dyDescent="0.2"/>
    <row r="3798" spans="1:6" ht="12.75" customHeight="1" x14ac:dyDescent="0.25">
      <c r="A3798" s="144" t="s">
        <v>4868</v>
      </c>
      <c r="B3798" s="145"/>
      <c r="C3798" s="145"/>
      <c r="D3798" s="145"/>
      <c r="E3798" s="146"/>
      <c r="F3798" s="147"/>
    </row>
    <row r="3799" spans="1:6" ht="12.75" customHeight="1" x14ac:dyDescent="0.2">
      <c r="A3799" s="138" t="s">
        <v>4792</v>
      </c>
      <c r="B3799" s="139"/>
      <c r="C3799" s="139"/>
      <c r="D3799" s="140"/>
      <c r="E3799" s="76" t="s">
        <v>4869</v>
      </c>
      <c r="F3799" s="77" t="s">
        <v>4870</v>
      </c>
    </row>
    <row r="3800" spans="1:6" ht="12.75" customHeight="1" x14ac:dyDescent="0.2">
      <c r="A3800" s="141"/>
      <c r="B3800" s="142"/>
      <c r="C3800" s="142"/>
      <c r="D3800" s="143"/>
      <c r="E3800" s="78" t="s">
        <v>9069</v>
      </c>
      <c r="F3800" s="79" t="s">
        <v>9</v>
      </c>
    </row>
    <row r="3801" spans="1:6" ht="409.6" hidden="1" customHeight="1" x14ac:dyDescent="0.2"/>
    <row r="3802" spans="1:6" ht="12.75" customHeight="1" x14ac:dyDescent="0.2">
      <c r="A3802" s="80" t="s">
        <v>4871</v>
      </c>
      <c r="B3802" s="81" t="s">
        <v>4872</v>
      </c>
      <c r="C3802" s="82" t="s">
        <v>4870</v>
      </c>
      <c r="D3802" s="82" t="s">
        <v>4873</v>
      </c>
      <c r="E3802" s="82" t="s">
        <v>4874</v>
      </c>
      <c r="F3802" s="83" t="s">
        <v>4875</v>
      </c>
    </row>
    <row r="3803" spans="1:6" ht="409.6" hidden="1" customHeight="1" x14ac:dyDescent="0.2"/>
    <row r="3804" spans="1:6" ht="25.5" customHeight="1" x14ac:dyDescent="0.2">
      <c r="A3804" s="84" t="s">
        <v>8232</v>
      </c>
      <c r="B3804" s="85" t="s">
        <v>8233</v>
      </c>
      <c r="C3804" s="86" t="s">
        <v>9</v>
      </c>
      <c r="D3804" s="87">
        <v>4</v>
      </c>
      <c r="E3804" s="88">
        <v>13240</v>
      </c>
      <c r="F3804" s="89">
        <f>+D3804*E3804</f>
        <v>52960</v>
      </c>
    </row>
    <row r="3805" spans="1:6" ht="409.6" hidden="1" customHeight="1" x14ac:dyDescent="0.2"/>
    <row r="3806" spans="1:6" ht="25.5" customHeight="1" x14ac:dyDescent="0.2">
      <c r="A3806" s="84" t="s">
        <v>8236</v>
      </c>
      <c r="B3806" s="85" t="s">
        <v>8237</v>
      </c>
      <c r="C3806" s="86" t="s">
        <v>9</v>
      </c>
      <c r="D3806" s="87">
        <v>4</v>
      </c>
      <c r="E3806" s="88">
        <v>13237</v>
      </c>
      <c r="F3806" s="89">
        <f>+D3806*E3806</f>
        <v>52948</v>
      </c>
    </row>
    <row r="3807" spans="1:6" ht="409.6" hidden="1" customHeight="1" x14ac:dyDescent="0.2"/>
    <row r="3808" spans="1:6" ht="25.5" customHeight="1" x14ac:dyDescent="0.2">
      <c r="A3808" s="84" t="s">
        <v>4931</v>
      </c>
      <c r="B3808" s="85" t="s">
        <v>4932</v>
      </c>
      <c r="C3808" s="86" t="s">
        <v>106</v>
      </c>
      <c r="D3808" s="87">
        <v>0.15959999999999999</v>
      </c>
      <c r="E3808" s="88">
        <v>376410</v>
      </c>
      <c r="F3808" s="89">
        <f>+D3808*E3808</f>
        <v>60075.036</v>
      </c>
    </row>
    <row r="3809" spans="1:6" ht="409.6" hidden="1" customHeight="1" x14ac:dyDescent="0.2"/>
    <row r="3810" spans="1:6" ht="25.5" customHeight="1" x14ac:dyDescent="0.2">
      <c r="A3810" s="84" t="s">
        <v>5262</v>
      </c>
      <c r="B3810" s="85" t="s">
        <v>5263</v>
      </c>
      <c r="C3810" s="86" t="s">
        <v>7</v>
      </c>
      <c r="D3810" s="87">
        <v>33.200000000000003</v>
      </c>
      <c r="E3810" s="88">
        <v>6637</v>
      </c>
      <c r="F3810" s="89">
        <f>+D3810*E3810</f>
        <v>220348.40000000002</v>
      </c>
    </row>
    <row r="3811" spans="1:6" ht="409.6" hidden="1" customHeight="1" x14ac:dyDescent="0.2"/>
    <row r="3812" spans="1:6" ht="25.5" customHeight="1" x14ac:dyDescent="0.2">
      <c r="A3812" s="84" t="s">
        <v>5172</v>
      </c>
      <c r="B3812" s="85" t="s">
        <v>5173</v>
      </c>
      <c r="C3812" s="86" t="s">
        <v>9</v>
      </c>
      <c r="D3812" s="87">
        <v>1</v>
      </c>
      <c r="E3812" s="88">
        <v>8900</v>
      </c>
      <c r="F3812" s="89">
        <f>+D3812*E3812</f>
        <v>8900</v>
      </c>
    </row>
    <row r="3813" spans="1:6" ht="409.6" hidden="1" customHeight="1" x14ac:dyDescent="0.2"/>
    <row r="3814" spans="1:6" ht="25.5" customHeight="1" x14ac:dyDescent="0.2">
      <c r="A3814" s="84" t="s">
        <v>5561</v>
      </c>
      <c r="B3814" s="85" t="s">
        <v>5562</v>
      </c>
      <c r="C3814" s="86" t="s">
        <v>9</v>
      </c>
      <c r="D3814" s="87">
        <v>66.150000000000006</v>
      </c>
      <c r="E3814" s="88">
        <v>2845</v>
      </c>
      <c r="F3814" s="89">
        <f>+D3814*E3814</f>
        <v>188196.75000000003</v>
      </c>
    </row>
    <row r="3815" spans="1:6" ht="409.6" hidden="1" customHeight="1" x14ac:dyDescent="0.2"/>
    <row r="3816" spans="1:6" ht="25.5" customHeight="1" x14ac:dyDescent="0.2">
      <c r="A3816" s="84" t="s">
        <v>5048</v>
      </c>
      <c r="B3816" s="85" t="s">
        <v>5049</v>
      </c>
      <c r="C3816" s="86" t="s">
        <v>106</v>
      </c>
      <c r="D3816" s="87">
        <v>7.4800000000000005E-2</v>
      </c>
      <c r="E3816" s="88">
        <v>331600</v>
      </c>
      <c r="F3816" s="89">
        <f>+D3816*E3816</f>
        <v>24803.68</v>
      </c>
    </row>
    <row r="3817" spans="1:6" ht="409.6" hidden="1" customHeight="1" x14ac:dyDescent="0.2"/>
    <row r="3818" spans="1:6" ht="25.5" customHeight="1" thickBot="1" x14ac:dyDescent="0.25">
      <c r="A3818" s="84" t="s">
        <v>4963</v>
      </c>
      <c r="B3818" s="85" t="s">
        <v>4964</v>
      </c>
      <c r="C3818" s="86" t="s">
        <v>106</v>
      </c>
      <c r="D3818" s="87">
        <v>9.801E-2</v>
      </c>
      <c r="E3818" s="88">
        <v>355247</v>
      </c>
      <c r="F3818" s="89">
        <f>+D3818*E3818</f>
        <v>34817.758470000001</v>
      </c>
    </row>
    <row r="3819" spans="1:6" ht="409.6" hidden="1" customHeight="1" x14ac:dyDescent="0.2"/>
    <row r="3820" spans="1:6" ht="13.5" customHeight="1" thickBot="1" x14ac:dyDescent="0.25">
      <c r="A3820" s="90" t="s">
        <v>4883</v>
      </c>
      <c r="B3820" s="91"/>
      <c r="C3820" s="92">
        <v>75.1323184054026</v>
      </c>
      <c r="D3820" s="91"/>
      <c r="E3820" s="93" t="s">
        <v>4884</v>
      </c>
      <c r="F3820" s="94">
        <v>643050</v>
      </c>
    </row>
    <row r="3821" spans="1:6" ht="0.2" customHeight="1" x14ac:dyDescent="0.2"/>
    <row r="3822" spans="1:6" ht="12.75" customHeight="1" x14ac:dyDescent="0.2">
      <c r="A3822" s="80" t="s">
        <v>4871</v>
      </c>
      <c r="B3822" s="81" t="s">
        <v>4885</v>
      </c>
      <c r="C3822" s="82" t="s">
        <v>4870</v>
      </c>
      <c r="D3822" s="82" t="s">
        <v>4873</v>
      </c>
      <c r="E3822" s="82" t="s">
        <v>4874</v>
      </c>
      <c r="F3822" s="83" t="s">
        <v>4875</v>
      </c>
    </row>
    <row r="3823" spans="1:6" ht="409.6" hidden="1" customHeight="1" x14ac:dyDescent="0.2"/>
    <row r="3824" spans="1:6" ht="25.5" customHeight="1" thickBot="1" x14ac:dyDescent="0.25">
      <c r="A3824" s="84" t="s">
        <v>4912</v>
      </c>
      <c r="B3824" s="85" t="s">
        <v>4913</v>
      </c>
      <c r="C3824" s="86" t="s">
        <v>4888</v>
      </c>
      <c r="D3824" s="87">
        <v>1.1000000000000001</v>
      </c>
      <c r="E3824" s="88">
        <v>184277</v>
      </c>
      <c r="F3824" s="89">
        <f>+D3824*E3824</f>
        <v>202704.7</v>
      </c>
    </row>
    <row r="3825" spans="1:6" ht="409.6" hidden="1" customHeight="1" x14ac:dyDescent="0.2"/>
    <row r="3826" spans="1:6" ht="13.5" customHeight="1" thickBot="1" x14ac:dyDescent="0.25">
      <c r="A3826" s="90" t="s">
        <v>4893</v>
      </c>
      <c r="B3826" s="91"/>
      <c r="C3826" s="92">
        <v>23.683534099008</v>
      </c>
      <c r="D3826" s="91"/>
      <c r="E3826" s="93" t="s">
        <v>4884</v>
      </c>
      <c r="F3826" s="94">
        <v>202705</v>
      </c>
    </row>
    <row r="3827" spans="1:6" ht="0.2" customHeight="1" x14ac:dyDescent="0.2"/>
    <row r="3828" spans="1:6" ht="12.75" customHeight="1" x14ac:dyDescent="0.2">
      <c r="A3828" s="80" t="s">
        <v>4871</v>
      </c>
      <c r="B3828" s="81" t="s">
        <v>4894</v>
      </c>
      <c r="C3828" s="82" t="s">
        <v>4870</v>
      </c>
      <c r="D3828" s="82" t="s">
        <v>4873</v>
      </c>
      <c r="E3828" s="82" t="s">
        <v>4874</v>
      </c>
      <c r="F3828" s="83" t="s">
        <v>4875</v>
      </c>
    </row>
    <row r="3829" spans="1:6" ht="409.6" hidden="1" customHeight="1" x14ac:dyDescent="0.2"/>
    <row r="3830" spans="1:6" ht="25.5" customHeight="1" thickBot="1" x14ac:dyDescent="0.25">
      <c r="A3830" s="84" t="s">
        <v>4895</v>
      </c>
      <c r="B3830" s="85" t="s">
        <v>4896</v>
      </c>
      <c r="C3830" s="86" t="s">
        <v>4897</v>
      </c>
      <c r="D3830" s="87">
        <v>0.05</v>
      </c>
      <c r="E3830" s="88">
        <v>202705</v>
      </c>
      <c r="F3830" s="89">
        <f>+D3830*E3830</f>
        <v>10135.25</v>
      </c>
    </row>
    <row r="3831" spans="1:6" ht="409.6" hidden="1" customHeight="1" x14ac:dyDescent="0.2"/>
    <row r="3832" spans="1:6" ht="13.5" customHeight="1" thickBot="1" x14ac:dyDescent="0.25">
      <c r="A3832" s="90" t="s">
        <v>4898</v>
      </c>
      <c r="B3832" s="91"/>
      <c r="C3832" s="92">
        <v>1.18414749558939</v>
      </c>
      <c r="D3832" s="91"/>
      <c r="E3832" s="93" t="s">
        <v>4884</v>
      </c>
      <c r="F3832" s="94">
        <v>10135</v>
      </c>
    </row>
    <row r="3833" spans="1:6" ht="0.2" customHeight="1" thickBot="1" x14ac:dyDescent="0.25"/>
    <row r="3834" spans="1:6" ht="12.75" customHeight="1" thickBot="1" x14ac:dyDescent="0.3">
      <c r="A3834" s="157" t="s">
        <v>4909</v>
      </c>
      <c r="B3834" s="158"/>
      <c r="C3834" s="158"/>
      <c r="D3834" s="158"/>
      <c r="E3834" s="159">
        <v>855890</v>
      </c>
      <c r="F3834" s="160"/>
    </row>
    <row r="3835" spans="1:6" ht="12.75" customHeight="1" x14ac:dyDescent="0.2"/>
    <row r="3836" spans="1:6" ht="12.75" customHeight="1" x14ac:dyDescent="0.2"/>
    <row r="3837" spans="1:6" ht="409.6" hidden="1" customHeight="1" x14ac:dyDescent="0.2"/>
    <row r="3838" spans="1:6" ht="12.75" customHeight="1" x14ac:dyDescent="0.25">
      <c r="A3838" s="144" t="s">
        <v>4868</v>
      </c>
      <c r="B3838" s="145"/>
      <c r="C3838" s="145"/>
      <c r="D3838" s="145"/>
      <c r="E3838" s="146"/>
      <c r="F3838" s="147"/>
    </row>
    <row r="3839" spans="1:6" ht="12.75" customHeight="1" x14ac:dyDescent="0.2">
      <c r="A3839" s="138" t="s">
        <v>4793</v>
      </c>
      <c r="B3839" s="139"/>
      <c r="C3839" s="139"/>
      <c r="D3839" s="140"/>
      <c r="E3839" s="76" t="s">
        <v>4869</v>
      </c>
      <c r="F3839" s="77" t="s">
        <v>4870</v>
      </c>
    </row>
    <row r="3840" spans="1:6" ht="12.75" customHeight="1" x14ac:dyDescent="0.2">
      <c r="A3840" s="141"/>
      <c r="B3840" s="142"/>
      <c r="C3840" s="142"/>
      <c r="D3840" s="143"/>
      <c r="E3840" s="78" t="s">
        <v>9070</v>
      </c>
      <c r="F3840" s="79" t="s">
        <v>9</v>
      </c>
    </row>
    <row r="3841" spans="1:6" ht="409.6" hidden="1" customHeight="1" x14ac:dyDescent="0.2"/>
    <row r="3842" spans="1:6" ht="12.75" customHeight="1" x14ac:dyDescent="0.2">
      <c r="A3842" s="80" t="s">
        <v>4871</v>
      </c>
      <c r="B3842" s="81" t="s">
        <v>4872</v>
      </c>
      <c r="C3842" s="82" t="s">
        <v>4870</v>
      </c>
      <c r="D3842" s="82" t="s">
        <v>4873</v>
      </c>
      <c r="E3842" s="82" t="s">
        <v>4874</v>
      </c>
      <c r="F3842" s="83" t="s">
        <v>4875</v>
      </c>
    </row>
    <row r="3843" spans="1:6" ht="409.6" hidden="1" customHeight="1" x14ac:dyDescent="0.2"/>
    <row r="3844" spans="1:6" ht="25.5" customHeight="1" x14ac:dyDescent="0.2">
      <c r="A3844" s="84" t="s">
        <v>4931</v>
      </c>
      <c r="B3844" s="85" t="s">
        <v>4932</v>
      </c>
      <c r="C3844" s="86" t="s">
        <v>106</v>
      </c>
      <c r="D3844" s="87">
        <v>0.21</v>
      </c>
      <c r="E3844" s="88">
        <v>376410</v>
      </c>
      <c r="F3844" s="89">
        <f>+D3844*E3844</f>
        <v>79046.099999999991</v>
      </c>
    </row>
    <row r="3845" spans="1:6" ht="409.6" hidden="1" customHeight="1" x14ac:dyDescent="0.2"/>
    <row r="3846" spans="1:6" ht="25.5" customHeight="1" x14ac:dyDescent="0.2">
      <c r="A3846" s="84" t="s">
        <v>4963</v>
      </c>
      <c r="B3846" s="85" t="s">
        <v>4964</v>
      </c>
      <c r="C3846" s="86" t="s">
        <v>106</v>
      </c>
      <c r="D3846" s="87">
        <v>0.12474</v>
      </c>
      <c r="E3846" s="88">
        <v>355247</v>
      </c>
      <c r="F3846" s="89">
        <f>+D3846*E3846</f>
        <v>44313.510780000004</v>
      </c>
    </row>
    <row r="3847" spans="1:6" ht="409.6" hidden="1" customHeight="1" x14ac:dyDescent="0.2"/>
    <row r="3848" spans="1:6" ht="25.5" customHeight="1" x14ac:dyDescent="0.2">
      <c r="A3848" s="84" t="s">
        <v>5262</v>
      </c>
      <c r="B3848" s="85" t="s">
        <v>5263</v>
      </c>
      <c r="C3848" s="86" t="s">
        <v>7</v>
      </c>
      <c r="D3848" s="87">
        <v>44.8</v>
      </c>
      <c r="E3848" s="88">
        <v>6637</v>
      </c>
      <c r="F3848" s="89">
        <f>+D3848*E3848</f>
        <v>297337.59999999998</v>
      </c>
    </row>
    <row r="3849" spans="1:6" ht="409.6" hidden="1" customHeight="1" x14ac:dyDescent="0.2"/>
    <row r="3850" spans="1:6" ht="25.5" customHeight="1" x14ac:dyDescent="0.2">
      <c r="A3850" s="84" t="s">
        <v>5561</v>
      </c>
      <c r="B3850" s="85" t="s">
        <v>5562</v>
      </c>
      <c r="C3850" s="86" t="s">
        <v>9</v>
      </c>
      <c r="D3850" s="87">
        <v>78.75</v>
      </c>
      <c r="E3850" s="88">
        <v>2845</v>
      </c>
      <c r="F3850" s="89">
        <f>+D3850*E3850</f>
        <v>224043.75</v>
      </c>
    </row>
    <row r="3851" spans="1:6" ht="409.6" hidden="1" customHeight="1" x14ac:dyDescent="0.2"/>
    <row r="3852" spans="1:6" ht="25.5" customHeight="1" x14ac:dyDescent="0.2">
      <c r="A3852" s="84" t="s">
        <v>8236</v>
      </c>
      <c r="B3852" s="85" t="s">
        <v>8237</v>
      </c>
      <c r="C3852" s="86" t="s">
        <v>9</v>
      </c>
      <c r="D3852" s="87">
        <v>2</v>
      </c>
      <c r="E3852" s="88">
        <v>13237</v>
      </c>
      <c r="F3852" s="89">
        <f>+D3852*E3852</f>
        <v>26474</v>
      </c>
    </row>
    <row r="3853" spans="1:6" ht="409.6" hidden="1" customHeight="1" x14ac:dyDescent="0.2"/>
    <row r="3854" spans="1:6" ht="25.5" customHeight="1" x14ac:dyDescent="0.2">
      <c r="A3854" s="84" t="s">
        <v>8238</v>
      </c>
      <c r="B3854" s="85" t="s">
        <v>8239</v>
      </c>
      <c r="C3854" s="86" t="s">
        <v>9</v>
      </c>
      <c r="D3854" s="87">
        <v>2</v>
      </c>
      <c r="E3854" s="88">
        <v>25165</v>
      </c>
      <c r="F3854" s="89">
        <f>+D3854*E3854</f>
        <v>50330</v>
      </c>
    </row>
    <row r="3855" spans="1:6" ht="409.6" hidden="1" customHeight="1" x14ac:dyDescent="0.2"/>
    <row r="3856" spans="1:6" ht="25.5" customHeight="1" x14ac:dyDescent="0.2">
      <c r="A3856" s="84" t="s">
        <v>8232</v>
      </c>
      <c r="B3856" s="85" t="s">
        <v>8233</v>
      </c>
      <c r="C3856" s="86" t="s">
        <v>9</v>
      </c>
      <c r="D3856" s="87">
        <v>4</v>
      </c>
      <c r="E3856" s="88">
        <v>13240</v>
      </c>
      <c r="F3856" s="89">
        <f>+D3856*E3856</f>
        <v>52960</v>
      </c>
    </row>
    <row r="3857" spans="1:6" ht="409.6" hidden="1" customHeight="1" x14ac:dyDescent="0.2"/>
    <row r="3858" spans="1:6" ht="25.5" customHeight="1" x14ac:dyDescent="0.2">
      <c r="A3858" s="84" t="s">
        <v>5172</v>
      </c>
      <c r="B3858" s="85" t="s">
        <v>5173</v>
      </c>
      <c r="C3858" s="86" t="s">
        <v>9</v>
      </c>
      <c r="D3858" s="87">
        <v>1</v>
      </c>
      <c r="E3858" s="88">
        <v>8900</v>
      </c>
      <c r="F3858" s="89">
        <f>+D3858*E3858</f>
        <v>8900</v>
      </c>
    </row>
    <row r="3859" spans="1:6" ht="409.6" hidden="1" customHeight="1" x14ac:dyDescent="0.2"/>
    <row r="3860" spans="1:6" ht="25.5" customHeight="1" thickBot="1" x14ac:dyDescent="0.25">
      <c r="A3860" s="84" t="s">
        <v>5048</v>
      </c>
      <c r="B3860" s="85" t="s">
        <v>5049</v>
      </c>
      <c r="C3860" s="86" t="s">
        <v>106</v>
      </c>
      <c r="D3860" s="87">
        <v>0.11</v>
      </c>
      <c r="E3860" s="88">
        <v>331600</v>
      </c>
      <c r="F3860" s="89">
        <f>+D3860*E3860</f>
        <v>36476</v>
      </c>
    </row>
    <row r="3861" spans="1:6" ht="409.6" hidden="1" customHeight="1" x14ac:dyDescent="0.2"/>
    <row r="3862" spans="1:6" ht="13.5" customHeight="1" thickBot="1" x14ac:dyDescent="0.25">
      <c r="A3862" s="90" t="s">
        <v>4883</v>
      </c>
      <c r="B3862" s="91"/>
      <c r="C3862" s="92">
        <v>76.522932183457499</v>
      </c>
      <c r="D3862" s="91"/>
      <c r="E3862" s="93" t="s">
        <v>4884</v>
      </c>
      <c r="F3862" s="94">
        <v>819882</v>
      </c>
    </row>
    <row r="3863" spans="1:6" ht="0.2" customHeight="1" x14ac:dyDescent="0.2"/>
    <row r="3864" spans="1:6" ht="12.75" customHeight="1" x14ac:dyDescent="0.2">
      <c r="A3864" s="80" t="s">
        <v>4871</v>
      </c>
      <c r="B3864" s="81" t="s">
        <v>4885</v>
      </c>
      <c r="C3864" s="82" t="s">
        <v>4870</v>
      </c>
      <c r="D3864" s="82" t="s">
        <v>4873</v>
      </c>
      <c r="E3864" s="82" t="s">
        <v>4874</v>
      </c>
      <c r="F3864" s="83" t="s">
        <v>4875</v>
      </c>
    </row>
    <row r="3865" spans="1:6" ht="409.6" hidden="1" customHeight="1" x14ac:dyDescent="0.2"/>
    <row r="3866" spans="1:6" ht="25.5" customHeight="1" thickBot="1" x14ac:dyDescent="0.25">
      <c r="A3866" s="84" t="s">
        <v>4912</v>
      </c>
      <c r="B3866" s="85" t="s">
        <v>4913</v>
      </c>
      <c r="C3866" s="86" t="s">
        <v>4888</v>
      </c>
      <c r="D3866" s="87">
        <v>1.3</v>
      </c>
      <c r="E3866" s="88">
        <v>184277</v>
      </c>
      <c r="F3866" s="89">
        <f>+D3866*E3866</f>
        <v>239560.1</v>
      </c>
    </row>
    <row r="3867" spans="1:6" ht="409.6" hidden="1" customHeight="1" x14ac:dyDescent="0.2"/>
    <row r="3868" spans="1:6" ht="13.5" customHeight="1" thickBot="1" x14ac:dyDescent="0.25">
      <c r="A3868" s="90" t="s">
        <v>4893</v>
      </c>
      <c r="B3868" s="91"/>
      <c r="C3868" s="92">
        <v>22.359112206231</v>
      </c>
      <c r="D3868" s="91"/>
      <c r="E3868" s="93" t="s">
        <v>4884</v>
      </c>
      <c r="F3868" s="94">
        <v>239560</v>
      </c>
    </row>
    <row r="3869" spans="1:6" ht="0.2" customHeight="1" x14ac:dyDescent="0.2"/>
    <row r="3870" spans="1:6" ht="12.75" customHeight="1" x14ac:dyDescent="0.2">
      <c r="A3870" s="80" t="s">
        <v>4871</v>
      </c>
      <c r="B3870" s="81" t="s">
        <v>4894</v>
      </c>
      <c r="C3870" s="82" t="s">
        <v>4870</v>
      </c>
      <c r="D3870" s="82" t="s">
        <v>4873</v>
      </c>
      <c r="E3870" s="82" t="s">
        <v>4874</v>
      </c>
      <c r="F3870" s="83" t="s">
        <v>4875</v>
      </c>
    </row>
    <row r="3871" spans="1:6" ht="409.6" hidden="1" customHeight="1" x14ac:dyDescent="0.2"/>
    <row r="3872" spans="1:6" ht="25.5" customHeight="1" thickBot="1" x14ac:dyDescent="0.25">
      <c r="A3872" s="84" t="s">
        <v>4895</v>
      </c>
      <c r="B3872" s="85" t="s">
        <v>4896</v>
      </c>
      <c r="C3872" s="86" t="s">
        <v>4897</v>
      </c>
      <c r="D3872" s="87">
        <v>0.05</v>
      </c>
      <c r="E3872" s="88">
        <v>239560</v>
      </c>
      <c r="F3872" s="89">
        <f>+D3872*E3872</f>
        <v>11978</v>
      </c>
    </row>
    <row r="3873" spans="1:6" ht="409.6" hidden="1" customHeight="1" x14ac:dyDescent="0.2"/>
    <row r="3874" spans="1:6" ht="13.5" customHeight="1" thickBot="1" x14ac:dyDescent="0.25">
      <c r="A3874" s="90" t="s">
        <v>4898</v>
      </c>
      <c r="B3874" s="91"/>
      <c r="C3874" s="92">
        <v>1.11795561031155</v>
      </c>
      <c r="D3874" s="91"/>
      <c r="E3874" s="93" t="s">
        <v>4884</v>
      </c>
      <c r="F3874" s="94">
        <v>11978</v>
      </c>
    </row>
    <row r="3875" spans="1:6" ht="0.2" customHeight="1" thickBot="1" x14ac:dyDescent="0.25"/>
    <row r="3876" spans="1:6" ht="12.75" customHeight="1" thickBot="1" x14ac:dyDescent="0.3">
      <c r="A3876" s="157" t="s">
        <v>4909</v>
      </c>
      <c r="B3876" s="158"/>
      <c r="C3876" s="158"/>
      <c r="D3876" s="158"/>
      <c r="E3876" s="159">
        <v>1071420</v>
      </c>
      <c r="F3876" s="160"/>
    </row>
    <row r="3877" spans="1:6" ht="12.75" customHeight="1" x14ac:dyDescent="0.2"/>
    <row r="3878" spans="1:6" ht="12.75" customHeight="1" x14ac:dyDescent="0.2"/>
    <row r="3879" spans="1:6" ht="409.6" hidden="1" customHeight="1" x14ac:dyDescent="0.2"/>
    <row r="3880" spans="1:6" ht="12.75" customHeight="1" x14ac:dyDescent="0.25">
      <c r="A3880" s="144" t="s">
        <v>4868</v>
      </c>
      <c r="B3880" s="145"/>
      <c r="C3880" s="145"/>
      <c r="D3880" s="145"/>
      <c r="E3880" s="146"/>
      <c r="F3880" s="147"/>
    </row>
    <row r="3881" spans="1:6" ht="12.75" customHeight="1" x14ac:dyDescent="0.2">
      <c r="A3881" s="138" t="s">
        <v>4794</v>
      </c>
      <c r="B3881" s="139"/>
      <c r="C3881" s="139"/>
      <c r="D3881" s="140"/>
      <c r="E3881" s="76" t="s">
        <v>4869</v>
      </c>
      <c r="F3881" s="77" t="s">
        <v>4870</v>
      </c>
    </row>
    <row r="3882" spans="1:6" ht="12.75" customHeight="1" x14ac:dyDescent="0.2">
      <c r="A3882" s="141"/>
      <c r="B3882" s="142"/>
      <c r="C3882" s="142"/>
      <c r="D3882" s="143"/>
      <c r="E3882" s="78" t="s">
        <v>9071</v>
      </c>
      <c r="F3882" s="79" t="s">
        <v>9</v>
      </c>
    </row>
    <row r="3883" spans="1:6" ht="409.6" hidden="1" customHeight="1" x14ac:dyDescent="0.2"/>
    <row r="3884" spans="1:6" ht="12.75" customHeight="1" x14ac:dyDescent="0.2">
      <c r="A3884" s="80" t="s">
        <v>4871</v>
      </c>
      <c r="B3884" s="81" t="s">
        <v>4872</v>
      </c>
      <c r="C3884" s="82" t="s">
        <v>4870</v>
      </c>
      <c r="D3884" s="82" t="s">
        <v>4873</v>
      </c>
      <c r="E3884" s="82" t="s">
        <v>4874</v>
      </c>
      <c r="F3884" s="83" t="s">
        <v>4875</v>
      </c>
    </row>
    <row r="3885" spans="1:6" ht="409.6" hidden="1" customHeight="1" x14ac:dyDescent="0.2"/>
    <row r="3886" spans="1:6" ht="25.5" customHeight="1" x14ac:dyDescent="0.2">
      <c r="A3886" s="84" t="s">
        <v>4931</v>
      </c>
      <c r="B3886" s="85" t="s">
        <v>4932</v>
      </c>
      <c r="C3886" s="86" t="s">
        <v>106</v>
      </c>
      <c r="D3886" s="87">
        <v>0.34943999999999997</v>
      </c>
      <c r="E3886" s="88">
        <v>376410</v>
      </c>
      <c r="F3886" s="89">
        <f>+D3886*E3886</f>
        <v>131532.71039999998</v>
      </c>
    </row>
    <row r="3887" spans="1:6" ht="409.6" hidden="1" customHeight="1" x14ac:dyDescent="0.2"/>
    <row r="3888" spans="1:6" ht="25.5" customHeight="1" x14ac:dyDescent="0.2">
      <c r="A3888" s="84" t="s">
        <v>4963</v>
      </c>
      <c r="B3888" s="85" t="s">
        <v>4964</v>
      </c>
      <c r="C3888" s="86" t="s">
        <v>106</v>
      </c>
      <c r="D3888" s="87">
        <v>0.12474</v>
      </c>
      <c r="E3888" s="88">
        <v>355247</v>
      </c>
      <c r="F3888" s="89">
        <f>+D3888*E3888</f>
        <v>44313.510780000004</v>
      </c>
    </row>
    <row r="3889" spans="1:6" ht="409.6" hidden="1" customHeight="1" x14ac:dyDescent="0.2"/>
    <row r="3890" spans="1:6" ht="25.5" customHeight="1" x14ac:dyDescent="0.2">
      <c r="A3890" s="84" t="s">
        <v>5262</v>
      </c>
      <c r="B3890" s="85" t="s">
        <v>5263</v>
      </c>
      <c r="C3890" s="86" t="s">
        <v>7</v>
      </c>
      <c r="D3890" s="87">
        <v>44.496000000000002</v>
      </c>
      <c r="E3890" s="88">
        <v>6637</v>
      </c>
      <c r="F3890" s="89">
        <f>+D3890*E3890</f>
        <v>295319.95199999999</v>
      </c>
    </row>
    <row r="3891" spans="1:6" ht="409.6" hidden="1" customHeight="1" x14ac:dyDescent="0.2"/>
    <row r="3892" spans="1:6" ht="25.5" customHeight="1" x14ac:dyDescent="0.2">
      <c r="A3892" s="84" t="s">
        <v>5561</v>
      </c>
      <c r="B3892" s="85" t="s">
        <v>5562</v>
      </c>
      <c r="C3892" s="86" t="s">
        <v>9</v>
      </c>
      <c r="D3892" s="87">
        <v>105</v>
      </c>
      <c r="E3892" s="88">
        <v>2845</v>
      </c>
      <c r="F3892" s="89">
        <f>+D3892*E3892</f>
        <v>298725</v>
      </c>
    </row>
    <row r="3893" spans="1:6" ht="409.6" hidden="1" customHeight="1" x14ac:dyDescent="0.2"/>
    <row r="3894" spans="1:6" ht="25.5" customHeight="1" x14ac:dyDescent="0.2">
      <c r="A3894" s="84" t="s">
        <v>8238</v>
      </c>
      <c r="B3894" s="85" t="s">
        <v>8239</v>
      </c>
      <c r="C3894" s="86" t="s">
        <v>9</v>
      </c>
      <c r="D3894" s="87">
        <v>4</v>
      </c>
      <c r="E3894" s="88">
        <v>25165</v>
      </c>
      <c r="F3894" s="89">
        <f>+D3894*E3894</f>
        <v>100660</v>
      </c>
    </row>
    <row r="3895" spans="1:6" ht="409.6" hidden="1" customHeight="1" x14ac:dyDescent="0.2"/>
    <row r="3896" spans="1:6" ht="25.5" customHeight="1" x14ac:dyDescent="0.2">
      <c r="A3896" s="84" t="s">
        <v>8232</v>
      </c>
      <c r="B3896" s="85" t="s">
        <v>8233</v>
      </c>
      <c r="C3896" s="86" t="s">
        <v>9</v>
      </c>
      <c r="D3896" s="87">
        <v>4</v>
      </c>
      <c r="E3896" s="88">
        <v>13240</v>
      </c>
      <c r="F3896" s="89">
        <f>+D3896*E3896</f>
        <v>52960</v>
      </c>
    </row>
    <row r="3897" spans="1:6" ht="409.6" hidden="1" customHeight="1" x14ac:dyDescent="0.2"/>
    <row r="3898" spans="1:6" ht="25.5" customHeight="1" x14ac:dyDescent="0.2">
      <c r="A3898" s="84" t="s">
        <v>5172</v>
      </c>
      <c r="B3898" s="85" t="s">
        <v>5173</v>
      </c>
      <c r="C3898" s="86" t="s">
        <v>9</v>
      </c>
      <c r="D3898" s="87">
        <v>1.2</v>
      </c>
      <c r="E3898" s="88">
        <v>8900</v>
      </c>
      <c r="F3898" s="89">
        <f>+D3898*E3898</f>
        <v>10680</v>
      </c>
    </row>
    <row r="3899" spans="1:6" ht="409.6" hidden="1" customHeight="1" x14ac:dyDescent="0.2"/>
    <row r="3900" spans="1:6" ht="25.5" customHeight="1" thickBot="1" x14ac:dyDescent="0.25">
      <c r="A3900" s="84" t="s">
        <v>5048</v>
      </c>
      <c r="B3900" s="85" t="s">
        <v>5049</v>
      </c>
      <c r="C3900" s="86" t="s">
        <v>106</v>
      </c>
      <c r="D3900" s="87">
        <v>0.13200000000000001</v>
      </c>
      <c r="E3900" s="88">
        <v>331600</v>
      </c>
      <c r="F3900" s="89">
        <f>+D3900*E3900</f>
        <v>43771.200000000004</v>
      </c>
    </row>
    <row r="3901" spans="1:6" ht="409.6" hidden="1" customHeight="1" x14ac:dyDescent="0.2"/>
    <row r="3902" spans="1:6" ht="13.5" customHeight="1" thickBot="1" x14ac:dyDescent="0.25">
      <c r="A3902" s="90" t="s">
        <v>4883</v>
      </c>
      <c r="B3902" s="91"/>
      <c r="C3902" s="92">
        <v>79.5414562493239</v>
      </c>
      <c r="D3902" s="91"/>
      <c r="E3902" s="93" t="s">
        <v>4884</v>
      </c>
      <c r="F3902" s="94">
        <v>977963</v>
      </c>
    </row>
    <row r="3903" spans="1:6" ht="0.2" customHeight="1" x14ac:dyDescent="0.2"/>
    <row r="3904" spans="1:6" ht="12.75" customHeight="1" x14ac:dyDescent="0.2">
      <c r="A3904" s="80" t="s">
        <v>4871</v>
      </c>
      <c r="B3904" s="81" t="s">
        <v>4885</v>
      </c>
      <c r="C3904" s="82" t="s">
        <v>4870</v>
      </c>
      <c r="D3904" s="82" t="s">
        <v>4873</v>
      </c>
      <c r="E3904" s="82" t="s">
        <v>4874</v>
      </c>
      <c r="F3904" s="83" t="s">
        <v>4875</v>
      </c>
    </row>
    <row r="3905" spans="1:6" ht="409.6" hidden="1" customHeight="1" x14ac:dyDescent="0.2"/>
    <row r="3906" spans="1:6" ht="25.5" customHeight="1" thickBot="1" x14ac:dyDescent="0.25">
      <c r="A3906" s="84" t="s">
        <v>4912</v>
      </c>
      <c r="B3906" s="85" t="s">
        <v>4913</v>
      </c>
      <c r="C3906" s="86" t="s">
        <v>4888</v>
      </c>
      <c r="D3906" s="87">
        <v>1.3</v>
      </c>
      <c r="E3906" s="88">
        <v>184277</v>
      </c>
      <c r="F3906" s="89">
        <f>+D3906*E3906</f>
        <v>239560.1</v>
      </c>
    </row>
    <row r="3907" spans="1:6" ht="409.6" hidden="1" customHeight="1" x14ac:dyDescent="0.2"/>
    <row r="3908" spans="1:6" ht="13.5" customHeight="1" thickBot="1" x14ac:dyDescent="0.25">
      <c r="A3908" s="90" t="s">
        <v>4893</v>
      </c>
      <c r="B3908" s="91"/>
      <c r="C3908" s="92">
        <v>19.484327381596302</v>
      </c>
      <c r="D3908" s="91"/>
      <c r="E3908" s="93" t="s">
        <v>4884</v>
      </c>
      <c r="F3908" s="94">
        <v>239560</v>
      </c>
    </row>
    <row r="3909" spans="1:6" ht="0.2" customHeight="1" x14ac:dyDescent="0.2"/>
    <row r="3910" spans="1:6" ht="12.75" customHeight="1" x14ac:dyDescent="0.2">
      <c r="A3910" s="80" t="s">
        <v>4871</v>
      </c>
      <c r="B3910" s="81" t="s">
        <v>4894</v>
      </c>
      <c r="C3910" s="82" t="s">
        <v>4870</v>
      </c>
      <c r="D3910" s="82" t="s">
        <v>4873</v>
      </c>
      <c r="E3910" s="82" t="s">
        <v>4874</v>
      </c>
      <c r="F3910" s="83" t="s">
        <v>4875</v>
      </c>
    </row>
    <row r="3911" spans="1:6" ht="409.6" hidden="1" customHeight="1" x14ac:dyDescent="0.2"/>
    <row r="3912" spans="1:6" ht="25.5" customHeight="1" thickBot="1" x14ac:dyDescent="0.25">
      <c r="A3912" s="84" t="s">
        <v>4895</v>
      </c>
      <c r="B3912" s="85" t="s">
        <v>4896</v>
      </c>
      <c r="C3912" s="86" t="s">
        <v>4897</v>
      </c>
      <c r="D3912" s="87">
        <v>0.05</v>
      </c>
      <c r="E3912" s="88">
        <v>239560</v>
      </c>
      <c r="F3912" s="89">
        <f>+D3912*E3912</f>
        <v>11978</v>
      </c>
    </row>
    <row r="3913" spans="1:6" ht="409.6" hidden="1" customHeight="1" x14ac:dyDescent="0.2"/>
    <row r="3914" spans="1:6" ht="13.5" customHeight="1" thickBot="1" x14ac:dyDescent="0.25">
      <c r="A3914" s="90" t="s">
        <v>4898</v>
      </c>
      <c r="B3914" s="91"/>
      <c r="C3914" s="92">
        <v>0.97421636907981402</v>
      </c>
      <c r="D3914" s="91"/>
      <c r="E3914" s="93" t="s">
        <v>4884</v>
      </c>
      <c r="F3914" s="94">
        <v>11978</v>
      </c>
    </row>
    <row r="3915" spans="1:6" ht="0.2" customHeight="1" thickBot="1" x14ac:dyDescent="0.25"/>
    <row r="3916" spans="1:6" ht="12.75" customHeight="1" thickBot="1" x14ac:dyDescent="0.3">
      <c r="A3916" s="157" t="s">
        <v>4909</v>
      </c>
      <c r="B3916" s="158"/>
      <c r="C3916" s="158"/>
      <c r="D3916" s="158"/>
      <c r="E3916" s="159">
        <v>1229501</v>
      </c>
      <c r="F3916" s="160"/>
    </row>
    <row r="3917" spans="1:6" ht="12.75" customHeight="1" x14ac:dyDescent="0.2"/>
    <row r="3918" spans="1:6" ht="12.75" customHeight="1" x14ac:dyDescent="0.2"/>
    <row r="3919" spans="1:6" ht="409.6" hidden="1" customHeight="1" x14ac:dyDescent="0.2"/>
    <row r="3920" spans="1:6" ht="12.75" customHeight="1" x14ac:dyDescent="0.25">
      <c r="A3920" s="144" t="s">
        <v>4868</v>
      </c>
      <c r="B3920" s="145"/>
      <c r="C3920" s="145"/>
      <c r="D3920" s="145"/>
      <c r="E3920" s="146"/>
      <c r="F3920" s="147"/>
    </row>
    <row r="3921" spans="1:6" ht="12.75" customHeight="1" x14ac:dyDescent="0.2">
      <c r="A3921" s="138" t="s">
        <v>4795</v>
      </c>
      <c r="B3921" s="139"/>
      <c r="C3921" s="139"/>
      <c r="D3921" s="140"/>
      <c r="E3921" s="76" t="s">
        <v>4869</v>
      </c>
      <c r="F3921" s="77" t="s">
        <v>4870</v>
      </c>
    </row>
    <row r="3922" spans="1:6" ht="12.75" customHeight="1" x14ac:dyDescent="0.2">
      <c r="A3922" s="141"/>
      <c r="B3922" s="142"/>
      <c r="C3922" s="142"/>
      <c r="D3922" s="143"/>
      <c r="E3922" s="78" t="s">
        <v>9072</v>
      </c>
      <c r="F3922" s="79" t="s">
        <v>263</v>
      </c>
    </row>
    <row r="3923" spans="1:6" ht="409.6" hidden="1" customHeight="1" x14ac:dyDescent="0.2"/>
    <row r="3924" spans="1:6" ht="12.75" customHeight="1" x14ac:dyDescent="0.2">
      <c r="A3924" s="80" t="s">
        <v>4871</v>
      </c>
      <c r="B3924" s="81" t="s">
        <v>4872</v>
      </c>
      <c r="C3924" s="82" t="s">
        <v>4870</v>
      </c>
      <c r="D3924" s="82" t="s">
        <v>4873</v>
      </c>
      <c r="E3924" s="82" t="s">
        <v>4874</v>
      </c>
      <c r="F3924" s="83" t="s">
        <v>4875</v>
      </c>
    </row>
    <row r="3925" spans="1:6" ht="409.6" hidden="1" customHeight="1" x14ac:dyDescent="0.2"/>
    <row r="3926" spans="1:6" ht="25.5" customHeight="1" thickBot="1" x14ac:dyDescent="0.25">
      <c r="A3926" s="84" t="s">
        <v>5296</v>
      </c>
      <c r="B3926" s="85" t="s">
        <v>5297</v>
      </c>
      <c r="C3926" s="86" t="s">
        <v>9</v>
      </c>
      <c r="D3926" s="87">
        <v>3.5000000000000003E-2</v>
      </c>
      <c r="E3926" s="88">
        <v>714000</v>
      </c>
      <c r="F3926" s="89">
        <f>+D3926*E3926</f>
        <v>24990.000000000004</v>
      </c>
    </row>
    <row r="3927" spans="1:6" ht="409.6" hidden="1" customHeight="1" x14ac:dyDescent="0.2"/>
    <row r="3928" spans="1:6" ht="13.5" customHeight="1" thickBot="1" x14ac:dyDescent="0.25">
      <c r="A3928" s="90" t="s">
        <v>4883</v>
      </c>
      <c r="B3928" s="91"/>
      <c r="C3928" s="92">
        <v>79.487261045198593</v>
      </c>
      <c r="D3928" s="91"/>
      <c r="E3928" s="93" t="s">
        <v>4884</v>
      </c>
      <c r="F3928" s="94">
        <v>24990</v>
      </c>
    </row>
    <row r="3929" spans="1:6" ht="0.2" customHeight="1" x14ac:dyDescent="0.2"/>
    <row r="3930" spans="1:6" ht="12.75" customHeight="1" x14ac:dyDescent="0.2">
      <c r="A3930" s="80" t="s">
        <v>4871</v>
      </c>
      <c r="B3930" s="81" t="s">
        <v>4885</v>
      </c>
      <c r="C3930" s="82" t="s">
        <v>4870</v>
      </c>
      <c r="D3930" s="82" t="s">
        <v>4873</v>
      </c>
      <c r="E3930" s="82" t="s">
        <v>4874</v>
      </c>
      <c r="F3930" s="83" t="s">
        <v>4875</v>
      </c>
    </row>
    <row r="3931" spans="1:6" ht="409.6" hidden="1" customHeight="1" x14ac:dyDescent="0.2"/>
    <row r="3932" spans="1:6" ht="25.5" customHeight="1" thickBot="1" x14ac:dyDescent="0.25">
      <c r="A3932" s="84" t="s">
        <v>4912</v>
      </c>
      <c r="B3932" s="85" t="s">
        <v>4913</v>
      </c>
      <c r="C3932" s="86" t="s">
        <v>4888</v>
      </c>
      <c r="D3932" s="87">
        <v>3.3329999999999999E-2</v>
      </c>
      <c r="E3932" s="88">
        <v>184277</v>
      </c>
      <c r="F3932" s="89">
        <f>+D3932*E3932</f>
        <v>6141.9524099999999</v>
      </c>
    </row>
    <row r="3933" spans="1:6" ht="409.6" hidden="1" customHeight="1" x14ac:dyDescent="0.2"/>
    <row r="3934" spans="1:6" ht="13.5" customHeight="1" thickBot="1" x14ac:dyDescent="0.25">
      <c r="A3934" s="90" t="s">
        <v>4893</v>
      </c>
      <c r="B3934" s="91"/>
      <c r="C3934" s="92">
        <v>19.536244791501002</v>
      </c>
      <c r="D3934" s="91"/>
      <c r="E3934" s="93" t="s">
        <v>4884</v>
      </c>
      <c r="F3934" s="94">
        <v>6142</v>
      </c>
    </row>
    <row r="3935" spans="1:6" ht="0.2" customHeight="1" x14ac:dyDescent="0.2"/>
    <row r="3936" spans="1:6" ht="12.75" customHeight="1" x14ac:dyDescent="0.2">
      <c r="A3936" s="80" t="s">
        <v>4871</v>
      </c>
      <c r="B3936" s="81" t="s">
        <v>4894</v>
      </c>
      <c r="C3936" s="82" t="s">
        <v>4870</v>
      </c>
      <c r="D3936" s="82" t="s">
        <v>4873</v>
      </c>
      <c r="E3936" s="82" t="s">
        <v>4874</v>
      </c>
      <c r="F3936" s="83" t="s">
        <v>4875</v>
      </c>
    </row>
    <row r="3937" spans="1:6" ht="409.6" hidden="1" customHeight="1" x14ac:dyDescent="0.2"/>
    <row r="3938" spans="1:6" ht="25.5" customHeight="1" thickBot="1" x14ac:dyDescent="0.25">
      <c r="A3938" s="84" t="s">
        <v>4895</v>
      </c>
      <c r="B3938" s="85" t="s">
        <v>4896</v>
      </c>
      <c r="C3938" s="86" t="s">
        <v>4897</v>
      </c>
      <c r="D3938" s="87">
        <v>0.05</v>
      </c>
      <c r="E3938" s="88">
        <v>6142</v>
      </c>
      <c r="F3938" s="89">
        <f>+D3938*E3938</f>
        <v>307.10000000000002</v>
      </c>
    </row>
    <row r="3939" spans="1:6" ht="409.6" hidden="1" customHeight="1" x14ac:dyDescent="0.2"/>
    <row r="3940" spans="1:6" ht="13.5" customHeight="1" thickBot="1" x14ac:dyDescent="0.25">
      <c r="A3940" s="90" t="s">
        <v>4898</v>
      </c>
      <c r="B3940" s="91"/>
      <c r="C3940" s="92">
        <v>0.97649416330035899</v>
      </c>
      <c r="D3940" s="91"/>
      <c r="E3940" s="93" t="s">
        <v>4884</v>
      </c>
      <c r="F3940" s="94">
        <v>307</v>
      </c>
    </row>
    <row r="3941" spans="1:6" ht="0.2" customHeight="1" thickBot="1" x14ac:dyDescent="0.25"/>
    <row r="3942" spans="1:6" ht="12.75" customHeight="1" thickBot="1" x14ac:dyDescent="0.3">
      <c r="A3942" s="157" t="s">
        <v>4909</v>
      </c>
      <c r="B3942" s="158"/>
      <c r="C3942" s="158"/>
      <c r="D3942" s="158"/>
      <c r="E3942" s="159">
        <v>31439</v>
      </c>
      <c r="F3942" s="160"/>
    </row>
    <row r="3943" spans="1:6" ht="12.75" customHeight="1" x14ac:dyDescent="0.2"/>
    <row r="3944" spans="1:6" ht="12.75" customHeight="1" x14ac:dyDescent="0.2"/>
    <row r="3945" spans="1:6" ht="409.6" hidden="1" customHeight="1" x14ac:dyDescent="0.2"/>
    <row r="3946" spans="1:6" ht="12.75" customHeight="1" x14ac:dyDescent="0.25">
      <c r="A3946" s="144" t="s">
        <v>4868</v>
      </c>
      <c r="B3946" s="145"/>
      <c r="C3946" s="145"/>
      <c r="D3946" s="145"/>
      <c r="E3946" s="146"/>
      <c r="F3946" s="147"/>
    </row>
    <row r="3947" spans="1:6" ht="12.75" customHeight="1" x14ac:dyDescent="0.2">
      <c r="A3947" s="138" t="s">
        <v>4796</v>
      </c>
      <c r="B3947" s="139"/>
      <c r="C3947" s="139"/>
      <c r="D3947" s="140"/>
      <c r="E3947" s="76" t="s">
        <v>4869</v>
      </c>
      <c r="F3947" s="77" t="s">
        <v>4870</v>
      </c>
    </row>
    <row r="3948" spans="1:6" ht="12.75" customHeight="1" x14ac:dyDescent="0.2">
      <c r="A3948" s="141"/>
      <c r="B3948" s="142"/>
      <c r="C3948" s="142"/>
      <c r="D3948" s="143"/>
      <c r="E3948" s="78" t="s">
        <v>9073</v>
      </c>
      <c r="F3948" s="79" t="s">
        <v>9</v>
      </c>
    </row>
    <row r="3949" spans="1:6" ht="409.6" hidden="1" customHeight="1" x14ac:dyDescent="0.2"/>
    <row r="3950" spans="1:6" ht="12.75" customHeight="1" x14ac:dyDescent="0.2">
      <c r="A3950" s="80" t="s">
        <v>4871</v>
      </c>
      <c r="B3950" s="81" t="s">
        <v>4872</v>
      </c>
      <c r="C3950" s="82" t="s">
        <v>4870</v>
      </c>
      <c r="D3950" s="82" t="s">
        <v>4873</v>
      </c>
      <c r="E3950" s="82" t="s">
        <v>4874</v>
      </c>
      <c r="F3950" s="83" t="s">
        <v>4875</v>
      </c>
    </row>
    <row r="3951" spans="1:6" ht="409.6" hidden="1" customHeight="1" x14ac:dyDescent="0.2"/>
    <row r="3952" spans="1:6" ht="25.5" customHeight="1" thickBot="1" x14ac:dyDescent="0.25">
      <c r="A3952" s="84" t="s">
        <v>5048</v>
      </c>
      <c r="B3952" s="85" t="s">
        <v>5049</v>
      </c>
      <c r="C3952" s="86" t="s">
        <v>106</v>
      </c>
      <c r="D3952" s="87">
        <v>5.2500000000000003E-3</v>
      </c>
      <c r="E3952" s="88">
        <v>331600</v>
      </c>
      <c r="F3952" s="89">
        <f>+D3952*E3952</f>
        <v>1740.9</v>
      </c>
    </row>
    <row r="3953" spans="1:6" ht="409.6" hidden="1" customHeight="1" x14ac:dyDescent="0.2"/>
    <row r="3954" spans="1:6" ht="13.5" customHeight="1" thickBot="1" x14ac:dyDescent="0.25">
      <c r="A3954" s="90" t="s">
        <v>4883</v>
      </c>
      <c r="B3954" s="91"/>
      <c r="C3954" s="92">
        <v>20.412709579083099</v>
      </c>
      <c r="D3954" s="91"/>
      <c r="E3954" s="93" t="s">
        <v>4884</v>
      </c>
      <c r="F3954" s="94">
        <v>1741</v>
      </c>
    </row>
    <row r="3955" spans="1:6" ht="0.2" customHeight="1" x14ac:dyDescent="0.2"/>
    <row r="3956" spans="1:6" ht="12.75" customHeight="1" x14ac:dyDescent="0.2">
      <c r="A3956" s="80" t="s">
        <v>4871</v>
      </c>
      <c r="B3956" s="81" t="s">
        <v>4885</v>
      </c>
      <c r="C3956" s="82" t="s">
        <v>4870</v>
      </c>
      <c r="D3956" s="82" t="s">
        <v>4873</v>
      </c>
      <c r="E3956" s="82" t="s">
        <v>4874</v>
      </c>
      <c r="F3956" s="83" t="s">
        <v>4875</v>
      </c>
    </row>
    <row r="3957" spans="1:6" ht="409.6" hidden="1" customHeight="1" x14ac:dyDescent="0.2"/>
    <row r="3958" spans="1:6" ht="25.5" customHeight="1" thickBot="1" x14ac:dyDescent="0.25">
      <c r="A3958" s="84" t="s">
        <v>4912</v>
      </c>
      <c r="B3958" s="85" t="s">
        <v>4913</v>
      </c>
      <c r="C3958" s="86" t="s">
        <v>4888</v>
      </c>
      <c r="D3958" s="87">
        <v>3.3329999999999999E-2</v>
      </c>
      <c r="E3958" s="88">
        <v>184277</v>
      </c>
      <c r="F3958" s="89">
        <f>+D3958*E3958</f>
        <v>6141.9524099999999</v>
      </c>
    </row>
    <row r="3959" spans="1:6" ht="409.6" hidden="1" customHeight="1" x14ac:dyDescent="0.2"/>
    <row r="3960" spans="1:6" ht="13.5" customHeight="1" thickBot="1" x14ac:dyDescent="0.25">
      <c r="A3960" s="90" t="s">
        <v>4893</v>
      </c>
      <c r="B3960" s="91"/>
      <c r="C3960" s="92">
        <v>72.013131668425402</v>
      </c>
      <c r="D3960" s="91"/>
      <c r="E3960" s="93" t="s">
        <v>4884</v>
      </c>
      <c r="F3960" s="94">
        <v>6142</v>
      </c>
    </row>
    <row r="3961" spans="1:6" ht="0.2" customHeight="1" x14ac:dyDescent="0.2"/>
    <row r="3962" spans="1:6" ht="12.75" customHeight="1" x14ac:dyDescent="0.2">
      <c r="A3962" s="80" t="s">
        <v>4871</v>
      </c>
      <c r="B3962" s="81" t="s">
        <v>4894</v>
      </c>
      <c r="C3962" s="82" t="s">
        <v>4870</v>
      </c>
      <c r="D3962" s="82" t="s">
        <v>4873</v>
      </c>
      <c r="E3962" s="82" t="s">
        <v>4874</v>
      </c>
      <c r="F3962" s="83" t="s">
        <v>4875</v>
      </c>
    </row>
    <row r="3963" spans="1:6" ht="409.6" hidden="1" customHeight="1" x14ac:dyDescent="0.2"/>
    <row r="3964" spans="1:6" ht="25.5" customHeight="1" thickBot="1" x14ac:dyDescent="0.25">
      <c r="A3964" s="84" t="s">
        <v>4895</v>
      </c>
      <c r="B3964" s="85" t="s">
        <v>4896</v>
      </c>
      <c r="C3964" s="86" t="s">
        <v>4897</v>
      </c>
      <c r="D3964" s="87">
        <v>0.05</v>
      </c>
      <c r="E3964" s="88">
        <v>6142</v>
      </c>
      <c r="F3964" s="89">
        <f>+D3964*E3964</f>
        <v>307.10000000000002</v>
      </c>
    </row>
    <row r="3965" spans="1:6" ht="409.6" hidden="1" customHeight="1" x14ac:dyDescent="0.2"/>
    <row r="3966" spans="1:6" ht="13.5" customHeight="1" thickBot="1" x14ac:dyDescent="0.25">
      <c r="A3966" s="90" t="s">
        <v>4898</v>
      </c>
      <c r="B3966" s="91"/>
      <c r="C3966" s="92">
        <v>3.5994841130261501</v>
      </c>
      <c r="D3966" s="91"/>
      <c r="E3966" s="93" t="s">
        <v>4884</v>
      </c>
      <c r="F3966" s="94">
        <v>307</v>
      </c>
    </row>
    <row r="3967" spans="1:6" ht="0.2" customHeight="1" x14ac:dyDescent="0.2"/>
    <row r="3968" spans="1:6" ht="12.75" customHeight="1" x14ac:dyDescent="0.2">
      <c r="A3968" s="80" t="s">
        <v>4871</v>
      </c>
      <c r="B3968" s="81" t="s">
        <v>4905</v>
      </c>
      <c r="C3968" s="82" t="s">
        <v>4870</v>
      </c>
      <c r="D3968" s="82" t="s">
        <v>4873</v>
      </c>
      <c r="E3968" s="82" t="s">
        <v>4874</v>
      </c>
      <c r="F3968" s="83" t="s">
        <v>4875</v>
      </c>
    </row>
    <row r="3969" spans="1:6" ht="409.6" hidden="1" customHeight="1" x14ac:dyDescent="0.2"/>
    <row r="3970" spans="1:6" ht="25.5" customHeight="1" x14ac:dyDescent="0.2">
      <c r="A3970" s="84" t="s">
        <v>4916</v>
      </c>
      <c r="B3970" s="85" t="s">
        <v>4917</v>
      </c>
      <c r="C3970" s="86" t="s">
        <v>106</v>
      </c>
      <c r="D3970" s="87">
        <v>6.4999999999999997E-3</v>
      </c>
      <c r="E3970" s="88">
        <v>38014</v>
      </c>
      <c r="F3970" s="89">
        <f>+D3970*E3970</f>
        <v>247.09099999999998</v>
      </c>
    </row>
    <row r="3971" spans="1:6" ht="409.6" hidden="1" customHeight="1" x14ac:dyDescent="0.2"/>
    <row r="3972" spans="1:6" ht="25.5" customHeight="1" thickBot="1" x14ac:dyDescent="0.25">
      <c r="A3972" s="84" t="s">
        <v>4920</v>
      </c>
      <c r="B3972" s="85" t="s">
        <v>4921</v>
      </c>
      <c r="C3972" s="86" t="s">
        <v>106</v>
      </c>
      <c r="D3972" s="87">
        <v>6.4999999999999997E-3</v>
      </c>
      <c r="E3972" s="88">
        <v>14128</v>
      </c>
      <c r="F3972" s="89">
        <f>+D3972*E3972</f>
        <v>91.831999999999994</v>
      </c>
    </row>
    <row r="3973" spans="1:6" ht="409.6" hidden="1" customHeight="1" x14ac:dyDescent="0.2"/>
    <row r="3974" spans="1:6" ht="13.5" customHeight="1" thickBot="1" x14ac:dyDescent="0.25">
      <c r="A3974" s="90" t="s">
        <v>4908</v>
      </c>
      <c r="B3974" s="91"/>
      <c r="C3974" s="92">
        <v>3.9746746394653498</v>
      </c>
      <c r="D3974" s="91"/>
      <c r="E3974" s="93" t="s">
        <v>4884</v>
      </c>
      <c r="F3974" s="94">
        <v>339</v>
      </c>
    </row>
    <row r="3975" spans="1:6" ht="0.2" customHeight="1" thickBot="1" x14ac:dyDescent="0.25"/>
    <row r="3976" spans="1:6" ht="12.75" customHeight="1" thickBot="1" x14ac:dyDescent="0.3">
      <c r="A3976" s="157" t="s">
        <v>4909</v>
      </c>
      <c r="B3976" s="158"/>
      <c r="C3976" s="158"/>
      <c r="D3976" s="158"/>
      <c r="E3976" s="159">
        <v>8529</v>
      </c>
      <c r="F3976" s="160"/>
    </row>
    <row r="3977" spans="1:6" ht="12.75" customHeight="1" x14ac:dyDescent="0.2"/>
    <row r="3978" spans="1:6" ht="12.75" customHeight="1" x14ac:dyDescent="0.2"/>
    <row r="3979" spans="1:6" ht="409.6" hidden="1" customHeight="1" x14ac:dyDescent="0.2"/>
    <row r="3980" spans="1:6" ht="12.75" customHeight="1" x14ac:dyDescent="0.25">
      <c r="A3980" s="144" t="s">
        <v>4868</v>
      </c>
      <c r="B3980" s="145"/>
      <c r="C3980" s="145"/>
      <c r="D3980" s="145"/>
      <c r="E3980" s="146"/>
      <c r="F3980" s="147"/>
    </row>
    <row r="3981" spans="1:6" ht="12.75" customHeight="1" x14ac:dyDescent="0.2">
      <c r="A3981" s="138" t="s">
        <v>4797</v>
      </c>
      <c r="B3981" s="139"/>
      <c r="C3981" s="139"/>
      <c r="D3981" s="140"/>
      <c r="E3981" s="76" t="s">
        <v>4869</v>
      </c>
      <c r="F3981" s="77" t="s">
        <v>4870</v>
      </c>
    </row>
    <row r="3982" spans="1:6" ht="12.75" customHeight="1" x14ac:dyDescent="0.2">
      <c r="A3982" s="141"/>
      <c r="B3982" s="142"/>
      <c r="C3982" s="142"/>
      <c r="D3982" s="143"/>
      <c r="E3982" s="78" t="s">
        <v>9074</v>
      </c>
      <c r="F3982" s="79" t="s">
        <v>263</v>
      </c>
    </row>
    <row r="3983" spans="1:6" ht="409.6" hidden="1" customHeight="1" x14ac:dyDescent="0.2"/>
    <row r="3984" spans="1:6" ht="12.75" customHeight="1" x14ac:dyDescent="0.2">
      <c r="A3984" s="80" t="s">
        <v>4871</v>
      </c>
      <c r="B3984" s="81" t="s">
        <v>4872</v>
      </c>
      <c r="C3984" s="82" t="s">
        <v>4870</v>
      </c>
      <c r="D3984" s="82" t="s">
        <v>4873</v>
      </c>
      <c r="E3984" s="82" t="s">
        <v>4874</v>
      </c>
      <c r="F3984" s="83" t="s">
        <v>4875</v>
      </c>
    </row>
    <row r="3985" spans="1:6" ht="409.6" hidden="1" customHeight="1" x14ac:dyDescent="0.2"/>
    <row r="3986" spans="1:6" ht="25.5" customHeight="1" x14ac:dyDescent="0.2">
      <c r="A3986" s="84" t="s">
        <v>8240</v>
      </c>
      <c r="B3986" s="85" t="s">
        <v>8241</v>
      </c>
      <c r="C3986" s="86" t="s">
        <v>9</v>
      </c>
      <c r="D3986" s="87">
        <v>2.5</v>
      </c>
      <c r="E3986" s="88">
        <v>55335</v>
      </c>
      <c r="F3986" s="89">
        <f>+D3986*E3986</f>
        <v>138337.5</v>
      </c>
    </row>
    <row r="3987" spans="1:6" ht="409.6" hidden="1" customHeight="1" x14ac:dyDescent="0.2"/>
    <row r="3988" spans="1:6" ht="25.5" customHeight="1" thickBot="1" x14ac:dyDescent="0.25">
      <c r="A3988" s="84" t="s">
        <v>5048</v>
      </c>
      <c r="B3988" s="85" t="s">
        <v>5049</v>
      </c>
      <c r="C3988" s="86" t="s">
        <v>106</v>
      </c>
      <c r="D3988" s="87">
        <v>5.0000000000000001E-3</v>
      </c>
      <c r="E3988" s="88">
        <v>331600</v>
      </c>
      <c r="F3988" s="89">
        <f>+D3988*E3988</f>
        <v>1658</v>
      </c>
    </row>
    <row r="3989" spans="1:6" ht="409.6" hidden="1" customHeight="1" x14ac:dyDescent="0.2"/>
    <row r="3990" spans="1:6" ht="13.5" customHeight="1" thickBot="1" x14ac:dyDescent="0.25">
      <c r="A3990" s="90" t="s">
        <v>4883</v>
      </c>
      <c r="B3990" s="91"/>
      <c r="C3990" s="92">
        <v>83.620138693935601</v>
      </c>
      <c r="D3990" s="91"/>
      <c r="E3990" s="93" t="s">
        <v>4884</v>
      </c>
      <c r="F3990" s="94">
        <v>139996</v>
      </c>
    </row>
    <row r="3991" spans="1:6" ht="0.2" customHeight="1" x14ac:dyDescent="0.2"/>
    <row r="3992" spans="1:6" ht="12.75" customHeight="1" x14ac:dyDescent="0.2">
      <c r="A3992" s="80" t="s">
        <v>4871</v>
      </c>
      <c r="B3992" s="81" t="s">
        <v>4885</v>
      </c>
      <c r="C3992" s="82" t="s">
        <v>4870</v>
      </c>
      <c r="D3992" s="82" t="s">
        <v>4873</v>
      </c>
      <c r="E3992" s="82" t="s">
        <v>4874</v>
      </c>
      <c r="F3992" s="83" t="s">
        <v>4875</v>
      </c>
    </row>
    <row r="3993" spans="1:6" ht="409.6" hidden="1" customHeight="1" x14ac:dyDescent="0.2"/>
    <row r="3994" spans="1:6" ht="25.5" customHeight="1" thickBot="1" x14ac:dyDescent="0.25">
      <c r="A3994" s="84" t="s">
        <v>5292</v>
      </c>
      <c r="B3994" s="85" t="s">
        <v>5293</v>
      </c>
      <c r="C3994" s="86" t="s">
        <v>4888</v>
      </c>
      <c r="D3994" s="87">
        <v>0.16361000000000001</v>
      </c>
      <c r="E3994" s="88">
        <v>149177</v>
      </c>
      <c r="F3994" s="89">
        <f>+D3994*E3994</f>
        <v>24406.848969999999</v>
      </c>
    </row>
    <row r="3995" spans="1:6" ht="409.6" hidden="1" customHeight="1" x14ac:dyDescent="0.2"/>
    <row r="3996" spans="1:6" ht="13.5" customHeight="1" thickBot="1" x14ac:dyDescent="0.25">
      <c r="A3996" s="90" t="s">
        <v>4893</v>
      </c>
      <c r="B3996" s="91"/>
      <c r="C3996" s="92">
        <v>14.578393133395901</v>
      </c>
      <c r="D3996" s="91"/>
      <c r="E3996" s="93" t="s">
        <v>4884</v>
      </c>
      <c r="F3996" s="94">
        <v>24407</v>
      </c>
    </row>
    <row r="3997" spans="1:6" ht="0.2" customHeight="1" x14ac:dyDescent="0.2"/>
    <row r="3998" spans="1:6" ht="12.75" customHeight="1" x14ac:dyDescent="0.2">
      <c r="A3998" s="80" t="s">
        <v>4871</v>
      </c>
      <c r="B3998" s="81" t="s">
        <v>4894</v>
      </c>
      <c r="C3998" s="82" t="s">
        <v>4870</v>
      </c>
      <c r="D3998" s="82" t="s">
        <v>4873</v>
      </c>
      <c r="E3998" s="82" t="s">
        <v>4874</v>
      </c>
      <c r="F3998" s="83" t="s">
        <v>4875</v>
      </c>
    </row>
    <row r="3999" spans="1:6" ht="409.6" hidden="1" customHeight="1" x14ac:dyDescent="0.2"/>
    <row r="4000" spans="1:6" ht="25.5" customHeight="1" thickBot="1" x14ac:dyDescent="0.25">
      <c r="A4000" s="84" t="s">
        <v>4895</v>
      </c>
      <c r="B4000" s="85" t="s">
        <v>4896</v>
      </c>
      <c r="C4000" s="86" t="s">
        <v>4897</v>
      </c>
      <c r="D4000" s="87">
        <v>0.05</v>
      </c>
      <c r="E4000" s="88">
        <v>24407</v>
      </c>
      <c r="F4000" s="89">
        <f>+D4000*E4000</f>
        <v>1220.3500000000001</v>
      </c>
    </row>
    <row r="4001" spans="1:6" ht="409.6" hidden="1" customHeight="1" x14ac:dyDescent="0.2"/>
    <row r="4002" spans="1:6" ht="13.5" customHeight="1" thickBot="1" x14ac:dyDescent="0.25">
      <c r="A4002" s="90" t="s">
        <v>4898</v>
      </c>
      <c r="B4002" s="91"/>
      <c r="C4002" s="92">
        <v>0.72871060035002</v>
      </c>
      <c r="D4002" s="91"/>
      <c r="E4002" s="93" t="s">
        <v>4884</v>
      </c>
      <c r="F4002" s="94">
        <v>1220</v>
      </c>
    </row>
    <row r="4003" spans="1:6" ht="0.2" customHeight="1" x14ac:dyDescent="0.2"/>
    <row r="4004" spans="1:6" ht="12.75" customHeight="1" x14ac:dyDescent="0.2">
      <c r="A4004" s="80" t="s">
        <v>4871</v>
      </c>
      <c r="B4004" s="81" t="s">
        <v>4899</v>
      </c>
      <c r="C4004" s="82" t="s">
        <v>4870</v>
      </c>
      <c r="D4004" s="82" t="s">
        <v>4873</v>
      </c>
      <c r="E4004" s="82" t="s">
        <v>4874</v>
      </c>
      <c r="F4004" s="83" t="s">
        <v>4875</v>
      </c>
    </row>
    <row r="4005" spans="1:6" ht="409.6" hidden="1" customHeight="1" x14ac:dyDescent="0.2"/>
    <row r="4006" spans="1:6" ht="25.5" customHeight="1" thickBot="1" x14ac:dyDescent="0.25">
      <c r="A4006" s="84" t="s">
        <v>5093</v>
      </c>
      <c r="B4006" s="85" t="s">
        <v>5094</v>
      </c>
      <c r="C4006" s="86" t="s">
        <v>109</v>
      </c>
      <c r="D4006" s="87">
        <v>3.125E-2</v>
      </c>
      <c r="E4006" s="88">
        <v>57477</v>
      </c>
      <c r="F4006" s="89">
        <f>+D4006*E4006</f>
        <v>1796.15625</v>
      </c>
    </row>
    <row r="4007" spans="1:6" ht="409.6" hidden="1" customHeight="1" x14ac:dyDescent="0.2"/>
    <row r="4008" spans="1:6" ht="13.5" customHeight="1" thickBot="1" x14ac:dyDescent="0.25">
      <c r="A4008" s="90" t="s">
        <v>4904</v>
      </c>
      <c r="B4008" s="91"/>
      <c r="C4008" s="92">
        <v>1.0727575723185501</v>
      </c>
      <c r="D4008" s="91"/>
      <c r="E4008" s="93" t="s">
        <v>4884</v>
      </c>
      <c r="F4008" s="94">
        <v>1796</v>
      </c>
    </row>
    <row r="4009" spans="1:6" ht="0.2" customHeight="1" thickBot="1" x14ac:dyDescent="0.25"/>
    <row r="4010" spans="1:6" ht="12.75" customHeight="1" thickBot="1" x14ac:dyDescent="0.3">
      <c r="A4010" s="157" t="s">
        <v>4909</v>
      </c>
      <c r="B4010" s="158"/>
      <c r="C4010" s="158"/>
      <c r="D4010" s="158"/>
      <c r="E4010" s="159">
        <v>167419</v>
      </c>
      <c r="F4010" s="160"/>
    </row>
    <row r="4011" spans="1:6" ht="12.75" customHeight="1" x14ac:dyDescent="0.2"/>
    <row r="4012" spans="1:6" ht="12.75" customHeight="1" x14ac:dyDescent="0.2"/>
    <row r="4013" spans="1:6" ht="409.6" hidden="1" customHeight="1" x14ac:dyDescent="0.2"/>
    <row r="4014" spans="1:6" ht="12.75" customHeight="1" x14ac:dyDescent="0.25">
      <c r="A4014" s="144" t="s">
        <v>4868</v>
      </c>
      <c r="B4014" s="145"/>
      <c r="C4014" s="145"/>
      <c r="D4014" s="145"/>
      <c r="E4014" s="146"/>
      <c r="F4014" s="147"/>
    </row>
    <row r="4015" spans="1:6" ht="12.75" customHeight="1" x14ac:dyDescent="0.2">
      <c r="A4015" s="138" t="s">
        <v>4798</v>
      </c>
      <c r="B4015" s="139"/>
      <c r="C4015" s="139"/>
      <c r="D4015" s="140"/>
      <c r="E4015" s="76" t="s">
        <v>4869</v>
      </c>
      <c r="F4015" s="77" t="s">
        <v>4870</v>
      </c>
    </row>
    <row r="4016" spans="1:6" ht="12.75" customHeight="1" x14ac:dyDescent="0.2">
      <c r="A4016" s="141"/>
      <c r="B4016" s="142"/>
      <c r="C4016" s="142"/>
      <c r="D4016" s="143"/>
      <c r="E4016" s="78" t="s">
        <v>9075</v>
      </c>
      <c r="F4016" s="79" t="s">
        <v>263</v>
      </c>
    </row>
    <row r="4017" spans="1:6" ht="409.6" hidden="1" customHeight="1" x14ac:dyDescent="0.2"/>
    <row r="4018" spans="1:6" ht="12.75" customHeight="1" x14ac:dyDescent="0.2">
      <c r="A4018" s="80" t="s">
        <v>4871</v>
      </c>
      <c r="B4018" s="81" t="s">
        <v>4872</v>
      </c>
      <c r="C4018" s="82" t="s">
        <v>4870</v>
      </c>
      <c r="D4018" s="82" t="s">
        <v>4873</v>
      </c>
      <c r="E4018" s="82" t="s">
        <v>4874</v>
      </c>
      <c r="F4018" s="83" t="s">
        <v>4875</v>
      </c>
    </row>
    <row r="4019" spans="1:6" ht="409.6" hidden="1" customHeight="1" x14ac:dyDescent="0.2"/>
    <row r="4020" spans="1:6" ht="25.5" customHeight="1" x14ac:dyDescent="0.2">
      <c r="A4020" s="84" t="s">
        <v>5048</v>
      </c>
      <c r="B4020" s="85" t="s">
        <v>5049</v>
      </c>
      <c r="C4020" s="86" t="s">
        <v>106</v>
      </c>
      <c r="D4020" s="87">
        <v>5.0000000000000001E-3</v>
      </c>
      <c r="E4020" s="88">
        <v>331600</v>
      </c>
      <c r="F4020" s="89">
        <f>+D4020*E4020</f>
        <v>1658</v>
      </c>
    </row>
    <row r="4021" spans="1:6" ht="409.6" hidden="1" customHeight="1" x14ac:dyDescent="0.2"/>
    <row r="4022" spans="1:6" ht="25.5" customHeight="1" thickBot="1" x14ac:dyDescent="0.25">
      <c r="A4022" s="84" t="s">
        <v>8242</v>
      </c>
      <c r="B4022" s="85" t="s">
        <v>8243</v>
      </c>
      <c r="C4022" s="86" t="s">
        <v>9</v>
      </c>
      <c r="D4022" s="87">
        <v>1.25</v>
      </c>
      <c r="E4022" s="88">
        <v>28930</v>
      </c>
      <c r="F4022" s="89">
        <f>+D4022*E4022</f>
        <v>36162.5</v>
      </c>
    </row>
    <row r="4023" spans="1:6" ht="409.6" hidden="1" customHeight="1" x14ac:dyDescent="0.2"/>
    <row r="4024" spans="1:6" ht="13.5" customHeight="1" thickBot="1" x14ac:dyDescent="0.25">
      <c r="A4024" s="90" t="s">
        <v>4883</v>
      </c>
      <c r="B4024" s="91"/>
      <c r="C4024" s="92">
        <v>63.080207482028797</v>
      </c>
      <c r="D4024" s="91"/>
      <c r="E4024" s="93" t="s">
        <v>4884</v>
      </c>
      <c r="F4024" s="94">
        <v>37821</v>
      </c>
    </row>
    <row r="4025" spans="1:6" ht="0.2" customHeight="1" x14ac:dyDescent="0.2"/>
    <row r="4026" spans="1:6" ht="12.75" customHeight="1" x14ac:dyDescent="0.2">
      <c r="A4026" s="80" t="s">
        <v>4871</v>
      </c>
      <c r="B4026" s="81" t="s">
        <v>4885</v>
      </c>
      <c r="C4026" s="82" t="s">
        <v>4870</v>
      </c>
      <c r="D4026" s="82" t="s">
        <v>4873</v>
      </c>
      <c r="E4026" s="82" t="s">
        <v>4874</v>
      </c>
      <c r="F4026" s="83" t="s">
        <v>4875</v>
      </c>
    </row>
    <row r="4027" spans="1:6" ht="409.6" hidden="1" customHeight="1" x14ac:dyDescent="0.2"/>
    <row r="4028" spans="1:6" ht="25.5" customHeight="1" thickBot="1" x14ac:dyDescent="0.25">
      <c r="A4028" s="84" t="s">
        <v>5292</v>
      </c>
      <c r="B4028" s="85" t="s">
        <v>5293</v>
      </c>
      <c r="C4028" s="86" t="s">
        <v>4888</v>
      </c>
      <c r="D4028" s="87">
        <v>0.12984999999999999</v>
      </c>
      <c r="E4028" s="88">
        <v>149177</v>
      </c>
      <c r="F4028" s="89">
        <f>+D4028*E4028</f>
        <v>19370.633449999998</v>
      </c>
    </row>
    <row r="4029" spans="1:6" ht="409.6" hidden="1" customHeight="1" x14ac:dyDescent="0.2"/>
    <row r="4030" spans="1:6" ht="13.5" customHeight="1" thickBot="1" x14ac:dyDescent="0.25">
      <c r="A4030" s="90" t="s">
        <v>4893</v>
      </c>
      <c r="B4030" s="91"/>
      <c r="C4030" s="92">
        <v>32.308154177160297</v>
      </c>
      <c r="D4030" s="91"/>
      <c r="E4030" s="93" t="s">
        <v>4884</v>
      </c>
      <c r="F4030" s="94">
        <v>19371</v>
      </c>
    </row>
    <row r="4031" spans="1:6" ht="0.2" customHeight="1" x14ac:dyDescent="0.2"/>
    <row r="4032" spans="1:6" ht="12.75" customHeight="1" x14ac:dyDescent="0.2">
      <c r="A4032" s="80" t="s">
        <v>4871</v>
      </c>
      <c r="B4032" s="81" t="s">
        <v>4894</v>
      </c>
      <c r="C4032" s="82" t="s">
        <v>4870</v>
      </c>
      <c r="D4032" s="82" t="s">
        <v>4873</v>
      </c>
      <c r="E4032" s="82" t="s">
        <v>4874</v>
      </c>
      <c r="F4032" s="83" t="s">
        <v>4875</v>
      </c>
    </row>
    <row r="4033" spans="1:6" ht="409.6" hidden="1" customHeight="1" x14ac:dyDescent="0.2"/>
    <row r="4034" spans="1:6" ht="25.5" customHeight="1" thickBot="1" x14ac:dyDescent="0.25">
      <c r="A4034" s="84" t="s">
        <v>4895</v>
      </c>
      <c r="B4034" s="85" t="s">
        <v>4896</v>
      </c>
      <c r="C4034" s="86" t="s">
        <v>4897</v>
      </c>
      <c r="D4034" s="87">
        <v>0.05</v>
      </c>
      <c r="E4034" s="88">
        <v>19371</v>
      </c>
      <c r="F4034" s="89">
        <f>+D4034*E4034</f>
        <v>968.55000000000007</v>
      </c>
    </row>
    <row r="4035" spans="1:6" ht="409.6" hidden="1" customHeight="1" x14ac:dyDescent="0.2"/>
    <row r="4036" spans="1:6" ht="13.5" customHeight="1" thickBot="1" x14ac:dyDescent="0.25">
      <c r="A4036" s="90" t="s">
        <v>4898</v>
      </c>
      <c r="B4036" s="91"/>
      <c r="C4036" s="92">
        <v>1.6161582467435001</v>
      </c>
      <c r="D4036" s="91"/>
      <c r="E4036" s="93" t="s">
        <v>4884</v>
      </c>
      <c r="F4036" s="94">
        <v>969</v>
      </c>
    </row>
    <row r="4037" spans="1:6" ht="0.2" customHeight="1" x14ac:dyDescent="0.2"/>
    <row r="4038" spans="1:6" ht="12.75" customHeight="1" x14ac:dyDescent="0.2">
      <c r="A4038" s="80" t="s">
        <v>4871</v>
      </c>
      <c r="B4038" s="81" t="s">
        <v>4899</v>
      </c>
      <c r="C4038" s="82" t="s">
        <v>4870</v>
      </c>
      <c r="D4038" s="82" t="s">
        <v>4873</v>
      </c>
      <c r="E4038" s="82" t="s">
        <v>4874</v>
      </c>
      <c r="F4038" s="83" t="s">
        <v>4875</v>
      </c>
    </row>
    <row r="4039" spans="1:6" ht="409.6" hidden="1" customHeight="1" x14ac:dyDescent="0.2"/>
    <row r="4040" spans="1:6" ht="25.5" customHeight="1" thickBot="1" x14ac:dyDescent="0.25">
      <c r="A4040" s="84" t="s">
        <v>5093</v>
      </c>
      <c r="B4040" s="85" t="s">
        <v>5094</v>
      </c>
      <c r="C4040" s="86" t="s">
        <v>109</v>
      </c>
      <c r="D4040" s="87">
        <v>3.125E-2</v>
      </c>
      <c r="E4040" s="88">
        <v>57477</v>
      </c>
      <c r="F4040" s="89">
        <f>+D4040*E4040</f>
        <v>1796.15625</v>
      </c>
    </row>
    <row r="4041" spans="1:6" ht="409.6" hidden="1" customHeight="1" x14ac:dyDescent="0.2"/>
    <row r="4042" spans="1:6" ht="13.5" customHeight="1" thickBot="1" x14ac:dyDescent="0.25">
      <c r="A4042" s="90" t="s">
        <v>4904</v>
      </c>
      <c r="B4042" s="91"/>
      <c r="C4042" s="92">
        <v>2.99548009406741</v>
      </c>
      <c r="D4042" s="91"/>
      <c r="E4042" s="93" t="s">
        <v>4884</v>
      </c>
      <c r="F4042" s="94">
        <v>1796</v>
      </c>
    </row>
    <row r="4043" spans="1:6" ht="0.2" customHeight="1" thickBot="1" x14ac:dyDescent="0.25"/>
    <row r="4044" spans="1:6" ht="12.75" customHeight="1" thickBot="1" x14ac:dyDescent="0.3">
      <c r="A4044" s="157" t="s">
        <v>4909</v>
      </c>
      <c r="B4044" s="158"/>
      <c r="C4044" s="158"/>
      <c r="D4044" s="158"/>
      <c r="E4044" s="159">
        <v>59957</v>
      </c>
      <c r="F4044" s="160"/>
    </row>
    <row r="4045" spans="1:6" ht="12.75" customHeight="1" x14ac:dyDescent="0.2"/>
    <row r="4046" spans="1:6" ht="12.75" customHeight="1" x14ac:dyDescent="0.2"/>
    <row r="4047" spans="1:6" ht="409.6" hidden="1" customHeight="1" x14ac:dyDescent="0.2"/>
    <row r="4048" spans="1:6" ht="12.75" customHeight="1" x14ac:dyDescent="0.25">
      <c r="A4048" s="144" t="s">
        <v>4868</v>
      </c>
      <c r="B4048" s="145"/>
      <c r="C4048" s="145"/>
      <c r="D4048" s="145"/>
      <c r="E4048" s="146"/>
      <c r="F4048" s="147"/>
    </row>
    <row r="4049" spans="1:6" ht="12.75" customHeight="1" x14ac:dyDescent="0.2">
      <c r="A4049" s="138" t="s">
        <v>4799</v>
      </c>
      <c r="B4049" s="139"/>
      <c r="C4049" s="139"/>
      <c r="D4049" s="140"/>
      <c r="E4049" s="76" t="s">
        <v>4869</v>
      </c>
      <c r="F4049" s="77" t="s">
        <v>4870</v>
      </c>
    </row>
    <row r="4050" spans="1:6" ht="12.75" customHeight="1" x14ac:dyDescent="0.2">
      <c r="A4050" s="141"/>
      <c r="B4050" s="142"/>
      <c r="C4050" s="142"/>
      <c r="D4050" s="143"/>
      <c r="E4050" s="78" t="s">
        <v>9076</v>
      </c>
      <c r="F4050" s="79" t="s">
        <v>263</v>
      </c>
    </row>
    <row r="4051" spans="1:6" ht="409.6" hidden="1" customHeight="1" x14ac:dyDescent="0.2"/>
    <row r="4052" spans="1:6" ht="12.75" customHeight="1" x14ac:dyDescent="0.2">
      <c r="A4052" s="80" t="s">
        <v>4871</v>
      </c>
      <c r="B4052" s="81" t="s">
        <v>4872</v>
      </c>
      <c r="C4052" s="82" t="s">
        <v>4870</v>
      </c>
      <c r="D4052" s="82" t="s">
        <v>4873</v>
      </c>
      <c r="E4052" s="82" t="s">
        <v>4874</v>
      </c>
      <c r="F4052" s="83" t="s">
        <v>4875</v>
      </c>
    </row>
    <row r="4053" spans="1:6" ht="409.6" hidden="1" customHeight="1" x14ac:dyDescent="0.2"/>
    <row r="4054" spans="1:6" ht="25.5" customHeight="1" x14ac:dyDescent="0.2">
      <c r="A4054" s="84" t="s">
        <v>5048</v>
      </c>
      <c r="B4054" s="85" t="s">
        <v>5049</v>
      </c>
      <c r="C4054" s="86" t="s">
        <v>106</v>
      </c>
      <c r="D4054" s="87">
        <v>5.0000000000000001E-3</v>
      </c>
      <c r="E4054" s="88">
        <v>331600</v>
      </c>
      <c r="F4054" s="89">
        <f>+D4054*E4054</f>
        <v>1658</v>
      </c>
    </row>
    <row r="4055" spans="1:6" ht="409.6" hidden="1" customHeight="1" x14ac:dyDescent="0.2"/>
    <row r="4056" spans="1:6" ht="25.5" customHeight="1" thickBot="1" x14ac:dyDescent="0.25">
      <c r="A4056" s="84" t="s">
        <v>8244</v>
      </c>
      <c r="B4056" s="85" t="s">
        <v>8245</v>
      </c>
      <c r="C4056" s="86" t="s">
        <v>9</v>
      </c>
      <c r="D4056" s="87">
        <v>1.25</v>
      </c>
      <c r="E4056" s="88">
        <v>25705</v>
      </c>
      <c r="F4056" s="89">
        <f>+D4056*E4056</f>
        <v>32131.25</v>
      </c>
    </row>
    <row r="4057" spans="1:6" ht="409.6" hidden="1" customHeight="1" x14ac:dyDescent="0.2"/>
    <row r="4058" spans="1:6" ht="13.5" customHeight="1" thickBot="1" x14ac:dyDescent="0.25">
      <c r="A4058" s="90" t="s">
        <v>4883</v>
      </c>
      <c r="B4058" s="91"/>
      <c r="C4058" s="92">
        <v>56.307492334355402</v>
      </c>
      <c r="D4058" s="91"/>
      <c r="E4058" s="93" t="s">
        <v>4884</v>
      </c>
      <c r="F4058" s="94">
        <v>33789</v>
      </c>
    </row>
    <row r="4059" spans="1:6" ht="0.2" customHeight="1" x14ac:dyDescent="0.2"/>
    <row r="4060" spans="1:6" ht="12.75" customHeight="1" x14ac:dyDescent="0.2">
      <c r="A4060" s="80" t="s">
        <v>4871</v>
      </c>
      <c r="B4060" s="81" t="s">
        <v>4885</v>
      </c>
      <c r="C4060" s="82" t="s">
        <v>4870</v>
      </c>
      <c r="D4060" s="82" t="s">
        <v>4873</v>
      </c>
      <c r="E4060" s="82" t="s">
        <v>4874</v>
      </c>
      <c r="F4060" s="83" t="s">
        <v>4875</v>
      </c>
    </row>
    <row r="4061" spans="1:6" ht="409.6" hidden="1" customHeight="1" x14ac:dyDescent="0.2"/>
    <row r="4062" spans="1:6" ht="25.5" customHeight="1" thickBot="1" x14ac:dyDescent="0.25">
      <c r="A4062" s="84" t="s">
        <v>5292</v>
      </c>
      <c r="B4062" s="85" t="s">
        <v>5293</v>
      </c>
      <c r="C4062" s="86" t="s">
        <v>4888</v>
      </c>
      <c r="D4062" s="87">
        <v>0.15592</v>
      </c>
      <c r="E4062" s="88">
        <v>149177</v>
      </c>
      <c r="F4062" s="89">
        <f>+D4062*E4062</f>
        <v>23259.67784</v>
      </c>
    </row>
    <row r="4063" spans="1:6" ht="409.6" hidden="1" customHeight="1" x14ac:dyDescent="0.2"/>
    <row r="4064" spans="1:6" ht="13.5" customHeight="1" thickBot="1" x14ac:dyDescent="0.25">
      <c r="A4064" s="90" t="s">
        <v>4893</v>
      </c>
      <c r="B4064" s="91"/>
      <c r="C4064" s="92">
        <v>38.761498466871103</v>
      </c>
      <c r="D4064" s="91"/>
      <c r="E4064" s="93" t="s">
        <v>4884</v>
      </c>
      <c r="F4064" s="94">
        <v>23260</v>
      </c>
    </row>
    <row r="4065" spans="1:6" ht="0.2" customHeight="1" x14ac:dyDescent="0.2"/>
    <row r="4066" spans="1:6" ht="12.75" customHeight="1" x14ac:dyDescent="0.2">
      <c r="A4066" s="80" t="s">
        <v>4871</v>
      </c>
      <c r="B4066" s="81" t="s">
        <v>4894</v>
      </c>
      <c r="C4066" s="82" t="s">
        <v>4870</v>
      </c>
      <c r="D4066" s="82" t="s">
        <v>4873</v>
      </c>
      <c r="E4066" s="82" t="s">
        <v>4874</v>
      </c>
      <c r="F4066" s="83" t="s">
        <v>4875</v>
      </c>
    </row>
    <row r="4067" spans="1:6" ht="409.6" hidden="1" customHeight="1" x14ac:dyDescent="0.2"/>
    <row r="4068" spans="1:6" ht="25.5" customHeight="1" thickBot="1" x14ac:dyDescent="0.25">
      <c r="A4068" s="84" t="s">
        <v>4895</v>
      </c>
      <c r="B4068" s="85" t="s">
        <v>4896</v>
      </c>
      <c r="C4068" s="86" t="s">
        <v>4897</v>
      </c>
      <c r="D4068" s="87">
        <v>0.05</v>
      </c>
      <c r="E4068" s="88">
        <v>23260</v>
      </c>
      <c r="F4068" s="89">
        <f>+D4068*E4068</f>
        <v>1163</v>
      </c>
    </row>
    <row r="4069" spans="1:6" ht="409.6" hidden="1" customHeight="1" x14ac:dyDescent="0.2"/>
    <row r="4070" spans="1:6" ht="13.5" customHeight="1" thickBot="1" x14ac:dyDescent="0.25">
      <c r="A4070" s="90" t="s">
        <v>4898</v>
      </c>
      <c r="B4070" s="91"/>
      <c r="C4070" s="92">
        <v>1.9380749233435499</v>
      </c>
      <c r="D4070" s="91"/>
      <c r="E4070" s="93" t="s">
        <v>4884</v>
      </c>
      <c r="F4070" s="94">
        <v>1163</v>
      </c>
    </row>
    <row r="4071" spans="1:6" ht="0.2" customHeight="1" x14ac:dyDescent="0.2"/>
    <row r="4072" spans="1:6" ht="12.75" customHeight="1" x14ac:dyDescent="0.2">
      <c r="A4072" s="80" t="s">
        <v>4871</v>
      </c>
      <c r="B4072" s="81" t="s">
        <v>4899</v>
      </c>
      <c r="C4072" s="82" t="s">
        <v>4870</v>
      </c>
      <c r="D4072" s="82" t="s">
        <v>4873</v>
      </c>
      <c r="E4072" s="82" t="s">
        <v>4874</v>
      </c>
      <c r="F4072" s="83" t="s">
        <v>4875</v>
      </c>
    </row>
    <row r="4073" spans="1:6" ht="409.6" hidden="1" customHeight="1" x14ac:dyDescent="0.2"/>
    <row r="4074" spans="1:6" ht="25.5" customHeight="1" thickBot="1" x14ac:dyDescent="0.25">
      <c r="A4074" s="84" t="s">
        <v>5093</v>
      </c>
      <c r="B4074" s="85" t="s">
        <v>5094</v>
      </c>
      <c r="C4074" s="86" t="s">
        <v>109</v>
      </c>
      <c r="D4074" s="87">
        <v>3.125E-2</v>
      </c>
      <c r="E4074" s="88">
        <v>57477</v>
      </c>
      <c r="F4074" s="89">
        <f>+D4074*E4074</f>
        <v>1796.15625</v>
      </c>
    </row>
    <row r="4075" spans="1:6" ht="409.6" hidden="1" customHeight="1" x14ac:dyDescent="0.2"/>
    <row r="4076" spans="1:6" ht="13.5" customHeight="1" thickBot="1" x14ac:dyDescent="0.25">
      <c r="A4076" s="90" t="s">
        <v>4904</v>
      </c>
      <c r="B4076" s="91"/>
      <c r="C4076" s="92">
        <v>2.9929342754299402</v>
      </c>
      <c r="D4076" s="91"/>
      <c r="E4076" s="93" t="s">
        <v>4884</v>
      </c>
      <c r="F4076" s="94">
        <v>1796</v>
      </c>
    </row>
    <row r="4077" spans="1:6" ht="0.2" customHeight="1" thickBot="1" x14ac:dyDescent="0.25"/>
    <row r="4078" spans="1:6" ht="12.75" customHeight="1" thickBot="1" x14ac:dyDescent="0.3">
      <c r="A4078" s="157" t="s">
        <v>4909</v>
      </c>
      <c r="B4078" s="158"/>
      <c r="C4078" s="158"/>
      <c r="D4078" s="158"/>
      <c r="E4078" s="159">
        <v>60008</v>
      </c>
      <c r="F4078" s="160"/>
    </row>
    <row r="4079" spans="1:6" ht="12.75" customHeight="1" x14ac:dyDescent="0.2"/>
    <row r="4080" spans="1:6" ht="12.75" customHeight="1" x14ac:dyDescent="0.2"/>
    <row r="4081" spans="1:6" ht="409.6" hidden="1" customHeight="1" x14ac:dyDescent="0.2"/>
    <row r="4082" spans="1:6" ht="12.75" customHeight="1" x14ac:dyDescent="0.25">
      <c r="A4082" s="144" t="s">
        <v>4868</v>
      </c>
      <c r="B4082" s="145"/>
      <c r="C4082" s="145"/>
      <c r="D4082" s="145"/>
      <c r="E4082" s="146"/>
      <c r="F4082" s="147"/>
    </row>
    <row r="4083" spans="1:6" ht="12.75" customHeight="1" x14ac:dyDescent="0.2">
      <c r="A4083" s="138" t="s">
        <v>4801</v>
      </c>
      <c r="B4083" s="139"/>
      <c r="C4083" s="139"/>
      <c r="D4083" s="140"/>
      <c r="E4083" s="76" t="s">
        <v>4869</v>
      </c>
      <c r="F4083" s="77" t="s">
        <v>4870</v>
      </c>
    </row>
    <row r="4084" spans="1:6" ht="12.75" customHeight="1" x14ac:dyDescent="0.2">
      <c r="A4084" s="141"/>
      <c r="B4084" s="142"/>
      <c r="C4084" s="142"/>
      <c r="D4084" s="143"/>
      <c r="E4084" s="78" t="s">
        <v>4721</v>
      </c>
      <c r="F4084" s="79" t="s">
        <v>263</v>
      </c>
    </row>
    <row r="4085" spans="1:6" ht="409.6" hidden="1" customHeight="1" x14ac:dyDescent="0.2"/>
    <row r="4086" spans="1:6" ht="12.75" customHeight="1" x14ac:dyDescent="0.2">
      <c r="A4086" s="80" t="s">
        <v>4871</v>
      </c>
      <c r="B4086" s="81" t="s">
        <v>4872</v>
      </c>
      <c r="C4086" s="82" t="s">
        <v>4870</v>
      </c>
      <c r="D4086" s="82" t="s">
        <v>4873</v>
      </c>
      <c r="E4086" s="82" t="s">
        <v>4874</v>
      </c>
      <c r="F4086" s="83" t="s">
        <v>4875</v>
      </c>
    </row>
    <row r="4087" spans="1:6" ht="409.6" hidden="1" customHeight="1" x14ac:dyDescent="0.2"/>
    <row r="4088" spans="1:6" ht="25.5" customHeight="1" x14ac:dyDescent="0.2">
      <c r="A4088" s="84" t="s">
        <v>8246</v>
      </c>
      <c r="B4088" s="85" t="s">
        <v>8247</v>
      </c>
      <c r="C4088" s="86" t="s">
        <v>263</v>
      </c>
      <c r="D4088" s="87">
        <v>1.05</v>
      </c>
      <c r="E4088" s="88">
        <v>10138</v>
      </c>
      <c r="F4088" s="89">
        <f>+D4088*E4088</f>
        <v>10644.9</v>
      </c>
    </row>
    <row r="4089" spans="1:6" ht="409.6" hidden="1" customHeight="1" x14ac:dyDescent="0.2"/>
    <row r="4090" spans="1:6" ht="25.5" customHeight="1" x14ac:dyDescent="0.2">
      <c r="A4090" s="84" t="s">
        <v>5174</v>
      </c>
      <c r="B4090" s="85" t="s">
        <v>5175</v>
      </c>
      <c r="C4090" s="86" t="s">
        <v>117</v>
      </c>
      <c r="D4090" s="87">
        <v>2</v>
      </c>
      <c r="E4090" s="88">
        <v>4594</v>
      </c>
      <c r="F4090" s="89">
        <f>+D4090*E4090</f>
        <v>9188</v>
      </c>
    </row>
    <row r="4091" spans="1:6" ht="409.6" hidden="1" customHeight="1" x14ac:dyDescent="0.2"/>
    <row r="4092" spans="1:6" ht="25.5" customHeight="1" thickBot="1" x14ac:dyDescent="0.25">
      <c r="A4092" s="84" t="s">
        <v>7899</v>
      </c>
      <c r="B4092" s="85" t="s">
        <v>7900</v>
      </c>
      <c r="C4092" s="86" t="s">
        <v>106</v>
      </c>
      <c r="D4092" s="87">
        <v>0.16800000000000001</v>
      </c>
      <c r="E4092" s="88">
        <v>106580</v>
      </c>
      <c r="F4092" s="89">
        <f>+D4092*E4092</f>
        <v>17905.440000000002</v>
      </c>
    </row>
    <row r="4093" spans="1:6" ht="409.6" hidden="1" customHeight="1" x14ac:dyDescent="0.2"/>
    <row r="4094" spans="1:6" ht="13.5" customHeight="1" thickBot="1" x14ac:dyDescent="0.25">
      <c r="A4094" s="90" t="s">
        <v>4883</v>
      </c>
      <c r="B4094" s="91"/>
      <c r="C4094" s="92">
        <v>75.148353180134606</v>
      </c>
      <c r="D4094" s="91"/>
      <c r="E4094" s="93" t="s">
        <v>4884</v>
      </c>
      <c r="F4094" s="94">
        <v>37738</v>
      </c>
    </row>
    <row r="4095" spans="1:6" ht="0.2" customHeight="1" x14ac:dyDescent="0.2"/>
    <row r="4096" spans="1:6" ht="12.75" customHeight="1" x14ac:dyDescent="0.2">
      <c r="A4096" s="80" t="s">
        <v>4871</v>
      </c>
      <c r="B4096" s="81" t="s">
        <v>4885</v>
      </c>
      <c r="C4096" s="82" t="s">
        <v>4870</v>
      </c>
      <c r="D4096" s="82" t="s">
        <v>4873</v>
      </c>
      <c r="E4096" s="82" t="s">
        <v>4874</v>
      </c>
      <c r="F4096" s="83" t="s">
        <v>4875</v>
      </c>
    </row>
    <row r="4097" spans="1:6" ht="409.6" hidden="1" customHeight="1" x14ac:dyDescent="0.2"/>
    <row r="4098" spans="1:6" ht="25.5" customHeight="1" thickBot="1" x14ac:dyDescent="0.25">
      <c r="A4098" s="84" t="s">
        <v>4912</v>
      </c>
      <c r="B4098" s="85" t="s">
        <v>4913</v>
      </c>
      <c r="C4098" s="86" t="s">
        <v>4888</v>
      </c>
      <c r="D4098" s="87">
        <v>6.4500000000000002E-2</v>
      </c>
      <c r="E4098" s="88">
        <v>184277</v>
      </c>
      <c r="F4098" s="89">
        <f>+D4098*E4098</f>
        <v>11885.8665</v>
      </c>
    </row>
    <row r="4099" spans="1:6" ht="409.6" hidden="1" customHeight="1" x14ac:dyDescent="0.2"/>
    <row r="4100" spans="1:6" ht="13.5" customHeight="1" thickBot="1" x14ac:dyDescent="0.25">
      <c r="A4100" s="90" t="s">
        <v>4893</v>
      </c>
      <c r="B4100" s="91"/>
      <c r="C4100" s="92">
        <v>23.6688040144968</v>
      </c>
      <c r="D4100" s="91"/>
      <c r="E4100" s="93" t="s">
        <v>4884</v>
      </c>
      <c r="F4100" s="94">
        <v>11886</v>
      </c>
    </row>
    <row r="4101" spans="1:6" ht="0.2" customHeight="1" x14ac:dyDescent="0.2"/>
    <row r="4102" spans="1:6" ht="12.75" customHeight="1" x14ac:dyDescent="0.2">
      <c r="A4102" s="80" t="s">
        <v>4871</v>
      </c>
      <c r="B4102" s="81" t="s">
        <v>4894</v>
      </c>
      <c r="C4102" s="82" t="s">
        <v>4870</v>
      </c>
      <c r="D4102" s="82" t="s">
        <v>4873</v>
      </c>
      <c r="E4102" s="82" t="s">
        <v>4874</v>
      </c>
      <c r="F4102" s="83" t="s">
        <v>4875</v>
      </c>
    </row>
    <row r="4103" spans="1:6" ht="409.6" hidden="1" customHeight="1" x14ac:dyDescent="0.2"/>
    <row r="4104" spans="1:6" ht="25.5" customHeight="1" thickBot="1" x14ac:dyDescent="0.25">
      <c r="A4104" s="84" t="s">
        <v>4895</v>
      </c>
      <c r="B4104" s="85" t="s">
        <v>4896</v>
      </c>
      <c r="C4104" s="86" t="s">
        <v>4897</v>
      </c>
      <c r="D4104" s="87">
        <v>0.05</v>
      </c>
      <c r="E4104" s="88">
        <v>11886</v>
      </c>
      <c r="F4104" s="89">
        <f>+D4104*E4104</f>
        <v>594.30000000000007</v>
      </c>
    </row>
    <row r="4105" spans="1:6" ht="409.6" hidden="1" customHeight="1" x14ac:dyDescent="0.2"/>
    <row r="4106" spans="1:6" ht="13.5" customHeight="1" thickBot="1" x14ac:dyDescent="0.25">
      <c r="A4106" s="90" t="s">
        <v>4898</v>
      </c>
      <c r="B4106" s="91"/>
      <c r="C4106" s="92">
        <v>1.18284280536859</v>
      </c>
      <c r="D4106" s="91"/>
      <c r="E4106" s="93" t="s">
        <v>4884</v>
      </c>
      <c r="F4106" s="94">
        <v>594</v>
      </c>
    </row>
    <row r="4107" spans="1:6" ht="0.2" customHeight="1" thickBot="1" x14ac:dyDescent="0.25"/>
    <row r="4108" spans="1:6" ht="12.75" customHeight="1" thickBot="1" x14ac:dyDescent="0.3">
      <c r="A4108" s="157" t="s">
        <v>4909</v>
      </c>
      <c r="B4108" s="158"/>
      <c r="C4108" s="158"/>
      <c r="D4108" s="158"/>
      <c r="E4108" s="159">
        <v>50218</v>
      </c>
      <c r="F4108" s="160"/>
    </row>
    <row r="4109" spans="1:6" ht="12.75" customHeight="1" x14ac:dyDescent="0.2"/>
    <row r="4110" spans="1:6" ht="12.75" customHeight="1" x14ac:dyDescent="0.2"/>
    <row r="4111" spans="1:6" ht="409.6" hidden="1" customHeight="1" x14ac:dyDescent="0.2"/>
    <row r="4112" spans="1:6" ht="12.75" customHeight="1" x14ac:dyDescent="0.25">
      <c r="A4112" s="144" t="s">
        <v>4868</v>
      </c>
      <c r="B4112" s="145"/>
      <c r="C4112" s="145"/>
      <c r="D4112" s="145"/>
      <c r="E4112" s="146"/>
      <c r="F4112" s="147"/>
    </row>
    <row r="4113" spans="1:6" ht="12.75" customHeight="1" x14ac:dyDescent="0.2">
      <c r="A4113" s="138" t="s">
        <v>4802</v>
      </c>
      <c r="B4113" s="139"/>
      <c r="C4113" s="139"/>
      <c r="D4113" s="140"/>
      <c r="E4113" s="76" t="s">
        <v>4869</v>
      </c>
      <c r="F4113" s="77" t="s">
        <v>4870</v>
      </c>
    </row>
    <row r="4114" spans="1:6" ht="12.75" customHeight="1" x14ac:dyDescent="0.2">
      <c r="A4114" s="141"/>
      <c r="B4114" s="142"/>
      <c r="C4114" s="142"/>
      <c r="D4114" s="143"/>
      <c r="E4114" s="78" t="s">
        <v>4736</v>
      </c>
      <c r="F4114" s="79" t="s">
        <v>263</v>
      </c>
    </row>
    <row r="4115" spans="1:6" ht="409.6" hidden="1" customHeight="1" x14ac:dyDescent="0.2"/>
    <row r="4116" spans="1:6" ht="12.75" customHeight="1" x14ac:dyDescent="0.2">
      <c r="A4116" s="80" t="s">
        <v>4871</v>
      </c>
      <c r="B4116" s="81" t="s">
        <v>4872</v>
      </c>
      <c r="C4116" s="82" t="s">
        <v>4870</v>
      </c>
      <c r="D4116" s="82" t="s">
        <v>4873</v>
      </c>
      <c r="E4116" s="82" t="s">
        <v>4874</v>
      </c>
      <c r="F4116" s="83" t="s">
        <v>4875</v>
      </c>
    </row>
    <row r="4117" spans="1:6" ht="409.6" hidden="1" customHeight="1" x14ac:dyDescent="0.2"/>
    <row r="4118" spans="1:6" ht="25.5" customHeight="1" x14ac:dyDescent="0.2">
      <c r="A4118" s="84" t="s">
        <v>8248</v>
      </c>
      <c r="B4118" s="85" t="s">
        <v>8249</v>
      </c>
      <c r="C4118" s="86" t="s">
        <v>263</v>
      </c>
      <c r="D4118" s="87">
        <v>1.05</v>
      </c>
      <c r="E4118" s="88">
        <v>17844</v>
      </c>
      <c r="F4118" s="89">
        <f>+D4118*E4118</f>
        <v>18736.2</v>
      </c>
    </row>
    <row r="4119" spans="1:6" ht="409.6" hidden="1" customHeight="1" x14ac:dyDescent="0.2"/>
    <row r="4120" spans="1:6" ht="25.5" customHeight="1" x14ac:dyDescent="0.2">
      <c r="A4120" s="84" t="s">
        <v>5174</v>
      </c>
      <c r="B4120" s="85" t="s">
        <v>5175</v>
      </c>
      <c r="C4120" s="86" t="s">
        <v>117</v>
      </c>
      <c r="D4120" s="87">
        <v>2</v>
      </c>
      <c r="E4120" s="88">
        <v>4594</v>
      </c>
      <c r="F4120" s="89">
        <f>+D4120*E4120</f>
        <v>9188</v>
      </c>
    </row>
    <row r="4121" spans="1:6" ht="409.6" hidden="1" customHeight="1" x14ac:dyDescent="0.2"/>
    <row r="4122" spans="1:6" ht="25.5" customHeight="1" thickBot="1" x14ac:dyDescent="0.25">
      <c r="A4122" s="84" t="s">
        <v>7899</v>
      </c>
      <c r="B4122" s="85" t="s">
        <v>7900</v>
      </c>
      <c r="C4122" s="86" t="s">
        <v>106</v>
      </c>
      <c r="D4122" s="87">
        <v>0.16800000000000001</v>
      </c>
      <c r="E4122" s="88">
        <v>106580</v>
      </c>
      <c r="F4122" s="89">
        <f>+D4122*E4122</f>
        <v>17905.440000000002</v>
      </c>
    </row>
    <row r="4123" spans="1:6" ht="409.6" hidden="1" customHeight="1" x14ac:dyDescent="0.2"/>
    <row r="4124" spans="1:6" ht="13.5" customHeight="1" thickBot="1" x14ac:dyDescent="0.25">
      <c r="A4124" s="90" t="s">
        <v>4883</v>
      </c>
      <c r="B4124" s="91"/>
      <c r="C4124" s="92">
        <v>78.596786087910999</v>
      </c>
      <c r="D4124" s="91"/>
      <c r="E4124" s="93" t="s">
        <v>4884</v>
      </c>
      <c r="F4124" s="94">
        <v>45829</v>
      </c>
    </row>
    <row r="4125" spans="1:6" ht="0.2" customHeight="1" x14ac:dyDescent="0.2"/>
    <row r="4126" spans="1:6" ht="12.75" customHeight="1" x14ac:dyDescent="0.2">
      <c r="A4126" s="80" t="s">
        <v>4871</v>
      </c>
      <c r="B4126" s="81" t="s">
        <v>4885</v>
      </c>
      <c r="C4126" s="82" t="s">
        <v>4870</v>
      </c>
      <c r="D4126" s="82" t="s">
        <v>4873</v>
      </c>
      <c r="E4126" s="82" t="s">
        <v>4874</v>
      </c>
      <c r="F4126" s="83" t="s">
        <v>4875</v>
      </c>
    </row>
    <row r="4127" spans="1:6" ht="409.6" hidden="1" customHeight="1" x14ac:dyDescent="0.2"/>
    <row r="4128" spans="1:6" ht="25.5" customHeight="1" thickBot="1" x14ac:dyDescent="0.25">
      <c r="A4128" s="84" t="s">
        <v>4912</v>
      </c>
      <c r="B4128" s="85" t="s">
        <v>4913</v>
      </c>
      <c r="C4128" s="86" t="s">
        <v>4888</v>
      </c>
      <c r="D4128" s="87">
        <v>6.4500000000000002E-2</v>
      </c>
      <c r="E4128" s="88">
        <v>184277</v>
      </c>
      <c r="F4128" s="89">
        <f>+D4128*E4128</f>
        <v>11885.8665</v>
      </c>
    </row>
    <row r="4129" spans="1:6" ht="409.6" hidden="1" customHeight="1" x14ac:dyDescent="0.2"/>
    <row r="4130" spans="1:6" ht="13.5" customHeight="1" thickBot="1" x14ac:dyDescent="0.25">
      <c r="A4130" s="90" t="s">
        <v>4893</v>
      </c>
      <c r="B4130" s="91"/>
      <c r="C4130" s="92">
        <v>20.3845032499271</v>
      </c>
      <c r="D4130" s="91"/>
      <c r="E4130" s="93" t="s">
        <v>4884</v>
      </c>
      <c r="F4130" s="94">
        <v>11886</v>
      </c>
    </row>
    <row r="4131" spans="1:6" ht="0.2" customHeight="1" x14ac:dyDescent="0.2"/>
    <row r="4132" spans="1:6" ht="12.75" customHeight="1" x14ac:dyDescent="0.2">
      <c r="A4132" s="80" t="s">
        <v>4871</v>
      </c>
      <c r="B4132" s="81" t="s">
        <v>4894</v>
      </c>
      <c r="C4132" s="82" t="s">
        <v>4870</v>
      </c>
      <c r="D4132" s="82" t="s">
        <v>4873</v>
      </c>
      <c r="E4132" s="82" t="s">
        <v>4874</v>
      </c>
      <c r="F4132" s="83" t="s">
        <v>4875</v>
      </c>
    </row>
    <row r="4133" spans="1:6" ht="409.6" hidden="1" customHeight="1" x14ac:dyDescent="0.2"/>
    <row r="4134" spans="1:6" ht="25.5" customHeight="1" thickBot="1" x14ac:dyDescent="0.25">
      <c r="A4134" s="84" t="s">
        <v>4895</v>
      </c>
      <c r="B4134" s="85" t="s">
        <v>4896</v>
      </c>
      <c r="C4134" s="86" t="s">
        <v>4897</v>
      </c>
      <c r="D4134" s="87">
        <v>0.05</v>
      </c>
      <c r="E4134" s="88">
        <v>11886</v>
      </c>
      <c r="F4134" s="89">
        <f>+D4134*E4134</f>
        <v>594.30000000000007</v>
      </c>
    </row>
    <row r="4135" spans="1:6" ht="409.6" hidden="1" customHeight="1" x14ac:dyDescent="0.2"/>
    <row r="4136" spans="1:6" ht="13.5" customHeight="1" thickBot="1" x14ac:dyDescent="0.25">
      <c r="A4136" s="90" t="s">
        <v>4898</v>
      </c>
      <c r="B4136" s="91"/>
      <c r="C4136" s="92">
        <v>1.01871066216193</v>
      </c>
      <c r="D4136" s="91"/>
      <c r="E4136" s="93" t="s">
        <v>4884</v>
      </c>
      <c r="F4136" s="94">
        <v>594</v>
      </c>
    </row>
    <row r="4137" spans="1:6" ht="0.2" customHeight="1" thickBot="1" x14ac:dyDescent="0.25"/>
    <row r="4138" spans="1:6" ht="12.75" customHeight="1" thickBot="1" x14ac:dyDescent="0.3">
      <c r="A4138" s="157" t="s">
        <v>4909</v>
      </c>
      <c r="B4138" s="158"/>
      <c r="C4138" s="158"/>
      <c r="D4138" s="158"/>
      <c r="E4138" s="159">
        <v>58309</v>
      </c>
      <c r="F4138" s="160"/>
    </row>
    <row r="4139" spans="1:6" ht="12.75" customHeight="1" x14ac:dyDescent="0.2"/>
    <row r="4140" spans="1:6" ht="12.75" customHeight="1" x14ac:dyDescent="0.2"/>
    <row r="4141" spans="1:6" ht="409.6" hidden="1" customHeight="1" x14ac:dyDescent="0.2"/>
    <row r="4142" spans="1:6" ht="12.75" customHeight="1" x14ac:dyDescent="0.25">
      <c r="A4142" s="144" t="s">
        <v>4868</v>
      </c>
      <c r="B4142" s="145"/>
      <c r="C4142" s="145"/>
      <c r="D4142" s="145"/>
      <c r="E4142" s="146"/>
      <c r="F4142" s="147"/>
    </row>
    <row r="4143" spans="1:6" ht="12.75" customHeight="1" x14ac:dyDescent="0.2">
      <c r="A4143" s="138" t="s">
        <v>4803</v>
      </c>
      <c r="B4143" s="139"/>
      <c r="C4143" s="139"/>
      <c r="D4143" s="140"/>
      <c r="E4143" s="76" t="s">
        <v>4869</v>
      </c>
      <c r="F4143" s="77" t="s">
        <v>4870</v>
      </c>
    </row>
    <row r="4144" spans="1:6" ht="12.75" customHeight="1" x14ac:dyDescent="0.2">
      <c r="A4144" s="141"/>
      <c r="B4144" s="142"/>
      <c r="C4144" s="142"/>
      <c r="D4144" s="143"/>
      <c r="E4144" s="78" t="s">
        <v>4758</v>
      </c>
      <c r="F4144" s="79" t="s">
        <v>263</v>
      </c>
    </row>
    <row r="4145" spans="1:6" ht="409.6" hidden="1" customHeight="1" x14ac:dyDescent="0.2"/>
    <row r="4146" spans="1:6" ht="12.75" customHeight="1" x14ac:dyDescent="0.2">
      <c r="A4146" s="80" t="s">
        <v>4871</v>
      </c>
      <c r="B4146" s="81" t="s">
        <v>4872</v>
      </c>
      <c r="C4146" s="82" t="s">
        <v>4870</v>
      </c>
      <c r="D4146" s="82" t="s">
        <v>4873</v>
      </c>
      <c r="E4146" s="82" t="s">
        <v>4874</v>
      </c>
      <c r="F4146" s="83" t="s">
        <v>4875</v>
      </c>
    </row>
    <row r="4147" spans="1:6" ht="409.6" hidden="1" customHeight="1" x14ac:dyDescent="0.2"/>
    <row r="4148" spans="1:6" ht="25.5" customHeight="1" x14ac:dyDescent="0.2">
      <c r="A4148" s="84" t="s">
        <v>8250</v>
      </c>
      <c r="B4148" s="85" t="s">
        <v>8251</v>
      </c>
      <c r="C4148" s="86" t="s">
        <v>263</v>
      </c>
      <c r="D4148" s="87">
        <v>1.05</v>
      </c>
      <c r="E4148" s="88">
        <v>55250</v>
      </c>
      <c r="F4148" s="89">
        <f>+D4148*E4148</f>
        <v>58012.5</v>
      </c>
    </row>
    <row r="4149" spans="1:6" ht="409.6" hidden="1" customHeight="1" x14ac:dyDescent="0.2"/>
    <row r="4150" spans="1:6" ht="25.5" customHeight="1" x14ac:dyDescent="0.2">
      <c r="A4150" s="84" t="s">
        <v>5174</v>
      </c>
      <c r="B4150" s="85" t="s">
        <v>5175</v>
      </c>
      <c r="C4150" s="86" t="s">
        <v>117</v>
      </c>
      <c r="D4150" s="87">
        <v>2</v>
      </c>
      <c r="E4150" s="88">
        <v>4594</v>
      </c>
      <c r="F4150" s="89">
        <f>+D4150*E4150</f>
        <v>9188</v>
      </c>
    </row>
    <row r="4151" spans="1:6" ht="409.6" hidden="1" customHeight="1" x14ac:dyDescent="0.2"/>
    <row r="4152" spans="1:6" ht="25.5" customHeight="1" thickBot="1" x14ac:dyDescent="0.25">
      <c r="A4152" s="84" t="s">
        <v>7899</v>
      </c>
      <c r="B4152" s="85" t="s">
        <v>7900</v>
      </c>
      <c r="C4152" s="86" t="s">
        <v>106</v>
      </c>
      <c r="D4152" s="87">
        <v>0.16800000000000001</v>
      </c>
      <c r="E4152" s="88">
        <v>106580</v>
      </c>
      <c r="F4152" s="89">
        <f>+D4152*E4152</f>
        <v>17905.440000000002</v>
      </c>
    </row>
    <row r="4153" spans="1:6" ht="409.6" hidden="1" customHeight="1" x14ac:dyDescent="0.2"/>
    <row r="4154" spans="1:6" ht="13.5" customHeight="1" thickBot="1" x14ac:dyDescent="0.25">
      <c r="A4154" s="90" t="s">
        <v>4883</v>
      </c>
      <c r="B4154" s="91"/>
      <c r="C4154" s="92">
        <v>87.211280306601395</v>
      </c>
      <c r="D4154" s="91"/>
      <c r="E4154" s="93" t="s">
        <v>4884</v>
      </c>
      <c r="F4154" s="94">
        <v>85106</v>
      </c>
    </row>
    <row r="4155" spans="1:6" ht="0.2" customHeight="1" x14ac:dyDescent="0.2"/>
    <row r="4156" spans="1:6" ht="12.75" customHeight="1" x14ac:dyDescent="0.2">
      <c r="A4156" s="80" t="s">
        <v>4871</v>
      </c>
      <c r="B4156" s="81" t="s">
        <v>4885</v>
      </c>
      <c r="C4156" s="82" t="s">
        <v>4870</v>
      </c>
      <c r="D4156" s="82" t="s">
        <v>4873</v>
      </c>
      <c r="E4156" s="82" t="s">
        <v>4874</v>
      </c>
      <c r="F4156" s="83" t="s">
        <v>4875</v>
      </c>
    </row>
    <row r="4157" spans="1:6" ht="409.6" hidden="1" customHeight="1" x14ac:dyDescent="0.2"/>
    <row r="4158" spans="1:6" ht="25.5" customHeight="1" thickBot="1" x14ac:dyDescent="0.25">
      <c r="A4158" s="84" t="s">
        <v>4912</v>
      </c>
      <c r="B4158" s="85" t="s">
        <v>4913</v>
      </c>
      <c r="C4158" s="86" t="s">
        <v>4888</v>
      </c>
      <c r="D4158" s="87">
        <v>6.4500000000000002E-2</v>
      </c>
      <c r="E4158" s="88">
        <v>184277</v>
      </c>
      <c r="F4158" s="89">
        <f>+D4158*E4158</f>
        <v>11885.8665</v>
      </c>
    </row>
    <row r="4159" spans="1:6" ht="409.6" hidden="1" customHeight="1" x14ac:dyDescent="0.2"/>
    <row r="4160" spans="1:6" ht="13.5" customHeight="1" thickBot="1" x14ac:dyDescent="0.25">
      <c r="A4160" s="90" t="s">
        <v>4893</v>
      </c>
      <c r="B4160" s="91"/>
      <c r="C4160" s="92">
        <v>12.180025823376299</v>
      </c>
      <c r="D4160" s="91"/>
      <c r="E4160" s="93" t="s">
        <v>4884</v>
      </c>
      <c r="F4160" s="94">
        <v>11886</v>
      </c>
    </row>
    <row r="4161" spans="1:6" ht="0.2" customHeight="1" x14ac:dyDescent="0.2"/>
    <row r="4162" spans="1:6" ht="12.75" customHeight="1" x14ac:dyDescent="0.2">
      <c r="A4162" s="80" t="s">
        <v>4871</v>
      </c>
      <c r="B4162" s="81" t="s">
        <v>4894</v>
      </c>
      <c r="C4162" s="82" t="s">
        <v>4870</v>
      </c>
      <c r="D4162" s="82" t="s">
        <v>4873</v>
      </c>
      <c r="E4162" s="82" t="s">
        <v>4874</v>
      </c>
      <c r="F4162" s="83" t="s">
        <v>4875</v>
      </c>
    </row>
    <row r="4163" spans="1:6" ht="409.6" hidden="1" customHeight="1" x14ac:dyDescent="0.2"/>
    <row r="4164" spans="1:6" ht="25.5" customHeight="1" thickBot="1" x14ac:dyDescent="0.25">
      <c r="A4164" s="84" t="s">
        <v>4895</v>
      </c>
      <c r="B4164" s="85" t="s">
        <v>4896</v>
      </c>
      <c r="C4164" s="86" t="s">
        <v>4897</v>
      </c>
      <c r="D4164" s="87">
        <v>0.05</v>
      </c>
      <c r="E4164" s="88">
        <v>11886</v>
      </c>
      <c r="F4164" s="89">
        <f>+D4164*E4164</f>
        <v>594.30000000000007</v>
      </c>
    </row>
    <row r="4165" spans="1:6" ht="409.6" hidden="1" customHeight="1" x14ac:dyDescent="0.2"/>
    <row r="4166" spans="1:6" ht="13.5" customHeight="1" thickBot="1" x14ac:dyDescent="0.25">
      <c r="A4166" s="90" t="s">
        <v>4898</v>
      </c>
      <c r="B4166" s="91"/>
      <c r="C4166" s="92">
        <v>0.60869387002233899</v>
      </c>
      <c r="D4166" s="91"/>
      <c r="E4166" s="93" t="s">
        <v>4884</v>
      </c>
      <c r="F4166" s="94">
        <v>594</v>
      </c>
    </row>
    <row r="4167" spans="1:6" ht="0.2" customHeight="1" thickBot="1" x14ac:dyDescent="0.25"/>
    <row r="4168" spans="1:6" ht="12.75" customHeight="1" thickBot="1" x14ac:dyDescent="0.3">
      <c r="A4168" s="157" t="s">
        <v>4909</v>
      </c>
      <c r="B4168" s="158"/>
      <c r="C4168" s="158"/>
      <c r="D4168" s="158"/>
      <c r="E4168" s="159">
        <v>97586</v>
      </c>
      <c r="F4168" s="160"/>
    </row>
    <row r="4169" spans="1:6" ht="12.75" customHeight="1" x14ac:dyDescent="0.2"/>
    <row r="4170" spans="1:6" ht="12.75" customHeight="1" x14ac:dyDescent="0.2"/>
    <row r="4171" spans="1:6" ht="409.6" hidden="1" customHeight="1" x14ac:dyDescent="0.2"/>
    <row r="4172" spans="1:6" ht="12.75" customHeight="1" x14ac:dyDescent="0.25">
      <c r="A4172" s="144" t="s">
        <v>4868</v>
      </c>
      <c r="B4172" s="145"/>
      <c r="C4172" s="145"/>
      <c r="D4172" s="145"/>
      <c r="E4172" s="146"/>
      <c r="F4172" s="147"/>
    </row>
    <row r="4173" spans="1:6" ht="12.75" customHeight="1" x14ac:dyDescent="0.2">
      <c r="A4173" s="138" t="s">
        <v>4804</v>
      </c>
      <c r="B4173" s="139"/>
      <c r="C4173" s="139"/>
      <c r="D4173" s="140"/>
      <c r="E4173" s="76" t="s">
        <v>4869</v>
      </c>
      <c r="F4173" s="77" t="s">
        <v>4870</v>
      </c>
    </row>
    <row r="4174" spans="1:6" ht="12.75" customHeight="1" x14ac:dyDescent="0.2">
      <c r="A4174" s="141"/>
      <c r="B4174" s="142"/>
      <c r="C4174" s="142"/>
      <c r="D4174" s="143"/>
      <c r="E4174" s="78" t="s">
        <v>8973</v>
      </c>
      <c r="F4174" s="79" t="s">
        <v>106</v>
      </c>
    </row>
    <row r="4175" spans="1:6" ht="409.6" hidden="1" customHeight="1" x14ac:dyDescent="0.2"/>
    <row r="4176" spans="1:6" ht="12.75" customHeight="1" x14ac:dyDescent="0.2">
      <c r="A4176" s="80" t="s">
        <v>4871</v>
      </c>
      <c r="B4176" s="81" t="s">
        <v>4872</v>
      </c>
      <c r="C4176" s="82" t="s">
        <v>4870</v>
      </c>
      <c r="D4176" s="82" t="s">
        <v>4873</v>
      </c>
      <c r="E4176" s="82" t="s">
        <v>4874</v>
      </c>
      <c r="F4176" s="83" t="s">
        <v>4875</v>
      </c>
    </row>
    <row r="4177" spans="1:6" ht="409.6" hidden="1" customHeight="1" x14ac:dyDescent="0.2"/>
    <row r="4178" spans="1:6" ht="25.5" customHeight="1" x14ac:dyDescent="0.2">
      <c r="A4178" s="84" t="s">
        <v>8252</v>
      </c>
      <c r="B4178" s="85" t="s">
        <v>8253</v>
      </c>
      <c r="C4178" s="86" t="s">
        <v>106</v>
      </c>
      <c r="D4178" s="87">
        <v>1.1499999999999999</v>
      </c>
      <c r="E4178" s="88">
        <v>111648</v>
      </c>
      <c r="F4178" s="89">
        <f>+D4178*E4178</f>
        <v>128395.2</v>
      </c>
    </row>
    <row r="4179" spans="1:6" ht="409.6" hidden="1" customHeight="1" x14ac:dyDescent="0.2"/>
    <row r="4180" spans="1:6" ht="0.2" customHeight="1" x14ac:dyDescent="0.2"/>
    <row r="4181" spans="1:6" ht="12.75" customHeight="1" x14ac:dyDescent="0.2">
      <c r="A4181" s="80" t="s">
        <v>4871</v>
      </c>
      <c r="B4181" s="81" t="s">
        <v>4885</v>
      </c>
      <c r="C4181" s="82" t="s">
        <v>4870</v>
      </c>
      <c r="D4181" s="82" t="s">
        <v>4873</v>
      </c>
      <c r="E4181" s="82" t="s">
        <v>4874</v>
      </c>
      <c r="F4181" s="83" t="s">
        <v>4875</v>
      </c>
    </row>
    <row r="4182" spans="1:6" ht="409.6" hidden="1" customHeight="1" x14ac:dyDescent="0.2"/>
    <row r="4183" spans="1:6" ht="25.5" customHeight="1" thickBot="1" x14ac:dyDescent="0.25">
      <c r="A4183" s="84" t="s">
        <v>8254</v>
      </c>
      <c r="B4183" s="85" t="s">
        <v>8255</v>
      </c>
      <c r="C4183" s="86" t="s">
        <v>4888</v>
      </c>
      <c r="D4183" s="87">
        <v>3.3329999999999999E-2</v>
      </c>
      <c r="E4183" s="88">
        <v>193053</v>
      </c>
      <c r="F4183" s="89">
        <f>+D4183*E4183</f>
        <v>6434.4564899999996</v>
      </c>
    </row>
    <row r="4184" spans="1:6" ht="409.6" hidden="1" customHeight="1" x14ac:dyDescent="0.2"/>
    <row r="4185" spans="1:6" ht="13.5" customHeight="1" thickBot="1" x14ac:dyDescent="0.25">
      <c r="A4185" s="90" t="s">
        <v>4893</v>
      </c>
      <c r="B4185" s="91"/>
      <c r="C4185" s="92">
        <v>4.2497258880566502</v>
      </c>
      <c r="D4185" s="91"/>
      <c r="E4185" s="93" t="s">
        <v>4884</v>
      </c>
      <c r="F4185" s="94">
        <v>6434</v>
      </c>
    </row>
    <row r="4186" spans="1:6" ht="0.2" customHeight="1" x14ac:dyDescent="0.2"/>
    <row r="4187" spans="1:6" ht="12.75" customHeight="1" x14ac:dyDescent="0.2">
      <c r="A4187" s="80" t="s">
        <v>4871</v>
      </c>
      <c r="B4187" s="81" t="s">
        <v>4894</v>
      </c>
      <c r="C4187" s="82" t="s">
        <v>4870</v>
      </c>
      <c r="D4187" s="82" t="s">
        <v>4873</v>
      </c>
      <c r="E4187" s="82" t="s">
        <v>4874</v>
      </c>
      <c r="F4187" s="83" t="s">
        <v>4875</v>
      </c>
    </row>
    <row r="4188" spans="1:6" ht="409.6" hidden="1" customHeight="1" x14ac:dyDescent="0.2"/>
    <row r="4189" spans="1:6" ht="25.5" customHeight="1" thickBot="1" x14ac:dyDescent="0.25">
      <c r="A4189" s="84" t="s">
        <v>4895</v>
      </c>
      <c r="B4189" s="85" t="s">
        <v>4896</v>
      </c>
      <c r="C4189" s="86" t="s">
        <v>4897</v>
      </c>
      <c r="D4189" s="87">
        <v>0.05</v>
      </c>
      <c r="E4189" s="88">
        <v>6434</v>
      </c>
      <c r="F4189" s="89">
        <f>+D4189*E4189</f>
        <v>321.70000000000005</v>
      </c>
    </row>
    <row r="4190" spans="1:6" ht="409.6" hidden="1" customHeight="1" x14ac:dyDescent="0.2"/>
    <row r="4191" spans="1:6" ht="13.5" customHeight="1" thickBot="1" x14ac:dyDescent="0.25">
      <c r="A4191" s="90" t="s">
        <v>4898</v>
      </c>
      <c r="B4191" s="91"/>
      <c r="C4191" s="92">
        <v>0.21268444761489599</v>
      </c>
      <c r="D4191" s="91"/>
      <c r="E4191" s="93" t="s">
        <v>4884</v>
      </c>
      <c r="F4191" s="94">
        <v>322</v>
      </c>
    </row>
    <row r="4192" spans="1:6" ht="0.2" customHeight="1" x14ac:dyDescent="0.2"/>
    <row r="4193" spans="1:6" ht="12.75" customHeight="1" x14ac:dyDescent="0.2">
      <c r="A4193" s="80" t="s">
        <v>4871</v>
      </c>
      <c r="B4193" s="81" t="s">
        <v>4905</v>
      </c>
      <c r="C4193" s="82" t="s">
        <v>4870</v>
      </c>
      <c r="D4193" s="82" t="s">
        <v>4873</v>
      </c>
      <c r="E4193" s="82" t="s">
        <v>4874</v>
      </c>
      <c r="F4193" s="83" t="s">
        <v>4875</v>
      </c>
    </row>
    <row r="4194" spans="1:6" ht="409.6" hidden="1" customHeight="1" x14ac:dyDescent="0.2"/>
    <row r="4195" spans="1:6" ht="25.5" customHeight="1" thickBot="1" x14ac:dyDescent="0.25">
      <c r="A4195" s="84" t="s">
        <v>4920</v>
      </c>
      <c r="B4195" s="85" t="s">
        <v>4921</v>
      </c>
      <c r="C4195" s="86" t="s">
        <v>106</v>
      </c>
      <c r="D4195" s="87">
        <v>1.1499999999999999</v>
      </c>
      <c r="E4195" s="88">
        <v>14128</v>
      </c>
      <c r="F4195" s="89">
        <f>+D4195*E4195</f>
        <v>16247.199999999999</v>
      </c>
    </row>
    <row r="4196" spans="1:6" ht="409.6" hidden="1" customHeight="1" x14ac:dyDescent="0.2"/>
    <row r="4197" spans="1:6" ht="13.5" customHeight="1" thickBot="1" x14ac:dyDescent="0.25">
      <c r="A4197" s="90" t="s">
        <v>4908</v>
      </c>
      <c r="B4197" s="91"/>
      <c r="C4197" s="92">
        <v>10.731317454655899</v>
      </c>
      <c r="D4197" s="91"/>
      <c r="E4197" s="93" t="s">
        <v>4884</v>
      </c>
      <c r="F4197" s="94">
        <v>16247</v>
      </c>
    </row>
    <row r="4198" spans="1:6" ht="0.2" customHeight="1" thickBot="1" x14ac:dyDescent="0.25"/>
    <row r="4199" spans="1:6" ht="12.75" customHeight="1" thickBot="1" x14ac:dyDescent="0.3">
      <c r="A4199" s="157" t="s">
        <v>4909</v>
      </c>
      <c r="B4199" s="158"/>
      <c r="C4199" s="158"/>
      <c r="D4199" s="158"/>
      <c r="E4199" s="159">
        <v>151398</v>
      </c>
      <c r="F4199" s="160"/>
    </row>
    <row r="4200" spans="1:6" ht="12.75" customHeight="1" x14ac:dyDescent="0.2"/>
    <row r="4201" spans="1:6" ht="12.75" customHeight="1" x14ac:dyDescent="0.2"/>
    <row r="4202" spans="1:6" ht="409.6" hidden="1" customHeight="1" x14ac:dyDescent="0.2"/>
    <row r="4203" spans="1:6" ht="12.75" customHeight="1" x14ac:dyDescent="0.25">
      <c r="A4203" s="144" t="s">
        <v>4868</v>
      </c>
      <c r="B4203" s="145"/>
      <c r="C4203" s="145"/>
      <c r="D4203" s="145"/>
      <c r="E4203" s="146"/>
      <c r="F4203" s="147"/>
    </row>
    <row r="4204" spans="1:6" ht="12.75" customHeight="1" x14ac:dyDescent="0.2">
      <c r="A4204" s="138" t="s">
        <v>4805</v>
      </c>
      <c r="B4204" s="139"/>
      <c r="C4204" s="139"/>
      <c r="D4204" s="140"/>
      <c r="E4204" s="76" t="s">
        <v>4869</v>
      </c>
      <c r="F4204" s="77" t="s">
        <v>4870</v>
      </c>
    </row>
    <row r="4205" spans="1:6" ht="12.75" customHeight="1" x14ac:dyDescent="0.2">
      <c r="A4205" s="141"/>
      <c r="B4205" s="142"/>
      <c r="C4205" s="142"/>
      <c r="D4205" s="143"/>
      <c r="E4205" s="78" t="s">
        <v>9077</v>
      </c>
      <c r="F4205" s="79" t="s">
        <v>117</v>
      </c>
    </row>
    <row r="4206" spans="1:6" ht="409.6" hidden="1" customHeight="1" x14ac:dyDescent="0.2"/>
    <row r="4207" spans="1:6" ht="12.75" customHeight="1" x14ac:dyDescent="0.2">
      <c r="A4207" s="80" t="s">
        <v>4871</v>
      </c>
      <c r="B4207" s="81" t="s">
        <v>4872</v>
      </c>
      <c r="C4207" s="82" t="s">
        <v>4870</v>
      </c>
      <c r="D4207" s="82" t="s">
        <v>4873</v>
      </c>
      <c r="E4207" s="82" t="s">
        <v>4874</v>
      </c>
      <c r="F4207" s="83" t="s">
        <v>4875</v>
      </c>
    </row>
    <row r="4208" spans="1:6" ht="409.6" hidden="1" customHeight="1" x14ac:dyDescent="0.2"/>
    <row r="4209" spans="1:6" ht="25.5" customHeight="1" x14ac:dyDescent="0.2">
      <c r="A4209" s="84" t="s">
        <v>5174</v>
      </c>
      <c r="B4209" s="85" t="s">
        <v>5175</v>
      </c>
      <c r="C4209" s="86" t="s">
        <v>117</v>
      </c>
      <c r="D4209" s="87">
        <v>1.1000000000000001</v>
      </c>
      <c r="E4209" s="88">
        <v>4594</v>
      </c>
      <c r="F4209" s="89">
        <f>+D4209*E4209</f>
        <v>5053.4000000000005</v>
      </c>
    </row>
    <row r="4210" spans="1:6" ht="409.6" hidden="1" customHeight="1" x14ac:dyDescent="0.2"/>
    <row r="4211" spans="1:6" ht="25.5" customHeight="1" x14ac:dyDescent="0.2">
      <c r="A4211" s="84" t="s">
        <v>8256</v>
      </c>
      <c r="B4211" s="85" t="s">
        <v>8257</v>
      </c>
      <c r="C4211" s="86" t="s">
        <v>1212</v>
      </c>
      <c r="D4211" s="87">
        <v>0.01</v>
      </c>
      <c r="E4211" s="88">
        <v>6200</v>
      </c>
      <c r="F4211" s="89">
        <f>+D4211*E4211</f>
        <v>62</v>
      </c>
    </row>
    <row r="4212" spans="1:6" ht="409.6" hidden="1" customHeight="1" x14ac:dyDescent="0.2"/>
    <row r="4213" spans="1:6" ht="25.5" customHeight="1" thickBot="1" x14ac:dyDescent="0.25">
      <c r="A4213" s="84" t="s">
        <v>7719</v>
      </c>
      <c r="B4213" s="85" t="s">
        <v>7720</v>
      </c>
      <c r="C4213" s="86" t="s">
        <v>263</v>
      </c>
      <c r="D4213" s="87">
        <v>1</v>
      </c>
      <c r="E4213" s="88">
        <v>60</v>
      </c>
      <c r="F4213" s="89">
        <f>+D4213*E4213</f>
        <v>60</v>
      </c>
    </row>
    <row r="4214" spans="1:6" ht="409.6" hidden="1" customHeight="1" x14ac:dyDescent="0.2"/>
    <row r="4215" spans="1:6" ht="13.5" customHeight="1" thickBot="1" x14ac:dyDescent="0.25">
      <c r="A4215" s="90" t="s">
        <v>4883</v>
      </c>
      <c r="B4215" s="91"/>
      <c r="C4215" s="92">
        <v>73.728451346345594</v>
      </c>
      <c r="D4215" s="91"/>
      <c r="E4215" s="93" t="s">
        <v>4884</v>
      </c>
      <c r="F4215" s="94">
        <v>5175</v>
      </c>
    </row>
    <row r="4216" spans="1:6" ht="0.2" customHeight="1" x14ac:dyDescent="0.2"/>
    <row r="4217" spans="1:6" ht="12.75" customHeight="1" x14ac:dyDescent="0.2">
      <c r="A4217" s="80" t="s">
        <v>4871</v>
      </c>
      <c r="B4217" s="81" t="s">
        <v>4885</v>
      </c>
      <c r="C4217" s="82" t="s">
        <v>4870</v>
      </c>
      <c r="D4217" s="82" t="s">
        <v>4873</v>
      </c>
      <c r="E4217" s="82" t="s">
        <v>4874</v>
      </c>
      <c r="F4217" s="83" t="s">
        <v>4875</v>
      </c>
    </row>
    <row r="4218" spans="1:6" ht="409.6" hidden="1" customHeight="1" x14ac:dyDescent="0.2"/>
    <row r="4219" spans="1:6" ht="25.5" customHeight="1" thickBot="1" x14ac:dyDescent="0.25">
      <c r="A4219" s="84" t="s">
        <v>4912</v>
      </c>
      <c r="B4219" s="85" t="s">
        <v>4913</v>
      </c>
      <c r="C4219" s="86" t="s">
        <v>4888</v>
      </c>
      <c r="D4219" s="87">
        <v>9.5300000000000003E-3</v>
      </c>
      <c r="E4219" s="88">
        <v>184277</v>
      </c>
      <c r="F4219" s="89">
        <f>+D4219*E4219</f>
        <v>1756.1598100000001</v>
      </c>
    </row>
    <row r="4220" spans="1:6" ht="409.6" hidden="1" customHeight="1" x14ac:dyDescent="0.2"/>
    <row r="4221" spans="1:6" ht="13.5" customHeight="1" thickBot="1" x14ac:dyDescent="0.25">
      <c r="A4221" s="90" t="s">
        <v>4893</v>
      </c>
      <c r="B4221" s="91"/>
      <c r="C4221" s="92">
        <v>25.017808804672999</v>
      </c>
      <c r="D4221" s="91"/>
      <c r="E4221" s="93" t="s">
        <v>4884</v>
      </c>
      <c r="F4221" s="94">
        <v>1756</v>
      </c>
    </row>
    <row r="4222" spans="1:6" ht="0.2" customHeight="1" x14ac:dyDescent="0.2"/>
    <row r="4223" spans="1:6" ht="12.75" customHeight="1" x14ac:dyDescent="0.2">
      <c r="A4223" s="80" t="s">
        <v>4871</v>
      </c>
      <c r="B4223" s="81" t="s">
        <v>4894</v>
      </c>
      <c r="C4223" s="82" t="s">
        <v>4870</v>
      </c>
      <c r="D4223" s="82" t="s">
        <v>4873</v>
      </c>
      <c r="E4223" s="82" t="s">
        <v>4874</v>
      </c>
      <c r="F4223" s="83" t="s">
        <v>4875</v>
      </c>
    </row>
    <row r="4224" spans="1:6" ht="409.6" hidden="1" customHeight="1" x14ac:dyDescent="0.2"/>
    <row r="4225" spans="1:6" ht="25.5" customHeight="1" thickBot="1" x14ac:dyDescent="0.25">
      <c r="A4225" s="84" t="s">
        <v>4895</v>
      </c>
      <c r="B4225" s="85" t="s">
        <v>4896</v>
      </c>
      <c r="C4225" s="86" t="s">
        <v>4897</v>
      </c>
      <c r="D4225" s="87">
        <v>0.05</v>
      </c>
      <c r="E4225" s="88">
        <v>1756</v>
      </c>
      <c r="F4225" s="89">
        <f>+D4225*E4225</f>
        <v>87.800000000000011</v>
      </c>
    </row>
    <row r="4226" spans="1:6" ht="409.6" hidden="1" customHeight="1" x14ac:dyDescent="0.2"/>
    <row r="4227" spans="1:6" ht="13.5" customHeight="1" thickBot="1" x14ac:dyDescent="0.25">
      <c r="A4227" s="90" t="s">
        <v>4898</v>
      </c>
      <c r="B4227" s="91"/>
      <c r="C4227" s="92">
        <v>1.2537398489813401</v>
      </c>
      <c r="D4227" s="91"/>
      <c r="E4227" s="93" t="s">
        <v>4884</v>
      </c>
      <c r="F4227" s="94">
        <v>88</v>
      </c>
    </row>
    <row r="4228" spans="1:6" ht="0.2" customHeight="1" thickBot="1" x14ac:dyDescent="0.25"/>
    <row r="4229" spans="1:6" ht="12.75" customHeight="1" thickBot="1" x14ac:dyDescent="0.3">
      <c r="A4229" s="157" t="s">
        <v>4909</v>
      </c>
      <c r="B4229" s="158"/>
      <c r="C4229" s="158"/>
      <c r="D4229" s="158"/>
      <c r="E4229" s="159">
        <v>7019</v>
      </c>
      <c r="F4229" s="160"/>
    </row>
    <row r="4230" spans="1:6" ht="12.75" customHeight="1" x14ac:dyDescent="0.2"/>
    <row r="4231" spans="1:6" ht="12.75" customHeight="1" x14ac:dyDescent="0.2"/>
    <row r="4232" spans="1:6" ht="409.6" hidden="1" customHeight="1" x14ac:dyDescent="0.2"/>
    <row r="4233" spans="1:6" ht="12.75" customHeight="1" x14ac:dyDescent="0.25">
      <c r="A4233" s="144" t="s">
        <v>4868</v>
      </c>
      <c r="B4233" s="145"/>
      <c r="C4233" s="145"/>
      <c r="D4233" s="145"/>
      <c r="E4233" s="146"/>
      <c r="F4233" s="147"/>
    </row>
    <row r="4234" spans="1:6" ht="12.75" customHeight="1" x14ac:dyDescent="0.2">
      <c r="A4234" s="138" t="s">
        <v>4806</v>
      </c>
      <c r="B4234" s="139"/>
      <c r="C4234" s="139"/>
      <c r="D4234" s="140"/>
      <c r="E4234" s="76" t="s">
        <v>4869</v>
      </c>
      <c r="F4234" s="77" t="s">
        <v>4870</v>
      </c>
    </row>
    <row r="4235" spans="1:6" ht="12.75" customHeight="1" x14ac:dyDescent="0.2">
      <c r="A4235" s="141"/>
      <c r="B4235" s="142"/>
      <c r="C4235" s="142"/>
      <c r="D4235" s="143"/>
      <c r="E4235" s="78" t="s">
        <v>9078</v>
      </c>
      <c r="F4235" s="79" t="s">
        <v>117</v>
      </c>
    </row>
    <row r="4236" spans="1:6" ht="409.6" hidden="1" customHeight="1" x14ac:dyDescent="0.2"/>
    <row r="4237" spans="1:6" ht="12.75" customHeight="1" x14ac:dyDescent="0.2">
      <c r="A4237" s="80" t="s">
        <v>4871</v>
      </c>
      <c r="B4237" s="81" t="s">
        <v>4872</v>
      </c>
      <c r="C4237" s="82" t="s">
        <v>4870</v>
      </c>
      <c r="D4237" s="82" t="s">
        <v>4873</v>
      </c>
      <c r="E4237" s="82" t="s">
        <v>4874</v>
      </c>
      <c r="F4237" s="83" t="s">
        <v>4875</v>
      </c>
    </row>
    <row r="4238" spans="1:6" ht="409.6" hidden="1" customHeight="1" x14ac:dyDescent="0.2"/>
    <row r="4239" spans="1:6" ht="25.5" customHeight="1" x14ac:dyDescent="0.2">
      <c r="A4239" s="84" t="s">
        <v>8258</v>
      </c>
      <c r="B4239" s="85" t="s">
        <v>8259</v>
      </c>
      <c r="C4239" s="86" t="s">
        <v>117</v>
      </c>
      <c r="D4239" s="87">
        <v>1.1000000000000001</v>
      </c>
      <c r="E4239" s="88">
        <v>2883</v>
      </c>
      <c r="F4239" s="89">
        <f>+D4239*E4239</f>
        <v>3171.3</v>
      </c>
    </row>
    <row r="4240" spans="1:6" ht="409.6" hidden="1" customHeight="1" x14ac:dyDescent="0.2"/>
    <row r="4241" spans="1:6" ht="25.5" customHeight="1" x14ac:dyDescent="0.2">
      <c r="A4241" s="84" t="s">
        <v>8256</v>
      </c>
      <c r="B4241" s="85" t="s">
        <v>8257</v>
      </c>
      <c r="C4241" s="86" t="s">
        <v>1212</v>
      </c>
      <c r="D4241" s="87">
        <v>0.01</v>
      </c>
      <c r="E4241" s="88">
        <v>6200</v>
      </c>
      <c r="F4241" s="89">
        <f>+D4241*E4241</f>
        <v>62</v>
      </c>
    </row>
    <row r="4242" spans="1:6" ht="409.6" hidden="1" customHeight="1" x14ac:dyDescent="0.2"/>
    <row r="4243" spans="1:6" ht="25.5" customHeight="1" thickBot="1" x14ac:dyDescent="0.25">
      <c r="A4243" s="84" t="s">
        <v>7719</v>
      </c>
      <c r="B4243" s="85" t="s">
        <v>7720</v>
      </c>
      <c r="C4243" s="86" t="s">
        <v>263</v>
      </c>
      <c r="D4243" s="87">
        <v>1</v>
      </c>
      <c r="E4243" s="88">
        <v>60</v>
      </c>
      <c r="F4243" s="89">
        <f>+D4243*E4243</f>
        <v>60</v>
      </c>
    </row>
    <row r="4244" spans="1:6" ht="409.6" hidden="1" customHeight="1" x14ac:dyDescent="0.2"/>
    <row r="4245" spans="1:6" ht="13.5" customHeight="1" thickBot="1" x14ac:dyDescent="0.25">
      <c r="A4245" s="90" t="s">
        <v>4883</v>
      </c>
      <c r="B4245" s="91"/>
      <c r="C4245" s="92">
        <v>64.103562390500301</v>
      </c>
      <c r="D4245" s="91"/>
      <c r="E4245" s="93" t="s">
        <v>4884</v>
      </c>
      <c r="F4245" s="94">
        <v>3293</v>
      </c>
    </row>
    <row r="4246" spans="1:6" ht="0.2" customHeight="1" x14ac:dyDescent="0.2"/>
    <row r="4247" spans="1:6" ht="12.75" customHeight="1" x14ac:dyDescent="0.2">
      <c r="A4247" s="80" t="s">
        <v>4871</v>
      </c>
      <c r="B4247" s="81" t="s">
        <v>4885</v>
      </c>
      <c r="C4247" s="82" t="s">
        <v>4870</v>
      </c>
      <c r="D4247" s="82" t="s">
        <v>4873</v>
      </c>
      <c r="E4247" s="82" t="s">
        <v>4874</v>
      </c>
      <c r="F4247" s="83" t="s">
        <v>4875</v>
      </c>
    </row>
    <row r="4248" spans="1:6" ht="409.6" hidden="1" customHeight="1" x14ac:dyDescent="0.2"/>
    <row r="4249" spans="1:6" ht="25.5" customHeight="1" thickBot="1" x14ac:dyDescent="0.25">
      <c r="A4249" s="84" t="s">
        <v>4912</v>
      </c>
      <c r="B4249" s="85" t="s">
        <v>4913</v>
      </c>
      <c r="C4249" s="86" t="s">
        <v>4888</v>
      </c>
      <c r="D4249" s="87">
        <v>9.5300000000000003E-3</v>
      </c>
      <c r="E4249" s="88">
        <v>184277</v>
      </c>
      <c r="F4249" s="89">
        <f>+D4249*E4249</f>
        <v>1756.1598100000001</v>
      </c>
    </row>
    <row r="4250" spans="1:6" ht="409.6" hidden="1" customHeight="1" x14ac:dyDescent="0.2"/>
    <row r="4251" spans="1:6" ht="13.5" customHeight="1" thickBot="1" x14ac:dyDescent="0.25">
      <c r="A4251" s="90" t="s">
        <v>4893</v>
      </c>
      <c r="B4251" s="91"/>
      <c r="C4251" s="92">
        <v>34.183375510998601</v>
      </c>
      <c r="D4251" s="91"/>
      <c r="E4251" s="93" t="s">
        <v>4884</v>
      </c>
      <c r="F4251" s="94">
        <v>1756</v>
      </c>
    </row>
    <row r="4252" spans="1:6" ht="0.2" customHeight="1" x14ac:dyDescent="0.2"/>
    <row r="4253" spans="1:6" ht="12.75" customHeight="1" x14ac:dyDescent="0.2">
      <c r="A4253" s="80" t="s">
        <v>4871</v>
      </c>
      <c r="B4253" s="81" t="s">
        <v>4894</v>
      </c>
      <c r="C4253" s="82" t="s">
        <v>4870</v>
      </c>
      <c r="D4253" s="82" t="s">
        <v>4873</v>
      </c>
      <c r="E4253" s="82" t="s">
        <v>4874</v>
      </c>
      <c r="F4253" s="83" t="s">
        <v>4875</v>
      </c>
    </row>
    <row r="4254" spans="1:6" ht="409.6" hidden="1" customHeight="1" x14ac:dyDescent="0.2"/>
    <row r="4255" spans="1:6" ht="25.5" customHeight="1" thickBot="1" x14ac:dyDescent="0.25">
      <c r="A4255" s="84" t="s">
        <v>4895</v>
      </c>
      <c r="B4255" s="85" t="s">
        <v>4896</v>
      </c>
      <c r="C4255" s="86" t="s">
        <v>4897</v>
      </c>
      <c r="D4255" s="87">
        <v>0.05</v>
      </c>
      <c r="E4255" s="88">
        <v>1756</v>
      </c>
      <c r="F4255" s="89">
        <f>+D4255*E4255</f>
        <v>87.800000000000011</v>
      </c>
    </row>
    <row r="4256" spans="1:6" ht="409.6" hidden="1" customHeight="1" x14ac:dyDescent="0.2"/>
    <row r="4257" spans="1:6" ht="13.5" customHeight="1" thickBot="1" x14ac:dyDescent="0.25">
      <c r="A4257" s="90" t="s">
        <v>4898</v>
      </c>
      <c r="B4257" s="91"/>
      <c r="C4257" s="92">
        <v>1.7130620985010701</v>
      </c>
      <c r="D4257" s="91"/>
      <c r="E4257" s="93" t="s">
        <v>4884</v>
      </c>
      <c r="F4257" s="94">
        <v>88</v>
      </c>
    </row>
    <row r="4258" spans="1:6" ht="0.2" customHeight="1" thickBot="1" x14ac:dyDescent="0.25"/>
    <row r="4259" spans="1:6" ht="12.75" customHeight="1" thickBot="1" x14ac:dyDescent="0.3">
      <c r="A4259" s="157" t="s">
        <v>4909</v>
      </c>
      <c r="B4259" s="158"/>
      <c r="C4259" s="158"/>
      <c r="D4259" s="158"/>
      <c r="E4259" s="159">
        <v>5137</v>
      </c>
      <c r="F4259" s="160"/>
    </row>
    <row r="4260" spans="1:6" ht="12.75" customHeight="1" x14ac:dyDescent="0.2"/>
    <row r="4261" spans="1:6" ht="12.75" customHeight="1" x14ac:dyDescent="0.2"/>
    <row r="4262" spans="1:6" ht="409.6" hidden="1" customHeight="1" x14ac:dyDescent="0.2"/>
    <row r="4263" spans="1:6" ht="12.75" customHeight="1" x14ac:dyDescent="0.25">
      <c r="A4263" s="144" t="s">
        <v>4868</v>
      </c>
      <c r="B4263" s="145"/>
      <c r="C4263" s="145"/>
      <c r="D4263" s="145"/>
      <c r="E4263" s="146"/>
      <c r="F4263" s="147"/>
    </row>
    <row r="4264" spans="1:6" ht="12.75" customHeight="1" x14ac:dyDescent="0.2">
      <c r="A4264" s="138" t="s">
        <v>4807</v>
      </c>
      <c r="B4264" s="139"/>
      <c r="C4264" s="139"/>
      <c r="D4264" s="140"/>
      <c r="E4264" s="76" t="s">
        <v>4869</v>
      </c>
      <c r="F4264" s="77" t="s">
        <v>4870</v>
      </c>
    </row>
    <row r="4265" spans="1:6" ht="12.75" customHeight="1" x14ac:dyDescent="0.2">
      <c r="A4265" s="141"/>
      <c r="B4265" s="142"/>
      <c r="C4265" s="142"/>
      <c r="D4265" s="143"/>
      <c r="E4265" s="78" t="s">
        <v>9079</v>
      </c>
      <c r="F4265" s="79" t="s">
        <v>117</v>
      </c>
    </row>
    <row r="4266" spans="1:6" ht="409.6" hidden="1" customHeight="1" x14ac:dyDescent="0.2"/>
    <row r="4267" spans="1:6" ht="12.75" customHeight="1" x14ac:dyDescent="0.2">
      <c r="A4267" s="80" t="s">
        <v>4871</v>
      </c>
      <c r="B4267" s="81" t="s">
        <v>4872</v>
      </c>
      <c r="C4267" s="82" t="s">
        <v>4870</v>
      </c>
      <c r="D4267" s="82" t="s">
        <v>4873</v>
      </c>
      <c r="E4267" s="82" t="s">
        <v>4874</v>
      </c>
      <c r="F4267" s="83" t="s">
        <v>4875</v>
      </c>
    </row>
    <row r="4268" spans="1:6" ht="409.6" hidden="1" customHeight="1" x14ac:dyDescent="0.2"/>
    <row r="4269" spans="1:6" ht="25.5" customHeight="1" thickBot="1" x14ac:dyDescent="0.25">
      <c r="A4269" s="84" t="s">
        <v>8260</v>
      </c>
      <c r="B4269" s="85" t="s">
        <v>8261</v>
      </c>
      <c r="C4269" s="86" t="s">
        <v>117</v>
      </c>
      <c r="D4269" s="87">
        <v>1.1000000000000001</v>
      </c>
      <c r="E4269" s="88">
        <v>5761</v>
      </c>
      <c r="F4269" s="89">
        <f>+D4269*E4269</f>
        <v>6337.1</v>
      </c>
    </row>
    <row r="4270" spans="1:6" ht="409.6" hidden="1" customHeight="1" x14ac:dyDescent="0.2"/>
    <row r="4271" spans="1:6" ht="13.5" customHeight="1" thickBot="1" x14ac:dyDescent="0.25">
      <c r="A4271" s="90" t="s">
        <v>4883</v>
      </c>
      <c r="B4271" s="91"/>
      <c r="C4271" s="92">
        <v>77.4599682190441</v>
      </c>
      <c r="D4271" s="91"/>
      <c r="E4271" s="93" t="s">
        <v>4884</v>
      </c>
      <c r="F4271" s="94">
        <v>6337</v>
      </c>
    </row>
    <row r="4272" spans="1:6" ht="0.2" customHeight="1" x14ac:dyDescent="0.2"/>
    <row r="4273" spans="1:6" ht="12.75" customHeight="1" x14ac:dyDescent="0.2">
      <c r="A4273" s="80" t="s">
        <v>4871</v>
      </c>
      <c r="B4273" s="81" t="s">
        <v>4885</v>
      </c>
      <c r="C4273" s="82" t="s">
        <v>4870</v>
      </c>
      <c r="D4273" s="82" t="s">
        <v>4873</v>
      </c>
      <c r="E4273" s="82" t="s">
        <v>4874</v>
      </c>
      <c r="F4273" s="83" t="s">
        <v>4875</v>
      </c>
    </row>
    <row r="4274" spans="1:6" ht="409.6" hidden="1" customHeight="1" x14ac:dyDescent="0.2"/>
    <row r="4275" spans="1:6" ht="25.5" customHeight="1" thickBot="1" x14ac:dyDescent="0.25">
      <c r="A4275" s="84" t="s">
        <v>4912</v>
      </c>
      <c r="B4275" s="85" t="s">
        <v>4913</v>
      </c>
      <c r="C4275" s="86" t="s">
        <v>4888</v>
      </c>
      <c r="D4275" s="87">
        <v>9.5300000000000003E-3</v>
      </c>
      <c r="E4275" s="88">
        <v>184277</v>
      </c>
      <c r="F4275" s="89">
        <f>+D4275*E4275</f>
        <v>1756.1598100000001</v>
      </c>
    </row>
    <row r="4276" spans="1:6" ht="409.6" hidden="1" customHeight="1" x14ac:dyDescent="0.2"/>
    <row r="4277" spans="1:6" ht="13.5" customHeight="1" thickBot="1" x14ac:dyDescent="0.25">
      <c r="A4277" s="90" t="s">
        <v>4893</v>
      </c>
      <c r="B4277" s="91"/>
      <c r="C4277" s="92">
        <v>21.464368659088102</v>
      </c>
      <c r="D4277" s="91"/>
      <c r="E4277" s="93" t="s">
        <v>4884</v>
      </c>
      <c r="F4277" s="94">
        <v>1756</v>
      </c>
    </row>
    <row r="4278" spans="1:6" ht="0.2" customHeight="1" x14ac:dyDescent="0.2"/>
    <row r="4279" spans="1:6" ht="12.75" customHeight="1" x14ac:dyDescent="0.2">
      <c r="A4279" s="80" t="s">
        <v>4871</v>
      </c>
      <c r="B4279" s="81" t="s">
        <v>4894</v>
      </c>
      <c r="C4279" s="82" t="s">
        <v>4870</v>
      </c>
      <c r="D4279" s="82" t="s">
        <v>4873</v>
      </c>
      <c r="E4279" s="82" t="s">
        <v>4874</v>
      </c>
      <c r="F4279" s="83" t="s">
        <v>4875</v>
      </c>
    </row>
    <row r="4280" spans="1:6" ht="409.6" hidden="1" customHeight="1" x14ac:dyDescent="0.2"/>
    <row r="4281" spans="1:6" ht="25.5" customHeight="1" thickBot="1" x14ac:dyDescent="0.25">
      <c r="A4281" s="84" t="s">
        <v>4895</v>
      </c>
      <c r="B4281" s="85" t="s">
        <v>4896</v>
      </c>
      <c r="C4281" s="86" t="s">
        <v>4897</v>
      </c>
      <c r="D4281" s="87">
        <v>0.05</v>
      </c>
      <c r="E4281" s="88">
        <v>1756</v>
      </c>
      <c r="F4281" s="89">
        <f>+D4281*E4281</f>
        <v>87.800000000000011</v>
      </c>
    </row>
    <row r="4282" spans="1:6" ht="409.6" hidden="1" customHeight="1" x14ac:dyDescent="0.2"/>
    <row r="4283" spans="1:6" ht="13.5" customHeight="1" thickBot="1" x14ac:dyDescent="0.25">
      <c r="A4283" s="90" t="s">
        <v>4898</v>
      </c>
      <c r="B4283" s="91"/>
      <c r="C4283" s="92">
        <v>1.0756631218677399</v>
      </c>
      <c r="D4283" s="91"/>
      <c r="E4283" s="93" t="s">
        <v>4884</v>
      </c>
      <c r="F4283" s="94">
        <v>88</v>
      </c>
    </row>
    <row r="4284" spans="1:6" ht="0.2" customHeight="1" thickBot="1" x14ac:dyDescent="0.25"/>
    <row r="4285" spans="1:6" ht="12.75" customHeight="1" thickBot="1" x14ac:dyDescent="0.3">
      <c r="A4285" s="157" t="s">
        <v>4909</v>
      </c>
      <c r="B4285" s="158"/>
      <c r="C4285" s="158"/>
      <c r="D4285" s="158"/>
      <c r="E4285" s="159">
        <v>8181</v>
      </c>
      <c r="F4285" s="160"/>
    </row>
    <row r="4286" spans="1:6" ht="12.75" customHeight="1" x14ac:dyDescent="0.2"/>
    <row r="4287" spans="1:6" ht="12.75" customHeight="1" x14ac:dyDescent="0.2"/>
    <row r="4288" spans="1:6" ht="409.6" hidden="1" customHeight="1" x14ac:dyDescent="0.2"/>
    <row r="4289" spans="1:6" ht="12.75" customHeight="1" x14ac:dyDescent="0.25">
      <c r="A4289" s="144" t="s">
        <v>4868</v>
      </c>
      <c r="B4289" s="145"/>
      <c r="C4289" s="145"/>
      <c r="D4289" s="145"/>
      <c r="E4289" s="146"/>
      <c r="F4289" s="147"/>
    </row>
    <row r="4290" spans="1:6" ht="12.75" customHeight="1" x14ac:dyDescent="0.2">
      <c r="A4290" s="138" t="s">
        <v>4808</v>
      </c>
      <c r="B4290" s="139"/>
      <c r="C4290" s="139"/>
      <c r="D4290" s="140"/>
      <c r="E4290" s="76" t="s">
        <v>4869</v>
      </c>
      <c r="F4290" s="77" t="s">
        <v>4870</v>
      </c>
    </row>
    <row r="4291" spans="1:6" ht="12.75" customHeight="1" x14ac:dyDescent="0.2">
      <c r="A4291" s="141"/>
      <c r="B4291" s="142"/>
      <c r="C4291" s="142"/>
      <c r="D4291" s="143"/>
      <c r="E4291" s="78" t="s">
        <v>9080</v>
      </c>
      <c r="F4291" s="79" t="s">
        <v>117</v>
      </c>
    </row>
    <row r="4292" spans="1:6" ht="409.6" hidden="1" customHeight="1" x14ac:dyDescent="0.2"/>
    <row r="4293" spans="1:6" ht="12.75" customHeight="1" x14ac:dyDescent="0.2">
      <c r="A4293" s="80" t="s">
        <v>4871</v>
      </c>
      <c r="B4293" s="81" t="s">
        <v>4872</v>
      </c>
      <c r="C4293" s="82" t="s">
        <v>4870</v>
      </c>
      <c r="D4293" s="82" t="s">
        <v>4873</v>
      </c>
      <c r="E4293" s="82" t="s">
        <v>4874</v>
      </c>
      <c r="F4293" s="83" t="s">
        <v>4875</v>
      </c>
    </row>
    <row r="4294" spans="1:6" ht="409.6" hidden="1" customHeight="1" x14ac:dyDescent="0.2"/>
    <row r="4295" spans="1:6" ht="25.5" customHeight="1" x14ac:dyDescent="0.2">
      <c r="A4295" s="84" t="s">
        <v>8262</v>
      </c>
      <c r="B4295" s="85" t="s">
        <v>8263</v>
      </c>
      <c r="C4295" s="86" t="s">
        <v>117</v>
      </c>
      <c r="D4295" s="87">
        <v>1.1000000000000001</v>
      </c>
      <c r="E4295" s="88">
        <v>6813</v>
      </c>
      <c r="F4295" s="89">
        <f>+D4295*E4295</f>
        <v>7494.3</v>
      </c>
    </row>
    <row r="4296" spans="1:6" ht="409.6" hidden="1" customHeight="1" x14ac:dyDescent="0.2"/>
    <row r="4297" spans="1:6" ht="25.5" customHeight="1" x14ac:dyDescent="0.2">
      <c r="A4297" s="84" t="s">
        <v>8256</v>
      </c>
      <c r="B4297" s="85" t="s">
        <v>8257</v>
      </c>
      <c r="C4297" s="86" t="s">
        <v>1212</v>
      </c>
      <c r="D4297" s="87">
        <v>0.01</v>
      </c>
      <c r="E4297" s="88">
        <v>6200</v>
      </c>
      <c r="F4297" s="89">
        <f>+D4297*E4297</f>
        <v>62</v>
      </c>
    </row>
    <row r="4298" spans="1:6" ht="409.6" hidden="1" customHeight="1" x14ac:dyDescent="0.2"/>
    <row r="4299" spans="1:6" ht="25.5" customHeight="1" thickBot="1" x14ac:dyDescent="0.25">
      <c r="A4299" s="84" t="s">
        <v>7719</v>
      </c>
      <c r="B4299" s="85" t="s">
        <v>7720</v>
      </c>
      <c r="C4299" s="86" t="s">
        <v>263</v>
      </c>
      <c r="D4299" s="87">
        <v>1</v>
      </c>
      <c r="E4299" s="88">
        <v>60</v>
      </c>
      <c r="F4299" s="89">
        <f>+D4299*E4299</f>
        <v>60</v>
      </c>
    </row>
    <row r="4300" spans="1:6" ht="409.6" hidden="1" customHeight="1" x14ac:dyDescent="0.2"/>
    <row r="4301" spans="1:6" ht="13.5" customHeight="1" thickBot="1" x14ac:dyDescent="0.25">
      <c r="A4301" s="90" t="s">
        <v>4883</v>
      </c>
      <c r="B4301" s="91"/>
      <c r="C4301" s="92">
        <v>80.507399577167007</v>
      </c>
      <c r="D4301" s="91"/>
      <c r="E4301" s="93" t="s">
        <v>4884</v>
      </c>
      <c r="F4301" s="94">
        <v>7616</v>
      </c>
    </row>
    <row r="4302" spans="1:6" ht="0.2" customHeight="1" x14ac:dyDescent="0.2"/>
    <row r="4303" spans="1:6" ht="12.75" customHeight="1" x14ac:dyDescent="0.2">
      <c r="A4303" s="80" t="s">
        <v>4871</v>
      </c>
      <c r="B4303" s="81" t="s">
        <v>4885</v>
      </c>
      <c r="C4303" s="82" t="s">
        <v>4870</v>
      </c>
      <c r="D4303" s="82" t="s">
        <v>4873</v>
      </c>
      <c r="E4303" s="82" t="s">
        <v>4874</v>
      </c>
      <c r="F4303" s="83" t="s">
        <v>4875</v>
      </c>
    </row>
    <row r="4304" spans="1:6" ht="409.6" hidden="1" customHeight="1" x14ac:dyDescent="0.2"/>
    <row r="4305" spans="1:6" ht="25.5" customHeight="1" thickBot="1" x14ac:dyDescent="0.25">
      <c r="A4305" s="84" t="s">
        <v>4912</v>
      </c>
      <c r="B4305" s="85" t="s">
        <v>4913</v>
      </c>
      <c r="C4305" s="86" t="s">
        <v>4888</v>
      </c>
      <c r="D4305" s="87">
        <v>9.5300000000000003E-3</v>
      </c>
      <c r="E4305" s="88">
        <v>184277</v>
      </c>
      <c r="F4305" s="89">
        <f>+D4305*E4305</f>
        <v>1756.1598100000001</v>
      </c>
    </row>
    <row r="4306" spans="1:6" ht="409.6" hidden="1" customHeight="1" x14ac:dyDescent="0.2"/>
    <row r="4307" spans="1:6" ht="13.5" customHeight="1" thickBot="1" x14ac:dyDescent="0.25">
      <c r="A4307" s="90" t="s">
        <v>4893</v>
      </c>
      <c r="B4307" s="91"/>
      <c r="C4307" s="92">
        <v>18.5623678646934</v>
      </c>
      <c r="D4307" s="91"/>
      <c r="E4307" s="93" t="s">
        <v>4884</v>
      </c>
      <c r="F4307" s="94">
        <v>1756</v>
      </c>
    </row>
    <row r="4308" spans="1:6" ht="0.2" customHeight="1" x14ac:dyDescent="0.2"/>
    <row r="4309" spans="1:6" ht="12.75" customHeight="1" x14ac:dyDescent="0.2">
      <c r="A4309" s="80" t="s">
        <v>4871</v>
      </c>
      <c r="B4309" s="81" t="s">
        <v>4894</v>
      </c>
      <c r="C4309" s="82" t="s">
        <v>4870</v>
      </c>
      <c r="D4309" s="82" t="s">
        <v>4873</v>
      </c>
      <c r="E4309" s="82" t="s">
        <v>4874</v>
      </c>
      <c r="F4309" s="83" t="s">
        <v>4875</v>
      </c>
    </row>
    <row r="4310" spans="1:6" ht="409.6" hidden="1" customHeight="1" x14ac:dyDescent="0.2"/>
    <row r="4311" spans="1:6" ht="25.5" customHeight="1" thickBot="1" x14ac:dyDescent="0.25">
      <c r="A4311" s="84" t="s">
        <v>4895</v>
      </c>
      <c r="B4311" s="85" t="s">
        <v>4896</v>
      </c>
      <c r="C4311" s="86" t="s">
        <v>4897</v>
      </c>
      <c r="D4311" s="87">
        <v>0.05</v>
      </c>
      <c r="E4311" s="88">
        <v>1756</v>
      </c>
      <c r="F4311" s="89">
        <f>+D4311*E4311</f>
        <v>87.800000000000011</v>
      </c>
    </row>
    <row r="4312" spans="1:6" ht="409.6" hidden="1" customHeight="1" x14ac:dyDescent="0.2"/>
    <row r="4313" spans="1:6" ht="13.5" customHeight="1" thickBot="1" x14ac:dyDescent="0.25">
      <c r="A4313" s="90" t="s">
        <v>4898</v>
      </c>
      <c r="B4313" s="91"/>
      <c r="C4313" s="92">
        <v>0.93023255813953498</v>
      </c>
      <c r="D4313" s="91"/>
      <c r="E4313" s="93" t="s">
        <v>4884</v>
      </c>
      <c r="F4313" s="94">
        <v>88</v>
      </c>
    </row>
    <row r="4314" spans="1:6" ht="0.2" customHeight="1" thickBot="1" x14ac:dyDescent="0.25"/>
    <row r="4315" spans="1:6" ht="12.75" customHeight="1" thickBot="1" x14ac:dyDescent="0.3">
      <c r="A4315" s="157" t="s">
        <v>4909</v>
      </c>
      <c r="B4315" s="158"/>
      <c r="C4315" s="158"/>
      <c r="D4315" s="158"/>
      <c r="E4315" s="159">
        <v>9460</v>
      </c>
      <c r="F4315" s="160"/>
    </row>
    <row r="4316" spans="1:6" ht="12.75" customHeight="1" x14ac:dyDescent="0.2"/>
    <row r="4317" spans="1:6" ht="12.75" customHeight="1" x14ac:dyDescent="0.2"/>
    <row r="4318" spans="1:6" ht="409.6" hidden="1" customHeight="1" x14ac:dyDescent="0.2"/>
    <row r="4319" spans="1:6" ht="12.75" customHeight="1" x14ac:dyDescent="0.25">
      <c r="A4319" s="144" t="s">
        <v>4868</v>
      </c>
      <c r="B4319" s="145"/>
      <c r="C4319" s="145"/>
      <c r="D4319" s="145"/>
      <c r="E4319" s="146"/>
      <c r="F4319" s="147"/>
    </row>
    <row r="4320" spans="1:6" ht="12.75" customHeight="1" x14ac:dyDescent="0.2">
      <c r="A4320" s="138" t="s">
        <v>4809</v>
      </c>
      <c r="B4320" s="139"/>
      <c r="C4320" s="139"/>
      <c r="D4320" s="140"/>
      <c r="E4320" s="76" t="s">
        <v>4869</v>
      </c>
      <c r="F4320" s="77" t="s">
        <v>4870</v>
      </c>
    </row>
    <row r="4321" spans="1:6" ht="12.75" customHeight="1" x14ac:dyDescent="0.2">
      <c r="A4321" s="141"/>
      <c r="B4321" s="142"/>
      <c r="C4321" s="142"/>
      <c r="D4321" s="143"/>
      <c r="E4321" s="78" t="s">
        <v>9081</v>
      </c>
      <c r="F4321" s="79" t="s">
        <v>117</v>
      </c>
    </row>
    <row r="4322" spans="1:6" ht="409.6" hidden="1" customHeight="1" x14ac:dyDescent="0.2"/>
    <row r="4323" spans="1:6" ht="12.75" customHeight="1" x14ac:dyDescent="0.2">
      <c r="A4323" s="80" t="s">
        <v>4871</v>
      </c>
      <c r="B4323" s="81" t="s">
        <v>4872</v>
      </c>
      <c r="C4323" s="82" t="s">
        <v>4870</v>
      </c>
      <c r="D4323" s="82" t="s">
        <v>4873</v>
      </c>
      <c r="E4323" s="82" t="s">
        <v>4874</v>
      </c>
      <c r="F4323" s="83" t="s">
        <v>4875</v>
      </c>
    </row>
    <row r="4324" spans="1:6" ht="409.6" hidden="1" customHeight="1" x14ac:dyDescent="0.2"/>
    <row r="4325" spans="1:6" ht="25.5" customHeight="1" thickBot="1" x14ac:dyDescent="0.25">
      <c r="A4325" s="84" t="s">
        <v>8264</v>
      </c>
      <c r="B4325" s="85" t="s">
        <v>8265</v>
      </c>
      <c r="C4325" s="86" t="s">
        <v>117</v>
      </c>
      <c r="D4325" s="87">
        <v>1.1000000000000001</v>
      </c>
      <c r="E4325" s="88">
        <v>7144</v>
      </c>
      <c r="F4325" s="89">
        <f>+D4325*E4325</f>
        <v>7858.4000000000005</v>
      </c>
    </row>
    <row r="4326" spans="1:6" ht="409.6" hidden="1" customHeight="1" x14ac:dyDescent="0.2"/>
    <row r="4327" spans="1:6" ht="13.5" customHeight="1" thickBot="1" x14ac:dyDescent="0.25">
      <c r="A4327" s="90" t="s">
        <v>4883</v>
      </c>
      <c r="B4327" s="91"/>
      <c r="C4327" s="92">
        <v>88.610735227785298</v>
      </c>
      <c r="D4327" s="91"/>
      <c r="E4327" s="93" t="s">
        <v>4884</v>
      </c>
      <c r="F4327" s="94">
        <v>7858</v>
      </c>
    </row>
    <row r="4328" spans="1:6" ht="0.2" customHeight="1" x14ac:dyDescent="0.2"/>
    <row r="4329" spans="1:6" ht="12.75" customHeight="1" x14ac:dyDescent="0.2">
      <c r="A4329" s="80" t="s">
        <v>4871</v>
      </c>
      <c r="B4329" s="81" t="s">
        <v>4885</v>
      </c>
      <c r="C4329" s="82" t="s">
        <v>4870</v>
      </c>
      <c r="D4329" s="82" t="s">
        <v>4873</v>
      </c>
      <c r="E4329" s="82" t="s">
        <v>4874</v>
      </c>
      <c r="F4329" s="83" t="s">
        <v>4875</v>
      </c>
    </row>
    <row r="4330" spans="1:6" ht="409.6" hidden="1" customHeight="1" x14ac:dyDescent="0.2"/>
    <row r="4331" spans="1:6" ht="25.5" customHeight="1" thickBot="1" x14ac:dyDescent="0.25">
      <c r="A4331" s="84" t="s">
        <v>4912</v>
      </c>
      <c r="B4331" s="85" t="s">
        <v>4913</v>
      </c>
      <c r="C4331" s="86" t="s">
        <v>4888</v>
      </c>
      <c r="D4331" s="87">
        <v>5.2199999999999998E-3</v>
      </c>
      <c r="E4331" s="88">
        <v>184277</v>
      </c>
      <c r="F4331" s="89">
        <f>+D4331*E4331</f>
        <v>961.92593999999997</v>
      </c>
    </row>
    <row r="4332" spans="1:6" ht="409.6" hidden="1" customHeight="1" x14ac:dyDescent="0.2"/>
    <row r="4333" spans="1:6" ht="13.5" customHeight="1" thickBot="1" x14ac:dyDescent="0.25">
      <c r="A4333" s="90" t="s">
        <v>4893</v>
      </c>
      <c r="B4333" s="91"/>
      <c r="C4333" s="92">
        <v>10.8479927830401</v>
      </c>
      <c r="D4333" s="91"/>
      <c r="E4333" s="93" t="s">
        <v>4884</v>
      </c>
      <c r="F4333" s="94">
        <v>962</v>
      </c>
    </row>
    <row r="4334" spans="1:6" ht="0.2" customHeight="1" x14ac:dyDescent="0.2"/>
    <row r="4335" spans="1:6" ht="12.75" customHeight="1" x14ac:dyDescent="0.2">
      <c r="A4335" s="80" t="s">
        <v>4871</v>
      </c>
      <c r="B4335" s="81" t="s">
        <v>4894</v>
      </c>
      <c r="C4335" s="82" t="s">
        <v>4870</v>
      </c>
      <c r="D4335" s="82" t="s">
        <v>4873</v>
      </c>
      <c r="E4335" s="82" t="s">
        <v>4874</v>
      </c>
      <c r="F4335" s="83" t="s">
        <v>4875</v>
      </c>
    </row>
    <row r="4336" spans="1:6" ht="409.6" hidden="1" customHeight="1" x14ac:dyDescent="0.2"/>
    <row r="4337" spans="1:6" ht="25.5" customHeight="1" thickBot="1" x14ac:dyDescent="0.25">
      <c r="A4337" s="84" t="s">
        <v>4895</v>
      </c>
      <c r="B4337" s="85" t="s">
        <v>4896</v>
      </c>
      <c r="C4337" s="86" t="s">
        <v>4897</v>
      </c>
      <c r="D4337" s="87">
        <v>0.05</v>
      </c>
      <c r="E4337" s="88">
        <v>962</v>
      </c>
      <c r="F4337" s="89">
        <f>+D4337*E4337</f>
        <v>48.1</v>
      </c>
    </row>
    <row r="4338" spans="1:6" ht="409.6" hidden="1" customHeight="1" x14ac:dyDescent="0.2"/>
    <row r="4339" spans="1:6" ht="13.5" customHeight="1" thickBot="1" x14ac:dyDescent="0.25">
      <c r="A4339" s="90" t="s">
        <v>4898</v>
      </c>
      <c r="B4339" s="91"/>
      <c r="C4339" s="92">
        <v>0.54127198917455999</v>
      </c>
      <c r="D4339" s="91"/>
      <c r="E4339" s="93" t="s">
        <v>4884</v>
      </c>
      <c r="F4339" s="94">
        <v>48</v>
      </c>
    </row>
    <row r="4340" spans="1:6" ht="0.2" customHeight="1" thickBot="1" x14ac:dyDescent="0.25"/>
    <row r="4341" spans="1:6" ht="12.75" customHeight="1" thickBot="1" x14ac:dyDescent="0.3">
      <c r="A4341" s="157" t="s">
        <v>4909</v>
      </c>
      <c r="B4341" s="158"/>
      <c r="C4341" s="158"/>
      <c r="D4341" s="158"/>
      <c r="E4341" s="159">
        <v>8868</v>
      </c>
      <c r="F4341" s="160"/>
    </row>
    <row r="4342" spans="1:6" ht="12.75" customHeight="1" x14ac:dyDescent="0.2"/>
    <row r="4343" spans="1:6" ht="12.75" customHeight="1" x14ac:dyDescent="0.2"/>
    <row r="4344" spans="1:6" ht="409.6" hidden="1" customHeight="1" x14ac:dyDescent="0.2"/>
    <row r="4345" spans="1:6" ht="12.75" customHeight="1" x14ac:dyDescent="0.25">
      <c r="A4345" s="144" t="s">
        <v>4868</v>
      </c>
      <c r="B4345" s="145"/>
      <c r="C4345" s="145"/>
      <c r="D4345" s="145"/>
      <c r="E4345" s="146"/>
      <c r="F4345" s="147"/>
    </row>
    <row r="4346" spans="1:6" ht="12.75" customHeight="1" x14ac:dyDescent="0.2">
      <c r="A4346" s="138" t="s">
        <v>4810</v>
      </c>
      <c r="B4346" s="139"/>
      <c r="C4346" s="139"/>
      <c r="D4346" s="140"/>
      <c r="E4346" s="76" t="s">
        <v>4869</v>
      </c>
      <c r="F4346" s="77" t="s">
        <v>4870</v>
      </c>
    </row>
    <row r="4347" spans="1:6" ht="12.75" customHeight="1" x14ac:dyDescent="0.2">
      <c r="A4347" s="141"/>
      <c r="B4347" s="142"/>
      <c r="C4347" s="142"/>
      <c r="D4347" s="143"/>
      <c r="E4347" s="78" t="s">
        <v>9082</v>
      </c>
      <c r="F4347" s="79" t="s">
        <v>117</v>
      </c>
    </row>
    <row r="4348" spans="1:6" ht="409.6" hidden="1" customHeight="1" x14ac:dyDescent="0.2"/>
    <row r="4349" spans="1:6" ht="12.75" customHeight="1" x14ac:dyDescent="0.2">
      <c r="A4349" s="80" t="s">
        <v>4871</v>
      </c>
      <c r="B4349" s="81" t="s">
        <v>4872</v>
      </c>
      <c r="C4349" s="82" t="s">
        <v>4870</v>
      </c>
      <c r="D4349" s="82" t="s">
        <v>4873</v>
      </c>
      <c r="E4349" s="82" t="s">
        <v>4874</v>
      </c>
      <c r="F4349" s="83" t="s">
        <v>4875</v>
      </c>
    </row>
    <row r="4350" spans="1:6" ht="409.6" hidden="1" customHeight="1" x14ac:dyDescent="0.2"/>
    <row r="4351" spans="1:6" ht="25.5" customHeight="1" thickBot="1" x14ac:dyDescent="0.25">
      <c r="A4351" s="84" t="s">
        <v>8266</v>
      </c>
      <c r="B4351" s="85" t="s">
        <v>8267</v>
      </c>
      <c r="C4351" s="86" t="s">
        <v>117</v>
      </c>
      <c r="D4351" s="87">
        <v>1.1000000000000001</v>
      </c>
      <c r="E4351" s="88">
        <v>8960</v>
      </c>
      <c r="F4351" s="89">
        <f>+D4351*E4351</f>
        <v>9856</v>
      </c>
    </row>
    <row r="4352" spans="1:6" ht="409.6" hidden="1" customHeight="1" x14ac:dyDescent="0.2"/>
    <row r="4353" spans="1:6" ht="13.5" customHeight="1" thickBot="1" x14ac:dyDescent="0.25">
      <c r="A4353" s="90" t="s">
        <v>4883</v>
      </c>
      <c r="B4353" s="91"/>
      <c r="C4353" s="92">
        <v>90.704951224001505</v>
      </c>
      <c r="D4353" s="91"/>
      <c r="E4353" s="93" t="s">
        <v>4884</v>
      </c>
      <c r="F4353" s="94">
        <v>9856</v>
      </c>
    </row>
    <row r="4354" spans="1:6" ht="0.2" customHeight="1" x14ac:dyDescent="0.2"/>
    <row r="4355" spans="1:6" ht="12.75" customHeight="1" x14ac:dyDescent="0.2">
      <c r="A4355" s="80" t="s">
        <v>4871</v>
      </c>
      <c r="B4355" s="81" t="s">
        <v>4885</v>
      </c>
      <c r="C4355" s="82" t="s">
        <v>4870</v>
      </c>
      <c r="D4355" s="82" t="s">
        <v>4873</v>
      </c>
      <c r="E4355" s="82" t="s">
        <v>4874</v>
      </c>
      <c r="F4355" s="83" t="s">
        <v>4875</v>
      </c>
    </row>
    <row r="4356" spans="1:6" ht="409.6" hidden="1" customHeight="1" x14ac:dyDescent="0.2"/>
    <row r="4357" spans="1:6" ht="25.5" customHeight="1" thickBot="1" x14ac:dyDescent="0.25">
      <c r="A4357" s="84" t="s">
        <v>4912</v>
      </c>
      <c r="B4357" s="85" t="s">
        <v>4913</v>
      </c>
      <c r="C4357" s="86" t="s">
        <v>4888</v>
      </c>
      <c r="D4357" s="87">
        <v>5.2199999999999998E-3</v>
      </c>
      <c r="E4357" s="88">
        <v>184277</v>
      </c>
      <c r="F4357" s="89">
        <f>+D4357*E4357</f>
        <v>961.92593999999997</v>
      </c>
    </row>
    <row r="4358" spans="1:6" ht="409.6" hidden="1" customHeight="1" x14ac:dyDescent="0.2"/>
    <row r="4359" spans="1:6" ht="13.5" customHeight="1" thickBot="1" x14ac:dyDescent="0.25">
      <c r="A4359" s="90" t="s">
        <v>4893</v>
      </c>
      <c r="B4359" s="91"/>
      <c r="C4359" s="92">
        <v>8.8533038836738491</v>
      </c>
      <c r="D4359" s="91"/>
      <c r="E4359" s="93" t="s">
        <v>4884</v>
      </c>
      <c r="F4359" s="94">
        <v>962</v>
      </c>
    </row>
    <row r="4360" spans="1:6" ht="0.2" customHeight="1" x14ac:dyDescent="0.2"/>
    <row r="4361" spans="1:6" ht="12.75" customHeight="1" x14ac:dyDescent="0.2">
      <c r="A4361" s="80" t="s">
        <v>4871</v>
      </c>
      <c r="B4361" s="81" t="s">
        <v>4894</v>
      </c>
      <c r="C4361" s="82" t="s">
        <v>4870</v>
      </c>
      <c r="D4361" s="82" t="s">
        <v>4873</v>
      </c>
      <c r="E4361" s="82" t="s">
        <v>4874</v>
      </c>
      <c r="F4361" s="83" t="s">
        <v>4875</v>
      </c>
    </row>
    <row r="4362" spans="1:6" ht="409.6" hidden="1" customHeight="1" x14ac:dyDescent="0.2"/>
    <row r="4363" spans="1:6" ht="25.5" customHeight="1" thickBot="1" x14ac:dyDescent="0.25">
      <c r="A4363" s="84" t="s">
        <v>4895</v>
      </c>
      <c r="B4363" s="85" t="s">
        <v>4896</v>
      </c>
      <c r="C4363" s="86" t="s">
        <v>4897</v>
      </c>
      <c r="D4363" s="87">
        <v>0.05</v>
      </c>
      <c r="E4363" s="88">
        <v>962</v>
      </c>
      <c r="F4363" s="89">
        <f>+D4363*E4363</f>
        <v>48.1</v>
      </c>
    </row>
    <row r="4364" spans="1:6" ht="409.6" hidden="1" customHeight="1" x14ac:dyDescent="0.2"/>
    <row r="4365" spans="1:6" ht="13.5" customHeight="1" thickBot="1" x14ac:dyDescent="0.25">
      <c r="A4365" s="90" t="s">
        <v>4898</v>
      </c>
      <c r="B4365" s="91"/>
      <c r="C4365" s="92">
        <v>0.441744892324683</v>
      </c>
      <c r="D4365" s="91"/>
      <c r="E4365" s="93" t="s">
        <v>4884</v>
      </c>
      <c r="F4365" s="94">
        <v>48</v>
      </c>
    </row>
    <row r="4366" spans="1:6" ht="0.2" customHeight="1" thickBot="1" x14ac:dyDescent="0.25"/>
    <row r="4367" spans="1:6" ht="12.75" customHeight="1" thickBot="1" x14ac:dyDescent="0.3">
      <c r="A4367" s="157" t="s">
        <v>4909</v>
      </c>
      <c r="B4367" s="158"/>
      <c r="C4367" s="158"/>
      <c r="D4367" s="158"/>
      <c r="E4367" s="159">
        <v>10866</v>
      </c>
      <c r="F4367" s="160"/>
    </row>
    <row r="4368" spans="1:6" ht="12.75" customHeight="1" x14ac:dyDescent="0.2"/>
    <row r="4369" spans="1:6" ht="12.75" customHeight="1" x14ac:dyDescent="0.2"/>
    <row r="4370" spans="1:6" ht="409.6" hidden="1" customHeight="1" x14ac:dyDescent="0.2"/>
    <row r="4371" spans="1:6" ht="12.75" customHeight="1" x14ac:dyDescent="0.25">
      <c r="A4371" s="144" t="s">
        <v>4868</v>
      </c>
      <c r="B4371" s="145"/>
      <c r="C4371" s="145"/>
      <c r="D4371" s="145"/>
      <c r="E4371" s="146"/>
      <c r="F4371" s="147"/>
    </row>
    <row r="4372" spans="1:6" ht="12.75" customHeight="1" x14ac:dyDescent="0.2">
      <c r="A4372" s="138" t="s">
        <v>4811</v>
      </c>
      <c r="B4372" s="139"/>
      <c r="C4372" s="139"/>
      <c r="D4372" s="140"/>
      <c r="E4372" s="76" t="s">
        <v>4869</v>
      </c>
      <c r="F4372" s="77" t="s">
        <v>4870</v>
      </c>
    </row>
    <row r="4373" spans="1:6" ht="12.75" customHeight="1" x14ac:dyDescent="0.2">
      <c r="A4373" s="141"/>
      <c r="B4373" s="142"/>
      <c r="C4373" s="142"/>
      <c r="D4373" s="143"/>
      <c r="E4373" s="78" t="s">
        <v>9083</v>
      </c>
      <c r="F4373" s="79" t="s">
        <v>117</v>
      </c>
    </row>
    <row r="4374" spans="1:6" ht="409.6" hidden="1" customHeight="1" x14ac:dyDescent="0.2"/>
    <row r="4375" spans="1:6" ht="12.75" customHeight="1" x14ac:dyDescent="0.2">
      <c r="A4375" s="80" t="s">
        <v>4871</v>
      </c>
      <c r="B4375" s="81" t="s">
        <v>4872</v>
      </c>
      <c r="C4375" s="82" t="s">
        <v>4870</v>
      </c>
      <c r="D4375" s="82" t="s">
        <v>4873</v>
      </c>
      <c r="E4375" s="82" t="s">
        <v>4874</v>
      </c>
      <c r="F4375" s="83" t="s">
        <v>4875</v>
      </c>
    </row>
    <row r="4376" spans="1:6" ht="409.6" hidden="1" customHeight="1" x14ac:dyDescent="0.2"/>
    <row r="4377" spans="1:6" ht="25.5" customHeight="1" thickBot="1" x14ac:dyDescent="0.25">
      <c r="A4377" s="84" t="s">
        <v>8268</v>
      </c>
      <c r="B4377" s="85" t="s">
        <v>8269</v>
      </c>
      <c r="C4377" s="86" t="s">
        <v>263</v>
      </c>
      <c r="D4377" s="87">
        <v>0.31429000000000001</v>
      </c>
      <c r="E4377" s="88">
        <v>31360</v>
      </c>
      <c r="F4377" s="89">
        <f>+D4377*E4377</f>
        <v>9856.1344000000008</v>
      </c>
    </row>
    <row r="4378" spans="1:6" ht="409.6" hidden="1" customHeight="1" x14ac:dyDescent="0.2"/>
    <row r="4379" spans="1:6" ht="13.5" customHeight="1" thickBot="1" x14ac:dyDescent="0.25">
      <c r="A4379" s="90" t="s">
        <v>4883</v>
      </c>
      <c r="B4379" s="91"/>
      <c r="C4379" s="92">
        <v>90.704951224001505</v>
      </c>
      <c r="D4379" s="91"/>
      <c r="E4379" s="93" t="s">
        <v>4884</v>
      </c>
      <c r="F4379" s="94">
        <v>9856</v>
      </c>
    </row>
    <row r="4380" spans="1:6" ht="0.2" customHeight="1" x14ac:dyDescent="0.2"/>
    <row r="4381" spans="1:6" ht="12.75" customHeight="1" x14ac:dyDescent="0.2">
      <c r="A4381" s="80" t="s">
        <v>4871</v>
      </c>
      <c r="B4381" s="81" t="s">
        <v>4885</v>
      </c>
      <c r="C4381" s="82" t="s">
        <v>4870</v>
      </c>
      <c r="D4381" s="82" t="s">
        <v>4873</v>
      </c>
      <c r="E4381" s="82" t="s">
        <v>4874</v>
      </c>
      <c r="F4381" s="83" t="s">
        <v>4875</v>
      </c>
    </row>
    <row r="4382" spans="1:6" ht="409.6" hidden="1" customHeight="1" x14ac:dyDescent="0.2"/>
    <row r="4383" spans="1:6" ht="25.5" customHeight="1" thickBot="1" x14ac:dyDescent="0.25">
      <c r="A4383" s="84" t="s">
        <v>4912</v>
      </c>
      <c r="B4383" s="85" t="s">
        <v>4913</v>
      </c>
      <c r="C4383" s="86" t="s">
        <v>4888</v>
      </c>
      <c r="D4383" s="87">
        <v>5.2199999999999998E-3</v>
      </c>
      <c r="E4383" s="88">
        <v>184277</v>
      </c>
      <c r="F4383" s="89">
        <f>+D4383*E4383</f>
        <v>961.92593999999997</v>
      </c>
    </row>
    <row r="4384" spans="1:6" ht="409.6" hidden="1" customHeight="1" x14ac:dyDescent="0.2"/>
    <row r="4385" spans="1:6" ht="13.5" customHeight="1" thickBot="1" x14ac:dyDescent="0.25">
      <c r="A4385" s="90" t="s">
        <v>4893</v>
      </c>
      <c r="B4385" s="91"/>
      <c r="C4385" s="92">
        <v>8.8533038836738491</v>
      </c>
      <c r="D4385" s="91"/>
      <c r="E4385" s="93" t="s">
        <v>4884</v>
      </c>
      <c r="F4385" s="94">
        <v>962</v>
      </c>
    </row>
    <row r="4386" spans="1:6" ht="0.2" customHeight="1" x14ac:dyDescent="0.2"/>
    <row r="4387" spans="1:6" ht="12.75" customHeight="1" x14ac:dyDescent="0.2">
      <c r="A4387" s="80" t="s">
        <v>4871</v>
      </c>
      <c r="B4387" s="81" t="s">
        <v>4894</v>
      </c>
      <c r="C4387" s="82" t="s">
        <v>4870</v>
      </c>
      <c r="D4387" s="82" t="s">
        <v>4873</v>
      </c>
      <c r="E4387" s="82" t="s">
        <v>4874</v>
      </c>
      <c r="F4387" s="83" t="s">
        <v>4875</v>
      </c>
    </row>
    <row r="4388" spans="1:6" ht="409.6" hidden="1" customHeight="1" x14ac:dyDescent="0.2"/>
    <row r="4389" spans="1:6" ht="25.5" customHeight="1" thickBot="1" x14ac:dyDescent="0.25">
      <c r="A4389" s="84" t="s">
        <v>4895</v>
      </c>
      <c r="B4389" s="85" t="s">
        <v>4896</v>
      </c>
      <c r="C4389" s="86" t="s">
        <v>4897</v>
      </c>
      <c r="D4389" s="87">
        <v>0.05</v>
      </c>
      <c r="E4389" s="88">
        <v>962</v>
      </c>
      <c r="F4389" s="89">
        <f>+D4389*E4389</f>
        <v>48.1</v>
      </c>
    </row>
    <row r="4390" spans="1:6" ht="409.6" hidden="1" customHeight="1" x14ac:dyDescent="0.2"/>
    <row r="4391" spans="1:6" ht="13.5" customHeight="1" thickBot="1" x14ac:dyDescent="0.25">
      <c r="A4391" s="90" t="s">
        <v>4898</v>
      </c>
      <c r="B4391" s="91"/>
      <c r="C4391" s="92">
        <v>0.441744892324683</v>
      </c>
      <c r="D4391" s="91"/>
      <c r="E4391" s="93" t="s">
        <v>4884</v>
      </c>
      <c r="F4391" s="94">
        <v>48</v>
      </c>
    </row>
    <row r="4392" spans="1:6" ht="0.2" customHeight="1" thickBot="1" x14ac:dyDescent="0.25"/>
    <row r="4393" spans="1:6" ht="12.75" customHeight="1" thickBot="1" x14ac:dyDescent="0.3">
      <c r="A4393" s="157" t="s">
        <v>4909</v>
      </c>
      <c r="B4393" s="158"/>
      <c r="C4393" s="158"/>
      <c r="D4393" s="158"/>
      <c r="E4393" s="159">
        <v>10866</v>
      </c>
      <c r="F4393" s="160"/>
    </row>
    <row r="4394" spans="1:6" ht="12.75" customHeight="1" x14ac:dyDescent="0.2"/>
    <row r="4395" spans="1:6" ht="12.75" customHeight="1" x14ac:dyDescent="0.2"/>
    <row r="4396" spans="1:6" ht="409.6" hidden="1" customHeight="1" x14ac:dyDescent="0.2"/>
    <row r="4397" spans="1:6" ht="12.75" customHeight="1" x14ac:dyDescent="0.25">
      <c r="A4397" s="144" t="s">
        <v>4868</v>
      </c>
      <c r="B4397" s="145"/>
      <c r="C4397" s="145"/>
      <c r="D4397" s="145"/>
      <c r="E4397" s="146"/>
      <c r="F4397" s="147"/>
    </row>
    <row r="4398" spans="1:6" ht="12.75" customHeight="1" x14ac:dyDescent="0.2">
      <c r="A4398" s="138" t="s">
        <v>4812</v>
      </c>
      <c r="B4398" s="139"/>
      <c r="C4398" s="139"/>
      <c r="D4398" s="140"/>
      <c r="E4398" s="76" t="s">
        <v>4869</v>
      </c>
      <c r="F4398" s="77" t="s">
        <v>4870</v>
      </c>
    </row>
    <row r="4399" spans="1:6" ht="12.75" customHeight="1" x14ac:dyDescent="0.2">
      <c r="A4399" s="141"/>
      <c r="B4399" s="142"/>
      <c r="C4399" s="142"/>
      <c r="D4399" s="143"/>
      <c r="E4399" s="78" t="s">
        <v>9084</v>
      </c>
      <c r="F4399" s="79" t="s">
        <v>117</v>
      </c>
    </row>
    <row r="4400" spans="1:6" ht="409.6" hidden="1" customHeight="1" x14ac:dyDescent="0.2"/>
    <row r="4401" spans="1:6" ht="12.75" customHeight="1" x14ac:dyDescent="0.2">
      <c r="A4401" s="80" t="s">
        <v>4871</v>
      </c>
      <c r="B4401" s="81" t="s">
        <v>4872</v>
      </c>
      <c r="C4401" s="82" t="s">
        <v>4870</v>
      </c>
      <c r="D4401" s="82" t="s">
        <v>4873</v>
      </c>
      <c r="E4401" s="82" t="s">
        <v>4874</v>
      </c>
      <c r="F4401" s="83" t="s">
        <v>4875</v>
      </c>
    </row>
    <row r="4402" spans="1:6" ht="409.6" hidden="1" customHeight="1" x14ac:dyDescent="0.2"/>
    <row r="4403" spans="1:6" ht="25.5" customHeight="1" x14ac:dyDescent="0.2">
      <c r="A4403" s="84" t="s">
        <v>8270</v>
      </c>
      <c r="B4403" s="85" t="s">
        <v>8271</v>
      </c>
      <c r="C4403" s="86" t="s">
        <v>117</v>
      </c>
      <c r="D4403" s="87">
        <v>1.1000000000000001</v>
      </c>
      <c r="E4403" s="88">
        <v>14350</v>
      </c>
      <c r="F4403" s="89">
        <f>+D4403*E4403</f>
        <v>15785.000000000002</v>
      </c>
    </row>
    <row r="4404" spans="1:6" ht="409.6" hidden="1" customHeight="1" x14ac:dyDescent="0.2"/>
    <row r="4405" spans="1:6" ht="25.5" customHeight="1" x14ac:dyDescent="0.2">
      <c r="A4405" s="84" t="s">
        <v>8256</v>
      </c>
      <c r="B4405" s="85" t="s">
        <v>8257</v>
      </c>
      <c r="C4405" s="86" t="s">
        <v>1212</v>
      </c>
      <c r="D4405" s="87">
        <v>0.01</v>
      </c>
      <c r="E4405" s="88">
        <v>6200</v>
      </c>
      <c r="F4405" s="89">
        <f>+D4405*E4405</f>
        <v>62</v>
      </c>
    </row>
    <row r="4406" spans="1:6" ht="409.6" hidden="1" customHeight="1" x14ac:dyDescent="0.2"/>
    <row r="4407" spans="1:6" ht="25.5" customHeight="1" thickBot="1" x14ac:dyDescent="0.25">
      <c r="A4407" s="84" t="s">
        <v>7719</v>
      </c>
      <c r="B4407" s="85" t="s">
        <v>7720</v>
      </c>
      <c r="C4407" s="86" t="s">
        <v>263</v>
      </c>
      <c r="D4407" s="87">
        <v>1</v>
      </c>
      <c r="E4407" s="88">
        <v>60</v>
      </c>
      <c r="F4407" s="89">
        <f>+D4407*E4407</f>
        <v>60</v>
      </c>
    </row>
    <row r="4408" spans="1:6" ht="409.6" hidden="1" customHeight="1" x14ac:dyDescent="0.2"/>
    <row r="4409" spans="1:6" ht="13.5" customHeight="1" thickBot="1" x14ac:dyDescent="0.25">
      <c r="A4409" s="90" t="s">
        <v>4883</v>
      </c>
      <c r="B4409" s="91"/>
      <c r="C4409" s="92">
        <v>89.611852853360404</v>
      </c>
      <c r="D4409" s="91"/>
      <c r="E4409" s="93" t="s">
        <v>4884</v>
      </c>
      <c r="F4409" s="94">
        <v>15907</v>
      </c>
    </row>
    <row r="4410" spans="1:6" ht="0.2" customHeight="1" x14ac:dyDescent="0.2"/>
    <row r="4411" spans="1:6" ht="12.75" customHeight="1" x14ac:dyDescent="0.2">
      <c r="A4411" s="80" t="s">
        <v>4871</v>
      </c>
      <c r="B4411" s="81" t="s">
        <v>4885</v>
      </c>
      <c r="C4411" s="82" t="s">
        <v>4870</v>
      </c>
      <c r="D4411" s="82" t="s">
        <v>4873</v>
      </c>
      <c r="E4411" s="82" t="s">
        <v>4874</v>
      </c>
      <c r="F4411" s="83" t="s">
        <v>4875</v>
      </c>
    </row>
    <row r="4412" spans="1:6" ht="409.6" hidden="1" customHeight="1" x14ac:dyDescent="0.2"/>
    <row r="4413" spans="1:6" ht="25.5" customHeight="1" thickBot="1" x14ac:dyDescent="0.25">
      <c r="A4413" s="84" t="s">
        <v>4912</v>
      </c>
      <c r="B4413" s="85" t="s">
        <v>4913</v>
      </c>
      <c r="C4413" s="86" t="s">
        <v>4888</v>
      </c>
      <c r="D4413" s="87">
        <v>9.5300000000000003E-3</v>
      </c>
      <c r="E4413" s="88">
        <v>184277</v>
      </c>
      <c r="F4413" s="89">
        <f>+D4413*E4413</f>
        <v>1756.1598100000001</v>
      </c>
    </row>
    <row r="4414" spans="1:6" ht="409.6" hidden="1" customHeight="1" x14ac:dyDescent="0.2"/>
    <row r="4415" spans="1:6" ht="13.5" customHeight="1" thickBot="1" x14ac:dyDescent="0.25">
      <c r="A4415" s="90" t="s">
        <v>4893</v>
      </c>
      <c r="B4415" s="91"/>
      <c r="C4415" s="92">
        <v>9.8924004281448905</v>
      </c>
      <c r="D4415" s="91"/>
      <c r="E4415" s="93" t="s">
        <v>4884</v>
      </c>
      <c r="F4415" s="94">
        <v>1756</v>
      </c>
    </row>
    <row r="4416" spans="1:6" ht="0.2" customHeight="1" x14ac:dyDescent="0.2"/>
    <row r="4417" spans="1:6" ht="12.75" customHeight="1" x14ac:dyDescent="0.2">
      <c r="A4417" s="80" t="s">
        <v>4871</v>
      </c>
      <c r="B4417" s="81" t="s">
        <v>4894</v>
      </c>
      <c r="C4417" s="82" t="s">
        <v>4870</v>
      </c>
      <c r="D4417" s="82" t="s">
        <v>4873</v>
      </c>
      <c r="E4417" s="82" t="s">
        <v>4874</v>
      </c>
      <c r="F4417" s="83" t="s">
        <v>4875</v>
      </c>
    </row>
    <row r="4418" spans="1:6" ht="409.6" hidden="1" customHeight="1" x14ac:dyDescent="0.2"/>
    <row r="4419" spans="1:6" ht="25.5" customHeight="1" thickBot="1" x14ac:dyDescent="0.25">
      <c r="A4419" s="84" t="s">
        <v>4895</v>
      </c>
      <c r="B4419" s="85" t="s">
        <v>4896</v>
      </c>
      <c r="C4419" s="86" t="s">
        <v>4897</v>
      </c>
      <c r="D4419" s="87">
        <v>0.05</v>
      </c>
      <c r="E4419" s="88">
        <v>1756</v>
      </c>
      <c r="F4419" s="89">
        <f>+D4419*E4419</f>
        <v>87.800000000000011</v>
      </c>
    </row>
    <row r="4420" spans="1:6" ht="409.6" hidden="1" customHeight="1" x14ac:dyDescent="0.2"/>
    <row r="4421" spans="1:6" ht="13.5" customHeight="1" thickBot="1" x14ac:dyDescent="0.25">
      <c r="A4421" s="90" t="s">
        <v>4898</v>
      </c>
      <c r="B4421" s="91"/>
      <c r="C4421" s="92">
        <v>0.49574671849473301</v>
      </c>
      <c r="D4421" s="91"/>
      <c r="E4421" s="93" t="s">
        <v>4884</v>
      </c>
      <c r="F4421" s="94">
        <v>88</v>
      </c>
    </row>
    <row r="4422" spans="1:6" ht="0.2" customHeight="1" thickBot="1" x14ac:dyDescent="0.25"/>
    <row r="4423" spans="1:6" ht="12.75" customHeight="1" thickBot="1" x14ac:dyDescent="0.3">
      <c r="A4423" s="157" t="s">
        <v>4909</v>
      </c>
      <c r="B4423" s="158"/>
      <c r="C4423" s="158"/>
      <c r="D4423" s="158"/>
      <c r="E4423" s="159">
        <v>17751</v>
      </c>
      <c r="F4423" s="160"/>
    </row>
    <row r="4424" spans="1:6" ht="12.75" customHeight="1" x14ac:dyDescent="0.2"/>
    <row r="4425" spans="1:6" ht="12.75" customHeight="1" x14ac:dyDescent="0.2"/>
    <row r="4426" spans="1:6" ht="409.6" hidden="1" customHeight="1" x14ac:dyDescent="0.2"/>
    <row r="4427" spans="1:6" ht="12.75" customHeight="1" x14ac:dyDescent="0.25">
      <c r="A4427" s="144" t="s">
        <v>4868</v>
      </c>
      <c r="B4427" s="145"/>
      <c r="C4427" s="145"/>
      <c r="D4427" s="145"/>
      <c r="E4427" s="146"/>
      <c r="F4427" s="147"/>
    </row>
    <row r="4428" spans="1:6" ht="12.75" customHeight="1" x14ac:dyDescent="0.2">
      <c r="A4428" s="138" t="s">
        <v>4813</v>
      </c>
      <c r="B4428" s="139"/>
      <c r="C4428" s="139"/>
      <c r="D4428" s="140"/>
      <c r="E4428" s="76" t="s">
        <v>4869</v>
      </c>
      <c r="F4428" s="77" t="s">
        <v>4870</v>
      </c>
    </row>
    <row r="4429" spans="1:6" ht="12.75" customHeight="1" x14ac:dyDescent="0.2">
      <c r="A4429" s="141"/>
      <c r="B4429" s="142"/>
      <c r="C4429" s="142"/>
      <c r="D4429" s="143"/>
      <c r="E4429" s="78" t="s">
        <v>9085</v>
      </c>
      <c r="F4429" s="79" t="s">
        <v>117</v>
      </c>
    </row>
    <row r="4430" spans="1:6" ht="409.6" hidden="1" customHeight="1" x14ac:dyDescent="0.2"/>
    <row r="4431" spans="1:6" ht="12.75" customHeight="1" x14ac:dyDescent="0.2">
      <c r="A4431" s="80" t="s">
        <v>4871</v>
      </c>
      <c r="B4431" s="81" t="s">
        <v>4872</v>
      </c>
      <c r="C4431" s="82" t="s">
        <v>4870</v>
      </c>
      <c r="D4431" s="82" t="s">
        <v>4873</v>
      </c>
      <c r="E4431" s="82" t="s">
        <v>4874</v>
      </c>
      <c r="F4431" s="83" t="s">
        <v>4875</v>
      </c>
    </row>
    <row r="4432" spans="1:6" ht="409.6" hidden="1" customHeight="1" x14ac:dyDescent="0.2"/>
    <row r="4433" spans="1:6" ht="25.5" customHeight="1" x14ac:dyDescent="0.2">
      <c r="A4433" s="84" t="s">
        <v>8272</v>
      </c>
      <c r="B4433" s="85" t="s">
        <v>8273</v>
      </c>
      <c r="C4433" s="86" t="s">
        <v>117</v>
      </c>
      <c r="D4433" s="87">
        <v>1.1000000000000001</v>
      </c>
      <c r="E4433" s="88">
        <v>16397</v>
      </c>
      <c r="F4433" s="89">
        <f>+D4433*E4433</f>
        <v>18036.7</v>
      </c>
    </row>
    <row r="4434" spans="1:6" ht="409.6" hidden="1" customHeight="1" x14ac:dyDescent="0.2"/>
    <row r="4435" spans="1:6" ht="25.5" customHeight="1" x14ac:dyDescent="0.2">
      <c r="A4435" s="84" t="s">
        <v>8256</v>
      </c>
      <c r="B4435" s="85" t="s">
        <v>8257</v>
      </c>
      <c r="C4435" s="86" t="s">
        <v>1212</v>
      </c>
      <c r="D4435" s="87">
        <v>0.01</v>
      </c>
      <c r="E4435" s="88">
        <v>6200</v>
      </c>
      <c r="F4435" s="89">
        <f>+D4435*E4435</f>
        <v>62</v>
      </c>
    </row>
    <row r="4436" spans="1:6" ht="409.6" hidden="1" customHeight="1" x14ac:dyDescent="0.2"/>
    <row r="4437" spans="1:6" ht="25.5" customHeight="1" thickBot="1" x14ac:dyDescent="0.25">
      <c r="A4437" s="84" t="s">
        <v>7719</v>
      </c>
      <c r="B4437" s="85" t="s">
        <v>7720</v>
      </c>
      <c r="C4437" s="86" t="s">
        <v>263</v>
      </c>
      <c r="D4437" s="87">
        <v>1</v>
      </c>
      <c r="E4437" s="88">
        <v>60</v>
      </c>
      <c r="F4437" s="89">
        <f>+D4437*E4437</f>
        <v>60</v>
      </c>
    </row>
    <row r="4438" spans="1:6" ht="409.6" hidden="1" customHeight="1" x14ac:dyDescent="0.2"/>
    <row r="4439" spans="1:6" ht="13.5" customHeight="1" thickBot="1" x14ac:dyDescent="0.25">
      <c r="A4439" s="90" t="s">
        <v>4883</v>
      </c>
      <c r="B4439" s="91"/>
      <c r="C4439" s="92">
        <v>90.781382792581098</v>
      </c>
      <c r="D4439" s="91"/>
      <c r="E4439" s="93" t="s">
        <v>4884</v>
      </c>
      <c r="F4439" s="94">
        <v>18159</v>
      </c>
    </row>
    <row r="4440" spans="1:6" ht="0.2" customHeight="1" x14ac:dyDescent="0.2"/>
    <row r="4441" spans="1:6" ht="12.75" customHeight="1" x14ac:dyDescent="0.2">
      <c r="A4441" s="80" t="s">
        <v>4871</v>
      </c>
      <c r="B4441" s="81" t="s">
        <v>4885</v>
      </c>
      <c r="C4441" s="82" t="s">
        <v>4870</v>
      </c>
      <c r="D4441" s="82" t="s">
        <v>4873</v>
      </c>
      <c r="E4441" s="82" t="s">
        <v>4874</v>
      </c>
      <c r="F4441" s="83" t="s">
        <v>4875</v>
      </c>
    </row>
    <row r="4442" spans="1:6" ht="409.6" hidden="1" customHeight="1" x14ac:dyDescent="0.2"/>
    <row r="4443" spans="1:6" ht="25.5" customHeight="1" thickBot="1" x14ac:dyDescent="0.25">
      <c r="A4443" s="84" t="s">
        <v>4912</v>
      </c>
      <c r="B4443" s="85" t="s">
        <v>4913</v>
      </c>
      <c r="C4443" s="86" t="s">
        <v>4888</v>
      </c>
      <c r="D4443" s="87">
        <v>9.5300000000000003E-3</v>
      </c>
      <c r="E4443" s="88">
        <v>184277</v>
      </c>
      <c r="F4443" s="89">
        <f>+D4443*E4443</f>
        <v>1756.1598100000001</v>
      </c>
    </row>
    <row r="4444" spans="1:6" ht="409.6" hidden="1" customHeight="1" x14ac:dyDescent="0.2"/>
    <row r="4445" spans="1:6" ht="13.5" customHeight="1" thickBot="1" x14ac:dyDescent="0.25">
      <c r="A4445" s="90" t="s">
        <v>4893</v>
      </c>
      <c r="B4445" s="91"/>
      <c r="C4445" s="92">
        <v>8.7786831975203707</v>
      </c>
      <c r="D4445" s="91"/>
      <c r="E4445" s="93" t="s">
        <v>4884</v>
      </c>
      <c r="F4445" s="94">
        <v>1756</v>
      </c>
    </row>
    <row r="4446" spans="1:6" ht="0.2" customHeight="1" x14ac:dyDescent="0.2"/>
    <row r="4447" spans="1:6" ht="12.75" customHeight="1" x14ac:dyDescent="0.2">
      <c r="A4447" s="80" t="s">
        <v>4871</v>
      </c>
      <c r="B4447" s="81" t="s">
        <v>4894</v>
      </c>
      <c r="C4447" s="82" t="s">
        <v>4870</v>
      </c>
      <c r="D4447" s="82" t="s">
        <v>4873</v>
      </c>
      <c r="E4447" s="82" t="s">
        <v>4874</v>
      </c>
      <c r="F4447" s="83" t="s">
        <v>4875</v>
      </c>
    </row>
    <row r="4448" spans="1:6" ht="409.6" hidden="1" customHeight="1" x14ac:dyDescent="0.2"/>
    <row r="4449" spans="1:6" ht="25.5" customHeight="1" thickBot="1" x14ac:dyDescent="0.25">
      <c r="A4449" s="84" t="s">
        <v>4895</v>
      </c>
      <c r="B4449" s="85" t="s">
        <v>4896</v>
      </c>
      <c r="C4449" s="86" t="s">
        <v>4897</v>
      </c>
      <c r="D4449" s="87">
        <v>0.05</v>
      </c>
      <c r="E4449" s="88">
        <v>1756</v>
      </c>
      <c r="F4449" s="89">
        <f>+D4449*E4449</f>
        <v>87.800000000000011</v>
      </c>
    </row>
    <row r="4450" spans="1:6" ht="409.6" hidden="1" customHeight="1" x14ac:dyDescent="0.2"/>
    <row r="4451" spans="1:6" ht="13.5" customHeight="1" thickBot="1" x14ac:dyDescent="0.25">
      <c r="A4451" s="90" t="s">
        <v>4898</v>
      </c>
      <c r="B4451" s="91"/>
      <c r="C4451" s="92">
        <v>0.439934009898515</v>
      </c>
      <c r="D4451" s="91"/>
      <c r="E4451" s="93" t="s">
        <v>4884</v>
      </c>
      <c r="F4451" s="94">
        <v>88</v>
      </c>
    </row>
    <row r="4452" spans="1:6" ht="0.2" customHeight="1" thickBot="1" x14ac:dyDescent="0.25"/>
    <row r="4453" spans="1:6" ht="12.75" customHeight="1" thickBot="1" x14ac:dyDescent="0.3">
      <c r="A4453" s="157" t="s">
        <v>4909</v>
      </c>
      <c r="B4453" s="158"/>
      <c r="C4453" s="158"/>
      <c r="D4453" s="158"/>
      <c r="E4453" s="159">
        <v>20003</v>
      </c>
      <c r="F4453" s="160"/>
    </row>
    <row r="4454" spans="1:6" ht="12.75" customHeight="1" x14ac:dyDescent="0.2"/>
    <row r="4455" spans="1:6" ht="12.75" customHeight="1" x14ac:dyDescent="0.2"/>
    <row r="4456" spans="1:6" ht="409.6" hidden="1" customHeight="1" x14ac:dyDescent="0.2"/>
    <row r="4457" spans="1:6" ht="12.75" customHeight="1" x14ac:dyDescent="0.25">
      <c r="A4457" s="144" t="s">
        <v>4868</v>
      </c>
      <c r="B4457" s="145"/>
      <c r="C4457" s="145"/>
      <c r="D4457" s="145"/>
      <c r="E4457" s="146"/>
      <c r="F4457" s="147"/>
    </row>
    <row r="4458" spans="1:6" ht="12.75" customHeight="1" x14ac:dyDescent="0.2">
      <c r="A4458" s="138" t="s">
        <v>4814</v>
      </c>
      <c r="B4458" s="139"/>
      <c r="C4458" s="139"/>
      <c r="D4458" s="140"/>
      <c r="E4458" s="76" t="s">
        <v>4869</v>
      </c>
      <c r="F4458" s="77" t="s">
        <v>4870</v>
      </c>
    </row>
    <row r="4459" spans="1:6" ht="12.75" customHeight="1" x14ac:dyDescent="0.2">
      <c r="A4459" s="141"/>
      <c r="B4459" s="142"/>
      <c r="C4459" s="142"/>
      <c r="D4459" s="143"/>
      <c r="E4459" s="78" t="s">
        <v>9086</v>
      </c>
      <c r="F4459" s="79" t="s">
        <v>117</v>
      </c>
    </row>
    <row r="4460" spans="1:6" ht="409.6" hidden="1" customHeight="1" x14ac:dyDescent="0.2"/>
    <row r="4461" spans="1:6" ht="12.75" customHeight="1" x14ac:dyDescent="0.2">
      <c r="A4461" s="80" t="s">
        <v>4871</v>
      </c>
      <c r="B4461" s="81" t="s">
        <v>4872</v>
      </c>
      <c r="C4461" s="82" t="s">
        <v>4870</v>
      </c>
      <c r="D4461" s="82" t="s">
        <v>4873</v>
      </c>
      <c r="E4461" s="82" t="s">
        <v>4874</v>
      </c>
      <c r="F4461" s="83" t="s">
        <v>4875</v>
      </c>
    </row>
    <row r="4462" spans="1:6" ht="409.6" hidden="1" customHeight="1" x14ac:dyDescent="0.2"/>
    <row r="4463" spans="1:6" ht="25.5" customHeight="1" x14ac:dyDescent="0.2">
      <c r="A4463" s="84" t="s">
        <v>8274</v>
      </c>
      <c r="B4463" s="85" t="s">
        <v>8275</v>
      </c>
      <c r="C4463" s="86" t="s">
        <v>117</v>
      </c>
      <c r="D4463" s="87">
        <v>1.1000000000000001</v>
      </c>
      <c r="E4463" s="88">
        <v>20464</v>
      </c>
      <c r="F4463" s="89">
        <f>+D4463*E4463</f>
        <v>22510.400000000001</v>
      </c>
    </row>
    <row r="4464" spans="1:6" ht="409.6" hidden="1" customHeight="1" x14ac:dyDescent="0.2"/>
    <row r="4465" spans="1:6" ht="25.5" customHeight="1" x14ac:dyDescent="0.2">
      <c r="A4465" s="84" t="s">
        <v>8256</v>
      </c>
      <c r="B4465" s="85" t="s">
        <v>8257</v>
      </c>
      <c r="C4465" s="86" t="s">
        <v>1212</v>
      </c>
      <c r="D4465" s="87">
        <v>0.01</v>
      </c>
      <c r="E4465" s="88">
        <v>6200</v>
      </c>
      <c r="F4465" s="89">
        <f>+D4465*E4465</f>
        <v>62</v>
      </c>
    </row>
    <row r="4466" spans="1:6" ht="409.6" hidden="1" customHeight="1" x14ac:dyDescent="0.2"/>
    <row r="4467" spans="1:6" ht="25.5" customHeight="1" thickBot="1" x14ac:dyDescent="0.25">
      <c r="A4467" s="84" t="s">
        <v>7719</v>
      </c>
      <c r="B4467" s="85" t="s">
        <v>7720</v>
      </c>
      <c r="C4467" s="86" t="s">
        <v>263</v>
      </c>
      <c r="D4467" s="87">
        <v>1</v>
      </c>
      <c r="E4467" s="88">
        <v>60</v>
      </c>
      <c r="F4467" s="89">
        <f>+D4467*E4467</f>
        <v>60</v>
      </c>
    </row>
    <row r="4468" spans="1:6" ht="409.6" hidden="1" customHeight="1" x14ac:dyDescent="0.2"/>
    <row r="4469" spans="1:6" ht="13.5" customHeight="1" thickBot="1" x14ac:dyDescent="0.25">
      <c r="A4469" s="90" t="s">
        <v>4883</v>
      </c>
      <c r="B4469" s="91"/>
      <c r="C4469" s="92">
        <v>92.466089230266405</v>
      </c>
      <c r="D4469" s="91"/>
      <c r="E4469" s="93" t="s">
        <v>4884</v>
      </c>
      <c r="F4469" s="94">
        <v>22632</v>
      </c>
    </row>
    <row r="4470" spans="1:6" ht="0.2" customHeight="1" x14ac:dyDescent="0.2"/>
    <row r="4471" spans="1:6" ht="12.75" customHeight="1" x14ac:dyDescent="0.2">
      <c r="A4471" s="80" t="s">
        <v>4871</v>
      </c>
      <c r="B4471" s="81" t="s">
        <v>4885</v>
      </c>
      <c r="C4471" s="82" t="s">
        <v>4870</v>
      </c>
      <c r="D4471" s="82" t="s">
        <v>4873</v>
      </c>
      <c r="E4471" s="82" t="s">
        <v>4874</v>
      </c>
      <c r="F4471" s="83" t="s">
        <v>4875</v>
      </c>
    </row>
    <row r="4472" spans="1:6" ht="409.6" hidden="1" customHeight="1" x14ac:dyDescent="0.2"/>
    <row r="4473" spans="1:6" ht="25.5" customHeight="1" thickBot="1" x14ac:dyDescent="0.25">
      <c r="A4473" s="84" t="s">
        <v>4912</v>
      </c>
      <c r="B4473" s="85" t="s">
        <v>4913</v>
      </c>
      <c r="C4473" s="86" t="s">
        <v>4888</v>
      </c>
      <c r="D4473" s="87">
        <v>9.5300000000000003E-3</v>
      </c>
      <c r="E4473" s="88">
        <v>184277</v>
      </c>
      <c r="F4473" s="89">
        <f>+D4473*E4473</f>
        <v>1756.1598100000001</v>
      </c>
    </row>
    <row r="4474" spans="1:6" ht="409.6" hidden="1" customHeight="1" x14ac:dyDescent="0.2"/>
    <row r="4475" spans="1:6" ht="13.5" customHeight="1" thickBot="1" x14ac:dyDescent="0.25">
      <c r="A4475" s="90" t="s">
        <v>4893</v>
      </c>
      <c r="B4475" s="91"/>
      <c r="C4475" s="92">
        <v>7.1743748978591304</v>
      </c>
      <c r="D4475" s="91"/>
      <c r="E4475" s="93" t="s">
        <v>4884</v>
      </c>
      <c r="F4475" s="94">
        <v>1756</v>
      </c>
    </row>
    <row r="4476" spans="1:6" ht="0.2" customHeight="1" x14ac:dyDescent="0.2"/>
    <row r="4477" spans="1:6" ht="12.75" customHeight="1" x14ac:dyDescent="0.2">
      <c r="A4477" s="80" t="s">
        <v>4871</v>
      </c>
      <c r="B4477" s="81" t="s">
        <v>4894</v>
      </c>
      <c r="C4477" s="82" t="s">
        <v>4870</v>
      </c>
      <c r="D4477" s="82" t="s">
        <v>4873</v>
      </c>
      <c r="E4477" s="82" t="s">
        <v>4874</v>
      </c>
      <c r="F4477" s="83" t="s">
        <v>4875</v>
      </c>
    </row>
    <row r="4478" spans="1:6" ht="409.6" hidden="1" customHeight="1" x14ac:dyDescent="0.2"/>
    <row r="4479" spans="1:6" ht="25.5" customHeight="1" thickBot="1" x14ac:dyDescent="0.25">
      <c r="A4479" s="84" t="s">
        <v>4895</v>
      </c>
      <c r="B4479" s="85" t="s">
        <v>4896</v>
      </c>
      <c r="C4479" s="86" t="s">
        <v>4897</v>
      </c>
      <c r="D4479" s="87">
        <v>0.05</v>
      </c>
      <c r="E4479" s="88">
        <v>1756</v>
      </c>
      <c r="F4479" s="89">
        <f>+D4479*E4479</f>
        <v>87.800000000000011</v>
      </c>
    </row>
    <row r="4480" spans="1:6" ht="409.6" hidden="1" customHeight="1" x14ac:dyDescent="0.2"/>
    <row r="4481" spans="1:6" ht="13.5" customHeight="1" thickBot="1" x14ac:dyDescent="0.25">
      <c r="A4481" s="90" t="s">
        <v>4898</v>
      </c>
      <c r="B4481" s="91"/>
      <c r="C4481" s="92">
        <v>0.35953587187448899</v>
      </c>
      <c r="D4481" s="91"/>
      <c r="E4481" s="93" t="s">
        <v>4884</v>
      </c>
      <c r="F4481" s="94">
        <v>88</v>
      </c>
    </row>
    <row r="4482" spans="1:6" ht="0.2" customHeight="1" thickBot="1" x14ac:dyDescent="0.25"/>
    <row r="4483" spans="1:6" ht="12.75" customHeight="1" thickBot="1" x14ac:dyDescent="0.3">
      <c r="A4483" s="157" t="s">
        <v>4909</v>
      </c>
      <c r="B4483" s="158"/>
      <c r="C4483" s="158"/>
      <c r="D4483" s="158"/>
      <c r="E4483" s="159">
        <v>24476</v>
      </c>
      <c r="F4483" s="160"/>
    </row>
    <row r="4484" spans="1:6" ht="12.75" customHeight="1" x14ac:dyDescent="0.2"/>
    <row r="4485" spans="1:6" ht="12.75" customHeight="1" x14ac:dyDescent="0.2"/>
    <row r="4486" spans="1:6" ht="409.6" hidden="1" customHeight="1" x14ac:dyDescent="0.2"/>
    <row r="4487" spans="1:6" ht="12.75" customHeight="1" x14ac:dyDescent="0.25">
      <c r="A4487" s="144" t="s">
        <v>4868</v>
      </c>
      <c r="B4487" s="145"/>
      <c r="C4487" s="145"/>
      <c r="D4487" s="145"/>
      <c r="E4487" s="146"/>
      <c r="F4487" s="147"/>
    </row>
    <row r="4488" spans="1:6" ht="12.75" customHeight="1" x14ac:dyDescent="0.2">
      <c r="A4488" s="138" t="s">
        <v>4815</v>
      </c>
      <c r="B4488" s="139"/>
      <c r="C4488" s="139"/>
      <c r="D4488" s="140"/>
      <c r="E4488" s="76" t="s">
        <v>4869</v>
      </c>
      <c r="F4488" s="77" t="s">
        <v>4870</v>
      </c>
    </row>
    <row r="4489" spans="1:6" ht="12.75" customHeight="1" x14ac:dyDescent="0.2">
      <c r="A4489" s="141"/>
      <c r="B4489" s="142"/>
      <c r="C4489" s="142"/>
      <c r="D4489" s="143"/>
      <c r="E4489" s="78" t="s">
        <v>9087</v>
      </c>
      <c r="F4489" s="79" t="s">
        <v>117</v>
      </c>
    </row>
    <row r="4490" spans="1:6" ht="409.6" hidden="1" customHeight="1" x14ac:dyDescent="0.2"/>
    <row r="4491" spans="1:6" ht="12.75" customHeight="1" x14ac:dyDescent="0.2">
      <c r="A4491" s="80" t="s">
        <v>4871</v>
      </c>
      <c r="B4491" s="81" t="s">
        <v>4872</v>
      </c>
      <c r="C4491" s="82" t="s">
        <v>4870</v>
      </c>
      <c r="D4491" s="82" t="s">
        <v>4873</v>
      </c>
      <c r="E4491" s="82" t="s">
        <v>4874</v>
      </c>
      <c r="F4491" s="83" t="s">
        <v>4875</v>
      </c>
    </row>
    <row r="4492" spans="1:6" ht="409.6" hidden="1" customHeight="1" x14ac:dyDescent="0.2"/>
    <row r="4493" spans="1:6" ht="25.5" customHeight="1" thickBot="1" x14ac:dyDescent="0.25">
      <c r="A4493" s="84" t="s">
        <v>8276</v>
      </c>
      <c r="B4493" s="85" t="s">
        <v>8277</v>
      </c>
      <c r="C4493" s="86" t="s">
        <v>117</v>
      </c>
      <c r="D4493" s="87">
        <v>1.05</v>
      </c>
      <c r="E4493" s="88">
        <v>3505</v>
      </c>
      <c r="F4493" s="89">
        <f>+D4493*E4493</f>
        <v>3680.25</v>
      </c>
    </row>
    <row r="4494" spans="1:6" ht="409.6" hidden="1" customHeight="1" x14ac:dyDescent="0.2"/>
    <row r="4495" spans="1:6" ht="13.5" customHeight="1" thickBot="1" x14ac:dyDescent="0.25">
      <c r="A4495" s="90" t="s">
        <v>4883</v>
      </c>
      <c r="B4495" s="91"/>
      <c r="C4495" s="92">
        <v>79.190875833871303</v>
      </c>
      <c r="D4495" s="91"/>
      <c r="E4495" s="93" t="s">
        <v>4884</v>
      </c>
      <c r="F4495" s="94">
        <v>3680</v>
      </c>
    </row>
    <row r="4496" spans="1:6" ht="0.2" customHeight="1" x14ac:dyDescent="0.2"/>
    <row r="4497" spans="1:6" ht="12.75" customHeight="1" x14ac:dyDescent="0.2">
      <c r="A4497" s="80" t="s">
        <v>4871</v>
      </c>
      <c r="B4497" s="81" t="s">
        <v>4885</v>
      </c>
      <c r="C4497" s="82" t="s">
        <v>4870</v>
      </c>
      <c r="D4497" s="82" t="s">
        <v>4873</v>
      </c>
      <c r="E4497" s="82" t="s">
        <v>4874</v>
      </c>
      <c r="F4497" s="83" t="s">
        <v>4875</v>
      </c>
    </row>
    <row r="4498" spans="1:6" ht="409.6" hidden="1" customHeight="1" x14ac:dyDescent="0.2"/>
    <row r="4499" spans="1:6" ht="25.5" customHeight="1" thickBot="1" x14ac:dyDescent="0.25">
      <c r="A4499" s="84" t="s">
        <v>4912</v>
      </c>
      <c r="B4499" s="85" t="s">
        <v>4913</v>
      </c>
      <c r="C4499" s="86" t="s">
        <v>4888</v>
      </c>
      <c r="D4499" s="87">
        <v>5.0000000000000001E-3</v>
      </c>
      <c r="E4499" s="88">
        <v>184277</v>
      </c>
      <c r="F4499" s="89">
        <f>+D4499*E4499</f>
        <v>921.38499999999999</v>
      </c>
    </row>
    <row r="4500" spans="1:6" ht="409.6" hidden="1" customHeight="1" x14ac:dyDescent="0.2"/>
    <row r="4501" spans="1:6" ht="13.5" customHeight="1" thickBot="1" x14ac:dyDescent="0.25">
      <c r="A4501" s="90" t="s">
        <v>4893</v>
      </c>
      <c r="B4501" s="91"/>
      <c r="C4501" s="92">
        <v>19.8192382182053</v>
      </c>
      <c r="D4501" s="91"/>
      <c r="E4501" s="93" t="s">
        <v>4884</v>
      </c>
      <c r="F4501" s="94">
        <v>921</v>
      </c>
    </row>
    <row r="4502" spans="1:6" ht="0.2" customHeight="1" x14ac:dyDescent="0.2"/>
    <row r="4503" spans="1:6" ht="12.75" customHeight="1" x14ac:dyDescent="0.2">
      <c r="A4503" s="80" t="s">
        <v>4871</v>
      </c>
      <c r="B4503" s="81" t="s">
        <v>4894</v>
      </c>
      <c r="C4503" s="82" t="s">
        <v>4870</v>
      </c>
      <c r="D4503" s="82" t="s">
        <v>4873</v>
      </c>
      <c r="E4503" s="82" t="s">
        <v>4874</v>
      </c>
      <c r="F4503" s="83" t="s">
        <v>4875</v>
      </c>
    </row>
    <row r="4504" spans="1:6" ht="409.6" hidden="1" customHeight="1" x14ac:dyDescent="0.2"/>
    <row r="4505" spans="1:6" ht="25.5" customHeight="1" thickBot="1" x14ac:dyDescent="0.25">
      <c r="A4505" s="84" t="s">
        <v>4895</v>
      </c>
      <c r="B4505" s="85" t="s">
        <v>4896</v>
      </c>
      <c r="C4505" s="86" t="s">
        <v>4897</v>
      </c>
      <c r="D4505" s="87">
        <v>0.05</v>
      </c>
      <c r="E4505" s="88">
        <v>921</v>
      </c>
      <c r="F4505" s="89">
        <f>+D4505*E4505</f>
        <v>46.050000000000004</v>
      </c>
    </row>
    <row r="4506" spans="1:6" ht="409.6" hidden="1" customHeight="1" x14ac:dyDescent="0.2"/>
    <row r="4507" spans="1:6" ht="13.5" customHeight="1" thickBot="1" x14ac:dyDescent="0.25">
      <c r="A4507" s="90" t="s">
        <v>4898</v>
      </c>
      <c r="B4507" s="91"/>
      <c r="C4507" s="92">
        <v>0.98988594792339102</v>
      </c>
      <c r="D4507" s="91"/>
      <c r="E4507" s="93" t="s">
        <v>4884</v>
      </c>
      <c r="F4507" s="94">
        <v>46</v>
      </c>
    </row>
    <row r="4508" spans="1:6" ht="0.2" customHeight="1" thickBot="1" x14ac:dyDescent="0.25"/>
    <row r="4509" spans="1:6" ht="12.75" customHeight="1" thickBot="1" x14ac:dyDescent="0.3">
      <c r="A4509" s="157" t="s">
        <v>4909</v>
      </c>
      <c r="B4509" s="158"/>
      <c r="C4509" s="158"/>
      <c r="D4509" s="158"/>
      <c r="E4509" s="159">
        <v>4647</v>
      </c>
      <c r="F4509" s="160"/>
    </row>
    <row r="4510" spans="1:6" ht="12.75" customHeight="1" x14ac:dyDescent="0.2"/>
    <row r="4511" spans="1:6" ht="12.75" customHeight="1" x14ac:dyDescent="0.2"/>
    <row r="4512" spans="1:6" ht="409.6" hidden="1" customHeight="1" x14ac:dyDescent="0.2"/>
    <row r="4513" spans="1:6" ht="12.75" customHeight="1" x14ac:dyDescent="0.25">
      <c r="A4513" s="144" t="s">
        <v>4868</v>
      </c>
      <c r="B4513" s="145"/>
      <c r="C4513" s="145"/>
      <c r="D4513" s="145"/>
      <c r="E4513" s="146"/>
      <c r="F4513" s="147"/>
    </row>
    <row r="4514" spans="1:6" ht="12.75" customHeight="1" x14ac:dyDescent="0.2">
      <c r="A4514" s="138" t="s">
        <v>4816</v>
      </c>
      <c r="B4514" s="139"/>
      <c r="C4514" s="139"/>
      <c r="D4514" s="140"/>
      <c r="E4514" s="76" t="s">
        <v>4869</v>
      </c>
      <c r="F4514" s="77" t="s">
        <v>4870</v>
      </c>
    </row>
    <row r="4515" spans="1:6" ht="12.75" customHeight="1" x14ac:dyDescent="0.2">
      <c r="A4515" s="141"/>
      <c r="B4515" s="142"/>
      <c r="C4515" s="142"/>
      <c r="D4515" s="143"/>
      <c r="E4515" s="78" t="s">
        <v>9088</v>
      </c>
      <c r="F4515" s="79" t="s">
        <v>117</v>
      </c>
    </row>
    <row r="4516" spans="1:6" ht="409.6" hidden="1" customHeight="1" x14ac:dyDescent="0.2"/>
    <row r="4517" spans="1:6" ht="12.75" customHeight="1" x14ac:dyDescent="0.2">
      <c r="A4517" s="80" t="s">
        <v>4871</v>
      </c>
      <c r="B4517" s="81" t="s">
        <v>4872</v>
      </c>
      <c r="C4517" s="82" t="s">
        <v>4870</v>
      </c>
      <c r="D4517" s="82" t="s">
        <v>4873</v>
      </c>
      <c r="E4517" s="82" t="s">
        <v>4874</v>
      </c>
      <c r="F4517" s="83" t="s">
        <v>4875</v>
      </c>
    </row>
    <row r="4518" spans="1:6" ht="409.6" hidden="1" customHeight="1" x14ac:dyDescent="0.2"/>
    <row r="4519" spans="1:6" ht="25.5" customHeight="1" thickBot="1" x14ac:dyDescent="0.25">
      <c r="A4519" s="84" t="s">
        <v>8278</v>
      </c>
      <c r="B4519" s="85" t="s">
        <v>8279</v>
      </c>
      <c r="C4519" s="86" t="s">
        <v>117</v>
      </c>
      <c r="D4519" s="87">
        <v>1.05</v>
      </c>
      <c r="E4519" s="88">
        <v>4151</v>
      </c>
      <c r="F4519" s="89">
        <f>+D4519*E4519</f>
        <v>4358.55</v>
      </c>
    </row>
    <row r="4520" spans="1:6" ht="409.6" hidden="1" customHeight="1" x14ac:dyDescent="0.2"/>
    <row r="4521" spans="1:6" ht="13.5" customHeight="1" thickBot="1" x14ac:dyDescent="0.25">
      <c r="A4521" s="90" t="s">
        <v>4883</v>
      </c>
      <c r="B4521" s="91"/>
      <c r="C4521" s="92">
        <v>81.843785204656399</v>
      </c>
      <c r="D4521" s="91"/>
      <c r="E4521" s="93" t="s">
        <v>4884</v>
      </c>
      <c r="F4521" s="94">
        <v>4359</v>
      </c>
    </row>
    <row r="4522" spans="1:6" ht="0.2" customHeight="1" x14ac:dyDescent="0.2"/>
    <row r="4523" spans="1:6" ht="12.75" customHeight="1" x14ac:dyDescent="0.2">
      <c r="A4523" s="80" t="s">
        <v>4871</v>
      </c>
      <c r="B4523" s="81" t="s">
        <v>4885</v>
      </c>
      <c r="C4523" s="82" t="s">
        <v>4870</v>
      </c>
      <c r="D4523" s="82" t="s">
        <v>4873</v>
      </c>
      <c r="E4523" s="82" t="s">
        <v>4874</v>
      </c>
      <c r="F4523" s="83" t="s">
        <v>4875</v>
      </c>
    </row>
    <row r="4524" spans="1:6" ht="409.6" hidden="1" customHeight="1" x14ac:dyDescent="0.2"/>
    <row r="4525" spans="1:6" ht="25.5" customHeight="1" thickBot="1" x14ac:dyDescent="0.25">
      <c r="A4525" s="84" t="s">
        <v>4912</v>
      </c>
      <c r="B4525" s="85" t="s">
        <v>4913</v>
      </c>
      <c r="C4525" s="86" t="s">
        <v>4888</v>
      </c>
      <c r="D4525" s="87">
        <v>5.0000000000000001E-3</v>
      </c>
      <c r="E4525" s="88">
        <v>184277</v>
      </c>
      <c r="F4525" s="89">
        <f>+D4525*E4525</f>
        <v>921.38499999999999</v>
      </c>
    </row>
    <row r="4526" spans="1:6" ht="409.6" hidden="1" customHeight="1" x14ac:dyDescent="0.2"/>
    <row r="4527" spans="1:6" ht="13.5" customHeight="1" thickBot="1" x14ac:dyDescent="0.25">
      <c r="A4527" s="90" t="s">
        <v>4893</v>
      </c>
      <c r="B4527" s="91"/>
      <c r="C4527" s="92">
        <v>17.2925272249343</v>
      </c>
      <c r="D4527" s="91"/>
      <c r="E4527" s="93" t="s">
        <v>4884</v>
      </c>
      <c r="F4527" s="94">
        <v>921</v>
      </c>
    </row>
    <row r="4528" spans="1:6" ht="0.2" customHeight="1" x14ac:dyDescent="0.2"/>
    <row r="4529" spans="1:6" ht="12.75" customHeight="1" x14ac:dyDescent="0.2">
      <c r="A4529" s="80" t="s">
        <v>4871</v>
      </c>
      <c r="B4529" s="81" t="s">
        <v>4894</v>
      </c>
      <c r="C4529" s="82" t="s">
        <v>4870</v>
      </c>
      <c r="D4529" s="82" t="s">
        <v>4873</v>
      </c>
      <c r="E4529" s="82" t="s">
        <v>4874</v>
      </c>
      <c r="F4529" s="83" t="s">
        <v>4875</v>
      </c>
    </row>
    <row r="4530" spans="1:6" ht="409.6" hidden="1" customHeight="1" x14ac:dyDescent="0.2"/>
    <row r="4531" spans="1:6" ht="25.5" customHeight="1" thickBot="1" x14ac:dyDescent="0.25">
      <c r="A4531" s="84" t="s">
        <v>4895</v>
      </c>
      <c r="B4531" s="85" t="s">
        <v>4896</v>
      </c>
      <c r="C4531" s="86" t="s">
        <v>4897</v>
      </c>
      <c r="D4531" s="87">
        <v>0.05</v>
      </c>
      <c r="E4531" s="88">
        <v>921</v>
      </c>
      <c r="F4531" s="89">
        <f>+D4531*E4531</f>
        <v>46.050000000000004</v>
      </c>
    </row>
    <row r="4532" spans="1:6" ht="409.6" hidden="1" customHeight="1" x14ac:dyDescent="0.2"/>
    <row r="4533" spans="1:6" ht="13.5" customHeight="1" thickBot="1" x14ac:dyDescent="0.25">
      <c r="A4533" s="90" t="s">
        <v>4898</v>
      </c>
      <c r="B4533" s="91"/>
      <c r="C4533" s="92">
        <v>0.86368757040931299</v>
      </c>
      <c r="D4533" s="91"/>
      <c r="E4533" s="93" t="s">
        <v>4884</v>
      </c>
      <c r="F4533" s="94">
        <v>46</v>
      </c>
    </row>
    <row r="4534" spans="1:6" ht="0.2" customHeight="1" thickBot="1" x14ac:dyDescent="0.25"/>
    <row r="4535" spans="1:6" ht="12.75" customHeight="1" thickBot="1" x14ac:dyDescent="0.3">
      <c r="A4535" s="157" t="s">
        <v>4909</v>
      </c>
      <c r="B4535" s="158"/>
      <c r="C4535" s="158"/>
      <c r="D4535" s="158"/>
      <c r="E4535" s="159">
        <v>5326</v>
      </c>
      <c r="F4535" s="160"/>
    </row>
    <row r="4536" spans="1:6" ht="12.75" customHeight="1" x14ac:dyDescent="0.2"/>
    <row r="4537" spans="1:6" ht="12.75" customHeight="1" x14ac:dyDescent="0.2"/>
    <row r="4538" spans="1:6" ht="409.6" hidden="1" customHeight="1" x14ac:dyDescent="0.2"/>
    <row r="4539" spans="1:6" ht="12.75" customHeight="1" x14ac:dyDescent="0.25">
      <c r="A4539" s="144" t="s">
        <v>4868</v>
      </c>
      <c r="B4539" s="145"/>
      <c r="C4539" s="145"/>
      <c r="D4539" s="145"/>
      <c r="E4539" s="146"/>
      <c r="F4539" s="147"/>
    </row>
    <row r="4540" spans="1:6" ht="12.75" customHeight="1" x14ac:dyDescent="0.2">
      <c r="A4540" s="138" t="s">
        <v>4817</v>
      </c>
      <c r="B4540" s="139"/>
      <c r="C4540" s="139"/>
      <c r="D4540" s="140"/>
      <c r="E4540" s="76" t="s">
        <v>4869</v>
      </c>
      <c r="F4540" s="77" t="s">
        <v>4870</v>
      </c>
    </row>
    <row r="4541" spans="1:6" ht="12.75" customHeight="1" x14ac:dyDescent="0.2">
      <c r="A4541" s="141"/>
      <c r="B4541" s="142"/>
      <c r="C4541" s="142"/>
      <c r="D4541" s="143"/>
      <c r="E4541" s="78" t="s">
        <v>9089</v>
      </c>
      <c r="F4541" s="79" t="s">
        <v>117</v>
      </c>
    </row>
    <row r="4542" spans="1:6" ht="409.6" hidden="1" customHeight="1" x14ac:dyDescent="0.2"/>
    <row r="4543" spans="1:6" ht="12.75" customHeight="1" x14ac:dyDescent="0.2">
      <c r="A4543" s="80" t="s">
        <v>4871</v>
      </c>
      <c r="B4543" s="81" t="s">
        <v>4872</v>
      </c>
      <c r="C4543" s="82" t="s">
        <v>4870</v>
      </c>
      <c r="D4543" s="82" t="s">
        <v>4873</v>
      </c>
      <c r="E4543" s="82" t="s">
        <v>4874</v>
      </c>
      <c r="F4543" s="83" t="s">
        <v>4875</v>
      </c>
    </row>
    <row r="4544" spans="1:6" ht="409.6" hidden="1" customHeight="1" x14ac:dyDescent="0.2"/>
    <row r="4545" spans="1:6" ht="25.5" customHeight="1" x14ac:dyDescent="0.2">
      <c r="A4545" s="84" t="s">
        <v>7719</v>
      </c>
      <c r="B4545" s="85" t="s">
        <v>7720</v>
      </c>
      <c r="C4545" s="86" t="s">
        <v>263</v>
      </c>
      <c r="D4545" s="87">
        <v>1</v>
      </c>
      <c r="E4545" s="88">
        <v>60</v>
      </c>
      <c r="F4545" s="89">
        <f>+D4545*E4545</f>
        <v>60</v>
      </c>
    </row>
    <row r="4546" spans="1:6" ht="409.6" hidden="1" customHeight="1" x14ac:dyDescent="0.2"/>
    <row r="4547" spans="1:6" ht="25.5" customHeight="1" thickBot="1" x14ac:dyDescent="0.25">
      <c r="A4547" s="84" t="s">
        <v>8280</v>
      </c>
      <c r="B4547" s="85" t="s">
        <v>8281</v>
      </c>
      <c r="C4547" s="86" t="s">
        <v>117</v>
      </c>
      <c r="D4547" s="87">
        <v>1.05</v>
      </c>
      <c r="E4547" s="88">
        <v>4744</v>
      </c>
      <c r="F4547" s="89">
        <f>+D4547*E4547</f>
        <v>4981.2</v>
      </c>
    </row>
    <row r="4548" spans="1:6" ht="409.6" hidden="1" customHeight="1" x14ac:dyDescent="0.2"/>
    <row r="4549" spans="1:6" ht="13.5" customHeight="1" thickBot="1" x14ac:dyDescent="0.25">
      <c r="A4549" s="90" t="s">
        <v>4883</v>
      </c>
      <c r="B4549" s="91"/>
      <c r="C4549" s="92">
        <v>73.217138707334797</v>
      </c>
      <c r="D4549" s="91"/>
      <c r="E4549" s="93" t="s">
        <v>4884</v>
      </c>
      <c r="F4549" s="94">
        <v>5041</v>
      </c>
    </row>
    <row r="4550" spans="1:6" ht="0.2" customHeight="1" x14ac:dyDescent="0.2"/>
    <row r="4551" spans="1:6" ht="12.75" customHeight="1" x14ac:dyDescent="0.2">
      <c r="A4551" s="80" t="s">
        <v>4871</v>
      </c>
      <c r="B4551" s="81" t="s">
        <v>4885</v>
      </c>
      <c r="C4551" s="82" t="s">
        <v>4870</v>
      </c>
      <c r="D4551" s="82" t="s">
        <v>4873</v>
      </c>
      <c r="E4551" s="82" t="s">
        <v>4874</v>
      </c>
      <c r="F4551" s="83" t="s">
        <v>4875</v>
      </c>
    </row>
    <row r="4552" spans="1:6" ht="409.6" hidden="1" customHeight="1" x14ac:dyDescent="0.2"/>
    <row r="4553" spans="1:6" ht="25.5" customHeight="1" thickBot="1" x14ac:dyDescent="0.25">
      <c r="A4553" s="84" t="s">
        <v>4912</v>
      </c>
      <c r="B4553" s="85" t="s">
        <v>4913</v>
      </c>
      <c r="C4553" s="86" t="s">
        <v>4888</v>
      </c>
      <c r="D4553" s="87">
        <v>9.5300000000000003E-3</v>
      </c>
      <c r="E4553" s="88">
        <v>184277</v>
      </c>
      <c r="F4553" s="89">
        <f>+D4553*E4553</f>
        <v>1756.1598100000001</v>
      </c>
    </row>
    <row r="4554" spans="1:6" ht="409.6" hidden="1" customHeight="1" x14ac:dyDescent="0.2"/>
    <row r="4555" spans="1:6" ht="13.5" customHeight="1" thickBot="1" x14ac:dyDescent="0.25">
      <c r="A4555" s="90" t="s">
        <v>4893</v>
      </c>
      <c r="B4555" s="91"/>
      <c r="C4555" s="92">
        <v>25.504720406681201</v>
      </c>
      <c r="D4555" s="91"/>
      <c r="E4555" s="93" t="s">
        <v>4884</v>
      </c>
      <c r="F4555" s="94">
        <v>1756</v>
      </c>
    </row>
    <row r="4556" spans="1:6" ht="0.2" customHeight="1" x14ac:dyDescent="0.2"/>
    <row r="4557" spans="1:6" ht="12.75" customHeight="1" x14ac:dyDescent="0.2">
      <c r="A4557" s="80" t="s">
        <v>4871</v>
      </c>
      <c r="B4557" s="81" t="s">
        <v>4894</v>
      </c>
      <c r="C4557" s="82" t="s">
        <v>4870</v>
      </c>
      <c r="D4557" s="82" t="s">
        <v>4873</v>
      </c>
      <c r="E4557" s="82" t="s">
        <v>4874</v>
      </c>
      <c r="F4557" s="83" t="s">
        <v>4875</v>
      </c>
    </row>
    <row r="4558" spans="1:6" ht="409.6" hidden="1" customHeight="1" x14ac:dyDescent="0.2"/>
    <row r="4559" spans="1:6" ht="25.5" customHeight="1" thickBot="1" x14ac:dyDescent="0.25">
      <c r="A4559" s="84" t="s">
        <v>4895</v>
      </c>
      <c r="B4559" s="85" t="s">
        <v>4896</v>
      </c>
      <c r="C4559" s="86" t="s">
        <v>4897</v>
      </c>
      <c r="D4559" s="87">
        <v>0.05</v>
      </c>
      <c r="E4559" s="88">
        <v>1756</v>
      </c>
      <c r="F4559" s="89">
        <f>+D4559*E4559</f>
        <v>87.800000000000011</v>
      </c>
    </row>
    <row r="4560" spans="1:6" ht="409.6" hidden="1" customHeight="1" x14ac:dyDescent="0.2"/>
    <row r="4561" spans="1:6" ht="13.5" customHeight="1" thickBot="1" x14ac:dyDescent="0.25">
      <c r="A4561" s="90" t="s">
        <v>4898</v>
      </c>
      <c r="B4561" s="91"/>
      <c r="C4561" s="92">
        <v>1.27814088598402</v>
      </c>
      <c r="D4561" s="91"/>
      <c r="E4561" s="93" t="s">
        <v>4884</v>
      </c>
      <c r="F4561" s="94">
        <v>88</v>
      </c>
    </row>
    <row r="4562" spans="1:6" ht="0.2" customHeight="1" thickBot="1" x14ac:dyDescent="0.25"/>
    <row r="4563" spans="1:6" ht="12.75" customHeight="1" thickBot="1" x14ac:dyDescent="0.3">
      <c r="A4563" s="157" t="s">
        <v>4909</v>
      </c>
      <c r="B4563" s="158"/>
      <c r="C4563" s="158"/>
      <c r="D4563" s="158"/>
      <c r="E4563" s="159">
        <v>6885</v>
      </c>
      <c r="F4563" s="160"/>
    </row>
    <row r="4564" spans="1:6" ht="12.75" customHeight="1" x14ac:dyDescent="0.2"/>
    <row r="4565" spans="1:6" ht="12.75" customHeight="1" x14ac:dyDescent="0.2"/>
    <row r="4566" spans="1:6" ht="409.6" hidden="1" customHeight="1" x14ac:dyDescent="0.2"/>
    <row r="4567" spans="1:6" ht="12.75" customHeight="1" x14ac:dyDescent="0.25">
      <c r="A4567" s="144" t="s">
        <v>4868</v>
      </c>
      <c r="B4567" s="145"/>
      <c r="C4567" s="145"/>
      <c r="D4567" s="145"/>
      <c r="E4567" s="146"/>
      <c r="F4567" s="147"/>
    </row>
    <row r="4568" spans="1:6" ht="12.75" customHeight="1" x14ac:dyDescent="0.2">
      <c r="A4568" s="138" t="s">
        <v>4818</v>
      </c>
      <c r="B4568" s="139"/>
      <c r="C4568" s="139"/>
      <c r="D4568" s="140"/>
      <c r="E4568" s="76" t="s">
        <v>4869</v>
      </c>
      <c r="F4568" s="77" t="s">
        <v>4870</v>
      </c>
    </row>
    <row r="4569" spans="1:6" ht="12.75" customHeight="1" x14ac:dyDescent="0.2">
      <c r="A4569" s="141"/>
      <c r="B4569" s="142"/>
      <c r="C4569" s="142"/>
      <c r="D4569" s="143"/>
      <c r="E4569" s="78" t="s">
        <v>9090</v>
      </c>
      <c r="F4569" s="79" t="s">
        <v>117</v>
      </c>
    </row>
    <row r="4570" spans="1:6" ht="409.6" hidden="1" customHeight="1" x14ac:dyDescent="0.2"/>
    <row r="4571" spans="1:6" ht="12.75" customHeight="1" x14ac:dyDescent="0.2">
      <c r="A4571" s="80" t="s">
        <v>4871</v>
      </c>
      <c r="B4571" s="81" t="s">
        <v>4872</v>
      </c>
      <c r="C4571" s="82" t="s">
        <v>4870</v>
      </c>
      <c r="D4571" s="82" t="s">
        <v>4873</v>
      </c>
      <c r="E4571" s="82" t="s">
        <v>4874</v>
      </c>
      <c r="F4571" s="83" t="s">
        <v>4875</v>
      </c>
    </row>
    <row r="4572" spans="1:6" ht="409.6" hidden="1" customHeight="1" x14ac:dyDescent="0.2"/>
    <row r="4573" spans="1:6" ht="25.5" customHeight="1" x14ac:dyDescent="0.2">
      <c r="A4573" s="84" t="s">
        <v>7719</v>
      </c>
      <c r="B4573" s="85" t="s">
        <v>7720</v>
      </c>
      <c r="C4573" s="86" t="s">
        <v>263</v>
      </c>
      <c r="D4573" s="87">
        <v>1</v>
      </c>
      <c r="E4573" s="88">
        <v>60</v>
      </c>
      <c r="F4573" s="89">
        <f>+D4573*E4573</f>
        <v>60</v>
      </c>
    </row>
    <row r="4574" spans="1:6" ht="409.6" hidden="1" customHeight="1" x14ac:dyDescent="0.2"/>
    <row r="4575" spans="1:6" ht="25.5" customHeight="1" thickBot="1" x14ac:dyDescent="0.25">
      <c r="A4575" s="84" t="s">
        <v>8282</v>
      </c>
      <c r="B4575" s="85" t="s">
        <v>8283</v>
      </c>
      <c r="C4575" s="86" t="s">
        <v>117</v>
      </c>
      <c r="D4575" s="87">
        <v>1.05</v>
      </c>
      <c r="E4575" s="88">
        <v>5854</v>
      </c>
      <c r="F4575" s="89">
        <f>+D4575*E4575</f>
        <v>6146.7</v>
      </c>
    </row>
    <row r="4576" spans="1:6" ht="409.6" hidden="1" customHeight="1" x14ac:dyDescent="0.2"/>
    <row r="4577" spans="1:6" ht="13.5" customHeight="1" thickBot="1" x14ac:dyDescent="0.25">
      <c r="A4577" s="90" t="s">
        <v>4883</v>
      </c>
      <c r="B4577" s="91"/>
      <c r="C4577" s="92">
        <v>77.09601291765</v>
      </c>
      <c r="D4577" s="91"/>
      <c r="E4577" s="93" t="s">
        <v>4884</v>
      </c>
      <c r="F4577" s="94">
        <v>6207</v>
      </c>
    </row>
    <row r="4578" spans="1:6" ht="0.2" customHeight="1" x14ac:dyDescent="0.2"/>
    <row r="4579" spans="1:6" ht="12.75" customHeight="1" x14ac:dyDescent="0.2">
      <c r="A4579" s="80" t="s">
        <v>4871</v>
      </c>
      <c r="B4579" s="81" t="s">
        <v>4885</v>
      </c>
      <c r="C4579" s="82" t="s">
        <v>4870</v>
      </c>
      <c r="D4579" s="82" t="s">
        <v>4873</v>
      </c>
      <c r="E4579" s="82" t="s">
        <v>4874</v>
      </c>
      <c r="F4579" s="83" t="s">
        <v>4875</v>
      </c>
    </row>
    <row r="4580" spans="1:6" ht="409.6" hidden="1" customHeight="1" x14ac:dyDescent="0.2"/>
    <row r="4581" spans="1:6" ht="25.5" customHeight="1" thickBot="1" x14ac:dyDescent="0.25">
      <c r="A4581" s="84" t="s">
        <v>4912</v>
      </c>
      <c r="B4581" s="85" t="s">
        <v>4913</v>
      </c>
      <c r="C4581" s="86" t="s">
        <v>4888</v>
      </c>
      <c r="D4581" s="87">
        <v>9.5300000000000003E-3</v>
      </c>
      <c r="E4581" s="88">
        <v>184277</v>
      </c>
      <c r="F4581" s="89">
        <f>+D4581*E4581</f>
        <v>1756.1598100000001</v>
      </c>
    </row>
    <row r="4582" spans="1:6" ht="409.6" hidden="1" customHeight="1" x14ac:dyDescent="0.2"/>
    <row r="4583" spans="1:6" ht="13.5" customHeight="1" thickBot="1" x14ac:dyDescent="0.25">
      <c r="A4583" s="90" t="s">
        <v>4893</v>
      </c>
      <c r="B4583" s="91"/>
      <c r="C4583" s="92">
        <v>21.810955160849598</v>
      </c>
      <c r="D4583" s="91"/>
      <c r="E4583" s="93" t="s">
        <v>4884</v>
      </c>
      <c r="F4583" s="94">
        <v>1756</v>
      </c>
    </row>
    <row r="4584" spans="1:6" ht="0.2" customHeight="1" x14ac:dyDescent="0.2"/>
    <row r="4585" spans="1:6" ht="12.75" customHeight="1" x14ac:dyDescent="0.2">
      <c r="A4585" s="80" t="s">
        <v>4871</v>
      </c>
      <c r="B4585" s="81" t="s">
        <v>4894</v>
      </c>
      <c r="C4585" s="82" t="s">
        <v>4870</v>
      </c>
      <c r="D4585" s="82" t="s">
        <v>4873</v>
      </c>
      <c r="E4585" s="82" t="s">
        <v>4874</v>
      </c>
      <c r="F4585" s="83" t="s">
        <v>4875</v>
      </c>
    </row>
    <row r="4586" spans="1:6" ht="409.6" hidden="1" customHeight="1" x14ac:dyDescent="0.2"/>
    <row r="4587" spans="1:6" ht="25.5" customHeight="1" thickBot="1" x14ac:dyDescent="0.25">
      <c r="A4587" s="84" t="s">
        <v>4895</v>
      </c>
      <c r="B4587" s="85" t="s">
        <v>4896</v>
      </c>
      <c r="C4587" s="86" t="s">
        <v>4897</v>
      </c>
      <c r="D4587" s="87">
        <v>0.05</v>
      </c>
      <c r="E4587" s="88">
        <v>1756</v>
      </c>
      <c r="F4587" s="89">
        <f>+D4587*E4587</f>
        <v>87.800000000000011</v>
      </c>
    </row>
    <row r="4588" spans="1:6" ht="409.6" hidden="1" customHeight="1" x14ac:dyDescent="0.2"/>
    <row r="4589" spans="1:6" ht="13.5" customHeight="1" thickBot="1" x14ac:dyDescent="0.25">
      <c r="A4589" s="90" t="s">
        <v>4898</v>
      </c>
      <c r="B4589" s="91"/>
      <c r="C4589" s="92">
        <v>1.09303192150043</v>
      </c>
      <c r="D4589" s="91"/>
      <c r="E4589" s="93" t="s">
        <v>4884</v>
      </c>
      <c r="F4589" s="94">
        <v>88</v>
      </c>
    </row>
    <row r="4590" spans="1:6" ht="0.2" customHeight="1" thickBot="1" x14ac:dyDescent="0.25"/>
    <row r="4591" spans="1:6" ht="12.75" customHeight="1" thickBot="1" x14ac:dyDescent="0.3">
      <c r="A4591" s="157" t="s">
        <v>4909</v>
      </c>
      <c r="B4591" s="158"/>
      <c r="C4591" s="158"/>
      <c r="D4591" s="158"/>
      <c r="E4591" s="159">
        <v>8051</v>
      </c>
      <c r="F4591" s="160"/>
    </row>
    <row r="4592" spans="1:6" ht="12.75" customHeight="1" x14ac:dyDescent="0.2"/>
    <row r="4593" spans="1:6" ht="12.75" customHeight="1" x14ac:dyDescent="0.2"/>
    <row r="4594" spans="1:6" ht="409.6" hidden="1" customHeight="1" x14ac:dyDescent="0.2"/>
    <row r="4595" spans="1:6" ht="12.75" customHeight="1" x14ac:dyDescent="0.25">
      <c r="A4595" s="144" t="s">
        <v>4868</v>
      </c>
      <c r="B4595" s="145"/>
      <c r="C4595" s="145"/>
      <c r="D4595" s="145"/>
      <c r="E4595" s="146"/>
      <c r="F4595" s="147"/>
    </row>
    <row r="4596" spans="1:6" ht="12.75" customHeight="1" x14ac:dyDescent="0.2">
      <c r="A4596" s="138" t="s">
        <v>4819</v>
      </c>
      <c r="B4596" s="139"/>
      <c r="C4596" s="139"/>
      <c r="D4596" s="140"/>
      <c r="E4596" s="76" t="s">
        <v>4869</v>
      </c>
      <c r="F4596" s="77" t="s">
        <v>4870</v>
      </c>
    </row>
    <row r="4597" spans="1:6" ht="12.75" customHeight="1" x14ac:dyDescent="0.2">
      <c r="A4597" s="141"/>
      <c r="B4597" s="142"/>
      <c r="C4597" s="142"/>
      <c r="D4597" s="143"/>
      <c r="E4597" s="78" t="s">
        <v>9091</v>
      </c>
      <c r="F4597" s="79" t="s">
        <v>117</v>
      </c>
    </row>
    <row r="4598" spans="1:6" ht="409.6" hidden="1" customHeight="1" x14ac:dyDescent="0.2"/>
    <row r="4599" spans="1:6" ht="12.75" customHeight="1" x14ac:dyDescent="0.2">
      <c r="A4599" s="80" t="s">
        <v>4871</v>
      </c>
      <c r="B4599" s="81" t="s">
        <v>4872</v>
      </c>
      <c r="C4599" s="82" t="s">
        <v>4870</v>
      </c>
      <c r="D4599" s="82" t="s">
        <v>4873</v>
      </c>
      <c r="E4599" s="82" t="s">
        <v>4874</v>
      </c>
      <c r="F4599" s="83" t="s">
        <v>4875</v>
      </c>
    </row>
    <row r="4600" spans="1:6" ht="409.6" hidden="1" customHeight="1" x14ac:dyDescent="0.2"/>
    <row r="4601" spans="1:6" ht="25.5" customHeight="1" x14ac:dyDescent="0.2">
      <c r="A4601" s="84" t="s">
        <v>8284</v>
      </c>
      <c r="B4601" s="85" t="s">
        <v>8285</v>
      </c>
      <c r="C4601" s="86" t="s">
        <v>117</v>
      </c>
      <c r="D4601" s="87">
        <v>1.05</v>
      </c>
      <c r="E4601" s="88">
        <v>6951</v>
      </c>
      <c r="F4601" s="89">
        <f>+D4601*E4601</f>
        <v>7298.55</v>
      </c>
    </row>
    <row r="4602" spans="1:6" ht="409.6" hidden="1" customHeight="1" x14ac:dyDescent="0.2"/>
    <row r="4603" spans="1:6" ht="25.5" customHeight="1" thickBot="1" x14ac:dyDescent="0.25">
      <c r="A4603" s="84" t="s">
        <v>7719</v>
      </c>
      <c r="B4603" s="85" t="s">
        <v>7720</v>
      </c>
      <c r="C4603" s="86" t="s">
        <v>263</v>
      </c>
      <c r="D4603" s="87">
        <v>1</v>
      </c>
      <c r="E4603" s="88">
        <v>60</v>
      </c>
      <c r="F4603" s="89">
        <f>+D4603*E4603</f>
        <v>60</v>
      </c>
    </row>
    <row r="4604" spans="1:6" ht="409.6" hidden="1" customHeight="1" x14ac:dyDescent="0.2"/>
    <row r="4605" spans="1:6" ht="13.5" customHeight="1" thickBot="1" x14ac:dyDescent="0.25">
      <c r="A4605" s="90" t="s">
        <v>4883</v>
      </c>
      <c r="B4605" s="91"/>
      <c r="C4605" s="92">
        <v>79.963055525372198</v>
      </c>
      <c r="D4605" s="91"/>
      <c r="E4605" s="93" t="s">
        <v>4884</v>
      </c>
      <c r="F4605" s="94">
        <v>7359</v>
      </c>
    </row>
    <row r="4606" spans="1:6" ht="0.2" customHeight="1" x14ac:dyDescent="0.2"/>
    <row r="4607" spans="1:6" ht="12.75" customHeight="1" x14ac:dyDescent="0.2">
      <c r="A4607" s="80" t="s">
        <v>4871</v>
      </c>
      <c r="B4607" s="81" t="s">
        <v>4885</v>
      </c>
      <c r="C4607" s="82" t="s">
        <v>4870</v>
      </c>
      <c r="D4607" s="82" t="s">
        <v>4873</v>
      </c>
      <c r="E4607" s="82" t="s">
        <v>4874</v>
      </c>
      <c r="F4607" s="83" t="s">
        <v>4875</v>
      </c>
    </row>
    <row r="4608" spans="1:6" ht="409.6" hidden="1" customHeight="1" x14ac:dyDescent="0.2"/>
    <row r="4609" spans="1:6" ht="25.5" customHeight="1" thickBot="1" x14ac:dyDescent="0.25">
      <c r="A4609" s="84" t="s">
        <v>4912</v>
      </c>
      <c r="B4609" s="85" t="s">
        <v>4913</v>
      </c>
      <c r="C4609" s="86" t="s">
        <v>4888</v>
      </c>
      <c r="D4609" s="87">
        <v>9.5300000000000003E-3</v>
      </c>
      <c r="E4609" s="88">
        <v>184277</v>
      </c>
      <c r="F4609" s="89">
        <f>+D4609*E4609</f>
        <v>1756.1598100000001</v>
      </c>
    </row>
    <row r="4610" spans="1:6" ht="409.6" hidden="1" customHeight="1" x14ac:dyDescent="0.2"/>
    <row r="4611" spans="1:6" ht="13.5" customHeight="1" thickBot="1" x14ac:dyDescent="0.25">
      <c r="A4611" s="90" t="s">
        <v>4893</v>
      </c>
      <c r="B4611" s="91"/>
      <c r="C4611" s="92">
        <v>19.0807345430838</v>
      </c>
      <c r="D4611" s="91"/>
      <c r="E4611" s="93" t="s">
        <v>4884</v>
      </c>
      <c r="F4611" s="94">
        <v>1756</v>
      </c>
    </row>
    <row r="4612" spans="1:6" ht="0.2" customHeight="1" x14ac:dyDescent="0.2"/>
    <row r="4613" spans="1:6" ht="12.75" customHeight="1" x14ac:dyDescent="0.2">
      <c r="A4613" s="80" t="s">
        <v>4871</v>
      </c>
      <c r="B4613" s="81" t="s">
        <v>4894</v>
      </c>
      <c r="C4613" s="82" t="s">
        <v>4870</v>
      </c>
      <c r="D4613" s="82" t="s">
        <v>4873</v>
      </c>
      <c r="E4613" s="82" t="s">
        <v>4874</v>
      </c>
      <c r="F4613" s="83" t="s">
        <v>4875</v>
      </c>
    </row>
    <row r="4614" spans="1:6" ht="409.6" hidden="1" customHeight="1" x14ac:dyDescent="0.2"/>
    <row r="4615" spans="1:6" ht="25.5" customHeight="1" thickBot="1" x14ac:dyDescent="0.25">
      <c r="A4615" s="84" t="s">
        <v>4895</v>
      </c>
      <c r="B4615" s="85" t="s">
        <v>4896</v>
      </c>
      <c r="C4615" s="86" t="s">
        <v>4897</v>
      </c>
      <c r="D4615" s="87">
        <v>0.05</v>
      </c>
      <c r="E4615" s="88">
        <v>1756</v>
      </c>
      <c r="F4615" s="89">
        <f>+D4615*E4615</f>
        <v>87.800000000000011</v>
      </c>
    </row>
    <row r="4616" spans="1:6" ht="409.6" hidden="1" customHeight="1" x14ac:dyDescent="0.2"/>
    <row r="4617" spans="1:6" ht="13.5" customHeight="1" thickBot="1" x14ac:dyDescent="0.25">
      <c r="A4617" s="90" t="s">
        <v>4898</v>
      </c>
      <c r="B4617" s="91"/>
      <c r="C4617" s="92">
        <v>0.95620993154406198</v>
      </c>
      <c r="D4617" s="91"/>
      <c r="E4617" s="93" t="s">
        <v>4884</v>
      </c>
      <c r="F4617" s="94">
        <v>88</v>
      </c>
    </row>
    <row r="4618" spans="1:6" ht="0.2" customHeight="1" thickBot="1" x14ac:dyDescent="0.25"/>
    <row r="4619" spans="1:6" ht="12.75" customHeight="1" thickBot="1" x14ac:dyDescent="0.3">
      <c r="A4619" s="157" t="s">
        <v>4909</v>
      </c>
      <c r="B4619" s="158"/>
      <c r="C4619" s="158"/>
      <c r="D4619" s="158"/>
      <c r="E4619" s="159">
        <v>9203</v>
      </c>
      <c r="F4619" s="160"/>
    </row>
    <row r="4620" spans="1:6" ht="12.75" customHeight="1" x14ac:dyDescent="0.2"/>
    <row r="4621" spans="1:6" ht="12.75" customHeight="1" x14ac:dyDescent="0.2"/>
    <row r="4622" spans="1:6" ht="409.6" hidden="1" customHeight="1" x14ac:dyDescent="0.2"/>
    <row r="4623" spans="1:6" ht="12.75" customHeight="1" x14ac:dyDescent="0.25">
      <c r="A4623" s="144" t="s">
        <v>4868</v>
      </c>
      <c r="B4623" s="145"/>
      <c r="C4623" s="145"/>
      <c r="D4623" s="145"/>
      <c r="E4623" s="146"/>
      <c r="F4623" s="147"/>
    </row>
    <row r="4624" spans="1:6" ht="12.75" customHeight="1" x14ac:dyDescent="0.2">
      <c r="A4624" s="138" t="s">
        <v>4820</v>
      </c>
      <c r="B4624" s="139"/>
      <c r="C4624" s="139"/>
      <c r="D4624" s="140"/>
      <c r="E4624" s="76" t="s">
        <v>4869</v>
      </c>
      <c r="F4624" s="77" t="s">
        <v>4870</v>
      </c>
    </row>
    <row r="4625" spans="1:6" ht="12.75" customHeight="1" x14ac:dyDescent="0.2">
      <c r="A4625" s="141"/>
      <c r="B4625" s="142"/>
      <c r="C4625" s="142"/>
      <c r="D4625" s="143"/>
      <c r="E4625" s="78" t="s">
        <v>9092</v>
      </c>
      <c r="F4625" s="79" t="s">
        <v>117</v>
      </c>
    </row>
    <row r="4626" spans="1:6" ht="409.6" hidden="1" customHeight="1" x14ac:dyDescent="0.2"/>
    <row r="4627" spans="1:6" ht="12.75" customHeight="1" x14ac:dyDescent="0.2">
      <c r="A4627" s="80" t="s">
        <v>4871</v>
      </c>
      <c r="B4627" s="81" t="s">
        <v>4872</v>
      </c>
      <c r="C4627" s="82" t="s">
        <v>4870</v>
      </c>
      <c r="D4627" s="82" t="s">
        <v>4873</v>
      </c>
      <c r="E4627" s="82" t="s">
        <v>4874</v>
      </c>
      <c r="F4627" s="83" t="s">
        <v>4875</v>
      </c>
    </row>
    <row r="4628" spans="1:6" ht="409.6" hidden="1" customHeight="1" x14ac:dyDescent="0.2"/>
    <row r="4629" spans="1:6" ht="25.5" customHeight="1" x14ac:dyDescent="0.2">
      <c r="A4629" s="84" t="s">
        <v>7719</v>
      </c>
      <c r="B4629" s="85" t="s">
        <v>7720</v>
      </c>
      <c r="C4629" s="86" t="s">
        <v>263</v>
      </c>
      <c r="D4629" s="87">
        <v>1</v>
      </c>
      <c r="E4629" s="88">
        <v>60</v>
      </c>
      <c r="F4629" s="89">
        <f>+D4629*E4629</f>
        <v>60</v>
      </c>
    </row>
    <row r="4630" spans="1:6" ht="409.6" hidden="1" customHeight="1" x14ac:dyDescent="0.2"/>
    <row r="4631" spans="1:6" ht="25.5" customHeight="1" thickBot="1" x14ac:dyDescent="0.25">
      <c r="A4631" s="84" t="s">
        <v>8286</v>
      </c>
      <c r="B4631" s="85" t="s">
        <v>8287</v>
      </c>
      <c r="C4631" s="86" t="s">
        <v>117</v>
      </c>
      <c r="D4631" s="87">
        <v>1.05</v>
      </c>
      <c r="E4631" s="88">
        <v>7834</v>
      </c>
      <c r="F4631" s="89">
        <f>+D4631*E4631</f>
        <v>8225.7000000000007</v>
      </c>
    </row>
    <row r="4632" spans="1:6" ht="409.6" hidden="1" customHeight="1" x14ac:dyDescent="0.2"/>
    <row r="4633" spans="1:6" ht="13.5" customHeight="1" thickBot="1" x14ac:dyDescent="0.25">
      <c r="A4633" s="90" t="s">
        <v>4883</v>
      </c>
      <c r="B4633" s="91"/>
      <c r="C4633" s="92">
        <v>81.796643632773893</v>
      </c>
      <c r="D4633" s="91"/>
      <c r="E4633" s="93" t="s">
        <v>4884</v>
      </c>
      <c r="F4633" s="94">
        <v>8286</v>
      </c>
    </row>
    <row r="4634" spans="1:6" ht="0.2" customHeight="1" x14ac:dyDescent="0.2"/>
    <row r="4635" spans="1:6" ht="12.75" customHeight="1" x14ac:dyDescent="0.2">
      <c r="A4635" s="80" t="s">
        <v>4871</v>
      </c>
      <c r="B4635" s="81" t="s">
        <v>4885</v>
      </c>
      <c r="C4635" s="82" t="s">
        <v>4870</v>
      </c>
      <c r="D4635" s="82" t="s">
        <v>4873</v>
      </c>
      <c r="E4635" s="82" t="s">
        <v>4874</v>
      </c>
      <c r="F4635" s="83" t="s">
        <v>4875</v>
      </c>
    </row>
    <row r="4636" spans="1:6" ht="409.6" hidden="1" customHeight="1" x14ac:dyDescent="0.2"/>
    <row r="4637" spans="1:6" ht="25.5" customHeight="1" thickBot="1" x14ac:dyDescent="0.25">
      <c r="A4637" s="84" t="s">
        <v>4912</v>
      </c>
      <c r="B4637" s="85" t="s">
        <v>4913</v>
      </c>
      <c r="C4637" s="86" t="s">
        <v>4888</v>
      </c>
      <c r="D4637" s="87">
        <v>9.5300000000000003E-3</v>
      </c>
      <c r="E4637" s="88">
        <v>184277</v>
      </c>
      <c r="F4637" s="89">
        <f>+D4637*E4637</f>
        <v>1756.1598100000001</v>
      </c>
    </row>
    <row r="4638" spans="1:6" ht="409.6" hidden="1" customHeight="1" x14ac:dyDescent="0.2"/>
    <row r="4639" spans="1:6" ht="13.5" customHeight="1" thickBot="1" x14ac:dyDescent="0.25">
      <c r="A4639" s="90" t="s">
        <v>4893</v>
      </c>
      <c r="B4639" s="91"/>
      <c r="C4639" s="92">
        <v>17.334649555774899</v>
      </c>
      <c r="D4639" s="91"/>
      <c r="E4639" s="93" t="s">
        <v>4884</v>
      </c>
      <c r="F4639" s="94">
        <v>1756</v>
      </c>
    </row>
    <row r="4640" spans="1:6" ht="0.2" customHeight="1" x14ac:dyDescent="0.2"/>
    <row r="4641" spans="1:6" ht="12.75" customHeight="1" x14ac:dyDescent="0.2">
      <c r="A4641" s="80" t="s">
        <v>4871</v>
      </c>
      <c r="B4641" s="81" t="s">
        <v>4894</v>
      </c>
      <c r="C4641" s="82" t="s">
        <v>4870</v>
      </c>
      <c r="D4641" s="82" t="s">
        <v>4873</v>
      </c>
      <c r="E4641" s="82" t="s">
        <v>4874</v>
      </c>
      <c r="F4641" s="83" t="s">
        <v>4875</v>
      </c>
    </row>
    <row r="4642" spans="1:6" ht="409.6" hidden="1" customHeight="1" x14ac:dyDescent="0.2"/>
    <row r="4643" spans="1:6" ht="25.5" customHeight="1" thickBot="1" x14ac:dyDescent="0.25">
      <c r="A4643" s="84" t="s">
        <v>4895</v>
      </c>
      <c r="B4643" s="85" t="s">
        <v>4896</v>
      </c>
      <c r="C4643" s="86" t="s">
        <v>4897</v>
      </c>
      <c r="D4643" s="87">
        <v>0.05</v>
      </c>
      <c r="E4643" s="88">
        <v>1756</v>
      </c>
      <c r="F4643" s="89">
        <f>+D4643*E4643</f>
        <v>87.800000000000011</v>
      </c>
    </row>
    <row r="4644" spans="1:6" ht="409.6" hidden="1" customHeight="1" x14ac:dyDescent="0.2"/>
    <row r="4645" spans="1:6" ht="13.5" customHeight="1" thickBot="1" x14ac:dyDescent="0.25">
      <c r="A4645" s="90" t="s">
        <v>4898</v>
      </c>
      <c r="B4645" s="91"/>
      <c r="C4645" s="92">
        <v>0.86870681145113504</v>
      </c>
      <c r="D4645" s="91"/>
      <c r="E4645" s="93" t="s">
        <v>4884</v>
      </c>
      <c r="F4645" s="94">
        <v>88</v>
      </c>
    </row>
    <row r="4646" spans="1:6" ht="0.2" customHeight="1" thickBot="1" x14ac:dyDescent="0.25"/>
    <row r="4647" spans="1:6" ht="12.75" customHeight="1" thickBot="1" x14ac:dyDescent="0.3">
      <c r="A4647" s="157" t="s">
        <v>4909</v>
      </c>
      <c r="B4647" s="158"/>
      <c r="C4647" s="158"/>
      <c r="D4647" s="158"/>
      <c r="E4647" s="159">
        <v>10130</v>
      </c>
      <c r="F4647" s="160"/>
    </row>
    <row r="4648" spans="1:6" ht="12.75" customHeight="1" x14ac:dyDescent="0.2"/>
    <row r="4649" spans="1:6" ht="12.75" customHeight="1" x14ac:dyDescent="0.2"/>
    <row r="4650" spans="1:6" ht="409.6" hidden="1" customHeight="1" x14ac:dyDescent="0.2"/>
    <row r="4651" spans="1:6" ht="12.75" customHeight="1" x14ac:dyDescent="0.25">
      <c r="A4651" s="144" t="s">
        <v>4868</v>
      </c>
      <c r="B4651" s="145"/>
      <c r="C4651" s="145"/>
      <c r="D4651" s="145"/>
      <c r="E4651" s="146"/>
      <c r="F4651" s="147"/>
    </row>
    <row r="4652" spans="1:6" ht="12.75" customHeight="1" x14ac:dyDescent="0.2">
      <c r="A4652" s="138" t="s">
        <v>4821</v>
      </c>
      <c r="B4652" s="139"/>
      <c r="C4652" s="139"/>
      <c r="D4652" s="140"/>
      <c r="E4652" s="76" t="s">
        <v>4869</v>
      </c>
      <c r="F4652" s="77" t="s">
        <v>4870</v>
      </c>
    </row>
    <row r="4653" spans="1:6" ht="12.75" customHeight="1" x14ac:dyDescent="0.2">
      <c r="A4653" s="141"/>
      <c r="B4653" s="142"/>
      <c r="C4653" s="142"/>
      <c r="D4653" s="143"/>
      <c r="E4653" s="78" t="s">
        <v>9093</v>
      </c>
      <c r="F4653" s="79" t="s">
        <v>263</v>
      </c>
    </row>
    <row r="4654" spans="1:6" ht="409.6" hidden="1" customHeight="1" x14ac:dyDescent="0.2"/>
    <row r="4655" spans="1:6" ht="12.75" customHeight="1" x14ac:dyDescent="0.2">
      <c r="A4655" s="80" t="s">
        <v>4871</v>
      </c>
      <c r="B4655" s="81" t="s">
        <v>4872</v>
      </c>
      <c r="C4655" s="82" t="s">
        <v>4870</v>
      </c>
      <c r="D4655" s="82" t="s">
        <v>4873</v>
      </c>
      <c r="E4655" s="82" t="s">
        <v>4874</v>
      </c>
      <c r="F4655" s="83" t="s">
        <v>4875</v>
      </c>
    </row>
    <row r="4656" spans="1:6" ht="409.6" hidden="1" customHeight="1" x14ac:dyDescent="0.2"/>
    <row r="4657" spans="1:6" ht="25.5" customHeight="1" x14ac:dyDescent="0.2">
      <c r="A4657" s="84" t="s">
        <v>8248</v>
      </c>
      <c r="B4657" s="85" t="s">
        <v>8249</v>
      </c>
      <c r="C4657" s="86" t="s">
        <v>263</v>
      </c>
      <c r="D4657" s="87">
        <v>1.05</v>
      </c>
      <c r="E4657" s="88">
        <v>17844</v>
      </c>
      <c r="F4657" s="89">
        <f>+D4657*E4657</f>
        <v>18736.2</v>
      </c>
    </row>
    <row r="4658" spans="1:6" ht="409.6" hidden="1" customHeight="1" x14ac:dyDescent="0.2"/>
    <row r="4659" spans="1:6" ht="25.5" customHeight="1" x14ac:dyDescent="0.2">
      <c r="A4659" s="84" t="s">
        <v>8288</v>
      </c>
      <c r="B4659" s="85" t="s">
        <v>8289</v>
      </c>
      <c r="C4659" s="86" t="s">
        <v>9</v>
      </c>
      <c r="D4659" s="87">
        <v>6.6669999999999993E-2</v>
      </c>
      <c r="E4659" s="88">
        <v>8592</v>
      </c>
      <c r="F4659" s="89">
        <f>+D4659*E4659</f>
        <v>572.82863999999995</v>
      </c>
    </row>
    <row r="4660" spans="1:6" ht="409.6" hidden="1" customHeight="1" x14ac:dyDescent="0.2"/>
    <row r="4661" spans="1:6" ht="25.5" customHeight="1" x14ac:dyDescent="0.2">
      <c r="A4661" s="84" t="s">
        <v>8290</v>
      </c>
      <c r="B4661" s="85" t="s">
        <v>8291</v>
      </c>
      <c r="C4661" s="86" t="s">
        <v>9</v>
      </c>
      <c r="D4661" s="87">
        <v>6.6669999999999993E-2</v>
      </c>
      <c r="E4661" s="88">
        <v>4728</v>
      </c>
      <c r="F4661" s="89">
        <f>+D4661*E4661</f>
        <v>315.21575999999999</v>
      </c>
    </row>
    <row r="4662" spans="1:6" ht="409.6" hidden="1" customHeight="1" x14ac:dyDescent="0.2"/>
    <row r="4663" spans="1:6" ht="25.5" customHeight="1" x14ac:dyDescent="0.2">
      <c r="A4663" s="84" t="s">
        <v>6001</v>
      </c>
      <c r="B4663" s="85" t="s">
        <v>6002</v>
      </c>
      <c r="C4663" s="86" t="s">
        <v>9</v>
      </c>
      <c r="D4663" s="87">
        <v>3.3300000000000001E-3</v>
      </c>
      <c r="E4663" s="88">
        <v>50900</v>
      </c>
      <c r="F4663" s="89">
        <f>+D4663*E4663</f>
        <v>169.49700000000001</v>
      </c>
    </row>
    <row r="4664" spans="1:6" ht="409.6" hidden="1" customHeight="1" x14ac:dyDescent="0.2"/>
    <row r="4665" spans="1:6" ht="25.5" customHeight="1" thickBot="1" x14ac:dyDescent="0.25">
      <c r="A4665" s="84" t="s">
        <v>5999</v>
      </c>
      <c r="B4665" s="85" t="s">
        <v>6000</v>
      </c>
      <c r="C4665" s="86" t="s">
        <v>9</v>
      </c>
      <c r="D4665" s="87">
        <v>5.5599999999999998E-3</v>
      </c>
      <c r="E4665" s="88">
        <v>105565</v>
      </c>
      <c r="F4665" s="89">
        <f>+D4665*E4665</f>
        <v>586.94139999999993</v>
      </c>
    </row>
    <row r="4666" spans="1:6" ht="409.6" hidden="1" customHeight="1" x14ac:dyDescent="0.2"/>
    <row r="4667" spans="1:6" ht="13.5" customHeight="1" thickBot="1" x14ac:dyDescent="0.25">
      <c r="A4667" s="90" t="s">
        <v>4883</v>
      </c>
      <c r="B4667" s="91"/>
      <c r="C4667" s="92">
        <v>75.962577807596205</v>
      </c>
      <c r="D4667" s="91"/>
      <c r="E4667" s="93" t="s">
        <v>4884</v>
      </c>
      <c r="F4667" s="94">
        <v>20380</v>
      </c>
    </row>
    <row r="4668" spans="1:6" ht="0.2" customHeight="1" x14ac:dyDescent="0.2"/>
    <row r="4669" spans="1:6" ht="12.75" customHeight="1" x14ac:dyDescent="0.2">
      <c r="A4669" s="80" t="s">
        <v>4871</v>
      </c>
      <c r="B4669" s="81" t="s">
        <v>4885</v>
      </c>
      <c r="C4669" s="82" t="s">
        <v>4870</v>
      </c>
      <c r="D4669" s="82" t="s">
        <v>4873</v>
      </c>
      <c r="E4669" s="82" t="s">
        <v>4874</v>
      </c>
      <c r="F4669" s="83" t="s">
        <v>4875</v>
      </c>
    </row>
    <row r="4670" spans="1:6" ht="409.6" hidden="1" customHeight="1" x14ac:dyDescent="0.2"/>
    <row r="4671" spans="1:6" ht="25.5" customHeight="1" thickBot="1" x14ac:dyDescent="0.25">
      <c r="A4671" s="84" t="s">
        <v>6003</v>
      </c>
      <c r="B4671" s="85" t="s">
        <v>6004</v>
      </c>
      <c r="C4671" s="86" t="s">
        <v>4888</v>
      </c>
      <c r="D4671" s="87">
        <v>3.3329999999999999E-2</v>
      </c>
      <c r="E4671" s="88">
        <v>184277</v>
      </c>
      <c r="F4671" s="89">
        <f>+D4671*E4671</f>
        <v>6141.9524099999999</v>
      </c>
    </row>
    <row r="4672" spans="1:6" ht="409.6" hidden="1" customHeight="1" x14ac:dyDescent="0.2"/>
    <row r="4673" spans="1:6" ht="13.5" customHeight="1" thickBot="1" x14ac:dyDescent="0.25">
      <c r="A4673" s="90" t="s">
        <v>4893</v>
      </c>
      <c r="B4673" s="91"/>
      <c r="C4673" s="92">
        <v>22.8931380222893</v>
      </c>
      <c r="D4673" s="91"/>
      <c r="E4673" s="93" t="s">
        <v>4884</v>
      </c>
      <c r="F4673" s="94">
        <v>6142</v>
      </c>
    </row>
    <row r="4674" spans="1:6" ht="0.2" customHeight="1" x14ac:dyDescent="0.2"/>
    <row r="4675" spans="1:6" ht="12.75" customHeight="1" x14ac:dyDescent="0.2">
      <c r="A4675" s="80" t="s">
        <v>4871</v>
      </c>
      <c r="B4675" s="81" t="s">
        <v>4894</v>
      </c>
      <c r="C4675" s="82" t="s">
        <v>4870</v>
      </c>
      <c r="D4675" s="82" t="s">
        <v>4873</v>
      </c>
      <c r="E4675" s="82" t="s">
        <v>4874</v>
      </c>
      <c r="F4675" s="83" t="s">
        <v>4875</v>
      </c>
    </row>
    <row r="4676" spans="1:6" ht="409.6" hidden="1" customHeight="1" x14ac:dyDescent="0.2"/>
    <row r="4677" spans="1:6" ht="25.5" customHeight="1" thickBot="1" x14ac:dyDescent="0.25">
      <c r="A4677" s="84" t="s">
        <v>4895</v>
      </c>
      <c r="B4677" s="85" t="s">
        <v>4896</v>
      </c>
      <c r="C4677" s="86" t="s">
        <v>4897</v>
      </c>
      <c r="D4677" s="87">
        <v>0.05</v>
      </c>
      <c r="E4677" s="88">
        <v>6142</v>
      </c>
      <c r="F4677" s="89">
        <f>+D4677*E4677</f>
        <v>307.10000000000002</v>
      </c>
    </row>
    <row r="4678" spans="1:6" ht="409.6" hidden="1" customHeight="1" x14ac:dyDescent="0.2"/>
    <row r="4679" spans="1:6" ht="13.5" customHeight="1" thickBot="1" x14ac:dyDescent="0.25">
      <c r="A4679" s="90" t="s">
        <v>4898</v>
      </c>
      <c r="B4679" s="91"/>
      <c r="C4679" s="92">
        <v>1.14428417011443</v>
      </c>
      <c r="D4679" s="91"/>
      <c r="E4679" s="93" t="s">
        <v>4884</v>
      </c>
      <c r="F4679" s="94">
        <v>307</v>
      </c>
    </row>
    <row r="4680" spans="1:6" ht="0.2" customHeight="1" thickBot="1" x14ac:dyDescent="0.25"/>
    <row r="4681" spans="1:6" ht="12.75" customHeight="1" thickBot="1" x14ac:dyDescent="0.3">
      <c r="A4681" s="157" t="s">
        <v>4909</v>
      </c>
      <c r="B4681" s="158"/>
      <c r="C4681" s="158"/>
      <c r="D4681" s="158"/>
      <c r="E4681" s="159">
        <v>26829</v>
      </c>
      <c r="F4681" s="160"/>
    </row>
    <row r="4682" spans="1:6" ht="12.75" customHeight="1" x14ac:dyDescent="0.2"/>
    <row r="4683" spans="1:6" ht="12.75" customHeight="1" x14ac:dyDescent="0.2"/>
    <row r="4684" spans="1:6" ht="409.6" hidden="1" customHeight="1" x14ac:dyDescent="0.2"/>
    <row r="4685" spans="1:6" ht="12.75" customHeight="1" x14ac:dyDescent="0.25">
      <c r="A4685" s="144" t="s">
        <v>4868</v>
      </c>
      <c r="B4685" s="145"/>
      <c r="C4685" s="145"/>
      <c r="D4685" s="145"/>
      <c r="E4685" s="146"/>
      <c r="F4685" s="147"/>
    </row>
    <row r="4686" spans="1:6" ht="12.75" customHeight="1" x14ac:dyDescent="0.2">
      <c r="A4686" s="138" t="s">
        <v>4822</v>
      </c>
      <c r="B4686" s="139"/>
      <c r="C4686" s="139"/>
      <c r="D4686" s="140"/>
      <c r="E4686" s="76" t="s">
        <v>4869</v>
      </c>
      <c r="F4686" s="77" t="s">
        <v>4870</v>
      </c>
    </row>
    <row r="4687" spans="1:6" ht="12.75" customHeight="1" x14ac:dyDescent="0.2">
      <c r="A4687" s="141"/>
      <c r="B4687" s="142"/>
      <c r="C4687" s="142"/>
      <c r="D4687" s="143"/>
      <c r="E4687" s="78" t="s">
        <v>9094</v>
      </c>
      <c r="F4687" s="79" t="s">
        <v>263</v>
      </c>
    </row>
    <row r="4688" spans="1:6" ht="409.6" hidden="1" customHeight="1" x14ac:dyDescent="0.2"/>
    <row r="4689" spans="1:6" ht="12.75" customHeight="1" x14ac:dyDescent="0.2">
      <c r="A4689" s="80" t="s">
        <v>4871</v>
      </c>
      <c r="B4689" s="81" t="s">
        <v>4872</v>
      </c>
      <c r="C4689" s="82" t="s">
        <v>4870</v>
      </c>
      <c r="D4689" s="82" t="s">
        <v>4873</v>
      </c>
      <c r="E4689" s="82" t="s">
        <v>4874</v>
      </c>
      <c r="F4689" s="83" t="s">
        <v>4875</v>
      </c>
    </row>
    <row r="4690" spans="1:6" ht="409.6" hidden="1" customHeight="1" x14ac:dyDescent="0.2"/>
    <row r="4691" spans="1:6" ht="25.5" customHeight="1" x14ac:dyDescent="0.2">
      <c r="A4691" s="84" t="s">
        <v>8292</v>
      </c>
      <c r="B4691" s="85" t="s">
        <v>8293</v>
      </c>
      <c r="C4691" s="86" t="s">
        <v>9</v>
      </c>
      <c r="D4691" s="87">
        <v>6.6669999999999993E-2</v>
      </c>
      <c r="E4691" s="88">
        <v>40718</v>
      </c>
      <c r="F4691" s="89">
        <f>+D4691*E4691</f>
        <v>2714.6690599999997</v>
      </c>
    </row>
    <row r="4692" spans="1:6" ht="409.6" hidden="1" customHeight="1" x14ac:dyDescent="0.2"/>
    <row r="4693" spans="1:6" ht="25.5" customHeight="1" x14ac:dyDescent="0.2">
      <c r="A4693" s="84" t="s">
        <v>8294</v>
      </c>
      <c r="B4693" s="85" t="s">
        <v>8295</v>
      </c>
      <c r="C4693" s="86" t="s">
        <v>9</v>
      </c>
      <c r="D4693" s="87">
        <v>0.05</v>
      </c>
      <c r="E4693" s="88">
        <v>13708</v>
      </c>
      <c r="F4693" s="89">
        <f>+D4693*E4693</f>
        <v>685.40000000000009</v>
      </c>
    </row>
    <row r="4694" spans="1:6" ht="409.6" hidden="1" customHeight="1" x14ac:dyDescent="0.2"/>
    <row r="4695" spans="1:6" ht="25.5" customHeight="1" x14ac:dyDescent="0.2">
      <c r="A4695" s="84" t="s">
        <v>8296</v>
      </c>
      <c r="B4695" s="85" t="s">
        <v>8297</v>
      </c>
      <c r="C4695" s="86" t="s">
        <v>263</v>
      </c>
      <c r="D4695" s="87">
        <v>1.05</v>
      </c>
      <c r="E4695" s="88">
        <v>39560</v>
      </c>
      <c r="F4695" s="89">
        <f>+D4695*E4695</f>
        <v>41538</v>
      </c>
    </row>
    <row r="4696" spans="1:6" ht="409.6" hidden="1" customHeight="1" x14ac:dyDescent="0.2"/>
    <row r="4697" spans="1:6" ht="25.5" customHeight="1" x14ac:dyDescent="0.2">
      <c r="A4697" s="84" t="s">
        <v>6001</v>
      </c>
      <c r="B4697" s="85" t="s">
        <v>6002</v>
      </c>
      <c r="C4697" s="86" t="s">
        <v>9</v>
      </c>
      <c r="D4697" s="87">
        <v>3.3300000000000001E-3</v>
      </c>
      <c r="E4697" s="88">
        <v>50900</v>
      </c>
      <c r="F4697" s="89">
        <f>+D4697*E4697</f>
        <v>169.49700000000001</v>
      </c>
    </row>
    <row r="4698" spans="1:6" ht="409.6" hidden="1" customHeight="1" x14ac:dyDescent="0.2"/>
    <row r="4699" spans="1:6" ht="25.5" customHeight="1" thickBot="1" x14ac:dyDescent="0.25">
      <c r="A4699" s="84" t="s">
        <v>5999</v>
      </c>
      <c r="B4699" s="85" t="s">
        <v>6000</v>
      </c>
      <c r="C4699" s="86" t="s">
        <v>9</v>
      </c>
      <c r="D4699" s="87">
        <v>5.5599999999999998E-3</v>
      </c>
      <c r="E4699" s="88">
        <v>105565</v>
      </c>
      <c r="F4699" s="89">
        <f>+D4699*E4699</f>
        <v>586.94139999999993</v>
      </c>
    </row>
    <row r="4700" spans="1:6" ht="409.6" hidden="1" customHeight="1" x14ac:dyDescent="0.2"/>
    <row r="4701" spans="1:6" ht="13.5" customHeight="1" thickBot="1" x14ac:dyDescent="0.25">
      <c r="A4701" s="90" t="s">
        <v>4883</v>
      </c>
      <c r="B4701" s="91"/>
      <c r="C4701" s="92">
        <v>88.300997139986094</v>
      </c>
      <c r="D4701" s="91"/>
      <c r="E4701" s="93" t="s">
        <v>4884</v>
      </c>
      <c r="F4701" s="94">
        <v>45694</v>
      </c>
    </row>
    <row r="4702" spans="1:6" ht="0.2" customHeight="1" x14ac:dyDescent="0.2"/>
    <row r="4703" spans="1:6" ht="12.75" customHeight="1" x14ac:dyDescent="0.2">
      <c r="A4703" s="80" t="s">
        <v>4871</v>
      </c>
      <c r="B4703" s="81" t="s">
        <v>4885</v>
      </c>
      <c r="C4703" s="82" t="s">
        <v>4870</v>
      </c>
      <c r="D4703" s="82" t="s">
        <v>4873</v>
      </c>
      <c r="E4703" s="82" t="s">
        <v>4874</v>
      </c>
      <c r="F4703" s="83" t="s">
        <v>4875</v>
      </c>
    </row>
    <row r="4704" spans="1:6" ht="409.6" hidden="1" customHeight="1" x14ac:dyDescent="0.2"/>
    <row r="4705" spans="1:6" ht="25.5" customHeight="1" thickBot="1" x14ac:dyDescent="0.25">
      <c r="A4705" s="84" t="s">
        <v>4912</v>
      </c>
      <c r="B4705" s="85" t="s">
        <v>4913</v>
      </c>
      <c r="C4705" s="86" t="s">
        <v>4888</v>
      </c>
      <c r="D4705" s="87">
        <v>3.1289999999999998E-2</v>
      </c>
      <c r="E4705" s="88">
        <v>184277</v>
      </c>
      <c r="F4705" s="89">
        <f>+D4705*E4705</f>
        <v>5766.0273299999999</v>
      </c>
    </row>
    <row r="4706" spans="1:6" ht="409.6" hidden="1" customHeight="1" x14ac:dyDescent="0.2"/>
    <row r="4707" spans="1:6" ht="13.5" customHeight="1" thickBot="1" x14ac:dyDescent="0.25">
      <c r="A4707" s="90" t="s">
        <v>4893</v>
      </c>
      <c r="B4707" s="91"/>
      <c r="C4707" s="92">
        <v>11.1424596119657</v>
      </c>
      <c r="D4707" s="91"/>
      <c r="E4707" s="93" t="s">
        <v>4884</v>
      </c>
      <c r="F4707" s="94">
        <v>5766</v>
      </c>
    </row>
    <row r="4708" spans="1:6" ht="0.2" customHeight="1" x14ac:dyDescent="0.2"/>
    <row r="4709" spans="1:6" ht="12.75" customHeight="1" x14ac:dyDescent="0.2">
      <c r="A4709" s="80" t="s">
        <v>4871</v>
      </c>
      <c r="B4709" s="81" t="s">
        <v>4894</v>
      </c>
      <c r="C4709" s="82" t="s">
        <v>4870</v>
      </c>
      <c r="D4709" s="82" t="s">
        <v>4873</v>
      </c>
      <c r="E4709" s="82" t="s">
        <v>4874</v>
      </c>
      <c r="F4709" s="83" t="s">
        <v>4875</v>
      </c>
    </row>
    <row r="4710" spans="1:6" ht="409.6" hidden="1" customHeight="1" x14ac:dyDescent="0.2"/>
    <row r="4711" spans="1:6" ht="25.5" customHeight="1" thickBot="1" x14ac:dyDescent="0.25">
      <c r="A4711" s="84" t="s">
        <v>4895</v>
      </c>
      <c r="B4711" s="85" t="s">
        <v>4896</v>
      </c>
      <c r="C4711" s="86" t="s">
        <v>4897</v>
      </c>
      <c r="D4711" s="87">
        <v>0.05</v>
      </c>
      <c r="E4711" s="88">
        <v>5766</v>
      </c>
      <c r="F4711" s="89">
        <f>+D4711*E4711</f>
        <v>288.3</v>
      </c>
    </row>
    <row r="4712" spans="1:6" ht="409.6" hidden="1" customHeight="1" x14ac:dyDescent="0.2"/>
    <row r="4713" spans="1:6" ht="13.5" customHeight="1" thickBot="1" x14ac:dyDescent="0.25">
      <c r="A4713" s="90" t="s">
        <v>4898</v>
      </c>
      <c r="B4713" s="91"/>
      <c r="C4713" s="92">
        <v>0.55654324804823396</v>
      </c>
      <c r="D4713" s="91"/>
      <c r="E4713" s="93" t="s">
        <v>4884</v>
      </c>
      <c r="F4713" s="94">
        <v>288</v>
      </c>
    </row>
    <row r="4714" spans="1:6" ht="0.2" customHeight="1" thickBot="1" x14ac:dyDescent="0.25"/>
    <row r="4715" spans="1:6" ht="12.75" customHeight="1" thickBot="1" x14ac:dyDescent="0.3">
      <c r="A4715" s="157" t="s">
        <v>4909</v>
      </c>
      <c r="B4715" s="158"/>
      <c r="C4715" s="158"/>
      <c r="D4715" s="158"/>
      <c r="E4715" s="159">
        <v>51748</v>
      </c>
      <c r="F4715" s="160"/>
    </row>
    <row r="4716" spans="1:6" ht="12.75" customHeight="1" x14ac:dyDescent="0.2"/>
    <row r="4717" spans="1:6" ht="12.75" customHeight="1" x14ac:dyDescent="0.2"/>
    <row r="4718" spans="1:6" ht="409.6" hidden="1" customHeight="1" x14ac:dyDescent="0.2"/>
    <row r="4719" spans="1:6" ht="12.75" customHeight="1" x14ac:dyDescent="0.25">
      <c r="A4719" s="144" t="s">
        <v>4868</v>
      </c>
      <c r="B4719" s="145"/>
      <c r="C4719" s="145"/>
      <c r="D4719" s="145"/>
      <c r="E4719" s="146"/>
      <c r="F4719" s="147"/>
    </row>
    <row r="4720" spans="1:6" ht="12.75" customHeight="1" x14ac:dyDescent="0.2">
      <c r="A4720" s="138" t="s">
        <v>4823</v>
      </c>
      <c r="B4720" s="139"/>
      <c r="C4720" s="139"/>
      <c r="D4720" s="140"/>
      <c r="E4720" s="76" t="s">
        <v>4869</v>
      </c>
      <c r="F4720" s="77" t="s">
        <v>4870</v>
      </c>
    </row>
    <row r="4721" spans="1:6" ht="12.75" customHeight="1" x14ac:dyDescent="0.2">
      <c r="A4721" s="141"/>
      <c r="B4721" s="142"/>
      <c r="C4721" s="142"/>
      <c r="D4721" s="143"/>
      <c r="E4721" s="78" t="s">
        <v>9095</v>
      </c>
      <c r="F4721" s="79" t="s">
        <v>263</v>
      </c>
    </row>
    <row r="4722" spans="1:6" ht="409.6" hidden="1" customHeight="1" x14ac:dyDescent="0.2"/>
    <row r="4723" spans="1:6" ht="12.75" customHeight="1" x14ac:dyDescent="0.2">
      <c r="A4723" s="80" t="s">
        <v>4871</v>
      </c>
      <c r="B4723" s="81" t="s">
        <v>4872</v>
      </c>
      <c r="C4723" s="82" t="s">
        <v>4870</v>
      </c>
      <c r="D4723" s="82" t="s">
        <v>4873</v>
      </c>
      <c r="E4723" s="82" t="s">
        <v>4874</v>
      </c>
      <c r="F4723" s="83" t="s">
        <v>4875</v>
      </c>
    </row>
    <row r="4724" spans="1:6" ht="409.6" hidden="1" customHeight="1" x14ac:dyDescent="0.2"/>
    <row r="4725" spans="1:6" ht="25.5" customHeight="1" x14ac:dyDescent="0.2">
      <c r="A4725" s="84" t="s">
        <v>7719</v>
      </c>
      <c r="B4725" s="85" t="s">
        <v>7720</v>
      </c>
      <c r="C4725" s="86" t="s">
        <v>263</v>
      </c>
      <c r="D4725" s="87">
        <v>1</v>
      </c>
      <c r="E4725" s="88">
        <v>60</v>
      </c>
      <c r="F4725" s="89">
        <f>+D4725*E4725</f>
        <v>60</v>
      </c>
    </row>
    <row r="4726" spans="1:6" ht="409.6" hidden="1" customHeight="1" x14ac:dyDescent="0.2"/>
    <row r="4727" spans="1:6" ht="25.5" customHeight="1" x14ac:dyDescent="0.2">
      <c r="A4727" s="84" t="s">
        <v>8298</v>
      </c>
      <c r="B4727" s="85" t="s">
        <v>8299</v>
      </c>
      <c r="C4727" s="86" t="s">
        <v>263</v>
      </c>
      <c r="D4727" s="87">
        <v>1.05</v>
      </c>
      <c r="E4727" s="88">
        <v>31790</v>
      </c>
      <c r="F4727" s="89">
        <f>+D4727*E4727</f>
        <v>33379.5</v>
      </c>
    </row>
    <row r="4728" spans="1:6" ht="409.6" hidden="1" customHeight="1" x14ac:dyDescent="0.2"/>
    <row r="4729" spans="1:6" ht="25.5" customHeight="1" thickBot="1" x14ac:dyDescent="0.25">
      <c r="A4729" s="84" t="s">
        <v>8256</v>
      </c>
      <c r="B4729" s="85" t="s">
        <v>8257</v>
      </c>
      <c r="C4729" s="86" t="s">
        <v>1212</v>
      </c>
      <c r="D4729" s="87">
        <v>0.02</v>
      </c>
      <c r="E4729" s="88">
        <v>6200</v>
      </c>
      <c r="F4729" s="89">
        <f>+D4729*E4729</f>
        <v>124</v>
      </c>
    </row>
    <row r="4730" spans="1:6" ht="409.6" hidden="1" customHeight="1" x14ac:dyDescent="0.2"/>
    <row r="4731" spans="1:6" ht="13.5" customHeight="1" thickBot="1" x14ac:dyDescent="0.25">
      <c r="A4731" s="90" t="s">
        <v>4883</v>
      </c>
      <c r="B4731" s="91"/>
      <c r="C4731" s="92">
        <v>95.754878466278697</v>
      </c>
      <c r="D4731" s="91"/>
      <c r="E4731" s="93" t="s">
        <v>4884</v>
      </c>
      <c r="F4731" s="94">
        <v>33564</v>
      </c>
    </row>
    <row r="4732" spans="1:6" ht="0.2" customHeight="1" x14ac:dyDescent="0.2"/>
    <row r="4733" spans="1:6" ht="12.75" customHeight="1" x14ac:dyDescent="0.2">
      <c r="A4733" s="80" t="s">
        <v>4871</v>
      </c>
      <c r="B4733" s="81" t="s">
        <v>4885</v>
      </c>
      <c r="C4733" s="82" t="s">
        <v>4870</v>
      </c>
      <c r="D4733" s="82" t="s">
        <v>4873</v>
      </c>
      <c r="E4733" s="82" t="s">
        <v>4874</v>
      </c>
      <c r="F4733" s="83" t="s">
        <v>4875</v>
      </c>
    </row>
    <row r="4734" spans="1:6" ht="409.6" hidden="1" customHeight="1" x14ac:dyDescent="0.2"/>
    <row r="4735" spans="1:6" ht="25.5" customHeight="1" thickBot="1" x14ac:dyDescent="0.25">
      <c r="A4735" s="84" t="s">
        <v>4912</v>
      </c>
      <c r="B4735" s="85" t="s">
        <v>4913</v>
      </c>
      <c r="C4735" s="86" t="s">
        <v>4888</v>
      </c>
      <c r="D4735" s="87">
        <v>7.6899999999999998E-3</v>
      </c>
      <c r="E4735" s="88">
        <v>184277</v>
      </c>
      <c r="F4735" s="89">
        <f>+D4735*E4735</f>
        <v>1417.09013</v>
      </c>
    </row>
    <row r="4736" spans="1:6" ht="409.6" hidden="1" customHeight="1" x14ac:dyDescent="0.2"/>
    <row r="4737" spans="1:6" ht="13.5" customHeight="1" thickBot="1" x14ac:dyDescent="0.25">
      <c r="A4737" s="90" t="s">
        <v>4893</v>
      </c>
      <c r="B4737" s="91"/>
      <c r="C4737" s="92">
        <v>4.0425653315074701</v>
      </c>
      <c r="D4737" s="91"/>
      <c r="E4737" s="93" t="s">
        <v>4884</v>
      </c>
      <c r="F4737" s="94">
        <v>1417</v>
      </c>
    </row>
    <row r="4738" spans="1:6" ht="0.2" customHeight="1" x14ac:dyDescent="0.2"/>
    <row r="4739" spans="1:6" ht="12.75" customHeight="1" x14ac:dyDescent="0.2">
      <c r="A4739" s="80" t="s">
        <v>4871</v>
      </c>
      <c r="B4739" s="81" t="s">
        <v>4894</v>
      </c>
      <c r="C4739" s="82" t="s">
        <v>4870</v>
      </c>
      <c r="D4739" s="82" t="s">
        <v>4873</v>
      </c>
      <c r="E4739" s="82" t="s">
        <v>4874</v>
      </c>
      <c r="F4739" s="83" t="s">
        <v>4875</v>
      </c>
    </row>
    <row r="4740" spans="1:6" ht="409.6" hidden="1" customHeight="1" x14ac:dyDescent="0.2"/>
    <row r="4741" spans="1:6" ht="25.5" customHeight="1" thickBot="1" x14ac:dyDescent="0.25">
      <c r="A4741" s="84" t="s">
        <v>4895</v>
      </c>
      <c r="B4741" s="85" t="s">
        <v>4896</v>
      </c>
      <c r="C4741" s="86" t="s">
        <v>4897</v>
      </c>
      <c r="D4741" s="87">
        <v>0.05</v>
      </c>
      <c r="E4741" s="88">
        <v>1417</v>
      </c>
      <c r="F4741" s="89">
        <f>+D4741*E4741</f>
        <v>70.850000000000009</v>
      </c>
    </row>
    <row r="4742" spans="1:6" ht="409.6" hidden="1" customHeight="1" x14ac:dyDescent="0.2"/>
    <row r="4743" spans="1:6" ht="13.5" customHeight="1" thickBot="1" x14ac:dyDescent="0.25">
      <c r="A4743" s="90" t="s">
        <v>4898</v>
      </c>
      <c r="B4743" s="91"/>
      <c r="C4743" s="92">
        <v>0.20255620221385401</v>
      </c>
      <c r="D4743" s="91"/>
      <c r="E4743" s="93" t="s">
        <v>4884</v>
      </c>
      <c r="F4743" s="94">
        <v>71</v>
      </c>
    </row>
    <row r="4744" spans="1:6" ht="0.2" customHeight="1" thickBot="1" x14ac:dyDescent="0.25"/>
    <row r="4745" spans="1:6" ht="12.75" customHeight="1" thickBot="1" x14ac:dyDescent="0.3">
      <c r="A4745" s="157" t="s">
        <v>4909</v>
      </c>
      <c r="B4745" s="158"/>
      <c r="C4745" s="158"/>
      <c r="D4745" s="158"/>
      <c r="E4745" s="159">
        <v>35052</v>
      </c>
      <c r="F4745" s="160"/>
    </row>
    <row r="4746" spans="1:6" ht="12.75" customHeight="1" x14ac:dyDescent="0.2"/>
    <row r="4747" spans="1:6" ht="12.75" customHeight="1" x14ac:dyDescent="0.2"/>
    <row r="4748" spans="1:6" ht="409.6" hidden="1" customHeight="1" x14ac:dyDescent="0.2"/>
    <row r="4749" spans="1:6" ht="12.75" customHeight="1" x14ac:dyDescent="0.25">
      <c r="A4749" s="144" t="s">
        <v>4868</v>
      </c>
      <c r="B4749" s="145"/>
      <c r="C4749" s="145"/>
      <c r="D4749" s="145"/>
      <c r="E4749" s="146"/>
      <c r="F4749" s="147"/>
    </row>
    <row r="4750" spans="1:6" ht="12.75" customHeight="1" x14ac:dyDescent="0.2">
      <c r="A4750" s="138" t="s">
        <v>4824</v>
      </c>
      <c r="B4750" s="139"/>
      <c r="C4750" s="139"/>
      <c r="D4750" s="140"/>
      <c r="E4750" s="76" t="s">
        <v>4869</v>
      </c>
      <c r="F4750" s="77" t="s">
        <v>4870</v>
      </c>
    </row>
    <row r="4751" spans="1:6" ht="12.75" customHeight="1" x14ac:dyDescent="0.2">
      <c r="A4751" s="141"/>
      <c r="B4751" s="142"/>
      <c r="C4751" s="142"/>
      <c r="D4751" s="143"/>
      <c r="E4751" s="78" t="s">
        <v>9096</v>
      </c>
      <c r="F4751" s="79" t="s">
        <v>263</v>
      </c>
    </row>
    <row r="4752" spans="1:6" ht="409.6" hidden="1" customHeight="1" x14ac:dyDescent="0.2"/>
    <row r="4753" spans="1:6" ht="12.75" customHeight="1" x14ac:dyDescent="0.2">
      <c r="A4753" s="80" t="s">
        <v>4871</v>
      </c>
      <c r="B4753" s="81" t="s">
        <v>4872</v>
      </c>
      <c r="C4753" s="82" t="s">
        <v>4870</v>
      </c>
      <c r="D4753" s="82" t="s">
        <v>4873</v>
      </c>
      <c r="E4753" s="82" t="s">
        <v>4874</v>
      </c>
      <c r="F4753" s="83" t="s">
        <v>4875</v>
      </c>
    </row>
    <row r="4754" spans="1:6" ht="409.6" hidden="1" customHeight="1" x14ac:dyDescent="0.2"/>
    <row r="4755" spans="1:6" ht="25.5" customHeight="1" x14ac:dyDescent="0.2">
      <c r="A4755" s="84" t="s">
        <v>7719</v>
      </c>
      <c r="B4755" s="85" t="s">
        <v>7720</v>
      </c>
      <c r="C4755" s="86" t="s">
        <v>263</v>
      </c>
      <c r="D4755" s="87">
        <v>1</v>
      </c>
      <c r="E4755" s="88">
        <v>60</v>
      </c>
      <c r="F4755" s="89">
        <f>+D4755*E4755</f>
        <v>60</v>
      </c>
    </row>
    <row r="4756" spans="1:6" ht="409.6" hidden="1" customHeight="1" x14ac:dyDescent="0.2"/>
    <row r="4757" spans="1:6" ht="25.5" customHeight="1" x14ac:dyDescent="0.2">
      <c r="A4757" s="84" t="s">
        <v>8300</v>
      </c>
      <c r="B4757" s="85" t="s">
        <v>8301</v>
      </c>
      <c r="C4757" s="86" t="s">
        <v>263</v>
      </c>
      <c r="D4757" s="87">
        <v>1.05</v>
      </c>
      <c r="E4757" s="88">
        <v>48815</v>
      </c>
      <c r="F4757" s="89">
        <f>+D4757*E4757</f>
        <v>51255.75</v>
      </c>
    </row>
    <row r="4758" spans="1:6" ht="409.6" hidden="1" customHeight="1" x14ac:dyDescent="0.2"/>
    <row r="4759" spans="1:6" ht="25.5" customHeight="1" thickBot="1" x14ac:dyDescent="0.25">
      <c r="A4759" s="84" t="s">
        <v>8256</v>
      </c>
      <c r="B4759" s="85" t="s">
        <v>8257</v>
      </c>
      <c r="C4759" s="86" t="s">
        <v>1212</v>
      </c>
      <c r="D4759" s="87">
        <v>0.02</v>
      </c>
      <c r="E4759" s="88">
        <v>6200</v>
      </c>
      <c r="F4759" s="89">
        <f>+D4759*E4759</f>
        <v>124</v>
      </c>
    </row>
    <row r="4760" spans="1:6" ht="409.6" hidden="1" customHeight="1" x14ac:dyDescent="0.2"/>
    <row r="4761" spans="1:6" ht="13.5" customHeight="1" thickBot="1" x14ac:dyDescent="0.25">
      <c r="A4761" s="90" t="s">
        <v>4883</v>
      </c>
      <c r="B4761" s="91"/>
      <c r="C4761" s="92">
        <v>96.693546871181795</v>
      </c>
      <c r="D4761" s="91"/>
      <c r="E4761" s="93" t="s">
        <v>4884</v>
      </c>
      <c r="F4761" s="94">
        <v>51440</v>
      </c>
    </row>
    <row r="4762" spans="1:6" ht="0.2" customHeight="1" x14ac:dyDescent="0.2"/>
    <row r="4763" spans="1:6" ht="12.75" customHeight="1" x14ac:dyDescent="0.2">
      <c r="A4763" s="80" t="s">
        <v>4871</v>
      </c>
      <c r="B4763" s="81" t="s">
        <v>4885</v>
      </c>
      <c r="C4763" s="82" t="s">
        <v>4870</v>
      </c>
      <c r="D4763" s="82" t="s">
        <v>4873</v>
      </c>
      <c r="E4763" s="82" t="s">
        <v>4874</v>
      </c>
      <c r="F4763" s="83" t="s">
        <v>4875</v>
      </c>
    </row>
    <row r="4764" spans="1:6" ht="409.6" hidden="1" customHeight="1" x14ac:dyDescent="0.2"/>
    <row r="4765" spans="1:6" ht="25.5" customHeight="1" thickBot="1" x14ac:dyDescent="0.25">
      <c r="A4765" s="84" t="s">
        <v>4912</v>
      </c>
      <c r="B4765" s="85" t="s">
        <v>4913</v>
      </c>
      <c r="C4765" s="86" t="s">
        <v>4888</v>
      </c>
      <c r="D4765" s="87">
        <v>9.0900000000000009E-3</v>
      </c>
      <c r="E4765" s="88">
        <v>184277</v>
      </c>
      <c r="F4765" s="89">
        <f>+D4765*E4765</f>
        <v>1675.0779300000002</v>
      </c>
    </row>
    <row r="4766" spans="1:6" ht="409.6" hidden="1" customHeight="1" x14ac:dyDescent="0.2"/>
    <row r="4767" spans="1:6" ht="13.5" customHeight="1" thickBot="1" x14ac:dyDescent="0.25">
      <c r="A4767" s="90" t="s">
        <v>4893</v>
      </c>
      <c r="B4767" s="91"/>
      <c r="C4767" s="92">
        <v>3.14855542397413</v>
      </c>
      <c r="D4767" s="91"/>
      <c r="E4767" s="93" t="s">
        <v>4884</v>
      </c>
      <c r="F4767" s="94">
        <v>1675</v>
      </c>
    </row>
    <row r="4768" spans="1:6" ht="0.2" customHeight="1" x14ac:dyDescent="0.2"/>
    <row r="4769" spans="1:6" ht="12.75" customHeight="1" x14ac:dyDescent="0.2">
      <c r="A4769" s="80" t="s">
        <v>4871</v>
      </c>
      <c r="B4769" s="81" t="s">
        <v>4894</v>
      </c>
      <c r="C4769" s="82" t="s">
        <v>4870</v>
      </c>
      <c r="D4769" s="82" t="s">
        <v>4873</v>
      </c>
      <c r="E4769" s="82" t="s">
        <v>4874</v>
      </c>
      <c r="F4769" s="83" t="s">
        <v>4875</v>
      </c>
    </row>
    <row r="4770" spans="1:6" ht="409.6" hidden="1" customHeight="1" x14ac:dyDescent="0.2"/>
    <row r="4771" spans="1:6" ht="25.5" customHeight="1" thickBot="1" x14ac:dyDescent="0.25">
      <c r="A4771" s="84" t="s">
        <v>4895</v>
      </c>
      <c r="B4771" s="85" t="s">
        <v>4896</v>
      </c>
      <c r="C4771" s="86" t="s">
        <v>4897</v>
      </c>
      <c r="D4771" s="87">
        <v>0.05</v>
      </c>
      <c r="E4771" s="88">
        <v>1675</v>
      </c>
      <c r="F4771" s="89">
        <f>+D4771*E4771</f>
        <v>83.75</v>
      </c>
    </row>
    <row r="4772" spans="1:6" ht="409.6" hidden="1" customHeight="1" x14ac:dyDescent="0.2"/>
    <row r="4773" spans="1:6" ht="13.5" customHeight="1" thickBot="1" x14ac:dyDescent="0.25">
      <c r="A4773" s="90" t="s">
        <v>4898</v>
      </c>
      <c r="B4773" s="91"/>
      <c r="C4773" s="92">
        <v>0.157897704844076</v>
      </c>
      <c r="D4773" s="91"/>
      <c r="E4773" s="93" t="s">
        <v>4884</v>
      </c>
      <c r="F4773" s="94">
        <v>84</v>
      </c>
    </row>
    <row r="4774" spans="1:6" ht="0.2" customHeight="1" thickBot="1" x14ac:dyDescent="0.25"/>
    <row r="4775" spans="1:6" ht="12.75" customHeight="1" thickBot="1" x14ac:dyDescent="0.3">
      <c r="A4775" s="157" t="s">
        <v>4909</v>
      </c>
      <c r="B4775" s="158"/>
      <c r="C4775" s="158"/>
      <c r="D4775" s="158"/>
      <c r="E4775" s="159">
        <v>53199</v>
      </c>
      <c r="F4775" s="160"/>
    </row>
    <row r="4776" spans="1:6" ht="12.75" customHeight="1" x14ac:dyDescent="0.2"/>
    <row r="4777" spans="1:6" ht="12.75" customHeight="1" x14ac:dyDescent="0.2"/>
    <row r="4778" spans="1:6" ht="409.6" hidden="1" customHeight="1" x14ac:dyDescent="0.2"/>
    <row r="4779" spans="1:6" ht="12.75" customHeight="1" x14ac:dyDescent="0.25">
      <c r="A4779" s="144" t="s">
        <v>4868</v>
      </c>
      <c r="B4779" s="145"/>
      <c r="C4779" s="145"/>
      <c r="D4779" s="145"/>
      <c r="E4779" s="146"/>
      <c r="F4779" s="147"/>
    </row>
    <row r="4780" spans="1:6" ht="12.75" customHeight="1" x14ac:dyDescent="0.2">
      <c r="A4780" s="138" t="s">
        <v>4825</v>
      </c>
      <c r="B4780" s="139"/>
      <c r="C4780" s="139"/>
      <c r="D4780" s="140"/>
      <c r="E4780" s="76" t="s">
        <v>4869</v>
      </c>
      <c r="F4780" s="77" t="s">
        <v>4870</v>
      </c>
    </row>
    <row r="4781" spans="1:6" ht="12.75" customHeight="1" x14ac:dyDescent="0.2">
      <c r="A4781" s="141"/>
      <c r="B4781" s="142"/>
      <c r="C4781" s="142"/>
      <c r="D4781" s="143"/>
      <c r="E4781" s="78" t="s">
        <v>9097</v>
      </c>
      <c r="F4781" s="79" t="s">
        <v>263</v>
      </c>
    </row>
    <row r="4782" spans="1:6" ht="409.6" hidden="1" customHeight="1" x14ac:dyDescent="0.2"/>
    <row r="4783" spans="1:6" ht="12.75" customHeight="1" x14ac:dyDescent="0.2">
      <c r="A4783" s="80" t="s">
        <v>4871</v>
      </c>
      <c r="B4783" s="81" t="s">
        <v>4872</v>
      </c>
      <c r="C4783" s="82" t="s">
        <v>4870</v>
      </c>
      <c r="D4783" s="82" t="s">
        <v>4873</v>
      </c>
      <c r="E4783" s="82" t="s">
        <v>4874</v>
      </c>
      <c r="F4783" s="83" t="s">
        <v>4875</v>
      </c>
    </row>
    <row r="4784" spans="1:6" ht="409.6" hidden="1" customHeight="1" x14ac:dyDescent="0.2"/>
    <row r="4785" spans="1:6" ht="25.5" customHeight="1" x14ac:dyDescent="0.2">
      <c r="A4785" s="84" t="s">
        <v>7719</v>
      </c>
      <c r="B4785" s="85" t="s">
        <v>7720</v>
      </c>
      <c r="C4785" s="86" t="s">
        <v>263</v>
      </c>
      <c r="D4785" s="87">
        <v>1</v>
      </c>
      <c r="E4785" s="88">
        <v>60</v>
      </c>
      <c r="F4785" s="89">
        <f>+D4785*E4785</f>
        <v>60</v>
      </c>
    </row>
    <row r="4786" spans="1:6" ht="409.6" hidden="1" customHeight="1" x14ac:dyDescent="0.2"/>
    <row r="4787" spans="1:6" ht="25.5" customHeight="1" x14ac:dyDescent="0.2">
      <c r="A4787" s="84" t="s">
        <v>8256</v>
      </c>
      <c r="B4787" s="85" t="s">
        <v>8257</v>
      </c>
      <c r="C4787" s="86" t="s">
        <v>1212</v>
      </c>
      <c r="D4787" s="87">
        <v>0.02</v>
      </c>
      <c r="E4787" s="88">
        <v>6200</v>
      </c>
      <c r="F4787" s="89">
        <f>+D4787*E4787</f>
        <v>124</v>
      </c>
    </row>
    <row r="4788" spans="1:6" ht="409.6" hidden="1" customHeight="1" x14ac:dyDescent="0.2"/>
    <row r="4789" spans="1:6" ht="25.5" customHeight="1" thickBot="1" x14ac:dyDescent="0.25">
      <c r="A4789" s="84" t="s">
        <v>8302</v>
      </c>
      <c r="B4789" s="85" t="s">
        <v>8303</v>
      </c>
      <c r="C4789" s="86" t="s">
        <v>263</v>
      </c>
      <c r="D4789" s="87">
        <v>1.05</v>
      </c>
      <c r="E4789" s="88">
        <v>38382</v>
      </c>
      <c r="F4789" s="89">
        <f>+D4789*E4789</f>
        <v>40301.1</v>
      </c>
    </row>
    <row r="4790" spans="1:6" ht="409.6" hidden="1" customHeight="1" x14ac:dyDescent="0.2"/>
    <row r="4791" spans="1:6" ht="13.5" customHeight="1" thickBot="1" x14ac:dyDescent="0.25">
      <c r="A4791" s="90" t="s">
        <v>4883</v>
      </c>
      <c r="B4791" s="91"/>
      <c r="C4791" s="92">
        <v>96.454863841040705</v>
      </c>
      <c r="D4791" s="91"/>
      <c r="E4791" s="93" t="s">
        <v>4884</v>
      </c>
      <c r="F4791" s="94">
        <v>40485</v>
      </c>
    </row>
    <row r="4792" spans="1:6" ht="0.2" customHeight="1" x14ac:dyDescent="0.2"/>
    <row r="4793" spans="1:6" ht="12.75" customHeight="1" x14ac:dyDescent="0.2">
      <c r="A4793" s="80" t="s">
        <v>4871</v>
      </c>
      <c r="B4793" s="81" t="s">
        <v>4885</v>
      </c>
      <c r="C4793" s="82" t="s">
        <v>4870</v>
      </c>
      <c r="D4793" s="82" t="s">
        <v>4873</v>
      </c>
      <c r="E4793" s="82" t="s">
        <v>4874</v>
      </c>
      <c r="F4793" s="83" t="s">
        <v>4875</v>
      </c>
    </row>
    <row r="4794" spans="1:6" ht="409.6" hidden="1" customHeight="1" x14ac:dyDescent="0.2"/>
    <row r="4795" spans="1:6" ht="25.5" customHeight="1" thickBot="1" x14ac:dyDescent="0.25">
      <c r="A4795" s="84" t="s">
        <v>4912</v>
      </c>
      <c r="B4795" s="85" t="s">
        <v>4913</v>
      </c>
      <c r="C4795" s="86" t="s">
        <v>4888</v>
      </c>
      <c r="D4795" s="87">
        <v>7.6899999999999998E-3</v>
      </c>
      <c r="E4795" s="88">
        <v>184277</v>
      </c>
      <c r="F4795" s="89">
        <f>+D4795*E4795</f>
        <v>1417.09013</v>
      </c>
    </row>
    <row r="4796" spans="1:6" ht="409.6" hidden="1" customHeight="1" x14ac:dyDescent="0.2"/>
    <row r="4797" spans="1:6" ht="13.5" customHeight="1" thickBot="1" x14ac:dyDescent="0.25">
      <c r="A4797" s="90" t="s">
        <v>4893</v>
      </c>
      <c r="B4797" s="91"/>
      <c r="C4797" s="92">
        <v>3.3759797965358702</v>
      </c>
      <c r="D4797" s="91"/>
      <c r="E4797" s="93" t="s">
        <v>4884</v>
      </c>
      <c r="F4797" s="94">
        <v>1417</v>
      </c>
    </row>
    <row r="4798" spans="1:6" ht="0.2" customHeight="1" x14ac:dyDescent="0.2"/>
    <row r="4799" spans="1:6" ht="12.75" customHeight="1" x14ac:dyDescent="0.2">
      <c r="A4799" s="80" t="s">
        <v>4871</v>
      </c>
      <c r="B4799" s="81" t="s">
        <v>4894</v>
      </c>
      <c r="C4799" s="82" t="s">
        <v>4870</v>
      </c>
      <c r="D4799" s="82" t="s">
        <v>4873</v>
      </c>
      <c r="E4799" s="82" t="s">
        <v>4874</v>
      </c>
      <c r="F4799" s="83" t="s">
        <v>4875</v>
      </c>
    </row>
    <row r="4800" spans="1:6" ht="409.6" hidden="1" customHeight="1" x14ac:dyDescent="0.2"/>
    <row r="4801" spans="1:6" ht="25.5" customHeight="1" thickBot="1" x14ac:dyDescent="0.25">
      <c r="A4801" s="84" t="s">
        <v>4895</v>
      </c>
      <c r="B4801" s="85" t="s">
        <v>4896</v>
      </c>
      <c r="C4801" s="86" t="s">
        <v>4897</v>
      </c>
      <c r="D4801" s="87">
        <v>0.05</v>
      </c>
      <c r="E4801" s="88">
        <v>1417</v>
      </c>
      <c r="F4801" s="89">
        <f>+D4801*E4801</f>
        <v>70.850000000000009</v>
      </c>
    </row>
    <row r="4802" spans="1:6" ht="409.6" hidden="1" customHeight="1" x14ac:dyDescent="0.2"/>
    <row r="4803" spans="1:6" ht="13.5" customHeight="1" thickBot="1" x14ac:dyDescent="0.25">
      <c r="A4803" s="90" t="s">
        <v>4898</v>
      </c>
      <c r="B4803" s="91"/>
      <c r="C4803" s="92">
        <v>0.16915636242346299</v>
      </c>
      <c r="D4803" s="91"/>
      <c r="E4803" s="93" t="s">
        <v>4884</v>
      </c>
      <c r="F4803" s="94">
        <v>71</v>
      </c>
    </row>
    <row r="4804" spans="1:6" ht="0.2" customHeight="1" thickBot="1" x14ac:dyDescent="0.25"/>
    <row r="4805" spans="1:6" ht="12.75" customHeight="1" thickBot="1" x14ac:dyDescent="0.3">
      <c r="A4805" s="157" t="s">
        <v>4909</v>
      </c>
      <c r="B4805" s="158"/>
      <c r="C4805" s="158"/>
      <c r="D4805" s="158"/>
      <c r="E4805" s="159">
        <v>41973</v>
      </c>
      <c r="F4805" s="160"/>
    </row>
    <row r="4806" spans="1:6" ht="12.75" customHeight="1" x14ac:dyDescent="0.2"/>
    <row r="4807" spans="1:6" ht="12.75" customHeight="1" x14ac:dyDescent="0.2"/>
    <row r="4808" spans="1:6" ht="409.6" hidden="1" customHeight="1" x14ac:dyDescent="0.2"/>
    <row r="4809" spans="1:6" ht="12.75" customHeight="1" x14ac:dyDescent="0.25">
      <c r="A4809" s="144" t="s">
        <v>4868</v>
      </c>
      <c r="B4809" s="145"/>
      <c r="C4809" s="145"/>
      <c r="D4809" s="145"/>
      <c r="E4809" s="146"/>
      <c r="F4809" s="147"/>
    </row>
    <row r="4810" spans="1:6" ht="12.75" customHeight="1" x14ac:dyDescent="0.2">
      <c r="A4810" s="138" t="s">
        <v>4826</v>
      </c>
      <c r="B4810" s="139"/>
      <c r="C4810" s="139"/>
      <c r="D4810" s="140"/>
      <c r="E4810" s="76" t="s">
        <v>4869</v>
      </c>
      <c r="F4810" s="77" t="s">
        <v>4870</v>
      </c>
    </row>
    <row r="4811" spans="1:6" ht="12.75" customHeight="1" x14ac:dyDescent="0.2">
      <c r="A4811" s="141"/>
      <c r="B4811" s="142"/>
      <c r="C4811" s="142"/>
      <c r="D4811" s="143"/>
      <c r="E4811" s="78" t="s">
        <v>9098</v>
      </c>
      <c r="F4811" s="79" t="s">
        <v>263</v>
      </c>
    </row>
    <row r="4812" spans="1:6" ht="409.6" hidden="1" customHeight="1" x14ac:dyDescent="0.2"/>
    <row r="4813" spans="1:6" ht="12.75" customHeight="1" x14ac:dyDescent="0.2">
      <c r="A4813" s="80" t="s">
        <v>4871</v>
      </c>
      <c r="B4813" s="81" t="s">
        <v>4872</v>
      </c>
      <c r="C4813" s="82" t="s">
        <v>4870</v>
      </c>
      <c r="D4813" s="82" t="s">
        <v>4873</v>
      </c>
      <c r="E4813" s="82" t="s">
        <v>4874</v>
      </c>
      <c r="F4813" s="83" t="s">
        <v>4875</v>
      </c>
    </row>
    <row r="4814" spans="1:6" ht="409.6" hidden="1" customHeight="1" x14ac:dyDescent="0.2"/>
    <row r="4815" spans="1:6" ht="25.5" customHeight="1" x14ac:dyDescent="0.2">
      <c r="A4815" s="84" t="s">
        <v>7719</v>
      </c>
      <c r="B4815" s="85" t="s">
        <v>7720</v>
      </c>
      <c r="C4815" s="86" t="s">
        <v>263</v>
      </c>
      <c r="D4815" s="87">
        <v>1</v>
      </c>
      <c r="E4815" s="88">
        <v>60</v>
      </c>
      <c r="F4815" s="89">
        <f>+D4815*E4815</f>
        <v>60</v>
      </c>
    </row>
    <row r="4816" spans="1:6" ht="409.6" hidden="1" customHeight="1" x14ac:dyDescent="0.2"/>
    <row r="4817" spans="1:6" ht="25.5" customHeight="1" x14ac:dyDescent="0.2">
      <c r="A4817" s="84" t="s">
        <v>8304</v>
      </c>
      <c r="B4817" s="85" t="s">
        <v>8305</v>
      </c>
      <c r="C4817" s="86" t="s">
        <v>263</v>
      </c>
      <c r="D4817" s="87">
        <v>1.05</v>
      </c>
      <c r="E4817" s="88">
        <v>55410</v>
      </c>
      <c r="F4817" s="89">
        <f>+D4817*E4817</f>
        <v>58180.5</v>
      </c>
    </row>
    <row r="4818" spans="1:6" ht="409.6" hidden="1" customHeight="1" x14ac:dyDescent="0.2"/>
    <row r="4819" spans="1:6" ht="25.5" customHeight="1" thickBot="1" x14ac:dyDescent="0.25">
      <c r="A4819" s="84" t="s">
        <v>8256</v>
      </c>
      <c r="B4819" s="85" t="s">
        <v>8257</v>
      </c>
      <c r="C4819" s="86" t="s">
        <v>1212</v>
      </c>
      <c r="D4819" s="87">
        <v>0.02</v>
      </c>
      <c r="E4819" s="88">
        <v>6200</v>
      </c>
      <c r="F4819" s="89">
        <f>+D4819*E4819</f>
        <v>124</v>
      </c>
    </row>
    <row r="4820" spans="1:6" ht="409.6" hidden="1" customHeight="1" x14ac:dyDescent="0.2"/>
    <row r="4821" spans="1:6" ht="13.5" customHeight="1" thickBot="1" x14ac:dyDescent="0.25">
      <c r="A4821" s="90" t="s">
        <v>4883</v>
      </c>
      <c r="B4821" s="91"/>
      <c r="C4821" s="92">
        <v>97.074379615461396</v>
      </c>
      <c r="D4821" s="91"/>
      <c r="E4821" s="93" t="s">
        <v>4884</v>
      </c>
      <c r="F4821" s="94">
        <v>58365</v>
      </c>
    </row>
    <row r="4822" spans="1:6" ht="0.2" customHeight="1" x14ac:dyDescent="0.2"/>
    <row r="4823" spans="1:6" ht="12.75" customHeight="1" x14ac:dyDescent="0.2">
      <c r="A4823" s="80" t="s">
        <v>4871</v>
      </c>
      <c r="B4823" s="81" t="s">
        <v>4885</v>
      </c>
      <c r="C4823" s="82" t="s">
        <v>4870</v>
      </c>
      <c r="D4823" s="82" t="s">
        <v>4873</v>
      </c>
      <c r="E4823" s="82" t="s">
        <v>4874</v>
      </c>
      <c r="F4823" s="83" t="s">
        <v>4875</v>
      </c>
    </row>
    <row r="4824" spans="1:6" ht="409.6" hidden="1" customHeight="1" x14ac:dyDescent="0.2"/>
    <row r="4825" spans="1:6" ht="25.5" customHeight="1" thickBot="1" x14ac:dyDescent="0.25">
      <c r="A4825" s="84" t="s">
        <v>4912</v>
      </c>
      <c r="B4825" s="85" t="s">
        <v>4913</v>
      </c>
      <c r="C4825" s="86" t="s">
        <v>4888</v>
      </c>
      <c r="D4825" s="87">
        <v>9.0900000000000009E-3</v>
      </c>
      <c r="E4825" s="88">
        <v>184277</v>
      </c>
      <c r="F4825" s="89">
        <f>+D4825*E4825</f>
        <v>1675.0779300000002</v>
      </c>
    </row>
    <row r="4826" spans="1:6" ht="409.6" hidden="1" customHeight="1" x14ac:dyDescent="0.2"/>
    <row r="4827" spans="1:6" ht="13.5" customHeight="1" thickBot="1" x14ac:dyDescent="0.25">
      <c r="A4827" s="90" t="s">
        <v>4893</v>
      </c>
      <c r="B4827" s="91"/>
      <c r="C4827" s="92">
        <v>2.7859091211496199</v>
      </c>
      <c r="D4827" s="91"/>
      <c r="E4827" s="93" t="s">
        <v>4884</v>
      </c>
      <c r="F4827" s="94">
        <v>1675</v>
      </c>
    </row>
    <row r="4828" spans="1:6" ht="0.2" customHeight="1" x14ac:dyDescent="0.2"/>
    <row r="4829" spans="1:6" ht="12.75" customHeight="1" x14ac:dyDescent="0.2">
      <c r="A4829" s="80" t="s">
        <v>4871</v>
      </c>
      <c r="B4829" s="81" t="s">
        <v>4894</v>
      </c>
      <c r="C4829" s="82" t="s">
        <v>4870</v>
      </c>
      <c r="D4829" s="82" t="s">
        <v>4873</v>
      </c>
      <c r="E4829" s="82" t="s">
        <v>4874</v>
      </c>
      <c r="F4829" s="83" t="s">
        <v>4875</v>
      </c>
    </row>
    <row r="4830" spans="1:6" ht="409.6" hidden="1" customHeight="1" x14ac:dyDescent="0.2"/>
    <row r="4831" spans="1:6" ht="25.5" customHeight="1" thickBot="1" x14ac:dyDescent="0.25">
      <c r="A4831" s="84" t="s">
        <v>4895</v>
      </c>
      <c r="B4831" s="85" t="s">
        <v>4896</v>
      </c>
      <c r="C4831" s="86" t="s">
        <v>4897</v>
      </c>
      <c r="D4831" s="87">
        <v>0.05</v>
      </c>
      <c r="E4831" s="88">
        <v>1675</v>
      </c>
      <c r="F4831" s="89">
        <f>+D4831*E4831</f>
        <v>83.75</v>
      </c>
    </row>
    <row r="4832" spans="1:6" ht="409.6" hidden="1" customHeight="1" x14ac:dyDescent="0.2"/>
    <row r="4833" spans="1:6" ht="13.5" customHeight="1" thickBot="1" x14ac:dyDescent="0.25">
      <c r="A4833" s="90" t="s">
        <v>4898</v>
      </c>
      <c r="B4833" s="91"/>
      <c r="C4833" s="92">
        <v>0.139711263388996</v>
      </c>
      <c r="D4833" s="91"/>
      <c r="E4833" s="93" t="s">
        <v>4884</v>
      </c>
      <c r="F4833" s="94">
        <v>84</v>
      </c>
    </row>
    <row r="4834" spans="1:6" ht="0.2" customHeight="1" thickBot="1" x14ac:dyDescent="0.25"/>
    <row r="4835" spans="1:6" ht="12.75" customHeight="1" thickBot="1" x14ac:dyDescent="0.3">
      <c r="A4835" s="157" t="s">
        <v>4909</v>
      </c>
      <c r="B4835" s="158"/>
      <c r="C4835" s="158"/>
      <c r="D4835" s="158"/>
      <c r="E4835" s="159">
        <v>60124</v>
      </c>
      <c r="F4835" s="160"/>
    </row>
    <row r="4836" spans="1:6" ht="12.75" customHeight="1" x14ac:dyDescent="0.2"/>
    <row r="4837" spans="1:6" ht="12.75" customHeight="1" x14ac:dyDescent="0.2"/>
    <row r="4838" spans="1:6" ht="409.6" hidden="1" customHeight="1" x14ac:dyDescent="0.2"/>
    <row r="4839" spans="1:6" ht="12.75" customHeight="1" x14ac:dyDescent="0.25">
      <c r="A4839" s="144" t="s">
        <v>4868</v>
      </c>
      <c r="B4839" s="145"/>
      <c r="C4839" s="145"/>
      <c r="D4839" s="145"/>
      <c r="E4839" s="146"/>
      <c r="F4839" s="147"/>
    </row>
    <row r="4840" spans="1:6" ht="12.75" customHeight="1" x14ac:dyDescent="0.2">
      <c r="A4840" s="138" t="s">
        <v>4827</v>
      </c>
      <c r="B4840" s="139"/>
      <c r="C4840" s="139"/>
      <c r="D4840" s="140"/>
      <c r="E4840" s="76" t="s">
        <v>4869</v>
      </c>
      <c r="F4840" s="77" t="s">
        <v>4870</v>
      </c>
    </row>
    <row r="4841" spans="1:6" ht="12.75" customHeight="1" x14ac:dyDescent="0.2">
      <c r="A4841" s="141"/>
      <c r="B4841" s="142"/>
      <c r="C4841" s="142"/>
      <c r="D4841" s="143"/>
      <c r="E4841" s="78" t="s">
        <v>9099</v>
      </c>
      <c r="F4841" s="79" t="s">
        <v>263</v>
      </c>
    </row>
    <row r="4842" spans="1:6" ht="409.6" hidden="1" customHeight="1" x14ac:dyDescent="0.2"/>
    <row r="4843" spans="1:6" ht="12.75" customHeight="1" x14ac:dyDescent="0.2">
      <c r="A4843" s="80" t="s">
        <v>4871</v>
      </c>
      <c r="B4843" s="81" t="s">
        <v>4872</v>
      </c>
      <c r="C4843" s="82" t="s">
        <v>4870</v>
      </c>
      <c r="D4843" s="82" t="s">
        <v>4873</v>
      </c>
      <c r="E4843" s="82" t="s">
        <v>4874</v>
      </c>
      <c r="F4843" s="83" t="s">
        <v>4875</v>
      </c>
    </row>
    <row r="4844" spans="1:6" ht="409.6" hidden="1" customHeight="1" x14ac:dyDescent="0.2"/>
    <row r="4845" spans="1:6" ht="25.5" customHeight="1" x14ac:dyDescent="0.2">
      <c r="A4845" s="84" t="s">
        <v>7719</v>
      </c>
      <c r="B4845" s="85" t="s">
        <v>7720</v>
      </c>
      <c r="C4845" s="86" t="s">
        <v>263</v>
      </c>
      <c r="D4845" s="87">
        <v>1</v>
      </c>
      <c r="E4845" s="88">
        <v>60</v>
      </c>
      <c r="F4845" s="89">
        <f>+D4845*E4845</f>
        <v>60</v>
      </c>
    </row>
    <row r="4846" spans="1:6" ht="409.6" hidden="1" customHeight="1" x14ac:dyDescent="0.2"/>
    <row r="4847" spans="1:6" ht="25.5" customHeight="1" x14ac:dyDescent="0.2">
      <c r="A4847" s="84" t="s">
        <v>8306</v>
      </c>
      <c r="B4847" s="85" t="s">
        <v>8307</v>
      </c>
      <c r="C4847" s="86" t="s">
        <v>263</v>
      </c>
      <c r="D4847" s="87">
        <v>1.05</v>
      </c>
      <c r="E4847" s="88">
        <v>90530</v>
      </c>
      <c r="F4847" s="89">
        <f>+D4847*E4847</f>
        <v>95056.5</v>
      </c>
    </row>
    <row r="4848" spans="1:6" ht="409.6" hidden="1" customHeight="1" x14ac:dyDescent="0.2"/>
    <row r="4849" spans="1:6" ht="25.5" customHeight="1" thickBot="1" x14ac:dyDescent="0.25">
      <c r="A4849" s="84" t="s">
        <v>8256</v>
      </c>
      <c r="B4849" s="85" t="s">
        <v>8257</v>
      </c>
      <c r="C4849" s="86" t="s">
        <v>1212</v>
      </c>
      <c r="D4849" s="87">
        <v>0.02</v>
      </c>
      <c r="E4849" s="88">
        <v>6200</v>
      </c>
      <c r="F4849" s="89">
        <f>+D4849*E4849</f>
        <v>124</v>
      </c>
    </row>
    <row r="4850" spans="1:6" ht="409.6" hidden="1" customHeight="1" x14ac:dyDescent="0.2"/>
    <row r="4851" spans="1:6" ht="13.5" customHeight="1" thickBot="1" x14ac:dyDescent="0.25">
      <c r="A4851" s="90" t="s">
        <v>4883</v>
      </c>
      <c r="B4851" s="91"/>
      <c r="C4851" s="92">
        <v>97.1787441585209</v>
      </c>
      <c r="D4851" s="91"/>
      <c r="E4851" s="93" t="s">
        <v>4884</v>
      </c>
      <c r="F4851" s="94">
        <v>95241</v>
      </c>
    </row>
    <row r="4852" spans="1:6" ht="0.2" customHeight="1" x14ac:dyDescent="0.2"/>
    <row r="4853" spans="1:6" ht="12.75" customHeight="1" x14ac:dyDescent="0.2">
      <c r="A4853" s="80" t="s">
        <v>4871</v>
      </c>
      <c r="B4853" s="81" t="s">
        <v>4885</v>
      </c>
      <c r="C4853" s="82" t="s">
        <v>4870</v>
      </c>
      <c r="D4853" s="82" t="s">
        <v>4873</v>
      </c>
      <c r="E4853" s="82" t="s">
        <v>4874</v>
      </c>
      <c r="F4853" s="83" t="s">
        <v>4875</v>
      </c>
    </row>
    <row r="4854" spans="1:6" ht="409.6" hidden="1" customHeight="1" x14ac:dyDescent="0.2"/>
    <row r="4855" spans="1:6" ht="25.5" customHeight="1" thickBot="1" x14ac:dyDescent="0.25">
      <c r="A4855" s="84" t="s">
        <v>4912</v>
      </c>
      <c r="B4855" s="85" t="s">
        <v>4913</v>
      </c>
      <c r="C4855" s="86" t="s">
        <v>4888</v>
      </c>
      <c r="D4855" s="87">
        <v>1.4290000000000001E-2</v>
      </c>
      <c r="E4855" s="88">
        <v>184277</v>
      </c>
      <c r="F4855" s="89">
        <f>+D4855*E4855</f>
        <v>2633.3183300000001</v>
      </c>
    </row>
    <row r="4856" spans="1:6" ht="409.6" hidden="1" customHeight="1" x14ac:dyDescent="0.2"/>
    <row r="4857" spans="1:6" ht="13.5" customHeight="1" thickBot="1" x14ac:dyDescent="0.25">
      <c r="A4857" s="90" t="s">
        <v>4893</v>
      </c>
      <c r="B4857" s="91"/>
      <c r="C4857" s="92">
        <v>2.6865702099871398</v>
      </c>
      <c r="D4857" s="91"/>
      <c r="E4857" s="93" t="s">
        <v>4884</v>
      </c>
      <c r="F4857" s="94">
        <v>2633</v>
      </c>
    </row>
    <row r="4858" spans="1:6" ht="0.2" customHeight="1" x14ac:dyDescent="0.2"/>
    <row r="4859" spans="1:6" ht="12.75" customHeight="1" x14ac:dyDescent="0.2">
      <c r="A4859" s="80" t="s">
        <v>4871</v>
      </c>
      <c r="B4859" s="81" t="s">
        <v>4894</v>
      </c>
      <c r="C4859" s="82" t="s">
        <v>4870</v>
      </c>
      <c r="D4859" s="82" t="s">
        <v>4873</v>
      </c>
      <c r="E4859" s="82" t="s">
        <v>4874</v>
      </c>
      <c r="F4859" s="83" t="s">
        <v>4875</v>
      </c>
    </row>
    <row r="4860" spans="1:6" ht="409.6" hidden="1" customHeight="1" x14ac:dyDescent="0.2"/>
    <row r="4861" spans="1:6" ht="25.5" customHeight="1" thickBot="1" x14ac:dyDescent="0.25">
      <c r="A4861" s="84" t="s">
        <v>4895</v>
      </c>
      <c r="B4861" s="85" t="s">
        <v>4896</v>
      </c>
      <c r="C4861" s="86" t="s">
        <v>4897</v>
      </c>
      <c r="D4861" s="87">
        <v>0.05</v>
      </c>
      <c r="E4861" s="88">
        <v>2633</v>
      </c>
      <c r="F4861" s="89">
        <f>+D4861*E4861</f>
        <v>131.65</v>
      </c>
    </row>
    <row r="4862" spans="1:6" ht="409.6" hidden="1" customHeight="1" x14ac:dyDescent="0.2"/>
    <row r="4863" spans="1:6" ht="13.5" customHeight="1" thickBot="1" x14ac:dyDescent="0.25">
      <c r="A4863" s="90" t="s">
        <v>4898</v>
      </c>
      <c r="B4863" s="91"/>
      <c r="C4863" s="92">
        <v>0.13468563149194901</v>
      </c>
      <c r="D4863" s="91"/>
      <c r="E4863" s="93" t="s">
        <v>4884</v>
      </c>
      <c r="F4863" s="94">
        <v>132</v>
      </c>
    </row>
    <row r="4864" spans="1:6" ht="0.2" customHeight="1" thickBot="1" x14ac:dyDescent="0.25"/>
    <row r="4865" spans="1:6" ht="12.75" customHeight="1" thickBot="1" x14ac:dyDescent="0.3">
      <c r="A4865" s="157" t="s">
        <v>4909</v>
      </c>
      <c r="B4865" s="158"/>
      <c r="C4865" s="158"/>
      <c r="D4865" s="158"/>
      <c r="E4865" s="159">
        <v>98006</v>
      </c>
      <c r="F4865" s="160"/>
    </row>
    <row r="4866" spans="1:6" ht="12.75" customHeight="1" x14ac:dyDescent="0.2"/>
    <row r="4867" spans="1:6" ht="12.75" customHeight="1" x14ac:dyDescent="0.2"/>
    <row r="4868" spans="1:6" ht="409.6" hidden="1" customHeight="1" x14ac:dyDescent="0.2"/>
    <row r="4869" spans="1:6" ht="12.75" customHeight="1" x14ac:dyDescent="0.25">
      <c r="A4869" s="144" t="s">
        <v>4868</v>
      </c>
      <c r="B4869" s="145"/>
      <c r="C4869" s="145"/>
      <c r="D4869" s="145"/>
      <c r="E4869" s="146"/>
      <c r="F4869" s="147"/>
    </row>
    <row r="4870" spans="1:6" ht="12.75" customHeight="1" x14ac:dyDescent="0.2">
      <c r="A4870" s="138" t="s">
        <v>4828</v>
      </c>
      <c r="B4870" s="139"/>
      <c r="C4870" s="139"/>
      <c r="D4870" s="140"/>
      <c r="E4870" s="76" t="s">
        <v>4869</v>
      </c>
      <c r="F4870" s="77" t="s">
        <v>4870</v>
      </c>
    </row>
    <row r="4871" spans="1:6" ht="12.75" customHeight="1" x14ac:dyDescent="0.2">
      <c r="A4871" s="141"/>
      <c r="B4871" s="142"/>
      <c r="C4871" s="142"/>
      <c r="D4871" s="143"/>
      <c r="E4871" s="78" t="s">
        <v>9100</v>
      </c>
      <c r="F4871" s="79" t="s">
        <v>263</v>
      </c>
    </row>
    <row r="4872" spans="1:6" ht="409.6" hidden="1" customHeight="1" x14ac:dyDescent="0.2"/>
    <row r="4873" spans="1:6" ht="12.75" customHeight="1" x14ac:dyDescent="0.2">
      <c r="A4873" s="80" t="s">
        <v>4871</v>
      </c>
      <c r="B4873" s="81" t="s">
        <v>4872</v>
      </c>
      <c r="C4873" s="82" t="s">
        <v>4870</v>
      </c>
      <c r="D4873" s="82" t="s">
        <v>4873</v>
      </c>
      <c r="E4873" s="82" t="s">
        <v>4874</v>
      </c>
      <c r="F4873" s="83" t="s">
        <v>4875</v>
      </c>
    </row>
    <row r="4874" spans="1:6" ht="409.6" hidden="1" customHeight="1" x14ac:dyDescent="0.2"/>
    <row r="4875" spans="1:6" ht="25.5" customHeight="1" x14ac:dyDescent="0.2">
      <c r="A4875" s="84" t="s">
        <v>7719</v>
      </c>
      <c r="B4875" s="85" t="s">
        <v>7720</v>
      </c>
      <c r="C4875" s="86" t="s">
        <v>263</v>
      </c>
      <c r="D4875" s="87">
        <v>1</v>
      </c>
      <c r="E4875" s="88">
        <v>60</v>
      </c>
      <c r="F4875" s="89">
        <f>+D4875*E4875</f>
        <v>60</v>
      </c>
    </row>
    <row r="4876" spans="1:6" ht="409.6" hidden="1" customHeight="1" x14ac:dyDescent="0.2"/>
    <row r="4877" spans="1:6" ht="25.5" customHeight="1" x14ac:dyDescent="0.2">
      <c r="A4877" s="84" t="s">
        <v>8308</v>
      </c>
      <c r="B4877" s="85" t="s">
        <v>8309</v>
      </c>
      <c r="C4877" s="86" t="s">
        <v>263</v>
      </c>
      <c r="D4877" s="87">
        <v>1.05</v>
      </c>
      <c r="E4877" s="88">
        <v>19234</v>
      </c>
      <c r="F4877" s="89">
        <f>+D4877*E4877</f>
        <v>20195.7</v>
      </c>
    </row>
    <row r="4878" spans="1:6" ht="409.6" hidden="1" customHeight="1" x14ac:dyDescent="0.2"/>
    <row r="4879" spans="1:6" ht="25.5" customHeight="1" thickBot="1" x14ac:dyDescent="0.25">
      <c r="A4879" s="84" t="s">
        <v>8256</v>
      </c>
      <c r="B4879" s="85" t="s">
        <v>8257</v>
      </c>
      <c r="C4879" s="86" t="s">
        <v>1212</v>
      </c>
      <c r="D4879" s="87">
        <v>0.02</v>
      </c>
      <c r="E4879" s="88">
        <v>6200</v>
      </c>
      <c r="F4879" s="89">
        <f>+D4879*E4879</f>
        <v>124</v>
      </c>
    </row>
    <row r="4880" spans="1:6" ht="409.6" hidden="1" customHeight="1" x14ac:dyDescent="0.2"/>
    <row r="4881" spans="1:6" ht="13.5" customHeight="1" thickBot="1" x14ac:dyDescent="0.25">
      <c r="A4881" s="90" t="s">
        <v>4883</v>
      </c>
      <c r="B4881" s="91"/>
      <c r="C4881" s="92">
        <v>93.195536857508699</v>
      </c>
      <c r="D4881" s="91"/>
      <c r="E4881" s="93" t="s">
        <v>4884</v>
      </c>
      <c r="F4881" s="94">
        <v>20380</v>
      </c>
    </row>
    <row r="4882" spans="1:6" ht="0.2" customHeight="1" x14ac:dyDescent="0.2"/>
    <row r="4883" spans="1:6" ht="12.75" customHeight="1" x14ac:dyDescent="0.2">
      <c r="A4883" s="80" t="s">
        <v>4871</v>
      </c>
      <c r="B4883" s="81" t="s">
        <v>4885</v>
      </c>
      <c r="C4883" s="82" t="s">
        <v>4870</v>
      </c>
      <c r="D4883" s="82" t="s">
        <v>4873</v>
      </c>
      <c r="E4883" s="82" t="s">
        <v>4874</v>
      </c>
      <c r="F4883" s="83" t="s">
        <v>4875</v>
      </c>
    </row>
    <row r="4884" spans="1:6" ht="409.6" hidden="1" customHeight="1" x14ac:dyDescent="0.2"/>
    <row r="4885" spans="1:6" ht="25.5" customHeight="1" thickBot="1" x14ac:dyDescent="0.25">
      <c r="A4885" s="84" t="s">
        <v>4912</v>
      </c>
      <c r="B4885" s="85" t="s">
        <v>4913</v>
      </c>
      <c r="C4885" s="86" t="s">
        <v>4888</v>
      </c>
      <c r="D4885" s="87">
        <v>7.6899999999999998E-3</v>
      </c>
      <c r="E4885" s="88">
        <v>184277</v>
      </c>
      <c r="F4885" s="89">
        <f>+D4885*E4885</f>
        <v>1417.09013</v>
      </c>
    </row>
    <row r="4886" spans="1:6" ht="409.6" hidden="1" customHeight="1" x14ac:dyDescent="0.2"/>
    <row r="4887" spans="1:6" ht="13.5" customHeight="1" thickBot="1" x14ac:dyDescent="0.25">
      <c r="A4887" s="90" t="s">
        <v>4893</v>
      </c>
      <c r="B4887" s="91"/>
      <c r="C4887" s="92">
        <v>6.47978781781599</v>
      </c>
      <c r="D4887" s="91"/>
      <c r="E4887" s="93" t="s">
        <v>4884</v>
      </c>
      <c r="F4887" s="94">
        <v>1417</v>
      </c>
    </row>
    <row r="4888" spans="1:6" ht="0.2" customHeight="1" x14ac:dyDescent="0.2"/>
    <row r="4889" spans="1:6" ht="12.75" customHeight="1" x14ac:dyDescent="0.2">
      <c r="A4889" s="80" t="s">
        <v>4871</v>
      </c>
      <c r="B4889" s="81" t="s">
        <v>4894</v>
      </c>
      <c r="C4889" s="82" t="s">
        <v>4870</v>
      </c>
      <c r="D4889" s="82" t="s">
        <v>4873</v>
      </c>
      <c r="E4889" s="82" t="s">
        <v>4874</v>
      </c>
      <c r="F4889" s="83" t="s">
        <v>4875</v>
      </c>
    </row>
    <row r="4890" spans="1:6" ht="409.6" hidden="1" customHeight="1" x14ac:dyDescent="0.2"/>
    <row r="4891" spans="1:6" ht="25.5" customHeight="1" thickBot="1" x14ac:dyDescent="0.25">
      <c r="A4891" s="84" t="s">
        <v>4895</v>
      </c>
      <c r="B4891" s="85" t="s">
        <v>4896</v>
      </c>
      <c r="C4891" s="86" t="s">
        <v>4897</v>
      </c>
      <c r="D4891" s="87">
        <v>0.05</v>
      </c>
      <c r="E4891" s="88">
        <v>1417</v>
      </c>
      <c r="F4891" s="89">
        <f>+D4891*E4891</f>
        <v>70.850000000000009</v>
      </c>
    </row>
    <row r="4892" spans="1:6" ht="409.6" hidden="1" customHeight="1" x14ac:dyDescent="0.2"/>
    <row r="4893" spans="1:6" ht="13.5" customHeight="1" thickBot="1" x14ac:dyDescent="0.25">
      <c r="A4893" s="90" t="s">
        <v>4898</v>
      </c>
      <c r="B4893" s="91"/>
      <c r="C4893" s="92">
        <v>0.32467532467532501</v>
      </c>
      <c r="D4893" s="91"/>
      <c r="E4893" s="93" t="s">
        <v>4884</v>
      </c>
      <c r="F4893" s="94">
        <v>71</v>
      </c>
    </row>
    <row r="4894" spans="1:6" ht="0.2" customHeight="1" thickBot="1" x14ac:dyDescent="0.25"/>
    <row r="4895" spans="1:6" ht="12.75" customHeight="1" thickBot="1" x14ac:dyDescent="0.3">
      <c r="A4895" s="157" t="s">
        <v>4909</v>
      </c>
      <c r="B4895" s="158"/>
      <c r="C4895" s="158"/>
      <c r="D4895" s="158"/>
      <c r="E4895" s="159">
        <v>21868</v>
      </c>
      <c r="F4895" s="160"/>
    </row>
    <row r="4896" spans="1:6" ht="12.75" customHeight="1" x14ac:dyDescent="0.2"/>
    <row r="4897" spans="1:6" ht="12.75" customHeight="1" x14ac:dyDescent="0.2"/>
    <row r="4898" spans="1:6" ht="409.6" hidden="1" customHeight="1" x14ac:dyDescent="0.2"/>
    <row r="4899" spans="1:6" ht="12.75" customHeight="1" x14ac:dyDescent="0.25">
      <c r="A4899" s="144" t="s">
        <v>4868</v>
      </c>
      <c r="B4899" s="145"/>
      <c r="C4899" s="145"/>
      <c r="D4899" s="145"/>
      <c r="E4899" s="146"/>
      <c r="F4899" s="147"/>
    </row>
    <row r="4900" spans="1:6" ht="12.75" customHeight="1" x14ac:dyDescent="0.2">
      <c r="A4900" s="138" t="s">
        <v>4829</v>
      </c>
      <c r="B4900" s="139"/>
      <c r="C4900" s="139"/>
      <c r="D4900" s="140"/>
      <c r="E4900" s="76" t="s">
        <v>4869</v>
      </c>
      <c r="F4900" s="77" t="s">
        <v>4870</v>
      </c>
    </row>
    <row r="4901" spans="1:6" ht="12.75" customHeight="1" x14ac:dyDescent="0.2">
      <c r="A4901" s="141"/>
      <c r="B4901" s="142"/>
      <c r="C4901" s="142"/>
      <c r="D4901" s="143"/>
      <c r="E4901" s="78" t="s">
        <v>9101</v>
      </c>
      <c r="F4901" s="79" t="s">
        <v>263</v>
      </c>
    </row>
    <row r="4902" spans="1:6" ht="409.6" hidden="1" customHeight="1" x14ac:dyDescent="0.2"/>
    <row r="4903" spans="1:6" ht="12.75" customHeight="1" x14ac:dyDescent="0.2">
      <c r="A4903" s="80" t="s">
        <v>4871</v>
      </c>
      <c r="B4903" s="81" t="s">
        <v>4872</v>
      </c>
      <c r="C4903" s="82" t="s">
        <v>4870</v>
      </c>
      <c r="D4903" s="82" t="s">
        <v>4873</v>
      </c>
      <c r="E4903" s="82" t="s">
        <v>4874</v>
      </c>
      <c r="F4903" s="83" t="s">
        <v>4875</v>
      </c>
    </row>
    <row r="4904" spans="1:6" ht="409.6" hidden="1" customHeight="1" x14ac:dyDescent="0.2"/>
    <row r="4905" spans="1:6" ht="25.5" customHeight="1" x14ac:dyDescent="0.2">
      <c r="A4905" s="84" t="s">
        <v>7719</v>
      </c>
      <c r="B4905" s="85" t="s">
        <v>7720</v>
      </c>
      <c r="C4905" s="86" t="s">
        <v>263</v>
      </c>
      <c r="D4905" s="87">
        <v>1</v>
      </c>
      <c r="E4905" s="88">
        <v>60</v>
      </c>
      <c r="F4905" s="89">
        <f>+D4905*E4905</f>
        <v>60</v>
      </c>
    </row>
    <row r="4906" spans="1:6" ht="409.6" hidden="1" customHeight="1" x14ac:dyDescent="0.2"/>
    <row r="4907" spans="1:6" ht="25.5" customHeight="1" x14ac:dyDescent="0.2">
      <c r="A4907" s="84" t="s">
        <v>8310</v>
      </c>
      <c r="B4907" s="85" t="s">
        <v>8311</v>
      </c>
      <c r="C4907" s="86" t="s">
        <v>263</v>
      </c>
      <c r="D4907" s="87">
        <v>1.05</v>
      </c>
      <c r="E4907" s="88">
        <v>36261</v>
      </c>
      <c r="F4907" s="89">
        <f>+D4907*E4907</f>
        <v>38074.050000000003</v>
      </c>
    </row>
    <row r="4908" spans="1:6" ht="409.6" hidden="1" customHeight="1" x14ac:dyDescent="0.2"/>
    <row r="4909" spans="1:6" ht="25.5" customHeight="1" thickBot="1" x14ac:dyDescent="0.25">
      <c r="A4909" s="84" t="s">
        <v>8256</v>
      </c>
      <c r="B4909" s="85" t="s">
        <v>8257</v>
      </c>
      <c r="C4909" s="86" t="s">
        <v>1212</v>
      </c>
      <c r="D4909" s="87">
        <v>0.02</v>
      </c>
      <c r="E4909" s="88">
        <v>6200</v>
      </c>
      <c r="F4909" s="89">
        <f>+D4909*E4909</f>
        <v>124</v>
      </c>
    </row>
    <row r="4910" spans="1:6" ht="409.6" hidden="1" customHeight="1" x14ac:dyDescent="0.2"/>
    <row r="4911" spans="1:6" ht="13.5" customHeight="1" thickBot="1" x14ac:dyDescent="0.25">
      <c r="A4911" s="90" t="s">
        <v>4883</v>
      </c>
      <c r="B4911" s="91"/>
      <c r="C4911" s="92">
        <v>95.604368143539006</v>
      </c>
      <c r="D4911" s="91"/>
      <c r="E4911" s="93" t="s">
        <v>4884</v>
      </c>
      <c r="F4911" s="94">
        <v>38258</v>
      </c>
    </row>
    <row r="4912" spans="1:6" ht="0.2" customHeight="1" x14ac:dyDescent="0.2"/>
    <row r="4913" spans="1:6" ht="12.75" customHeight="1" x14ac:dyDescent="0.2">
      <c r="A4913" s="80" t="s">
        <v>4871</v>
      </c>
      <c r="B4913" s="81" t="s">
        <v>4885</v>
      </c>
      <c r="C4913" s="82" t="s">
        <v>4870</v>
      </c>
      <c r="D4913" s="82" t="s">
        <v>4873</v>
      </c>
      <c r="E4913" s="82" t="s">
        <v>4874</v>
      </c>
      <c r="F4913" s="83" t="s">
        <v>4875</v>
      </c>
    </row>
    <row r="4914" spans="1:6" ht="409.6" hidden="1" customHeight="1" x14ac:dyDescent="0.2"/>
    <row r="4915" spans="1:6" ht="25.5" customHeight="1" thickBot="1" x14ac:dyDescent="0.25">
      <c r="A4915" s="84" t="s">
        <v>4912</v>
      </c>
      <c r="B4915" s="85" t="s">
        <v>4913</v>
      </c>
      <c r="C4915" s="86" t="s">
        <v>4888</v>
      </c>
      <c r="D4915" s="87">
        <v>9.0900000000000009E-3</v>
      </c>
      <c r="E4915" s="88">
        <v>184277</v>
      </c>
      <c r="F4915" s="89">
        <f>+D4915*E4915</f>
        <v>1675.0779300000002</v>
      </c>
    </row>
    <row r="4916" spans="1:6" ht="409.6" hidden="1" customHeight="1" x14ac:dyDescent="0.2"/>
    <row r="4917" spans="1:6" ht="13.5" customHeight="1" thickBot="1" x14ac:dyDescent="0.25">
      <c r="A4917" s="90" t="s">
        <v>4893</v>
      </c>
      <c r="B4917" s="91"/>
      <c r="C4917" s="92">
        <v>4.1857210685458703</v>
      </c>
      <c r="D4917" s="91"/>
      <c r="E4917" s="93" t="s">
        <v>4884</v>
      </c>
      <c r="F4917" s="94">
        <v>1675</v>
      </c>
    </row>
    <row r="4918" spans="1:6" ht="0.2" customHeight="1" x14ac:dyDescent="0.2"/>
    <row r="4919" spans="1:6" ht="12.75" customHeight="1" x14ac:dyDescent="0.2">
      <c r="A4919" s="80" t="s">
        <v>4871</v>
      </c>
      <c r="B4919" s="81" t="s">
        <v>4894</v>
      </c>
      <c r="C4919" s="82" t="s">
        <v>4870</v>
      </c>
      <c r="D4919" s="82" t="s">
        <v>4873</v>
      </c>
      <c r="E4919" s="82" t="s">
        <v>4874</v>
      </c>
      <c r="F4919" s="83" t="s">
        <v>4875</v>
      </c>
    </row>
    <row r="4920" spans="1:6" ht="409.6" hidden="1" customHeight="1" x14ac:dyDescent="0.2"/>
    <row r="4921" spans="1:6" ht="25.5" customHeight="1" thickBot="1" x14ac:dyDescent="0.25">
      <c r="A4921" s="84" t="s">
        <v>4895</v>
      </c>
      <c r="B4921" s="85" t="s">
        <v>4896</v>
      </c>
      <c r="C4921" s="86" t="s">
        <v>4897</v>
      </c>
      <c r="D4921" s="87">
        <v>0.05</v>
      </c>
      <c r="E4921" s="88">
        <v>1675</v>
      </c>
      <c r="F4921" s="89">
        <f>+D4921*E4921</f>
        <v>83.75</v>
      </c>
    </row>
    <row r="4922" spans="1:6" ht="409.6" hidden="1" customHeight="1" x14ac:dyDescent="0.2"/>
    <row r="4923" spans="1:6" ht="13.5" customHeight="1" thickBot="1" x14ac:dyDescent="0.25">
      <c r="A4923" s="90" t="s">
        <v>4898</v>
      </c>
      <c r="B4923" s="91"/>
      <c r="C4923" s="92">
        <v>0.20991078791513601</v>
      </c>
      <c r="D4923" s="91"/>
      <c r="E4923" s="93" t="s">
        <v>4884</v>
      </c>
      <c r="F4923" s="94">
        <v>84</v>
      </c>
    </row>
    <row r="4924" spans="1:6" ht="0.2" customHeight="1" thickBot="1" x14ac:dyDescent="0.25"/>
    <row r="4925" spans="1:6" ht="12.75" customHeight="1" thickBot="1" x14ac:dyDescent="0.3">
      <c r="A4925" s="157" t="s">
        <v>4909</v>
      </c>
      <c r="B4925" s="158"/>
      <c r="C4925" s="158"/>
      <c r="D4925" s="158"/>
      <c r="E4925" s="159">
        <v>40017</v>
      </c>
      <c r="F4925" s="160"/>
    </row>
    <row r="4926" spans="1:6" ht="12.75" customHeight="1" x14ac:dyDescent="0.2"/>
    <row r="4927" spans="1:6" ht="12.75" customHeight="1" x14ac:dyDescent="0.2"/>
    <row r="4928" spans="1:6" ht="409.6" hidden="1" customHeight="1" x14ac:dyDescent="0.2"/>
    <row r="4929" spans="1:6" ht="12.75" customHeight="1" x14ac:dyDescent="0.25">
      <c r="A4929" s="144" t="s">
        <v>4868</v>
      </c>
      <c r="B4929" s="145"/>
      <c r="C4929" s="145"/>
      <c r="D4929" s="145"/>
      <c r="E4929" s="146"/>
      <c r="F4929" s="147"/>
    </row>
    <row r="4930" spans="1:6" ht="12.75" customHeight="1" x14ac:dyDescent="0.2">
      <c r="A4930" s="138" t="s">
        <v>4830</v>
      </c>
      <c r="B4930" s="139"/>
      <c r="C4930" s="139"/>
      <c r="D4930" s="140"/>
      <c r="E4930" s="76" t="s">
        <v>4869</v>
      </c>
      <c r="F4930" s="77" t="s">
        <v>4870</v>
      </c>
    </row>
    <row r="4931" spans="1:6" ht="12.75" customHeight="1" x14ac:dyDescent="0.2">
      <c r="A4931" s="141"/>
      <c r="B4931" s="142"/>
      <c r="C4931" s="142"/>
      <c r="D4931" s="143"/>
      <c r="E4931" s="78" t="s">
        <v>9102</v>
      </c>
      <c r="F4931" s="79" t="s">
        <v>263</v>
      </c>
    </row>
    <row r="4932" spans="1:6" ht="409.6" hidden="1" customHeight="1" x14ac:dyDescent="0.2"/>
    <row r="4933" spans="1:6" ht="12.75" customHeight="1" x14ac:dyDescent="0.2">
      <c r="A4933" s="80" t="s">
        <v>4871</v>
      </c>
      <c r="B4933" s="81" t="s">
        <v>4872</v>
      </c>
      <c r="C4933" s="82" t="s">
        <v>4870</v>
      </c>
      <c r="D4933" s="82" t="s">
        <v>4873</v>
      </c>
      <c r="E4933" s="82" t="s">
        <v>4874</v>
      </c>
      <c r="F4933" s="83" t="s">
        <v>4875</v>
      </c>
    </row>
    <row r="4934" spans="1:6" ht="409.6" hidden="1" customHeight="1" x14ac:dyDescent="0.2"/>
    <row r="4935" spans="1:6" ht="25.5" customHeight="1" x14ac:dyDescent="0.2">
      <c r="A4935" s="84" t="s">
        <v>7719</v>
      </c>
      <c r="B4935" s="85" t="s">
        <v>7720</v>
      </c>
      <c r="C4935" s="86" t="s">
        <v>263</v>
      </c>
      <c r="D4935" s="87">
        <v>1</v>
      </c>
      <c r="E4935" s="88">
        <v>60</v>
      </c>
      <c r="F4935" s="89">
        <f>+D4935*E4935</f>
        <v>60</v>
      </c>
    </row>
    <row r="4936" spans="1:6" ht="409.6" hidden="1" customHeight="1" x14ac:dyDescent="0.2"/>
    <row r="4937" spans="1:6" ht="25.5" customHeight="1" x14ac:dyDescent="0.2">
      <c r="A4937" s="84" t="s">
        <v>8312</v>
      </c>
      <c r="B4937" s="85" t="s">
        <v>8313</v>
      </c>
      <c r="C4937" s="86" t="s">
        <v>263</v>
      </c>
      <c r="D4937" s="87">
        <v>1.05</v>
      </c>
      <c r="E4937" s="88">
        <v>71586</v>
      </c>
      <c r="F4937" s="89">
        <f>+D4937*E4937</f>
        <v>75165.3</v>
      </c>
    </row>
    <row r="4938" spans="1:6" ht="409.6" hidden="1" customHeight="1" x14ac:dyDescent="0.2"/>
    <row r="4939" spans="1:6" ht="25.5" customHeight="1" thickBot="1" x14ac:dyDescent="0.25">
      <c r="A4939" s="84" t="s">
        <v>8256</v>
      </c>
      <c r="B4939" s="85" t="s">
        <v>8257</v>
      </c>
      <c r="C4939" s="86" t="s">
        <v>1212</v>
      </c>
      <c r="D4939" s="87">
        <v>0.02</v>
      </c>
      <c r="E4939" s="88">
        <v>6200</v>
      </c>
      <c r="F4939" s="89">
        <f>+D4939*E4939</f>
        <v>124</v>
      </c>
    </row>
    <row r="4940" spans="1:6" ht="409.6" hidden="1" customHeight="1" x14ac:dyDescent="0.2"/>
    <row r="4941" spans="1:6" ht="13.5" customHeight="1" thickBot="1" x14ac:dyDescent="0.25">
      <c r="A4941" s="90" t="s">
        <v>4883</v>
      </c>
      <c r="B4941" s="91"/>
      <c r="C4941" s="92">
        <v>96.890711998662695</v>
      </c>
      <c r="D4941" s="91"/>
      <c r="E4941" s="93" t="s">
        <v>4884</v>
      </c>
      <c r="F4941" s="94">
        <v>75349</v>
      </c>
    </row>
    <row r="4942" spans="1:6" ht="0.2" customHeight="1" x14ac:dyDescent="0.2"/>
    <row r="4943" spans="1:6" ht="12.75" customHeight="1" x14ac:dyDescent="0.2">
      <c r="A4943" s="80" t="s">
        <v>4871</v>
      </c>
      <c r="B4943" s="81" t="s">
        <v>4885</v>
      </c>
      <c r="C4943" s="82" t="s">
        <v>4870</v>
      </c>
      <c r="D4943" s="82" t="s">
        <v>4873</v>
      </c>
      <c r="E4943" s="82" t="s">
        <v>4874</v>
      </c>
      <c r="F4943" s="83" t="s">
        <v>4875</v>
      </c>
    </row>
    <row r="4944" spans="1:6" ht="409.6" hidden="1" customHeight="1" x14ac:dyDescent="0.2"/>
    <row r="4945" spans="1:6" ht="25.5" customHeight="1" thickBot="1" x14ac:dyDescent="0.25">
      <c r="A4945" s="84" t="s">
        <v>4912</v>
      </c>
      <c r="B4945" s="85" t="s">
        <v>4913</v>
      </c>
      <c r="C4945" s="86" t="s">
        <v>4888</v>
      </c>
      <c r="D4945" s="87">
        <v>1.2500000000000001E-2</v>
      </c>
      <c r="E4945" s="88">
        <v>184277</v>
      </c>
      <c r="F4945" s="89">
        <f>+D4945*E4945</f>
        <v>2303.4625000000001</v>
      </c>
    </row>
    <row r="4946" spans="1:6" ht="409.6" hidden="1" customHeight="1" x14ac:dyDescent="0.2"/>
    <row r="4947" spans="1:6" ht="13.5" customHeight="1" thickBot="1" x14ac:dyDescent="0.25">
      <c r="A4947" s="90" t="s">
        <v>4893</v>
      </c>
      <c r="B4947" s="91"/>
      <c r="C4947" s="92">
        <v>2.9614103668651199</v>
      </c>
      <c r="D4947" s="91"/>
      <c r="E4947" s="93" t="s">
        <v>4884</v>
      </c>
      <c r="F4947" s="94">
        <v>2303</v>
      </c>
    </row>
    <row r="4948" spans="1:6" ht="0.2" customHeight="1" x14ac:dyDescent="0.2"/>
    <row r="4949" spans="1:6" ht="12.75" customHeight="1" x14ac:dyDescent="0.2">
      <c r="A4949" s="80" t="s">
        <v>4871</v>
      </c>
      <c r="B4949" s="81" t="s">
        <v>4894</v>
      </c>
      <c r="C4949" s="82" t="s">
        <v>4870</v>
      </c>
      <c r="D4949" s="82" t="s">
        <v>4873</v>
      </c>
      <c r="E4949" s="82" t="s">
        <v>4874</v>
      </c>
      <c r="F4949" s="83" t="s">
        <v>4875</v>
      </c>
    </row>
    <row r="4950" spans="1:6" ht="409.6" hidden="1" customHeight="1" x14ac:dyDescent="0.2"/>
    <row r="4951" spans="1:6" ht="25.5" customHeight="1" thickBot="1" x14ac:dyDescent="0.25">
      <c r="A4951" s="84" t="s">
        <v>4895</v>
      </c>
      <c r="B4951" s="85" t="s">
        <v>4896</v>
      </c>
      <c r="C4951" s="86" t="s">
        <v>4897</v>
      </c>
      <c r="D4951" s="87">
        <v>0.05</v>
      </c>
      <c r="E4951" s="88">
        <v>2303</v>
      </c>
      <c r="F4951" s="89">
        <f>+D4951*E4951</f>
        <v>115.15</v>
      </c>
    </row>
    <row r="4952" spans="1:6" ht="409.6" hidden="1" customHeight="1" x14ac:dyDescent="0.2"/>
    <row r="4953" spans="1:6" ht="13.5" customHeight="1" thickBot="1" x14ac:dyDescent="0.25">
      <c r="A4953" s="90" t="s">
        <v>4898</v>
      </c>
      <c r="B4953" s="91"/>
      <c r="C4953" s="92">
        <v>0.14787763447220501</v>
      </c>
      <c r="D4953" s="91"/>
      <c r="E4953" s="93" t="s">
        <v>4884</v>
      </c>
      <c r="F4953" s="94">
        <v>115</v>
      </c>
    </row>
    <row r="4954" spans="1:6" ht="0.2" customHeight="1" thickBot="1" x14ac:dyDescent="0.25"/>
    <row r="4955" spans="1:6" ht="12.75" customHeight="1" thickBot="1" x14ac:dyDescent="0.3">
      <c r="A4955" s="157" t="s">
        <v>4909</v>
      </c>
      <c r="B4955" s="158"/>
      <c r="C4955" s="158"/>
      <c r="D4955" s="158"/>
      <c r="E4955" s="159">
        <v>77767</v>
      </c>
      <c r="F4955" s="160"/>
    </row>
    <row r="4956" spans="1:6" ht="12.75" customHeight="1" x14ac:dyDescent="0.2"/>
    <row r="4957" spans="1:6" ht="12.75" customHeight="1" x14ac:dyDescent="0.2"/>
    <row r="4958" spans="1:6" ht="409.6" hidden="1" customHeight="1" x14ac:dyDescent="0.2"/>
    <row r="4959" spans="1:6" ht="12.75" customHeight="1" x14ac:dyDescent="0.25">
      <c r="A4959" s="144" t="s">
        <v>4868</v>
      </c>
      <c r="B4959" s="145"/>
      <c r="C4959" s="145"/>
      <c r="D4959" s="145"/>
      <c r="E4959" s="146"/>
      <c r="F4959" s="147"/>
    </row>
    <row r="4960" spans="1:6" ht="12.75" customHeight="1" x14ac:dyDescent="0.2">
      <c r="A4960" s="138" t="s">
        <v>4831</v>
      </c>
      <c r="B4960" s="139"/>
      <c r="C4960" s="139"/>
      <c r="D4960" s="140"/>
      <c r="E4960" s="76" t="s">
        <v>4869</v>
      </c>
      <c r="F4960" s="77" t="s">
        <v>4870</v>
      </c>
    </row>
    <row r="4961" spans="1:6" ht="12.75" customHeight="1" x14ac:dyDescent="0.2">
      <c r="A4961" s="141"/>
      <c r="B4961" s="142"/>
      <c r="C4961" s="142"/>
      <c r="D4961" s="143"/>
      <c r="E4961" s="78" t="s">
        <v>9103</v>
      </c>
      <c r="F4961" s="79" t="s">
        <v>263</v>
      </c>
    </row>
    <row r="4962" spans="1:6" ht="409.6" hidden="1" customHeight="1" x14ac:dyDescent="0.2"/>
    <row r="4963" spans="1:6" ht="12.75" customHeight="1" x14ac:dyDescent="0.2">
      <c r="A4963" s="80" t="s">
        <v>4871</v>
      </c>
      <c r="B4963" s="81" t="s">
        <v>4872</v>
      </c>
      <c r="C4963" s="82" t="s">
        <v>4870</v>
      </c>
      <c r="D4963" s="82" t="s">
        <v>4873</v>
      </c>
      <c r="E4963" s="82" t="s">
        <v>4874</v>
      </c>
      <c r="F4963" s="83" t="s">
        <v>4875</v>
      </c>
    </row>
    <row r="4964" spans="1:6" ht="409.6" hidden="1" customHeight="1" x14ac:dyDescent="0.2"/>
    <row r="4965" spans="1:6" ht="25.5" customHeight="1" x14ac:dyDescent="0.2">
      <c r="A4965" s="84" t="s">
        <v>4931</v>
      </c>
      <c r="B4965" s="85" t="s">
        <v>4932</v>
      </c>
      <c r="C4965" s="86" t="s">
        <v>106</v>
      </c>
      <c r="D4965" s="87">
        <v>3.3919999999999999E-2</v>
      </c>
      <c r="E4965" s="88">
        <v>376410</v>
      </c>
      <c r="F4965" s="89">
        <f>+D4965*E4965</f>
        <v>12767.8272</v>
      </c>
    </row>
    <row r="4966" spans="1:6" ht="409.6" hidden="1" customHeight="1" x14ac:dyDescent="0.2"/>
    <row r="4967" spans="1:6" ht="25.5" customHeight="1" x14ac:dyDescent="0.2">
      <c r="A4967" s="84" t="s">
        <v>5172</v>
      </c>
      <c r="B4967" s="85" t="s">
        <v>5173</v>
      </c>
      <c r="C4967" s="86" t="s">
        <v>9</v>
      </c>
      <c r="D4967" s="87">
        <v>0.245</v>
      </c>
      <c r="E4967" s="88">
        <v>8900</v>
      </c>
      <c r="F4967" s="89">
        <f>+D4967*E4967</f>
        <v>2180.5</v>
      </c>
    </row>
    <row r="4968" spans="1:6" ht="409.6" hidden="1" customHeight="1" x14ac:dyDescent="0.2"/>
    <row r="4969" spans="1:6" ht="25.5" customHeight="1" x14ac:dyDescent="0.2">
      <c r="A4969" s="84" t="s">
        <v>4881</v>
      </c>
      <c r="B4969" s="85" t="s">
        <v>4882</v>
      </c>
      <c r="C4969" s="86" t="s">
        <v>9</v>
      </c>
      <c r="D4969" s="87">
        <v>5.2499999999999998E-2</v>
      </c>
      <c r="E4969" s="88">
        <v>8900</v>
      </c>
      <c r="F4969" s="89">
        <f>+D4969*E4969</f>
        <v>467.25</v>
      </c>
    </row>
    <row r="4970" spans="1:6" ht="409.6" hidden="1" customHeight="1" x14ac:dyDescent="0.2"/>
    <row r="4971" spans="1:6" ht="25.5" customHeight="1" x14ac:dyDescent="0.2">
      <c r="A4971" s="84" t="s">
        <v>5180</v>
      </c>
      <c r="B4971" s="85" t="s">
        <v>5181</v>
      </c>
      <c r="C4971" s="86" t="s">
        <v>7</v>
      </c>
      <c r="D4971" s="87">
        <v>5.0869999999999999E-2</v>
      </c>
      <c r="E4971" s="88">
        <v>18433</v>
      </c>
      <c r="F4971" s="89">
        <f>+D4971*E4971</f>
        <v>937.68670999999995</v>
      </c>
    </row>
    <row r="4972" spans="1:6" ht="409.6" hidden="1" customHeight="1" x14ac:dyDescent="0.2"/>
    <row r="4973" spans="1:6" ht="25.5" customHeight="1" thickBot="1" x14ac:dyDescent="0.25">
      <c r="A4973" s="84" t="s">
        <v>5097</v>
      </c>
      <c r="B4973" s="85" t="s">
        <v>5098</v>
      </c>
      <c r="C4973" s="86" t="s">
        <v>9</v>
      </c>
      <c r="D4973" s="87">
        <v>1.1199999999999999E-3</v>
      </c>
      <c r="E4973" s="88">
        <v>295180</v>
      </c>
      <c r="F4973" s="89">
        <f>+D4973*E4973</f>
        <v>330.60159999999996</v>
      </c>
    </row>
    <row r="4974" spans="1:6" ht="409.6" hidden="1" customHeight="1" x14ac:dyDescent="0.2"/>
    <row r="4975" spans="1:6" ht="13.5" customHeight="1" thickBot="1" x14ac:dyDescent="0.25">
      <c r="A4975" s="90" t="s">
        <v>4883</v>
      </c>
      <c r="B4975" s="91"/>
      <c r="C4975" s="92">
        <v>56.3968227142133</v>
      </c>
      <c r="D4975" s="91"/>
      <c r="E4975" s="93" t="s">
        <v>4884</v>
      </c>
      <c r="F4975" s="94">
        <v>16685</v>
      </c>
    </row>
    <row r="4976" spans="1:6" ht="0.2" customHeight="1" x14ac:dyDescent="0.2"/>
    <row r="4977" spans="1:6" ht="12.75" customHeight="1" x14ac:dyDescent="0.2">
      <c r="A4977" s="80" t="s">
        <v>4871</v>
      </c>
      <c r="B4977" s="81" t="s">
        <v>4885</v>
      </c>
      <c r="C4977" s="82" t="s">
        <v>4870</v>
      </c>
      <c r="D4977" s="82" t="s">
        <v>4873</v>
      </c>
      <c r="E4977" s="82" t="s">
        <v>4874</v>
      </c>
      <c r="F4977" s="83" t="s">
        <v>4875</v>
      </c>
    </row>
    <row r="4978" spans="1:6" ht="409.6" hidden="1" customHeight="1" x14ac:dyDescent="0.2"/>
    <row r="4979" spans="1:6" ht="25.5" customHeight="1" thickBot="1" x14ac:dyDescent="0.25">
      <c r="A4979" s="84" t="s">
        <v>4912</v>
      </c>
      <c r="B4979" s="85" t="s">
        <v>4913</v>
      </c>
      <c r="C4979" s="86" t="s">
        <v>4888</v>
      </c>
      <c r="D4979" s="87">
        <v>6.6669999999999993E-2</v>
      </c>
      <c r="E4979" s="88">
        <v>184277</v>
      </c>
      <c r="F4979" s="89">
        <f>+D4979*E4979</f>
        <v>12285.747589999999</v>
      </c>
    </row>
    <row r="4980" spans="1:6" ht="409.6" hidden="1" customHeight="1" x14ac:dyDescent="0.2"/>
    <row r="4981" spans="1:6" ht="13.5" customHeight="1" thickBot="1" x14ac:dyDescent="0.25">
      <c r="A4981" s="90" t="s">
        <v>4893</v>
      </c>
      <c r="B4981" s="91"/>
      <c r="C4981" s="92">
        <v>41.5278012506338</v>
      </c>
      <c r="D4981" s="91"/>
      <c r="E4981" s="93" t="s">
        <v>4884</v>
      </c>
      <c r="F4981" s="94">
        <v>12286</v>
      </c>
    </row>
    <row r="4982" spans="1:6" ht="0.2" customHeight="1" x14ac:dyDescent="0.2"/>
    <row r="4983" spans="1:6" ht="12.75" customHeight="1" x14ac:dyDescent="0.2">
      <c r="A4983" s="80" t="s">
        <v>4871</v>
      </c>
      <c r="B4983" s="81" t="s">
        <v>4894</v>
      </c>
      <c r="C4983" s="82" t="s">
        <v>4870</v>
      </c>
      <c r="D4983" s="82" t="s">
        <v>4873</v>
      </c>
      <c r="E4983" s="82" t="s">
        <v>4874</v>
      </c>
      <c r="F4983" s="83" t="s">
        <v>4875</v>
      </c>
    </row>
    <row r="4984" spans="1:6" ht="409.6" hidden="1" customHeight="1" x14ac:dyDescent="0.2"/>
    <row r="4985" spans="1:6" ht="25.5" customHeight="1" thickBot="1" x14ac:dyDescent="0.25">
      <c r="A4985" s="84" t="s">
        <v>4895</v>
      </c>
      <c r="B4985" s="85" t="s">
        <v>4896</v>
      </c>
      <c r="C4985" s="86" t="s">
        <v>4897</v>
      </c>
      <c r="D4985" s="87">
        <v>0.05</v>
      </c>
      <c r="E4985" s="88">
        <v>12286</v>
      </c>
      <c r="F4985" s="89">
        <f>+D4985*E4985</f>
        <v>614.30000000000007</v>
      </c>
    </row>
    <row r="4986" spans="1:6" ht="409.6" hidden="1" customHeight="1" x14ac:dyDescent="0.2"/>
    <row r="4987" spans="1:6" ht="13.5" customHeight="1" thickBot="1" x14ac:dyDescent="0.25">
      <c r="A4987" s="90" t="s">
        <v>4898</v>
      </c>
      <c r="B4987" s="91"/>
      <c r="C4987" s="92">
        <v>2.0753760351529502</v>
      </c>
      <c r="D4987" s="91"/>
      <c r="E4987" s="93" t="s">
        <v>4884</v>
      </c>
      <c r="F4987" s="94">
        <v>614</v>
      </c>
    </row>
    <row r="4988" spans="1:6" ht="0.2" customHeight="1" thickBot="1" x14ac:dyDescent="0.25"/>
    <row r="4989" spans="1:6" ht="12.75" customHeight="1" thickBot="1" x14ac:dyDescent="0.3">
      <c r="A4989" s="157" t="s">
        <v>4909</v>
      </c>
      <c r="B4989" s="158"/>
      <c r="C4989" s="158"/>
      <c r="D4989" s="158"/>
      <c r="E4989" s="159">
        <v>29585</v>
      </c>
      <c r="F4989" s="160"/>
    </row>
    <row r="4990" spans="1:6" ht="12.75" customHeight="1" x14ac:dyDescent="0.2"/>
    <row r="4991" spans="1:6" ht="12.75" customHeight="1" x14ac:dyDescent="0.2"/>
    <row r="4992" spans="1:6" ht="409.6" hidden="1" customHeight="1" x14ac:dyDescent="0.2"/>
    <row r="4993" spans="1:6" ht="12.75" customHeight="1" x14ac:dyDescent="0.25">
      <c r="A4993" s="144" t="s">
        <v>4868</v>
      </c>
      <c r="B4993" s="145"/>
      <c r="C4993" s="145"/>
      <c r="D4993" s="145"/>
      <c r="E4993" s="146"/>
      <c r="F4993" s="147"/>
    </row>
    <row r="4994" spans="1:6" ht="12.75" customHeight="1" x14ac:dyDescent="0.2">
      <c r="A4994" s="138" t="s">
        <v>4832</v>
      </c>
      <c r="B4994" s="139"/>
      <c r="C4994" s="139"/>
      <c r="D4994" s="140"/>
      <c r="E4994" s="76" t="s">
        <v>4869</v>
      </c>
      <c r="F4994" s="77" t="s">
        <v>4870</v>
      </c>
    </row>
    <row r="4995" spans="1:6" ht="12.75" customHeight="1" x14ac:dyDescent="0.2">
      <c r="A4995" s="141"/>
      <c r="B4995" s="142"/>
      <c r="C4995" s="142"/>
      <c r="D4995" s="143"/>
      <c r="E4995" s="78" t="s">
        <v>9104</v>
      </c>
      <c r="F4995" s="79" t="s">
        <v>263</v>
      </c>
    </row>
    <row r="4996" spans="1:6" ht="409.6" hidden="1" customHeight="1" x14ac:dyDescent="0.2"/>
    <row r="4997" spans="1:6" ht="12.75" customHeight="1" x14ac:dyDescent="0.2">
      <c r="A4997" s="80" t="s">
        <v>4871</v>
      </c>
      <c r="B4997" s="81" t="s">
        <v>4872</v>
      </c>
      <c r="C4997" s="82" t="s">
        <v>4870</v>
      </c>
      <c r="D4997" s="82" t="s">
        <v>4873</v>
      </c>
      <c r="E4997" s="82" t="s">
        <v>4874</v>
      </c>
      <c r="F4997" s="83" t="s">
        <v>4875</v>
      </c>
    </row>
    <row r="4998" spans="1:6" ht="409.6" hidden="1" customHeight="1" x14ac:dyDescent="0.2"/>
    <row r="4999" spans="1:6" ht="25.5" customHeight="1" x14ac:dyDescent="0.2">
      <c r="A4999" s="84" t="s">
        <v>4931</v>
      </c>
      <c r="B4999" s="85" t="s">
        <v>4932</v>
      </c>
      <c r="C4999" s="86" t="s">
        <v>106</v>
      </c>
      <c r="D4999" s="87">
        <v>4.2840000000000003E-2</v>
      </c>
      <c r="E4999" s="88">
        <v>376410</v>
      </c>
      <c r="F4999" s="89">
        <f>+D4999*E4999</f>
        <v>16125.404400000001</v>
      </c>
    </row>
    <row r="5000" spans="1:6" ht="409.6" hidden="1" customHeight="1" x14ac:dyDescent="0.2"/>
    <row r="5001" spans="1:6" ht="25.5" customHeight="1" x14ac:dyDescent="0.2">
      <c r="A5001" s="84" t="s">
        <v>5172</v>
      </c>
      <c r="B5001" s="85" t="s">
        <v>5173</v>
      </c>
      <c r="C5001" s="86" t="s">
        <v>9</v>
      </c>
      <c r="D5001" s="87">
        <v>0.26250000000000001</v>
      </c>
      <c r="E5001" s="88">
        <v>8900</v>
      </c>
      <c r="F5001" s="89">
        <f>+D5001*E5001</f>
        <v>2336.25</v>
      </c>
    </row>
    <row r="5002" spans="1:6" ht="409.6" hidden="1" customHeight="1" x14ac:dyDescent="0.2"/>
    <row r="5003" spans="1:6" ht="25.5" customHeight="1" x14ac:dyDescent="0.2">
      <c r="A5003" s="84" t="s">
        <v>4881</v>
      </c>
      <c r="B5003" s="85" t="s">
        <v>4882</v>
      </c>
      <c r="C5003" s="86" t="s">
        <v>9</v>
      </c>
      <c r="D5003" s="87">
        <v>5.2499999999999998E-2</v>
      </c>
      <c r="E5003" s="88">
        <v>8900</v>
      </c>
      <c r="F5003" s="89">
        <f>+D5003*E5003</f>
        <v>467.25</v>
      </c>
    </row>
    <row r="5004" spans="1:6" ht="409.6" hidden="1" customHeight="1" x14ac:dyDescent="0.2"/>
    <row r="5005" spans="1:6" ht="25.5" customHeight="1" x14ac:dyDescent="0.2">
      <c r="A5005" s="84" t="s">
        <v>5180</v>
      </c>
      <c r="B5005" s="85" t="s">
        <v>5181</v>
      </c>
      <c r="C5005" s="86" t="s">
        <v>7</v>
      </c>
      <c r="D5005" s="87">
        <v>6.4259999999999998E-2</v>
      </c>
      <c r="E5005" s="88">
        <v>18433</v>
      </c>
      <c r="F5005" s="89">
        <f>+D5005*E5005</f>
        <v>1184.50458</v>
      </c>
    </row>
    <row r="5006" spans="1:6" ht="409.6" hidden="1" customHeight="1" x14ac:dyDescent="0.2"/>
    <row r="5007" spans="1:6" ht="25.5" customHeight="1" thickBot="1" x14ac:dyDescent="0.25">
      <c r="A5007" s="84" t="s">
        <v>5097</v>
      </c>
      <c r="B5007" s="85" t="s">
        <v>5098</v>
      </c>
      <c r="C5007" s="86" t="s">
        <v>9</v>
      </c>
      <c r="D5007" s="87">
        <v>1.1999999999999999E-3</v>
      </c>
      <c r="E5007" s="88">
        <v>295180</v>
      </c>
      <c r="F5007" s="89">
        <f>+D5007*E5007</f>
        <v>354.21599999999995</v>
      </c>
    </row>
    <row r="5008" spans="1:6" ht="409.6" hidden="1" customHeight="1" x14ac:dyDescent="0.2"/>
    <row r="5009" spans="1:6" ht="13.5" customHeight="1" thickBot="1" x14ac:dyDescent="0.25">
      <c r="A5009" s="90" t="s">
        <v>4883</v>
      </c>
      <c r="B5009" s="91"/>
      <c r="C5009" s="92">
        <v>59.691437237517498</v>
      </c>
      <c r="D5009" s="91"/>
      <c r="E5009" s="93" t="s">
        <v>4884</v>
      </c>
      <c r="F5009" s="94">
        <v>20467</v>
      </c>
    </row>
    <row r="5010" spans="1:6" ht="0.2" customHeight="1" x14ac:dyDescent="0.2"/>
    <row r="5011" spans="1:6" ht="12.75" customHeight="1" x14ac:dyDescent="0.2">
      <c r="A5011" s="80" t="s">
        <v>4871</v>
      </c>
      <c r="B5011" s="81" t="s">
        <v>4885</v>
      </c>
      <c r="C5011" s="82" t="s">
        <v>4870</v>
      </c>
      <c r="D5011" s="82" t="s">
        <v>4873</v>
      </c>
      <c r="E5011" s="82" t="s">
        <v>4874</v>
      </c>
      <c r="F5011" s="83" t="s">
        <v>4875</v>
      </c>
    </row>
    <row r="5012" spans="1:6" ht="409.6" hidden="1" customHeight="1" x14ac:dyDescent="0.2"/>
    <row r="5013" spans="1:6" ht="25.5" customHeight="1" thickBot="1" x14ac:dyDescent="0.25">
      <c r="A5013" s="84" t="s">
        <v>4912</v>
      </c>
      <c r="B5013" s="85" t="s">
        <v>4913</v>
      </c>
      <c r="C5013" s="86" t="s">
        <v>4888</v>
      </c>
      <c r="D5013" s="87">
        <v>7.1429999999999993E-2</v>
      </c>
      <c r="E5013" s="88">
        <v>184277</v>
      </c>
      <c r="F5013" s="89">
        <f>+D5013*E5013</f>
        <v>13162.906109999998</v>
      </c>
    </row>
    <row r="5014" spans="1:6" ht="409.6" hidden="1" customHeight="1" x14ac:dyDescent="0.2"/>
    <row r="5015" spans="1:6" ht="13.5" customHeight="1" thickBot="1" x14ac:dyDescent="0.25">
      <c r="A5015" s="90" t="s">
        <v>4893</v>
      </c>
      <c r="B5015" s="91"/>
      <c r="C5015" s="92">
        <v>38.389524031731199</v>
      </c>
      <c r="D5015" s="91"/>
      <c r="E5015" s="93" t="s">
        <v>4884</v>
      </c>
      <c r="F5015" s="94">
        <v>13163</v>
      </c>
    </row>
    <row r="5016" spans="1:6" ht="0.2" customHeight="1" x14ac:dyDescent="0.2"/>
    <row r="5017" spans="1:6" ht="12.75" customHeight="1" x14ac:dyDescent="0.2">
      <c r="A5017" s="80" t="s">
        <v>4871</v>
      </c>
      <c r="B5017" s="81" t="s">
        <v>4894</v>
      </c>
      <c r="C5017" s="82" t="s">
        <v>4870</v>
      </c>
      <c r="D5017" s="82" t="s">
        <v>4873</v>
      </c>
      <c r="E5017" s="82" t="s">
        <v>4874</v>
      </c>
      <c r="F5017" s="83" t="s">
        <v>4875</v>
      </c>
    </row>
    <row r="5018" spans="1:6" ht="409.6" hidden="1" customHeight="1" x14ac:dyDescent="0.2"/>
    <row r="5019" spans="1:6" ht="25.5" customHeight="1" thickBot="1" x14ac:dyDescent="0.25">
      <c r="A5019" s="84" t="s">
        <v>4895</v>
      </c>
      <c r="B5019" s="85" t="s">
        <v>4896</v>
      </c>
      <c r="C5019" s="86" t="s">
        <v>4897</v>
      </c>
      <c r="D5019" s="87">
        <v>0.05</v>
      </c>
      <c r="E5019" s="88">
        <v>13163</v>
      </c>
      <c r="F5019" s="89">
        <f>+D5019*E5019</f>
        <v>658.15000000000009</v>
      </c>
    </row>
    <row r="5020" spans="1:6" ht="409.6" hidden="1" customHeight="1" x14ac:dyDescent="0.2"/>
    <row r="5021" spans="1:6" ht="13.5" customHeight="1" thickBot="1" x14ac:dyDescent="0.25">
      <c r="A5021" s="90" t="s">
        <v>4898</v>
      </c>
      <c r="B5021" s="91"/>
      <c r="C5021" s="92">
        <v>1.91903873075128</v>
      </c>
      <c r="D5021" s="91"/>
      <c r="E5021" s="93" t="s">
        <v>4884</v>
      </c>
      <c r="F5021" s="94">
        <v>658</v>
      </c>
    </row>
    <row r="5022" spans="1:6" ht="0.2" customHeight="1" thickBot="1" x14ac:dyDescent="0.25"/>
    <row r="5023" spans="1:6" ht="12.75" customHeight="1" thickBot="1" x14ac:dyDescent="0.3">
      <c r="A5023" s="157" t="s">
        <v>4909</v>
      </c>
      <c r="B5023" s="158"/>
      <c r="C5023" s="158"/>
      <c r="D5023" s="158"/>
      <c r="E5023" s="159">
        <v>34288</v>
      </c>
      <c r="F5023" s="160"/>
    </row>
    <row r="5024" spans="1:6" ht="12.75" customHeight="1" x14ac:dyDescent="0.2"/>
    <row r="5025" spans="1:6" ht="12.75" customHeight="1" x14ac:dyDescent="0.2"/>
    <row r="5026" spans="1:6" ht="409.6" hidden="1" customHeight="1" x14ac:dyDescent="0.2"/>
    <row r="5027" spans="1:6" ht="12.75" customHeight="1" x14ac:dyDescent="0.25">
      <c r="A5027" s="144" t="s">
        <v>4868</v>
      </c>
      <c r="B5027" s="145"/>
      <c r="C5027" s="145"/>
      <c r="D5027" s="145"/>
      <c r="E5027" s="146"/>
      <c r="F5027" s="147"/>
    </row>
    <row r="5028" spans="1:6" ht="12.75" customHeight="1" x14ac:dyDescent="0.2">
      <c r="A5028" s="138" t="s">
        <v>4833</v>
      </c>
      <c r="B5028" s="139"/>
      <c r="C5028" s="139"/>
      <c r="D5028" s="140"/>
      <c r="E5028" s="76" t="s">
        <v>4869</v>
      </c>
      <c r="F5028" s="77" t="s">
        <v>4870</v>
      </c>
    </row>
    <row r="5029" spans="1:6" ht="12.75" customHeight="1" x14ac:dyDescent="0.2">
      <c r="A5029" s="141"/>
      <c r="B5029" s="142"/>
      <c r="C5029" s="142"/>
      <c r="D5029" s="143"/>
      <c r="E5029" s="78" t="s">
        <v>9105</v>
      </c>
      <c r="F5029" s="79" t="s">
        <v>263</v>
      </c>
    </row>
    <row r="5030" spans="1:6" ht="409.6" hidden="1" customHeight="1" x14ac:dyDescent="0.2"/>
    <row r="5031" spans="1:6" ht="12.75" customHeight="1" x14ac:dyDescent="0.2">
      <c r="A5031" s="80" t="s">
        <v>4871</v>
      </c>
      <c r="B5031" s="81" t="s">
        <v>4872</v>
      </c>
      <c r="C5031" s="82" t="s">
        <v>4870</v>
      </c>
      <c r="D5031" s="82" t="s">
        <v>4873</v>
      </c>
      <c r="E5031" s="82" t="s">
        <v>4874</v>
      </c>
      <c r="F5031" s="83" t="s">
        <v>4875</v>
      </c>
    </row>
    <row r="5032" spans="1:6" ht="409.6" hidden="1" customHeight="1" x14ac:dyDescent="0.2"/>
    <row r="5033" spans="1:6" ht="25.5" customHeight="1" x14ac:dyDescent="0.2">
      <c r="A5033" s="84" t="s">
        <v>4931</v>
      </c>
      <c r="B5033" s="85" t="s">
        <v>4932</v>
      </c>
      <c r="C5033" s="86" t="s">
        <v>106</v>
      </c>
      <c r="D5033" s="87">
        <v>6.2579999999999997E-2</v>
      </c>
      <c r="E5033" s="88">
        <v>376410</v>
      </c>
      <c r="F5033" s="89">
        <f>+D5033*E5033</f>
        <v>23555.737799999999</v>
      </c>
    </row>
    <row r="5034" spans="1:6" ht="409.6" hidden="1" customHeight="1" x14ac:dyDescent="0.2"/>
    <row r="5035" spans="1:6" ht="25.5" customHeight="1" x14ac:dyDescent="0.2">
      <c r="A5035" s="84" t="s">
        <v>5172</v>
      </c>
      <c r="B5035" s="85" t="s">
        <v>5173</v>
      </c>
      <c r="C5035" s="86" t="s">
        <v>9</v>
      </c>
      <c r="D5035" s="87">
        <v>0.28000000000000003</v>
      </c>
      <c r="E5035" s="88">
        <v>8900</v>
      </c>
      <c r="F5035" s="89">
        <f>+D5035*E5035</f>
        <v>2492.0000000000005</v>
      </c>
    </row>
    <row r="5036" spans="1:6" ht="409.6" hidden="1" customHeight="1" x14ac:dyDescent="0.2"/>
    <row r="5037" spans="1:6" ht="25.5" customHeight="1" x14ac:dyDescent="0.2">
      <c r="A5037" s="84" t="s">
        <v>4881</v>
      </c>
      <c r="B5037" s="85" t="s">
        <v>4882</v>
      </c>
      <c r="C5037" s="86" t="s">
        <v>9</v>
      </c>
      <c r="D5037" s="87">
        <v>5.2499999999999998E-2</v>
      </c>
      <c r="E5037" s="88">
        <v>8900</v>
      </c>
      <c r="F5037" s="89">
        <f>+D5037*E5037</f>
        <v>467.25</v>
      </c>
    </row>
    <row r="5038" spans="1:6" ht="409.6" hidden="1" customHeight="1" x14ac:dyDescent="0.2"/>
    <row r="5039" spans="1:6" ht="25.5" customHeight="1" x14ac:dyDescent="0.2">
      <c r="A5039" s="84" t="s">
        <v>5180</v>
      </c>
      <c r="B5039" s="85" t="s">
        <v>5181</v>
      </c>
      <c r="C5039" s="86" t="s">
        <v>7</v>
      </c>
      <c r="D5039" s="87">
        <v>9.3869999999999995E-2</v>
      </c>
      <c r="E5039" s="88">
        <v>18433</v>
      </c>
      <c r="F5039" s="89">
        <f>+D5039*E5039</f>
        <v>1730.3057099999999</v>
      </c>
    </row>
    <row r="5040" spans="1:6" ht="409.6" hidden="1" customHeight="1" x14ac:dyDescent="0.2"/>
    <row r="5041" spans="1:6" ht="25.5" customHeight="1" thickBot="1" x14ac:dyDescent="0.25">
      <c r="A5041" s="84" t="s">
        <v>5097</v>
      </c>
      <c r="B5041" s="85" t="s">
        <v>5098</v>
      </c>
      <c r="C5041" s="86" t="s">
        <v>9</v>
      </c>
      <c r="D5041" s="87">
        <v>1.2800000000000001E-3</v>
      </c>
      <c r="E5041" s="88">
        <v>295180</v>
      </c>
      <c r="F5041" s="89">
        <f>+D5041*E5041</f>
        <v>377.83040000000005</v>
      </c>
    </row>
    <row r="5042" spans="1:6" ht="409.6" hidden="1" customHeight="1" x14ac:dyDescent="0.2"/>
    <row r="5043" spans="1:6" ht="13.5" customHeight="1" thickBot="1" x14ac:dyDescent="0.25">
      <c r="A5043" s="90" t="s">
        <v>4883</v>
      </c>
      <c r="B5043" s="91"/>
      <c r="C5043" s="92">
        <v>65.7894131978762</v>
      </c>
      <c r="D5043" s="91"/>
      <c r="E5043" s="93" t="s">
        <v>4884</v>
      </c>
      <c r="F5043" s="94">
        <v>28623</v>
      </c>
    </row>
    <row r="5044" spans="1:6" ht="0.2" customHeight="1" x14ac:dyDescent="0.2"/>
    <row r="5045" spans="1:6" ht="12.75" customHeight="1" x14ac:dyDescent="0.2">
      <c r="A5045" s="80" t="s">
        <v>4871</v>
      </c>
      <c r="B5045" s="81" t="s">
        <v>4885</v>
      </c>
      <c r="C5045" s="82" t="s">
        <v>4870</v>
      </c>
      <c r="D5045" s="82" t="s">
        <v>4873</v>
      </c>
      <c r="E5045" s="82" t="s">
        <v>4874</v>
      </c>
      <c r="F5045" s="83" t="s">
        <v>4875</v>
      </c>
    </row>
    <row r="5046" spans="1:6" ht="409.6" hidden="1" customHeight="1" x14ac:dyDescent="0.2"/>
    <row r="5047" spans="1:6" ht="25.5" customHeight="1" thickBot="1" x14ac:dyDescent="0.25">
      <c r="A5047" s="84" t="s">
        <v>4912</v>
      </c>
      <c r="B5047" s="85" t="s">
        <v>4913</v>
      </c>
      <c r="C5047" s="86" t="s">
        <v>4888</v>
      </c>
      <c r="D5047" s="87">
        <v>7.6920000000000002E-2</v>
      </c>
      <c r="E5047" s="88">
        <v>184277</v>
      </c>
      <c r="F5047" s="89">
        <f>+D5047*E5047</f>
        <v>14174.58684</v>
      </c>
    </row>
    <row r="5048" spans="1:6" ht="409.6" hidden="1" customHeight="1" x14ac:dyDescent="0.2"/>
    <row r="5049" spans="1:6" ht="13.5" customHeight="1" thickBot="1" x14ac:dyDescent="0.25">
      <c r="A5049" s="90" t="s">
        <v>4893</v>
      </c>
      <c r="B5049" s="91"/>
      <c r="C5049" s="92">
        <v>32.580963982807397</v>
      </c>
      <c r="D5049" s="91"/>
      <c r="E5049" s="93" t="s">
        <v>4884</v>
      </c>
      <c r="F5049" s="94">
        <v>14175</v>
      </c>
    </row>
    <row r="5050" spans="1:6" ht="0.2" customHeight="1" x14ac:dyDescent="0.2"/>
    <row r="5051" spans="1:6" ht="12.75" customHeight="1" x14ac:dyDescent="0.2">
      <c r="A5051" s="80" t="s">
        <v>4871</v>
      </c>
      <c r="B5051" s="81" t="s">
        <v>4894</v>
      </c>
      <c r="C5051" s="82" t="s">
        <v>4870</v>
      </c>
      <c r="D5051" s="82" t="s">
        <v>4873</v>
      </c>
      <c r="E5051" s="82" t="s">
        <v>4874</v>
      </c>
      <c r="F5051" s="83" t="s">
        <v>4875</v>
      </c>
    </row>
    <row r="5052" spans="1:6" ht="409.6" hidden="1" customHeight="1" x14ac:dyDescent="0.2"/>
    <row r="5053" spans="1:6" ht="25.5" customHeight="1" thickBot="1" x14ac:dyDescent="0.25">
      <c r="A5053" s="84" t="s">
        <v>4895</v>
      </c>
      <c r="B5053" s="85" t="s">
        <v>4896</v>
      </c>
      <c r="C5053" s="86" t="s">
        <v>4897</v>
      </c>
      <c r="D5053" s="87">
        <v>0.05</v>
      </c>
      <c r="E5053" s="88">
        <v>14175</v>
      </c>
      <c r="F5053" s="89">
        <f>+D5053*E5053</f>
        <v>708.75</v>
      </c>
    </row>
    <row r="5054" spans="1:6" ht="409.6" hidden="1" customHeight="1" x14ac:dyDescent="0.2"/>
    <row r="5055" spans="1:6" ht="13.5" customHeight="1" thickBot="1" x14ac:dyDescent="0.25">
      <c r="A5055" s="90" t="s">
        <v>4898</v>
      </c>
      <c r="B5055" s="91"/>
      <c r="C5055" s="92">
        <v>1.6296228193164299</v>
      </c>
      <c r="D5055" s="91"/>
      <c r="E5055" s="93" t="s">
        <v>4884</v>
      </c>
      <c r="F5055" s="94">
        <v>709</v>
      </c>
    </row>
    <row r="5056" spans="1:6" ht="0.2" customHeight="1" x14ac:dyDescent="0.2"/>
    <row r="5057" spans="1:6" ht="12.75" customHeight="1" thickBot="1" x14ac:dyDescent="0.3">
      <c r="A5057" s="157" t="s">
        <v>4909</v>
      </c>
      <c r="B5057" s="158"/>
      <c r="C5057" s="158"/>
      <c r="D5057" s="158"/>
      <c r="E5057" s="159">
        <v>43507</v>
      </c>
      <c r="F5057" s="160"/>
    </row>
    <row r="5058" spans="1:6" ht="12.75" customHeight="1" x14ac:dyDescent="0.2"/>
    <row r="5059" spans="1:6" ht="12.75" customHeight="1" x14ac:dyDescent="0.2"/>
    <row r="5060" spans="1:6" ht="409.6" hidden="1" customHeight="1" x14ac:dyDescent="0.2"/>
    <row r="5061" spans="1:6" ht="12.75" customHeight="1" x14ac:dyDescent="0.25">
      <c r="A5061" s="144" t="s">
        <v>4868</v>
      </c>
      <c r="B5061" s="145"/>
      <c r="C5061" s="145"/>
      <c r="D5061" s="145"/>
      <c r="E5061" s="146"/>
      <c r="F5061" s="147"/>
    </row>
    <row r="5062" spans="1:6" ht="12.75" customHeight="1" x14ac:dyDescent="0.2">
      <c r="A5062" s="138" t="s">
        <v>4834</v>
      </c>
      <c r="B5062" s="139"/>
      <c r="C5062" s="139"/>
      <c r="D5062" s="140"/>
      <c r="E5062" s="76" t="s">
        <v>4869</v>
      </c>
      <c r="F5062" s="77" t="s">
        <v>4870</v>
      </c>
    </row>
    <row r="5063" spans="1:6" ht="12.75" customHeight="1" x14ac:dyDescent="0.2">
      <c r="A5063" s="141"/>
      <c r="B5063" s="142"/>
      <c r="C5063" s="142"/>
      <c r="D5063" s="143"/>
      <c r="E5063" s="78" t="s">
        <v>9106</v>
      </c>
      <c r="F5063" s="79" t="s">
        <v>117</v>
      </c>
    </row>
    <row r="5064" spans="1:6" ht="409.6" hidden="1" customHeight="1" x14ac:dyDescent="0.2"/>
    <row r="5065" spans="1:6" ht="12.75" customHeight="1" x14ac:dyDescent="0.2">
      <c r="A5065" s="80" t="s">
        <v>4871</v>
      </c>
      <c r="B5065" s="81" t="s">
        <v>4872</v>
      </c>
      <c r="C5065" s="82" t="s">
        <v>4870</v>
      </c>
      <c r="D5065" s="82" t="s">
        <v>4873</v>
      </c>
      <c r="E5065" s="82" t="s">
        <v>4874</v>
      </c>
      <c r="F5065" s="83" t="s">
        <v>4875</v>
      </c>
    </row>
    <row r="5066" spans="1:6" ht="409.6" hidden="1" customHeight="1" x14ac:dyDescent="0.2"/>
    <row r="5067" spans="1:6" ht="25.5" customHeight="1" x14ac:dyDescent="0.2">
      <c r="A5067" s="84" t="s">
        <v>8314</v>
      </c>
      <c r="B5067" s="85" t="s">
        <v>8315</v>
      </c>
      <c r="C5067" s="86" t="s">
        <v>117</v>
      </c>
      <c r="D5067" s="87">
        <v>1.05</v>
      </c>
      <c r="E5067" s="88">
        <v>12780</v>
      </c>
      <c r="F5067" s="89">
        <f>+D5067*E5067</f>
        <v>13419</v>
      </c>
    </row>
    <row r="5068" spans="1:6" ht="409.6" hidden="1" customHeight="1" x14ac:dyDescent="0.2"/>
    <row r="5069" spans="1:6" ht="25.5" customHeight="1" thickBot="1" x14ac:dyDescent="0.25">
      <c r="A5069" s="84" t="s">
        <v>8316</v>
      </c>
      <c r="B5069" s="85" t="s">
        <v>8317</v>
      </c>
      <c r="C5069" s="86" t="s">
        <v>7</v>
      </c>
      <c r="D5069" s="87">
        <v>0.05</v>
      </c>
      <c r="E5069" s="88">
        <v>2667</v>
      </c>
      <c r="F5069" s="89">
        <f>+D5069*E5069</f>
        <v>133.35</v>
      </c>
    </row>
    <row r="5070" spans="1:6" ht="409.6" hidden="1" customHeight="1" x14ac:dyDescent="0.2"/>
    <row r="5071" spans="1:6" ht="13.5" customHeight="1" thickBot="1" x14ac:dyDescent="0.25">
      <c r="A5071" s="90" t="s">
        <v>4883</v>
      </c>
      <c r="B5071" s="91"/>
      <c r="C5071" s="92">
        <v>79.5538597006164</v>
      </c>
      <c r="D5071" s="91"/>
      <c r="E5071" s="93" t="s">
        <v>4884</v>
      </c>
      <c r="F5071" s="94">
        <v>13552</v>
      </c>
    </row>
    <row r="5072" spans="1:6" ht="0.2" customHeight="1" x14ac:dyDescent="0.2"/>
    <row r="5073" spans="1:6" ht="12.75" customHeight="1" x14ac:dyDescent="0.2">
      <c r="A5073" s="80" t="s">
        <v>4871</v>
      </c>
      <c r="B5073" s="81" t="s">
        <v>4885</v>
      </c>
      <c r="C5073" s="82" t="s">
        <v>4870</v>
      </c>
      <c r="D5073" s="82" t="s">
        <v>4873</v>
      </c>
      <c r="E5073" s="82" t="s">
        <v>4874</v>
      </c>
      <c r="F5073" s="83" t="s">
        <v>4875</v>
      </c>
    </row>
    <row r="5074" spans="1:6" ht="409.6" hidden="1" customHeight="1" x14ac:dyDescent="0.2"/>
    <row r="5075" spans="1:6" ht="25.5" customHeight="1" thickBot="1" x14ac:dyDescent="0.25">
      <c r="A5075" s="84" t="s">
        <v>4912</v>
      </c>
      <c r="B5075" s="85" t="s">
        <v>4913</v>
      </c>
      <c r="C5075" s="86" t="s">
        <v>4888</v>
      </c>
      <c r="D5075" s="87">
        <v>1.7999999999999999E-2</v>
      </c>
      <c r="E5075" s="88">
        <v>184277</v>
      </c>
      <c r="F5075" s="89">
        <f>+D5075*E5075</f>
        <v>3316.9859999999999</v>
      </c>
    </row>
    <row r="5076" spans="1:6" ht="409.6" hidden="1" customHeight="1" x14ac:dyDescent="0.2"/>
    <row r="5077" spans="1:6" ht="13.5" customHeight="1" thickBot="1" x14ac:dyDescent="0.25">
      <c r="A5077" s="90" t="s">
        <v>4893</v>
      </c>
      <c r="B5077" s="91"/>
      <c r="C5077" s="92">
        <v>19.471675961256199</v>
      </c>
      <c r="D5077" s="91"/>
      <c r="E5077" s="93" t="s">
        <v>4884</v>
      </c>
      <c r="F5077" s="94">
        <v>3317</v>
      </c>
    </row>
    <row r="5078" spans="1:6" ht="0.2" customHeight="1" x14ac:dyDescent="0.2"/>
    <row r="5079" spans="1:6" ht="12.75" customHeight="1" x14ac:dyDescent="0.2">
      <c r="A5079" s="80" t="s">
        <v>4871</v>
      </c>
      <c r="B5079" s="81" t="s">
        <v>4894</v>
      </c>
      <c r="C5079" s="82" t="s">
        <v>4870</v>
      </c>
      <c r="D5079" s="82" t="s">
        <v>4873</v>
      </c>
      <c r="E5079" s="82" t="s">
        <v>4874</v>
      </c>
      <c r="F5079" s="83" t="s">
        <v>4875</v>
      </c>
    </row>
    <row r="5080" spans="1:6" ht="409.6" hidden="1" customHeight="1" x14ac:dyDescent="0.2"/>
    <row r="5081" spans="1:6" ht="25.5" customHeight="1" thickBot="1" x14ac:dyDescent="0.25">
      <c r="A5081" s="84" t="s">
        <v>4895</v>
      </c>
      <c r="B5081" s="85" t="s">
        <v>4896</v>
      </c>
      <c r="C5081" s="86" t="s">
        <v>4897</v>
      </c>
      <c r="D5081" s="87">
        <v>0.05</v>
      </c>
      <c r="E5081" s="88">
        <v>3317</v>
      </c>
      <c r="F5081" s="89">
        <f>+D5081*E5081</f>
        <v>165.85000000000002</v>
      </c>
    </row>
    <row r="5082" spans="1:6" ht="409.6" hidden="1" customHeight="1" x14ac:dyDescent="0.2"/>
    <row r="5083" spans="1:6" ht="13.5" customHeight="1" thickBot="1" x14ac:dyDescent="0.25">
      <c r="A5083" s="90" t="s">
        <v>4898</v>
      </c>
      <c r="B5083" s="91"/>
      <c r="C5083" s="92">
        <v>0.97446433812738498</v>
      </c>
      <c r="D5083" s="91"/>
      <c r="E5083" s="93" t="s">
        <v>4884</v>
      </c>
      <c r="F5083" s="94">
        <v>166</v>
      </c>
    </row>
    <row r="5084" spans="1:6" ht="0.2" customHeight="1" thickBot="1" x14ac:dyDescent="0.25"/>
    <row r="5085" spans="1:6" ht="12.75" customHeight="1" thickBot="1" x14ac:dyDescent="0.3">
      <c r="A5085" s="157" t="s">
        <v>4909</v>
      </c>
      <c r="B5085" s="158"/>
      <c r="C5085" s="158"/>
      <c r="D5085" s="158"/>
      <c r="E5085" s="159">
        <v>17035</v>
      </c>
      <c r="F5085" s="160"/>
    </row>
    <row r="5086" spans="1:6" ht="12.75" customHeight="1" x14ac:dyDescent="0.2"/>
    <row r="5087" spans="1:6" ht="12.75" customHeight="1" x14ac:dyDescent="0.2"/>
    <row r="5088" spans="1:6" ht="409.6" hidden="1" customHeight="1" x14ac:dyDescent="0.2"/>
    <row r="5089" spans="1:6" ht="12.75" customHeight="1" x14ac:dyDescent="0.25">
      <c r="A5089" s="144" t="s">
        <v>4868</v>
      </c>
      <c r="B5089" s="145"/>
      <c r="C5089" s="145"/>
      <c r="D5089" s="145"/>
      <c r="E5089" s="146"/>
      <c r="F5089" s="147"/>
    </row>
    <row r="5090" spans="1:6" ht="12.75" customHeight="1" x14ac:dyDescent="0.2">
      <c r="A5090" s="138" t="s">
        <v>4836</v>
      </c>
      <c r="B5090" s="139"/>
      <c r="C5090" s="139"/>
      <c r="D5090" s="140"/>
      <c r="E5090" s="76" t="s">
        <v>4869</v>
      </c>
      <c r="F5090" s="77" t="s">
        <v>4870</v>
      </c>
    </row>
    <row r="5091" spans="1:6" ht="12.75" customHeight="1" x14ac:dyDescent="0.2">
      <c r="A5091" s="141"/>
      <c r="B5091" s="142"/>
      <c r="C5091" s="142"/>
      <c r="D5091" s="143"/>
      <c r="E5091" s="78" t="s">
        <v>9108</v>
      </c>
      <c r="F5091" s="79" t="s">
        <v>263</v>
      </c>
    </row>
    <row r="5092" spans="1:6" ht="409.6" hidden="1" customHeight="1" x14ac:dyDescent="0.2"/>
    <row r="5093" spans="1:6" ht="12.75" customHeight="1" x14ac:dyDescent="0.2">
      <c r="A5093" s="80" t="s">
        <v>4871</v>
      </c>
      <c r="B5093" s="81" t="s">
        <v>4872</v>
      </c>
      <c r="C5093" s="82" t="s">
        <v>4870</v>
      </c>
      <c r="D5093" s="82" t="s">
        <v>4873</v>
      </c>
      <c r="E5093" s="82" t="s">
        <v>4874</v>
      </c>
      <c r="F5093" s="83" t="s">
        <v>4875</v>
      </c>
    </row>
    <row r="5094" spans="1:6" ht="409.6" hidden="1" customHeight="1" x14ac:dyDescent="0.2"/>
    <row r="5095" spans="1:6" ht="25.5" customHeight="1" x14ac:dyDescent="0.2">
      <c r="A5095" s="84" t="s">
        <v>8318</v>
      </c>
      <c r="B5095" s="85" t="s">
        <v>8319</v>
      </c>
      <c r="C5095" s="86" t="s">
        <v>9</v>
      </c>
      <c r="D5095" s="87">
        <v>3.3300000000000003E-2</v>
      </c>
      <c r="E5095" s="88">
        <v>752271</v>
      </c>
      <c r="F5095" s="89">
        <f>+D5095*E5095</f>
        <v>25050.624300000003</v>
      </c>
    </row>
    <row r="5096" spans="1:6" ht="409.6" hidden="1" customHeight="1" x14ac:dyDescent="0.2"/>
    <row r="5097" spans="1:6" ht="25.5" customHeight="1" thickBot="1" x14ac:dyDescent="0.25">
      <c r="A5097" s="84" t="s">
        <v>5979</v>
      </c>
      <c r="B5097" s="85" t="s">
        <v>5980</v>
      </c>
      <c r="C5097" s="86" t="s">
        <v>117</v>
      </c>
      <c r="D5097" s="87">
        <v>0.2</v>
      </c>
      <c r="E5097" s="88">
        <v>6800</v>
      </c>
      <c r="F5097" s="89">
        <f>+D5097*E5097</f>
        <v>1360</v>
      </c>
    </row>
    <row r="5098" spans="1:6" ht="409.6" hidden="1" customHeight="1" x14ac:dyDescent="0.2"/>
    <row r="5099" spans="1:6" ht="13.5" customHeight="1" thickBot="1" x14ac:dyDescent="0.25">
      <c r="A5099" s="90" t="s">
        <v>4883</v>
      </c>
      <c r="B5099" s="91"/>
      <c r="C5099" s="92">
        <v>62.512722194608202</v>
      </c>
      <c r="D5099" s="91"/>
      <c r="E5099" s="93" t="s">
        <v>4884</v>
      </c>
      <c r="F5099" s="94">
        <v>26411</v>
      </c>
    </row>
    <row r="5100" spans="1:6" ht="0.2" customHeight="1" x14ac:dyDescent="0.2"/>
    <row r="5101" spans="1:6" ht="12.75" customHeight="1" x14ac:dyDescent="0.2">
      <c r="A5101" s="80" t="s">
        <v>4871</v>
      </c>
      <c r="B5101" s="81" t="s">
        <v>4885</v>
      </c>
      <c r="C5101" s="82" t="s">
        <v>4870</v>
      </c>
      <c r="D5101" s="82" t="s">
        <v>4873</v>
      </c>
      <c r="E5101" s="82" t="s">
        <v>4874</v>
      </c>
      <c r="F5101" s="83" t="s">
        <v>4875</v>
      </c>
    </row>
    <row r="5102" spans="1:6" ht="409.6" hidden="1" customHeight="1" x14ac:dyDescent="0.2"/>
    <row r="5103" spans="1:6" ht="25.5" customHeight="1" thickBot="1" x14ac:dyDescent="0.25">
      <c r="A5103" s="84" t="s">
        <v>4947</v>
      </c>
      <c r="B5103" s="85" t="s">
        <v>4948</v>
      </c>
      <c r="C5103" s="86" t="s">
        <v>4888</v>
      </c>
      <c r="D5103" s="87">
        <v>0.04</v>
      </c>
      <c r="E5103" s="88">
        <v>198902</v>
      </c>
      <c r="F5103" s="89">
        <f>+D5103*E5103</f>
        <v>7956.08</v>
      </c>
    </row>
    <row r="5104" spans="1:6" ht="409.6" hidden="1" customHeight="1" x14ac:dyDescent="0.2"/>
    <row r="5105" spans="1:6" ht="13.5" customHeight="1" thickBot="1" x14ac:dyDescent="0.25">
      <c r="A5105" s="90" t="s">
        <v>4893</v>
      </c>
      <c r="B5105" s="91"/>
      <c r="C5105" s="92">
        <v>18.831214939998599</v>
      </c>
      <c r="D5105" s="91"/>
      <c r="E5105" s="93" t="s">
        <v>4884</v>
      </c>
      <c r="F5105" s="94">
        <v>7956</v>
      </c>
    </row>
    <row r="5106" spans="1:6" ht="0.2" customHeight="1" x14ac:dyDescent="0.2"/>
    <row r="5107" spans="1:6" ht="12.75" customHeight="1" x14ac:dyDescent="0.2">
      <c r="A5107" s="80" t="s">
        <v>4871</v>
      </c>
      <c r="B5107" s="81" t="s">
        <v>4894</v>
      </c>
      <c r="C5107" s="82" t="s">
        <v>4870</v>
      </c>
      <c r="D5107" s="82" t="s">
        <v>4873</v>
      </c>
      <c r="E5107" s="82" t="s">
        <v>4874</v>
      </c>
      <c r="F5107" s="83" t="s">
        <v>4875</v>
      </c>
    </row>
    <row r="5108" spans="1:6" ht="409.6" hidden="1" customHeight="1" x14ac:dyDescent="0.2"/>
    <row r="5109" spans="1:6" ht="25.5" customHeight="1" thickBot="1" x14ac:dyDescent="0.25">
      <c r="A5109" s="84" t="s">
        <v>4895</v>
      </c>
      <c r="B5109" s="85" t="s">
        <v>4896</v>
      </c>
      <c r="C5109" s="86" t="s">
        <v>4897</v>
      </c>
      <c r="D5109" s="87">
        <v>0.05</v>
      </c>
      <c r="E5109" s="88">
        <v>7956</v>
      </c>
      <c r="F5109" s="89">
        <f>+D5109*E5109</f>
        <v>397.8</v>
      </c>
    </row>
    <row r="5110" spans="1:6" ht="409.6" hidden="1" customHeight="1" x14ac:dyDescent="0.2"/>
    <row r="5111" spans="1:6" ht="13.5" customHeight="1" thickBot="1" x14ac:dyDescent="0.25">
      <c r="A5111" s="90" t="s">
        <v>4898</v>
      </c>
      <c r="B5111" s="91"/>
      <c r="C5111" s="92">
        <v>0.94203413098534905</v>
      </c>
      <c r="D5111" s="91"/>
      <c r="E5111" s="93" t="s">
        <v>4884</v>
      </c>
      <c r="F5111" s="94">
        <v>398</v>
      </c>
    </row>
    <row r="5112" spans="1:6" ht="0.2" customHeight="1" x14ac:dyDescent="0.2"/>
    <row r="5113" spans="1:6" ht="12.75" customHeight="1" x14ac:dyDescent="0.2">
      <c r="A5113" s="80" t="s">
        <v>4871</v>
      </c>
      <c r="B5113" s="81" t="s">
        <v>4899</v>
      </c>
      <c r="C5113" s="82" t="s">
        <v>4870</v>
      </c>
      <c r="D5113" s="82" t="s">
        <v>4873</v>
      </c>
      <c r="E5113" s="82" t="s">
        <v>4874</v>
      </c>
      <c r="F5113" s="83" t="s">
        <v>4875</v>
      </c>
    </row>
    <row r="5114" spans="1:6" ht="409.6" hidden="1" customHeight="1" x14ac:dyDescent="0.2"/>
    <row r="5115" spans="1:6" ht="25.5" customHeight="1" thickBot="1" x14ac:dyDescent="0.25">
      <c r="A5115" s="84" t="s">
        <v>5012</v>
      </c>
      <c r="B5115" s="85" t="s">
        <v>5013</v>
      </c>
      <c r="C5115" s="86" t="s">
        <v>109</v>
      </c>
      <c r="D5115" s="87">
        <v>0.32257999999999998</v>
      </c>
      <c r="E5115" s="88">
        <v>23200</v>
      </c>
      <c r="F5115" s="89">
        <f>+D5115*E5115</f>
        <v>7483.8559999999998</v>
      </c>
    </row>
    <row r="5116" spans="1:6" ht="409.6" hidden="1" customHeight="1" x14ac:dyDescent="0.2"/>
    <row r="5117" spans="1:6" ht="13.5" customHeight="1" thickBot="1" x14ac:dyDescent="0.25">
      <c r="A5117" s="90" t="s">
        <v>4904</v>
      </c>
      <c r="B5117" s="91"/>
      <c r="C5117" s="92">
        <v>17.714028734407901</v>
      </c>
      <c r="D5117" s="91"/>
      <c r="E5117" s="93" t="s">
        <v>4884</v>
      </c>
      <c r="F5117" s="94">
        <v>7484</v>
      </c>
    </row>
    <row r="5118" spans="1:6" ht="0.2" customHeight="1" thickBot="1" x14ac:dyDescent="0.25"/>
    <row r="5119" spans="1:6" ht="12.75" customHeight="1" thickBot="1" x14ac:dyDescent="0.3">
      <c r="A5119" s="157" t="s">
        <v>4909</v>
      </c>
      <c r="B5119" s="158"/>
      <c r="C5119" s="158"/>
      <c r="D5119" s="158"/>
      <c r="E5119" s="159">
        <v>42249</v>
      </c>
      <c r="F5119" s="160"/>
    </row>
    <row r="5120" spans="1:6" ht="12.75" customHeight="1" x14ac:dyDescent="0.2"/>
    <row r="5121" spans="1:6" ht="12.75" customHeight="1" x14ac:dyDescent="0.2"/>
    <row r="5122" spans="1:6" ht="409.6" hidden="1" customHeight="1" x14ac:dyDescent="0.2"/>
    <row r="5123" spans="1:6" ht="12.75" customHeight="1" x14ac:dyDescent="0.25">
      <c r="A5123" s="144" t="s">
        <v>4868</v>
      </c>
      <c r="B5123" s="145"/>
      <c r="C5123" s="145"/>
      <c r="D5123" s="145"/>
      <c r="E5123" s="146"/>
      <c r="F5123" s="147"/>
    </row>
    <row r="5124" spans="1:6" ht="12.75" customHeight="1" x14ac:dyDescent="0.2">
      <c r="A5124" s="138" t="s">
        <v>4837</v>
      </c>
      <c r="B5124" s="139"/>
      <c r="C5124" s="139"/>
      <c r="D5124" s="140"/>
      <c r="E5124" s="76" t="s">
        <v>4869</v>
      </c>
      <c r="F5124" s="77" t="s">
        <v>4870</v>
      </c>
    </row>
    <row r="5125" spans="1:6" ht="12.75" customHeight="1" x14ac:dyDescent="0.2">
      <c r="A5125" s="141"/>
      <c r="B5125" s="142"/>
      <c r="C5125" s="142"/>
      <c r="D5125" s="143"/>
      <c r="E5125" s="78" t="s">
        <v>9109</v>
      </c>
      <c r="F5125" s="79" t="s">
        <v>117</v>
      </c>
    </row>
    <row r="5126" spans="1:6" ht="409.6" hidden="1" customHeight="1" x14ac:dyDescent="0.2"/>
    <row r="5127" spans="1:6" ht="12.75" customHeight="1" x14ac:dyDescent="0.2">
      <c r="A5127" s="80" t="s">
        <v>4871</v>
      </c>
      <c r="B5127" s="81" t="s">
        <v>4872</v>
      </c>
      <c r="C5127" s="82" t="s">
        <v>4870</v>
      </c>
      <c r="D5127" s="82" t="s">
        <v>4873</v>
      </c>
      <c r="E5127" s="82" t="s">
        <v>4874</v>
      </c>
      <c r="F5127" s="83" t="s">
        <v>4875</v>
      </c>
    </row>
    <row r="5128" spans="1:6" ht="409.6" hidden="1" customHeight="1" x14ac:dyDescent="0.2"/>
    <row r="5129" spans="1:6" ht="25.5" customHeight="1" x14ac:dyDescent="0.2">
      <c r="A5129" s="84" t="s">
        <v>5738</v>
      </c>
      <c r="B5129" s="85" t="s">
        <v>5739</v>
      </c>
      <c r="C5129" s="86" t="s">
        <v>7</v>
      </c>
      <c r="D5129" s="87">
        <v>0.4</v>
      </c>
      <c r="E5129" s="88">
        <v>111815</v>
      </c>
      <c r="F5129" s="89">
        <f>+D5129*E5129</f>
        <v>44726</v>
      </c>
    </row>
    <row r="5130" spans="1:6" ht="409.6" hidden="1" customHeight="1" x14ac:dyDescent="0.2"/>
    <row r="5131" spans="1:6" ht="25.5" customHeight="1" x14ac:dyDescent="0.2">
      <c r="A5131" s="84" t="s">
        <v>5740</v>
      </c>
      <c r="B5131" s="85" t="s">
        <v>5741</v>
      </c>
      <c r="C5131" s="86" t="s">
        <v>7</v>
      </c>
      <c r="D5131" s="87">
        <v>0.25</v>
      </c>
      <c r="E5131" s="88">
        <v>31878</v>
      </c>
      <c r="F5131" s="89">
        <f>+D5131*E5131</f>
        <v>7969.5</v>
      </c>
    </row>
    <row r="5132" spans="1:6" ht="409.6" hidden="1" customHeight="1" x14ac:dyDescent="0.2"/>
    <row r="5133" spans="1:6" ht="25.5" customHeight="1" x14ac:dyDescent="0.2">
      <c r="A5133" s="84" t="s">
        <v>5742</v>
      </c>
      <c r="B5133" s="85" t="s">
        <v>5743</v>
      </c>
      <c r="C5133" s="86" t="s">
        <v>7</v>
      </c>
      <c r="D5133" s="87">
        <v>2.5</v>
      </c>
      <c r="E5133" s="88">
        <v>1407</v>
      </c>
      <c r="F5133" s="89">
        <f>+D5133*E5133</f>
        <v>3517.5</v>
      </c>
    </row>
    <row r="5134" spans="1:6" ht="409.6" hidden="1" customHeight="1" x14ac:dyDescent="0.2"/>
    <row r="5135" spans="1:6" ht="25.5" customHeight="1" thickBot="1" x14ac:dyDescent="0.25">
      <c r="A5135" s="84" t="s">
        <v>5744</v>
      </c>
      <c r="B5135" s="85" t="s">
        <v>5745</v>
      </c>
      <c r="C5135" s="86" t="s">
        <v>7</v>
      </c>
      <c r="D5135" s="87">
        <v>2</v>
      </c>
      <c r="E5135" s="88">
        <v>31680</v>
      </c>
      <c r="F5135" s="89">
        <f>+D5135*E5135</f>
        <v>63360</v>
      </c>
    </row>
    <row r="5136" spans="1:6" ht="409.6" hidden="1" customHeight="1" x14ac:dyDescent="0.2"/>
    <row r="5137" spans="1:6" ht="13.5" customHeight="1" thickBot="1" x14ac:dyDescent="0.25">
      <c r="A5137" s="90" t="s">
        <v>4883</v>
      </c>
      <c r="B5137" s="91"/>
      <c r="C5137" s="92">
        <v>82.168454471114501</v>
      </c>
      <c r="D5137" s="91"/>
      <c r="E5137" s="93" t="s">
        <v>4884</v>
      </c>
      <c r="F5137" s="94">
        <v>119574</v>
      </c>
    </row>
    <row r="5138" spans="1:6" ht="0.2" customHeight="1" x14ac:dyDescent="0.2"/>
    <row r="5139" spans="1:6" ht="12.75" customHeight="1" x14ac:dyDescent="0.2">
      <c r="A5139" s="80" t="s">
        <v>4871</v>
      </c>
      <c r="B5139" s="81" t="s">
        <v>4885</v>
      </c>
      <c r="C5139" s="82" t="s">
        <v>4870</v>
      </c>
      <c r="D5139" s="82" t="s">
        <v>4873</v>
      </c>
      <c r="E5139" s="82" t="s">
        <v>4874</v>
      </c>
      <c r="F5139" s="83" t="s">
        <v>4875</v>
      </c>
    </row>
    <row r="5140" spans="1:6" ht="409.6" hidden="1" customHeight="1" x14ac:dyDescent="0.2"/>
    <row r="5141" spans="1:6" ht="25.5" customHeight="1" thickBot="1" x14ac:dyDescent="0.25">
      <c r="A5141" s="84" t="s">
        <v>5284</v>
      </c>
      <c r="B5141" s="85" t="s">
        <v>5285</v>
      </c>
      <c r="C5141" s="86" t="s">
        <v>4888</v>
      </c>
      <c r="D5141" s="87">
        <v>0.11117</v>
      </c>
      <c r="E5141" s="88">
        <v>222303</v>
      </c>
      <c r="F5141" s="89">
        <f>+D5141*E5141</f>
        <v>24713.424510000001</v>
      </c>
    </row>
    <row r="5142" spans="1:6" ht="409.6" hidden="1" customHeight="1" x14ac:dyDescent="0.2"/>
    <row r="5143" spans="1:6" ht="13.5" customHeight="1" thickBot="1" x14ac:dyDescent="0.25">
      <c r="A5143" s="90" t="s">
        <v>4893</v>
      </c>
      <c r="B5143" s="91"/>
      <c r="C5143" s="92">
        <v>16.982195254358398</v>
      </c>
      <c r="D5143" s="91"/>
      <c r="E5143" s="93" t="s">
        <v>4884</v>
      </c>
      <c r="F5143" s="94">
        <v>24713</v>
      </c>
    </row>
    <row r="5144" spans="1:6" ht="0.2" customHeight="1" x14ac:dyDescent="0.2"/>
    <row r="5145" spans="1:6" ht="12.75" customHeight="1" x14ac:dyDescent="0.2">
      <c r="A5145" s="80" t="s">
        <v>4871</v>
      </c>
      <c r="B5145" s="81" t="s">
        <v>4894</v>
      </c>
      <c r="C5145" s="82" t="s">
        <v>4870</v>
      </c>
      <c r="D5145" s="82" t="s">
        <v>4873</v>
      </c>
      <c r="E5145" s="82" t="s">
        <v>4874</v>
      </c>
      <c r="F5145" s="83" t="s">
        <v>4875</v>
      </c>
    </row>
    <row r="5146" spans="1:6" ht="409.6" hidden="1" customHeight="1" x14ac:dyDescent="0.2"/>
    <row r="5147" spans="1:6" ht="25.5" customHeight="1" thickBot="1" x14ac:dyDescent="0.25">
      <c r="A5147" s="84" t="s">
        <v>4895</v>
      </c>
      <c r="B5147" s="85" t="s">
        <v>4896</v>
      </c>
      <c r="C5147" s="86" t="s">
        <v>4897</v>
      </c>
      <c r="D5147" s="87">
        <v>0.05</v>
      </c>
      <c r="E5147" s="88">
        <v>24713</v>
      </c>
      <c r="F5147" s="89">
        <f>+D5147*E5147</f>
        <v>1235.6500000000001</v>
      </c>
    </row>
    <row r="5148" spans="1:6" ht="409.6" hidden="1" customHeight="1" x14ac:dyDescent="0.2"/>
    <row r="5149" spans="1:6" ht="13.5" customHeight="1" thickBot="1" x14ac:dyDescent="0.25">
      <c r="A5149" s="90" t="s">
        <v>4898</v>
      </c>
      <c r="B5149" s="91"/>
      <c r="C5149" s="92">
        <v>0.84935027452705103</v>
      </c>
      <c r="D5149" s="91"/>
      <c r="E5149" s="93" t="s">
        <v>4884</v>
      </c>
      <c r="F5149" s="94">
        <v>1236</v>
      </c>
    </row>
    <row r="5150" spans="1:6" ht="0.2" customHeight="1" thickBot="1" x14ac:dyDescent="0.25"/>
    <row r="5151" spans="1:6" ht="12.75" customHeight="1" thickBot="1" x14ac:dyDescent="0.3">
      <c r="A5151" s="157" t="s">
        <v>4909</v>
      </c>
      <c r="B5151" s="158"/>
      <c r="C5151" s="158"/>
      <c r="D5151" s="158"/>
      <c r="E5151" s="159">
        <v>145523</v>
      </c>
      <c r="F5151" s="160"/>
    </row>
    <row r="5152" spans="1:6" ht="12.75" customHeight="1" x14ac:dyDescent="0.2"/>
    <row r="5153" spans="1:6" ht="12.75" customHeight="1" x14ac:dyDescent="0.2"/>
    <row r="5154" spans="1:6" ht="409.6" hidden="1" customHeight="1" x14ac:dyDescent="0.2"/>
    <row r="5155" spans="1:6" ht="12.75" customHeight="1" x14ac:dyDescent="0.25">
      <c r="A5155" s="144" t="s">
        <v>4868</v>
      </c>
      <c r="B5155" s="145"/>
      <c r="C5155" s="145"/>
      <c r="D5155" s="145"/>
      <c r="E5155" s="146"/>
      <c r="F5155" s="147"/>
    </row>
    <row r="5156" spans="1:6" ht="12.75" customHeight="1" x14ac:dyDescent="0.2">
      <c r="A5156" s="138" t="s">
        <v>4838</v>
      </c>
      <c r="B5156" s="139"/>
      <c r="C5156" s="139"/>
      <c r="D5156" s="140"/>
      <c r="E5156" s="76" t="s">
        <v>4869</v>
      </c>
      <c r="F5156" s="77" t="s">
        <v>4870</v>
      </c>
    </row>
    <row r="5157" spans="1:6" ht="12.75" customHeight="1" x14ac:dyDescent="0.2">
      <c r="A5157" s="141"/>
      <c r="B5157" s="142"/>
      <c r="C5157" s="142"/>
      <c r="D5157" s="143"/>
      <c r="E5157" s="78" t="s">
        <v>9110</v>
      </c>
      <c r="F5157" s="79" t="s">
        <v>263</v>
      </c>
    </row>
    <row r="5158" spans="1:6" ht="409.6" hidden="1" customHeight="1" x14ac:dyDescent="0.2"/>
    <row r="5159" spans="1:6" ht="12.75" customHeight="1" x14ac:dyDescent="0.2">
      <c r="A5159" s="80" t="s">
        <v>4871</v>
      </c>
      <c r="B5159" s="81" t="s">
        <v>4872</v>
      </c>
      <c r="C5159" s="82" t="s">
        <v>4870</v>
      </c>
      <c r="D5159" s="82" t="s">
        <v>4873</v>
      </c>
      <c r="E5159" s="82" t="s">
        <v>4874</v>
      </c>
      <c r="F5159" s="83" t="s">
        <v>4875</v>
      </c>
    </row>
    <row r="5160" spans="1:6" ht="409.6" hidden="1" customHeight="1" x14ac:dyDescent="0.2"/>
    <row r="5161" spans="1:6" ht="25.5" customHeight="1" x14ac:dyDescent="0.2">
      <c r="A5161" s="84" t="s">
        <v>5977</v>
      </c>
      <c r="B5161" s="85" t="s">
        <v>5978</v>
      </c>
      <c r="C5161" s="86" t="s">
        <v>9</v>
      </c>
      <c r="D5161" s="87">
        <v>6</v>
      </c>
      <c r="E5161" s="88">
        <v>2310</v>
      </c>
      <c r="F5161" s="89">
        <f>+D5161*E5161</f>
        <v>13860</v>
      </c>
    </row>
    <row r="5162" spans="1:6" ht="409.6" hidden="1" customHeight="1" x14ac:dyDescent="0.2"/>
    <row r="5163" spans="1:6" ht="25.5" customHeight="1" x14ac:dyDescent="0.2">
      <c r="A5163" s="84" t="s">
        <v>8320</v>
      </c>
      <c r="B5163" s="85" t="s">
        <v>8321</v>
      </c>
      <c r="C5163" s="86" t="s">
        <v>263</v>
      </c>
      <c r="D5163" s="87">
        <v>1</v>
      </c>
      <c r="E5163" s="88">
        <v>20200</v>
      </c>
      <c r="F5163" s="89">
        <f>+D5163*E5163</f>
        <v>20200</v>
      </c>
    </row>
    <row r="5164" spans="1:6" ht="409.6" hidden="1" customHeight="1" x14ac:dyDescent="0.2"/>
    <row r="5165" spans="1:6" ht="25.5" customHeight="1" x14ac:dyDescent="0.2">
      <c r="A5165" s="84" t="s">
        <v>8322</v>
      </c>
      <c r="B5165" s="85" t="s">
        <v>8323</v>
      </c>
      <c r="C5165" s="86" t="s">
        <v>263</v>
      </c>
      <c r="D5165" s="87">
        <v>2</v>
      </c>
      <c r="E5165" s="88">
        <v>27500</v>
      </c>
      <c r="F5165" s="89">
        <f>+D5165*E5165</f>
        <v>55000</v>
      </c>
    </row>
    <row r="5166" spans="1:6" ht="409.6" hidden="1" customHeight="1" x14ac:dyDescent="0.2"/>
    <row r="5167" spans="1:6" ht="25.5" customHeight="1" x14ac:dyDescent="0.2">
      <c r="A5167" s="84" t="s">
        <v>5619</v>
      </c>
      <c r="B5167" s="85" t="s">
        <v>5620</v>
      </c>
      <c r="C5167" s="86" t="s">
        <v>263</v>
      </c>
      <c r="D5167" s="87">
        <v>2</v>
      </c>
      <c r="E5167" s="88">
        <v>1160</v>
      </c>
      <c r="F5167" s="89">
        <f>+D5167*E5167</f>
        <v>2320</v>
      </c>
    </row>
    <row r="5168" spans="1:6" ht="409.6" hidden="1" customHeight="1" x14ac:dyDescent="0.2"/>
    <row r="5169" spans="1:6" ht="25.5" customHeight="1" x14ac:dyDescent="0.2">
      <c r="A5169" s="84" t="s">
        <v>5621</v>
      </c>
      <c r="B5169" s="85" t="s">
        <v>5622</v>
      </c>
      <c r="C5169" s="86" t="s">
        <v>9</v>
      </c>
      <c r="D5169" s="87">
        <v>0.25</v>
      </c>
      <c r="E5169" s="88">
        <v>41756</v>
      </c>
      <c r="F5169" s="89">
        <f>+D5169*E5169</f>
        <v>10439</v>
      </c>
    </row>
    <row r="5170" spans="1:6" ht="409.6" hidden="1" customHeight="1" x14ac:dyDescent="0.2"/>
    <row r="5171" spans="1:6" ht="25.5" customHeight="1" thickBot="1" x14ac:dyDescent="0.25">
      <c r="A5171" s="84" t="s">
        <v>5979</v>
      </c>
      <c r="B5171" s="85" t="s">
        <v>5980</v>
      </c>
      <c r="C5171" s="86" t="s">
        <v>117</v>
      </c>
      <c r="D5171" s="87">
        <v>0.65</v>
      </c>
      <c r="E5171" s="88">
        <v>6800</v>
      </c>
      <c r="F5171" s="89">
        <f>+D5171*E5171</f>
        <v>4420</v>
      </c>
    </row>
    <row r="5172" spans="1:6" ht="409.6" hidden="1" customHeight="1" x14ac:dyDescent="0.2"/>
    <row r="5173" spans="1:6" ht="13.5" customHeight="1" thickBot="1" x14ac:dyDescent="0.25">
      <c r="A5173" s="90" t="s">
        <v>4883</v>
      </c>
      <c r="B5173" s="91"/>
      <c r="C5173" s="92">
        <v>90.855368932370993</v>
      </c>
      <c r="D5173" s="91"/>
      <c r="E5173" s="93" t="s">
        <v>4884</v>
      </c>
      <c r="F5173" s="94">
        <v>106239</v>
      </c>
    </row>
    <row r="5174" spans="1:6" ht="0.2" customHeight="1" x14ac:dyDescent="0.2"/>
    <row r="5175" spans="1:6" ht="12.75" customHeight="1" x14ac:dyDescent="0.2">
      <c r="A5175" s="80" t="s">
        <v>4871</v>
      </c>
      <c r="B5175" s="81" t="s">
        <v>4885</v>
      </c>
      <c r="C5175" s="82" t="s">
        <v>4870</v>
      </c>
      <c r="D5175" s="82" t="s">
        <v>4873</v>
      </c>
      <c r="E5175" s="82" t="s">
        <v>4874</v>
      </c>
      <c r="F5175" s="83" t="s">
        <v>4875</v>
      </c>
    </row>
    <row r="5176" spans="1:6" ht="409.6" hidden="1" customHeight="1" x14ac:dyDescent="0.2"/>
    <row r="5177" spans="1:6" ht="25.5" customHeight="1" thickBot="1" x14ac:dyDescent="0.25">
      <c r="A5177" s="84" t="s">
        <v>4947</v>
      </c>
      <c r="B5177" s="85" t="s">
        <v>4948</v>
      </c>
      <c r="C5177" s="86" t="s">
        <v>4888</v>
      </c>
      <c r="D5177" s="87">
        <v>5.1200000000000002E-2</v>
      </c>
      <c r="E5177" s="88">
        <v>198902</v>
      </c>
      <c r="F5177" s="89">
        <f>+D5177*E5177</f>
        <v>10183.7824</v>
      </c>
    </row>
    <row r="5178" spans="1:6" ht="409.6" hidden="1" customHeight="1" x14ac:dyDescent="0.2"/>
    <row r="5179" spans="1:6" ht="13.5" customHeight="1" thickBot="1" x14ac:dyDescent="0.25">
      <c r="A5179" s="90" t="s">
        <v>4893</v>
      </c>
      <c r="B5179" s="91"/>
      <c r="C5179" s="92">
        <v>8.70933534019772</v>
      </c>
      <c r="D5179" s="91"/>
      <c r="E5179" s="93" t="s">
        <v>4884</v>
      </c>
      <c r="F5179" s="94">
        <v>10184</v>
      </c>
    </row>
    <row r="5180" spans="1:6" ht="0.2" customHeight="1" x14ac:dyDescent="0.2"/>
    <row r="5181" spans="1:6" ht="12.75" customHeight="1" x14ac:dyDescent="0.2">
      <c r="A5181" s="80" t="s">
        <v>4871</v>
      </c>
      <c r="B5181" s="81" t="s">
        <v>4894</v>
      </c>
      <c r="C5181" s="82" t="s">
        <v>4870</v>
      </c>
      <c r="D5181" s="82" t="s">
        <v>4873</v>
      </c>
      <c r="E5181" s="82" t="s">
        <v>4874</v>
      </c>
      <c r="F5181" s="83" t="s">
        <v>4875</v>
      </c>
    </row>
    <row r="5182" spans="1:6" ht="409.6" hidden="1" customHeight="1" x14ac:dyDescent="0.2"/>
    <row r="5183" spans="1:6" ht="25.5" customHeight="1" thickBot="1" x14ac:dyDescent="0.25">
      <c r="A5183" s="84" t="s">
        <v>4895</v>
      </c>
      <c r="B5183" s="85" t="s">
        <v>4896</v>
      </c>
      <c r="C5183" s="86" t="s">
        <v>4897</v>
      </c>
      <c r="D5183" s="87">
        <v>0.05</v>
      </c>
      <c r="E5183" s="88">
        <v>10184</v>
      </c>
      <c r="F5183" s="89">
        <f>+D5183*E5183</f>
        <v>509.20000000000005</v>
      </c>
    </row>
    <row r="5184" spans="1:6" ht="409.6" hidden="1" customHeight="1" x14ac:dyDescent="0.2"/>
    <row r="5185" spans="1:6" ht="13.5" customHeight="1" thickBot="1" x14ac:dyDescent="0.25">
      <c r="A5185" s="90" t="s">
        <v>4898</v>
      </c>
      <c r="B5185" s="91"/>
      <c r="C5185" s="92">
        <v>0.43529572743132799</v>
      </c>
      <c r="D5185" s="91"/>
      <c r="E5185" s="93" t="s">
        <v>4884</v>
      </c>
      <c r="F5185" s="94">
        <v>509</v>
      </c>
    </row>
    <row r="5186" spans="1:6" ht="0.2" customHeight="1" thickBot="1" x14ac:dyDescent="0.25"/>
    <row r="5187" spans="1:6" ht="12.75" customHeight="1" thickBot="1" x14ac:dyDescent="0.3">
      <c r="A5187" s="157" t="s">
        <v>4909</v>
      </c>
      <c r="B5187" s="158"/>
      <c r="C5187" s="158"/>
      <c r="D5187" s="158"/>
      <c r="E5187" s="159">
        <v>116932</v>
      </c>
      <c r="F5187" s="160"/>
    </row>
    <row r="5188" spans="1:6" ht="12.75" customHeight="1" x14ac:dyDescent="0.2"/>
    <row r="5189" spans="1:6" ht="12.75" customHeight="1" x14ac:dyDescent="0.2"/>
    <row r="5190" spans="1:6" ht="409.6" hidden="1" customHeight="1" x14ac:dyDescent="0.2"/>
    <row r="5191" spans="1:6" ht="12.75" customHeight="1" x14ac:dyDescent="0.25">
      <c r="A5191" s="144" t="s">
        <v>4868</v>
      </c>
      <c r="B5191" s="145"/>
      <c r="C5191" s="145"/>
      <c r="D5191" s="145"/>
      <c r="E5191" s="146"/>
      <c r="F5191" s="147"/>
    </row>
    <row r="5192" spans="1:6" ht="12.75" customHeight="1" x14ac:dyDescent="0.2">
      <c r="A5192" s="138" t="s">
        <v>3144</v>
      </c>
      <c r="B5192" s="139"/>
      <c r="C5192" s="139"/>
      <c r="D5192" s="140"/>
      <c r="E5192" s="76" t="s">
        <v>4869</v>
      </c>
      <c r="F5192" s="77" t="s">
        <v>4870</v>
      </c>
    </row>
    <row r="5193" spans="1:6" ht="12.75" customHeight="1" x14ac:dyDescent="0.2">
      <c r="A5193" s="141"/>
      <c r="B5193" s="142"/>
      <c r="C5193" s="142"/>
      <c r="D5193" s="143"/>
      <c r="E5193" s="78" t="s">
        <v>9111</v>
      </c>
      <c r="F5193" s="79" t="s">
        <v>117</v>
      </c>
    </row>
    <row r="5194" spans="1:6" ht="409.6" hidden="1" customHeight="1" x14ac:dyDescent="0.2"/>
    <row r="5195" spans="1:6" ht="12.75" customHeight="1" x14ac:dyDescent="0.2">
      <c r="A5195" s="80" t="s">
        <v>4871</v>
      </c>
      <c r="B5195" s="81" t="s">
        <v>4872</v>
      </c>
      <c r="C5195" s="82" t="s">
        <v>4870</v>
      </c>
      <c r="D5195" s="82" t="s">
        <v>4873</v>
      </c>
      <c r="E5195" s="82" t="s">
        <v>4874</v>
      </c>
      <c r="F5195" s="83" t="s">
        <v>4875</v>
      </c>
    </row>
    <row r="5196" spans="1:6" ht="409.6" hidden="1" customHeight="1" x14ac:dyDescent="0.2"/>
    <row r="5197" spans="1:6" ht="25.5" customHeight="1" x14ac:dyDescent="0.2">
      <c r="A5197" s="84" t="s">
        <v>5300</v>
      </c>
      <c r="B5197" s="85" t="s">
        <v>5301</v>
      </c>
      <c r="C5197" s="86" t="s">
        <v>117</v>
      </c>
      <c r="D5197" s="87">
        <v>1.07</v>
      </c>
      <c r="E5197" s="88">
        <v>55231</v>
      </c>
      <c r="F5197" s="89">
        <f>+D5197*E5197</f>
        <v>59097.170000000006</v>
      </c>
    </row>
    <row r="5198" spans="1:6" ht="409.6" hidden="1" customHeight="1" x14ac:dyDescent="0.2"/>
    <row r="5199" spans="1:6" ht="25.5" customHeight="1" x14ac:dyDescent="0.2">
      <c r="A5199" s="84" t="s">
        <v>5302</v>
      </c>
      <c r="B5199" s="85" t="s">
        <v>5303</v>
      </c>
      <c r="C5199" s="86" t="s">
        <v>117</v>
      </c>
      <c r="D5199" s="87">
        <v>0.04</v>
      </c>
      <c r="E5199" s="88">
        <v>42682</v>
      </c>
      <c r="F5199" s="89">
        <f>+D5199*E5199</f>
        <v>1707.28</v>
      </c>
    </row>
    <row r="5200" spans="1:6" ht="409.6" hidden="1" customHeight="1" x14ac:dyDescent="0.2"/>
    <row r="5201" spans="1:6" ht="25.5" customHeight="1" x14ac:dyDescent="0.2">
      <c r="A5201" s="84" t="s">
        <v>5304</v>
      </c>
      <c r="B5201" s="85" t="s">
        <v>5305</v>
      </c>
      <c r="C5201" s="86" t="s">
        <v>117</v>
      </c>
      <c r="D5201" s="87">
        <v>1.1000000000000001</v>
      </c>
      <c r="E5201" s="88">
        <v>5802</v>
      </c>
      <c r="F5201" s="89">
        <f>+D5201*E5201</f>
        <v>6382.2000000000007</v>
      </c>
    </row>
    <row r="5202" spans="1:6" ht="409.6" hidden="1" customHeight="1" x14ac:dyDescent="0.2"/>
    <row r="5203" spans="1:6" ht="25.5" customHeight="1" x14ac:dyDescent="0.2">
      <c r="A5203" s="84" t="s">
        <v>5306</v>
      </c>
      <c r="B5203" s="85" t="s">
        <v>5307</v>
      </c>
      <c r="C5203" s="86" t="s">
        <v>263</v>
      </c>
      <c r="D5203" s="87">
        <v>0.67442000000000002</v>
      </c>
      <c r="E5203" s="88">
        <v>3074</v>
      </c>
      <c r="F5203" s="89">
        <f>+D5203*E5203</f>
        <v>2073.1670800000002</v>
      </c>
    </row>
    <row r="5204" spans="1:6" ht="409.6" hidden="1" customHeight="1" x14ac:dyDescent="0.2"/>
    <row r="5205" spans="1:6" ht="25.5" customHeight="1" x14ac:dyDescent="0.2">
      <c r="A5205" s="84" t="s">
        <v>5308</v>
      </c>
      <c r="B5205" s="85" t="s">
        <v>5309</v>
      </c>
      <c r="C5205" s="86" t="s">
        <v>263</v>
      </c>
      <c r="D5205" s="87">
        <v>0.34883999999999998</v>
      </c>
      <c r="E5205" s="88">
        <v>3190</v>
      </c>
      <c r="F5205" s="89">
        <f>+D5205*E5205</f>
        <v>1112.7996000000001</v>
      </c>
    </row>
    <row r="5206" spans="1:6" ht="409.6" hidden="1" customHeight="1" x14ac:dyDescent="0.2"/>
    <row r="5207" spans="1:6" ht="25.5" customHeight="1" x14ac:dyDescent="0.2">
      <c r="A5207" s="84" t="s">
        <v>5310</v>
      </c>
      <c r="B5207" s="85" t="s">
        <v>5311</v>
      </c>
      <c r="C5207" s="86" t="s">
        <v>9</v>
      </c>
      <c r="D5207" s="87">
        <v>0.2</v>
      </c>
      <c r="E5207" s="88">
        <v>202982</v>
      </c>
      <c r="F5207" s="89">
        <f>+D5207*E5207</f>
        <v>40596.400000000001</v>
      </c>
    </row>
    <row r="5208" spans="1:6" ht="409.6" hidden="1" customHeight="1" x14ac:dyDescent="0.2"/>
    <row r="5209" spans="1:6" ht="25.5" customHeight="1" x14ac:dyDescent="0.2">
      <c r="A5209" s="84" t="s">
        <v>5312</v>
      </c>
      <c r="B5209" s="85" t="s">
        <v>5313</v>
      </c>
      <c r="C5209" s="86" t="s">
        <v>9</v>
      </c>
      <c r="D5209" s="87">
        <v>0.09</v>
      </c>
      <c r="E5209" s="88">
        <v>24019</v>
      </c>
      <c r="F5209" s="89">
        <f>+D5209*E5209</f>
        <v>2161.71</v>
      </c>
    </row>
    <row r="5210" spans="1:6" ht="409.6" hidden="1" customHeight="1" x14ac:dyDescent="0.2"/>
    <row r="5211" spans="1:6" ht="25.5" customHeight="1" thickBot="1" x14ac:dyDescent="0.25">
      <c r="A5211" s="84" t="s">
        <v>5314</v>
      </c>
      <c r="B5211" s="85" t="s">
        <v>5315</v>
      </c>
      <c r="C5211" s="86" t="s">
        <v>9</v>
      </c>
      <c r="D5211" s="87">
        <v>6</v>
      </c>
      <c r="E5211" s="88">
        <v>1097</v>
      </c>
      <c r="F5211" s="89">
        <f>+D5211*E5211</f>
        <v>6582</v>
      </c>
    </row>
    <row r="5212" spans="1:6" ht="409.6" hidden="1" customHeight="1" x14ac:dyDescent="0.2"/>
    <row r="5213" spans="1:6" ht="13.5" customHeight="1" thickBot="1" x14ac:dyDescent="0.25">
      <c r="A5213" s="90" t="s">
        <v>4883</v>
      </c>
      <c r="B5213" s="91"/>
      <c r="C5213" s="92">
        <v>81.513257343628695</v>
      </c>
      <c r="D5213" s="91"/>
      <c r="E5213" s="93" t="s">
        <v>4884</v>
      </c>
      <c r="F5213" s="94">
        <v>119712</v>
      </c>
    </row>
    <row r="5214" spans="1:6" ht="0.2" customHeight="1" x14ac:dyDescent="0.2"/>
    <row r="5215" spans="1:6" ht="12.75" customHeight="1" x14ac:dyDescent="0.2">
      <c r="A5215" s="80" t="s">
        <v>4871</v>
      </c>
      <c r="B5215" s="81" t="s">
        <v>4885</v>
      </c>
      <c r="C5215" s="82" t="s">
        <v>4870</v>
      </c>
      <c r="D5215" s="82" t="s">
        <v>4873</v>
      </c>
      <c r="E5215" s="82" t="s">
        <v>4874</v>
      </c>
      <c r="F5215" s="83" t="s">
        <v>4875</v>
      </c>
    </row>
    <row r="5216" spans="1:6" ht="409.6" hidden="1" customHeight="1" x14ac:dyDescent="0.2"/>
    <row r="5217" spans="1:6" ht="25.5" customHeight="1" thickBot="1" x14ac:dyDescent="0.25">
      <c r="A5217" s="84" t="s">
        <v>4947</v>
      </c>
      <c r="B5217" s="85" t="s">
        <v>4948</v>
      </c>
      <c r="C5217" s="86" t="s">
        <v>4888</v>
      </c>
      <c r="D5217" s="87">
        <v>0.13</v>
      </c>
      <c r="E5217" s="88">
        <v>198902</v>
      </c>
      <c r="F5217" s="89">
        <f>+D5217*E5217</f>
        <v>25857.260000000002</v>
      </c>
    </row>
    <row r="5218" spans="1:6" ht="409.6" hidden="1" customHeight="1" x14ac:dyDescent="0.2"/>
    <row r="5219" spans="1:6" ht="13.5" customHeight="1" thickBot="1" x14ac:dyDescent="0.25">
      <c r="A5219" s="90" t="s">
        <v>4893</v>
      </c>
      <c r="B5219" s="91"/>
      <c r="C5219" s="92">
        <v>17.6063243044491</v>
      </c>
      <c r="D5219" s="91"/>
      <c r="E5219" s="93" t="s">
        <v>4884</v>
      </c>
      <c r="F5219" s="94">
        <v>25857</v>
      </c>
    </row>
    <row r="5220" spans="1:6" ht="0.2" customHeight="1" x14ac:dyDescent="0.2"/>
    <row r="5221" spans="1:6" ht="12.75" customHeight="1" x14ac:dyDescent="0.2">
      <c r="A5221" s="80" t="s">
        <v>4871</v>
      </c>
      <c r="B5221" s="81" t="s">
        <v>4894</v>
      </c>
      <c r="C5221" s="82" t="s">
        <v>4870</v>
      </c>
      <c r="D5221" s="82" t="s">
        <v>4873</v>
      </c>
      <c r="E5221" s="82" t="s">
        <v>4874</v>
      </c>
      <c r="F5221" s="83" t="s">
        <v>4875</v>
      </c>
    </row>
    <row r="5222" spans="1:6" ht="409.6" hidden="1" customHeight="1" x14ac:dyDescent="0.2"/>
    <row r="5223" spans="1:6" ht="25.5" customHeight="1" thickBot="1" x14ac:dyDescent="0.25">
      <c r="A5223" s="84" t="s">
        <v>4895</v>
      </c>
      <c r="B5223" s="85" t="s">
        <v>4896</v>
      </c>
      <c r="C5223" s="86" t="s">
        <v>4897</v>
      </c>
      <c r="D5223" s="87">
        <v>0.05</v>
      </c>
      <c r="E5223" s="88">
        <v>25857</v>
      </c>
      <c r="F5223" s="89">
        <f>+D5223*E5223</f>
        <v>1292.8500000000001</v>
      </c>
    </row>
    <row r="5224" spans="1:6" ht="409.6" hidden="1" customHeight="1" x14ac:dyDescent="0.2"/>
    <row r="5225" spans="1:6" ht="13.5" customHeight="1" thickBot="1" x14ac:dyDescent="0.25">
      <c r="A5225" s="90" t="s">
        <v>4898</v>
      </c>
      <c r="B5225" s="91"/>
      <c r="C5225" s="92">
        <v>0.88041835192221296</v>
      </c>
      <c r="D5225" s="91"/>
      <c r="E5225" s="93" t="s">
        <v>4884</v>
      </c>
      <c r="F5225" s="94">
        <v>1293</v>
      </c>
    </row>
    <row r="5226" spans="1:6" ht="0.2" customHeight="1" thickBot="1" x14ac:dyDescent="0.25"/>
    <row r="5227" spans="1:6" ht="12.75" customHeight="1" thickBot="1" x14ac:dyDescent="0.3">
      <c r="A5227" s="157" t="s">
        <v>4909</v>
      </c>
      <c r="B5227" s="158"/>
      <c r="C5227" s="158"/>
      <c r="D5227" s="158"/>
      <c r="E5227" s="159">
        <v>146862</v>
      </c>
      <c r="F5227" s="160"/>
    </row>
    <row r="5228" spans="1:6" ht="12.75" customHeight="1" x14ac:dyDescent="0.2"/>
    <row r="5229" spans="1:6" ht="12.75" customHeight="1" x14ac:dyDescent="0.2"/>
    <row r="5230" spans="1:6" ht="409.6" hidden="1" customHeight="1" x14ac:dyDescent="0.2"/>
    <row r="5231" spans="1:6" ht="12.75" customHeight="1" x14ac:dyDescent="0.25">
      <c r="A5231" s="144" t="s">
        <v>4868</v>
      </c>
      <c r="B5231" s="145"/>
      <c r="C5231" s="145"/>
      <c r="D5231" s="145"/>
      <c r="E5231" s="146"/>
      <c r="F5231" s="147"/>
    </row>
    <row r="5232" spans="1:6" ht="12.75" customHeight="1" x14ac:dyDescent="0.2">
      <c r="A5232" s="138" t="s">
        <v>4839</v>
      </c>
      <c r="B5232" s="139"/>
      <c r="C5232" s="139"/>
      <c r="D5232" s="140"/>
      <c r="E5232" s="76" t="s">
        <v>4869</v>
      </c>
      <c r="F5232" s="77" t="s">
        <v>4870</v>
      </c>
    </row>
    <row r="5233" spans="1:6" ht="12.75" customHeight="1" x14ac:dyDescent="0.2">
      <c r="A5233" s="141"/>
      <c r="B5233" s="142"/>
      <c r="C5233" s="142"/>
      <c r="D5233" s="143"/>
      <c r="E5233" s="78" t="s">
        <v>9112</v>
      </c>
      <c r="F5233" s="79" t="s">
        <v>117</v>
      </c>
    </row>
    <row r="5234" spans="1:6" ht="409.6" hidden="1" customHeight="1" x14ac:dyDescent="0.2"/>
    <row r="5235" spans="1:6" ht="12.75" customHeight="1" x14ac:dyDescent="0.2">
      <c r="A5235" s="80" t="s">
        <v>4871</v>
      </c>
      <c r="B5235" s="81" t="s">
        <v>4872</v>
      </c>
      <c r="C5235" s="82" t="s">
        <v>4870</v>
      </c>
      <c r="D5235" s="82" t="s">
        <v>4873</v>
      </c>
      <c r="E5235" s="82" t="s">
        <v>4874</v>
      </c>
      <c r="F5235" s="83" t="s">
        <v>4875</v>
      </c>
    </row>
    <row r="5236" spans="1:6" ht="409.6" hidden="1" customHeight="1" x14ac:dyDescent="0.2"/>
    <row r="5237" spans="1:6" ht="25.5" customHeight="1" thickBot="1" x14ac:dyDescent="0.25">
      <c r="A5237" s="84" t="s">
        <v>8324</v>
      </c>
      <c r="B5237" s="85" t="s">
        <v>8325</v>
      </c>
      <c r="C5237" s="86" t="s">
        <v>9</v>
      </c>
      <c r="D5237" s="87">
        <v>0.2</v>
      </c>
      <c r="E5237" s="88">
        <v>138421</v>
      </c>
      <c r="F5237" s="89">
        <f>+D5237*E5237</f>
        <v>27684.2</v>
      </c>
    </row>
    <row r="5238" spans="1:6" ht="409.6" hidden="1" customHeight="1" x14ac:dyDescent="0.2"/>
    <row r="5239" spans="1:6" ht="13.5" customHeight="1" thickBot="1" x14ac:dyDescent="0.25">
      <c r="A5239" s="90" t="s">
        <v>4883</v>
      </c>
      <c r="B5239" s="91"/>
      <c r="C5239" s="92">
        <v>54.2546936855721</v>
      </c>
      <c r="D5239" s="91"/>
      <c r="E5239" s="93" t="s">
        <v>4884</v>
      </c>
      <c r="F5239" s="94">
        <v>27684</v>
      </c>
    </row>
    <row r="5240" spans="1:6" ht="0.2" customHeight="1" x14ac:dyDescent="0.2"/>
    <row r="5241" spans="1:6" ht="12.75" customHeight="1" x14ac:dyDescent="0.2">
      <c r="A5241" s="80" t="s">
        <v>4871</v>
      </c>
      <c r="B5241" s="81" t="s">
        <v>4885</v>
      </c>
      <c r="C5241" s="82" t="s">
        <v>4870</v>
      </c>
      <c r="D5241" s="82" t="s">
        <v>4873</v>
      </c>
      <c r="E5241" s="82" t="s">
        <v>4874</v>
      </c>
      <c r="F5241" s="83" t="s">
        <v>4875</v>
      </c>
    </row>
    <row r="5242" spans="1:6" ht="409.6" hidden="1" customHeight="1" x14ac:dyDescent="0.2"/>
    <row r="5243" spans="1:6" ht="25.5" customHeight="1" thickBot="1" x14ac:dyDescent="0.25">
      <c r="A5243" s="84" t="s">
        <v>5284</v>
      </c>
      <c r="B5243" s="85" t="s">
        <v>5285</v>
      </c>
      <c r="C5243" s="86" t="s">
        <v>4888</v>
      </c>
      <c r="D5243" s="87">
        <v>0.1</v>
      </c>
      <c r="E5243" s="88">
        <v>222303</v>
      </c>
      <c r="F5243" s="89">
        <f>+D5243*E5243</f>
        <v>22230.300000000003</v>
      </c>
    </row>
    <row r="5244" spans="1:6" ht="409.6" hidden="1" customHeight="1" x14ac:dyDescent="0.2"/>
    <row r="5245" spans="1:6" ht="13.5" customHeight="1" thickBot="1" x14ac:dyDescent="0.25">
      <c r="A5245" s="90" t="s">
        <v>4893</v>
      </c>
      <c r="B5245" s="91"/>
      <c r="C5245" s="92">
        <v>43.566025163642102</v>
      </c>
      <c r="D5245" s="91"/>
      <c r="E5245" s="93" t="s">
        <v>4884</v>
      </c>
      <c r="F5245" s="94">
        <v>22230</v>
      </c>
    </row>
    <row r="5246" spans="1:6" ht="0.2" customHeight="1" x14ac:dyDescent="0.2"/>
    <row r="5247" spans="1:6" ht="12.75" customHeight="1" x14ac:dyDescent="0.2">
      <c r="A5247" s="80" t="s">
        <v>4871</v>
      </c>
      <c r="B5247" s="81" t="s">
        <v>4894</v>
      </c>
      <c r="C5247" s="82" t="s">
        <v>4870</v>
      </c>
      <c r="D5247" s="82" t="s">
        <v>4873</v>
      </c>
      <c r="E5247" s="82" t="s">
        <v>4874</v>
      </c>
      <c r="F5247" s="83" t="s">
        <v>4875</v>
      </c>
    </row>
    <row r="5248" spans="1:6" ht="409.6" hidden="1" customHeight="1" x14ac:dyDescent="0.2"/>
    <row r="5249" spans="1:6" ht="25.5" customHeight="1" thickBot="1" x14ac:dyDescent="0.25">
      <c r="A5249" s="84" t="s">
        <v>4895</v>
      </c>
      <c r="B5249" s="85" t="s">
        <v>4896</v>
      </c>
      <c r="C5249" s="86" t="s">
        <v>4897</v>
      </c>
      <c r="D5249" s="87">
        <v>0.05</v>
      </c>
      <c r="E5249" s="88">
        <v>22230</v>
      </c>
      <c r="F5249" s="89">
        <f>+D5249*E5249</f>
        <v>1111.5</v>
      </c>
    </row>
    <row r="5250" spans="1:6" ht="409.6" hidden="1" customHeight="1" x14ac:dyDescent="0.2"/>
    <row r="5251" spans="1:6" ht="13.5" customHeight="1" thickBot="1" x14ac:dyDescent="0.25">
      <c r="A5251" s="90" t="s">
        <v>4898</v>
      </c>
      <c r="B5251" s="91"/>
      <c r="C5251" s="92">
        <v>2.17928115078587</v>
      </c>
      <c r="D5251" s="91"/>
      <c r="E5251" s="93" t="s">
        <v>4884</v>
      </c>
      <c r="F5251" s="94">
        <v>1112</v>
      </c>
    </row>
    <row r="5252" spans="1:6" ht="0.2" customHeight="1" thickBot="1" x14ac:dyDescent="0.25"/>
    <row r="5253" spans="1:6" ht="12.75" customHeight="1" thickBot="1" x14ac:dyDescent="0.3">
      <c r="A5253" s="157" t="s">
        <v>4909</v>
      </c>
      <c r="B5253" s="158"/>
      <c r="C5253" s="158"/>
      <c r="D5253" s="158"/>
      <c r="E5253" s="159">
        <v>51026</v>
      </c>
      <c r="F5253" s="160"/>
    </row>
    <row r="5254" spans="1:6" ht="12.75" customHeight="1" x14ac:dyDescent="0.2"/>
    <row r="5255" spans="1:6" ht="12.75" customHeight="1" x14ac:dyDescent="0.2"/>
    <row r="5256" spans="1:6" ht="409.6" hidden="1" customHeight="1" x14ac:dyDescent="0.2"/>
    <row r="5257" spans="1:6" ht="12.75" customHeight="1" x14ac:dyDescent="0.25">
      <c r="A5257" s="144" t="s">
        <v>4868</v>
      </c>
      <c r="B5257" s="145"/>
      <c r="C5257" s="145"/>
      <c r="D5257" s="145"/>
      <c r="E5257" s="146"/>
      <c r="F5257" s="147"/>
    </row>
    <row r="5258" spans="1:6" ht="12.75" customHeight="1" x14ac:dyDescent="0.2">
      <c r="A5258" s="138" t="s">
        <v>4840</v>
      </c>
      <c r="B5258" s="139"/>
      <c r="C5258" s="139"/>
      <c r="D5258" s="140"/>
      <c r="E5258" s="76" t="s">
        <v>4869</v>
      </c>
      <c r="F5258" s="77" t="s">
        <v>4870</v>
      </c>
    </row>
    <row r="5259" spans="1:6" ht="12.75" customHeight="1" x14ac:dyDescent="0.2">
      <c r="A5259" s="141"/>
      <c r="B5259" s="142"/>
      <c r="C5259" s="142"/>
      <c r="D5259" s="143"/>
      <c r="E5259" s="78" t="s">
        <v>9113</v>
      </c>
      <c r="F5259" s="79" t="s">
        <v>117</v>
      </c>
    </row>
    <row r="5260" spans="1:6" ht="409.6" hidden="1" customHeight="1" x14ac:dyDescent="0.2"/>
    <row r="5261" spans="1:6" ht="12.75" customHeight="1" x14ac:dyDescent="0.2">
      <c r="A5261" s="80" t="s">
        <v>4871</v>
      </c>
      <c r="B5261" s="81" t="s">
        <v>4872</v>
      </c>
      <c r="C5261" s="82" t="s">
        <v>4870</v>
      </c>
      <c r="D5261" s="82" t="s">
        <v>4873</v>
      </c>
      <c r="E5261" s="82" t="s">
        <v>4874</v>
      </c>
      <c r="F5261" s="83" t="s">
        <v>4875</v>
      </c>
    </row>
    <row r="5262" spans="1:6" ht="409.6" hidden="1" customHeight="1" x14ac:dyDescent="0.2"/>
    <row r="5263" spans="1:6" ht="25.5" customHeight="1" x14ac:dyDescent="0.2">
      <c r="A5263" s="84" t="s">
        <v>5569</v>
      </c>
      <c r="B5263" s="85" t="s">
        <v>5570</v>
      </c>
      <c r="C5263" s="86" t="s">
        <v>7</v>
      </c>
      <c r="D5263" s="87">
        <v>0.21</v>
      </c>
      <c r="E5263" s="88">
        <v>14900</v>
      </c>
      <c r="F5263" s="89">
        <f>+D5263*E5263</f>
        <v>3129</v>
      </c>
    </row>
    <row r="5264" spans="1:6" ht="409.6" hidden="1" customHeight="1" x14ac:dyDescent="0.2"/>
    <row r="5265" spans="1:6" ht="25.5" customHeight="1" thickBot="1" x14ac:dyDescent="0.25">
      <c r="A5265" s="84" t="s">
        <v>5567</v>
      </c>
      <c r="B5265" s="85" t="s">
        <v>5568</v>
      </c>
      <c r="C5265" s="86" t="s">
        <v>7</v>
      </c>
      <c r="D5265" s="87">
        <v>2.1</v>
      </c>
      <c r="E5265" s="88">
        <v>20550</v>
      </c>
      <c r="F5265" s="89">
        <f>+D5265*E5265</f>
        <v>43155</v>
      </c>
    </row>
    <row r="5266" spans="1:6" ht="409.6" hidden="1" customHeight="1" x14ac:dyDescent="0.2"/>
    <row r="5267" spans="1:6" ht="13.5" customHeight="1" thickBot="1" x14ac:dyDescent="0.25">
      <c r="A5267" s="90" t="s">
        <v>4883</v>
      </c>
      <c r="B5267" s="91"/>
      <c r="C5267" s="92">
        <v>85.6730342070191</v>
      </c>
      <c r="D5267" s="91"/>
      <c r="E5267" s="93" t="s">
        <v>4884</v>
      </c>
      <c r="F5267" s="94">
        <v>46284</v>
      </c>
    </row>
    <row r="5268" spans="1:6" ht="0.2" customHeight="1" x14ac:dyDescent="0.2"/>
    <row r="5269" spans="1:6" ht="12.75" customHeight="1" x14ac:dyDescent="0.2">
      <c r="A5269" s="80" t="s">
        <v>4871</v>
      </c>
      <c r="B5269" s="81" t="s">
        <v>4885</v>
      </c>
      <c r="C5269" s="82" t="s">
        <v>4870</v>
      </c>
      <c r="D5269" s="82" t="s">
        <v>4873</v>
      </c>
      <c r="E5269" s="82" t="s">
        <v>4874</v>
      </c>
      <c r="F5269" s="83" t="s">
        <v>4875</v>
      </c>
    </row>
    <row r="5270" spans="1:6" ht="409.6" hidden="1" customHeight="1" x14ac:dyDescent="0.2"/>
    <row r="5271" spans="1:6" ht="25.5" customHeight="1" thickBot="1" x14ac:dyDescent="0.25">
      <c r="A5271" s="84" t="s">
        <v>4912</v>
      </c>
      <c r="B5271" s="85" t="s">
        <v>4913</v>
      </c>
      <c r="C5271" s="86" t="s">
        <v>4888</v>
      </c>
      <c r="D5271" s="87">
        <v>0.04</v>
      </c>
      <c r="E5271" s="88">
        <v>184277</v>
      </c>
      <c r="F5271" s="89">
        <f>+D5271*E5271</f>
        <v>7371.08</v>
      </c>
    </row>
    <row r="5272" spans="1:6" ht="409.6" hidden="1" customHeight="1" x14ac:dyDescent="0.2"/>
    <row r="5273" spans="1:6" ht="13.5" customHeight="1" thickBot="1" x14ac:dyDescent="0.25">
      <c r="A5273" s="90" t="s">
        <v>4893</v>
      </c>
      <c r="B5273" s="91"/>
      <c r="C5273" s="92">
        <v>13.643936028431799</v>
      </c>
      <c r="D5273" s="91"/>
      <c r="E5273" s="93" t="s">
        <v>4884</v>
      </c>
      <c r="F5273" s="94">
        <v>7371</v>
      </c>
    </row>
    <row r="5274" spans="1:6" ht="0.2" customHeight="1" x14ac:dyDescent="0.2"/>
    <row r="5275" spans="1:6" ht="12.75" customHeight="1" x14ac:dyDescent="0.2">
      <c r="A5275" s="80" t="s">
        <v>4871</v>
      </c>
      <c r="B5275" s="81" t="s">
        <v>4894</v>
      </c>
      <c r="C5275" s="82" t="s">
        <v>4870</v>
      </c>
      <c r="D5275" s="82" t="s">
        <v>4873</v>
      </c>
      <c r="E5275" s="82" t="s">
        <v>4874</v>
      </c>
      <c r="F5275" s="83" t="s">
        <v>4875</v>
      </c>
    </row>
    <row r="5276" spans="1:6" ht="409.6" hidden="1" customHeight="1" x14ac:dyDescent="0.2"/>
    <row r="5277" spans="1:6" ht="25.5" customHeight="1" thickBot="1" x14ac:dyDescent="0.25">
      <c r="A5277" s="84" t="s">
        <v>4895</v>
      </c>
      <c r="B5277" s="85" t="s">
        <v>4896</v>
      </c>
      <c r="C5277" s="86" t="s">
        <v>4897</v>
      </c>
      <c r="D5277" s="87">
        <v>0.05</v>
      </c>
      <c r="E5277" s="88">
        <v>7371</v>
      </c>
      <c r="F5277" s="89">
        <f>+D5277*E5277</f>
        <v>368.55</v>
      </c>
    </row>
    <row r="5278" spans="1:6" ht="409.6" hidden="1" customHeight="1" x14ac:dyDescent="0.2"/>
    <row r="5279" spans="1:6" ht="13.5" customHeight="1" thickBot="1" x14ac:dyDescent="0.25">
      <c r="A5279" s="90" t="s">
        <v>4898</v>
      </c>
      <c r="B5279" s="91"/>
      <c r="C5279" s="92">
        <v>0.68302976454908904</v>
      </c>
      <c r="D5279" s="91"/>
      <c r="E5279" s="93" t="s">
        <v>4884</v>
      </c>
      <c r="F5279" s="94">
        <v>369</v>
      </c>
    </row>
    <row r="5280" spans="1:6" ht="0.2" customHeight="1" thickBot="1" x14ac:dyDescent="0.25"/>
    <row r="5281" spans="1:6" ht="12.75" customHeight="1" thickBot="1" x14ac:dyDescent="0.3">
      <c r="A5281" s="157" t="s">
        <v>4909</v>
      </c>
      <c r="B5281" s="158"/>
      <c r="C5281" s="158"/>
      <c r="D5281" s="158"/>
      <c r="E5281" s="159">
        <v>54024</v>
      </c>
      <c r="F5281" s="160"/>
    </row>
    <row r="5282" spans="1:6" ht="12.75" customHeight="1" x14ac:dyDescent="0.2"/>
    <row r="5283" spans="1:6" ht="12.75" customHeight="1" x14ac:dyDescent="0.2"/>
    <row r="5284" spans="1:6" ht="409.6" hidden="1" customHeight="1" x14ac:dyDescent="0.2"/>
    <row r="5285" spans="1:6" ht="12.75" customHeight="1" x14ac:dyDescent="0.25">
      <c r="A5285" s="144" t="s">
        <v>4868</v>
      </c>
      <c r="B5285" s="145"/>
      <c r="C5285" s="145"/>
      <c r="D5285" s="145"/>
      <c r="E5285" s="146"/>
      <c r="F5285" s="147"/>
    </row>
    <row r="5286" spans="1:6" ht="12.75" customHeight="1" x14ac:dyDescent="0.2">
      <c r="A5286" s="138" t="s">
        <v>4841</v>
      </c>
      <c r="B5286" s="139"/>
      <c r="C5286" s="139"/>
      <c r="D5286" s="140"/>
      <c r="E5286" s="76" t="s">
        <v>4869</v>
      </c>
      <c r="F5286" s="77" t="s">
        <v>4870</v>
      </c>
    </row>
    <row r="5287" spans="1:6" ht="12.75" customHeight="1" x14ac:dyDescent="0.2">
      <c r="A5287" s="141"/>
      <c r="B5287" s="142"/>
      <c r="C5287" s="142"/>
      <c r="D5287" s="143"/>
      <c r="E5287" s="78" t="s">
        <v>9114</v>
      </c>
      <c r="F5287" s="79" t="s">
        <v>117</v>
      </c>
    </row>
    <row r="5288" spans="1:6" ht="409.6" hidden="1" customHeight="1" x14ac:dyDescent="0.2"/>
    <row r="5289" spans="1:6" ht="12.75" customHeight="1" x14ac:dyDescent="0.2">
      <c r="A5289" s="80" t="s">
        <v>4871</v>
      </c>
      <c r="B5289" s="81" t="s">
        <v>4872</v>
      </c>
      <c r="C5289" s="82" t="s">
        <v>4870</v>
      </c>
      <c r="D5289" s="82" t="s">
        <v>4873</v>
      </c>
      <c r="E5289" s="82" t="s">
        <v>4874</v>
      </c>
      <c r="F5289" s="83" t="s">
        <v>4875</v>
      </c>
    </row>
    <row r="5290" spans="1:6" ht="409.6" hidden="1" customHeight="1" x14ac:dyDescent="0.2"/>
    <row r="5291" spans="1:6" ht="25.5" customHeight="1" x14ac:dyDescent="0.2">
      <c r="A5291" s="84" t="s">
        <v>5048</v>
      </c>
      <c r="B5291" s="85" t="s">
        <v>5049</v>
      </c>
      <c r="C5291" s="86" t="s">
        <v>106</v>
      </c>
      <c r="D5291" s="87">
        <v>3.15E-2</v>
      </c>
      <c r="E5291" s="88">
        <v>331600</v>
      </c>
      <c r="F5291" s="89">
        <f>+D5291*E5291</f>
        <v>10445.4</v>
      </c>
    </row>
    <row r="5292" spans="1:6" ht="409.6" hidden="1" customHeight="1" x14ac:dyDescent="0.2"/>
    <row r="5293" spans="1:6" ht="25.5" customHeight="1" x14ac:dyDescent="0.2">
      <c r="A5293" s="84" t="s">
        <v>5490</v>
      </c>
      <c r="B5293" s="85" t="s">
        <v>5491</v>
      </c>
      <c r="C5293" s="86" t="s">
        <v>7</v>
      </c>
      <c r="D5293" s="87">
        <v>0.23813999999999999</v>
      </c>
      <c r="E5293" s="88">
        <v>12350</v>
      </c>
      <c r="F5293" s="89">
        <f>+D5293*E5293</f>
        <v>2941.029</v>
      </c>
    </row>
    <row r="5294" spans="1:6" ht="409.6" hidden="1" customHeight="1" x14ac:dyDescent="0.2"/>
    <row r="5295" spans="1:6" ht="25.5" customHeight="1" thickBot="1" x14ac:dyDescent="0.25">
      <c r="A5295" s="84" t="s">
        <v>5567</v>
      </c>
      <c r="B5295" s="85" t="s">
        <v>5568</v>
      </c>
      <c r="C5295" s="86" t="s">
        <v>7</v>
      </c>
      <c r="D5295" s="87">
        <v>2.1</v>
      </c>
      <c r="E5295" s="88">
        <v>20550</v>
      </c>
      <c r="F5295" s="89">
        <f>+D5295*E5295</f>
        <v>43155</v>
      </c>
    </row>
    <row r="5296" spans="1:6" ht="409.6" hidden="1" customHeight="1" x14ac:dyDescent="0.2"/>
    <row r="5297" spans="1:6" ht="13.5" customHeight="1" thickBot="1" x14ac:dyDescent="0.25">
      <c r="A5297" s="90" t="s">
        <v>4883</v>
      </c>
      <c r="B5297" s="91"/>
      <c r="C5297" s="92">
        <v>82.163772433335794</v>
      </c>
      <c r="D5297" s="91"/>
      <c r="E5297" s="93" t="s">
        <v>4884</v>
      </c>
      <c r="F5297" s="94">
        <v>56541</v>
      </c>
    </row>
    <row r="5298" spans="1:6" ht="0.2" customHeight="1" x14ac:dyDescent="0.2"/>
    <row r="5299" spans="1:6" ht="12.75" customHeight="1" x14ac:dyDescent="0.2">
      <c r="A5299" s="80" t="s">
        <v>4871</v>
      </c>
      <c r="B5299" s="81" t="s">
        <v>4885</v>
      </c>
      <c r="C5299" s="82" t="s">
        <v>4870</v>
      </c>
      <c r="D5299" s="82" t="s">
        <v>4873</v>
      </c>
      <c r="E5299" s="82" t="s">
        <v>4874</v>
      </c>
      <c r="F5299" s="83" t="s">
        <v>4875</v>
      </c>
    </row>
    <row r="5300" spans="1:6" ht="409.6" hidden="1" customHeight="1" x14ac:dyDescent="0.2"/>
    <row r="5301" spans="1:6" ht="25.5" customHeight="1" thickBot="1" x14ac:dyDescent="0.25">
      <c r="A5301" s="84" t="s">
        <v>4912</v>
      </c>
      <c r="B5301" s="85" t="s">
        <v>4913</v>
      </c>
      <c r="C5301" s="86" t="s">
        <v>4888</v>
      </c>
      <c r="D5301" s="87">
        <v>0.06</v>
      </c>
      <c r="E5301" s="88">
        <v>184277</v>
      </c>
      <c r="F5301" s="89">
        <f>+D5301*E5301</f>
        <v>11056.619999999999</v>
      </c>
    </row>
    <row r="5302" spans="1:6" ht="409.6" hidden="1" customHeight="1" x14ac:dyDescent="0.2"/>
    <row r="5303" spans="1:6" ht="13.5" customHeight="1" thickBot="1" x14ac:dyDescent="0.25">
      <c r="A5303" s="90" t="s">
        <v>4893</v>
      </c>
      <c r="B5303" s="91"/>
      <c r="C5303" s="92">
        <v>16.067717794085599</v>
      </c>
      <c r="D5303" s="91"/>
      <c r="E5303" s="93" t="s">
        <v>4884</v>
      </c>
      <c r="F5303" s="94">
        <v>11057</v>
      </c>
    </row>
    <row r="5304" spans="1:6" ht="0.2" customHeight="1" x14ac:dyDescent="0.2"/>
    <row r="5305" spans="1:6" ht="12.75" customHeight="1" x14ac:dyDescent="0.2">
      <c r="A5305" s="80" t="s">
        <v>4871</v>
      </c>
      <c r="B5305" s="81" t="s">
        <v>4894</v>
      </c>
      <c r="C5305" s="82" t="s">
        <v>4870</v>
      </c>
      <c r="D5305" s="82" t="s">
        <v>4873</v>
      </c>
      <c r="E5305" s="82" t="s">
        <v>4874</v>
      </c>
      <c r="F5305" s="83" t="s">
        <v>4875</v>
      </c>
    </row>
    <row r="5306" spans="1:6" ht="409.6" hidden="1" customHeight="1" x14ac:dyDescent="0.2"/>
    <row r="5307" spans="1:6" ht="25.5" customHeight="1" thickBot="1" x14ac:dyDescent="0.25">
      <c r="A5307" s="84" t="s">
        <v>4895</v>
      </c>
      <c r="B5307" s="85" t="s">
        <v>4896</v>
      </c>
      <c r="C5307" s="86" t="s">
        <v>4897</v>
      </c>
      <c r="D5307" s="87">
        <v>0.05</v>
      </c>
      <c r="E5307" s="88">
        <v>11057</v>
      </c>
      <c r="F5307" s="89">
        <f>+D5307*E5307</f>
        <v>552.85</v>
      </c>
    </row>
    <row r="5308" spans="1:6" ht="409.6" hidden="1" customHeight="1" x14ac:dyDescent="0.2"/>
    <row r="5309" spans="1:6" ht="13.5" customHeight="1" thickBot="1" x14ac:dyDescent="0.25">
      <c r="A5309" s="90" t="s">
        <v>4898</v>
      </c>
      <c r="B5309" s="91"/>
      <c r="C5309" s="92">
        <v>0.80360386543631501</v>
      </c>
      <c r="D5309" s="91"/>
      <c r="E5309" s="93" t="s">
        <v>4884</v>
      </c>
      <c r="F5309" s="94">
        <v>553</v>
      </c>
    </row>
    <row r="5310" spans="1:6" ht="0.2" customHeight="1" x14ac:dyDescent="0.2"/>
    <row r="5311" spans="1:6" ht="12.75" customHeight="1" x14ac:dyDescent="0.2">
      <c r="A5311" s="80" t="s">
        <v>4871</v>
      </c>
      <c r="B5311" s="81" t="s">
        <v>4899</v>
      </c>
      <c r="C5311" s="82" t="s">
        <v>4870</v>
      </c>
      <c r="D5311" s="82" t="s">
        <v>4873</v>
      </c>
      <c r="E5311" s="82" t="s">
        <v>4874</v>
      </c>
      <c r="F5311" s="83" t="s">
        <v>4875</v>
      </c>
    </row>
    <row r="5312" spans="1:6" ht="409.6" hidden="1" customHeight="1" x14ac:dyDescent="0.2"/>
    <row r="5313" spans="1:6" ht="25.5" customHeight="1" thickBot="1" x14ac:dyDescent="0.25">
      <c r="A5313" s="84" t="s">
        <v>5012</v>
      </c>
      <c r="B5313" s="85" t="s">
        <v>5013</v>
      </c>
      <c r="C5313" s="86" t="s">
        <v>109</v>
      </c>
      <c r="D5313" s="87">
        <v>2.862E-2</v>
      </c>
      <c r="E5313" s="88">
        <v>23200</v>
      </c>
      <c r="F5313" s="89">
        <f>+D5313*E5313</f>
        <v>663.98400000000004</v>
      </c>
    </row>
    <row r="5314" spans="1:6" ht="409.6" hidden="1" customHeight="1" x14ac:dyDescent="0.2"/>
    <row r="5315" spans="1:6" ht="13.5" customHeight="1" thickBot="1" x14ac:dyDescent="0.25">
      <c r="A5315" s="90" t="s">
        <v>4904</v>
      </c>
      <c r="B5315" s="91"/>
      <c r="C5315" s="92">
        <v>0.96490590714233804</v>
      </c>
      <c r="D5315" s="91"/>
      <c r="E5315" s="93" t="s">
        <v>4884</v>
      </c>
      <c r="F5315" s="94">
        <v>664</v>
      </c>
    </row>
    <row r="5316" spans="1:6" ht="0.2" customHeight="1" thickBot="1" x14ac:dyDescent="0.25"/>
    <row r="5317" spans="1:6" ht="12.75" customHeight="1" thickBot="1" x14ac:dyDescent="0.3">
      <c r="A5317" s="157" t="s">
        <v>4909</v>
      </c>
      <c r="B5317" s="158"/>
      <c r="C5317" s="158"/>
      <c r="D5317" s="158"/>
      <c r="E5317" s="159">
        <v>68815</v>
      </c>
      <c r="F5317" s="160"/>
    </row>
    <row r="5318" spans="1:6" ht="12.75" customHeight="1" x14ac:dyDescent="0.2"/>
    <row r="5319" spans="1:6" ht="12.75" customHeight="1" x14ac:dyDescent="0.2"/>
    <row r="5320" spans="1:6" ht="409.6" hidden="1" customHeight="1" x14ac:dyDescent="0.2"/>
    <row r="5321" spans="1:6" ht="12.75" customHeight="1" x14ac:dyDescent="0.25">
      <c r="A5321" s="144" t="s">
        <v>4868</v>
      </c>
      <c r="B5321" s="145"/>
      <c r="C5321" s="145"/>
      <c r="D5321" s="145"/>
      <c r="E5321" s="146"/>
      <c r="F5321" s="147"/>
    </row>
    <row r="5322" spans="1:6" ht="12.75" customHeight="1" x14ac:dyDescent="0.2">
      <c r="A5322" s="138" t="s">
        <v>4842</v>
      </c>
      <c r="B5322" s="139"/>
      <c r="C5322" s="139"/>
      <c r="D5322" s="140"/>
      <c r="E5322" s="76" t="s">
        <v>4869</v>
      </c>
      <c r="F5322" s="77" t="s">
        <v>4870</v>
      </c>
    </row>
    <row r="5323" spans="1:6" ht="12.75" customHeight="1" x14ac:dyDescent="0.2">
      <c r="A5323" s="141"/>
      <c r="B5323" s="142"/>
      <c r="C5323" s="142"/>
      <c r="D5323" s="143"/>
      <c r="E5323" s="78" t="s">
        <v>9115</v>
      </c>
      <c r="F5323" s="79" t="s">
        <v>117</v>
      </c>
    </row>
    <row r="5324" spans="1:6" ht="409.6" hidden="1" customHeight="1" x14ac:dyDescent="0.2"/>
    <row r="5325" spans="1:6" ht="12.75" customHeight="1" x14ac:dyDescent="0.2">
      <c r="A5325" s="80" t="s">
        <v>4871</v>
      </c>
      <c r="B5325" s="81" t="s">
        <v>4872</v>
      </c>
      <c r="C5325" s="82" t="s">
        <v>4870</v>
      </c>
      <c r="D5325" s="82" t="s">
        <v>4873</v>
      </c>
      <c r="E5325" s="82" t="s">
        <v>4874</v>
      </c>
      <c r="F5325" s="83" t="s">
        <v>4875</v>
      </c>
    </row>
    <row r="5326" spans="1:6" ht="409.6" hidden="1" customHeight="1" x14ac:dyDescent="0.2"/>
    <row r="5327" spans="1:6" ht="25.5" customHeight="1" x14ac:dyDescent="0.2">
      <c r="A5327" s="84" t="s">
        <v>5048</v>
      </c>
      <c r="B5327" s="85" t="s">
        <v>5049</v>
      </c>
      <c r="C5327" s="86" t="s">
        <v>106</v>
      </c>
      <c r="D5327" s="87">
        <v>4.2000000000000003E-2</v>
      </c>
      <c r="E5327" s="88">
        <v>331600</v>
      </c>
      <c r="F5327" s="89">
        <f>+D5327*E5327</f>
        <v>13927.2</v>
      </c>
    </row>
    <row r="5328" spans="1:6" ht="409.6" hidden="1" customHeight="1" x14ac:dyDescent="0.2"/>
    <row r="5329" spans="1:6" ht="25.5" customHeight="1" x14ac:dyDescent="0.2">
      <c r="A5329" s="84" t="s">
        <v>8326</v>
      </c>
      <c r="B5329" s="85" t="s">
        <v>8327</v>
      </c>
      <c r="C5329" s="86" t="s">
        <v>117</v>
      </c>
      <c r="D5329" s="87">
        <v>1.05</v>
      </c>
      <c r="E5329" s="88">
        <v>13490</v>
      </c>
      <c r="F5329" s="89">
        <f>+D5329*E5329</f>
        <v>14164.5</v>
      </c>
    </row>
    <row r="5330" spans="1:6" ht="409.6" hidden="1" customHeight="1" x14ac:dyDescent="0.2"/>
    <row r="5331" spans="1:6" ht="25.5" customHeight="1" thickBot="1" x14ac:dyDescent="0.25">
      <c r="A5331" s="84" t="s">
        <v>8328</v>
      </c>
      <c r="B5331" s="85" t="s">
        <v>8329</v>
      </c>
      <c r="C5331" s="86" t="s">
        <v>117</v>
      </c>
      <c r="D5331" s="87">
        <v>1.05</v>
      </c>
      <c r="E5331" s="88">
        <v>3549</v>
      </c>
      <c r="F5331" s="89">
        <f>+D5331*E5331</f>
        <v>3726.4500000000003</v>
      </c>
    </row>
    <row r="5332" spans="1:6" ht="409.6" hidden="1" customHeight="1" x14ac:dyDescent="0.2"/>
    <row r="5333" spans="1:6" ht="13.5" customHeight="1" thickBot="1" x14ac:dyDescent="0.25">
      <c r="A5333" s="90" t="s">
        <v>4883</v>
      </c>
      <c r="B5333" s="91"/>
      <c r="C5333" s="92">
        <v>73.163328657821495</v>
      </c>
      <c r="D5333" s="91"/>
      <c r="E5333" s="93" t="s">
        <v>4884</v>
      </c>
      <c r="F5333" s="94">
        <v>31818</v>
      </c>
    </row>
    <row r="5334" spans="1:6" ht="0.2" customHeight="1" x14ac:dyDescent="0.2"/>
    <row r="5335" spans="1:6" ht="12.75" customHeight="1" x14ac:dyDescent="0.2">
      <c r="A5335" s="80" t="s">
        <v>4871</v>
      </c>
      <c r="B5335" s="81" t="s">
        <v>4885</v>
      </c>
      <c r="C5335" s="82" t="s">
        <v>4870</v>
      </c>
      <c r="D5335" s="82" t="s">
        <v>4873</v>
      </c>
      <c r="E5335" s="82" t="s">
        <v>4874</v>
      </c>
      <c r="F5335" s="83" t="s">
        <v>4875</v>
      </c>
    </row>
    <row r="5336" spans="1:6" ht="409.6" hidden="1" customHeight="1" x14ac:dyDescent="0.2"/>
    <row r="5337" spans="1:6" ht="25.5" customHeight="1" thickBot="1" x14ac:dyDescent="0.25">
      <c r="A5337" s="84" t="s">
        <v>5284</v>
      </c>
      <c r="B5337" s="85" t="s">
        <v>5285</v>
      </c>
      <c r="C5337" s="86" t="s">
        <v>4888</v>
      </c>
      <c r="D5337" s="87">
        <v>0.05</v>
      </c>
      <c r="E5337" s="88">
        <v>222303</v>
      </c>
      <c r="F5337" s="89">
        <f>+D5337*E5337</f>
        <v>11115.150000000001</v>
      </c>
    </row>
    <row r="5338" spans="1:6" ht="409.6" hidden="1" customHeight="1" x14ac:dyDescent="0.2"/>
    <row r="5339" spans="1:6" ht="13.5" customHeight="1" thickBot="1" x14ac:dyDescent="0.25">
      <c r="A5339" s="90" t="s">
        <v>4893</v>
      </c>
      <c r="B5339" s="91"/>
      <c r="C5339" s="92">
        <v>25.558187127779401</v>
      </c>
      <c r="D5339" s="91"/>
      <c r="E5339" s="93" t="s">
        <v>4884</v>
      </c>
      <c r="F5339" s="94">
        <v>11115</v>
      </c>
    </row>
    <row r="5340" spans="1:6" ht="0.2" customHeight="1" x14ac:dyDescent="0.2"/>
    <row r="5341" spans="1:6" ht="12.75" customHeight="1" x14ac:dyDescent="0.2">
      <c r="A5341" s="80" t="s">
        <v>4871</v>
      </c>
      <c r="B5341" s="81" t="s">
        <v>4894</v>
      </c>
      <c r="C5341" s="82" t="s">
        <v>4870</v>
      </c>
      <c r="D5341" s="82" t="s">
        <v>4873</v>
      </c>
      <c r="E5341" s="82" t="s">
        <v>4874</v>
      </c>
      <c r="F5341" s="83" t="s">
        <v>4875</v>
      </c>
    </row>
    <row r="5342" spans="1:6" ht="409.6" hidden="1" customHeight="1" x14ac:dyDescent="0.2"/>
    <row r="5343" spans="1:6" ht="25.5" customHeight="1" thickBot="1" x14ac:dyDescent="0.25">
      <c r="A5343" s="84" t="s">
        <v>4895</v>
      </c>
      <c r="B5343" s="85" t="s">
        <v>4896</v>
      </c>
      <c r="C5343" s="86" t="s">
        <v>4897</v>
      </c>
      <c r="D5343" s="87">
        <v>0.05</v>
      </c>
      <c r="E5343" s="88">
        <v>11115</v>
      </c>
      <c r="F5343" s="89">
        <f>+D5343*E5343</f>
        <v>555.75</v>
      </c>
    </row>
    <row r="5344" spans="1:6" ht="409.6" hidden="1" customHeight="1" x14ac:dyDescent="0.2"/>
    <row r="5345" spans="1:6" ht="13.5" customHeight="1" thickBot="1" x14ac:dyDescent="0.25">
      <c r="A5345" s="90" t="s">
        <v>4898</v>
      </c>
      <c r="B5345" s="91"/>
      <c r="C5345" s="92">
        <v>1.27848421439904</v>
      </c>
      <c r="D5345" s="91"/>
      <c r="E5345" s="93" t="s">
        <v>4884</v>
      </c>
      <c r="F5345" s="94">
        <v>556</v>
      </c>
    </row>
    <row r="5346" spans="1:6" ht="0.2" customHeight="1" thickBot="1" x14ac:dyDescent="0.25"/>
    <row r="5347" spans="1:6" ht="12.75" customHeight="1" thickBot="1" x14ac:dyDescent="0.3">
      <c r="A5347" s="157" t="s">
        <v>4909</v>
      </c>
      <c r="B5347" s="158"/>
      <c r="C5347" s="158"/>
      <c r="D5347" s="158"/>
      <c r="E5347" s="159">
        <v>43489</v>
      </c>
      <c r="F5347" s="160"/>
    </row>
    <row r="5348" spans="1:6" ht="409.6" hidden="1" customHeight="1" x14ac:dyDescent="0.2"/>
    <row r="5349" spans="1:6" ht="12.75" customHeight="1" x14ac:dyDescent="0.2"/>
    <row r="5350" spans="1:6" ht="12.75" customHeight="1" x14ac:dyDescent="0.2"/>
    <row r="5351" spans="1:6" ht="409.6" hidden="1" customHeight="1" x14ac:dyDescent="0.2"/>
    <row r="5352" spans="1:6" ht="12.75" customHeight="1" x14ac:dyDescent="0.25">
      <c r="A5352" s="144" t="s">
        <v>4868</v>
      </c>
      <c r="B5352" s="145"/>
      <c r="C5352" s="145"/>
      <c r="D5352" s="145"/>
      <c r="E5352" s="146"/>
      <c r="F5352" s="147"/>
    </row>
    <row r="5353" spans="1:6" ht="12.75" customHeight="1" x14ac:dyDescent="0.2">
      <c r="A5353" s="138" t="s">
        <v>4843</v>
      </c>
      <c r="B5353" s="139"/>
      <c r="C5353" s="139"/>
      <c r="D5353" s="140"/>
      <c r="E5353" s="76" t="s">
        <v>4869</v>
      </c>
      <c r="F5353" s="77" t="s">
        <v>4870</v>
      </c>
    </row>
    <row r="5354" spans="1:6" ht="12.75" customHeight="1" x14ac:dyDescent="0.2">
      <c r="A5354" s="141"/>
      <c r="B5354" s="142"/>
      <c r="C5354" s="142"/>
      <c r="D5354" s="143"/>
      <c r="E5354" s="78" t="s">
        <v>9116</v>
      </c>
      <c r="F5354" s="79" t="s">
        <v>117</v>
      </c>
    </row>
    <row r="5355" spans="1:6" ht="409.6" hidden="1" customHeight="1" x14ac:dyDescent="0.2"/>
    <row r="5356" spans="1:6" ht="12.75" customHeight="1" x14ac:dyDescent="0.2">
      <c r="A5356" s="80" t="s">
        <v>4871</v>
      </c>
      <c r="B5356" s="81" t="s">
        <v>4872</v>
      </c>
      <c r="C5356" s="82" t="s">
        <v>4870</v>
      </c>
      <c r="D5356" s="82" t="s">
        <v>4873</v>
      </c>
      <c r="E5356" s="82" t="s">
        <v>4874</v>
      </c>
      <c r="F5356" s="83" t="s">
        <v>4875</v>
      </c>
    </row>
    <row r="5357" spans="1:6" ht="409.6" hidden="1" customHeight="1" x14ac:dyDescent="0.2"/>
    <row r="5358" spans="1:6" ht="25.5" customHeight="1" x14ac:dyDescent="0.2">
      <c r="A5358" s="84" t="s">
        <v>8330</v>
      </c>
      <c r="B5358" s="85" t="s">
        <v>8331</v>
      </c>
      <c r="C5358" s="86" t="s">
        <v>7491</v>
      </c>
      <c r="D5358" s="87">
        <v>2.5749999999999999E-2</v>
      </c>
      <c r="E5358" s="88">
        <v>1991060</v>
      </c>
      <c r="F5358" s="89">
        <f>+D5358*E5358</f>
        <v>51269.794999999998</v>
      </c>
    </row>
    <row r="5359" spans="1:6" ht="409.6" hidden="1" customHeight="1" x14ac:dyDescent="0.2"/>
    <row r="5360" spans="1:6" ht="25.5" customHeight="1" x14ac:dyDescent="0.2">
      <c r="A5360" s="84" t="s">
        <v>5304</v>
      </c>
      <c r="B5360" s="85" t="s">
        <v>5305</v>
      </c>
      <c r="C5360" s="86" t="s">
        <v>117</v>
      </c>
      <c r="D5360" s="87">
        <v>1.1000000000000001</v>
      </c>
      <c r="E5360" s="88">
        <v>5802</v>
      </c>
      <c r="F5360" s="89">
        <f>+D5360*E5360</f>
        <v>6382.2000000000007</v>
      </c>
    </row>
    <row r="5361" spans="1:6" ht="409.6" hidden="1" customHeight="1" x14ac:dyDescent="0.2"/>
    <row r="5362" spans="1:6" ht="25.5" customHeight="1" x14ac:dyDescent="0.2">
      <c r="A5362" s="84" t="s">
        <v>8332</v>
      </c>
      <c r="B5362" s="85" t="s">
        <v>8333</v>
      </c>
      <c r="C5362" s="86" t="s">
        <v>7491</v>
      </c>
      <c r="D5362" s="87">
        <v>9.7000000000000005E-4</v>
      </c>
      <c r="E5362" s="88">
        <v>1110668</v>
      </c>
      <c r="F5362" s="89">
        <f>+D5362*E5362</f>
        <v>1077.3479600000001</v>
      </c>
    </row>
    <row r="5363" spans="1:6" ht="409.6" hidden="1" customHeight="1" x14ac:dyDescent="0.2"/>
    <row r="5364" spans="1:6" ht="25.5" customHeight="1" x14ac:dyDescent="0.2">
      <c r="A5364" s="84" t="s">
        <v>8334</v>
      </c>
      <c r="B5364" s="85" t="s">
        <v>8335</v>
      </c>
      <c r="C5364" s="86" t="s">
        <v>9</v>
      </c>
      <c r="D5364" s="87">
        <v>5.0000000000000001E-3</v>
      </c>
      <c r="E5364" s="88">
        <v>235828</v>
      </c>
      <c r="F5364" s="89">
        <f>+D5364*E5364</f>
        <v>1179.1400000000001</v>
      </c>
    </row>
    <row r="5365" spans="1:6" ht="409.6" hidden="1" customHeight="1" x14ac:dyDescent="0.2"/>
    <row r="5366" spans="1:6" ht="25.5" customHeight="1" x14ac:dyDescent="0.2">
      <c r="A5366" s="84" t="s">
        <v>8336</v>
      </c>
      <c r="B5366" s="85" t="s">
        <v>8337</v>
      </c>
      <c r="C5366" s="86" t="s">
        <v>9</v>
      </c>
      <c r="D5366" s="87">
        <v>0.1</v>
      </c>
      <c r="E5366" s="88">
        <v>38485</v>
      </c>
      <c r="F5366" s="89">
        <f>+D5366*E5366</f>
        <v>3848.5</v>
      </c>
    </row>
    <row r="5367" spans="1:6" ht="409.6" hidden="1" customHeight="1" x14ac:dyDescent="0.2"/>
    <row r="5368" spans="1:6" ht="25.5" customHeight="1" x14ac:dyDescent="0.2">
      <c r="A5368" s="84" t="s">
        <v>8338</v>
      </c>
      <c r="B5368" s="85" t="s">
        <v>8339</v>
      </c>
      <c r="C5368" s="86" t="s">
        <v>5899</v>
      </c>
      <c r="D5368" s="87">
        <v>4.0000000000000001E-3</v>
      </c>
      <c r="E5368" s="88">
        <v>393514</v>
      </c>
      <c r="F5368" s="89">
        <f>+D5368*E5368</f>
        <v>1574.056</v>
      </c>
    </row>
    <row r="5369" spans="1:6" ht="409.6" hidden="1" customHeight="1" x14ac:dyDescent="0.2"/>
    <row r="5370" spans="1:6" ht="25.5" customHeight="1" thickBot="1" x14ac:dyDescent="0.25">
      <c r="A5370" s="84" t="s">
        <v>5314</v>
      </c>
      <c r="B5370" s="85" t="s">
        <v>5315</v>
      </c>
      <c r="C5370" s="86" t="s">
        <v>9</v>
      </c>
      <c r="D5370" s="87">
        <v>6</v>
      </c>
      <c r="E5370" s="88">
        <v>1097</v>
      </c>
      <c r="F5370" s="89">
        <f>+D5370*E5370</f>
        <v>6582</v>
      </c>
    </row>
    <row r="5371" spans="1:6" ht="409.6" hidden="1" customHeight="1" x14ac:dyDescent="0.2"/>
    <row r="5372" spans="1:6" ht="13.5" customHeight="1" thickBot="1" x14ac:dyDescent="0.25">
      <c r="A5372" s="90" t="s">
        <v>4883</v>
      </c>
      <c r="B5372" s="91"/>
      <c r="C5372" s="92">
        <v>72.593198267768997</v>
      </c>
      <c r="D5372" s="91"/>
      <c r="E5372" s="93" t="s">
        <v>4884</v>
      </c>
      <c r="F5372" s="94">
        <v>71913</v>
      </c>
    </row>
    <row r="5373" spans="1:6" ht="0.2" customHeight="1" x14ac:dyDescent="0.2"/>
    <row r="5374" spans="1:6" ht="12.75" customHeight="1" x14ac:dyDescent="0.2">
      <c r="A5374" s="80" t="s">
        <v>4871</v>
      </c>
      <c r="B5374" s="81" t="s">
        <v>4885</v>
      </c>
      <c r="C5374" s="82" t="s">
        <v>4870</v>
      </c>
      <c r="D5374" s="82" t="s">
        <v>4873</v>
      </c>
      <c r="E5374" s="82" t="s">
        <v>4874</v>
      </c>
      <c r="F5374" s="83" t="s">
        <v>4875</v>
      </c>
    </row>
    <row r="5375" spans="1:6" ht="409.6" hidden="1" customHeight="1" x14ac:dyDescent="0.2"/>
    <row r="5376" spans="1:6" ht="25.5" customHeight="1" thickBot="1" x14ac:dyDescent="0.25">
      <c r="A5376" s="84" t="s">
        <v>4947</v>
      </c>
      <c r="B5376" s="85" t="s">
        <v>4948</v>
      </c>
      <c r="C5376" s="86" t="s">
        <v>4888</v>
      </c>
      <c r="D5376" s="87">
        <v>0.13</v>
      </c>
      <c r="E5376" s="88">
        <v>198902</v>
      </c>
      <c r="F5376" s="89">
        <f>+D5376*E5376</f>
        <v>25857.260000000002</v>
      </c>
    </row>
    <row r="5377" spans="1:6" ht="409.6" hidden="1" customHeight="1" x14ac:dyDescent="0.2"/>
    <row r="5378" spans="1:6" ht="13.5" customHeight="1" thickBot="1" x14ac:dyDescent="0.25">
      <c r="A5378" s="90" t="s">
        <v>4893</v>
      </c>
      <c r="B5378" s="91"/>
      <c r="C5378" s="92">
        <v>26.101571727082799</v>
      </c>
      <c r="D5378" s="91"/>
      <c r="E5378" s="93" t="s">
        <v>4884</v>
      </c>
      <c r="F5378" s="94">
        <v>25857</v>
      </c>
    </row>
    <row r="5379" spans="1:6" ht="0.2" customHeight="1" x14ac:dyDescent="0.2"/>
    <row r="5380" spans="1:6" ht="12.75" customHeight="1" x14ac:dyDescent="0.2">
      <c r="A5380" s="80" t="s">
        <v>4871</v>
      </c>
      <c r="B5380" s="81" t="s">
        <v>4894</v>
      </c>
      <c r="C5380" s="82" t="s">
        <v>4870</v>
      </c>
      <c r="D5380" s="82" t="s">
        <v>4873</v>
      </c>
      <c r="E5380" s="82" t="s">
        <v>4874</v>
      </c>
      <c r="F5380" s="83" t="s">
        <v>4875</v>
      </c>
    </row>
    <row r="5381" spans="1:6" ht="409.6" hidden="1" customHeight="1" x14ac:dyDescent="0.2"/>
    <row r="5382" spans="1:6" ht="25.5" customHeight="1" thickBot="1" x14ac:dyDescent="0.25">
      <c r="A5382" s="84" t="s">
        <v>4895</v>
      </c>
      <c r="B5382" s="85" t="s">
        <v>4896</v>
      </c>
      <c r="C5382" s="86" t="s">
        <v>4897</v>
      </c>
      <c r="D5382" s="87">
        <v>0.05</v>
      </c>
      <c r="E5382" s="88">
        <v>25857</v>
      </c>
      <c r="F5382" s="89">
        <f>+D5382*E5382</f>
        <v>1292.8500000000001</v>
      </c>
    </row>
    <row r="5383" spans="1:6" ht="409.6" hidden="1" customHeight="1" x14ac:dyDescent="0.2"/>
    <row r="5384" spans="1:6" ht="13.5" customHeight="1" thickBot="1" x14ac:dyDescent="0.25">
      <c r="A5384" s="90" t="s">
        <v>4898</v>
      </c>
      <c r="B5384" s="91"/>
      <c r="C5384" s="92">
        <v>1.3052300051482399</v>
      </c>
      <c r="D5384" s="91"/>
      <c r="E5384" s="93" t="s">
        <v>4884</v>
      </c>
      <c r="F5384" s="94">
        <v>1293</v>
      </c>
    </row>
    <row r="5385" spans="1:6" ht="0.2" customHeight="1" thickBot="1" x14ac:dyDescent="0.25"/>
    <row r="5386" spans="1:6" ht="12.75" customHeight="1" thickBot="1" x14ac:dyDescent="0.3">
      <c r="A5386" s="157" t="s">
        <v>4909</v>
      </c>
      <c r="B5386" s="158"/>
      <c r="C5386" s="158"/>
      <c r="D5386" s="158"/>
      <c r="E5386" s="159">
        <v>99063</v>
      </c>
      <c r="F5386" s="160"/>
    </row>
    <row r="5387" spans="1:6" ht="12.75" customHeight="1" x14ac:dyDescent="0.2"/>
    <row r="5388" spans="1:6" ht="12.75" customHeight="1" x14ac:dyDescent="0.2"/>
    <row r="5389" spans="1:6" ht="409.6" hidden="1" customHeight="1" x14ac:dyDescent="0.2"/>
    <row r="5390" spans="1:6" ht="12.75" customHeight="1" x14ac:dyDescent="0.25">
      <c r="A5390" s="144" t="s">
        <v>4868</v>
      </c>
      <c r="B5390" s="145"/>
      <c r="C5390" s="145"/>
      <c r="D5390" s="145"/>
      <c r="E5390" s="146"/>
      <c r="F5390" s="147"/>
    </row>
    <row r="5391" spans="1:6" ht="12.75" customHeight="1" x14ac:dyDescent="0.2">
      <c r="A5391" s="138" t="s">
        <v>4844</v>
      </c>
      <c r="B5391" s="139"/>
      <c r="C5391" s="139"/>
      <c r="D5391" s="140"/>
      <c r="E5391" s="76" t="s">
        <v>4869</v>
      </c>
      <c r="F5391" s="77" t="s">
        <v>4870</v>
      </c>
    </row>
    <row r="5392" spans="1:6" ht="12.75" customHeight="1" x14ac:dyDescent="0.2">
      <c r="A5392" s="141"/>
      <c r="B5392" s="142"/>
      <c r="C5392" s="142"/>
      <c r="D5392" s="143"/>
      <c r="E5392" s="78" t="s">
        <v>9117</v>
      </c>
      <c r="F5392" s="79" t="s">
        <v>117</v>
      </c>
    </row>
    <row r="5393" spans="1:6" ht="409.6" hidden="1" customHeight="1" x14ac:dyDescent="0.2"/>
    <row r="5394" spans="1:6" ht="12.75" customHeight="1" x14ac:dyDescent="0.2">
      <c r="A5394" s="80" t="s">
        <v>4871</v>
      </c>
      <c r="B5394" s="81" t="s">
        <v>4872</v>
      </c>
      <c r="C5394" s="82" t="s">
        <v>4870</v>
      </c>
      <c r="D5394" s="82" t="s">
        <v>4873</v>
      </c>
      <c r="E5394" s="82" t="s">
        <v>4874</v>
      </c>
      <c r="F5394" s="83" t="s">
        <v>4875</v>
      </c>
    </row>
    <row r="5395" spans="1:6" ht="409.6" hidden="1" customHeight="1" x14ac:dyDescent="0.2"/>
    <row r="5396" spans="1:6" ht="25.5" customHeight="1" x14ac:dyDescent="0.2">
      <c r="A5396" s="84" t="s">
        <v>8340</v>
      </c>
      <c r="B5396" s="85" t="s">
        <v>8341</v>
      </c>
      <c r="C5396" s="86" t="s">
        <v>7491</v>
      </c>
      <c r="D5396" s="87">
        <v>2.06E-2</v>
      </c>
      <c r="E5396" s="88">
        <v>2088500</v>
      </c>
      <c r="F5396" s="89">
        <f>+D5396*E5396</f>
        <v>43023.1</v>
      </c>
    </row>
    <row r="5397" spans="1:6" ht="409.6" hidden="1" customHeight="1" x14ac:dyDescent="0.2"/>
    <row r="5398" spans="1:6" ht="25.5" customHeight="1" x14ac:dyDescent="0.2">
      <c r="A5398" s="84" t="s">
        <v>5304</v>
      </c>
      <c r="B5398" s="85" t="s">
        <v>5305</v>
      </c>
      <c r="C5398" s="86" t="s">
        <v>117</v>
      </c>
      <c r="D5398" s="87">
        <v>1.1000000000000001</v>
      </c>
      <c r="E5398" s="88">
        <v>5802</v>
      </c>
      <c r="F5398" s="89">
        <f>+D5398*E5398</f>
        <v>6382.2000000000007</v>
      </c>
    </row>
    <row r="5399" spans="1:6" ht="409.6" hidden="1" customHeight="1" x14ac:dyDescent="0.2"/>
    <row r="5400" spans="1:6" ht="25.5" customHeight="1" x14ac:dyDescent="0.2">
      <c r="A5400" s="84" t="s">
        <v>8342</v>
      </c>
      <c r="B5400" s="85" t="s">
        <v>8343</v>
      </c>
      <c r="C5400" s="86" t="s">
        <v>117</v>
      </c>
      <c r="D5400" s="87">
        <v>1.1000000000000001</v>
      </c>
      <c r="E5400" s="88">
        <v>9920</v>
      </c>
      <c r="F5400" s="89">
        <f>+D5400*E5400</f>
        <v>10912</v>
      </c>
    </row>
    <row r="5401" spans="1:6" ht="409.6" hidden="1" customHeight="1" x14ac:dyDescent="0.2"/>
    <row r="5402" spans="1:6" ht="25.5" customHeight="1" x14ac:dyDescent="0.2">
      <c r="A5402" s="84" t="s">
        <v>8332</v>
      </c>
      <c r="B5402" s="85" t="s">
        <v>8333</v>
      </c>
      <c r="C5402" s="86" t="s">
        <v>7491</v>
      </c>
      <c r="D5402" s="87">
        <v>9.7000000000000005E-4</v>
      </c>
      <c r="E5402" s="88">
        <v>1110668</v>
      </c>
      <c r="F5402" s="89">
        <f>+D5402*E5402</f>
        <v>1077.3479600000001</v>
      </c>
    </row>
    <row r="5403" spans="1:6" ht="409.6" hidden="1" customHeight="1" x14ac:dyDescent="0.2"/>
    <row r="5404" spans="1:6" ht="25.5" customHeight="1" x14ac:dyDescent="0.2">
      <c r="A5404" s="84" t="s">
        <v>8334</v>
      </c>
      <c r="B5404" s="85" t="s">
        <v>8335</v>
      </c>
      <c r="C5404" s="86" t="s">
        <v>9</v>
      </c>
      <c r="D5404" s="87">
        <v>5.0000000000000001E-3</v>
      </c>
      <c r="E5404" s="88">
        <v>235828</v>
      </c>
      <c r="F5404" s="89">
        <f>+D5404*E5404</f>
        <v>1179.1400000000001</v>
      </c>
    </row>
    <row r="5405" spans="1:6" ht="409.6" hidden="1" customHeight="1" x14ac:dyDescent="0.2"/>
    <row r="5406" spans="1:6" ht="25.5" customHeight="1" x14ac:dyDescent="0.2">
      <c r="A5406" s="84" t="s">
        <v>8336</v>
      </c>
      <c r="B5406" s="85" t="s">
        <v>8337</v>
      </c>
      <c r="C5406" s="86" t="s">
        <v>9</v>
      </c>
      <c r="D5406" s="87">
        <v>0.1</v>
      </c>
      <c r="E5406" s="88">
        <v>38485</v>
      </c>
      <c r="F5406" s="89">
        <f>+D5406*E5406</f>
        <v>3848.5</v>
      </c>
    </row>
    <row r="5407" spans="1:6" ht="409.6" hidden="1" customHeight="1" x14ac:dyDescent="0.2"/>
    <row r="5408" spans="1:6" ht="25.5" customHeight="1" x14ac:dyDescent="0.2">
      <c r="A5408" s="84" t="s">
        <v>8338</v>
      </c>
      <c r="B5408" s="85" t="s">
        <v>8339</v>
      </c>
      <c r="C5408" s="86" t="s">
        <v>5899</v>
      </c>
      <c r="D5408" s="87">
        <v>4.0000000000000001E-3</v>
      </c>
      <c r="E5408" s="88">
        <v>393514</v>
      </c>
      <c r="F5408" s="89">
        <f>+D5408*E5408</f>
        <v>1574.056</v>
      </c>
    </row>
    <row r="5409" spans="1:6" ht="409.6" hidden="1" customHeight="1" x14ac:dyDescent="0.2"/>
    <row r="5410" spans="1:6" ht="25.5" customHeight="1" thickBot="1" x14ac:dyDescent="0.25">
      <c r="A5410" s="84" t="s">
        <v>5314</v>
      </c>
      <c r="B5410" s="85" t="s">
        <v>5315</v>
      </c>
      <c r="C5410" s="86" t="s">
        <v>9</v>
      </c>
      <c r="D5410" s="87">
        <v>6</v>
      </c>
      <c r="E5410" s="88">
        <v>1097</v>
      </c>
      <c r="F5410" s="89">
        <f>+D5410*E5410</f>
        <v>6582</v>
      </c>
    </row>
    <row r="5411" spans="1:6" ht="409.6" hidden="1" customHeight="1" x14ac:dyDescent="0.2"/>
    <row r="5412" spans="1:6" ht="13.5" customHeight="1" thickBot="1" x14ac:dyDescent="0.25">
      <c r="A5412" s="90" t="s">
        <v>4883</v>
      </c>
      <c r="B5412" s="91"/>
      <c r="C5412" s="92">
        <v>73.311182761874804</v>
      </c>
      <c r="D5412" s="91"/>
      <c r="E5412" s="93" t="s">
        <v>4884</v>
      </c>
      <c r="F5412" s="94">
        <v>74578</v>
      </c>
    </row>
    <row r="5413" spans="1:6" ht="0.2" customHeight="1" x14ac:dyDescent="0.2"/>
    <row r="5414" spans="1:6" ht="12.75" customHeight="1" x14ac:dyDescent="0.2">
      <c r="A5414" s="80" t="s">
        <v>4871</v>
      </c>
      <c r="B5414" s="81" t="s">
        <v>4885</v>
      </c>
      <c r="C5414" s="82" t="s">
        <v>4870</v>
      </c>
      <c r="D5414" s="82" t="s">
        <v>4873</v>
      </c>
      <c r="E5414" s="82" t="s">
        <v>4874</v>
      </c>
      <c r="F5414" s="83" t="s">
        <v>4875</v>
      </c>
    </row>
    <row r="5415" spans="1:6" ht="409.6" hidden="1" customHeight="1" x14ac:dyDescent="0.2"/>
    <row r="5416" spans="1:6" ht="25.5" customHeight="1" thickBot="1" x14ac:dyDescent="0.25">
      <c r="A5416" s="84" t="s">
        <v>4947</v>
      </c>
      <c r="B5416" s="85" t="s">
        <v>4948</v>
      </c>
      <c r="C5416" s="86" t="s">
        <v>4888</v>
      </c>
      <c r="D5416" s="87">
        <v>0.13</v>
      </c>
      <c r="E5416" s="88">
        <v>198902</v>
      </c>
      <c r="F5416" s="89">
        <f>+D5416*E5416</f>
        <v>25857.260000000002</v>
      </c>
    </row>
    <row r="5417" spans="1:6" ht="409.6" hidden="1" customHeight="1" x14ac:dyDescent="0.2"/>
    <row r="5418" spans="1:6" ht="13.5" customHeight="1" thickBot="1" x14ac:dyDescent="0.25">
      <c r="A5418" s="90" t="s">
        <v>4893</v>
      </c>
      <c r="B5418" s="91"/>
      <c r="C5418" s="92">
        <v>25.417780748663102</v>
      </c>
      <c r="D5418" s="91"/>
      <c r="E5418" s="93" t="s">
        <v>4884</v>
      </c>
      <c r="F5418" s="94">
        <v>25857</v>
      </c>
    </row>
    <row r="5419" spans="1:6" ht="0.2" customHeight="1" x14ac:dyDescent="0.2"/>
    <row r="5420" spans="1:6" ht="12.75" customHeight="1" x14ac:dyDescent="0.2">
      <c r="A5420" s="80" t="s">
        <v>4871</v>
      </c>
      <c r="B5420" s="81" t="s">
        <v>4894</v>
      </c>
      <c r="C5420" s="82" t="s">
        <v>4870</v>
      </c>
      <c r="D5420" s="82" t="s">
        <v>4873</v>
      </c>
      <c r="E5420" s="82" t="s">
        <v>4874</v>
      </c>
      <c r="F5420" s="83" t="s">
        <v>4875</v>
      </c>
    </row>
    <row r="5421" spans="1:6" ht="409.6" hidden="1" customHeight="1" x14ac:dyDescent="0.2"/>
    <row r="5422" spans="1:6" ht="25.5" customHeight="1" thickBot="1" x14ac:dyDescent="0.25">
      <c r="A5422" s="84" t="s">
        <v>4895</v>
      </c>
      <c r="B5422" s="85" t="s">
        <v>4896</v>
      </c>
      <c r="C5422" s="86" t="s">
        <v>4897</v>
      </c>
      <c r="D5422" s="87">
        <v>0.05</v>
      </c>
      <c r="E5422" s="88">
        <v>25857</v>
      </c>
      <c r="F5422" s="89">
        <f>+D5422*E5422</f>
        <v>1292.8500000000001</v>
      </c>
    </row>
    <row r="5423" spans="1:6" ht="409.6" hidden="1" customHeight="1" x14ac:dyDescent="0.2"/>
    <row r="5424" spans="1:6" ht="13.5" customHeight="1" thickBot="1" x14ac:dyDescent="0.25">
      <c r="A5424" s="90" t="s">
        <v>4898</v>
      </c>
      <c r="B5424" s="91"/>
      <c r="C5424" s="92">
        <v>1.2710364894621</v>
      </c>
      <c r="D5424" s="91"/>
      <c r="E5424" s="93" t="s">
        <v>4884</v>
      </c>
      <c r="F5424" s="94">
        <v>1293</v>
      </c>
    </row>
    <row r="5425" spans="1:6" ht="0.2" customHeight="1" x14ac:dyDescent="0.2"/>
    <row r="5426" spans="1:6" ht="12.75" customHeight="1" thickBot="1" x14ac:dyDescent="0.3">
      <c r="A5426" s="157" t="s">
        <v>4909</v>
      </c>
      <c r="B5426" s="158"/>
      <c r="C5426" s="158"/>
      <c r="D5426" s="158"/>
      <c r="E5426" s="159">
        <v>101728</v>
      </c>
      <c r="F5426" s="160"/>
    </row>
    <row r="5427" spans="1:6" ht="12.75" customHeight="1" x14ac:dyDescent="0.2"/>
    <row r="5428" spans="1:6" ht="12.75" customHeight="1" x14ac:dyDescent="0.2"/>
    <row r="5429" spans="1:6" ht="409.6" hidden="1" customHeight="1" x14ac:dyDescent="0.2"/>
    <row r="5430" spans="1:6" ht="12.75" customHeight="1" x14ac:dyDescent="0.25">
      <c r="A5430" s="144" t="s">
        <v>4868</v>
      </c>
      <c r="B5430" s="145"/>
      <c r="C5430" s="145"/>
      <c r="D5430" s="145"/>
      <c r="E5430" s="146"/>
      <c r="F5430" s="147"/>
    </row>
    <row r="5431" spans="1:6" ht="12.75" customHeight="1" x14ac:dyDescent="0.2">
      <c r="A5431" s="138" t="s">
        <v>4845</v>
      </c>
      <c r="B5431" s="139"/>
      <c r="C5431" s="139"/>
      <c r="D5431" s="140"/>
      <c r="E5431" s="76" t="s">
        <v>4869</v>
      </c>
      <c r="F5431" s="77" t="s">
        <v>4870</v>
      </c>
    </row>
    <row r="5432" spans="1:6" ht="12.75" customHeight="1" x14ac:dyDescent="0.2">
      <c r="A5432" s="141"/>
      <c r="B5432" s="142"/>
      <c r="C5432" s="142"/>
      <c r="D5432" s="143"/>
      <c r="E5432" s="78" t="s">
        <v>9118</v>
      </c>
      <c r="F5432" s="79" t="s">
        <v>117</v>
      </c>
    </row>
    <row r="5433" spans="1:6" ht="409.6" hidden="1" customHeight="1" x14ac:dyDescent="0.2"/>
    <row r="5434" spans="1:6" ht="12.75" customHeight="1" x14ac:dyDescent="0.2">
      <c r="A5434" s="80" t="s">
        <v>4871</v>
      </c>
      <c r="B5434" s="81" t="s">
        <v>4872</v>
      </c>
      <c r="C5434" s="82" t="s">
        <v>4870</v>
      </c>
      <c r="D5434" s="82" t="s">
        <v>4873</v>
      </c>
      <c r="E5434" s="82" t="s">
        <v>4874</v>
      </c>
      <c r="F5434" s="83" t="s">
        <v>4875</v>
      </c>
    </row>
    <row r="5435" spans="1:6" ht="409.6" hidden="1" customHeight="1" x14ac:dyDescent="0.2"/>
    <row r="5436" spans="1:6" ht="25.5" customHeight="1" x14ac:dyDescent="0.2">
      <c r="A5436" s="84" t="s">
        <v>8344</v>
      </c>
      <c r="B5436" s="85" t="s">
        <v>8345</v>
      </c>
      <c r="C5436" s="86" t="s">
        <v>7491</v>
      </c>
      <c r="D5436" s="87">
        <v>2.5749999999999999E-2</v>
      </c>
      <c r="E5436" s="88">
        <v>1496900</v>
      </c>
      <c r="F5436" s="89">
        <f>+D5436*E5436</f>
        <v>38545.174999999996</v>
      </c>
    </row>
    <row r="5437" spans="1:6" ht="409.6" hidden="1" customHeight="1" x14ac:dyDescent="0.2"/>
    <row r="5438" spans="1:6" ht="25.5" customHeight="1" x14ac:dyDescent="0.2">
      <c r="A5438" s="84" t="s">
        <v>5304</v>
      </c>
      <c r="B5438" s="85" t="s">
        <v>5305</v>
      </c>
      <c r="C5438" s="86" t="s">
        <v>117</v>
      </c>
      <c r="D5438" s="87">
        <v>1.1000000000000001</v>
      </c>
      <c r="E5438" s="88">
        <v>5802</v>
      </c>
      <c r="F5438" s="89">
        <f>+D5438*E5438</f>
        <v>6382.2000000000007</v>
      </c>
    </row>
    <row r="5439" spans="1:6" ht="409.6" hidden="1" customHeight="1" x14ac:dyDescent="0.2"/>
    <row r="5440" spans="1:6" ht="25.5" customHeight="1" x14ac:dyDescent="0.2">
      <c r="A5440" s="84" t="s">
        <v>8342</v>
      </c>
      <c r="B5440" s="85" t="s">
        <v>8343</v>
      </c>
      <c r="C5440" s="86" t="s">
        <v>117</v>
      </c>
      <c r="D5440" s="87">
        <v>1.1000000000000001</v>
      </c>
      <c r="E5440" s="88">
        <v>9920</v>
      </c>
      <c r="F5440" s="89">
        <f>+D5440*E5440</f>
        <v>10912</v>
      </c>
    </row>
    <row r="5441" spans="1:6" ht="409.6" hidden="1" customHeight="1" x14ac:dyDescent="0.2"/>
    <row r="5442" spans="1:6" ht="25.5" customHeight="1" x14ac:dyDescent="0.2">
      <c r="A5442" s="84" t="s">
        <v>8332</v>
      </c>
      <c r="B5442" s="85" t="s">
        <v>8333</v>
      </c>
      <c r="C5442" s="86" t="s">
        <v>7491</v>
      </c>
      <c r="D5442" s="87">
        <v>9.7000000000000005E-4</v>
      </c>
      <c r="E5442" s="88">
        <v>1110668</v>
      </c>
      <c r="F5442" s="89">
        <f>+D5442*E5442</f>
        <v>1077.3479600000001</v>
      </c>
    </row>
    <row r="5443" spans="1:6" ht="409.6" hidden="1" customHeight="1" x14ac:dyDescent="0.2"/>
    <row r="5444" spans="1:6" ht="25.5" customHeight="1" x14ac:dyDescent="0.2">
      <c r="A5444" s="84" t="s">
        <v>8334</v>
      </c>
      <c r="B5444" s="85" t="s">
        <v>8335</v>
      </c>
      <c r="C5444" s="86" t="s">
        <v>9</v>
      </c>
      <c r="D5444" s="87">
        <v>5.0000000000000001E-3</v>
      </c>
      <c r="E5444" s="88">
        <v>235828</v>
      </c>
      <c r="F5444" s="89">
        <f>+D5444*E5444</f>
        <v>1179.1400000000001</v>
      </c>
    </row>
    <row r="5445" spans="1:6" ht="409.6" hidden="1" customHeight="1" x14ac:dyDescent="0.2"/>
    <row r="5446" spans="1:6" ht="25.5" customHeight="1" x14ac:dyDescent="0.2">
      <c r="A5446" s="84" t="s">
        <v>8336</v>
      </c>
      <c r="B5446" s="85" t="s">
        <v>8337</v>
      </c>
      <c r="C5446" s="86" t="s">
        <v>9</v>
      </c>
      <c r="D5446" s="87">
        <v>0.1</v>
      </c>
      <c r="E5446" s="88">
        <v>38485</v>
      </c>
      <c r="F5446" s="89">
        <f>+D5446*E5446</f>
        <v>3848.5</v>
      </c>
    </row>
    <row r="5447" spans="1:6" ht="409.6" hidden="1" customHeight="1" x14ac:dyDescent="0.2"/>
    <row r="5448" spans="1:6" ht="25.5" customHeight="1" thickBot="1" x14ac:dyDescent="0.25">
      <c r="A5448" s="84" t="s">
        <v>8338</v>
      </c>
      <c r="B5448" s="85" t="s">
        <v>8339</v>
      </c>
      <c r="C5448" s="86" t="s">
        <v>5899</v>
      </c>
      <c r="D5448" s="87">
        <v>4.0000000000000001E-3</v>
      </c>
      <c r="E5448" s="88">
        <v>393514</v>
      </c>
      <c r="F5448" s="89">
        <f>+D5448*E5448</f>
        <v>1574.056</v>
      </c>
    </row>
    <row r="5449" spans="1:6" ht="409.6" hidden="1" customHeight="1" x14ac:dyDescent="0.2"/>
    <row r="5450" spans="1:6" ht="13.5" customHeight="1" thickBot="1" x14ac:dyDescent="0.25">
      <c r="A5450" s="90" t="s">
        <v>4883</v>
      </c>
      <c r="B5450" s="91"/>
      <c r="C5450" s="92">
        <v>70.055587417832101</v>
      </c>
      <c r="D5450" s="91"/>
      <c r="E5450" s="93" t="s">
        <v>4884</v>
      </c>
      <c r="F5450" s="94">
        <v>63518</v>
      </c>
    </row>
    <row r="5451" spans="1:6" ht="0.2" customHeight="1" x14ac:dyDescent="0.2"/>
    <row r="5452" spans="1:6" ht="12.75" customHeight="1" x14ac:dyDescent="0.2">
      <c r="A5452" s="80" t="s">
        <v>4871</v>
      </c>
      <c r="B5452" s="81" t="s">
        <v>4885</v>
      </c>
      <c r="C5452" s="82" t="s">
        <v>4870</v>
      </c>
      <c r="D5452" s="82" t="s">
        <v>4873</v>
      </c>
      <c r="E5452" s="82" t="s">
        <v>4874</v>
      </c>
      <c r="F5452" s="83" t="s">
        <v>4875</v>
      </c>
    </row>
    <row r="5453" spans="1:6" ht="409.6" hidden="1" customHeight="1" x14ac:dyDescent="0.2"/>
    <row r="5454" spans="1:6" ht="25.5" customHeight="1" thickBot="1" x14ac:dyDescent="0.25">
      <c r="A5454" s="84" t="s">
        <v>4947</v>
      </c>
      <c r="B5454" s="85" t="s">
        <v>4948</v>
      </c>
      <c r="C5454" s="86" t="s">
        <v>4888</v>
      </c>
      <c r="D5454" s="87">
        <v>0.13</v>
      </c>
      <c r="E5454" s="88">
        <v>198902</v>
      </c>
      <c r="F5454" s="89">
        <f>+D5454*E5454</f>
        <v>25857.260000000002</v>
      </c>
    </row>
    <row r="5455" spans="1:6" ht="409.6" hidden="1" customHeight="1" x14ac:dyDescent="0.2"/>
    <row r="5456" spans="1:6" ht="13.5" customHeight="1" thickBot="1" x14ac:dyDescent="0.25">
      <c r="A5456" s="90" t="s">
        <v>4893</v>
      </c>
      <c r="B5456" s="91"/>
      <c r="C5456" s="92">
        <v>28.5183306127851</v>
      </c>
      <c r="D5456" s="91"/>
      <c r="E5456" s="93" t="s">
        <v>4884</v>
      </c>
      <c r="F5456" s="94">
        <v>25857</v>
      </c>
    </row>
    <row r="5457" spans="1:6" ht="0.2" customHeight="1" x14ac:dyDescent="0.2"/>
    <row r="5458" spans="1:6" ht="12.75" customHeight="1" x14ac:dyDescent="0.2">
      <c r="A5458" s="80" t="s">
        <v>4871</v>
      </c>
      <c r="B5458" s="81" t="s">
        <v>4894</v>
      </c>
      <c r="C5458" s="82" t="s">
        <v>4870</v>
      </c>
      <c r="D5458" s="82" t="s">
        <v>4873</v>
      </c>
      <c r="E5458" s="82" t="s">
        <v>4874</v>
      </c>
      <c r="F5458" s="83" t="s">
        <v>4875</v>
      </c>
    </row>
    <row r="5459" spans="1:6" ht="409.6" hidden="1" customHeight="1" x14ac:dyDescent="0.2"/>
    <row r="5460" spans="1:6" ht="25.5" customHeight="1" thickBot="1" x14ac:dyDescent="0.25">
      <c r="A5460" s="84" t="s">
        <v>4895</v>
      </c>
      <c r="B5460" s="85" t="s">
        <v>4896</v>
      </c>
      <c r="C5460" s="86" t="s">
        <v>4897</v>
      </c>
      <c r="D5460" s="87">
        <v>0.05</v>
      </c>
      <c r="E5460" s="88">
        <v>25857</v>
      </c>
      <c r="F5460" s="89">
        <f>+D5460*E5460</f>
        <v>1292.8500000000001</v>
      </c>
    </row>
    <row r="5461" spans="1:6" ht="409.6" hidden="1" customHeight="1" x14ac:dyDescent="0.2"/>
    <row r="5462" spans="1:6" ht="13.5" customHeight="1" thickBot="1" x14ac:dyDescent="0.25">
      <c r="A5462" s="90" t="s">
        <v>4898</v>
      </c>
      <c r="B5462" s="91"/>
      <c r="C5462" s="92">
        <v>1.4260819693828</v>
      </c>
      <c r="D5462" s="91"/>
      <c r="E5462" s="93" t="s">
        <v>4884</v>
      </c>
      <c r="F5462" s="94">
        <v>1293</v>
      </c>
    </row>
    <row r="5463" spans="1:6" ht="0.2" customHeight="1" thickBot="1" x14ac:dyDescent="0.25"/>
    <row r="5464" spans="1:6" ht="12.75" customHeight="1" thickBot="1" x14ac:dyDescent="0.3">
      <c r="A5464" s="157" t="s">
        <v>4909</v>
      </c>
      <c r="B5464" s="158"/>
      <c r="C5464" s="158"/>
      <c r="D5464" s="158"/>
      <c r="E5464" s="159">
        <v>90668</v>
      </c>
      <c r="F5464" s="160"/>
    </row>
    <row r="5465" spans="1:6" ht="12.75" customHeight="1" x14ac:dyDescent="0.2"/>
    <row r="5466" spans="1:6" ht="12.75" customHeight="1" x14ac:dyDescent="0.2"/>
    <row r="5467" spans="1:6" ht="409.6" hidden="1" customHeight="1" x14ac:dyDescent="0.2"/>
    <row r="5468" spans="1:6" ht="12.75" customHeight="1" x14ac:dyDescent="0.25">
      <c r="A5468" s="144" t="s">
        <v>4868</v>
      </c>
      <c r="B5468" s="145"/>
      <c r="C5468" s="145"/>
      <c r="D5468" s="145"/>
      <c r="E5468" s="146"/>
      <c r="F5468" s="147"/>
    </row>
    <row r="5469" spans="1:6" ht="12.75" customHeight="1" x14ac:dyDescent="0.2">
      <c r="A5469" s="138" t="s">
        <v>4846</v>
      </c>
      <c r="B5469" s="139"/>
      <c r="C5469" s="139"/>
      <c r="D5469" s="140"/>
      <c r="E5469" s="76" t="s">
        <v>4869</v>
      </c>
      <c r="F5469" s="77" t="s">
        <v>4870</v>
      </c>
    </row>
    <row r="5470" spans="1:6" ht="12.75" customHeight="1" x14ac:dyDescent="0.2">
      <c r="A5470" s="141"/>
      <c r="B5470" s="142"/>
      <c r="C5470" s="142"/>
      <c r="D5470" s="143"/>
      <c r="E5470" s="78" t="s">
        <v>9119</v>
      </c>
      <c r="F5470" s="79" t="s">
        <v>117</v>
      </c>
    </row>
    <row r="5471" spans="1:6" ht="409.6" hidden="1" customHeight="1" x14ac:dyDescent="0.2"/>
    <row r="5472" spans="1:6" ht="12.75" customHeight="1" x14ac:dyDescent="0.2">
      <c r="A5472" s="80" t="s">
        <v>4871</v>
      </c>
      <c r="B5472" s="81" t="s">
        <v>4872</v>
      </c>
      <c r="C5472" s="82" t="s">
        <v>4870</v>
      </c>
      <c r="D5472" s="82" t="s">
        <v>4873</v>
      </c>
      <c r="E5472" s="82" t="s">
        <v>4874</v>
      </c>
      <c r="F5472" s="83" t="s">
        <v>4875</v>
      </c>
    </row>
    <row r="5473" spans="1:6" ht="409.6" hidden="1" customHeight="1" x14ac:dyDescent="0.2"/>
    <row r="5474" spans="1:6" ht="25.5" customHeight="1" x14ac:dyDescent="0.2">
      <c r="A5474" s="84" t="s">
        <v>8344</v>
      </c>
      <c r="B5474" s="85" t="s">
        <v>8345</v>
      </c>
      <c r="C5474" s="86" t="s">
        <v>7491</v>
      </c>
      <c r="D5474" s="87">
        <v>2.5749999999999999E-2</v>
      </c>
      <c r="E5474" s="88">
        <v>1496900</v>
      </c>
      <c r="F5474" s="89">
        <f>+D5474*E5474</f>
        <v>38545.174999999996</v>
      </c>
    </row>
    <row r="5475" spans="1:6" ht="409.6" hidden="1" customHeight="1" x14ac:dyDescent="0.2"/>
    <row r="5476" spans="1:6" ht="25.5" customHeight="1" x14ac:dyDescent="0.2">
      <c r="A5476" s="84" t="s">
        <v>5304</v>
      </c>
      <c r="B5476" s="85" t="s">
        <v>5305</v>
      </c>
      <c r="C5476" s="86" t="s">
        <v>117</v>
      </c>
      <c r="D5476" s="87">
        <v>1.1000000000000001</v>
      </c>
      <c r="E5476" s="88">
        <v>5802</v>
      </c>
      <c r="F5476" s="89">
        <f>+D5476*E5476</f>
        <v>6382.2000000000007</v>
      </c>
    </row>
    <row r="5477" spans="1:6" ht="409.6" hidden="1" customHeight="1" x14ac:dyDescent="0.2"/>
    <row r="5478" spans="1:6" ht="25.5" customHeight="1" x14ac:dyDescent="0.2">
      <c r="A5478" s="84" t="s">
        <v>8342</v>
      </c>
      <c r="B5478" s="85" t="s">
        <v>8343</v>
      </c>
      <c r="C5478" s="86" t="s">
        <v>117</v>
      </c>
      <c r="D5478" s="87">
        <v>1.1000000000000001</v>
      </c>
      <c r="E5478" s="88">
        <v>9920</v>
      </c>
      <c r="F5478" s="89">
        <f>+D5478*E5478</f>
        <v>10912</v>
      </c>
    </row>
    <row r="5479" spans="1:6" ht="409.6" hidden="1" customHeight="1" x14ac:dyDescent="0.2"/>
    <row r="5480" spans="1:6" ht="25.5" customHeight="1" x14ac:dyDescent="0.2">
      <c r="A5480" s="84" t="s">
        <v>8332</v>
      </c>
      <c r="B5480" s="85" t="s">
        <v>8333</v>
      </c>
      <c r="C5480" s="86" t="s">
        <v>7491</v>
      </c>
      <c r="D5480" s="87">
        <v>9.7000000000000005E-4</v>
      </c>
      <c r="E5480" s="88">
        <v>1110668</v>
      </c>
      <c r="F5480" s="89">
        <f>+D5480*E5480</f>
        <v>1077.3479600000001</v>
      </c>
    </row>
    <row r="5481" spans="1:6" ht="409.6" hidden="1" customHeight="1" x14ac:dyDescent="0.2"/>
    <row r="5482" spans="1:6" ht="25.5" customHeight="1" x14ac:dyDescent="0.2">
      <c r="A5482" s="84" t="s">
        <v>8334</v>
      </c>
      <c r="B5482" s="85" t="s">
        <v>8335</v>
      </c>
      <c r="C5482" s="86" t="s">
        <v>9</v>
      </c>
      <c r="D5482" s="87">
        <v>5.0000000000000001E-3</v>
      </c>
      <c r="E5482" s="88">
        <v>235828</v>
      </c>
      <c r="F5482" s="89">
        <f>+D5482*E5482</f>
        <v>1179.1400000000001</v>
      </c>
    </row>
    <row r="5483" spans="1:6" ht="409.6" hidden="1" customHeight="1" x14ac:dyDescent="0.2"/>
    <row r="5484" spans="1:6" ht="25.5" customHeight="1" x14ac:dyDescent="0.2">
      <c r="A5484" s="84" t="s">
        <v>8336</v>
      </c>
      <c r="B5484" s="85" t="s">
        <v>8337</v>
      </c>
      <c r="C5484" s="86" t="s">
        <v>9</v>
      </c>
      <c r="D5484" s="87">
        <v>0.1</v>
      </c>
      <c r="E5484" s="88">
        <v>38485</v>
      </c>
      <c r="F5484" s="89">
        <f>+D5484*E5484</f>
        <v>3848.5</v>
      </c>
    </row>
    <row r="5485" spans="1:6" ht="409.6" hidden="1" customHeight="1" x14ac:dyDescent="0.2"/>
    <row r="5486" spans="1:6" ht="25.5" customHeight="1" x14ac:dyDescent="0.2">
      <c r="A5486" s="84" t="s">
        <v>8338</v>
      </c>
      <c r="B5486" s="85" t="s">
        <v>8339</v>
      </c>
      <c r="C5486" s="86" t="s">
        <v>5899</v>
      </c>
      <c r="D5486" s="87">
        <v>4.0000000000000001E-3</v>
      </c>
      <c r="E5486" s="88">
        <v>393514</v>
      </c>
      <c r="F5486" s="89">
        <f>+D5486*E5486</f>
        <v>1574.056</v>
      </c>
    </row>
    <row r="5487" spans="1:6" ht="409.6" hidden="1" customHeight="1" x14ac:dyDescent="0.2"/>
    <row r="5488" spans="1:6" ht="25.5" customHeight="1" thickBot="1" x14ac:dyDescent="0.25">
      <c r="A5488" s="84" t="s">
        <v>8346</v>
      </c>
      <c r="B5488" s="85" t="s">
        <v>8347</v>
      </c>
      <c r="C5488" s="86" t="s">
        <v>7491</v>
      </c>
      <c r="D5488" s="87">
        <v>0.02</v>
      </c>
      <c r="E5488" s="88">
        <v>499300</v>
      </c>
      <c r="F5488" s="89">
        <f>+D5488*E5488</f>
        <v>9986</v>
      </c>
    </row>
    <row r="5489" spans="1:6" ht="409.6" hidden="1" customHeight="1" x14ac:dyDescent="0.2"/>
    <row r="5490" spans="1:6" ht="13.5" customHeight="1" thickBot="1" x14ac:dyDescent="0.25">
      <c r="A5490" s="90" t="s">
        <v>4883</v>
      </c>
      <c r="B5490" s="91"/>
      <c r="C5490" s="92">
        <v>73.026407296282301</v>
      </c>
      <c r="D5490" s="91"/>
      <c r="E5490" s="93" t="s">
        <v>4884</v>
      </c>
      <c r="F5490" s="94">
        <v>73504</v>
      </c>
    </row>
    <row r="5491" spans="1:6" ht="0.2" customHeight="1" x14ac:dyDescent="0.2"/>
    <row r="5492" spans="1:6" ht="12.75" customHeight="1" x14ac:dyDescent="0.2">
      <c r="A5492" s="80" t="s">
        <v>4871</v>
      </c>
      <c r="B5492" s="81" t="s">
        <v>4885</v>
      </c>
      <c r="C5492" s="82" t="s">
        <v>4870</v>
      </c>
      <c r="D5492" s="82" t="s">
        <v>4873</v>
      </c>
      <c r="E5492" s="82" t="s">
        <v>4874</v>
      </c>
      <c r="F5492" s="83" t="s">
        <v>4875</v>
      </c>
    </row>
    <row r="5493" spans="1:6" ht="409.6" hidden="1" customHeight="1" x14ac:dyDescent="0.2"/>
    <row r="5494" spans="1:6" ht="25.5" customHeight="1" thickBot="1" x14ac:dyDescent="0.25">
      <c r="A5494" s="84" t="s">
        <v>4947</v>
      </c>
      <c r="B5494" s="85" t="s">
        <v>4948</v>
      </c>
      <c r="C5494" s="86" t="s">
        <v>4888</v>
      </c>
      <c r="D5494" s="87">
        <v>0.13</v>
      </c>
      <c r="E5494" s="88">
        <v>198902</v>
      </c>
      <c r="F5494" s="89">
        <f>+D5494*E5494</f>
        <v>25857.260000000002</v>
      </c>
    </row>
    <row r="5495" spans="1:6" ht="409.6" hidden="1" customHeight="1" x14ac:dyDescent="0.2"/>
    <row r="5496" spans="1:6" ht="13.5" customHeight="1" thickBot="1" x14ac:dyDescent="0.25">
      <c r="A5496" s="90" t="s">
        <v>4893</v>
      </c>
      <c r="B5496" s="91"/>
      <c r="C5496" s="92">
        <v>25.688993979374899</v>
      </c>
      <c r="D5496" s="91"/>
      <c r="E5496" s="93" t="s">
        <v>4884</v>
      </c>
      <c r="F5496" s="94">
        <v>25857</v>
      </c>
    </row>
    <row r="5497" spans="1:6" ht="0.2" customHeight="1" x14ac:dyDescent="0.2"/>
    <row r="5498" spans="1:6" ht="12.75" customHeight="1" x14ac:dyDescent="0.2">
      <c r="A5498" s="80" t="s">
        <v>4871</v>
      </c>
      <c r="B5498" s="81" t="s">
        <v>4894</v>
      </c>
      <c r="C5498" s="82" t="s">
        <v>4870</v>
      </c>
      <c r="D5498" s="82" t="s">
        <v>4873</v>
      </c>
      <c r="E5498" s="82" t="s">
        <v>4874</v>
      </c>
      <c r="F5498" s="83" t="s">
        <v>4875</v>
      </c>
    </row>
    <row r="5499" spans="1:6" ht="409.6" hidden="1" customHeight="1" x14ac:dyDescent="0.2"/>
    <row r="5500" spans="1:6" ht="25.5" customHeight="1" thickBot="1" x14ac:dyDescent="0.25">
      <c r="A5500" s="84" t="s">
        <v>4895</v>
      </c>
      <c r="B5500" s="85" t="s">
        <v>4896</v>
      </c>
      <c r="C5500" s="86" t="s">
        <v>4897</v>
      </c>
      <c r="D5500" s="87">
        <v>0.05</v>
      </c>
      <c r="E5500" s="88">
        <v>25857</v>
      </c>
      <c r="F5500" s="89">
        <f>+D5500*E5500</f>
        <v>1292.8500000000001</v>
      </c>
    </row>
    <row r="5501" spans="1:6" ht="409.6" hidden="1" customHeight="1" x14ac:dyDescent="0.2"/>
    <row r="5502" spans="1:6" ht="13.5" customHeight="1" thickBot="1" x14ac:dyDescent="0.25">
      <c r="A5502" s="90" t="s">
        <v>4898</v>
      </c>
      <c r="B5502" s="91"/>
      <c r="C5502" s="92">
        <v>1.2845987243428001</v>
      </c>
      <c r="D5502" s="91"/>
      <c r="E5502" s="93" t="s">
        <v>4884</v>
      </c>
      <c r="F5502" s="94">
        <v>1293</v>
      </c>
    </row>
    <row r="5503" spans="1:6" ht="0.2" customHeight="1" thickBot="1" x14ac:dyDescent="0.25"/>
    <row r="5504" spans="1:6" ht="12.75" customHeight="1" thickBot="1" x14ac:dyDescent="0.3">
      <c r="A5504" s="157" t="s">
        <v>4909</v>
      </c>
      <c r="B5504" s="158"/>
      <c r="C5504" s="158"/>
      <c r="D5504" s="158"/>
      <c r="E5504" s="159">
        <v>100654</v>
      </c>
      <c r="F5504" s="160"/>
    </row>
    <row r="5505" spans="1:6" ht="12.75" customHeight="1" x14ac:dyDescent="0.2"/>
    <row r="5506" spans="1:6" ht="12.75" customHeight="1" x14ac:dyDescent="0.2"/>
    <row r="5507" spans="1:6" ht="409.6" hidden="1" customHeight="1" x14ac:dyDescent="0.2"/>
    <row r="5508" spans="1:6" ht="12.75" customHeight="1" x14ac:dyDescent="0.25">
      <c r="A5508" s="144" t="s">
        <v>4868</v>
      </c>
      <c r="B5508" s="145"/>
      <c r="C5508" s="145"/>
      <c r="D5508" s="145"/>
      <c r="E5508" s="146"/>
      <c r="F5508" s="147"/>
    </row>
    <row r="5509" spans="1:6" ht="12.75" customHeight="1" x14ac:dyDescent="0.2">
      <c r="A5509" s="138" t="s">
        <v>4847</v>
      </c>
      <c r="B5509" s="139"/>
      <c r="C5509" s="139"/>
      <c r="D5509" s="140"/>
      <c r="E5509" s="76" t="s">
        <v>4869</v>
      </c>
      <c r="F5509" s="77" t="s">
        <v>4870</v>
      </c>
    </row>
    <row r="5510" spans="1:6" ht="12.75" customHeight="1" x14ac:dyDescent="0.2">
      <c r="A5510" s="141"/>
      <c r="B5510" s="142"/>
      <c r="C5510" s="142"/>
      <c r="D5510" s="143"/>
      <c r="E5510" s="78" t="s">
        <v>9120</v>
      </c>
      <c r="F5510" s="79" t="s">
        <v>117</v>
      </c>
    </row>
    <row r="5511" spans="1:6" ht="409.6" hidden="1" customHeight="1" x14ac:dyDescent="0.2"/>
    <row r="5512" spans="1:6" ht="12.75" customHeight="1" x14ac:dyDescent="0.2">
      <c r="A5512" s="80" t="s">
        <v>4871</v>
      </c>
      <c r="B5512" s="81" t="s">
        <v>4872</v>
      </c>
      <c r="C5512" s="82" t="s">
        <v>4870</v>
      </c>
      <c r="D5512" s="82" t="s">
        <v>4873</v>
      </c>
      <c r="E5512" s="82" t="s">
        <v>4874</v>
      </c>
      <c r="F5512" s="83" t="s">
        <v>4875</v>
      </c>
    </row>
    <row r="5513" spans="1:6" ht="409.6" hidden="1" customHeight="1" x14ac:dyDescent="0.2"/>
    <row r="5514" spans="1:6" ht="25.5" customHeight="1" x14ac:dyDescent="0.2">
      <c r="A5514" s="84" t="s">
        <v>8344</v>
      </c>
      <c r="B5514" s="85" t="s">
        <v>8345</v>
      </c>
      <c r="C5514" s="86" t="s">
        <v>7491</v>
      </c>
      <c r="D5514" s="87">
        <v>2.5749999999999999E-2</v>
      </c>
      <c r="E5514" s="88">
        <v>1496900</v>
      </c>
      <c r="F5514" s="89">
        <f>+D5514*E5514</f>
        <v>38545.174999999996</v>
      </c>
    </row>
    <row r="5515" spans="1:6" ht="409.6" hidden="1" customHeight="1" x14ac:dyDescent="0.2"/>
    <row r="5516" spans="1:6" ht="25.5" customHeight="1" x14ac:dyDescent="0.2">
      <c r="A5516" s="84" t="s">
        <v>5304</v>
      </c>
      <c r="B5516" s="85" t="s">
        <v>5305</v>
      </c>
      <c r="C5516" s="86" t="s">
        <v>117</v>
      </c>
      <c r="D5516" s="87">
        <v>1.1000000000000001</v>
      </c>
      <c r="E5516" s="88">
        <v>5802</v>
      </c>
      <c r="F5516" s="89">
        <f>+D5516*E5516</f>
        <v>6382.2000000000007</v>
      </c>
    </row>
    <row r="5517" spans="1:6" ht="409.6" hidden="1" customHeight="1" x14ac:dyDescent="0.2"/>
    <row r="5518" spans="1:6" ht="25.5" customHeight="1" x14ac:dyDescent="0.2">
      <c r="A5518" s="84" t="s">
        <v>8342</v>
      </c>
      <c r="B5518" s="85" t="s">
        <v>8343</v>
      </c>
      <c r="C5518" s="86" t="s">
        <v>117</v>
      </c>
      <c r="D5518" s="87">
        <v>1.1000000000000001</v>
      </c>
      <c r="E5518" s="88">
        <v>9920</v>
      </c>
      <c r="F5518" s="89">
        <f>+D5518*E5518</f>
        <v>10912</v>
      </c>
    </row>
    <row r="5519" spans="1:6" ht="409.6" hidden="1" customHeight="1" x14ac:dyDescent="0.2"/>
    <row r="5520" spans="1:6" ht="25.5" customHeight="1" x14ac:dyDescent="0.2">
      <c r="A5520" s="84" t="s">
        <v>8332</v>
      </c>
      <c r="B5520" s="85" t="s">
        <v>8333</v>
      </c>
      <c r="C5520" s="86" t="s">
        <v>7491</v>
      </c>
      <c r="D5520" s="87">
        <v>9.7000000000000005E-4</v>
      </c>
      <c r="E5520" s="88">
        <v>1110668</v>
      </c>
      <c r="F5520" s="89">
        <f>+D5520*E5520</f>
        <v>1077.3479600000001</v>
      </c>
    </row>
    <row r="5521" spans="1:6" ht="409.6" hidden="1" customHeight="1" x14ac:dyDescent="0.2"/>
    <row r="5522" spans="1:6" ht="25.5" customHeight="1" x14ac:dyDescent="0.2">
      <c r="A5522" s="84" t="s">
        <v>8334</v>
      </c>
      <c r="B5522" s="85" t="s">
        <v>8335</v>
      </c>
      <c r="C5522" s="86" t="s">
        <v>9</v>
      </c>
      <c r="D5522" s="87">
        <v>5.0000000000000001E-3</v>
      </c>
      <c r="E5522" s="88">
        <v>235828</v>
      </c>
      <c r="F5522" s="89">
        <f>+D5522*E5522</f>
        <v>1179.1400000000001</v>
      </c>
    </row>
    <row r="5523" spans="1:6" ht="409.6" hidden="1" customHeight="1" x14ac:dyDescent="0.2"/>
    <row r="5524" spans="1:6" ht="25.5" customHeight="1" x14ac:dyDescent="0.2">
      <c r="A5524" s="84" t="s">
        <v>8336</v>
      </c>
      <c r="B5524" s="85" t="s">
        <v>8337</v>
      </c>
      <c r="C5524" s="86" t="s">
        <v>9</v>
      </c>
      <c r="D5524" s="87">
        <v>0.1</v>
      </c>
      <c r="E5524" s="88">
        <v>38485</v>
      </c>
      <c r="F5524" s="89">
        <f>+D5524*E5524</f>
        <v>3848.5</v>
      </c>
    </row>
    <row r="5525" spans="1:6" ht="409.6" hidden="1" customHeight="1" x14ac:dyDescent="0.2"/>
    <row r="5526" spans="1:6" ht="25.5" customHeight="1" x14ac:dyDescent="0.2">
      <c r="A5526" s="84" t="s">
        <v>8338</v>
      </c>
      <c r="B5526" s="85" t="s">
        <v>8339</v>
      </c>
      <c r="C5526" s="86" t="s">
        <v>5899</v>
      </c>
      <c r="D5526" s="87">
        <v>4.0000000000000001E-3</v>
      </c>
      <c r="E5526" s="88">
        <v>393514</v>
      </c>
      <c r="F5526" s="89">
        <f>+D5526*E5526</f>
        <v>1574.056</v>
      </c>
    </row>
    <row r="5527" spans="1:6" ht="409.6" hidden="1" customHeight="1" x14ac:dyDescent="0.2"/>
    <row r="5528" spans="1:6" ht="25.5" customHeight="1" x14ac:dyDescent="0.2">
      <c r="A5528" s="84" t="s">
        <v>8346</v>
      </c>
      <c r="B5528" s="85" t="s">
        <v>8347</v>
      </c>
      <c r="C5528" s="86" t="s">
        <v>7491</v>
      </c>
      <c r="D5528" s="87">
        <v>0.02</v>
      </c>
      <c r="E5528" s="88">
        <v>499300</v>
      </c>
      <c r="F5528" s="89">
        <f>+D5528*E5528</f>
        <v>9986</v>
      </c>
    </row>
    <row r="5529" spans="1:6" ht="409.6" hidden="1" customHeight="1" x14ac:dyDescent="0.2"/>
    <row r="5530" spans="1:6" ht="25.5" customHeight="1" thickBot="1" x14ac:dyDescent="0.25">
      <c r="A5530" s="84" t="s">
        <v>8348</v>
      </c>
      <c r="B5530" s="85" t="s">
        <v>8349</v>
      </c>
      <c r="C5530" s="86" t="s">
        <v>9</v>
      </c>
      <c r="D5530" s="87">
        <v>0.5</v>
      </c>
      <c r="E5530" s="88">
        <v>63095</v>
      </c>
      <c r="F5530" s="89">
        <f>+D5530*E5530</f>
        <v>31547.5</v>
      </c>
    </row>
    <row r="5531" spans="1:6" ht="409.6" hidden="1" customHeight="1" x14ac:dyDescent="0.2"/>
    <row r="5532" spans="1:6" ht="13.5" customHeight="1" thickBot="1" x14ac:dyDescent="0.25">
      <c r="A5532" s="90" t="s">
        <v>4883</v>
      </c>
      <c r="B5532" s="91"/>
      <c r="C5532" s="92">
        <v>79.463245639248996</v>
      </c>
      <c r="D5532" s="91"/>
      <c r="E5532" s="93" t="s">
        <v>4884</v>
      </c>
      <c r="F5532" s="94">
        <v>105052</v>
      </c>
    </row>
    <row r="5533" spans="1:6" ht="0.2" customHeight="1" x14ac:dyDescent="0.2"/>
    <row r="5534" spans="1:6" ht="12.75" customHeight="1" x14ac:dyDescent="0.2">
      <c r="A5534" s="80" t="s">
        <v>4871</v>
      </c>
      <c r="B5534" s="81" t="s">
        <v>4885</v>
      </c>
      <c r="C5534" s="82" t="s">
        <v>4870</v>
      </c>
      <c r="D5534" s="82" t="s">
        <v>4873</v>
      </c>
      <c r="E5534" s="82" t="s">
        <v>4874</v>
      </c>
      <c r="F5534" s="83" t="s">
        <v>4875</v>
      </c>
    </row>
    <row r="5535" spans="1:6" ht="409.6" hidden="1" customHeight="1" x14ac:dyDescent="0.2"/>
    <row r="5536" spans="1:6" ht="25.5" customHeight="1" thickBot="1" x14ac:dyDescent="0.25">
      <c r="A5536" s="84" t="s">
        <v>4947</v>
      </c>
      <c r="B5536" s="85" t="s">
        <v>4948</v>
      </c>
      <c r="C5536" s="86" t="s">
        <v>4888</v>
      </c>
      <c r="D5536" s="87">
        <v>0.13</v>
      </c>
      <c r="E5536" s="88">
        <v>198902</v>
      </c>
      <c r="F5536" s="89">
        <f>+D5536*E5536</f>
        <v>25857.260000000002</v>
      </c>
    </row>
    <row r="5537" spans="1:6" ht="409.6" hidden="1" customHeight="1" x14ac:dyDescent="0.2"/>
    <row r="5538" spans="1:6" ht="13.5" customHeight="1" thickBot="1" x14ac:dyDescent="0.25">
      <c r="A5538" s="90" t="s">
        <v>4893</v>
      </c>
      <c r="B5538" s="91"/>
      <c r="C5538" s="92">
        <v>19.5587056171616</v>
      </c>
      <c r="D5538" s="91"/>
      <c r="E5538" s="93" t="s">
        <v>4884</v>
      </c>
      <c r="F5538" s="94">
        <v>25857</v>
      </c>
    </row>
    <row r="5539" spans="1:6" ht="0.2" customHeight="1" x14ac:dyDescent="0.2"/>
    <row r="5540" spans="1:6" ht="12.75" customHeight="1" x14ac:dyDescent="0.2">
      <c r="A5540" s="80" t="s">
        <v>4871</v>
      </c>
      <c r="B5540" s="81" t="s">
        <v>4894</v>
      </c>
      <c r="C5540" s="82" t="s">
        <v>4870</v>
      </c>
      <c r="D5540" s="82" t="s">
        <v>4873</v>
      </c>
      <c r="E5540" s="82" t="s">
        <v>4874</v>
      </c>
      <c r="F5540" s="83" t="s">
        <v>4875</v>
      </c>
    </row>
    <row r="5541" spans="1:6" ht="409.6" hidden="1" customHeight="1" x14ac:dyDescent="0.2"/>
    <row r="5542" spans="1:6" ht="25.5" customHeight="1" thickBot="1" x14ac:dyDescent="0.25">
      <c r="A5542" s="84" t="s">
        <v>4895</v>
      </c>
      <c r="B5542" s="85" t="s">
        <v>4896</v>
      </c>
      <c r="C5542" s="86" t="s">
        <v>4897</v>
      </c>
      <c r="D5542" s="87">
        <v>0.05</v>
      </c>
      <c r="E5542" s="88">
        <v>25857</v>
      </c>
      <c r="F5542" s="89">
        <f>+D5542*E5542</f>
        <v>1292.8500000000001</v>
      </c>
    </row>
    <row r="5543" spans="1:6" ht="409.6" hidden="1" customHeight="1" x14ac:dyDescent="0.2"/>
    <row r="5544" spans="1:6" ht="13.5" customHeight="1" thickBot="1" x14ac:dyDescent="0.25">
      <c r="A5544" s="90" t="s">
        <v>4898</v>
      </c>
      <c r="B5544" s="91"/>
      <c r="C5544" s="92">
        <v>0.97804874358935601</v>
      </c>
      <c r="D5544" s="91"/>
      <c r="E5544" s="93" t="s">
        <v>4884</v>
      </c>
      <c r="F5544" s="94">
        <v>1293</v>
      </c>
    </row>
    <row r="5545" spans="1:6" ht="0.2" customHeight="1" thickBot="1" x14ac:dyDescent="0.25"/>
    <row r="5546" spans="1:6" ht="12.75" customHeight="1" thickBot="1" x14ac:dyDescent="0.3">
      <c r="A5546" s="157" t="s">
        <v>4909</v>
      </c>
      <c r="B5546" s="158"/>
      <c r="C5546" s="158"/>
      <c r="D5546" s="158"/>
      <c r="E5546" s="159">
        <v>132202</v>
      </c>
      <c r="F5546" s="160"/>
    </row>
    <row r="5547" spans="1:6" ht="12.75" customHeight="1" x14ac:dyDescent="0.2"/>
    <row r="5548" spans="1:6" ht="12.75" customHeight="1" x14ac:dyDescent="0.2"/>
    <row r="5549" spans="1:6" ht="409.6" hidden="1" customHeight="1" x14ac:dyDescent="0.2"/>
    <row r="5550" spans="1:6" ht="12.75" customHeight="1" x14ac:dyDescent="0.25">
      <c r="A5550" s="144" t="s">
        <v>4868</v>
      </c>
      <c r="B5550" s="145"/>
      <c r="C5550" s="145"/>
      <c r="D5550" s="145"/>
      <c r="E5550" s="146"/>
      <c r="F5550" s="147"/>
    </row>
    <row r="5551" spans="1:6" ht="12.75" customHeight="1" x14ac:dyDescent="0.2">
      <c r="A5551" s="138" t="s">
        <v>4848</v>
      </c>
      <c r="B5551" s="139"/>
      <c r="C5551" s="139"/>
      <c r="D5551" s="140"/>
      <c r="E5551" s="76" t="s">
        <v>4869</v>
      </c>
      <c r="F5551" s="77" t="s">
        <v>4870</v>
      </c>
    </row>
    <row r="5552" spans="1:6" ht="12.75" customHeight="1" x14ac:dyDescent="0.2">
      <c r="A5552" s="141"/>
      <c r="B5552" s="142"/>
      <c r="C5552" s="142"/>
      <c r="D5552" s="143"/>
      <c r="E5552" s="78" t="s">
        <v>9121</v>
      </c>
      <c r="F5552" s="79" t="s">
        <v>117</v>
      </c>
    </row>
    <row r="5553" spans="1:6" ht="409.6" hidden="1" customHeight="1" x14ac:dyDescent="0.2"/>
    <row r="5554" spans="1:6" ht="12.75" customHeight="1" x14ac:dyDescent="0.2">
      <c r="A5554" s="80" t="s">
        <v>4871</v>
      </c>
      <c r="B5554" s="81" t="s">
        <v>4872</v>
      </c>
      <c r="C5554" s="82" t="s">
        <v>4870</v>
      </c>
      <c r="D5554" s="82" t="s">
        <v>4873</v>
      </c>
      <c r="E5554" s="82" t="s">
        <v>4874</v>
      </c>
      <c r="F5554" s="83" t="s">
        <v>4875</v>
      </c>
    </row>
    <row r="5555" spans="1:6" ht="409.6" hidden="1" customHeight="1" x14ac:dyDescent="0.2"/>
    <row r="5556" spans="1:6" ht="25.5" customHeight="1" x14ac:dyDescent="0.2">
      <c r="A5556" s="84" t="s">
        <v>8350</v>
      </c>
      <c r="B5556" s="85" t="s">
        <v>8351</v>
      </c>
      <c r="C5556" s="86" t="s">
        <v>7</v>
      </c>
      <c r="D5556" s="87">
        <v>1.1200000000000001</v>
      </c>
      <c r="E5556" s="88">
        <v>10600</v>
      </c>
      <c r="F5556" s="89">
        <f>+D5556*E5556</f>
        <v>11872.000000000002</v>
      </c>
    </row>
    <row r="5557" spans="1:6" ht="409.6" hidden="1" customHeight="1" x14ac:dyDescent="0.2"/>
    <row r="5558" spans="1:6" ht="25.5" customHeight="1" x14ac:dyDescent="0.2">
      <c r="A5558" s="84" t="s">
        <v>8352</v>
      </c>
      <c r="B5558" s="85" t="s">
        <v>8353</v>
      </c>
      <c r="C5558" s="86" t="s">
        <v>117</v>
      </c>
      <c r="D5558" s="87">
        <v>1.1499999999999999</v>
      </c>
      <c r="E5558" s="88">
        <v>1710</v>
      </c>
      <c r="F5558" s="89">
        <f>+D5558*E5558</f>
        <v>1966.4999999999998</v>
      </c>
    </row>
    <row r="5559" spans="1:6" ht="409.6" hidden="1" customHeight="1" x14ac:dyDescent="0.2"/>
    <row r="5560" spans="1:6" ht="25.5" customHeight="1" thickBot="1" x14ac:dyDescent="0.25">
      <c r="A5560" s="84" t="s">
        <v>8354</v>
      </c>
      <c r="B5560" s="85" t="s">
        <v>8355</v>
      </c>
      <c r="C5560" s="86" t="s">
        <v>9</v>
      </c>
      <c r="D5560" s="87">
        <v>0.03</v>
      </c>
      <c r="E5560" s="88">
        <v>11900</v>
      </c>
      <c r="F5560" s="89">
        <f>+D5560*E5560</f>
        <v>357</v>
      </c>
    </row>
    <row r="5561" spans="1:6" ht="409.6" hidden="1" customHeight="1" x14ac:dyDescent="0.2"/>
    <row r="5562" spans="1:6" ht="13.5" customHeight="1" thickBot="1" x14ac:dyDescent="0.25">
      <c r="A5562" s="90" t="s">
        <v>4883</v>
      </c>
      <c r="B5562" s="91"/>
      <c r="C5562" s="92">
        <v>54.876870143425997</v>
      </c>
      <c r="D5562" s="91"/>
      <c r="E5562" s="93" t="s">
        <v>4884</v>
      </c>
      <c r="F5562" s="94">
        <v>14195</v>
      </c>
    </row>
    <row r="5563" spans="1:6" ht="0.2" customHeight="1" x14ac:dyDescent="0.2"/>
    <row r="5564" spans="1:6" ht="12.75" customHeight="1" x14ac:dyDescent="0.2">
      <c r="A5564" s="80" t="s">
        <v>4871</v>
      </c>
      <c r="B5564" s="81" t="s">
        <v>4885</v>
      </c>
      <c r="C5564" s="82" t="s">
        <v>4870</v>
      </c>
      <c r="D5564" s="82" t="s">
        <v>4873</v>
      </c>
      <c r="E5564" s="82" t="s">
        <v>4874</v>
      </c>
      <c r="F5564" s="83" t="s">
        <v>4875</v>
      </c>
    </row>
    <row r="5565" spans="1:6" ht="409.6" hidden="1" customHeight="1" x14ac:dyDescent="0.2"/>
    <row r="5566" spans="1:6" ht="25.5" customHeight="1" thickBot="1" x14ac:dyDescent="0.25">
      <c r="A5566" s="84" t="s">
        <v>5284</v>
      </c>
      <c r="B5566" s="85" t="s">
        <v>5285</v>
      </c>
      <c r="C5566" s="86" t="s">
        <v>4888</v>
      </c>
      <c r="D5566" s="87">
        <v>0.05</v>
      </c>
      <c r="E5566" s="88">
        <v>222303</v>
      </c>
      <c r="F5566" s="89">
        <f>+D5566*E5566</f>
        <v>11115.150000000001</v>
      </c>
    </row>
    <row r="5567" spans="1:6" ht="409.6" hidden="1" customHeight="1" x14ac:dyDescent="0.2"/>
    <row r="5568" spans="1:6" ht="13.5" customHeight="1" thickBot="1" x14ac:dyDescent="0.25">
      <c r="A5568" s="90" t="s">
        <v>4893</v>
      </c>
      <c r="B5568" s="91"/>
      <c r="C5568" s="92">
        <v>42.969807090114799</v>
      </c>
      <c r="D5568" s="91"/>
      <c r="E5568" s="93" t="s">
        <v>4884</v>
      </c>
      <c r="F5568" s="94">
        <v>11115</v>
      </c>
    </row>
    <row r="5569" spans="1:6" ht="0.2" customHeight="1" x14ac:dyDescent="0.2"/>
    <row r="5570" spans="1:6" ht="12.75" customHeight="1" x14ac:dyDescent="0.2">
      <c r="A5570" s="80" t="s">
        <v>4871</v>
      </c>
      <c r="B5570" s="81" t="s">
        <v>4894</v>
      </c>
      <c r="C5570" s="82" t="s">
        <v>4870</v>
      </c>
      <c r="D5570" s="82" t="s">
        <v>4873</v>
      </c>
      <c r="E5570" s="82" t="s">
        <v>4874</v>
      </c>
      <c r="F5570" s="83" t="s">
        <v>4875</v>
      </c>
    </row>
    <row r="5571" spans="1:6" ht="409.6" hidden="1" customHeight="1" x14ac:dyDescent="0.2"/>
    <row r="5572" spans="1:6" ht="25.5" customHeight="1" thickBot="1" x14ac:dyDescent="0.25">
      <c r="A5572" s="84" t="s">
        <v>4895</v>
      </c>
      <c r="B5572" s="85" t="s">
        <v>4896</v>
      </c>
      <c r="C5572" s="86" t="s">
        <v>4897</v>
      </c>
      <c r="D5572" s="87">
        <v>0.05</v>
      </c>
      <c r="E5572" s="88">
        <v>11115</v>
      </c>
      <c r="F5572" s="89">
        <f>+D5572*E5572</f>
        <v>555.75</v>
      </c>
    </row>
    <row r="5573" spans="1:6" ht="409.6" hidden="1" customHeight="1" x14ac:dyDescent="0.2"/>
    <row r="5574" spans="1:6" ht="13.5" customHeight="1" thickBot="1" x14ac:dyDescent="0.25">
      <c r="A5574" s="90" t="s">
        <v>4898</v>
      </c>
      <c r="B5574" s="91"/>
      <c r="C5574" s="92">
        <v>2.1494568368964302</v>
      </c>
      <c r="D5574" s="91"/>
      <c r="E5574" s="93" t="s">
        <v>4884</v>
      </c>
      <c r="F5574" s="94">
        <v>556</v>
      </c>
    </row>
    <row r="5575" spans="1:6" ht="0.2" customHeight="1" thickBot="1" x14ac:dyDescent="0.25"/>
    <row r="5576" spans="1:6" ht="12.75" customHeight="1" thickBot="1" x14ac:dyDescent="0.3">
      <c r="A5576" s="157" t="s">
        <v>4909</v>
      </c>
      <c r="B5576" s="158"/>
      <c r="C5576" s="158"/>
      <c r="D5576" s="158"/>
      <c r="E5576" s="159">
        <v>25867</v>
      </c>
      <c r="F5576" s="160"/>
    </row>
    <row r="5577" spans="1:6" ht="12.75" customHeight="1" x14ac:dyDescent="0.2"/>
    <row r="5578" spans="1:6" ht="12.75" customHeight="1" x14ac:dyDescent="0.2"/>
    <row r="5579" spans="1:6" ht="409.6" hidden="1" customHeight="1" x14ac:dyDescent="0.2"/>
    <row r="5580" spans="1:6" ht="12.75" customHeight="1" x14ac:dyDescent="0.25">
      <c r="A5580" s="144" t="s">
        <v>4868</v>
      </c>
      <c r="B5580" s="145"/>
      <c r="C5580" s="145"/>
      <c r="D5580" s="145"/>
      <c r="E5580" s="146"/>
      <c r="F5580" s="147"/>
    </row>
    <row r="5581" spans="1:6" ht="12.75" customHeight="1" x14ac:dyDescent="0.2">
      <c r="A5581" s="138" t="s">
        <v>4849</v>
      </c>
      <c r="B5581" s="139"/>
      <c r="C5581" s="139"/>
      <c r="D5581" s="140"/>
      <c r="E5581" s="76" t="s">
        <v>4869</v>
      </c>
      <c r="F5581" s="77" t="s">
        <v>4870</v>
      </c>
    </row>
    <row r="5582" spans="1:6" ht="12.75" customHeight="1" x14ac:dyDescent="0.2">
      <c r="A5582" s="141"/>
      <c r="B5582" s="142"/>
      <c r="C5582" s="142"/>
      <c r="D5582" s="143"/>
      <c r="E5582" s="78" t="s">
        <v>9122</v>
      </c>
      <c r="F5582" s="79" t="s">
        <v>117</v>
      </c>
    </row>
    <row r="5583" spans="1:6" ht="409.6" hidden="1" customHeight="1" x14ac:dyDescent="0.2"/>
    <row r="5584" spans="1:6" ht="12.75" customHeight="1" x14ac:dyDescent="0.2">
      <c r="A5584" s="80" t="s">
        <v>4871</v>
      </c>
      <c r="B5584" s="81" t="s">
        <v>4872</v>
      </c>
      <c r="C5584" s="82" t="s">
        <v>4870</v>
      </c>
      <c r="D5584" s="82" t="s">
        <v>4873</v>
      </c>
      <c r="E5584" s="82" t="s">
        <v>4874</v>
      </c>
      <c r="F5584" s="83" t="s">
        <v>4875</v>
      </c>
    </row>
    <row r="5585" spans="1:6" ht="409.6" hidden="1" customHeight="1" x14ac:dyDescent="0.2"/>
    <row r="5586" spans="1:6" ht="25.5" customHeight="1" thickBot="1" x14ac:dyDescent="0.25">
      <c r="A5586" s="84" t="s">
        <v>8356</v>
      </c>
      <c r="B5586" s="85" t="s">
        <v>8357</v>
      </c>
      <c r="C5586" s="86" t="s">
        <v>117</v>
      </c>
      <c r="D5586" s="87">
        <v>1</v>
      </c>
      <c r="E5586" s="88">
        <v>47300</v>
      </c>
      <c r="F5586" s="89">
        <f>+D5586*E5586</f>
        <v>47300</v>
      </c>
    </row>
    <row r="5587" spans="1:6" ht="409.6" hidden="1" customHeight="1" x14ac:dyDescent="0.2"/>
    <row r="5588" spans="1:6" ht="13.5" customHeight="1" thickBot="1" x14ac:dyDescent="0.25">
      <c r="A5588" s="90" t="s">
        <v>4883</v>
      </c>
      <c r="B5588" s="91"/>
      <c r="C5588" s="92">
        <v>81.916109590939001</v>
      </c>
      <c r="D5588" s="91"/>
      <c r="E5588" s="93" t="s">
        <v>4884</v>
      </c>
      <c r="F5588" s="94">
        <v>47300</v>
      </c>
    </row>
    <row r="5589" spans="1:6" ht="0.2" customHeight="1" x14ac:dyDescent="0.2"/>
    <row r="5590" spans="1:6" ht="12.75" customHeight="1" x14ac:dyDescent="0.2">
      <c r="A5590" s="80" t="s">
        <v>4871</v>
      </c>
      <c r="B5590" s="81" t="s">
        <v>4885</v>
      </c>
      <c r="C5590" s="82" t="s">
        <v>4870</v>
      </c>
      <c r="D5590" s="82" t="s">
        <v>4873</v>
      </c>
      <c r="E5590" s="82" t="s">
        <v>4874</v>
      </c>
      <c r="F5590" s="83" t="s">
        <v>4875</v>
      </c>
    </row>
    <row r="5591" spans="1:6" ht="409.6" hidden="1" customHeight="1" x14ac:dyDescent="0.2"/>
    <row r="5592" spans="1:6" ht="25.5" customHeight="1" thickBot="1" x14ac:dyDescent="0.25">
      <c r="A5592" s="84" t="s">
        <v>4947</v>
      </c>
      <c r="B5592" s="85" t="s">
        <v>4948</v>
      </c>
      <c r="C5592" s="86" t="s">
        <v>4888</v>
      </c>
      <c r="D5592" s="87">
        <v>0.05</v>
      </c>
      <c r="E5592" s="88">
        <v>198902</v>
      </c>
      <c r="F5592" s="89">
        <f>+D5592*E5592</f>
        <v>9945.1</v>
      </c>
    </row>
    <row r="5593" spans="1:6" ht="409.6" hidden="1" customHeight="1" x14ac:dyDescent="0.2"/>
    <row r="5594" spans="1:6" ht="13.5" customHeight="1" thickBot="1" x14ac:dyDescent="0.25">
      <c r="A5594" s="90" t="s">
        <v>4893</v>
      </c>
      <c r="B5594" s="91"/>
      <c r="C5594" s="92">
        <v>17.223165113781999</v>
      </c>
      <c r="D5594" s="91"/>
      <c r="E5594" s="93" t="s">
        <v>4884</v>
      </c>
      <c r="F5594" s="94">
        <v>9945</v>
      </c>
    </row>
    <row r="5595" spans="1:6" ht="0.2" customHeight="1" x14ac:dyDescent="0.2"/>
    <row r="5596" spans="1:6" ht="12.75" customHeight="1" x14ac:dyDescent="0.2">
      <c r="A5596" s="80" t="s">
        <v>4871</v>
      </c>
      <c r="B5596" s="81" t="s">
        <v>4894</v>
      </c>
      <c r="C5596" s="82" t="s">
        <v>4870</v>
      </c>
      <c r="D5596" s="82" t="s">
        <v>4873</v>
      </c>
      <c r="E5596" s="82" t="s">
        <v>4874</v>
      </c>
      <c r="F5596" s="83" t="s">
        <v>4875</v>
      </c>
    </row>
    <row r="5597" spans="1:6" ht="409.6" hidden="1" customHeight="1" x14ac:dyDescent="0.2"/>
    <row r="5598" spans="1:6" ht="25.5" customHeight="1" thickBot="1" x14ac:dyDescent="0.25">
      <c r="A5598" s="84" t="s">
        <v>4895</v>
      </c>
      <c r="B5598" s="85" t="s">
        <v>4896</v>
      </c>
      <c r="C5598" s="86" t="s">
        <v>4897</v>
      </c>
      <c r="D5598" s="87">
        <v>0.05</v>
      </c>
      <c r="E5598" s="88">
        <v>9945</v>
      </c>
      <c r="F5598" s="89">
        <f>+D5598*E5598</f>
        <v>497.25</v>
      </c>
    </row>
    <row r="5599" spans="1:6" ht="409.6" hidden="1" customHeight="1" x14ac:dyDescent="0.2"/>
    <row r="5600" spans="1:6" ht="13.5" customHeight="1" thickBot="1" x14ac:dyDescent="0.25">
      <c r="A5600" s="90" t="s">
        <v>4898</v>
      </c>
      <c r="B5600" s="91"/>
      <c r="C5600" s="92">
        <v>0.86072529527899999</v>
      </c>
      <c r="D5600" s="91"/>
      <c r="E5600" s="93" t="s">
        <v>4884</v>
      </c>
      <c r="F5600" s="94">
        <v>497</v>
      </c>
    </row>
    <row r="5601" spans="1:6" ht="0.2" customHeight="1" thickBot="1" x14ac:dyDescent="0.25"/>
    <row r="5602" spans="1:6" ht="12.75" customHeight="1" thickBot="1" x14ac:dyDescent="0.3">
      <c r="A5602" s="157" t="s">
        <v>4909</v>
      </c>
      <c r="B5602" s="158"/>
      <c r="C5602" s="158"/>
      <c r="D5602" s="158"/>
      <c r="E5602" s="159">
        <v>57742</v>
      </c>
      <c r="F5602" s="160"/>
    </row>
    <row r="5603" spans="1:6" ht="12.75" customHeight="1" x14ac:dyDescent="0.2"/>
    <row r="5604" spans="1:6" ht="12.75" customHeight="1" x14ac:dyDescent="0.2"/>
    <row r="5605" spans="1:6" ht="409.6" hidden="1" customHeight="1" x14ac:dyDescent="0.2"/>
    <row r="5606" spans="1:6" ht="12.75" customHeight="1" x14ac:dyDescent="0.25">
      <c r="A5606" s="144" t="s">
        <v>4868</v>
      </c>
      <c r="B5606" s="145"/>
      <c r="C5606" s="145"/>
      <c r="D5606" s="145"/>
      <c r="E5606" s="146"/>
      <c r="F5606" s="147"/>
    </row>
    <row r="5607" spans="1:6" ht="12.75" customHeight="1" x14ac:dyDescent="0.2">
      <c r="A5607" s="138" t="s">
        <v>4850</v>
      </c>
      <c r="B5607" s="139"/>
      <c r="C5607" s="139"/>
      <c r="D5607" s="140"/>
      <c r="E5607" s="76" t="s">
        <v>4869</v>
      </c>
      <c r="F5607" s="77" t="s">
        <v>4870</v>
      </c>
    </row>
    <row r="5608" spans="1:6" ht="12.75" customHeight="1" x14ac:dyDescent="0.2">
      <c r="A5608" s="141"/>
      <c r="B5608" s="142"/>
      <c r="C5608" s="142"/>
      <c r="D5608" s="143"/>
      <c r="E5608" s="78" t="s">
        <v>9123</v>
      </c>
      <c r="F5608" s="79" t="s">
        <v>117</v>
      </c>
    </row>
    <row r="5609" spans="1:6" ht="409.6" hidden="1" customHeight="1" x14ac:dyDescent="0.2"/>
    <row r="5610" spans="1:6" ht="12.75" customHeight="1" x14ac:dyDescent="0.2">
      <c r="A5610" s="80" t="s">
        <v>4871</v>
      </c>
      <c r="B5610" s="81" t="s">
        <v>4872</v>
      </c>
      <c r="C5610" s="82" t="s">
        <v>4870</v>
      </c>
      <c r="D5610" s="82" t="s">
        <v>4873</v>
      </c>
      <c r="E5610" s="82" t="s">
        <v>4874</v>
      </c>
      <c r="F5610" s="83" t="s">
        <v>4875</v>
      </c>
    </row>
    <row r="5611" spans="1:6" ht="409.6" hidden="1" customHeight="1" x14ac:dyDescent="0.2"/>
    <row r="5612" spans="1:6" ht="25.5" customHeight="1" thickBot="1" x14ac:dyDescent="0.25">
      <c r="A5612" s="84" t="s">
        <v>8358</v>
      </c>
      <c r="B5612" s="85" t="s">
        <v>8359</v>
      </c>
      <c r="C5612" s="86" t="s">
        <v>117</v>
      </c>
      <c r="D5612" s="87">
        <v>1</v>
      </c>
      <c r="E5612" s="88">
        <v>41800</v>
      </c>
      <c r="F5612" s="89">
        <f>+D5612*E5612</f>
        <v>41800</v>
      </c>
    </row>
    <row r="5613" spans="1:6" ht="409.6" hidden="1" customHeight="1" x14ac:dyDescent="0.2"/>
    <row r="5614" spans="1:6" ht="13.5" customHeight="1" thickBot="1" x14ac:dyDescent="0.25">
      <c r="A5614" s="90" t="s">
        <v>4883</v>
      </c>
      <c r="B5614" s="91"/>
      <c r="C5614" s="92">
        <v>83.343302627905999</v>
      </c>
      <c r="D5614" s="91"/>
      <c r="E5614" s="93" t="s">
        <v>4884</v>
      </c>
      <c r="F5614" s="94">
        <v>41800</v>
      </c>
    </row>
    <row r="5615" spans="1:6" ht="0.2" customHeight="1" x14ac:dyDescent="0.2"/>
    <row r="5616" spans="1:6" ht="12.75" customHeight="1" x14ac:dyDescent="0.2">
      <c r="A5616" s="80" t="s">
        <v>4871</v>
      </c>
      <c r="B5616" s="81" t="s">
        <v>4885</v>
      </c>
      <c r="C5616" s="82" t="s">
        <v>4870</v>
      </c>
      <c r="D5616" s="82" t="s">
        <v>4873</v>
      </c>
      <c r="E5616" s="82" t="s">
        <v>4874</v>
      </c>
      <c r="F5616" s="83" t="s">
        <v>4875</v>
      </c>
    </row>
    <row r="5617" spans="1:6" ht="409.6" hidden="1" customHeight="1" x14ac:dyDescent="0.2"/>
    <row r="5618" spans="1:6" ht="25.5" customHeight="1" thickBot="1" x14ac:dyDescent="0.25">
      <c r="A5618" s="84" t="s">
        <v>4947</v>
      </c>
      <c r="B5618" s="85" t="s">
        <v>4948</v>
      </c>
      <c r="C5618" s="86" t="s">
        <v>4888</v>
      </c>
      <c r="D5618" s="87">
        <v>0.04</v>
      </c>
      <c r="E5618" s="88">
        <v>198902</v>
      </c>
      <c r="F5618" s="89">
        <f>+D5618*E5618</f>
        <v>7956.08</v>
      </c>
    </row>
    <row r="5619" spans="1:6" ht="409.6" hidden="1" customHeight="1" x14ac:dyDescent="0.2"/>
    <row r="5620" spans="1:6" ht="13.5" customHeight="1" thickBot="1" x14ac:dyDescent="0.25">
      <c r="A5620" s="90" t="s">
        <v>4893</v>
      </c>
      <c r="B5620" s="91"/>
      <c r="C5620" s="92">
        <v>15.863141524105799</v>
      </c>
      <c r="D5620" s="91"/>
      <c r="E5620" s="93" t="s">
        <v>4884</v>
      </c>
      <c r="F5620" s="94">
        <v>7956</v>
      </c>
    </row>
    <row r="5621" spans="1:6" ht="0.2" customHeight="1" x14ac:dyDescent="0.2"/>
    <row r="5622" spans="1:6" ht="12.75" customHeight="1" x14ac:dyDescent="0.2">
      <c r="A5622" s="80" t="s">
        <v>4871</v>
      </c>
      <c r="B5622" s="81" t="s">
        <v>4894</v>
      </c>
      <c r="C5622" s="82" t="s">
        <v>4870</v>
      </c>
      <c r="D5622" s="82" t="s">
        <v>4873</v>
      </c>
      <c r="E5622" s="82" t="s">
        <v>4874</v>
      </c>
      <c r="F5622" s="83" t="s">
        <v>4875</v>
      </c>
    </row>
    <row r="5623" spans="1:6" ht="409.6" hidden="1" customHeight="1" x14ac:dyDescent="0.2"/>
    <row r="5624" spans="1:6" ht="25.5" customHeight="1" thickBot="1" x14ac:dyDescent="0.25">
      <c r="A5624" s="84" t="s">
        <v>4895</v>
      </c>
      <c r="B5624" s="85" t="s">
        <v>4896</v>
      </c>
      <c r="C5624" s="86" t="s">
        <v>4897</v>
      </c>
      <c r="D5624" s="87">
        <v>0.05</v>
      </c>
      <c r="E5624" s="88">
        <v>7956</v>
      </c>
      <c r="F5624" s="89">
        <f>+D5624*E5624</f>
        <v>397.8</v>
      </c>
    </row>
    <row r="5625" spans="1:6" ht="409.6" hidden="1" customHeight="1" x14ac:dyDescent="0.2"/>
    <row r="5626" spans="1:6" ht="13.5" customHeight="1" thickBot="1" x14ac:dyDescent="0.25">
      <c r="A5626" s="90" t="s">
        <v>4898</v>
      </c>
      <c r="B5626" s="91"/>
      <c r="C5626" s="92">
        <v>0.79355584798819601</v>
      </c>
      <c r="D5626" s="91"/>
      <c r="E5626" s="93" t="s">
        <v>4884</v>
      </c>
      <c r="F5626" s="94">
        <v>398</v>
      </c>
    </row>
    <row r="5627" spans="1:6" ht="0.2" customHeight="1" thickBot="1" x14ac:dyDescent="0.25"/>
    <row r="5628" spans="1:6" ht="12.75" customHeight="1" thickBot="1" x14ac:dyDescent="0.3">
      <c r="A5628" s="157" t="s">
        <v>4909</v>
      </c>
      <c r="B5628" s="158"/>
      <c r="C5628" s="158"/>
      <c r="D5628" s="158"/>
      <c r="E5628" s="159">
        <v>50154</v>
      </c>
      <c r="F5628" s="160"/>
    </row>
    <row r="5629" spans="1:6" ht="409.6" hidden="1" customHeight="1" x14ac:dyDescent="0.2"/>
    <row r="5630" spans="1:6" ht="12.75" customHeight="1" x14ac:dyDescent="0.2"/>
    <row r="5631" spans="1:6" ht="12.75" customHeight="1" x14ac:dyDescent="0.2"/>
    <row r="5632" spans="1:6" ht="409.6" hidden="1" customHeight="1" x14ac:dyDescent="0.2"/>
    <row r="5633" spans="1:6" ht="12.75" customHeight="1" x14ac:dyDescent="0.25">
      <c r="A5633" s="144" t="s">
        <v>4868</v>
      </c>
      <c r="B5633" s="145"/>
      <c r="C5633" s="145"/>
      <c r="D5633" s="145"/>
      <c r="E5633" s="146"/>
      <c r="F5633" s="147"/>
    </row>
    <row r="5634" spans="1:6" ht="12.75" customHeight="1" x14ac:dyDescent="0.2">
      <c r="A5634" s="138" t="s">
        <v>4853</v>
      </c>
      <c r="B5634" s="139"/>
      <c r="C5634" s="139"/>
      <c r="D5634" s="140"/>
      <c r="E5634" s="76" t="s">
        <v>4869</v>
      </c>
      <c r="F5634" s="77" t="s">
        <v>4870</v>
      </c>
    </row>
    <row r="5635" spans="1:6" ht="12.75" customHeight="1" x14ac:dyDescent="0.2">
      <c r="A5635" s="141"/>
      <c r="B5635" s="142"/>
      <c r="C5635" s="142"/>
      <c r="D5635" s="143"/>
      <c r="E5635" s="78" t="s">
        <v>9125</v>
      </c>
      <c r="F5635" s="79" t="s">
        <v>9</v>
      </c>
    </row>
    <row r="5636" spans="1:6" ht="409.6" hidden="1" customHeight="1" x14ac:dyDescent="0.2"/>
    <row r="5637" spans="1:6" ht="12.75" customHeight="1" x14ac:dyDescent="0.2">
      <c r="A5637" s="80" t="s">
        <v>4871</v>
      </c>
      <c r="B5637" s="81" t="s">
        <v>4872</v>
      </c>
      <c r="C5637" s="82" t="s">
        <v>4870</v>
      </c>
      <c r="D5637" s="82" t="s">
        <v>4873</v>
      </c>
      <c r="E5637" s="82" t="s">
        <v>4874</v>
      </c>
      <c r="F5637" s="83" t="s">
        <v>4875</v>
      </c>
    </row>
    <row r="5638" spans="1:6" ht="409.6" hidden="1" customHeight="1" x14ac:dyDescent="0.2"/>
    <row r="5639" spans="1:6" ht="25.5" customHeight="1" x14ac:dyDescent="0.2">
      <c r="A5639" s="84" t="s">
        <v>8360</v>
      </c>
      <c r="B5639" s="85" t="s">
        <v>8361</v>
      </c>
      <c r="C5639" s="86" t="s">
        <v>9</v>
      </c>
      <c r="D5639" s="87">
        <v>1</v>
      </c>
      <c r="E5639" s="88">
        <v>116510</v>
      </c>
      <c r="F5639" s="89">
        <f>+D5639*E5639</f>
        <v>116510</v>
      </c>
    </row>
    <row r="5640" spans="1:6" ht="409.6" hidden="1" customHeight="1" x14ac:dyDescent="0.2"/>
    <row r="5641" spans="1:6" ht="25.5" customHeight="1" thickBot="1" x14ac:dyDescent="0.25">
      <c r="A5641" s="84" t="s">
        <v>5154</v>
      </c>
      <c r="B5641" s="85" t="s">
        <v>5155</v>
      </c>
      <c r="C5641" s="86" t="s">
        <v>106</v>
      </c>
      <c r="D5641" s="87">
        <v>2.1000000000000001E-2</v>
      </c>
      <c r="E5641" s="88">
        <v>405694</v>
      </c>
      <c r="F5641" s="89">
        <f>+D5641*E5641</f>
        <v>8519.5740000000005</v>
      </c>
    </row>
    <row r="5642" spans="1:6" ht="409.6" hidden="1" customHeight="1" x14ac:dyDescent="0.2"/>
    <row r="5643" spans="1:6" ht="13.5" customHeight="1" thickBot="1" x14ac:dyDescent="0.25">
      <c r="A5643" s="90" t="s">
        <v>4883</v>
      </c>
      <c r="B5643" s="91"/>
      <c r="C5643" s="92">
        <v>82.726815583315698</v>
      </c>
      <c r="D5643" s="91"/>
      <c r="E5643" s="93" t="s">
        <v>4884</v>
      </c>
      <c r="F5643" s="94">
        <f>SUM(F5639:F5641)</f>
        <v>125029.57399999999</v>
      </c>
    </row>
    <row r="5644" spans="1:6" ht="0.2" customHeight="1" x14ac:dyDescent="0.2"/>
    <row r="5645" spans="1:6" ht="12.75" customHeight="1" x14ac:dyDescent="0.2">
      <c r="A5645" s="80" t="s">
        <v>4871</v>
      </c>
      <c r="B5645" s="81" t="s">
        <v>4885</v>
      </c>
      <c r="C5645" s="82" t="s">
        <v>4870</v>
      </c>
      <c r="D5645" s="82" t="s">
        <v>4873</v>
      </c>
      <c r="E5645" s="82" t="s">
        <v>4874</v>
      </c>
      <c r="F5645" s="83" t="s">
        <v>4875</v>
      </c>
    </row>
    <row r="5646" spans="1:6" ht="409.6" hidden="1" customHeight="1" x14ac:dyDescent="0.2"/>
    <row r="5647" spans="1:6" ht="25.5" customHeight="1" thickBot="1" x14ac:dyDescent="0.25">
      <c r="A5647" s="84" t="s">
        <v>4947</v>
      </c>
      <c r="B5647" s="85" t="s">
        <v>4948</v>
      </c>
      <c r="C5647" s="86" t="s">
        <v>4888</v>
      </c>
      <c r="D5647" s="87">
        <v>0.125</v>
      </c>
      <c r="E5647" s="88">
        <v>198902</v>
      </c>
      <c r="F5647" s="89">
        <f>+D5647*E5647</f>
        <v>24862.75</v>
      </c>
    </row>
    <row r="5648" spans="1:6" ht="409.6" hidden="1" customHeight="1" x14ac:dyDescent="0.2"/>
    <row r="5649" spans="1:6" ht="13.5" customHeight="1" thickBot="1" x14ac:dyDescent="0.25">
      <c r="A5649" s="90" t="s">
        <v>4893</v>
      </c>
      <c r="B5649" s="91"/>
      <c r="C5649" s="92">
        <v>16.450746347660399</v>
      </c>
      <c r="D5649" s="91"/>
      <c r="E5649" s="93" t="s">
        <v>4884</v>
      </c>
      <c r="F5649" s="94">
        <f>SUM(F5647)</f>
        <v>24862.75</v>
      </c>
    </row>
    <row r="5650" spans="1:6" ht="0.2" customHeight="1" x14ac:dyDescent="0.2"/>
    <row r="5651" spans="1:6" ht="12.75" customHeight="1" x14ac:dyDescent="0.2">
      <c r="A5651" s="80" t="s">
        <v>4871</v>
      </c>
      <c r="B5651" s="81" t="s">
        <v>4894</v>
      </c>
      <c r="C5651" s="82" t="s">
        <v>4870</v>
      </c>
      <c r="D5651" s="82" t="s">
        <v>4873</v>
      </c>
      <c r="E5651" s="82" t="s">
        <v>4874</v>
      </c>
      <c r="F5651" s="83" t="s">
        <v>4875</v>
      </c>
    </row>
    <row r="5652" spans="1:6" ht="409.6" hidden="1" customHeight="1" x14ac:dyDescent="0.2"/>
    <row r="5653" spans="1:6" ht="25.5" customHeight="1" thickBot="1" x14ac:dyDescent="0.25">
      <c r="A5653" s="84" t="s">
        <v>4895</v>
      </c>
      <c r="B5653" s="85" t="s">
        <v>4896</v>
      </c>
      <c r="C5653" s="86" t="s">
        <v>4897</v>
      </c>
      <c r="D5653" s="87">
        <v>0.05</v>
      </c>
      <c r="E5653" s="88">
        <v>24863</v>
      </c>
      <c r="F5653" s="89">
        <f>+D5653*E5653</f>
        <v>1243.1500000000001</v>
      </c>
    </row>
    <row r="5654" spans="1:6" ht="409.6" hidden="1" customHeight="1" x14ac:dyDescent="0.2"/>
    <row r="5655" spans="1:6" ht="13.5" customHeight="1" thickBot="1" x14ac:dyDescent="0.25">
      <c r="A5655" s="90" t="s">
        <v>4898</v>
      </c>
      <c r="B5655" s="91"/>
      <c r="C5655" s="92">
        <v>0.82243806902392602</v>
      </c>
      <c r="D5655" s="91"/>
      <c r="E5655" s="93" t="s">
        <v>4884</v>
      </c>
      <c r="F5655" s="94">
        <f>SUM(F5653)</f>
        <v>1243.1500000000001</v>
      </c>
    </row>
    <row r="5656" spans="1:6" ht="0.2" customHeight="1" thickBot="1" x14ac:dyDescent="0.25"/>
    <row r="5657" spans="1:6" ht="12.75" customHeight="1" thickBot="1" x14ac:dyDescent="0.3">
      <c r="A5657" s="135" t="s">
        <v>4909</v>
      </c>
      <c r="B5657" s="136"/>
      <c r="C5657" s="136"/>
      <c r="D5657" s="136"/>
      <c r="E5657" s="137"/>
      <c r="F5657" s="165">
        <f>SUM(F5643,F5649,F5655)</f>
        <v>151135.47399999999</v>
      </c>
    </row>
    <row r="5658" spans="1:6" ht="12.75" customHeight="1" x14ac:dyDescent="0.2"/>
    <row r="5659" spans="1:6" ht="12.75" customHeight="1" x14ac:dyDescent="0.2"/>
    <row r="5660" spans="1:6" ht="409.6" hidden="1" customHeight="1" x14ac:dyDescent="0.2"/>
    <row r="5661" spans="1:6" ht="12.75" customHeight="1" x14ac:dyDescent="0.25">
      <c r="A5661" s="144" t="s">
        <v>4868</v>
      </c>
      <c r="B5661" s="145"/>
      <c r="C5661" s="145"/>
      <c r="D5661" s="145"/>
      <c r="E5661" s="146"/>
      <c r="F5661" s="147"/>
    </row>
    <row r="5662" spans="1:6" ht="12.75" customHeight="1" x14ac:dyDescent="0.2">
      <c r="A5662" s="138" t="s">
        <v>4854</v>
      </c>
      <c r="B5662" s="139"/>
      <c r="C5662" s="139"/>
      <c r="D5662" s="140"/>
      <c r="E5662" s="76" t="s">
        <v>4869</v>
      </c>
      <c r="F5662" s="77" t="s">
        <v>4870</v>
      </c>
    </row>
    <row r="5663" spans="1:6" ht="12.75" customHeight="1" x14ac:dyDescent="0.2">
      <c r="A5663" s="141"/>
      <c r="B5663" s="142"/>
      <c r="C5663" s="142"/>
      <c r="D5663" s="143"/>
      <c r="E5663" s="78" t="s">
        <v>9126</v>
      </c>
      <c r="F5663" s="79" t="s">
        <v>9</v>
      </c>
    </row>
    <row r="5664" spans="1:6" ht="409.6" hidden="1" customHeight="1" x14ac:dyDescent="0.2"/>
    <row r="5665" spans="1:6" ht="12.75" customHeight="1" x14ac:dyDescent="0.2">
      <c r="A5665" s="80" t="s">
        <v>4871</v>
      </c>
      <c r="B5665" s="81" t="s">
        <v>4872</v>
      </c>
      <c r="C5665" s="82" t="s">
        <v>4870</v>
      </c>
      <c r="D5665" s="82" t="s">
        <v>4873</v>
      </c>
      <c r="E5665" s="82" t="s">
        <v>4874</v>
      </c>
      <c r="F5665" s="83" t="s">
        <v>4875</v>
      </c>
    </row>
    <row r="5666" spans="1:6" ht="409.6" hidden="1" customHeight="1" x14ac:dyDescent="0.2"/>
    <row r="5667" spans="1:6" ht="25.5" customHeight="1" x14ac:dyDescent="0.2">
      <c r="A5667" s="84" t="s">
        <v>8362</v>
      </c>
      <c r="B5667" s="85" t="s">
        <v>8363</v>
      </c>
      <c r="C5667" s="86" t="s">
        <v>9</v>
      </c>
      <c r="D5667" s="87">
        <v>1</v>
      </c>
      <c r="E5667" s="88">
        <v>1890494</v>
      </c>
      <c r="F5667" s="89">
        <f>+D5667*E5667</f>
        <v>1890494</v>
      </c>
    </row>
    <row r="5668" spans="1:6" ht="409.6" hidden="1" customHeight="1" x14ac:dyDescent="0.2"/>
    <row r="5669" spans="1:6" ht="25.5" customHeight="1" x14ac:dyDescent="0.2">
      <c r="A5669" s="84" t="s">
        <v>5154</v>
      </c>
      <c r="B5669" s="85" t="s">
        <v>5155</v>
      </c>
      <c r="C5669" s="86" t="s">
        <v>106</v>
      </c>
      <c r="D5669" s="87">
        <v>3.5200000000000002E-2</v>
      </c>
      <c r="E5669" s="88">
        <v>405694</v>
      </c>
      <c r="F5669" s="89">
        <f>+D5669*E5669</f>
        <v>14280.428800000002</v>
      </c>
    </row>
    <row r="5670" spans="1:6" ht="409.6" hidden="1" customHeight="1" x14ac:dyDescent="0.2"/>
    <row r="5671" spans="1:6" ht="25.5" customHeight="1" thickBot="1" x14ac:dyDescent="0.25">
      <c r="A5671" s="84" t="s">
        <v>5712</v>
      </c>
      <c r="B5671" s="85" t="s">
        <v>5713</v>
      </c>
      <c r="C5671" s="86" t="s">
        <v>7</v>
      </c>
      <c r="D5671" s="87">
        <v>1.08416</v>
      </c>
      <c r="E5671" s="88">
        <v>4741</v>
      </c>
      <c r="F5671" s="89">
        <f>+D5671*E5671</f>
        <v>5140.0025599999999</v>
      </c>
    </row>
    <row r="5672" spans="1:6" ht="409.6" hidden="1" customHeight="1" x14ac:dyDescent="0.2"/>
    <row r="5673" spans="1:6" ht="13.5" customHeight="1" thickBot="1" x14ac:dyDescent="0.25">
      <c r="A5673" s="90" t="s">
        <v>4883</v>
      </c>
      <c r="B5673" s="91"/>
      <c r="C5673" s="92">
        <v>97.371463880187903</v>
      </c>
      <c r="D5673" s="91"/>
      <c r="E5673" s="93" t="s">
        <v>4884</v>
      </c>
      <c r="F5673" s="94">
        <f>SUM(F5667:F5671)</f>
        <v>1909914.43136</v>
      </c>
    </row>
    <row r="5674" spans="1:6" ht="0.2" customHeight="1" x14ac:dyDescent="0.2"/>
    <row r="5675" spans="1:6" ht="12.75" customHeight="1" x14ac:dyDescent="0.2">
      <c r="A5675" s="80" t="s">
        <v>4871</v>
      </c>
      <c r="B5675" s="81" t="s">
        <v>4885</v>
      </c>
      <c r="C5675" s="82" t="s">
        <v>4870</v>
      </c>
      <c r="D5675" s="82" t="s">
        <v>4873</v>
      </c>
      <c r="E5675" s="82" t="s">
        <v>4874</v>
      </c>
      <c r="F5675" s="83" t="s">
        <v>4875</v>
      </c>
    </row>
    <row r="5676" spans="1:6" ht="409.6" hidden="1" customHeight="1" x14ac:dyDescent="0.2"/>
    <row r="5677" spans="1:6" ht="25.5" customHeight="1" thickBot="1" x14ac:dyDescent="0.25">
      <c r="A5677" s="84" t="s">
        <v>5284</v>
      </c>
      <c r="B5677" s="85" t="s">
        <v>5285</v>
      </c>
      <c r="C5677" s="86" t="s">
        <v>4888</v>
      </c>
      <c r="D5677" s="87">
        <v>0.2</v>
      </c>
      <c r="E5677" s="88">
        <v>222303</v>
      </c>
      <c r="F5677" s="89">
        <f>+D5677*E5677</f>
        <v>44460.600000000006</v>
      </c>
    </row>
    <row r="5678" spans="1:6" ht="409.6" hidden="1" customHeight="1" x14ac:dyDescent="0.2"/>
    <row r="5679" spans="1:6" ht="13.5" customHeight="1" thickBot="1" x14ac:dyDescent="0.25">
      <c r="A5679" s="90" t="s">
        <v>4893</v>
      </c>
      <c r="B5679" s="91"/>
      <c r="C5679" s="92">
        <v>2.26671601735839</v>
      </c>
      <c r="D5679" s="91"/>
      <c r="E5679" s="93" t="s">
        <v>4884</v>
      </c>
      <c r="F5679" s="94">
        <f>SUM(F5677)</f>
        <v>44460.600000000006</v>
      </c>
    </row>
    <row r="5680" spans="1:6" ht="0.2" customHeight="1" x14ac:dyDescent="0.2"/>
    <row r="5681" spans="1:6" ht="12.75" customHeight="1" x14ac:dyDescent="0.2">
      <c r="A5681" s="80" t="s">
        <v>4871</v>
      </c>
      <c r="B5681" s="81" t="s">
        <v>4894</v>
      </c>
      <c r="C5681" s="82" t="s">
        <v>4870</v>
      </c>
      <c r="D5681" s="82" t="s">
        <v>4873</v>
      </c>
      <c r="E5681" s="82" t="s">
        <v>4874</v>
      </c>
      <c r="F5681" s="83" t="s">
        <v>4875</v>
      </c>
    </row>
    <row r="5682" spans="1:6" ht="409.6" hidden="1" customHeight="1" x14ac:dyDescent="0.2"/>
    <row r="5683" spans="1:6" ht="25.5" customHeight="1" thickBot="1" x14ac:dyDescent="0.25">
      <c r="A5683" s="84" t="s">
        <v>4895</v>
      </c>
      <c r="B5683" s="85" t="s">
        <v>4896</v>
      </c>
      <c r="C5683" s="86" t="s">
        <v>4897</v>
      </c>
      <c r="D5683" s="87">
        <v>0.05</v>
      </c>
      <c r="E5683" s="88">
        <v>44461</v>
      </c>
      <c r="F5683" s="89">
        <f>+D5683*E5683</f>
        <v>2223.0500000000002</v>
      </c>
    </row>
    <row r="5684" spans="1:6" ht="409.6" hidden="1" customHeight="1" x14ac:dyDescent="0.2"/>
    <row r="5685" spans="1:6" ht="13.5" customHeight="1" thickBot="1" x14ac:dyDescent="0.25">
      <c r="A5685" s="90" t="s">
        <v>4898</v>
      </c>
      <c r="B5685" s="91"/>
      <c r="C5685" s="92">
        <v>0.11333325176194201</v>
      </c>
      <c r="D5685" s="91"/>
      <c r="E5685" s="93" t="s">
        <v>4884</v>
      </c>
      <c r="F5685" s="94">
        <f>SUM(F5683)</f>
        <v>2223.0500000000002</v>
      </c>
    </row>
    <row r="5686" spans="1:6" ht="0.2" customHeight="1" x14ac:dyDescent="0.2"/>
    <row r="5687" spans="1:6" ht="12.75" customHeight="1" x14ac:dyDescent="0.2">
      <c r="A5687" s="80" t="s">
        <v>4871</v>
      </c>
      <c r="B5687" s="81" t="s">
        <v>4937</v>
      </c>
      <c r="C5687" s="82" t="s">
        <v>4870</v>
      </c>
      <c r="D5687" s="82" t="s">
        <v>4873</v>
      </c>
      <c r="E5687" s="82" t="s">
        <v>4874</v>
      </c>
      <c r="F5687" s="83" t="s">
        <v>4875</v>
      </c>
    </row>
    <row r="5688" spans="1:6" ht="409.6" hidden="1" customHeight="1" x14ac:dyDescent="0.2"/>
    <row r="5689" spans="1:6" ht="25.5" customHeight="1" thickBot="1" x14ac:dyDescent="0.25">
      <c r="A5689" s="84" t="s">
        <v>2618</v>
      </c>
      <c r="B5689" s="85" t="s">
        <v>2619</v>
      </c>
      <c r="C5689" s="86" t="s">
        <v>106</v>
      </c>
      <c r="D5689" s="87">
        <v>6.4000000000000001E-2</v>
      </c>
      <c r="E5689" s="88">
        <v>76154</v>
      </c>
      <c r="F5689" s="89">
        <f>+D5689*E5689</f>
        <v>4873.8559999999998</v>
      </c>
    </row>
    <row r="5690" spans="1:6" ht="409.6" hidden="1" customHeight="1" x14ac:dyDescent="0.2"/>
    <row r="5691" spans="1:6" ht="13.5" customHeight="1" thickBot="1" x14ac:dyDescent="0.25">
      <c r="A5691" s="90" t="s">
        <v>4938</v>
      </c>
      <c r="B5691" s="91"/>
      <c r="C5691" s="92">
        <v>0.24848685069172499</v>
      </c>
      <c r="D5691" s="91"/>
      <c r="E5691" s="93" t="s">
        <v>4884</v>
      </c>
      <c r="F5691" s="94">
        <f>SUM(F5689)</f>
        <v>4873.8559999999998</v>
      </c>
    </row>
    <row r="5692" spans="1:6" ht="0.2" customHeight="1" thickBot="1" x14ac:dyDescent="0.25"/>
    <row r="5693" spans="1:6" ht="12.75" customHeight="1" thickBot="1" x14ac:dyDescent="0.3">
      <c r="A5693" s="135" t="s">
        <v>4909</v>
      </c>
      <c r="B5693" s="136"/>
      <c r="C5693" s="136"/>
      <c r="D5693" s="136"/>
      <c r="E5693" s="137"/>
      <c r="F5693" s="165">
        <f>SUM(F5673,F5679,F5685,F5691)</f>
        <v>1961471.9373600001</v>
      </c>
    </row>
    <row r="5694" spans="1:6" ht="12.75" customHeight="1" x14ac:dyDescent="0.2"/>
    <row r="5695" spans="1:6" ht="12.75" customHeight="1" x14ac:dyDescent="0.2"/>
    <row r="5696" spans="1:6" ht="409.6" hidden="1" customHeight="1" x14ac:dyDescent="0.2"/>
    <row r="5697" spans="1:6" ht="12.75" customHeight="1" x14ac:dyDescent="0.25">
      <c r="A5697" s="144" t="s">
        <v>4868</v>
      </c>
      <c r="B5697" s="145"/>
      <c r="C5697" s="145"/>
      <c r="D5697" s="145"/>
      <c r="E5697" s="146"/>
      <c r="F5697" s="147"/>
    </row>
    <row r="5698" spans="1:6" ht="12.75" customHeight="1" x14ac:dyDescent="0.2">
      <c r="A5698" s="138" t="s">
        <v>4855</v>
      </c>
      <c r="B5698" s="139"/>
      <c r="C5698" s="139"/>
      <c r="D5698" s="140"/>
      <c r="E5698" s="76" t="s">
        <v>4869</v>
      </c>
      <c r="F5698" s="77" t="s">
        <v>4870</v>
      </c>
    </row>
    <row r="5699" spans="1:6" ht="12.75" customHeight="1" x14ac:dyDescent="0.2">
      <c r="A5699" s="141"/>
      <c r="B5699" s="142"/>
      <c r="C5699" s="142"/>
      <c r="D5699" s="143"/>
      <c r="E5699" s="78" t="s">
        <v>9127</v>
      </c>
      <c r="F5699" s="79" t="s">
        <v>9</v>
      </c>
    </row>
    <row r="5700" spans="1:6" ht="409.6" hidden="1" customHeight="1" x14ac:dyDescent="0.2"/>
    <row r="5701" spans="1:6" ht="12.75" customHeight="1" x14ac:dyDescent="0.2">
      <c r="A5701" s="80" t="s">
        <v>4871</v>
      </c>
      <c r="B5701" s="81" t="s">
        <v>4872</v>
      </c>
      <c r="C5701" s="82" t="s">
        <v>4870</v>
      </c>
      <c r="D5701" s="82" t="s">
        <v>4873</v>
      </c>
      <c r="E5701" s="82" t="s">
        <v>4874</v>
      </c>
      <c r="F5701" s="83" t="s">
        <v>4875</v>
      </c>
    </row>
    <row r="5702" spans="1:6" ht="409.6" hidden="1" customHeight="1" x14ac:dyDescent="0.2"/>
    <row r="5703" spans="1:6" ht="25.5" customHeight="1" x14ac:dyDescent="0.2">
      <c r="A5703" s="84" t="s">
        <v>8364</v>
      </c>
      <c r="B5703" s="85" t="s">
        <v>8365</v>
      </c>
      <c r="C5703" s="86" t="s">
        <v>9</v>
      </c>
      <c r="D5703" s="87">
        <v>1</v>
      </c>
      <c r="E5703" s="88">
        <v>883397</v>
      </c>
      <c r="F5703" s="89">
        <f>+D5703*E5703</f>
        <v>883397</v>
      </c>
    </row>
    <row r="5704" spans="1:6" ht="409.6" hidden="1" customHeight="1" x14ac:dyDescent="0.2"/>
    <row r="5705" spans="1:6" ht="25.5" customHeight="1" x14ac:dyDescent="0.2">
      <c r="A5705" s="84" t="s">
        <v>5154</v>
      </c>
      <c r="B5705" s="85" t="s">
        <v>5155</v>
      </c>
      <c r="C5705" s="86" t="s">
        <v>106</v>
      </c>
      <c r="D5705" s="87">
        <v>3.5200000000000002E-2</v>
      </c>
      <c r="E5705" s="88">
        <v>405694</v>
      </c>
      <c r="F5705" s="89">
        <f>+D5705*E5705</f>
        <v>14280.428800000002</v>
      </c>
    </row>
    <row r="5706" spans="1:6" ht="409.6" hidden="1" customHeight="1" x14ac:dyDescent="0.2"/>
    <row r="5707" spans="1:6" ht="25.5" customHeight="1" thickBot="1" x14ac:dyDescent="0.25">
      <c r="A5707" s="84" t="s">
        <v>5712</v>
      </c>
      <c r="B5707" s="85" t="s">
        <v>5713</v>
      </c>
      <c r="C5707" s="86" t="s">
        <v>7</v>
      </c>
      <c r="D5707" s="87">
        <v>1.08416</v>
      </c>
      <c r="E5707" s="88">
        <v>4741</v>
      </c>
      <c r="F5707" s="89">
        <f>+D5707*E5707</f>
        <v>5140.0025599999999</v>
      </c>
    </row>
    <row r="5708" spans="1:6" ht="409.6" hidden="1" customHeight="1" x14ac:dyDescent="0.2"/>
    <row r="5709" spans="1:6" ht="13.5" customHeight="1" thickBot="1" x14ac:dyDescent="0.25">
      <c r="A5709" s="90" t="s">
        <v>4883</v>
      </c>
      <c r="B5709" s="91"/>
      <c r="C5709" s="92">
        <v>94.597721021610994</v>
      </c>
      <c r="D5709" s="91"/>
      <c r="E5709" s="93" t="s">
        <v>4884</v>
      </c>
      <c r="F5709" s="94">
        <f>SUM(F5703:F5707)</f>
        <v>902817.43136000005</v>
      </c>
    </row>
    <row r="5710" spans="1:6" ht="0.2" customHeight="1" x14ac:dyDescent="0.2"/>
    <row r="5711" spans="1:6" ht="12.75" customHeight="1" x14ac:dyDescent="0.2">
      <c r="A5711" s="80" t="s">
        <v>4871</v>
      </c>
      <c r="B5711" s="81" t="s">
        <v>4885</v>
      </c>
      <c r="C5711" s="82" t="s">
        <v>4870</v>
      </c>
      <c r="D5711" s="82" t="s">
        <v>4873</v>
      </c>
      <c r="E5711" s="82" t="s">
        <v>4874</v>
      </c>
      <c r="F5711" s="83" t="s">
        <v>4875</v>
      </c>
    </row>
    <row r="5712" spans="1:6" ht="409.6" hidden="1" customHeight="1" x14ac:dyDescent="0.2"/>
    <row r="5713" spans="1:6" ht="25.5" customHeight="1" thickBot="1" x14ac:dyDescent="0.25">
      <c r="A5713" s="84" t="s">
        <v>5284</v>
      </c>
      <c r="B5713" s="85" t="s">
        <v>5285</v>
      </c>
      <c r="C5713" s="86" t="s">
        <v>4888</v>
      </c>
      <c r="D5713" s="87">
        <v>0.2</v>
      </c>
      <c r="E5713" s="88">
        <v>222303</v>
      </c>
      <c r="F5713" s="89">
        <f>+D5713*E5713</f>
        <v>44460.600000000006</v>
      </c>
    </row>
    <row r="5714" spans="1:6" ht="409.6" hidden="1" customHeight="1" x14ac:dyDescent="0.2"/>
    <row r="5715" spans="1:6" ht="13.5" customHeight="1" thickBot="1" x14ac:dyDescent="0.25">
      <c r="A5715" s="90" t="s">
        <v>4893</v>
      </c>
      <c r="B5715" s="91"/>
      <c r="C5715" s="92">
        <v>4.65865094957433</v>
      </c>
      <c r="D5715" s="91"/>
      <c r="E5715" s="93" t="s">
        <v>4884</v>
      </c>
      <c r="F5715" s="94">
        <f>SUM(F5713)</f>
        <v>44460.600000000006</v>
      </c>
    </row>
    <row r="5716" spans="1:6" ht="0.2" customHeight="1" x14ac:dyDescent="0.2"/>
    <row r="5717" spans="1:6" ht="12.75" customHeight="1" x14ac:dyDescent="0.2">
      <c r="A5717" s="80" t="s">
        <v>4871</v>
      </c>
      <c r="B5717" s="81" t="s">
        <v>4894</v>
      </c>
      <c r="C5717" s="82" t="s">
        <v>4870</v>
      </c>
      <c r="D5717" s="82" t="s">
        <v>4873</v>
      </c>
      <c r="E5717" s="82" t="s">
        <v>4874</v>
      </c>
      <c r="F5717" s="83" t="s">
        <v>4875</v>
      </c>
    </row>
    <row r="5718" spans="1:6" ht="409.6" hidden="1" customHeight="1" x14ac:dyDescent="0.2"/>
    <row r="5719" spans="1:6" ht="25.5" customHeight="1" thickBot="1" x14ac:dyDescent="0.25">
      <c r="A5719" s="84" t="s">
        <v>4895</v>
      </c>
      <c r="B5719" s="85" t="s">
        <v>4896</v>
      </c>
      <c r="C5719" s="86" t="s">
        <v>4897</v>
      </c>
      <c r="D5719" s="87">
        <v>0.05</v>
      </c>
      <c r="E5719" s="88">
        <v>44461</v>
      </c>
      <c r="F5719" s="89">
        <f>+D5719*E5719</f>
        <v>2223.0500000000002</v>
      </c>
    </row>
    <row r="5720" spans="1:6" ht="409.6" hidden="1" customHeight="1" x14ac:dyDescent="0.2"/>
    <row r="5721" spans="1:6" ht="13.5" customHeight="1" thickBot="1" x14ac:dyDescent="0.25">
      <c r="A5721" s="90" t="s">
        <v>4898</v>
      </c>
      <c r="B5721" s="91"/>
      <c r="C5721" s="92">
        <v>0.23292730844793699</v>
      </c>
      <c r="D5721" s="91"/>
      <c r="E5721" s="93" t="s">
        <v>4884</v>
      </c>
      <c r="F5721" s="94">
        <f>SUM(F5719)</f>
        <v>2223.0500000000002</v>
      </c>
    </row>
    <row r="5722" spans="1:6" ht="0.2" customHeight="1" x14ac:dyDescent="0.2"/>
    <row r="5723" spans="1:6" ht="12.75" customHeight="1" x14ac:dyDescent="0.2">
      <c r="A5723" s="80" t="s">
        <v>4871</v>
      </c>
      <c r="B5723" s="81" t="s">
        <v>4937</v>
      </c>
      <c r="C5723" s="82" t="s">
        <v>4870</v>
      </c>
      <c r="D5723" s="82" t="s">
        <v>4873</v>
      </c>
      <c r="E5723" s="82" t="s">
        <v>4874</v>
      </c>
      <c r="F5723" s="83" t="s">
        <v>4875</v>
      </c>
    </row>
    <row r="5724" spans="1:6" ht="409.6" hidden="1" customHeight="1" x14ac:dyDescent="0.2"/>
    <row r="5725" spans="1:6" ht="25.5" customHeight="1" thickBot="1" x14ac:dyDescent="0.25">
      <c r="A5725" s="84" t="s">
        <v>2618</v>
      </c>
      <c r="B5725" s="85" t="s">
        <v>2619</v>
      </c>
      <c r="C5725" s="86" t="s">
        <v>106</v>
      </c>
      <c r="D5725" s="87">
        <v>6.4000000000000001E-2</v>
      </c>
      <c r="E5725" s="88">
        <v>76154</v>
      </c>
      <c r="F5725" s="89">
        <f>+D5725*E5725</f>
        <v>4873.8559999999998</v>
      </c>
    </row>
    <row r="5726" spans="1:6" ht="409.6" hidden="1" customHeight="1" x14ac:dyDescent="0.2"/>
    <row r="5727" spans="1:6" ht="13.5" customHeight="1" thickBot="1" x14ac:dyDescent="0.25">
      <c r="A5727" s="90" t="s">
        <v>4938</v>
      </c>
      <c r="B5727" s="91"/>
      <c r="C5727" s="92">
        <v>0.51070072036673198</v>
      </c>
      <c r="D5727" s="91"/>
      <c r="E5727" s="93" t="s">
        <v>4884</v>
      </c>
      <c r="F5727" s="94">
        <f>SUM(F5725)</f>
        <v>4873.8559999999998</v>
      </c>
    </row>
    <row r="5728" spans="1:6" ht="0.2" customHeight="1" thickBot="1" x14ac:dyDescent="0.25"/>
    <row r="5729" spans="1:6" ht="12.75" customHeight="1" thickBot="1" x14ac:dyDescent="0.3">
      <c r="A5729" s="135" t="s">
        <v>4909</v>
      </c>
      <c r="B5729" s="136"/>
      <c r="C5729" s="136"/>
      <c r="D5729" s="136"/>
      <c r="E5729" s="137"/>
      <c r="F5729" s="165">
        <f>SUM(F5709,F5715,F5721,F5727)</f>
        <v>954374.9373600001</v>
      </c>
    </row>
    <row r="5730" spans="1:6" ht="12.75" customHeight="1" x14ac:dyDescent="0.2"/>
    <row r="5731" spans="1:6" ht="12.75" customHeight="1" x14ac:dyDescent="0.2"/>
    <row r="5732" spans="1:6" ht="409.6" hidden="1" customHeight="1" x14ac:dyDescent="0.2"/>
    <row r="5733" spans="1:6" ht="12.75" customHeight="1" x14ac:dyDescent="0.25">
      <c r="A5733" s="144" t="s">
        <v>4868</v>
      </c>
      <c r="B5733" s="145"/>
      <c r="C5733" s="145"/>
      <c r="D5733" s="145"/>
      <c r="E5733" s="146"/>
      <c r="F5733" s="147"/>
    </row>
    <row r="5734" spans="1:6" ht="12.75" customHeight="1" x14ac:dyDescent="0.2">
      <c r="A5734" s="138" t="s">
        <v>4856</v>
      </c>
      <c r="B5734" s="139"/>
      <c r="C5734" s="139"/>
      <c r="D5734" s="140"/>
      <c r="E5734" s="76" t="s">
        <v>4869</v>
      </c>
      <c r="F5734" s="77" t="s">
        <v>4870</v>
      </c>
    </row>
    <row r="5735" spans="1:6" ht="12.75" customHeight="1" x14ac:dyDescent="0.2">
      <c r="A5735" s="141"/>
      <c r="B5735" s="142"/>
      <c r="C5735" s="142"/>
      <c r="D5735" s="143"/>
      <c r="E5735" s="78" t="s">
        <v>9128</v>
      </c>
      <c r="F5735" s="79" t="s">
        <v>9</v>
      </c>
    </row>
    <row r="5736" spans="1:6" ht="409.6" hidden="1" customHeight="1" x14ac:dyDescent="0.2"/>
    <row r="5737" spans="1:6" ht="12.75" customHeight="1" x14ac:dyDescent="0.2">
      <c r="A5737" s="80" t="s">
        <v>4871</v>
      </c>
      <c r="B5737" s="81" t="s">
        <v>4872</v>
      </c>
      <c r="C5737" s="82" t="s">
        <v>4870</v>
      </c>
      <c r="D5737" s="82" t="s">
        <v>4873</v>
      </c>
      <c r="E5737" s="82" t="s">
        <v>4874</v>
      </c>
      <c r="F5737" s="83" t="s">
        <v>4875</v>
      </c>
    </row>
    <row r="5738" spans="1:6" ht="409.6" hidden="1" customHeight="1" x14ac:dyDescent="0.2"/>
    <row r="5739" spans="1:6" ht="25.5" customHeight="1" thickBot="1" x14ac:dyDescent="0.25">
      <c r="A5739" s="84" t="s">
        <v>8366</v>
      </c>
      <c r="B5739" s="85" t="s">
        <v>8367</v>
      </c>
      <c r="C5739" s="86" t="s">
        <v>9</v>
      </c>
      <c r="D5739" s="87">
        <v>1</v>
      </c>
      <c r="E5739" s="88">
        <v>627015</v>
      </c>
      <c r="F5739" s="89">
        <f>+D5739*E5739</f>
        <v>627015</v>
      </c>
    </row>
    <row r="5740" spans="1:6" ht="409.6" hidden="1" customHeight="1" x14ac:dyDescent="0.2"/>
    <row r="5741" spans="1:6" ht="13.5" customHeight="1" thickBot="1" x14ac:dyDescent="0.25">
      <c r="A5741" s="90" t="s">
        <v>4883</v>
      </c>
      <c r="B5741" s="91"/>
      <c r="C5741" s="92">
        <v>93.070495874270307</v>
      </c>
      <c r="D5741" s="91"/>
      <c r="E5741" s="93" t="s">
        <v>4884</v>
      </c>
      <c r="F5741" s="94">
        <f>SUM(F5739)</f>
        <v>627015</v>
      </c>
    </row>
    <row r="5742" spans="1:6" ht="0.2" customHeight="1" x14ac:dyDescent="0.2"/>
    <row r="5743" spans="1:6" ht="12.75" customHeight="1" x14ac:dyDescent="0.2">
      <c r="A5743" s="80" t="s">
        <v>4871</v>
      </c>
      <c r="B5743" s="81" t="s">
        <v>4885</v>
      </c>
      <c r="C5743" s="82" t="s">
        <v>4870</v>
      </c>
      <c r="D5743" s="82" t="s">
        <v>4873</v>
      </c>
      <c r="E5743" s="82" t="s">
        <v>4874</v>
      </c>
      <c r="F5743" s="83" t="s">
        <v>4875</v>
      </c>
    </row>
    <row r="5744" spans="1:6" ht="409.6" hidden="1" customHeight="1" x14ac:dyDescent="0.2"/>
    <row r="5745" spans="1:6" ht="25.5" customHeight="1" thickBot="1" x14ac:dyDescent="0.25">
      <c r="A5745" s="84" t="s">
        <v>5284</v>
      </c>
      <c r="B5745" s="85" t="s">
        <v>5285</v>
      </c>
      <c r="C5745" s="86" t="s">
        <v>4888</v>
      </c>
      <c r="D5745" s="87">
        <v>0.2</v>
      </c>
      <c r="E5745" s="88">
        <v>222303</v>
      </c>
      <c r="F5745" s="89">
        <f>+D5745*E5745</f>
        <v>44460.600000000006</v>
      </c>
    </row>
    <row r="5746" spans="1:6" ht="409.6" hidden="1" customHeight="1" x14ac:dyDescent="0.2"/>
    <row r="5747" spans="1:6" ht="13.5" customHeight="1" thickBot="1" x14ac:dyDescent="0.25">
      <c r="A5747" s="90" t="s">
        <v>4893</v>
      </c>
      <c r="B5747" s="91"/>
      <c r="C5747" s="92">
        <v>6.5995348070874398</v>
      </c>
      <c r="D5747" s="91"/>
      <c r="E5747" s="93" t="s">
        <v>4884</v>
      </c>
      <c r="F5747" s="94">
        <f>SUM(F5745)</f>
        <v>44460.600000000006</v>
      </c>
    </row>
    <row r="5748" spans="1:6" ht="0.2" customHeight="1" x14ac:dyDescent="0.2"/>
    <row r="5749" spans="1:6" ht="12.75" customHeight="1" x14ac:dyDescent="0.2">
      <c r="A5749" s="80" t="s">
        <v>4871</v>
      </c>
      <c r="B5749" s="81" t="s">
        <v>4894</v>
      </c>
      <c r="C5749" s="82" t="s">
        <v>4870</v>
      </c>
      <c r="D5749" s="82" t="s">
        <v>4873</v>
      </c>
      <c r="E5749" s="82" t="s">
        <v>4874</v>
      </c>
      <c r="F5749" s="83" t="s">
        <v>4875</v>
      </c>
    </row>
    <row r="5750" spans="1:6" ht="409.6" hidden="1" customHeight="1" x14ac:dyDescent="0.2"/>
    <row r="5751" spans="1:6" ht="25.5" customHeight="1" thickBot="1" x14ac:dyDescent="0.25">
      <c r="A5751" s="84" t="s">
        <v>4895</v>
      </c>
      <c r="B5751" s="85" t="s">
        <v>4896</v>
      </c>
      <c r="C5751" s="86" t="s">
        <v>4897</v>
      </c>
      <c r="D5751" s="87">
        <v>0.05</v>
      </c>
      <c r="E5751" s="88">
        <v>44461</v>
      </c>
      <c r="F5751" s="89">
        <f>+D5751*E5751</f>
        <v>2223.0500000000002</v>
      </c>
    </row>
    <row r="5752" spans="1:6" ht="409.6" hidden="1" customHeight="1" x14ac:dyDescent="0.2"/>
    <row r="5753" spans="1:6" ht="13.5" customHeight="1" thickBot="1" x14ac:dyDescent="0.25">
      <c r="A5753" s="90" t="s">
        <v>4898</v>
      </c>
      <c r="B5753" s="91"/>
      <c r="C5753" s="92">
        <v>0.329969318642302</v>
      </c>
      <c r="D5753" s="91"/>
      <c r="E5753" s="93" t="s">
        <v>4884</v>
      </c>
      <c r="F5753" s="94">
        <f>SUM(F5751)</f>
        <v>2223.0500000000002</v>
      </c>
    </row>
    <row r="5754" spans="1:6" ht="0.2" customHeight="1" thickBot="1" x14ac:dyDescent="0.25"/>
    <row r="5755" spans="1:6" ht="12.75" customHeight="1" thickBot="1" x14ac:dyDescent="0.3">
      <c r="A5755" s="135" t="s">
        <v>4909</v>
      </c>
      <c r="B5755" s="136"/>
      <c r="C5755" s="136"/>
      <c r="D5755" s="136"/>
      <c r="E5755" s="137"/>
      <c r="F5755" s="165">
        <f>SUM(F5741,F5747,F5753)</f>
        <v>673698.65</v>
      </c>
    </row>
    <row r="5756" spans="1:6" ht="12.75" customHeight="1" x14ac:dyDescent="0.2"/>
    <row r="5757" spans="1:6" ht="12.75" customHeight="1" x14ac:dyDescent="0.2"/>
    <row r="5758" spans="1:6" ht="409.6" hidden="1" customHeight="1" x14ac:dyDescent="0.2"/>
    <row r="5759" spans="1:6" ht="12.75" customHeight="1" x14ac:dyDescent="0.25">
      <c r="A5759" s="144" t="s">
        <v>4868</v>
      </c>
      <c r="B5759" s="145"/>
      <c r="C5759" s="145"/>
      <c r="D5759" s="145"/>
      <c r="E5759" s="146"/>
      <c r="F5759" s="147"/>
    </row>
    <row r="5760" spans="1:6" ht="12.75" customHeight="1" x14ac:dyDescent="0.2">
      <c r="A5760" s="138" t="s">
        <v>4857</v>
      </c>
      <c r="B5760" s="139"/>
      <c r="C5760" s="139"/>
      <c r="D5760" s="140"/>
      <c r="E5760" s="76" t="s">
        <v>4869</v>
      </c>
      <c r="F5760" s="77" t="s">
        <v>4870</v>
      </c>
    </row>
    <row r="5761" spans="1:6" ht="12.75" customHeight="1" x14ac:dyDescent="0.2">
      <c r="A5761" s="141"/>
      <c r="B5761" s="142"/>
      <c r="C5761" s="142"/>
      <c r="D5761" s="143"/>
      <c r="E5761" s="78" t="s">
        <v>9129</v>
      </c>
      <c r="F5761" s="79" t="s">
        <v>9</v>
      </c>
    </row>
    <row r="5762" spans="1:6" ht="409.6" hidden="1" customHeight="1" x14ac:dyDescent="0.2"/>
    <row r="5763" spans="1:6" ht="12.75" customHeight="1" x14ac:dyDescent="0.2">
      <c r="A5763" s="80" t="s">
        <v>4871</v>
      </c>
      <c r="B5763" s="81" t="s">
        <v>4872</v>
      </c>
      <c r="C5763" s="82" t="s">
        <v>4870</v>
      </c>
      <c r="D5763" s="82" t="s">
        <v>4873</v>
      </c>
      <c r="E5763" s="82" t="s">
        <v>4874</v>
      </c>
      <c r="F5763" s="83" t="s">
        <v>4875</v>
      </c>
    </row>
    <row r="5764" spans="1:6" ht="409.6" hidden="1" customHeight="1" x14ac:dyDescent="0.2"/>
    <row r="5765" spans="1:6" ht="25.5" customHeight="1" x14ac:dyDescent="0.2">
      <c r="A5765" s="84" t="s">
        <v>8368</v>
      </c>
      <c r="B5765" s="85" t="s">
        <v>8369</v>
      </c>
      <c r="C5765" s="86" t="s">
        <v>9</v>
      </c>
      <c r="D5765" s="87">
        <v>1</v>
      </c>
      <c r="E5765" s="88">
        <v>500000</v>
      </c>
      <c r="F5765" s="89">
        <f>+D5765*E5765</f>
        <v>500000</v>
      </c>
    </row>
    <row r="5766" spans="1:6" ht="409.6" hidden="1" customHeight="1" x14ac:dyDescent="0.2"/>
    <row r="5767" spans="1:6" ht="25.5" customHeight="1" thickBot="1" x14ac:dyDescent="0.25">
      <c r="A5767" s="84" t="s">
        <v>5154</v>
      </c>
      <c r="B5767" s="85" t="s">
        <v>5155</v>
      </c>
      <c r="C5767" s="86" t="s">
        <v>106</v>
      </c>
      <c r="D5767" s="87">
        <v>0.08</v>
      </c>
      <c r="E5767" s="88">
        <v>405694</v>
      </c>
      <c r="F5767" s="89">
        <f>+D5767*E5767</f>
        <v>32455.52</v>
      </c>
    </row>
    <row r="5768" spans="1:6" ht="409.6" hidden="1" customHeight="1" x14ac:dyDescent="0.2"/>
    <row r="5769" spans="1:6" ht="13.5" customHeight="1" thickBot="1" x14ac:dyDescent="0.25">
      <c r="A5769" s="90" t="s">
        <v>4883</v>
      </c>
      <c r="B5769" s="91"/>
      <c r="C5769" s="92">
        <v>93.830136677310406</v>
      </c>
      <c r="D5769" s="91"/>
      <c r="E5769" s="93" t="s">
        <v>4884</v>
      </c>
      <c r="F5769" s="94">
        <f>SUM(F5765:F5767)</f>
        <v>532455.52</v>
      </c>
    </row>
    <row r="5770" spans="1:6" ht="0.2" customHeight="1" x14ac:dyDescent="0.2"/>
    <row r="5771" spans="1:6" ht="12.75" customHeight="1" x14ac:dyDescent="0.2">
      <c r="A5771" s="80" t="s">
        <v>4871</v>
      </c>
      <c r="B5771" s="81" t="s">
        <v>4885</v>
      </c>
      <c r="C5771" s="82" t="s">
        <v>4870</v>
      </c>
      <c r="D5771" s="82" t="s">
        <v>4873</v>
      </c>
      <c r="E5771" s="82" t="s">
        <v>4874</v>
      </c>
      <c r="F5771" s="83" t="s">
        <v>4875</v>
      </c>
    </row>
    <row r="5772" spans="1:6" ht="409.6" hidden="1" customHeight="1" x14ac:dyDescent="0.2"/>
    <row r="5773" spans="1:6" ht="25.5" customHeight="1" thickBot="1" x14ac:dyDescent="0.25">
      <c r="A5773" s="84" t="s">
        <v>5284</v>
      </c>
      <c r="B5773" s="85" t="s">
        <v>5285</v>
      </c>
      <c r="C5773" s="86" t="s">
        <v>4888</v>
      </c>
      <c r="D5773" s="87">
        <v>0.15</v>
      </c>
      <c r="E5773" s="88">
        <v>222303</v>
      </c>
      <c r="F5773" s="89">
        <f>+D5773*E5773</f>
        <v>33345.449999999997</v>
      </c>
    </row>
    <row r="5774" spans="1:6" ht="409.6" hidden="1" customHeight="1" x14ac:dyDescent="0.2"/>
    <row r="5775" spans="1:6" ht="13.5" customHeight="1" thickBot="1" x14ac:dyDescent="0.25">
      <c r="A5775" s="90" t="s">
        <v>4893</v>
      </c>
      <c r="B5775" s="91"/>
      <c r="C5775" s="92">
        <v>5.8761022647973098</v>
      </c>
      <c r="D5775" s="91"/>
      <c r="E5775" s="93" t="s">
        <v>4884</v>
      </c>
      <c r="F5775" s="94">
        <f>SUM(F5773)</f>
        <v>33345.449999999997</v>
      </c>
    </row>
    <row r="5776" spans="1:6" ht="0.2" customHeight="1" x14ac:dyDescent="0.2"/>
    <row r="5777" spans="1:6" ht="12.75" customHeight="1" x14ac:dyDescent="0.2">
      <c r="A5777" s="80" t="s">
        <v>4871</v>
      </c>
      <c r="B5777" s="81" t="s">
        <v>4894</v>
      </c>
      <c r="C5777" s="82" t="s">
        <v>4870</v>
      </c>
      <c r="D5777" s="82" t="s">
        <v>4873</v>
      </c>
      <c r="E5777" s="82" t="s">
        <v>4874</v>
      </c>
      <c r="F5777" s="83" t="s">
        <v>4875</v>
      </c>
    </row>
    <row r="5778" spans="1:6" ht="409.6" hidden="1" customHeight="1" x14ac:dyDescent="0.2"/>
    <row r="5779" spans="1:6" ht="25.5" customHeight="1" thickBot="1" x14ac:dyDescent="0.25">
      <c r="A5779" s="84" t="s">
        <v>4895</v>
      </c>
      <c r="B5779" s="85" t="s">
        <v>4896</v>
      </c>
      <c r="C5779" s="86" t="s">
        <v>4897</v>
      </c>
      <c r="D5779" s="87">
        <v>0.05</v>
      </c>
      <c r="E5779" s="88">
        <v>33345</v>
      </c>
      <c r="F5779" s="89">
        <f>+D5779*E5779</f>
        <v>1667.25</v>
      </c>
    </row>
    <row r="5780" spans="1:6" ht="409.6" hidden="1" customHeight="1" x14ac:dyDescent="0.2"/>
    <row r="5781" spans="1:6" ht="13.5" customHeight="1" thickBot="1" x14ac:dyDescent="0.25">
      <c r="A5781" s="90" t="s">
        <v>4898</v>
      </c>
      <c r="B5781" s="91"/>
      <c r="C5781" s="92">
        <v>0.29376105789225099</v>
      </c>
      <c r="D5781" s="91"/>
      <c r="E5781" s="93" t="s">
        <v>4884</v>
      </c>
      <c r="F5781" s="94">
        <f>SUM(F5779)</f>
        <v>1667.25</v>
      </c>
    </row>
    <row r="5782" spans="1:6" ht="0.2" customHeight="1" thickBot="1" x14ac:dyDescent="0.25"/>
    <row r="5783" spans="1:6" ht="12.75" customHeight="1" thickBot="1" x14ac:dyDescent="0.3">
      <c r="A5783" s="135" t="s">
        <v>4909</v>
      </c>
      <c r="B5783" s="136"/>
      <c r="C5783" s="136"/>
      <c r="D5783" s="136"/>
      <c r="E5783" s="137"/>
      <c r="F5783" s="165">
        <f>SUM(F5781,F5775,F5769)</f>
        <v>567468.22</v>
      </c>
    </row>
    <row r="5784" spans="1:6" ht="12.75" customHeight="1" x14ac:dyDescent="0.2"/>
    <row r="5785" spans="1:6" ht="12.75" customHeight="1" x14ac:dyDescent="0.2"/>
    <row r="5786" spans="1:6" ht="409.6" hidden="1" customHeight="1" x14ac:dyDescent="0.2"/>
    <row r="5787" spans="1:6" ht="12.75" customHeight="1" x14ac:dyDescent="0.25">
      <c r="A5787" s="144" t="s">
        <v>4868</v>
      </c>
      <c r="B5787" s="145"/>
      <c r="C5787" s="145"/>
      <c r="D5787" s="145"/>
      <c r="E5787" s="146"/>
      <c r="F5787" s="147"/>
    </row>
    <row r="5788" spans="1:6" ht="12.75" customHeight="1" x14ac:dyDescent="0.2">
      <c r="A5788" s="138" t="s">
        <v>4858</v>
      </c>
      <c r="B5788" s="139"/>
      <c r="C5788" s="139"/>
      <c r="D5788" s="140"/>
      <c r="E5788" s="76" t="s">
        <v>4869</v>
      </c>
      <c r="F5788" s="77" t="s">
        <v>4870</v>
      </c>
    </row>
    <row r="5789" spans="1:6" ht="12.75" customHeight="1" x14ac:dyDescent="0.2">
      <c r="A5789" s="141"/>
      <c r="B5789" s="142"/>
      <c r="C5789" s="142"/>
      <c r="D5789" s="143"/>
      <c r="E5789" s="78" t="s">
        <v>9130</v>
      </c>
      <c r="F5789" s="79" t="s">
        <v>9</v>
      </c>
    </row>
    <row r="5790" spans="1:6" ht="409.6" hidden="1" customHeight="1" x14ac:dyDescent="0.2"/>
    <row r="5791" spans="1:6" ht="12.75" customHeight="1" x14ac:dyDescent="0.2">
      <c r="A5791" s="80" t="s">
        <v>4871</v>
      </c>
      <c r="B5791" s="81" t="s">
        <v>4872</v>
      </c>
      <c r="C5791" s="82" t="s">
        <v>4870</v>
      </c>
      <c r="D5791" s="82" t="s">
        <v>4873</v>
      </c>
      <c r="E5791" s="82" t="s">
        <v>4874</v>
      </c>
      <c r="F5791" s="83" t="s">
        <v>4875</v>
      </c>
    </row>
    <row r="5792" spans="1:6" ht="409.6" hidden="1" customHeight="1" x14ac:dyDescent="0.2"/>
    <row r="5793" spans="1:6" ht="25.5" customHeight="1" x14ac:dyDescent="0.2">
      <c r="A5793" s="84" t="s">
        <v>5154</v>
      </c>
      <c r="B5793" s="85" t="s">
        <v>5155</v>
      </c>
      <c r="C5793" s="86" t="s">
        <v>106</v>
      </c>
      <c r="D5793" s="87">
        <v>7.6799999999999993E-2</v>
      </c>
      <c r="E5793" s="88">
        <v>405694</v>
      </c>
      <c r="F5793" s="89">
        <f>+D5793*E5793</f>
        <v>31157.299199999998</v>
      </c>
    </row>
    <row r="5794" spans="1:6" ht="409.6" hidden="1" customHeight="1" x14ac:dyDescent="0.2"/>
    <row r="5795" spans="1:6" ht="25.5" customHeight="1" thickBot="1" x14ac:dyDescent="0.25">
      <c r="A5795" s="84" t="s">
        <v>8370</v>
      </c>
      <c r="B5795" s="85" t="s">
        <v>8371</v>
      </c>
      <c r="C5795" s="86" t="s">
        <v>9</v>
      </c>
      <c r="D5795" s="87">
        <v>1</v>
      </c>
      <c r="E5795" s="88">
        <v>350000</v>
      </c>
      <c r="F5795" s="89">
        <f>+D5795*E5795</f>
        <v>350000</v>
      </c>
    </row>
    <row r="5796" spans="1:6" ht="409.6" hidden="1" customHeight="1" x14ac:dyDescent="0.2"/>
    <row r="5797" spans="1:6" ht="13.5" customHeight="1" thickBot="1" x14ac:dyDescent="0.25">
      <c r="A5797" s="90" t="s">
        <v>4883</v>
      </c>
      <c r="B5797" s="91"/>
      <c r="C5797" s="92">
        <v>85.882535848512404</v>
      </c>
      <c r="D5797" s="91"/>
      <c r="E5797" s="93" t="s">
        <v>4884</v>
      </c>
      <c r="F5797" s="94">
        <f>SUM(F5793:F5795)</f>
        <v>381157.29920000001</v>
      </c>
    </row>
    <row r="5798" spans="1:6" ht="0.2" customHeight="1" x14ac:dyDescent="0.2"/>
    <row r="5799" spans="1:6" ht="12.75" customHeight="1" x14ac:dyDescent="0.2">
      <c r="A5799" s="80" t="s">
        <v>4871</v>
      </c>
      <c r="B5799" s="81" t="s">
        <v>4885</v>
      </c>
      <c r="C5799" s="82" t="s">
        <v>4870</v>
      </c>
      <c r="D5799" s="82" t="s">
        <v>4873</v>
      </c>
      <c r="E5799" s="82" t="s">
        <v>4874</v>
      </c>
      <c r="F5799" s="83" t="s">
        <v>4875</v>
      </c>
    </row>
    <row r="5800" spans="1:6" ht="409.6" hidden="1" customHeight="1" x14ac:dyDescent="0.2"/>
    <row r="5801" spans="1:6" ht="25.5" customHeight="1" thickBot="1" x14ac:dyDescent="0.25">
      <c r="A5801" s="84" t="s">
        <v>4947</v>
      </c>
      <c r="B5801" s="85" t="s">
        <v>4948</v>
      </c>
      <c r="C5801" s="86" t="s">
        <v>4888</v>
      </c>
      <c r="D5801" s="87">
        <v>0.3</v>
      </c>
      <c r="E5801" s="88">
        <v>198902</v>
      </c>
      <c r="F5801" s="89">
        <f>+D5801*E5801</f>
        <v>59670.6</v>
      </c>
    </row>
    <row r="5802" spans="1:6" ht="409.6" hidden="1" customHeight="1" x14ac:dyDescent="0.2"/>
    <row r="5803" spans="1:6" ht="13.5" customHeight="1" thickBot="1" x14ac:dyDescent="0.25">
      <c r="A5803" s="90" t="s">
        <v>4893</v>
      </c>
      <c r="B5803" s="91"/>
      <c r="C5803" s="92">
        <v>13.4451073878129</v>
      </c>
      <c r="D5803" s="91"/>
      <c r="E5803" s="93" t="s">
        <v>4884</v>
      </c>
      <c r="F5803" s="94">
        <f>SUM(F5801)</f>
        <v>59670.6</v>
      </c>
    </row>
    <row r="5804" spans="1:6" ht="0.2" customHeight="1" x14ac:dyDescent="0.2"/>
    <row r="5805" spans="1:6" ht="12.75" customHeight="1" x14ac:dyDescent="0.2">
      <c r="A5805" s="80" t="s">
        <v>4871</v>
      </c>
      <c r="B5805" s="81" t="s">
        <v>4894</v>
      </c>
      <c r="C5805" s="82" t="s">
        <v>4870</v>
      </c>
      <c r="D5805" s="82" t="s">
        <v>4873</v>
      </c>
      <c r="E5805" s="82" t="s">
        <v>4874</v>
      </c>
      <c r="F5805" s="83" t="s">
        <v>4875</v>
      </c>
    </row>
    <row r="5806" spans="1:6" ht="409.6" hidden="1" customHeight="1" x14ac:dyDescent="0.2"/>
    <row r="5807" spans="1:6" ht="25.5" customHeight="1" thickBot="1" x14ac:dyDescent="0.25">
      <c r="A5807" s="84" t="s">
        <v>4895</v>
      </c>
      <c r="B5807" s="85" t="s">
        <v>4896</v>
      </c>
      <c r="C5807" s="86" t="s">
        <v>4897</v>
      </c>
      <c r="D5807" s="87">
        <v>0.05</v>
      </c>
      <c r="E5807" s="88">
        <v>59671</v>
      </c>
      <c r="F5807" s="89">
        <f>+D5807*E5807</f>
        <v>2983.55</v>
      </c>
    </row>
    <row r="5808" spans="1:6" ht="409.6" hidden="1" customHeight="1" x14ac:dyDescent="0.2"/>
    <row r="5809" spans="1:6" ht="13.5" customHeight="1" thickBot="1" x14ac:dyDescent="0.25">
      <c r="A5809" s="90" t="s">
        <v>4898</v>
      </c>
      <c r="B5809" s="91"/>
      <c r="C5809" s="92">
        <v>0.67235676367470898</v>
      </c>
      <c r="D5809" s="91"/>
      <c r="E5809" s="93" t="s">
        <v>4884</v>
      </c>
      <c r="F5809" s="94">
        <f>SUM(F5807)</f>
        <v>2983.55</v>
      </c>
    </row>
    <row r="5810" spans="1:6" ht="0.2" customHeight="1" thickBot="1" x14ac:dyDescent="0.25"/>
    <row r="5811" spans="1:6" ht="12.75" customHeight="1" thickBot="1" x14ac:dyDescent="0.3">
      <c r="A5811" s="135" t="s">
        <v>4909</v>
      </c>
      <c r="B5811" s="136"/>
      <c r="C5811" s="136"/>
      <c r="D5811" s="136"/>
      <c r="E5811" s="137"/>
      <c r="F5811" s="165">
        <f>SUM(F5797,F5803,F5809)</f>
        <v>443811.44919999997</v>
      </c>
    </row>
    <row r="5812" spans="1:6" ht="409.6" hidden="1" customHeight="1" x14ac:dyDescent="0.2"/>
    <row r="5813" spans="1:6" ht="12.75" customHeight="1" x14ac:dyDescent="0.2"/>
    <row r="5814" spans="1:6" ht="12.75" customHeight="1" x14ac:dyDescent="0.2"/>
    <row r="5815" spans="1:6" ht="409.6" hidden="1" customHeight="1" x14ac:dyDescent="0.2"/>
    <row r="5816" spans="1:6" ht="12.75" customHeight="1" x14ac:dyDescent="0.25">
      <c r="A5816" s="144" t="s">
        <v>4868</v>
      </c>
      <c r="B5816" s="145"/>
      <c r="C5816" s="145"/>
      <c r="D5816" s="145"/>
      <c r="E5816" s="146"/>
      <c r="F5816" s="147"/>
    </row>
    <row r="5817" spans="1:6" ht="12.75" customHeight="1" x14ac:dyDescent="0.2">
      <c r="A5817" s="138" t="s">
        <v>4859</v>
      </c>
      <c r="B5817" s="139"/>
      <c r="C5817" s="139"/>
      <c r="D5817" s="140"/>
      <c r="E5817" s="76" t="s">
        <v>4869</v>
      </c>
      <c r="F5817" s="77" t="s">
        <v>4870</v>
      </c>
    </row>
    <row r="5818" spans="1:6" ht="12.75" customHeight="1" x14ac:dyDescent="0.2">
      <c r="A5818" s="141"/>
      <c r="B5818" s="142"/>
      <c r="C5818" s="142"/>
      <c r="D5818" s="143"/>
      <c r="E5818" s="78" t="s">
        <v>9131</v>
      </c>
      <c r="F5818" s="79" t="s">
        <v>9</v>
      </c>
    </row>
    <row r="5819" spans="1:6" ht="409.6" hidden="1" customHeight="1" x14ac:dyDescent="0.2"/>
    <row r="5820" spans="1:6" ht="12.75" customHeight="1" x14ac:dyDescent="0.2">
      <c r="A5820" s="80" t="s">
        <v>4871</v>
      </c>
      <c r="B5820" s="81" t="s">
        <v>4872</v>
      </c>
      <c r="C5820" s="82" t="s">
        <v>4870</v>
      </c>
      <c r="D5820" s="82" t="s">
        <v>4873</v>
      </c>
      <c r="E5820" s="82" t="s">
        <v>4874</v>
      </c>
      <c r="F5820" s="83" t="s">
        <v>4875</v>
      </c>
    </row>
    <row r="5821" spans="1:6" ht="409.6" hidden="1" customHeight="1" x14ac:dyDescent="0.2"/>
    <row r="5822" spans="1:6" ht="25.5" customHeight="1" x14ac:dyDescent="0.2">
      <c r="A5822" s="84" t="s">
        <v>8372</v>
      </c>
      <c r="B5822" s="85" t="s">
        <v>8373</v>
      </c>
      <c r="C5822" s="86" t="s">
        <v>9</v>
      </c>
      <c r="D5822" s="87">
        <v>1</v>
      </c>
      <c r="E5822" s="88">
        <v>217055</v>
      </c>
      <c r="F5822" s="89">
        <f>+D5822*E5822</f>
        <v>217055</v>
      </c>
    </row>
    <row r="5823" spans="1:6" ht="409.6" hidden="1" customHeight="1" x14ac:dyDescent="0.2"/>
    <row r="5824" spans="1:6" ht="25.5" customHeight="1" thickBot="1" x14ac:dyDescent="0.25">
      <c r="A5824" s="84" t="s">
        <v>5760</v>
      </c>
      <c r="B5824" s="85" t="s">
        <v>5761</v>
      </c>
      <c r="C5824" s="86" t="s">
        <v>106</v>
      </c>
      <c r="D5824" s="87">
        <v>1.485E-2</v>
      </c>
      <c r="E5824" s="88">
        <v>378438</v>
      </c>
      <c r="F5824" s="89">
        <f>+D5824*E5824</f>
        <v>5619.8042999999998</v>
      </c>
    </row>
    <row r="5825" spans="1:6" ht="409.6" hidden="1" customHeight="1" x14ac:dyDescent="0.2"/>
    <row r="5826" spans="1:6" ht="13.5" customHeight="1" thickBot="1" x14ac:dyDescent="0.25">
      <c r="A5826" s="90" t="s">
        <v>4883</v>
      </c>
      <c r="B5826" s="91"/>
      <c r="C5826" s="92">
        <v>82.668483325227697</v>
      </c>
      <c r="D5826" s="91"/>
      <c r="E5826" s="93" t="s">
        <v>4884</v>
      </c>
      <c r="F5826" s="94">
        <f>SUM(F5822:F5824)</f>
        <v>222674.80429999999</v>
      </c>
    </row>
    <row r="5827" spans="1:6" ht="0.2" customHeight="1" x14ac:dyDescent="0.2"/>
    <row r="5828" spans="1:6" ht="12.75" customHeight="1" x14ac:dyDescent="0.2">
      <c r="A5828" s="80" t="s">
        <v>4871</v>
      </c>
      <c r="B5828" s="81" t="s">
        <v>4885</v>
      </c>
      <c r="C5828" s="82" t="s">
        <v>4870</v>
      </c>
      <c r="D5828" s="82" t="s">
        <v>4873</v>
      </c>
      <c r="E5828" s="82" t="s">
        <v>4874</v>
      </c>
      <c r="F5828" s="83" t="s">
        <v>4875</v>
      </c>
    </row>
    <row r="5829" spans="1:6" ht="409.6" hidden="1" customHeight="1" x14ac:dyDescent="0.2"/>
    <row r="5830" spans="1:6" ht="25.5" customHeight="1" thickBot="1" x14ac:dyDescent="0.25">
      <c r="A5830" s="84" t="s">
        <v>5284</v>
      </c>
      <c r="B5830" s="85" t="s">
        <v>5285</v>
      </c>
      <c r="C5830" s="86" t="s">
        <v>4888</v>
      </c>
      <c r="D5830" s="87">
        <v>0.2</v>
      </c>
      <c r="E5830" s="88">
        <v>222303</v>
      </c>
      <c r="F5830" s="89">
        <f>+D5830*E5830</f>
        <v>44460.600000000006</v>
      </c>
    </row>
    <row r="5831" spans="1:6" ht="409.6" hidden="1" customHeight="1" x14ac:dyDescent="0.2"/>
    <row r="5832" spans="1:6" ht="13.5" customHeight="1" thickBot="1" x14ac:dyDescent="0.25">
      <c r="A5832" s="90" t="s">
        <v>4893</v>
      </c>
      <c r="B5832" s="91"/>
      <c r="C5832" s="92">
        <v>16.5062240355808</v>
      </c>
      <c r="D5832" s="91"/>
      <c r="E5832" s="93" t="s">
        <v>4884</v>
      </c>
      <c r="F5832" s="94">
        <f>SUM(F5830)</f>
        <v>44460.600000000006</v>
      </c>
    </row>
    <row r="5833" spans="1:6" ht="0.2" customHeight="1" x14ac:dyDescent="0.2"/>
    <row r="5834" spans="1:6" ht="12.75" customHeight="1" x14ac:dyDescent="0.2">
      <c r="A5834" s="80" t="s">
        <v>4871</v>
      </c>
      <c r="B5834" s="81" t="s">
        <v>4894</v>
      </c>
      <c r="C5834" s="82" t="s">
        <v>4870</v>
      </c>
      <c r="D5834" s="82" t="s">
        <v>4873</v>
      </c>
      <c r="E5834" s="82" t="s">
        <v>4874</v>
      </c>
      <c r="F5834" s="83" t="s">
        <v>4875</v>
      </c>
    </row>
    <row r="5835" spans="1:6" ht="409.6" hidden="1" customHeight="1" x14ac:dyDescent="0.2"/>
    <row r="5836" spans="1:6" ht="25.5" customHeight="1" thickBot="1" x14ac:dyDescent="0.25">
      <c r="A5836" s="84" t="s">
        <v>4895</v>
      </c>
      <c r="B5836" s="85" t="s">
        <v>4896</v>
      </c>
      <c r="C5836" s="86" t="s">
        <v>4897</v>
      </c>
      <c r="D5836" s="87">
        <v>0.05</v>
      </c>
      <c r="E5836" s="88">
        <v>44461</v>
      </c>
      <c r="F5836" s="89">
        <f>+D5836*E5836</f>
        <v>2223.0500000000002</v>
      </c>
    </row>
    <row r="5837" spans="1:6" ht="409.6" hidden="1" customHeight="1" x14ac:dyDescent="0.2"/>
    <row r="5838" spans="1:6" ht="13.5" customHeight="1" thickBot="1" x14ac:dyDescent="0.25">
      <c r="A5838" s="90" t="s">
        <v>4898</v>
      </c>
      <c r="B5838" s="91"/>
      <c r="C5838" s="92">
        <v>0.82529263919156204</v>
      </c>
      <c r="D5838" s="91"/>
      <c r="E5838" s="93" t="s">
        <v>4884</v>
      </c>
      <c r="F5838" s="94">
        <f>SUM(F5836)</f>
        <v>2223.0500000000002</v>
      </c>
    </row>
    <row r="5839" spans="1:6" ht="0.2" customHeight="1" thickBot="1" x14ac:dyDescent="0.25"/>
    <row r="5840" spans="1:6" ht="12.75" customHeight="1" thickBot="1" x14ac:dyDescent="0.3">
      <c r="A5840" s="135" t="s">
        <v>4909</v>
      </c>
      <c r="B5840" s="136"/>
      <c r="C5840" s="136"/>
      <c r="D5840" s="136"/>
      <c r="E5840" s="137"/>
      <c r="F5840" s="165">
        <f>SUM(F5826,F5832,F5838)</f>
        <v>269358.45429999998</v>
      </c>
    </row>
    <row r="5841" spans="1:6" ht="12.75" customHeight="1" x14ac:dyDescent="0.2"/>
    <row r="5842" spans="1:6" ht="12.75" customHeight="1" x14ac:dyDescent="0.2"/>
    <row r="5843" spans="1:6" ht="409.6" hidden="1" customHeight="1" x14ac:dyDescent="0.2"/>
    <row r="5844" spans="1:6" ht="12.75" customHeight="1" x14ac:dyDescent="0.25">
      <c r="A5844" s="144" t="s">
        <v>4868</v>
      </c>
      <c r="B5844" s="145"/>
      <c r="C5844" s="145"/>
      <c r="D5844" s="145"/>
      <c r="E5844" s="146"/>
      <c r="F5844" s="147"/>
    </row>
    <row r="5845" spans="1:6" ht="12.75" customHeight="1" x14ac:dyDescent="0.2">
      <c r="A5845" s="138" t="s">
        <v>4860</v>
      </c>
      <c r="B5845" s="139"/>
      <c r="C5845" s="139"/>
      <c r="D5845" s="140"/>
      <c r="E5845" s="76" t="s">
        <v>4869</v>
      </c>
      <c r="F5845" s="77" t="s">
        <v>4870</v>
      </c>
    </row>
    <row r="5846" spans="1:6" ht="12.75" customHeight="1" x14ac:dyDescent="0.2">
      <c r="A5846" s="141"/>
      <c r="B5846" s="142"/>
      <c r="C5846" s="142"/>
      <c r="D5846" s="143"/>
      <c r="E5846" s="78" t="s">
        <v>9132</v>
      </c>
      <c r="F5846" s="79" t="s">
        <v>9</v>
      </c>
    </row>
    <row r="5847" spans="1:6" ht="409.6" hidden="1" customHeight="1" x14ac:dyDescent="0.2"/>
    <row r="5848" spans="1:6" ht="12.75" customHeight="1" x14ac:dyDescent="0.2">
      <c r="A5848" s="80" t="s">
        <v>4871</v>
      </c>
      <c r="B5848" s="81" t="s">
        <v>4872</v>
      </c>
      <c r="C5848" s="82" t="s">
        <v>4870</v>
      </c>
      <c r="D5848" s="82" t="s">
        <v>4873</v>
      </c>
      <c r="E5848" s="82" t="s">
        <v>4874</v>
      </c>
      <c r="F5848" s="83" t="s">
        <v>4875</v>
      </c>
    </row>
    <row r="5849" spans="1:6" ht="409.6" hidden="1" customHeight="1" x14ac:dyDescent="0.2"/>
    <row r="5850" spans="1:6" ht="25.5" customHeight="1" thickBot="1" x14ac:dyDescent="0.25">
      <c r="A5850" s="84" t="s">
        <v>8374</v>
      </c>
      <c r="B5850" s="85" t="s">
        <v>8375</v>
      </c>
      <c r="C5850" s="86" t="s">
        <v>9</v>
      </c>
      <c r="D5850" s="87">
        <v>1</v>
      </c>
      <c r="E5850" s="88">
        <v>145058</v>
      </c>
      <c r="F5850" s="89">
        <f>+D5850*E5850</f>
        <v>145058</v>
      </c>
    </row>
    <row r="5851" spans="1:6" ht="409.6" hidden="1" customHeight="1" x14ac:dyDescent="0.2"/>
    <row r="5852" spans="1:6" ht="13.5" customHeight="1" thickBot="1" x14ac:dyDescent="0.25">
      <c r="A5852" s="90" t="s">
        <v>4883</v>
      </c>
      <c r="B5852" s="91"/>
      <c r="C5852" s="92">
        <v>76.103585406545406</v>
      </c>
      <c r="D5852" s="91"/>
      <c r="E5852" s="93" t="s">
        <v>4884</v>
      </c>
      <c r="F5852" s="94">
        <f>SUM(F5850)</f>
        <v>145058</v>
      </c>
    </row>
    <row r="5853" spans="1:6" ht="0.2" customHeight="1" x14ac:dyDescent="0.2"/>
    <row r="5854" spans="1:6" ht="12.75" customHeight="1" x14ac:dyDescent="0.2">
      <c r="A5854" s="80" t="s">
        <v>4871</v>
      </c>
      <c r="B5854" s="81" t="s">
        <v>4885</v>
      </c>
      <c r="C5854" s="82" t="s">
        <v>4870</v>
      </c>
      <c r="D5854" s="82" t="s">
        <v>4873</v>
      </c>
      <c r="E5854" s="82" t="s">
        <v>4874</v>
      </c>
      <c r="F5854" s="83" t="s">
        <v>4875</v>
      </c>
    </row>
    <row r="5855" spans="1:6" ht="409.6" hidden="1" customHeight="1" x14ac:dyDescent="0.2"/>
    <row r="5856" spans="1:6" ht="25.5" customHeight="1" thickBot="1" x14ac:dyDescent="0.25">
      <c r="A5856" s="84" t="s">
        <v>4935</v>
      </c>
      <c r="B5856" s="85" t="s">
        <v>4936</v>
      </c>
      <c r="C5856" s="86" t="s">
        <v>4888</v>
      </c>
      <c r="D5856" s="87">
        <v>0.21138000000000001</v>
      </c>
      <c r="E5856" s="88">
        <v>198902</v>
      </c>
      <c r="F5856" s="89">
        <f>+D5856*E5856</f>
        <v>42043.904760000005</v>
      </c>
    </row>
    <row r="5857" spans="1:6" ht="409.6" hidden="1" customHeight="1" x14ac:dyDescent="0.2"/>
    <row r="5858" spans="1:6" ht="13.5" customHeight="1" thickBot="1" x14ac:dyDescent="0.25">
      <c r="A5858" s="90" t="s">
        <v>4893</v>
      </c>
      <c r="B5858" s="91"/>
      <c r="C5858" s="92">
        <v>22.058067427048499</v>
      </c>
      <c r="D5858" s="91"/>
      <c r="E5858" s="93" t="s">
        <v>4884</v>
      </c>
      <c r="F5858" s="94">
        <f>SUM(F5856)</f>
        <v>42043.904760000005</v>
      </c>
    </row>
    <row r="5859" spans="1:6" ht="0.2" customHeight="1" x14ac:dyDescent="0.2"/>
    <row r="5860" spans="1:6" ht="12.75" customHeight="1" x14ac:dyDescent="0.2">
      <c r="A5860" s="80" t="s">
        <v>4871</v>
      </c>
      <c r="B5860" s="81" t="s">
        <v>4894</v>
      </c>
      <c r="C5860" s="82" t="s">
        <v>4870</v>
      </c>
      <c r="D5860" s="82" t="s">
        <v>4873</v>
      </c>
      <c r="E5860" s="82" t="s">
        <v>4874</v>
      </c>
      <c r="F5860" s="83" t="s">
        <v>4875</v>
      </c>
    </row>
    <row r="5861" spans="1:6" ht="409.6" hidden="1" customHeight="1" x14ac:dyDescent="0.2"/>
    <row r="5862" spans="1:6" ht="25.5" customHeight="1" thickBot="1" x14ac:dyDescent="0.25">
      <c r="A5862" s="84" t="s">
        <v>4895</v>
      </c>
      <c r="B5862" s="85" t="s">
        <v>4896</v>
      </c>
      <c r="C5862" s="86" t="s">
        <v>4897</v>
      </c>
      <c r="D5862" s="87">
        <v>0.05</v>
      </c>
      <c r="E5862" s="88">
        <v>42044</v>
      </c>
      <c r="F5862" s="89">
        <f>+D5862*E5862</f>
        <v>2102.2000000000003</v>
      </c>
    </row>
    <row r="5863" spans="1:6" ht="409.6" hidden="1" customHeight="1" x14ac:dyDescent="0.2"/>
    <row r="5864" spans="1:6" ht="13.5" customHeight="1" thickBot="1" x14ac:dyDescent="0.25">
      <c r="A5864" s="90" t="s">
        <v>4898</v>
      </c>
      <c r="B5864" s="91"/>
      <c r="C5864" s="92">
        <v>1.1027984428611901</v>
      </c>
      <c r="D5864" s="91"/>
      <c r="E5864" s="93" t="s">
        <v>4884</v>
      </c>
      <c r="F5864" s="94">
        <f>SUM(F5862)</f>
        <v>2102.2000000000003</v>
      </c>
    </row>
    <row r="5865" spans="1:6" ht="0.2" customHeight="1" x14ac:dyDescent="0.2"/>
    <row r="5866" spans="1:6" ht="12.75" customHeight="1" x14ac:dyDescent="0.2">
      <c r="A5866" s="80" t="s">
        <v>4871</v>
      </c>
      <c r="B5866" s="81" t="s">
        <v>4905</v>
      </c>
      <c r="C5866" s="82" t="s">
        <v>4870</v>
      </c>
      <c r="D5866" s="82" t="s">
        <v>4873</v>
      </c>
      <c r="E5866" s="82" t="s">
        <v>4874</v>
      </c>
      <c r="F5866" s="83" t="s">
        <v>4875</v>
      </c>
    </row>
    <row r="5867" spans="1:6" ht="409.6" hidden="1" customHeight="1" x14ac:dyDescent="0.2"/>
    <row r="5868" spans="1:6" ht="25.5" customHeight="1" thickBot="1" x14ac:dyDescent="0.25">
      <c r="A5868" s="84" t="s">
        <v>4920</v>
      </c>
      <c r="B5868" s="85" t="s">
        <v>4921</v>
      </c>
      <c r="C5868" s="86" t="s">
        <v>106</v>
      </c>
      <c r="D5868" s="87">
        <v>9.9220000000000003E-2</v>
      </c>
      <c r="E5868" s="88">
        <v>14128</v>
      </c>
      <c r="F5868" s="89">
        <f>+D5868*E5868</f>
        <v>1401.78016</v>
      </c>
    </row>
    <row r="5869" spans="1:6" ht="409.6" hidden="1" customHeight="1" x14ac:dyDescent="0.2"/>
    <row r="5870" spans="1:6" ht="13.5" customHeight="1" thickBot="1" x14ac:dyDescent="0.25">
      <c r="A5870" s="90" t="s">
        <v>4908</v>
      </c>
      <c r="B5870" s="91"/>
      <c r="C5870" s="92">
        <v>0.73554872354490397</v>
      </c>
      <c r="D5870" s="91"/>
      <c r="E5870" s="93" t="s">
        <v>4884</v>
      </c>
      <c r="F5870" s="94">
        <f>SUM(F5868)</f>
        <v>1401.78016</v>
      </c>
    </row>
    <row r="5871" spans="1:6" ht="0.2" customHeight="1" thickBot="1" x14ac:dyDescent="0.25"/>
    <row r="5872" spans="1:6" ht="12.75" customHeight="1" thickBot="1" x14ac:dyDescent="0.3">
      <c r="A5872" s="135" t="s">
        <v>4909</v>
      </c>
      <c r="B5872" s="136"/>
      <c r="C5872" s="136"/>
      <c r="D5872" s="136"/>
      <c r="E5872" s="137"/>
      <c r="F5872" s="165">
        <f>SUM(F5870,F5864,F5858,F5852)</f>
        <v>190605.88492000001</v>
      </c>
    </row>
    <row r="5873" spans="1:6" ht="12.75" customHeight="1" x14ac:dyDescent="0.2"/>
    <row r="5874" spans="1:6" ht="12.75" customHeight="1" x14ac:dyDescent="0.2"/>
    <row r="5875" spans="1:6" ht="409.6" hidden="1" customHeight="1" x14ac:dyDescent="0.2"/>
    <row r="5876" spans="1:6" ht="12.75" customHeight="1" x14ac:dyDescent="0.25">
      <c r="A5876" s="144" t="s">
        <v>4868</v>
      </c>
      <c r="B5876" s="145"/>
      <c r="C5876" s="145"/>
      <c r="D5876" s="145"/>
      <c r="E5876" s="146"/>
      <c r="F5876" s="147"/>
    </row>
    <row r="5877" spans="1:6" ht="12.75" customHeight="1" x14ac:dyDescent="0.2">
      <c r="A5877" s="138" t="s">
        <v>4861</v>
      </c>
      <c r="B5877" s="139"/>
      <c r="C5877" s="139"/>
      <c r="D5877" s="140"/>
      <c r="E5877" s="76" t="s">
        <v>4869</v>
      </c>
      <c r="F5877" s="77" t="s">
        <v>4870</v>
      </c>
    </row>
    <row r="5878" spans="1:6" ht="12.75" customHeight="1" x14ac:dyDescent="0.2">
      <c r="A5878" s="141"/>
      <c r="B5878" s="142"/>
      <c r="C5878" s="142"/>
      <c r="D5878" s="143"/>
      <c r="E5878" s="78" t="s">
        <v>9133</v>
      </c>
      <c r="F5878" s="79" t="s">
        <v>9</v>
      </c>
    </row>
    <row r="5879" spans="1:6" ht="409.6" hidden="1" customHeight="1" x14ac:dyDescent="0.2"/>
    <row r="5880" spans="1:6" ht="12.75" customHeight="1" x14ac:dyDescent="0.2">
      <c r="A5880" s="80" t="s">
        <v>4871</v>
      </c>
      <c r="B5880" s="81" t="s">
        <v>4872</v>
      </c>
      <c r="C5880" s="82" t="s">
        <v>4870</v>
      </c>
      <c r="D5880" s="82" t="s">
        <v>4873</v>
      </c>
      <c r="E5880" s="82" t="s">
        <v>4874</v>
      </c>
      <c r="F5880" s="83" t="s">
        <v>4875</v>
      </c>
    </row>
    <row r="5881" spans="1:6" ht="409.6" hidden="1" customHeight="1" x14ac:dyDescent="0.2"/>
    <row r="5882" spans="1:6" ht="25.5" customHeight="1" thickBot="1" x14ac:dyDescent="0.25">
      <c r="A5882" s="84" t="s">
        <v>8376</v>
      </c>
      <c r="B5882" s="85" t="s">
        <v>8377</v>
      </c>
      <c r="C5882" s="86" t="s">
        <v>9</v>
      </c>
      <c r="D5882" s="87">
        <v>1</v>
      </c>
      <c r="E5882" s="88">
        <v>235498</v>
      </c>
      <c r="F5882" s="89">
        <f>+D5882*E5882</f>
        <v>235498</v>
      </c>
    </row>
    <row r="5883" spans="1:6" ht="409.6" hidden="1" customHeight="1" x14ac:dyDescent="0.2"/>
    <row r="5884" spans="1:6" ht="13.5" customHeight="1" thickBot="1" x14ac:dyDescent="0.25">
      <c r="A5884" s="90" t="s">
        <v>4883</v>
      </c>
      <c r="B5884" s="91"/>
      <c r="C5884" s="92">
        <v>75.955825909703705</v>
      </c>
      <c r="D5884" s="91"/>
      <c r="E5884" s="93" t="s">
        <v>4884</v>
      </c>
      <c r="F5884" s="94">
        <f>SUM(F5882)</f>
        <v>235498</v>
      </c>
    </row>
    <row r="5885" spans="1:6" ht="0.2" customHeight="1" x14ac:dyDescent="0.2"/>
    <row r="5886" spans="1:6" ht="12.75" customHeight="1" x14ac:dyDescent="0.2">
      <c r="A5886" s="80" t="s">
        <v>4871</v>
      </c>
      <c r="B5886" s="81" t="s">
        <v>4885</v>
      </c>
      <c r="C5886" s="82" t="s">
        <v>4870</v>
      </c>
      <c r="D5886" s="82" t="s">
        <v>4873</v>
      </c>
      <c r="E5886" s="82" t="s">
        <v>4874</v>
      </c>
      <c r="F5886" s="83" t="s">
        <v>4875</v>
      </c>
    </row>
    <row r="5887" spans="1:6" ht="409.6" hidden="1" customHeight="1" x14ac:dyDescent="0.2"/>
    <row r="5888" spans="1:6" ht="25.5" customHeight="1" thickBot="1" x14ac:dyDescent="0.25">
      <c r="A5888" s="84" t="s">
        <v>4935</v>
      </c>
      <c r="B5888" s="85" t="s">
        <v>4936</v>
      </c>
      <c r="C5888" s="86" t="s">
        <v>4888</v>
      </c>
      <c r="D5888" s="87">
        <v>0.35017999999999999</v>
      </c>
      <c r="E5888" s="88">
        <v>198902</v>
      </c>
      <c r="F5888" s="89">
        <f>+D5888*E5888</f>
        <v>69651.502359999999</v>
      </c>
    </row>
    <row r="5889" spans="1:6" ht="409.6" hidden="1" customHeight="1" x14ac:dyDescent="0.2"/>
    <row r="5890" spans="1:6" ht="13.5" customHeight="1" thickBot="1" x14ac:dyDescent="0.25">
      <c r="A5890" s="90" t="s">
        <v>4893</v>
      </c>
      <c r="B5890" s="91"/>
      <c r="C5890" s="92">
        <v>22.465053572695702</v>
      </c>
      <c r="D5890" s="91"/>
      <c r="E5890" s="93" t="s">
        <v>4884</v>
      </c>
      <c r="F5890" s="94">
        <f>SUM(F5888)</f>
        <v>69651.502359999999</v>
      </c>
    </row>
    <row r="5891" spans="1:6" ht="0.2" customHeight="1" x14ac:dyDescent="0.2"/>
    <row r="5892" spans="1:6" ht="12.75" customHeight="1" x14ac:dyDescent="0.2">
      <c r="A5892" s="80" t="s">
        <v>4871</v>
      </c>
      <c r="B5892" s="81" t="s">
        <v>4894</v>
      </c>
      <c r="C5892" s="82" t="s">
        <v>4870</v>
      </c>
      <c r="D5892" s="82" t="s">
        <v>4873</v>
      </c>
      <c r="E5892" s="82" t="s">
        <v>4874</v>
      </c>
      <c r="F5892" s="83" t="s">
        <v>4875</v>
      </c>
    </row>
    <row r="5893" spans="1:6" ht="409.6" hidden="1" customHeight="1" x14ac:dyDescent="0.2"/>
    <row r="5894" spans="1:6" ht="25.5" customHeight="1" thickBot="1" x14ac:dyDescent="0.25">
      <c r="A5894" s="84" t="s">
        <v>4895</v>
      </c>
      <c r="B5894" s="85" t="s">
        <v>4896</v>
      </c>
      <c r="C5894" s="86" t="s">
        <v>4897</v>
      </c>
      <c r="D5894" s="87">
        <v>0.05</v>
      </c>
      <c r="E5894" s="88">
        <v>69652</v>
      </c>
      <c r="F5894" s="89">
        <f>+D5894*E5894</f>
        <v>3482.6000000000004</v>
      </c>
    </row>
    <row r="5895" spans="1:6" ht="409.6" hidden="1" customHeight="1" x14ac:dyDescent="0.2"/>
    <row r="5896" spans="1:6" ht="13.5" customHeight="1" thickBot="1" x14ac:dyDescent="0.25">
      <c r="A5896" s="90" t="s">
        <v>4898</v>
      </c>
      <c r="B5896" s="91"/>
      <c r="C5896" s="92">
        <v>1.1233816917489701</v>
      </c>
      <c r="D5896" s="91"/>
      <c r="E5896" s="93" t="s">
        <v>4884</v>
      </c>
      <c r="F5896" s="94">
        <f>SUM(F5894)</f>
        <v>3482.6000000000004</v>
      </c>
    </row>
    <row r="5897" spans="1:6" ht="0.2" customHeight="1" x14ac:dyDescent="0.2"/>
    <row r="5898" spans="1:6" ht="12.75" customHeight="1" x14ac:dyDescent="0.2">
      <c r="A5898" s="80" t="s">
        <v>4871</v>
      </c>
      <c r="B5898" s="81" t="s">
        <v>4905</v>
      </c>
      <c r="C5898" s="82" t="s">
        <v>4870</v>
      </c>
      <c r="D5898" s="82" t="s">
        <v>4873</v>
      </c>
      <c r="E5898" s="82" t="s">
        <v>4874</v>
      </c>
      <c r="F5898" s="83" t="s">
        <v>4875</v>
      </c>
    </row>
    <row r="5899" spans="1:6" ht="409.6" hidden="1" customHeight="1" x14ac:dyDescent="0.2"/>
    <row r="5900" spans="1:6" ht="25.5" customHeight="1" thickBot="1" x14ac:dyDescent="0.25">
      <c r="A5900" s="84" t="s">
        <v>4920</v>
      </c>
      <c r="B5900" s="85" t="s">
        <v>4921</v>
      </c>
      <c r="C5900" s="86" t="s">
        <v>106</v>
      </c>
      <c r="D5900" s="87">
        <v>0.1</v>
      </c>
      <c r="E5900" s="88">
        <v>14128</v>
      </c>
      <c r="F5900" s="89">
        <f>+D5900*E5900</f>
        <v>1412.8000000000002</v>
      </c>
    </row>
    <row r="5901" spans="1:6" ht="409.6" hidden="1" customHeight="1" x14ac:dyDescent="0.2"/>
    <row r="5902" spans="1:6" ht="13.5" customHeight="1" thickBot="1" x14ac:dyDescent="0.25">
      <c r="A5902" s="90" t="s">
        <v>4908</v>
      </c>
      <c r="B5902" s="91"/>
      <c r="C5902" s="92">
        <v>0.45573882585164799</v>
      </c>
      <c r="D5902" s="91"/>
      <c r="E5902" s="93" t="s">
        <v>4884</v>
      </c>
      <c r="F5902" s="94">
        <f>SUM(F5900)</f>
        <v>1412.8000000000002</v>
      </c>
    </row>
    <row r="5903" spans="1:6" ht="0.2" customHeight="1" thickBot="1" x14ac:dyDescent="0.25"/>
    <row r="5904" spans="1:6" ht="12.75" customHeight="1" thickBot="1" x14ac:dyDescent="0.3">
      <c r="A5904" s="135" t="s">
        <v>4909</v>
      </c>
      <c r="B5904" s="136"/>
      <c r="C5904" s="136"/>
      <c r="D5904" s="136"/>
      <c r="E5904" s="137"/>
      <c r="F5904" s="165">
        <f>SUM(F5902,F5896,F5890,F5884)</f>
        <v>310044.90236000001</v>
      </c>
    </row>
    <row r="5905" spans="1:6" ht="12.75" customHeight="1" x14ac:dyDescent="0.2"/>
    <row r="5906" spans="1:6" ht="12.75" customHeight="1" x14ac:dyDescent="0.2"/>
    <row r="5907" spans="1:6" ht="409.6" hidden="1" customHeight="1" x14ac:dyDescent="0.2"/>
    <row r="5908" spans="1:6" ht="12.75" customHeight="1" x14ac:dyDescent="0.25">
      <c r="A5908" s="144" t="s">
        <v>4868</v>
      </c>
      <c r="B5908" s="145"/>
      <c r="C5908" s="145"/>
      <c r="D5908" s="145"/>
      <c r="E5908" s="146"/>
      <c r="F5908" s="147"/>
    </row>
    <row r="5909" spans="1:6" ht="12.75" customHeight="1" x14ac:dyDescent="0.2">
      <c r="A5909" s="138" t="s">
        <v>4862</v>
      </c>
      <c r="B5909" s="139"/>
      <c r="C5909" s="139"/>
      <c r="D5909" s="140"/>
      <c r="E5909" s="76" t="s">
        <v>4869</v>
      </c>
      <c r="F5909" s="77" t="s">
        <v>4870</v>
      </c>
    </row>
    <row r="5910" spans="1:6" ht="12.75" customHeight="1" x14ac:dyDescent="0.2">
      <c r="A5910" s="141"/>
      <c r="B5910" s="142"/>
      <c r="C5910" s="142"/>
      <c r="D5910" s="143"/>
      <c r="E5910" s="78" t="s">
        <v>9134</v>
      </c>
      <c r="F5910" s="79" t="s">
        <v>9</v>
      </c>
    </row>
    <row r="5911" spans="1:6" ht="409.6" hidden="1" customHeight="1" x14ac:dyDescent="0.2"/>
    <row r="5912" spans="1:6" ht="12.75" customHeight="1" x14ac:dyDescent="0.2">
      <c r="A5912" s="80" t="s">
        <v>4871</v>
      </c>
      <c r="B5912" s="81" t="s">
        <v>4872</v>
      </c>
      <c r="C5912" s="82" t="s">
        <v>4870</v>
      </c>
      <c r="D5912" s="82" t="s">
        <v>4873</v>
      </c>
      <c r="E5912" s="82" t="s">
        <v>4874</v>
      </c>
      <c r="F5912" s="83" t="s">
        <v>4875</v>
      </c>
    </row>
    <row r="5913" spans="1:6" ht="409.6" hidden="1" customHeight="1" x14ac:dyDescent="0.2"/>
    <row r="5914" spans="1:6" ht="25.5" customHeight="1" thickBot="1" x14ac:dyDescent="0.25">
      <c r="A5914" s="84" t="s">
        <v>8378</v>
      </c>
      <c r="B5914" s="85" t="s">
        <v>8379</v>
      </c>
      <c r="C5914" s="86" t="s">
        <v>9</v>
      </c>
      <c r="D5914" s="87">
        <v>1</v>
      </c>
      <c r="E5914" s="88">
        <v>124590</v>
      </c>
      <c r="F5914" s="89">
        <f>+D5914*E5914</f>
        <v>124590</v>
      </c>
    </row>
    <row r="5915" spans="1:6" ht="409.6" hidden="1" customHeight="1" x14ac:dyDescent="0.2"/>
    <row r="5916" spans="1:6" ht="13.5" customHeight="1" thickBot="1" x14ac:dyDescent="0.25">
      <c r="A5916" s="90" t="s">
        <v>4883</v>
      </c>
      <c r="B5916" s="91"/>
      <c r="C5916" s="92">
        <v>73.228790746335306</v>
      </c>
      <c r="D5916" s="91"/>
      <c r="E5916" s="93" t="s">
        <v>4884</v>
      </c>
      <c r="F5916" s="94">
        <f>SUM(F5914)</f>
        <v>124590</v>
      </c>
    </row>
    <row r="5917" spans="1:6" ht="0.2" customHeight="1" x14ac:dyDescent="0.2"/>
    <row r="5918" spans="1:6" ht="12.75" customHeight="1" x14ac:dyDescent="0.2">
      <c r="A5918" s="80" t="s">
        <v>4871</v>
      </c>
      <c r="B5918" s="81" t="s">
        <v>4885</v>
      </c>
      <c r="C5918" s="82" t="s">
        <v>4870</v>
      </c>
      <c r="D5918" s="82" t="s">
        <v>4873</v>
      </c>
      <c r="E5918" s="82" t="s">
        <v>4874</v>
      </c>
      <c r="F5918" s="83" t="s">
        <v>4875</v>
      </c>
    </row>
    <row r="5919" spans="1:6" ht="409.6" hidden="1" customHeight="1" x14ac:dyDescent="0.2"/>
    <row r="5920" spans="1:6" ht="25.5" customHeight="1" thickBot="1" x14ac:dyDescent="0.25">
      <c r="A5920" s="84" t="s">
        <v>4935</v>
      </c>
      <c r="B5920" s="85" t="s">
        <v>4936</v>
      </c>
      <c r="C5920" s="86" t="s">
        <v>4888</v>
      </c>
      <c r="D5920" s="87">
        <v>0.21138000000000001</v>
      </c>
      <c r="E5920" s="88">
        <v>198902</v>
      </c>
      <c r="F5920" s="89">
        <f>+D5920*E5920</f>
        <v>42043.904760000005</v>
      </c>
    </row>
    <row r="5921" spans="1:8" ht="409.6" hidden="1" customHeight="1" x14ac:dyDescent="0.2"/>
    <row r="5922" spans="1:8" ht="13.5" customHeight="1" thickBot="1" x14ac:dyDescent="0.25">
      <c r="A5922" s="90" t="s">
        <v>4893</v>
      </c>
      <c r="B5922" s="91"/>
      <c r="C5922" s="92">
        <v>24.7117046162527</v>
      </c>
      <c r="D5922" s="91"/>
      <c r="E5922" s="93" t="s">
        <v>4884</v>
      </c>
      <c r="F5922" s="94">
        <f>SUM(F5920)</f>
        <v>42043.904760000005</v>
      </c>
    </row>
    <row r="5923" spans="1:8" ht="0.2" customHeight="1" x14ac:dyDescent="0.2"/>
    <row r="5924" spans="1:8" ht="12.75" customHeight="1" x14ac:dyDescent="0.2">
      <c r="A5924" s="80" t="s">
        <v>4871</v>
      </c>
      <c r="B5924" s="81" t="s">
        <v>4894</v>
      </c>
      <c r="C5924" s="82" t="s">
        <v>4870</v>
      </c>
      <c r="D5924" s="82" t="s">
        <v>4873</v>
      </c>
      <c r="E5924" s="82" t="s">
        <v>4874</v>
      </c>
      <c r="F5924" s="83" t="s">
        <v>4875</v>
      </c>
    </row>
    <row r="5925" spans="1:8" ht="409.6" hidden="1" customHeight="1" x14ac:dyDescent="0.2"/>
    <row r="5926" spans="1:8" ht="25.5" customHeight="1" thickBot="1" x14ac:dyDescent="0.25">
      <c r="A5926" s="84" t="s">
        <v>4895</v>
      </c>
      <c r="B5926" s="85" t="s">
        <v>4896</v>
      </c>
      <c r="C5926" s="86" t="s">
        <v>4897</v>
      </c>
      <c r="D5926" s="87">
        <v>0.05</v>
      </c>
      <c r="E5926" s="88">
        <v>42044</v>
      </c>
      <c r="F5926" s="89">
        <f>+D5926*E5926</f>
        <v>2102.2000000000003</v>
      </c>
    </row>
    <row r="5927" spans="1:8" ht="409.6" hidden="1" customHeight="1" x14ac:dyDescent="0.2"/>
    <row r="5928" spans="1:8" ht="13.5" customHeight="1" thickBot="1" x14ac:dyDescent="0.25">
      <c r="A5928" s="90" t="s">
        <v>4898</v>
      </c>
      <c r="B5928" s="91"/>
      <c r="C5928" s="92">
        <v>1.2354676791780801</v>
      </c>
      <c r="D5928" s="91"/>
      <c r="E5928" s="93" t="s">
        <v>4884</v>
      </c>
      <c r="F5928" s="94">
        <f>SUM(F5926)</f>
        <v>2102.2000000000003</v>
      </c>
    </row>
    <row r="5929" spans="1:8" ht="0.2" customHeight="1" x14ac:dyDescent="0.2"/>
    <row r="5930" spans="1:8" ht="12.75" customHeight="1" x14ac:dyDescent="0.2">
      <c r="A5930" s="80" t="s">
        <v>4871</v>
      </c>
      <c r="B5930" s="81" t="s">
        <v>4905</v>
      </c>
      <c r="C5930" s="82" t="s">
        <v>4870</v>
      </c>
      <c r="D5930" s="82" t="s">
        <v>4873</v>
      </c>
      <c r="E5930" s="82" t="s">
        <v>4874</v>
      </c>
      <c r="F5930" s="83" t="s">
        <v>4875</v>
      </c>
    </row>
    <row r="5931" spans="1:8" ht="409.6" hidden="1" customHeight="1" x14ac:dyDescent="0.2"/>
    <row r="5932" spans="1:8" ht="25.5" customHeight="1" thickBot="1" x14ac:dyDescent="0.25">
      <c r="A5932" s="84" t="s">
        <v>4920</v>
      </c>
      <c r="B5932" s="85" t="s">
        <v>4921</v>
      </c>
      <c r="C5932" s="86" t="s">
        <v>106</v>
      </c>
      <c r="D5932" s="87">
        <v>9.9220000000000003E-2</v>
      </c>
      <c r="E5932" s="88">
        <v>14128</v>
      </c>
      <c r="F5932" s="89">
        <f>+D5932*E5932</f>
        <v>1401.78016</v>
      </c>
      <c r="H5932" s="170"/>
    </row>
    <row r="5933" spans="1:8" ht="409.6" hidden="1" customHeight="1" x14ac:dyDescent="0.2"/>
    <row r="5934" spans="1:8" ht="13.5" customHeight="1" thickBot="1" x14ac:dyDescent="0.25">
      <c r="A5934" s="90" t="s">
        <v>4908</v>
      </c>
      <c r="B5934" s="91"/>
      <c r="C5934" s="92">
        <v>0.82403695823390399</v>
      </c>
      <c r="D5934" s="91"/>
      <c r="E5934" s="93" t="s">
        <v>4884</v>
      </c>
      <c r="F5934" s="94">
        <f>SUM(F5932)</f>
        <v>1401.78016</v>
      </c>
    </row>
    <row r="5935" spans="1:8" ht="0.2" customHeight="1" thickBot="1" x14ac:dyDescent="0.25"/>
    <row r="5936" spans="1:8" ht="12.75" customHeight="1" thickBot="1" x14ac:dyDescent="0.3">
      <c r="A5936" s="135" t="s">
        <v>4909</v>
      </c>
      <c r="B5936" s="136"/>
      <c r="C5936" s="136"/>
      <c r="D5936" s="136"/>
      <c r="E5936" s="137"/>
      <c r="F5936" s="165">
        <f>SUM(F5916,F5922,F5928,F5934)</f>
        <v>170137.88492000001</v>
      </c>
    </row>
    <row r="5937" spans="1:6" ht="12.75" customHeight="1" x14ac:dyDescent="0.2"/>
    <row r="5938" spans="1:6" ht="12.75" customHeight="1" x14ac:dyDescent="0.2"/>
    <row r="5939" spans="1:6" ht="409.6" hidden="1" customHeight="1" x14ac:dyDescent="0.2"/>
    <row r="5940" spans="1:6" ht="12.75" customHeight="1" x14ac:dyDescent="0.25">
      <c r="A5940" s="144" t="s">
        <v>4868</v>
      </c>
      <c r="B5940" s="145"/>
      <c r="C5940" s="145"/>
      <c r="D5940" s="145"/>
      <c r="E5940" s="146"/>
      <c r="F5940" s="147"/>
    </row>
    <row r="5941" spans="1:6" ht="12.75" customHeight="1" x14ac:dyDescent="0.2">
      <c r="A5941" s="138" t="s">
        <v>4863</v>
      </c>
      <c r="B5941" s="139"/>
      <c r="C5941" s="139"/>
      <c r="D5941" s="140"/>
      <c r="E5941" s="76" t="s">
        <v>4869</v>
      </c>
      <c r="F5941" s="77" t="s">
        <v>4870</v>
      </c>
    </row>
    <row r="5942" spans="1:6" ht="12.75" customHeight="1" x14ac:dyDescent="0.2">
      <c r="A5942" s="141"/>
      <c r="B5942" s="142"/>
      <c r="C5942" s="142"/>
      <c r="D5942" s="143"/>
      <c r="E5942" s="78" t="s">
        <v>9135</v>
      </c>
      <c r="F5942" s="79" t="s">
        <v>9</v>
      </c>
    </row>
    <row r="5943" spans="1:6" ht="409.6" hidden="1" customHeight="1" x14ac:dyDescent="0.2"/>
    <row r="5944" spans="1:6" ht="12.75" customHeight="1" x14ac:dyDescent="0.2">
      <c r="A5944" s="80" t="s">
        <v>4871</v>
      </c>
      <c r="B5944" s="81" t="s">
        <v>4872</v>
      </c>
      <c r="C5944" s="82" t="s">
        <v>4870</v>
      </c>
      <c r="D5944" s="82" t="s">
        <v>4873</v>
      </c>
      <c r="E5944" s="82" t="s">
        <v>4874</v>
      </c>
      <c r="F5944" s="83" t="s">
        <v>4875</v>
      </c>
    </row>
    <row r="5945" spans="1:6" ht="409.6" hidden="1" customHeight="1" x14ac:dyDescent="0.2"/>
    <row r="5946" spans="1:6" ht="25.5" customHeight="1" thickBot="1" x14ac:dyDescent="0.25">
      <c r="A5946" s="84" t="s">
        <v>8380</v>
      </c>
      <c r="B5946" s="85" t="s">
        <v>8381</v>
      </c>
      <c r="C5946" s="86" t="s">
        <v>9</v>
      </c>
      <c r="D5946" s="87">
        <v>1</v>
      </c>
      <c r="E5946" s="88">
        <v>253348</v>
      </c>
      <c r="F5946" s="89">
        <f>+D5946*E5946</f>
        <v>253348</v>
      </c>
    </row>
    <row r="5947" spans="1:6" ht="409.6" hidden="1" customHeight="1" x14ac:dyDescent="0.2"/>
    <row r="5948" spans="1:6" ht="13.5" customHeight="1" thickBot="1" x14ac:dyDescent="0.25">
      <c r="A5948" s="90" t="s">
        <v>4883</v>
      </c>
      <c r="B5948" s="91"/>
      <c r="C5948" s="92">
        <v>88.4230659155795</v>
      </c>
      <c r="D5948" s="91"/>
      <c r="E5948" s="93" t="s">
        <v>4884</v>
      </c>
      <c r="F5948" s="94">
        <f>SUM(F5946)</f>
        <v>253348</v>
      </c>
    </row>
    <row r="5949" spans="1:6" ht="0.2" customHeight="1" x14ac:dyDescent="0.2"/>
    <row r="5950" spans="1:6" ht="12.75" customHeight="1" x14ac:dyDescent="0.2">
      <c r="A5950" s="80" t="s">
        <v>4871</v>
      </c>
      <c r="B5950" s="81" t="s">
        <v>4885</v>
      </c>
      <c r="C5950" s="82" t="s">
        <v>4870</v>
      </c>
      <c r="D5950" s="82" t="s">
        <v>4873</v>
      </c>
      <c r="E5950" s="82" t="s">
        <v>4874</v>
      </c>
      <c r="F5950" s="83" t="s">
        <v>4875</v>
      </c>
    </row>
    <row r="5951" spans="1:6" ht="409.6" hidden="1" customHeight="1" x14ac:dyDescent="0.2"/>
    <row r="5952" spans="1:6" ht="25.5" customHeight="1" thickBot="1" x14ac:dyDescent="0.25">
      <c r="A5952" s="84" t="s">
        <v>4935</v>
      </c>
      <c r="B5952" s="85" t="s">
        <v>4936</v>
      </c>
      <c r="C5952" s="86" t="s">
        <v>4888</v>
      </c>
      <c r="D5952" s="87">
        <v>0.125</v>
      </c>
      <c r="E5952" s="88">
        <v>198902</v>
      </c>
      <c r="F5952" s="89">
        <f>+D5952*E5952</f>
        <v>24862.75</v>
      </c>
    </row>
    <row r="5953" spans="1:6" ht="409.6" hidden="1" customHeight="1" x14ac:dyDescent="0.2"/>
    <row r="5954" spans="1:6" ht="13.5" customHeight="1" thickBot="1" x14ac:dyDescent="0.25">
      <c r="A5954" s="90" t="s">
        <v>4893</v>
      </c>
      <c r="B5954" s="91"/>
      <c r="C5954" s="92">
        <v>8.6776397992447194</v>
      </c>
      <c r="D5954" s="91"/>
      <c r="E5954" s="93" t="s">
        <v>4884</v>
      </c>
      <c r="F5954" s="94">
        <f>SUM(F5952)</f>
        <v>24862.75</v>
      </c>
    </row>
    <row r="5955" spans="1:6" ht="0.2" customHeight="1" x14ac:dyDescent="0.2"/>
    <row r="5956" spans="1:6" ht="12.75" customHeight="1" x14ac:dyDescent="0.2">
      <c r="A5956" s="80" t="s">
        <v>4871</v>
      </c>
      <c r="B5956" s="81" t="s">
        <v>4894</v>
      </c>
      <c r="C5956" s="82" t="s">
        <v>4870</v>
      </c>
      <c r="D5956" s="82" t="s">
        <v>4873</v>
      </c>
      <c r="E5956" s="82" t="s">
        <v>4874</v>
      </c>
      <c r="F5956" s="83" t="s">
        <v>4875</v>
      </c>
    </row>
    <row r="5957" spans="1:6" ht="409.6" hidden="1" customHeight="1" x14ac:dyDescent="0.2"/>
    <row r="5958" spans="1:6" ht="25.5" customHeight="1" thickBot="1" x14ac:dyDescent="0.25">
      <c r="A5958" s="84" t="s">
        <v>4895</v>
      </c>
      <c r="B5958" s="85" t="s">
        <v>4896</v>
      </c>
      <c r="C5958" s="86" t="s">
        <v>4897</v>
      </c>
      <c r="D5958" s="87">
        <v>0.05</v>
      </c>
      <c r="E5958" s="88">
        <v>24863</v>
      </c>
      <c r="F5958" s="89">
        <f>+D5958*E5958</f>
        <v>1243.1500000000001</v>
      </c>
    </row>
    <row r="5959" spans="1:6" ht="409.6" hidden="1" customHeight="1" x14ac:dyDescent="0.2"/>
    <row r="5960" spans="1:6" ht="13.5" customHeight="1" thickBot="1" x14ac:dyDescent="0.25">
      <c r="A5960" s="90" t="s">
        <v>4898</v>
      </c>
      <c r="B5960" s="91"/>
      <c r="C5960" s="92">
        <v>0.43382963723047102</v>
      </c>
      <c r="D5960" s="91"/>
      <c r="E5960" s="93" t="s">
        <v>4884</v>
      </c>
      <c r="F5960" s="94">
        <f>SUM(F5958)</f>
        <v>1243.1500000000001</v>
      </c>
    </row>
    <row r="5961" spans="1:6" ht="0.2" customHeight="1" x14ac:dyDescent="0.2"/>
    <row r="5962" spans="1:6" ht="12.75" customHeight="1" x14ac:dyDescent="0.2">
      <c r="A5962" s="80" t="s">
        <v>4871</v>
      </c>
      <c r="B5962" s="81" t="s">
        <v>4905</v>
      </c>
      <c r="C5962" s="82" t="s">
        <v>4870</v>
      </c>
      <c r="D5962" s="82" t="s">
        <v>4873</v>
      </c>
      <c r="E5962" s="82" t="s">
        <v>4874</v>
      </c>
      <c r="F5962" s="83" t="s">
        <v>4875</v>
      </c>
    </row>
    <row r="5963" spans="1:6" ht="409.6" hidden="1" customHeight="1" x14ac:dyDescent="0.2"/>
    <row r="5964" spans="1:6" ht="25.5" customHeight="1" thickBot="1" x14ac:dyDescent="0.25">
      <c r="A5964" s="84" t="s">
        <v>4920</v>
      </c>
      <c r="B5964" s="85" t="s">
        <v>4921</v>
      </c>
      <c r="C5964" s="86" t="s">
        <v>106</v>
      </c>
      <c r="D5964" s="87">
        <v>0.5</v>
      </c>
      <c r="E5964" s="88">
        <v>14128</v>
      </c>
      <c r="F5964" s="89">
        <f>+D5964*E5964</f>
        <v>7064</v>
      </c>
    </row>
    <row r="5965" spans="1:6" ht="409.6" hidden="1" customHeight="1" x14ac:dyDescent="0.2"/>
    <row r="5966" spans="1:6" ht="13.5" customHeight="1" thickBot="1" x14ac:dyDescent="0.25">
      <c r="A5966" s="90" t="s">
        <v>4908</v>
      </c>
      <c r="B5966" s="91"/>
      <c r="C5966" s="92">
        <v>2.4654646479453302</v>
      </c>
      <c r="D5966" s="91"/>
      <c r="E5966" s="93" t="s">
        <v>4884</v>
      </c>
      <c r="F5966" s="94">
        <f>SUM(F5964)</f>
        <v>7064</v>
      </c>
    </row>
    <row r="5967" spans="1:6" ht="0.2" customHeight="1" thickBot="1" x14ac:dyDescent="0.25"/>
    <row r="5968" spans="1:6" ht="12.75" customHeight="1" thickBot="1" x14ac:dyDescent="0.3">
      <c r="A5968" s="135" t="s">
        <v>4909</v>
      </c>
      <c r="B5968" s="136"/>
      <c r="C5968" s="136"/>
      <c r="D5968" s="136"/>
      <c r="E5968" s="137"/>
      <c r="F5968" s="165">
        <f>SUM(F5948,F5954,F5960,F5966)</f>
        <v>286517.90000000002</v>
      </c>
    </row>
    <row r="5969" spans="1:6" ht="12.75" customHeight="1" x14ac:dyDescent="0.2"/>
    <row r="5970" spans="1:6" ht="12.75" customHeight="1" x14ac:dyDescent="0.2"/>
    <row r="5971" spans="1:6" ht="409.6" hidden="1" customHeight="1" x14ac:dyDescent="0.2"/>
    <row r="5972" spans="1:6" ht="12.75" customHeight="1" x14ac:dyDescent="0.25">
      <c r="A5972" s="144" t="s">
        <v>4868</v>
      </c>
      <c r="B5972" s="145"/>
      <c r="C5972" s="145"/>
      <c r="D5972" s="145"/>
      <c r="E5972" s="146"/>
      <c r="F5972" s="147"/>
    </row>
    <row r="5973" spans="1:6" ht="12.75" customHeight="1" x14ac:dyDescent="0.2">
      <c r="A5973" s="138" t="s">
        <v>4864</v>
      </c>
      <c r="B5973" s="139"/>
      <c r="C5973" s="139"/>
      <c r="D5973" s="140"/>
      <c r="E5973" s="76" t="s">
        <v>4869</v>
      </c>
      <c r="F5973" s="77" t="s">
        <v>4870</v>
      </c>
    </row>
    <row r="5974" spans="1:6" ht="12.75" customHeight="1" x14ac:dyDescent="0.2">
      <c r="A5974" s="141"/>
      <c r="B5974" s="142"/>
      <c r="C5974" s="142"/>
      <c r="D5974" s="143"/>
      <c r="E5974" s="78" t="s">
        <v>9136</v>
      </c>
      <c r="F5974" s="79" t="s">
        <v>9</v>
      </c>
    </row>
    <row r="5975" spans="1:6" ht="409.6" hidden="1" customHeight="1" x14ac:dyDescent="0.2"/>
    <row r="5976" spans="1:6" ht="12.75" customHeight="1" x14ac:dyDescent="0.2">
      <c r="A5976" s="80" t="s">
        <v>4871</v>
      </c>
      <c r="B5976" s="81" t="s">
        <v>4872</v>
      </c>
      <c r="C5976" s="82" t="s">
        <v>4870</v>
      </c>
      <c r="D5976" s="82" t="s">
        <v>4873</v>
      </c>
      <c r="E5976" s="82" t="s">
        <v>4874</v>
      </c>
      <c r="F5976" s="83" t="s">
        <v>4875</v>
      </c>
    </row>
    <row r="5977" spans="1:6" ht="409.6" hidden="1" customHeight="1" x14ac:dyDescent="0.2"/>
    <row r="5978" spans="1:6" ht="25.5" customHeight="1" thickBot="1" x14ac:dyDescent="0.25">
      <c r="A5978" s="84" t="s">
        <v>8382</v>
      </c>
      <c r="B5978" s="85" t="s">
        <v>8383</v>
      </c>
      <c r="C5978" s="86" t="s">
        <v>9</v>
      </c>
      <c r="D5978" s="87">
        <v>1</v>
      </c>
      <c r="E5978" s="88">
        <v>64138</v>
      </c>
      <c r="F5978" s="89">
        <f>+D5978*E5978</f>
        <v>64138</v>
      </c>
    </row>
    <row r="5979" spans="1:6" ht="409.6" hidden="1" customHeight="1" x14ac:dyDescent="0.2"/>
    <row r="5980" spans="1:6" ht="13.5" customHeight="1" thickBot="1" x14ac:dyDescent="0.25">
      <c r="A5980" s="90" t="s">
        <v>4883</v>
      </c>
      <c r="B5980" s="91"/>
      <c r="C5980" s="92">
        <v>64.687194279432404</v>
      </c>
      <c r="D5980" s="91"/>
      <c r="E5980" s="93" t="s">
        <v>4884</v>
      </c>
      <c r="F5980" s="94">
        <f>SUM(F5978)</f>
        <v>64138</v>
      </c>
    </row>
    <row r="5981" spans="1:6" ht="0.2" customHeight="1" x14ac:dyDescent="0.2"/>
    <row r="5982" spans="1:6" ht="12.75" customHeight="1" x14ac:dyDescent="0.2">
      <c r="A5982" s="80" t="s">
        <v>4871</v>
      </c>
      <c r="B5982" s="81" t="s">
        <v>4885</v>
      </c>
      <c r="C5982" s="82" t="s">
        <v>4870</v>
      </c>
      <c r="D5982" s="82" t="s">
        <v>4873</v>
      </c>
      <c r="E5982" s="82" t="s">
        <v>4874</v>
      </c>
      <c r="F5982" s="83" t="s">
        <v>4875</v>
      </c>
    </row>
    <row r="5983" spans="1:6" ht="409.6" hidden="1" customHeight="1" x14ac:dyDescent="0.2"/>
    <row r="5984" spans="1:6" ht="25.5" customHeight="1" thickBot="1" x14ac:dyDescent="0.25">
      <c r="A5984" s="84" t="s">
        <v>4935</v>
      </c>
      <c r="B5984" s="85" t="s">
        <v>4936</v>
      </c>
      <c r="C5984" s="86" t="s">
        <v>4888</v>
      </c>
      <c r="D5984" s="87">
        <v>0.1</v>
      </c>
      <c r="E5984" s="88">
        <v>198902</v>
      </c>
      <c r="F5984" s="89">
        <f>+D5984*E5984</f>
        <v>19890.2</v>
      </c>
    </row>
    <row r="5985" spans="1:6" ht="409.6" hidden="1" customHeight="1" x14ac:dyDescent="0.2"/>
    <row r="5986" spans="1:6" ht="13.5" customHeight="1" thickBot="1" x14ac:dyDescent="0.25">
      <c r="A5986" s="90" t="s">
        <v>4893</v>
      </c>
      <c r="B5986" s="91"/>
      <c r="C5986" s="92">
        <v>20.060312049298499</v>
      </c>
      <c r="D5986" s="91"/>
      <c r="E5986" s="93" t="s">
        <v>4884</v>
      </c>
      <c r="F5986" s="94">
        <f>SUM(F5984)</f>
        <v>19890.2</v>
      </c>
    </row>
    <row r="5987" spans="1:6" ht="0.2" customHeight="1" x14ac:dyDescent="0.2"/>
    <row r="5988" spans="1:6" ht="12.75" customHeight="1" x14ac:dyDescent="0.2">
      <c r="A5988" s="80" t="s">
        <v>4871</v>
      </c>
      <c r="B5988" s="81" t="s">
        <v>4894</v>
      </c>
      <c r="C5988" s="82" t="s">
        <v>4870</v>
      </c>
      <c r="D5988" s="82" t="s">
        <v>4873</v>
      </c>
      <c r="E5988" s="82" t="s">
        <v>4874</v>
      </c>
      <c r="F5988" s="83" t="s">
        <v>4875</v>
      </c>
    </row>
    <row r="5989" spans="1:6" ht="409.6" hidden="1" customHeight="1" x14ac:dyDescent="0.2"/>
    <row r="5990" spans="1:6" ht="25.5" customHeight="1" thickBot="1" x14ac:dyDescent="0.25">
      <c r="A5990" s="84" t="s">
        <v>4895</v>
      </c>
      <c r="B5990" s="85" t="s">
        <v>4896</v>
      </c>
      <c r="C5990" s="86" t="s">
        <v>4897</v>
      </c>
      <c r="D5990" s="87">
        <v>0.05</v>
      </c>
      <c r="E5990" s="88">
        <v>19890</v>
      </c>
      <c r="F5990" s="89">
        <f>+D5990*E5990</f>
        <v>994.5</v>
      </c>
    </row>
    <row r="5991" spans="1:6" ht="409.6" hidden="1" customHeight="1" x14ac:dyDescent="0.2"/>
    <row r="5992" spans="1:6" ht="13.5" customHeight="1" thickBot="1" x14ac:dyDescent="0.25">
      <c r="A5992" s="90" t="s">
        <v>4898</v>
      </c>
      <c r="B5992" s="91"/>
      <c r="C5992" s="92">
        <v>1.0035198838135799</v>
      </c>
      <c r="D5992" s="91"/>
      <c r="E5992" s="93" t="s">
        <v>4884</v>
      </c>
      <c r="F5992" s="94">
        <f>SUM(F5990)</f>
        <v>994.5</v>
      </c>
    </row>
    <row r="5993" spans="1:6" ht="0.2" customHeight="1" x14ac:dyDescent="0.2"/>
    <row r="5994" spans="1:6" ht="12.75" customHeight="1" x14ac:dyDescent="0.2">
      <c r="A5994" s="80" t="s">
        <v>4871</v>
      </c>
      <c r="B5994" s="81" t="s">
        <v>4905</v>
      </c>
      <c r="C5994" s="82" t="s">
        <v>4870</v>
      </c>
      <c r="D5994" s="82" t="s">
        <v>4873</v>
      </c>
      <c r="E5994" s="82" t="s">
        <v>4874</v>
      </c>
      <c r="F5994" s="83" t="s">
        <v>4875</v>
      </c>
    </row>
    <row r="5995" spans="1:6" ht="409.6" hidden="1" customHeight="1" x14ac:dyDescent="0.2"/>
    <row r="5996" spans="1:6" ht="25.5" customHeight="1" thickBot="1" x14ac:dyDescent="0.25">
      <c r="A5996" s="84" t="s">
        <v>4920</v>
      </c>
      <c r="B5996" s="85" t="s">
        <v>4921</v>
      </c>
      <c r="C5996" s="86" t="s">
        <v>106</v>
      </c>
      <c r="D5996" s="87">
        <v>1</v>
      </c>
      <c r="E5996" s="88">
        <v>14128</v>
      </c>
      <c r="F5996" s="89">
        <f>+D5996*E5996</f>
        <v>14128</v>
      </c>
    </row>
    <row r="5997" spans="1:6" ht="409.6" hidden="1" customHeight="1" x14ac:dyDescent="0.2"/>
    <row r="5998" spans="1:6" ht="13.5" customHeight="1" thickBot="1" x14ac:dyDescent="0.25">
      <c r="A5998" s="90" t="s">
        <v>4908</v>
      </c>
      <c r="B5998" s="91"/>
      <c r="C5998" s="92">
        <v>14.248973787455499</v>
      </c>
      <c r="D5998" s="91"/>
      <c r="E5998" s="93" t="s">
        <v>4884</v>
      </c>
      <c r="F5998" s="94">
        <f>SUM(F5996)</f>
        <v>14128</v>
      </c>
    </row>
    <row r="5999" spans="1:6" ht="0.2" customHeight="1" thickBot="1" x14ac:dyDescent="0.25"/>
    <row r="6000" spans="1:6" ht="12.75" customHeight="1" thickBot="1" x14ac:dyDescent="0.3">
      <c r="A6000" s="135" t="s">
        <v>4909</v>
      </c>
      <c r="B6000" s="136"/>
      <c r="C6000" s="136"/>
      <c r="D6000" s="136"/>
      <c r="E6000" s="137"/>
      <c r="F6000" s="165">
        <f>SUM(F5998,F5992,F5986,F5980)</f>
        <v>99150.7</v>
      </c>
    </row>
    <row r="6001" spans="1:6" ht="12.75" customHeight="1" x14ac:dyDescent="0.2"/>
    <row r="6002" spans="1:6" ht="12.75" customHeight="1" x14ac:dyDescent="0.2"/>
    <row r="6003" spans="1:6" ht="409.6" hidden="1" customHeight="1" x14ac:dyDescent="0.2"/>
    <row r="6004" spans="1:6" ht="12.75" customHeight="1" x14ac:dyDescent="0.25">
      <c r="A6004" s="144" t="s">
        <v>4868</v>
      </c>
      <c r="B6004" s="145"/>
      <c r="C6004" s="145"/>
      <c r="D6004" s="145"/>
      <c r="E6004" s="146"/>
      <c r="F6004" s="147"/>
    </row>
    <row r="6005" spans="1:6" ht="12.75" customHeight="1" x14ac:dyDescent="0.2">
      <c r="A6005" s="138" t="s">
        <v>4865</v>
      </c>
      <c r="B6005" s="139"/>
      <c r="C6005" s="139"/>
      <c r="D6005" s="140"/>
      <c r="E6005" s="76" t="s">
        <v>4869</v>
      </c>
      <c r="F6005" s="77" t="s">
        <v>4870</v>
      </c>
    </row>
    <row r="6006" spans="1:6" ht="12.75" customHeight="1" x14ac:dyDescent="0.2">
      <c r="A6006" s="141"/>
      <c r="B6006" s="142"/>
      <c r="C6006" s="142"/>
      <c r="D6006" s="143"/>
      <c r="E6006" s="78" t="s">
        <v>9137</v>
      </c>
      <c r="F6006" s="79" t="s">
        <v>9</v>
      </c>
    </row>
    <row r="6007" spans="1:6" ht="409.6" hidden="1" customHeight="1" x14ac:dyDescent="0.2"/>
    <row r="6008" spans="1:6" ht="12.75" customHeight="1" x14ac:dyDescent="0.2">
      <c r="A6008" s="80" t="s">
        <v>4871</v>
      </c>
      <c r="B6008" s="81" t="s">
        <v>4872</v>
      </c>
      <c r="C6008" s="82" t="s">
        <v>4870</v>
      </c>
      <c r="D6008" s="82" t="s">
        <v>4873</v>
      </c>
      <c r="E6008" s="82" t="s">
        <v>4874</v>
      </c>
      <c r="F6008" s="83" t="s">
        <v>4875</v>
      </c>
    </row>
    <row r="6009" spans="1:6" ht="409.6" hidden="1" customHeight="1" x14ac:dyDescent="0.2"/>
    <row r="6010" spans="1:6" ht="25.5" customHeight="1" x14ac:dyDescent="0.2">
      <c r="A6010" s="111" t="s">
        <v>8974</v>
      </c>
      <c r="B6010" s="85" t="s">
        <v>4863</v>
      </c>
      <c r="C6010" s="86" t="s">
        <v>9</v>
      </c>
      <c r="D6010" s="87">
        <v>1</v>
      </c>
      <c r="E6010" s="88">
        <v>286518</v>
      </c>
      <c r="F6010" s="89">
        <f>+D6010*E6010</f>
        <v>286518</v>
      </c>
    </row>
    <row r="6011" spans="1:6" ht="409.6" hidden="1" customHeight="1" x14ac:dyDescent="0.2"/>
    <row r="6012" spans="1:6" ht="25.5" customHeight="1" thickBot="1" x14ac:dyDescent="0.25">
      <c r="A6012" s="84" t="s">
        <v>5472</v>
      </c>
      <c r="B6012" s="85" t="s">
        <v>5473</v>
      </c>
      <c r="C6012" s="86" t="s">
        <v>7</v>
      </c>
      <c r="D6012" s="87">
        <v>0.1</v>
      </c>
      <c r="E6012" s="88">
        <v>8234</v>
      </c>
      <c r="F6012" s="89">
        <f>+D6012*E6012</f>
        <v>823.40000000000009</v>
      </c>
    </row>
    <row r="6013" spans="1:6" ht="409.6" hidden="1" customHeight="1" x14ac:dyDescent="0.2"/>
    <row r="6014" spans="1:6" ht="13.5" customHeight="1" thickBot="1" x14ac:dyDescent="0.25">
      <c r="A6014" s="90" t="s">
        <v>4883</v>
      </c>
      <c r="B6014" s="91"/>
      <c r="C6014" s="92">
        <v>66.869052633538701</v>
      </c>
      <c r="D6014" s="91"/>
      <c r="E6014" s="93" t="s">
        <v>4884</v>
      </c>
      <c r="F6014" s="94">
        <f>SUM(F6010:F6012)</f>
        <v>287341.40000000002</v>
      </c>
    </row>
    <row r="6015" spans="1:6" ht="0.2" customHeight="1" x14ac:dyDescent="0.2"/>
    <row r="6016" spans="1:6" ht="12.75" customHeight="1" x14ac:dyDescent="0.2">
      <c r="A6016" s="80" t="s">
        <v>4871</v>
      </c>
      <c r="B6016" s="81" t="s">
        <v>4885</v>
      </c>
      <c r="C6016" s="82" t="s">
        <v>4870</v>
      </c>
      <c r="D6016" s="82" t="s">
        <v>4873</v>
      </c>
      <c r="E6016" s="82" t="s">
        <v>4874</v>
      </c>
      <c r="F6016" s="83" t="s">
        <v>4875</v>
      </c>
    </row>
    <row r="6017" spans="1:6" ht="409.6" hidden="1" customHeight="1" x14ac:dyDescent="0.2"/>
    <row r="6018" spans="1:6" ht="25.5" customHeight="1" thickBot="1" x14ac:dyDescent="0.25">
      <c r="A6018" s="84" t="s">
        <v>4912</v>
      </c>
      <c r="B6018" s="85" t="s">
        <v>4913</v>
      </c>
      <c r="C6018" s="86" t="s">
        <v>4888</v>
      </c>
      <c r="D6018" s="87">
        <v>0.7</v>
      </c>
      <c r="E6018" s="88">
        <v>184277</v>
      </c>
      <c r="F6018" s="89">
        <f>+D6018*E6018</f>
        <v>128993.9</v>
      </c>
    </row>
    <row r="6019" spans="1:6" ht="409.6" hidden="1" customHeight="1" x14ac:dyDescent="0.2"/>
    <row r="6020" spans="1:6" ht="13.5" customHeight="1" thickBot="1" x14ac:dyDescent="0.25">
      <c r="A6020" s="90" t="s">
        <v>4893</v>
      </c>
      <c r="B6020" s="91"/>
      <c r="C6020" s="92">
        <v>30.019059498681699</v>
      </c>
      <c r="D6020" s="91"/>
      <c r="E6020" s="93" t="s">
        <v>4884</v>
      </c>
      <c r="F6020" s="94">
        <f>SUM(F6018)</f>
        <v>128993.9</v>
      </c>
    </row>
    <row r="6021" spans="1:6" ht="0.2" customHeight="1" x14ac:dyDescent="0.2"/>
    <row r="6022" spans="1:6" ht="12.75" customHeight="1" x14ac:dyDescent="0.2">
      <c r="A6022" s="80" t="s">
        <v>4871</v>
      </c>
      <c r="B6022" s="81" t="s">
        <v>4894</v>
      </c>
      <c r="C6022" s="82" t="s">
        <v>4870</v>
      </c>
      <c r="D6022" s="82" t="s">
        <v>4873</v>
      </c>
      <c r="E6022" s="82" t="s">
        <v>4874</v>
      </c>
      <c r="F6022" s="83" t="s">
        <v>4875</v>
      </c>
    </row>
    <row r="6023" spans="1:6" ht="409.6" hidden="1" customHeight="1" x14ac:dyDescent="0.2"/>
    <row r="6024" spans="1:6" ht="25.5" customHeight="1" thickBot="1" x14ac:dyDescent="0.25">
      <c r="A6024" s="84" t="s">
        <v>4895</v>
      </c>
      <c r="B6024" s="85" t="s">
        <v>4896</v>
      </c>
      <c r="C6024" s="86" t="s">
        <v>4897</v>
      </c>
      <c r="D6024" s="87">
        <v>0.05</v>
      </c>
      <c r="E6024" s="88">
        <v>128994</v>
      </c>
      <c r="F6024" s="89">
        <f>+D6024*E6024</f>
        <v>6449.7000000000007</v>
      </c>
    </row>
    <row r="6025" spans="1:6" ht="409.6" hidden="1" customHeight="1" x14ac:dyDescent="0.2"/>
    <row r="6026" spans="1:6" ht="13.5" customHeight="1" thickBot="1" x14ac:dyDescent="0.25">
      <c r="A6026" s="90" t="s">
        <v>4898</v>
      </c>
      <c r="B6026" s="91"/>
      <c r="C6026" s="92">
        <v>1.5010227899475701</v>
      </c>
      <c r="D6026" s="91"/>
      <c r="E6026" s="93" t="s">
        <v>4884</v>
      </c>
      <c r="F6026" s="94">
        <f>SUM(F6024)</f>
        <v>6449.7000000000007</v>
      </c>
    </row>
    <row r="6027" spans="1:6" ht="0.2" customHeight="1" x14ac:dyDescent="0.2"/>
    <row r="6028" spans="1:6" ht="12.75" customHeight="1" x14ac:dyDescent="0.2">
      <c r="A6028" s="80" t="s">
        <v>4871</v>
      </c>
      <c r="B6028" s="81" t="s">
        <v>4899</v>
      </c>
      <c r="C6028" s="82" t="s">
        <v>4870</v>
      </c>
      <c r="D6028" s="82" t="s">
        <v>4873</v>
      </c>
      <c r="E6028" s="82" t="s">
        <v>4874</v>
      </c>
      <c r="F6028" s="83" t="s">
        <v>4875</v>
      </c>
    </row>
    <row r="6029" spans="1:6" ht="409.6" hidden="1" customHeight="1" x14ac:dyDescent="0.2"/>
    <row r="6030" spans="1:6" ht="25.5" customHeight="1" thickBot="1" x14ac:dyDescent="0.25">
      <c r="A6030" s="84" t="s">
        <v>5476</v>
      </c>
      <c r="B6030" s="85" t="s">
        <v>5477</v>
      </c>
      <c r="C6030" s="86" t="s">
        <v>109</v>
      </c>
      <c r="D6030" s="87">
        <v>0.3</v>
      </c>
      <c r="E6030" s="88">
        <v>23072</v>
      </c>
      <c r="F6030" s="89">
        <f>+D6030*E6030</f>
        <v>6921.5999999999995</v>
      </c>
    </row>
    <row r="6031" spans="1:6" ht="409.6" hidden="1" customHeight="1" x14ac:dyDescent="0.2"/>
    <row r="6032" spans="1:6" ht="13.5" customHeight="1" thickBot="1" x14ac:dyDescent="0.25">
      <c r="A6032" s="90" t="s">
        <v>4904</v>
      </c>
      <c r="B6032" s="91"/>
      <c r="C6032" s="92">
        <v>1.6108650778321001</v>
      </c>
      <c r="D6032" s="91"/>
      <c r="E6032" s="93" t="s">
        <v>4884</v>
      </c>
      <c r="F6032" s="94">
        <f>SUM(F6030)</f>
        <v>6921.5999999999995</v>
      </c>
    </row>
    <row r="6033" spans="1:6" ht="0.2" customHeight="1" thickBot="1" x14ac:dyDescent="0.25"/>
    <row r="6034" spans="1:6" ht="12.75" customHeight="1" thickBot="1" x14ac:dyDescent="0.3">
      <c r="A6034" s="135" t="s">
        <v>4909</v>
      </c>
      <c r="B6034" s="136"/>
      <c r="C6034" s="136"/>
      <c r="D6034" s="136"/>
      <c r="E6034" s="137"/>
      <c r="F6034" s="165">
        <f>SUM(F6032,F6026,F6020,F6014)</f>
        <v>429706.6</v>
      </c>
    </row>
    <row r="6035" spans="1:6" ht="12.75" customHeight="1" x14ac:dyDescent="0.2"/>
    <row r="6036" spans="1:6" ht="12.75" customHeight="1" x14ac:dyDescent="0.2"/>
    <row r="6037" spans="1:6" ht="409.6" hidden="1" customHeight="1" x14ac:dyDescent="0.2"/>
    <row r="6038" spans="1:6" ht="12.75" customHeight="1" x14ac:dyDescent="0.25">
      <c r="A6038" s="144" t="s">
        <v>4868</v>
      </c>
      <c r="B6038" s="145"/>
      <c r="C6038" s="145"/>
      <c r="D6038" s="145"/>
      <c r="E6038" s="146"/>
      <c r="F6038" s="147"/>
    </row>
    <row r="6039" spans="1:6" ht="12.75" customHeight="1" x14ac:dyDescent="0.2">
      <c r="A6039" s="138" t="s">
        <v>4866</v>
      </c>
      <c r="B6039" s="139"/>
      <c r="C6039" s="139"/>
      <c r="D6039" s="140"/>
      <c r="E6039" s="76" t="s">
        <v>4869</v>
      </c>
      <c r="F6039" s="77" t="s">
        <v>4870</v>
      </c>
    </row>
    <row r="6040" spans="1:6" ht="12.75" customHeight="1" x14ac:dyDescent="0.2">
      <c r="A6040" s="141"/>
      <c r="B6040" s="142"/>
      <c r="C6040" s="142"/>
      <c r="D6040" s="143"/>
      <c r="E6040" s="78" t="s">
        <v>9138</v>
      </c>
      <c r="F6040" s="79" t="s">
        <v>9</v>
      </c>
    </row>
    <row r="6041" spans="1:6" ht="409.6" hidden="1" customHeight="1" x14ac:dyDescent="0.2"/>
    <row r="6042" spans="1:6" ht="12.75" customHeight="1" x14ac:dyDescent="0.2">
      <c r="A6042" s="80" t="s">
        <v>4871</v>
      </c>
      <c r="B6042" s="81" t="s">
        <v>4872</v>
      </c>
      <c r="C6042" s="82" t="s">
        <v>4870</v>
      </c>
      <c r="D6042" s="82" t="s">
        <v>4873</v>
      </c>
      <c r="E6042" s="82" t="s">
        <v>4874</v>
      </c>
      <c r="F6042" s="83" t="s">
        <v>4875</v>
      </c>
    </row>
    <row r="6043" spans="1:6" ht="409.6" hidden="1" customHeight="1" x14ac:dyDescent="0.2"/>
    <row r="6044" spans="1:6" ht="25.5" customHeight="1" thickBot="1" x14ac:dyDescent="0.25">
      <c r="A6044" s="84" t="s">
        <v>8384</v>
      </c>
      <c r="B6044" s="85" t="s">
        <v>8385</v>
      </c>
      <c r="C6044" s="86" t="s">
        <v>9</v>
      </c>
      <c r="D6044" s="87">
        <v>1</v>
      </c>
      <c r="E6044" s="88">
        <v>618800</v>
      </c>
      <c r="F6044" s="89">
        <f>+D6044*E6044</f>
        <v>618800</v>
      </c>
    </row>
    <row r="6045" spans="1:6" ht="409.6" hidden="1" customHeight="1" x14ac:dyDescent="0.2"/>
    <row r="6046" spans="1:6" ht="13.5" customHeight="1" thickBot="1" x14ac:dyDescent="0.25">
      <c r="A6046" s="90" t="s">
        <v>4883</v>
      </c>
      <c r="B6046" s="91"/>
      <c r="C6046" s="92">
        <v>91.681408586760995</v>
      </c>
      <c r="D6046" s="91"/>
      <c r="E6046" s="93" t="s">
        <v>4884</v>
      </c>
      <c r="F6046" s="94">
        <f>SUM(F6044)</f>
        <v>618800</v>
      </c>
    </row>
    <row r="6047" spans="1:6" ht="0.2" customHeight="1" x14ac:dyDescent="0.2"/>
    <row r="6048" spans="1:6" ht="12.75" customHeight="1" x14ac:dyDescent="0.2">
      <c r="A6048" s="80" t="s">
        <v>4871</v>
      </c>
      <c r="B6048" s="81" t="s">
        <v>4885</v>
      </c>
      <c r="C6048" s="82" t="s">
        <v>4870</v>
      </c>
      <c r="D6048" s="82" t="s">
        <v>4873</v>
      </c>
      <c r="E6048" s="82" t="s">
        <v>4874</v>
      </c>
      <c r="F6048" s="83" t="s">
        <v>4875</v>
      </c>
    </row>
    <row r="6049" spans="1:6" ht="409.6" hidden="1" customHeight="1" x14ac:dyDescent="0.2"/>
    <row r="6050" spans="1:6" ht="25.5" customHeight="1" thickBot="1" x14ac:dyDescent="0.25">
      <c r="A6050" s="84" t="s">
        <v>4947</v>
      </c>
      <c r="B6050" s="85" t="s">
        <v>4948</v>
      </c>
      <c r="C6050" s="86" t="s">
        <v>4888</v>
      </c>
      <c r="D6050" s="87">
        <v>0.25</v>
      </c>
      <c r="E6050" s="88">
        <v>198902</v>
      </c>
      <c r="F6050" s="89">
        <f>+D6050*E6050</f>
        <v>49725.5</v>
      </c>
    </row>
    <row r="6051" spans="1:6" ht="409.6" hidden="1" customHeight="1" x14ac:dyDescent="0.2"/>
    <row r="6052" spans="1:6" ht="13.5" customHeight="1" thickBot="1" x14ac:dyDescent="0.25">
      <c r="A6052" s="90" t="s">
        <v>4893</v>
      </c>
      <c r="B6052" s="91"/>
      <c r="C6052" s="92">
        <v>7.3674042071513899</v>
      </c>
      <c r="D6052" s="91"/>
      <c r="E6052" s="93" t="s">
        <v>4884</v>
      </c>
      <c r="F6052" s="94">
        <f>SUM(F6050)</f>
        <v>49725.5</v>
      </c>
    </row>
    <row r="6053" spans="1:6" ht="0.2" customHeight="1" x14ac:dyDescent="0.2"/>
    <row r="6054" spans="1:6" ht="12.75" customHeight="1" x14ac:dyDescent="0.2">
      <c r="A6054" s="80" t="s">
        <v>4871</v>
      </c>
      <c r="B6054" s="81" t="s">
        <v>4905</v>
      </c>
      <c r="C6054" s="82" t="s">
        <v>4870</v>
      </c>
      <c r="D6054" s="82" t="s">
        <v>4873</v>
      </c>
      <c r="E6054" s="82" t="s">
        <v>4874</v>
      </c>
      <c r="F6054" s="83" t="s">
        <v>4875</v>
      </c>
    </row>
    <row r="6055" spans="1:6" ht="409.6" hidden="1" customHeight="1" x14ac:dyDescent="0.2"/>
    <row r="6056" spans="1:6" ht="25.5" customHeight="1" thickBot="1" x14ac:dyDescent="0.25">
      <c r="A6056" s="84" t="s">
        <v>4949</v>
      </c>
      <c r="B6056" s="85" t="s">
        <v>4950</v>
      </c>
      <c r="C6056" s="86" t="s">
        <v>9</v>
      </c>
      <c r="D6056" s="87">
        <v>3</v>
      </c>
      <c r="E6056" s="88">
        <v>2140</v>
      </c>
      <c r="F6056" s="89">
        <f>+D6056*E6056</f>
        <v>6420</v>
      </c>
    </row>
    <row r="6057" spans="1:6" ht="409.6" hidden="1" customHeight="1" x14ac:dyDescent="0.2"/>
    <row r="6058" spans="1:6" ht="13.5" thickBot="1" x14ac:dyDescent="0.25">
      <c r="A6058" s="90" t="s">
        <v>4908</v>
      </c>
      <c r="B6058" s="91"/>
      <c r="C6058" s="92">
        <v>0.95118720608759799</v>
      </c>
      <c r="D6058" s="91"/>
      <c r="E6058" s="93" t="s">
        <v>4884</v>
      </c>
      <c r="F6058" s="94">
        <f>SUM(F6056)</f>
        <v>6420</v>
      </c>
    </row>
    <row r="6059" spans="1:6" ht="0.2" customHeight="1" x14ac:dyDescent="0.2"/>
    <row r="6060" spans="1:6" ht="12.75" customHeight="1" thickBot="1" x14ac:dyDescent="0.3">
      <c r="A6060" s="135" t="s">
        <v>4909</v>
      </c>
      <c r="B6060" s="136"/>
      <c r="C6060" s="136"/>
      <c r="D6060" s="136"/>
      <c r="E6060" s="137"/>
      <c r="F6060" s="165">
        <f>+SUM(F6046,F6052,F6058)</f>
        <v>674945.5</v>
      </c>
    </row>
    <row r="6061" spans="1:6" ht="12.75" customHeight="1" x14ac:dyDescent="0.2"/>
    <row r="6062" spans="1:6" ht="12.75" customHeight="1" x14ac:dyDescent="0.2"/>
    <row r="6063" spans="1:6" ht="409.6" hidden="1" customHeight="1" x14ac:dyDescent="0.2"/>
    <row r="6064" spans="1:6" ht="12.75" customHeight="1" x14ac:dyDescent="0.25">
      <c r="A6064" s="144" t="s">
        <v>4868</v>
      </c>
      <c r="B6064" s="145"/>
      <c r="C6064" s="145"/>
      <c r="D6064" s="145"/>
      <c r="E6064" s="146"/>
      <c r="F6064" s="147"/>
    </row>
    <row r="6065" spans="1:6" ht="12.75" customHeight="1" x14ac:dyDescent="0.2">
      <c r="A6065" s="138" t="s">
        <v>4867</v>
      </c>
      <c r="B6065" s="139"/>
      <c r="C6065" s="139"/>
      <c r="D6065" s="140"/>
      <c r="E6065" s="76" t="s">
        <v>4869</v>
      </c>
      <c r="F6065" s="77" t="s">
        <v>4870</v>
      </c>
    </row>
    <row r="6066" spans="1:6" ht="12.75" customHeight="1" x14ac:dyDescent="0.2">
      <c r="A6066" s="141"/>
      <c r="B6066" s="142"/>
      <c r="C6066" s="142"/>
      <c r="D6066" s="143"/>
      <c r="E6066" s="78" t="s">
        <v>9139</v>
      </c>
      <c r="F6066" s="79" t="s">
        <v>9</v>
      </c>
    </row>
    <row r="6067" spans="1:6" ht="409.6" hidden="1" customHeight="1" x14ac:dyDescent="0.2"/>
    <row r="6068" spans="1:6" ht="12.75" customHeight="1" x14ac:dyDescent="0.2">
      <c r="A6068" s="80" t="s">
        <v>4871</v>
      </c>
      <c r="B6068" s="81" t="s">
        <v>4872</v>
      </c>
      <c r="C6068" s="82" t="s">
        <v>4870</v>
      </c>
      <c r="D6068" s="82" t="s">
        <v>4873</v>
      </c>
      <c r="E6068" s="82" t="s">
        <v>4874</v>
      </c>
      <c r="F6068" s="83" t="s">
        <v>4875</v>
      </c>
    </row>
    <row r="6069" spans="1:6" ht="409.6" hidden="1" customHeight="1" x14ac:dyDescent="0.2"/>
    <row r="6070" spans="1:6" ht="25.5" customHeight="1" x14ac:dyDescent="0.2">
      <c r="A6070" s="84" t="s">
        <v>8386</v>
      </c>
      <c r="B6070" s="85" t="s">
        <v>8387</v>
      </c>
      <c r="C6070" s="86" t="s">
        <v>9</v>
      </c>
      <c r="D6070" s="87">
        <v>1</v>
      </c>
      <c r="E6070" s="88">
        <v>1825460</v>
      </c>
      <c r="F6070" s="89">
        <f>+D6070*E6070</f>
        <v>1825460</v>
      </c>
    </row>
    <row r="6071" spans="1:6" ht="409.6" hidden="1" customHeight="1" x14ac:dyDescent="0.2"/>
    <row r="6072" spans="1:6" ht="25.5" customHeight="1" thickBot="1" x14ac:dyDescent="0.25">
      <c r="A6072" s="84" t="s">
        <v>5154</v>
      </c>
      <c r="B6072" s="85" t="s">
        <v>5155</v>
      </c>
      <c r="C6072" s="86" t="s">
        <v>106</v>
      </c>
      <c r="D6072" s="87">
        <v>3.3079999999999998E-2</v>
      </c>
      <c r="E6072" s="88">
        <v>405694</v>
      </c>
      <c r="F6072" s="89">
        <f>+D6072*E6072</f>
        <v>13420.35752</v>
      </c>
    </row>
    <row r="6073" spans="1:6" ht="409.6" hidden="1" customHeight="1" x14ac:dyDescent="0.2"/>
    <row r="6074" spans="1:6" ht="13.5" customHeight="1" thickBot="1" x14ac:dyDescent="0.25">
      <c r="A6074" s="90" t="s">
        <v>4883</v>
      </c>
      <c r="B6074" s="91"/>
      <c r="C6074" s="92">
        <v>97.239055529820902</v>
      </c>
      <c r="D6074" s="91"/>
      <c r="E6074" s="93" t="s">
        <v>4884</v>
      </c>
      <c r="F6074" s="94">
        <f>SUM(F6070:F6072)</f>
        <v>1838880.3575200001</v>
      </c>
    </row>
    <row r="6075" spans="1:6" ht="0.2" customHeight="1" x14ac:dyDescent="0.2"/>
    <row r="6076" spans="1:6" ht="12.75" customHeight="1" x14ac:dyDescent="0.2">
      <c r="A6076" s="80" t="s">
        <v>4871</v>
      </c>
      <c r="B6076" s="81" t="s">
        <v>4885</v>
      </c>
      <c r="C6076" s="82" t="s">
        <v>4870</v>
      </c>
      <c r="D6076" s="82" t="s">
        <v>4873</v>
      </c>
      <c r="E6076" s="82" t="s">
        <v>4874</v>
      </c>
      <c r="F6076" s="83" t="s">
        <v>4875</v>
      </c>
    </row>
    <row r="6077" spans="1:6" ht="409.6" hidden="1" customHeight="1" x14ac:dyDescent="0.2"/>
    <row r="6078" spans="1:6" ht="25.5" customHeight="1" x14ac:dyDescent="0.2">
      <c r="A6078" s="84" t="s">
        <v>4947</v>
      </c>
      <c r="B6078" s="85" t="s">
        <v>4948</v>
      </c>
      <c r="C6078" s="86" t="s">
        <v>4888</v>
      </c>
      <c r="D6078" s="87">
        <v>0.25</v>
      </c>
      <c r="E6078" s="88">
        <v>198902</v>
      </c>
      <c r="F6078" s="89">
        <f>+D6078*E6078</f>
        <v>49725.5</v>
      </c>
    </row>
    <row r="6079" spans="1:6" ht="409.6" hidden="1" customHeight="1" x14ac:dyDescent="0.2"/>
    <row r="6080" spans="1:6" ht="25.5" customHeight="1" thickBot="1" x14ac:dyDescent="0.25">
      <c r="A6080" s="84" t="s">
        <v>4895</v>
      </c>
      <c r="B6080" s="85" t="s">
        <v>4896</v>
      </c>
      <c r="C6080" s="86" t="s">
        <v>4897</v>
      </c>
      <c r="D6080" s="87">
        <v>0.05</v>
      </c>
      <c r="E6080" s="88">
        <v>49726</v>
      </c>
      <c r="F6080" s="89">
        <f>+D6080*E6080</f>
        <v>2486.3000000000002</v>
      </c>
    </row>
    <row r="6081" spans="1:6" ht="409.6" hidden="1" customHeight="1" x14ac:dyDescent="0.2"/>
    <row r="6082" spans="1:6" ht="13.5" customHeight="1" thickBot="1" x14ac:dyDescent="0.25">
      <c r="A6082" s="90" t="s">
        <v>4893</v>
      </c>
      <c r="B6082" s="91"/>
      <c r="C6082" s="92">
        <v>2.7609444701791399</v>
      </c>
      <c r="D6082" s="91"/>
      <c r="E6082" s="93" t="s">
        <v>4884</v>
      </c>
      <c r="F6082" s="94">
        <f>SUM(F6078:F6080)</f>
        <v>52211.8</v>
      </c>
    </row>
    <row r="6083" spans="1:6" ht="0.2" customHeight="1" thickBot="1" x14ac:dyDescent="0.25"/>
    <row r="6084" spans="1:6" ht="12.75" customHeight="1" thickBot="1" x14ac:dyDescent="0.3">
      <c r="A6084" s="135" t="s">
        <v>4909</v>
      </c>
      <c r="B6084" s="136"/>
      <c r="C6084" s="136"/>
      <c r="D6084" s="136"/>
      <c r="E6084" s="137"/>
      <c r="F6084" s="165">
        <f>SUM(F6074,F6082)</f>
        <v>1891092.1575200001</v>
      </c>
    </row>
    <row r="6085" spans="1:6" ht="409.6" hidden="1" customHeight="1" x14ac:dyDescent="0.2"/>
    <row r="6086" spans="1:6" ht="12.75" customHeight="1" x14ac:dyDescent="0.2"/>
    <row r="6087" spans="1:6" ht="12.75" customHeight="1" x14ac:dyDescent="0.2"/>
    <row r="6088" spans="1:6" ht="409.6" hidden="1" customHeight="1" x14ac:dyDescent="0.2"/>
    <row r="6089" spans="1:6" ht="12.75" customHeight="1" x14ac:dyDescent="0.2"/>
    <row r="6090" spans="1:6" ht="12.75" customHeight="1" x14ac:dyDescent="0.2"/>
    <row r="6091" spans="1:6" ht="409.6" hidden="1" customHeight="1" x14ac:dyDescent="0.2"/>
  </sheetData>
  <sheetProtection algorithmName="SHA-512" hashValue="/hGcHzzo6FEIRIHtrOQDnAD1AxumcnD/fFtXwD1ARKmbUjBJzxEqMqJ5PNtjVovfOND+Zcu+hXuJxfyB7xO6Wg==" saltValue="7gACCMp+hKVBFjCPK0v1UA==" spinCount="100000" sheet="1" objects="1" scenarios="1"/>
  <mergeCells count="661">
    <mergeCell ref="A6065:D6066"/>
    <mergeCell ref="A6064:F6064"/>
    <mergeCell ref="A6038:F6038"/>
    <mergeCell ref="A6039:D6040"/>
    <mergeCell ref="A6005:D6006"/>
    <mergeCell ref="A6034:E6034"/>
    <mergeCell ref="A6060:E6060"/>
    <mergeCell ref="A6084:E6084"/>
    <mergeCell ref="A6004:F6004"/>
    <mergeCell ref="A5972:F5972"/>
    <mergeCell ref="A5973:D5974"/>
    <mergeCell ref="A5940:F5940"/>
    <mergeCell ref="A5941:D5942"/>
    <mergeCell ref="A5936:E5936"/>
    <mergeCell ref="A5968:E5968"/>
    <mergeCell ref="A6000:E6000"/>
    <mergeCell ref="A5877:D5878"/>
    <mergeCell ref="A5908:F5908"/>
    <mergeCell ref="A5909:D5910"/>
    <mergeCell ref="A5844:F5844"/>
    <mergeCell ref="A5845:D5846"/>
    <mergeCell ref="A5876:F5876"/>
    <mergeCell ref="A5872:E5872"/>
    <mergeCell ref="A5904:E5904"/>
    <mergeCell ref="A5816:F5816"/>
    <mergeCell ref="A5817:D5818"/>
    <mergeCell ref="A5788:D5789"/>
    <mergeCell ref="A5759:F5759"/>
    <mergeCell ref="A5760:D5761"/>
    <mergeCell ref="A5787:F5787"/>
    <mergeCell ref="A5783:E5783"/>
    <mergeCell ref="A5811:E5811"/>
    <mergeCell ref="A5840:E5840"/>
    <mergeCell ref="A5733:F5733"/>
    <mergeCell ref="A5734:D5735"/>
    <mergeCell ref="A5697:F5697"/>
    <mergeCell ref="A5698:D5699"/>
    <mergeCell ref="A5693:E5693"/>
    <mergeCell ref="A5729:E5729"/>
    <mergeCell ref="A5755:E5755"/>
    <mergeCell ref="A5634:D5635"/>
    <mergeCell ref="A5661:F5661"/>
    <mergeCell ref="A5662:D5663"/>
    <mergeCell ref="A5633:F5633"/>
    <mergeCell ref="A5628:D5628"/>
    <mergeCell ref="E5628:F5628"/>
    <mergeCell ref="A5581:D5582"/>
    <mergeCell ref="A5602:D5602"/>
    <mergeCell ref="E5602:F5602"/>
    <mergeCell ref="A5606:F5606"/>
    <mergeCell ref="A5607:D5608"/>
    <mergeCell ref="A5657:E5657"/>
    <mergeCell ref="A5550:F5550"/>
    <mergeCell ref="A5551:D5552"/>
    <mergeCell ref="A5576:D5576"/>
    <mergeCell ref="E5576:F5576"/>
    <mergeCell ref="A5580:F5580"/>
    <mergeCell ref="A5508:F5508"/>
    <mergeCell ref="A5509:D5510"/>
    <mergeCell ref="A5546:D5546"/>
    <mergeCell ref="E5546:F5546"/>
    <mergeCell ref="A5464:D5464"/>
    <mergeCell ref="E5464:F5464"/>
    <mergeCell ref="A5468:F5468"/>
    <mergeCell ref="A5469:D5470"/>
    <mergeCell ref="A5504:D5504"/>
    <mergeCell ref="E5504:F5504"/>
    <mergeCell ref="A5391:D5392"/>
    <mergeCell ref="A5426:D5426"/>
    <mergeCell ref="E5426:F5426"/>
    <mergeCell ref="A5430:F5430"/>
    <mergeCell ref="A5431:D5432"/>
    <mergeCell ref="A5352:F5352"/>
    <mergeCell ref="A5353:D5354"/>
    <mergeCell ref="A5386:D5386"/>
    <mergeCell ref="E5386:F5386"/>
    <mergeCell ref="A5390:F5390"/>
    <mergeCell ref="A5322:D5323"/>
    <mergeCell ref="A5347:D5347"/>
    <mergeCell ref="E5347:F5347"/>
    <mergeCell ref="A5321:F5321"/>
    <mergeCell ref="A5285:F5285"/>
    <mergeCell ref="A5286:D5287"/>
    <mergeCell ref="A5317:D5317"/>
    <mergeCell ref="E5317:F5317"/>
    <mergeCell ref="A5253:D5253"/>
    <mergeCell ref="E5253:F5253"/>
    <mergeCell ref="A5257:F5257"/>
    <mergeCell ref="A5258:D5259"/>
    <mergeCell ref="A5281:D5281"/>
    <mergeCell ref="E5281:F5281"/>
    <mergeCell ref="A5192:D5193"/>
    <mergeCell ref="A5227:D5227"/>
    <mergeCell ref="E5227:F5227"/>
    <mergeCell ref="A5231:F5231"/>
    <mergeCell ref="A5232:D5233"/>
    <mergeCell ref="A5155:F5155"/>
    <mergeCell ref="A5156:D5157"/>
    <mergeCell ref="A5187:D5187"/>
    <mergeCell ref="E5187:F5187"/>
    <mergeCell ref="A5191:F5191"/>
    <mergeCell ref="A5123:F5123"/>
    <mergeCell ref="A5124:D5125"/>
    <mergeCell ref="A5151:D5151"/>
    <mergeCell ref="E5151:F5151"/>
    <mergeCell ref="A5085:D5085"/>
    <mergeCell ref="E5085:F5085"/>
    <mergeCell ref="A5089:F5089"/>
    <mergeCell ref="A5090:D5091"/>
    <mergeCell ref="A5119:D5119"/>
    <mergeCell ref="E5119:F5119"/>
    <mergeCell ref="A5028:D5029"/>
    <mergeCell ref="A5057:D5057"/>
    <mergeCell ref="E5057:F5057"/>
    <mergeCell ref="A5061:F5061"/>
    <mergeCell ref="A5062:D5063"/>
    <mergeCell ref="A4993:F4993"/>
    <mergeCell ref="A4994:D4995"/>
    <mergeCell ref="A5023:D5023"/>
    <mergeCell ref="E5023:F5023"/>
    <mergeCell ref="A5027:F5027"/>
    <mergeCell ref="A4959:F4959"/>
    <mergeCell ref="A4960:D4961"/>
    <mergeCell ref="A4989:D4989"/>
    <mergeCell ref="E4989:F4989"/>
    <mergeCell ref="A4925:D4925"/>
    <mergeCell ref="E4925:F4925"/>
    <mergeCell ref="A4929:F4929"/>
    <mergeCell ref="A4930:D4931"/>
    <mergeCell ref="A4955:D4955"/>
    <mergeCell ref="E4955:F4955"/>
    <mergeCell ref="A4870:D4871"/>
    <mergeCell ref="A4895:D4895"/>
    <mergeCell ref="E4895:F4895"/>
    <mergeCell ref="A4899:F4899"/>
    <mergeCell ref="A4900:D4901"/>
    <mergeCell ref="A4839:F4839"/>
    <mergeCell ref="A4840:D4841"/>
    <mergeCell ref="A4865:D4865"/>
    <mergeCell ref="E4865:F4865"/>
    <mergeCell ref="A4869:F4869"/>
    <mergeCell ref="A4809:F4809"/>
    <mergeCell ref="A4810:D4811"/>
    <mergeCell ref="A4835:D4835"/>
    <mergeCell ref="E4835:F4835"/>
    <mergeCell ref="A4775:D4775"/>
    <mergeCell ref="E4775:F4775"/>
    <mergeCell ref="A4779:F4779"/>
    <mergeCell ref="A4780:D4781"/>
    <mergeCell ref="A4805:D4805"/>
    <mergeCell ref="E4805:F4805"/>
    <mergeCell ref="A4720:D4721"/>
    <mergeCell ref="A4745:D4745"/>
    <mergeCell ref="E4745:F4745"/>
    <mergeCell ref="A4749:F4749"/>
    <mergeCell ref="A4750:D4751"/>
    <mergeCell ref="A4685:F4685"/>
    <mergeCell ref="A4686:D4687"/>
    <mergeCell ref="A4715:D4715"/>
    <mergeCell ref="E4715:F4715"/>
    <mergeCell ref="A4719:F4719"/>
    <mergeCell ref="A4651:F4651"/>
    <mergeCell ref="A4652:D4653"/>
    <mergeCell ref="A4681:D4681"/>
    <mergeCell ref="E4681:F4681"/>
    <mergeCell ref="A4619:D4619"/>
    <mergeCell ref="E4619:F4619"/>
    <mergeCell ref="A4623:F4623"/>
    <mergeCell ref="A4624:D4625"/>
    <mergeCell ref="A4647:D4647"/>
    <mergeCell ref="E4647:F4647"/>
    <mergeCell ref="A4568:D4569"/>
    <mergeCell ref="A4591:D4591"/>
    <mergeCell ref="E4591:F4591"/>
    <mergeCell ref="A4595:F4595"/>
    <mergeCell ref="A4596:D4597"/>
    <mergeCell ref="A4539:F4539"/>
    <mergeCell ref="A4540:D4541"/>
    <mergeCell ref="A4563:D4563"/>
    <mergeCell ref="E4563:F4563"/>
    <mergeCell ref="A4567:F4567"/>
    <mergeCell ref="A4513:F4513"/>
    <mergeCell ref="A4514:D4515"/>
    <mergeCell ref="A4535:D4535"/>
    <mergeCell ref="E4535:F4535"/>
    <mergeCell ref="A4483:D4483"/>
    <mergeCell ref="E4483:F4483"/>
    <mergeCell ref="A4487:F4487"/>
    <mergeCell ref="A4488:D4489"/>
    <mergeCell ref="A4509:D4509"/>
    <mergeCell ref="E4509:F4509"/>
    <mergeCell ref="A4428:D4429"/>
    <mergeCell ref="A4453:D4453"/>
    <mergeCell ref="E4453:F4453"/>
    <mergeCell ref="A4457:F4457"/>
    <mergeCell ref="A4458:D4459"/>
    <mergeCell ref="A4397:F4397"/>
    <mergeCell ref="A4398:D4399"/>
    <mergeCell ref="A4423:D4423"/>
    <mergeCell ref="E4423:F4423"/>
    <mergeCell ref="A4427:F4427"/>
    <mergeCell ref="A4371:F4371"/>
    <mergeCell ref="A4372:D4373"/>
    <mergeCell ref="A4393:D4393"/>
    <mergeCell ref="E4393:F4393"/>
    <mergeCell ref="A4341:D4341"/>
    <mergeCell ref="E4341:F4341"/>
    <mergeCell ref="A4345:F4345"/>
    <mergeCell ref="A4346:D4347"/>
    <mergeCell ref="A4367:D4367"/>
    <mergeCell ref="E4367:F4367"/>
    <mergeCell ref="A4290:D4291"/>
    <mergeCell ref="A4315:D4315"/>
    <mergeCell ref="E4315:F4315"/>
    <mergeCell ref="A4319:F4319"/>
    <mergeCell ref="A4320:D4321"/>
    <mergeCell ref="A4263:F4263"/>
    <mergeCell ref="A4264:D4265"/>
    <mergeCell ref="A4285:D4285"/>
    <mergeCell ref="E4285:F4285"/>
    <mergeCell ref="A4289:F4289"/>
    <mergeCell ref="A4233:F4233"/>
    <mergeCell ref="A4234:D4235"/>
    <mergeCell ref="A4259:D4259"/>
    <mergeCell ref="E4259:F4259"/>
    <mergeCell ref="A4199:D4199"/>
    <mergeCell ref="E4199:F4199"/>
    <mergeCell ref="A4203:F4203"/>
    <mergeCell ref="A4204:D4205"/>
    <mergeCell ref="A4229:D4229"/>
    <mergeCell ref="E4229:F4229"/>
    <mergeCell ref="A4143:D4144"/>
    <mergeCell ref="A4168:D4168"/>
    <mergeCell ref="E4168:F4168"/>
    <mergeCell ref="A4172:F4172"/>
    <mergeCell ref="A4173:D4174"/>
    <mergeCell ref="A4112:F4112"/>
    <mergeCell ref="A4113:D4114"/>
    <mergeCell ref="A4138:D4138"/>
    <mergeCell ref="E4138:F4138"/>
    <mergeCell ref="A4142:F4142"/>
    <mergeCell ref="A4082:F4082"/>
    <mergeCell ref="A4083:D4084"/>
    <mergeCell ref="A4108:D4108"/>
    <mergeCell ref="E4108:F4108"/>
    <mergeCell ref="A4044:D4044"/>
    <mergeCell ref="E4044:F4044"/>
    <mergeCell ref="A4048:F4048"/>
    <mergeCell ref="A4049:D4050"/>
    <mergeCell ref="A4078:D4078"/>
    <mergeCell ref="E4078:F4078"/>
    <mergeCell ref="A3981:D3982"/>
    <mergeCell ref="A4010:D4010"/>
    <mergeCell ref="E4010:F4010"/>
    <mergeCell ref="A4014:F4014"/>
    <mergeCell ref="A4015:D4016"/>
    <mergeCell ref="A3946:F3946"/>
    <mergeCell ref="A3947:D3948"/>
    <mergeCell ref="A3976:D3976"/>
    <mergeCell ref="E3976:F3976"/>
    <mergeCell ref="A3980:F3980"/>
    <mergeCell ref="A3916:D3916"/>
    <mergeCell ref="E3916:F3916"/>
    <mergeCell ref="A3920:F3920"/>
    <mergeCell ref="A3921:D3922"/>
    <mergeCell ref="A3942:D3942"/>
    <mergeCell ref="E3942:F3942"/>
    <mergeCell ref="A3839:D3840"/>
    <mergeCell ref="A3876:D3876"/>
    <mergeCell ref="E3876:F3876"/>
    <mergeCell ref="A3880:F3880"/>
    <mergeCell ref="A3881:D3882"/>
    <mergeCell ref="A3798:F3798"/>
    <mergeCell ref="A3799:D3800"/>
    <mergeCell ref="A3834:D3834"/>
    <mergeCell ref="E3834:F3834"/>
    <mergeCell ref="A3838:F3838"/>
    <mergeCell ref="A3754:F3754"/>
    <mergeCell ref="A3755:D3756"/>
    <mergeCell ref="A3794:D3794"/>
    <mergeCell ref="E3794:F3794"/>
    <mergeCell ref="A3708:D3708"/>
    <mergeCell ref="E3708:F3708"/>
    <mergeCell ref="A3712:F3712"/>
    <mergeCell ref="A3713:D3714"/>
    <mergeCell ref="A3750:D3750"/>
    <mergeCell ref="E3750:F3750"/>
    <mergeCell ref="A3637:D3638"/>
    <mergeCell ref="A3668:D3668"/>
    <mergeCell ref="E3668:F3668"/>
    <mergeCell ref="A3672:F3672"/>
    <mergeCell ref="A3673:D3674"/>
    <mergeCell ref="A3606:F3606"/>
    <mergeCell ref="A3607:D3608"/>
    <mergeCell ref="A3632:D3632"/>
    <mergeCell ref="E3632:F3632"/>
    <mergeCell ref="A3636:F3636"/>
    <mergeCell ref="A3572:F3572"/>
    <mergeCell ref="A3573:D3574"/>
    <mergeCell ref="A3602:D3602"/>
    <mergeCell ref="E3602:F3602"/>
    <mergeCell ref="A3520:D3520"/>
    <mergeCell ref="E3520:F3520"/>
    <mergeCell ref="A3524:F3524"/>
    <mergeCell ref="A3525:D3526"/>
    <mergeCell ref="A3568:D3568"/>
    <mergeCell ref="E3568:F3568"/>
    <mergeCell ref="A3461:D3462"/>
    <mergeCell ref="A3482:D3482"/>
    <mergeCell ref="E3482:F3482"/>
    <mergeCell ref="A3486:F3486"/>
    <mergeCell ref="A3487:D3488"/>
    <mergeCell ref="A3430:F3430"/>
    <mergeCell ref="A3431:D3432"/>
    <mergeCell ref="A3456:D3456"/>
    <mergeCell ref="E3456:F3456"/>
    <mergeCell ref="A3460:F3460"/>
    <mergeCell ref="A3390:F3390"/>
    <mergeCell ref="A3391:D3392"/>
    <mergeCell ref="A3426:D3426"/>
    <mergeCell ref="E3426:F3426"/>
    <mergeCell ref="A3352:D3352"/>
    <mergeCell ref="E3352:F3352"/>
    <mergeCell ref="A3356:F3356"/>
    <mergeCell ref="A3357:D3358"/>
    <mergeCell ref="A3386:D3386"/>
    <mergeCell ref="E3386:F3386"/>
    <mergeCell ref="A3285:D3286"/>
    <mergeCell ref="A3314:D3314"/>
    <mergeCell ref="E3314:F3314"/>
    <mergeCell ref="A3318:F3318"/>
    <mergeCell ref="A3319:D3320"/>
    <mergeCell ref="A3256:F3256"/>
    <mergeCell ref="A3257:D3258"/>
    <mergeCell ref="A3280:D3280"/>
    <mergeCell ref="E3280:F3280"/>
    <mergeCell ref="A3284:F3284"/>
    <mergeCell ref="A3228:F3228"/>
    <mergeCell ref="A3229:D3230"/>
    <mergeCell ref="A3252:D3252"/>
    <mergeCell ref="E3252:F3252"/>
    <mergeCell ref="A3200:F3200"/>
    <mergeCell ref="A3201:D3202"/>
    <mergeCell ref="A3224:D3224"/>
    <mergeCell ref="E3224:F3224"/>
    <mergeCell ref="A3159:F3159"/>
    <mergeCell ref="A3160:D3161"/>
    <mergeCell ref="A3195:D3195"/>
    <mergeCell ref="E3195:F3195"/>
    <mergeCell ref="A3115:D3115"/>
    <mergeCell ref="E3115:F3115"/>
    <mergeCell ref="A3119:F3119"/>
    <mergeCell ref="A3120:D3121"/>
    <mergeCell ref="A3155:D3155"/>
    <mergeCell ref="E3155:F3155"/>
    <mergeCell ref="A3105:F3105"/>
    <mergeCell ref="A3106:D3107"/>
    <mergeCell ref="A3091:F3091"/>
    <mergeCell ref="A3092:D3093"/>
    <mergeCell ref="A3101:D3101"/>
    <mergeCell ref="E3101:F3101"/>
    <mergeCell ref="A3077:F3077"/>
    <mergeCell ref="A3078:D3079"/>
    <mergeCell ref="A3087:D3087"/>
    <mergeCell ref="E3087:F3087"/>
    <mergeCell ref="A3062:F3062"/>
    <mergeCell ref="A3063:D3064"/>
    <mergeCell ref="A3072:D3072"/>
    <mergeCell ref="E3072:F3072"/>
    <mergeCell ref="A3048:F3048"/>
    <mergeCell ref="A3049:D3050"/>
    <mergeCell ref="A3058:D3058"/>
    <mergeCell ref="E3058:F3058"/>
    <mergeCell ref="A3034:D3035"/>
    <mergeCell ref="A3043:D3043"/>
    <mergeCell ref="E3043:F3043"/>
    <mergeCell ref="A3019:F3019"/>
    <mergeCell ref="A3020:D3021"/>
    <mergeCell ref="A3029:D3029"/>
    <mergeCell ref="E3029:F3029"/>
    <mergeCell ref="A3033:F3033"/>
    <mergeCell ref="A3014:D3014"/>
    <mergeCell ref="E3014:F3014"/>
    <mergeCell ref="A2945:D2946"/>
    <mergeCell ref="A2978:D2978"/>
    <mergeCell ref="E2978:F2978"/>
    <mergeCell ref="A2982:F2982"/>
    <mergeCell ref="A2983:D2984"/>
    <mergeCell ref="A2904:F2904"/>
    <mergeCell ref="A2905:D2906"/>
    <mergeCell ref="A2940:D2940"/>
    <mergeCell ref="E2940:F2940"/>
    <mergeCell ref="A2944:F2944"/>
    <mergeCell ref="A2870:F2870"/>
    <mergeCell ref="A2871:D2872"/>
    <mergeCell ref="A2900:D2900"/>
    <mergeCell ref="E2900:F2900"/>
    <mergeCell ref="A2792:D2792"/>
    <mergeCell ref="E2792:F2792"/>
    <mergeCell ref="A2796:F2796"/>
    <mergeCell ref="A2797:D2798"/>
    <mergeCell ref="A2866:D2866"/>
    <mergeCell ref="E2866:F2866"/>
    <mergeCell ref="A2647:D2648"/>
    <mergeCell ref="A2722:D2722"/>
    <mergeCell ref="E2722:F2722"/>
    <mergeCell ref="A2726:F2726"/>
    <mergeCell ref="A2727:D2728"/>
    <mergeCell ref="A2566:F2566"/>
    <mergeCell ref="A2567:D2568"/>
    <mergeCell ref="A2642:D2642"/>
    <mergeCell ref="E2642:F2642"/>
    <mergeCell ref="A2646:F2646"/>
    <mergeCell ref="A2476:F2476"/>
    <mergeCell ref="A2477:D2478"/>
    <mergeCell ref="A2562:D2562"/>
    <mergeCell ref="E2562:F2562"/>
    <mergeCell ref="A2438:D2438"/>
    <mergeCell ref="E2438:F2438"/>
    <mergeCell ref="A2442:F2442"/>
    <mergeCell ref="A2443:D2444"/>
    <mergeCell ref="A2472:D2472"/>
    <mergeCell ref="E2472:F2472"/>
    <mergeCell ref="A2375:D2376"/>
    <mergeCell ref="A2404:D2404"/>
    <mergeCell ref="E2404:F2404"/>
    <mergeCell ref="A2408:F2408"/>
    <mergeCell ref="A2409:D2410"/>
    <mergeCell ref="A2339:F2339"/>
    <mergeCell ref="A2340:D2341"/>
    <mergeCell ref="A2370:D2370"/>
    <mergeCell ref="E2370:F2370"/>
    <mergeCell ref="A2374:F2374"/>
    <mergeCell ref="A2305:F2305"/>
    <mergeCell ref="A2306:D2307"/>
    <mergeCell ref="A2335:D2335"/>
    <mergeCell ref="E2335:F2335"/>
    <mergeCell ref="A2267:D2267"/>
    <mergeCell ref="E2267:F2267"/>
    <mergeCell ref="A2271:F2271"/>
    <mergeCell ref="A2272:D2273"/>
    <mergeCell ref="A2301:D2301"/>
    <mergeCell ref="E2301:F2301"/>
    <mergeCell ref="A2204:D2205"/>
    <mergeCell ref="A2233:D2233"/>
    <mergeCell ref="E2233:F2233"/>
    <mergeCell ref="A2237:F2237"/>
    <mergeCell ref="A2238:D2239"/>
    <mergeCell ref="A2169:F2169"/>
    <mergeCell ref="A2170:D2171"/>
    <mergeCell ref="A2199:D2199"/>
    <mergeCell ref="E2199:F2199"/>
    <mergeCell ref="A2203:F2203"/>
    <mergeCell ref="A2136:D2136"/>
    <mergeCell ref="E2136:F2136"/>
    <mergeCell ref="A2140:F2140"/>
    <mergeCell ref="A2141:D2142"/>
    <mergeCell ref="A2164:D2164"/>
    <mergeCell ref="E2164:F2164"/>
    <mergeCell ref="A2079:D2080"/>
    <mergeCell ref="A2108:D2108"/>
    <mergeCell ref="E2108:F2108"/>
    <mergeCell ref="A2112:F2112"/>
    <mergeCell ref="A2113:D2114"/>
    <mergeCell ref="A2043:F2043"/>
    <mergeCell ref="A2044:D2045"/>
    <mergeCell ref="A2073:D2073"/>
    <mergeCell ref="E2073:F2073"/>
    <mergeCell ref="A2078:F2078"/>
    <mergeCell ref="A2009:F2009"/>
    <mergeCell ref="A2010:D2011"/>
    <mergeCell ref="A2039:D2039"/>
    <mergeCell ref="E2039:F2039"/>
    <mergeCell ref="A1969:D1969"/>
    <mergeCell ref="E1969:F1969"/>
    <mergeCell ref="A1973:F1973"/>
    <mergeCell ref="A1974:D1975"/>
    <mergeCell ref="A2005:D2005"/>
    <mergeCell ref="E2005:F2005"/>
    <mergeCell ref="A1906:D1907"/>
    <mergeCell ref="A1937:D1937"/>
    <mergeCell ref="E1937:F1937"/>
    <mergeCell ref="A1941:F1941"/>
    <mergeCell ref="A1942:D1943"/>
    <mergeCell ref="A1875:F1875"/>
    <mergeCell ref="A1876:D1877"/>
    <mergeCell ref="A1901:D1901"/>
    <mergeCell ref="E1901:F1901"/>
    <mergeCell ref="A1905:F1905"/>
    <mergeCell ref="A1845:F1845"/>
    <mergeCell ref="A1846:D1847"/>
    <mergeCell ref="A1871:D1871"/>
    <mergeCell ref="E1871:F1871"/>
    <mergeCell ref="A1827:D1827"/>
    <mergeCell ref="E1827:F1827"/>
    <mergeCell ref="A1831:F1831"/>
    <mergeCell ref="A1832:D1833"/>
    <mergeCell ref="A1841:D1841"/>
    <mergeCell ref="E1841:F1841"/>
    <mergeCell ref="A1772:D1773"/>
    <mergeCell ref="A1797:D1797"/>
    <mergeCell ref="E1797:F1797"/>
    <mergeCell ref="A1801:F1801"/>
    <mergeCell ref="A1802:D1803"/>
    <mergeCell ref="A1741:F1741"/>
    <mergeCell ref="A1742:D1743"/>
    <mergeCell ref="A1767:D1767"/>
    <mergeCell ref="E1767:F1767"/>
    <mergeCell ref="A1771:F1771"/>
    <mergeCell ref="A1713:F1713"/>
    <mergeCell ref="A1714:D1715"/>
    <mergeCell ref="A1737:D1737"/>
    <mergeCell ref="E1737:F1737"/>
    <mergeCell ref="A1671:D1671"/>
    <mergeCell ref="E1671:F1671"/>
    <mergeCell ref="A1675:F1675"/>
    <mergeCell ref="A1676:D1677"/>
    <mergeCell ref="A1709:D1709"/>
    <mergeCell ref="E1709:F1709"/>
    <mergeCell ref="A1602:D1603"/>
    <mergeCell ref="A1635:D1635"/>
    <mergeCell ref="E1635:F1635"/>
    <mergeCell ref="A1639:F1639"/>
    <mergeCell ref="A1640:D1641"/>
    <mergeCell ref="A1571:F1571"/>
    <mergeCell ref="A1572:D1573"/>
    <mergeCell ref="A1597:D1597"/>
    <mergeCell ref="E1597:F1597"/>
    <mergeCell ref="A1601:F1601"/>
    <mergeCell ref="A1545:F1545"/>
    <mergeCell ref="A1546:D1547"/>
    <mergeCell ref="A1567:D1567"/>
    <mergeCell ref="E1567:F1567"/>
    <mergeCell ref="A1509:D1509"/>
    <mergeCell ref="E1509:F1509"/>
    <mergeCell ref="A1513:F1513"/>
    <mergeCell ref="A1514:D1515"/>
    <mergeCell ref="A1541:D1541"/>
    <mergeCell ref="E1541:F1541"/>
    <mergeCell ref="A1444:D1445"/>
    <mergeCell ref="A1475:D1475"/>
    <mergeCell ref="E1475:F1475"/>
    <mergeCell ref="A1479:F1479"/>
    <mergeCell ref="A1480:D1481"/>
    <mergeCell ref="A1399:F1399"/>
    <mergeCell ref="A1400:D1401"/>
    <mergeCell ref="A1439:D1439"/>
    <mergeCell ref="E1439:F1439"/>
    <mergeCell ref="A1443:F1443"/>
    <mergeCell ref="A1355:F1355"/>
    <mergeCell ref="A1356:D1357"/>
    <mergeCell ref="A1395:D1395"/>
    <mergeCell ref="E1395:F1395"/>
    <mergeCell ref="A1307:D1307"/>
    <mergeCell ref="E1307:F1307"/>
    <mergeCell ref="A1311:F1311"/>
    <mergeCell ref="A1312:D1313"/>
    <mergeCell ref="A1351:D1351"/>
    <mergeCell ref="E1351:F1351"/>
    <mergeCell ref="A1228:D1229"/>
    <mergeCell ref="A1263:D1263"/>
    <mergeCell ref="E1263:F1263"/>
    <mergeCell ref="A1267:F1267"/>
    <mergeCell ref="A1268:D1269"/>
    <mergeCell ref="A1185:F1185"/>
    <mergeCell ref="A1186:D1187"/>
    <mergeCell ref="A1223:D1223"/>
    <mergeCell ref="E1223:F1223"/>
    <mergeCell ref="A1227:F1227"/>
    <mergeCell ref="A1149:F1149"/>
    <mergeCell ref="A1150:D1151"/>
    <mergeCell ref="A1181:D1181"/>
    <mergeCell ref="E1181:F1181"/>
    <mergeCell ref="A1119:F1119"/>
    <mergeCell ref="A1120:D1121"/>
    <mergeCell ref="A1145:D1145"/>
    <mergeCell ref="E1145:F1145"/>
    <mergeCell ref="A1058:D1059"/>
    <mergeCell ref="A1091:F1091"/>
    <mergeCell ref="A1092:D1093"/>
    <mergeCell ref="A1115:E1115"/>
    <mergeCell ref="A1087:E1087"/>
    <mergeCell ref="A1026:D1027"/>
    <mergeCell ref="A1057:F1057"/>
    <mergeCell ref="A991:F991"/>
    <mergeCell ref="A992:D993"/>
    <mergeCell ref="A1053:E1053"/>
    <mergeCell ref="A1021:E1021"/>
    <mergeCell ref="A935:F935"/>
    <mergeCell ref="A936:D937"/>
    <mergeCell ref="A887:F887"/>
    <mergeCell ref="A888:D889"/>
    <mergeCell ref="A1025:F1025"/>
    <mergeCell ref="A987:E987"/>
    <mergeCell ref="A931:E931"/>
    <mergeCell ref="A816:D817"/>
    <mergeCell ref="A847:F847"/>
    <mergeCell ref="A848:D849"/>
    <mergeCell ref="A775:F775"/>
    <mergeCell ref="A776:D777"/>
    <mergeCell ref="A815:F815"/>
    <mergeCell ref="A883:E883"/>
    <mergeCell ref="A843:E843"/>
    <mergeCell ref="A811:E811"/>
    <mergeCell ref="A733:F733"/>
    <mergeCell ref="A734:D735"/>
    <mergeCell ref="A699:F699"/>
    <mergeCell ref="A700:D701"/>
    <mergeCell ref="A771:E771"/>
    <mergeCell ref="A729:E729"/>
    <mergeCell ref="A695:E695"/>
    <mergeCell ref="A620:D621"/>
    <mergeCell ref="A657:F657"/>
    <mergeCell ref="A658:D659"/>
    <mergeCell ref="A567:F567"/>
    <mergeCell ref="A568:D569"/>
    <mergeCell ref="A619:F619"/>
    <mergeCell ref="A653:E653"/>
    <mergeCell ref="A615:E615"/>
    <mergeCell ref="A535:F535"/>
    <mergeCell ref="A536:D537"/>
    <mergeCell ref="A501:F501"/>
    <mergeCell ref="A502:D503"/>
    <mergeCell ref="A563:E563"/>
    <mergeCell ref="A531:E531"/>
    <mergeCell ref="A497:E497"/>
    <mergeCell ref="A453:F453"/>
    <mergeCell ref="A454:D455"/>
    <mergeCell ref="A418:F418"/>
    <mergeCell ref="A419:D420"/>
    <mergeCell ref="A384:F384"/>
    <mergeCell ref="A385:D386"/>
    <mergeCell ref="A414:E414"/>
    <mergeCell ref="A448:E448"/>
    <mergeCell ref="A336:F336"/>
    <mergeCell ref="A337:D338"/>
    <mergeCell ref="A243:D244"/>
    <mergeCell ref="A290:F290"/>
    <mergeCell ref="A291:D292"/>
    <mergeCell ref="A286:E286"/>
    <mergeCell ref="A332:E332"/>
    <mergeCell ref="A380:E380"/>
    <mergeCell ref="A242:F242"/>
    <mergeCell ref="A174:F174"/>
    <mergeCell ref="A175:D176"/>
    <mergeCell ref="A206:E206"/>
    <mergeCell ref="A238:E238"/>
    <mergeCell ref="A63:D64"/>
    <mergeCell ref="A104:F104"/>
    <mergeCell ref="A105:D106"/>
    <mergeCell ref="A210:F210"/>
    <mergeCell ref="A211:D212"/>
    <mergeCell ref="A100:E100"/>
    <mergeCell ref="A138:E138"/>
    <mergeCell ref="A170:E170"/>
    <mergeCell ref="A2:F2"/>
    <mergeCell ref="A3:D4"/>
    <mergeCell ref="A62:F62"/>
    <mergeCell ref="A142:F142"/>
    <mergeCell ref="A143:D144"/>
    <mergeCell ref="A58:E58"/>
  </mergeCells>
  <pageMargins left="0.39370078740157477" right="0.39370078740157477" top="0.39370078740157477" bottom="0.39370078740157477" header="0" footer="0"/>
  <pageSetup orientation="portrait" horizontalDpi="300"/>
  <headerFooter alignWithMargins="0"/>
  <rowBreaks count="77" manualBreakCount="77">
    <brk id="43" min="1" max="16383" man="1"/>
    <brk id="115" min="1" max="16383" man="1"/>
    <brk id="187" min="1" max="16383" man="1"/>
    <brk id="259" min="1" max="16383" man="1"/>
    <brk id="331" min="1" max="16383" man="1"/>
    <brk id="403" min="1" max="16383" man="1"/>
    <brk id="462" min="1" max="16383" man="1"/>
    <brk id="606" min="1" max="16383" man="1"/>
    <brk id="678" min="1" max="16383" man="1"/>
    <brk id="748" min="1" max="16383" man="1"/>
    <brk id="822" min="1" max="16383" man="1"/>
    <brk id="960" min="1" max="16383" man="1"/>
    <brk id="1036" min="1" max="16383" man="1"/>
    <brk id="1112" min="1" max="16383" man="1"/>
    <brk id="1260" min="1" max="16383" man="1"/>
    <brk id="1334" min="1" max="16383" man="1"/>
    <brk id="1408" min="1" max="16383" man="1"/>
    <brk id="1484" min="1" max="16383" man="1"/>
    <brk id="1562" min="1" max="16383" man="1"/>
    <brk id="1634" min="1" max="16383" man="1"/>
    <brk id="1708" min="1" max="16383" man="1"/>
    <brk id="1780" min="1" max="16383" man="1"/>
    <brk id="1852" min="1" max="16383" man="1"/>
    <brk id="1926" min="1" max="16383" man="1"/>
    <brk id="2000" min="1" max="16383" man="1"/>
    <brk id="2151" min="1" max="16383" man="1"/>
    <brk id="2212" min="1" max="16383" man="1"/>
    <brk id="2290" min="1" max="16383" man="1"/>
    <brk id="2367" min="1" max="16383" man="1"/>
    <brk id="2507" min="1" max="16383" man="1"/>
    <brk id="2573" min="1" max="16383" man="1"/>
    <brk id="2637" min="1" max="16383" man="1"/>
    <brk id="2699" min="1" max="16383" man="1"/>
    <brk id="2765" min="1" max="16383" man="1"/>
    <brk id="2827" min="1" max="16383" man="1"/>
    <brk id="2899" min="1" max="16383" man="1"/>
    <brk id="2971" min="1" max="16383" man="1"/>
    <brk id="3108" min="1" max="16383" man="1"/>
    <brk id="3180" min="1" max="16383" man="1"/>
    <brk id="3205" min="1" max="16383" man="1"/>
    <brk id="3279" min="1" max="16383" man="1"/>
    <brk id="3351" min="1" max="16383" man="1"/>
    <brk id="3425" min="1" max="16383" man="1"/>
    <brk id="3497" min="1" max="16383" man="1"/>
    <brk id="3567" min="1" max="16383" man="1"/>
    <brk id="3705" min="1" max="16383" man="1"/>
    <brk id="3771" min="1" max="16383" man="1"/>
    <brk id="3901" min="1" max="16383" man="1"/>
    <brk id="3963" min="1" max="16383" man="1"/>
    <brk id="4039" min="1" max="16383" man="1"/>
    <brk id="4182" min="1" max="16383" man="1"/>
    <brk id="4256" min="1" max="16383" man="1"/>
    <brk id="4330" min="1" max="16383" man="1"/>
    <brk id="4404" min="1" max="16383" man="1"/>
    <brk id="4478" min="1" max="16383" man="1"/>
    <brk id="4552" min="1" max="16383" man="1"/>
    <brk id="4626" min="1" max="16383" man="1"/>
    <brk id="4696" min="1" max="16383" man="1"/>
    <brk id="4770" min="1" max="16383" man="1"/>
    <brk id="4842" min="1" max="16383" man="1"/>
    <brk id="4914" min="1" max="16383" man="1"/>
    <brk id="4986" min="1" max="16383" man="1"/>
    <brk id="5056" min="1" max="16383" man="1"/>
    <brk id="5130" min="1" max="16383" man="1"/>
    <brk id="5200" min="1" max="16383" man="1"/>
    <brk id="5272" min="1" max="16383" man="1"/>
    <brk id="5330" min="1" max="16383" man="1"/>
    <brk id="5359" min="1" max="16383" man="1"/>
    <brk id="5425" min="1" max="16383" man="1"/>
    <brk id="5491" min="1" max="16383" man="1"/>
    <brk id="5559" min="1" max="16383" man="1"/>
    <brk id="5700" min="1" max="16383" man="1"/>
    <brk id="5776" min="1" max="16383" man="1"/>
    <brk id="5887" min="1" max="16383" man="1"/>
    <brk id="5965" min="1" max="16383" man="1"/>
    <brk id="6015" min="1" max="16383" man="1"/>
    <brk id="6091" min="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Proveedores</vt:lpstr>
      <vt:lpstr>Materiales</vt:lpstr>
      <vt:lpstr>Equipos</vt:lpstr>
      <vt:lpstr>Mano de Obra</vt:lpstr>
      <vt:lpstr>Complemento mano de obra</vt:lpstr>
      <vt:lpstr>Catálogo de actividades</vt:lpstr>
      <vt:lpstr>Catálogo de APU's</vt:lpstr>
      <vt:lpstr>Catálogo de APU's.</vt:lpstr>
      <vt:lpstr>MANOAA</vt:lpstr>
      <vt:lpstr>MANOBB</vt:lpstr>
      <vt:lpstr>MANOCC</vt:lpstr>
      <vt:lpstr>MANODD</vt:lpstr>
      <vt:lpstr>MANOEE</vt:lpstr>
      <vt:lpstr>'Mano de Obra'!Títulos_a_imprimir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Fernando Sarmiento Gonzalez</dc:creator>
  <cp:lastModifiedBy>Duvan Felipe Salazar Palacio</cp:lastModifiedBy>
  <dcterms:created xsi:type="dcterms:W3CDTF">2015-06-05T18:19:34Z</dcterms:created>
  <dcterms:modified xsi:type="dcterms:W3CDTF">2024-07-12T03:35:27Z</dcterms:modified>
</cp:coreProperties>
</file>